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drawings/drawing6.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7.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tables/table3.xml" ContentType="application/vnd.openxmlformats-officedocument.spreadsheetml.table+xml"/>
  <Override PartName="/xl/pivotTables/pivotTable21.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2.xml" ContentType="application/vnd.openxmlformats-officedocument.spreadsheetml.pivotTable+xml"/>
  <Override PartName="/xl/drawings/drawing10.xml" ContentType="application/vnd.openxmlformats-officedocument.drawing+xml"/>
  <Override PartName="/xl/slicers/slicer4.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mc:AlternateContent xmlns:mc="http://schemas.openxmlformats.org/markup-compatibility/2006">
    <mc:Choice Requires="x15">
      <x15ac:absPath xmlns:x15ac="http://schemas.microsoft.com/office/spreadsheetml/2010/11/ac" url="E:\Excel DA\"/>
    </mc:Choice>
  </mc:AlternateContent>
  <xr:revisionPtr revIDLastSave="0" documentId="13_ncr:1_{B3B7EDCB-EC72-42BE-A99D-98480467CA2E}" xr6:coauthVersionLast="47" xr6:coauthVersionMax="47" xr10:uidLastSave="{00000000-0000-0000-0000-000000000000}"/>
  <bookViews>
    <workbookView xWindow="-120" yWindow="-120" windowWidth="20730" windowHeight="11040" tabRatio="972" xr2:uid="{20FBA7F3-CCF5-4485-998D-BF805FDD6AF2}"/>
  </bookViews>
  <sheets>
    <sheet name="Introduction" sheetId="2" r:id="rId1"/>
    <sheet name="Actual Data" sheetId="31" r:id="rId2"/>
    <sheet name="Rough Data" sheetId="26" r:id="rId3"/>
    <sheet name="Univariate Analysis" sheetId="25" r:id="rId4"/>
    <sheet name="Linear Regression" sheetId="34" r:id="rId5"/>
    <sheet name="Cleaned Data" sheetId="1" r:id="rId6"/>
    <sheet name="Working" sheetId="32" r:id="rId7"/>
    <sheet name="Dashboard I" sheetId="6" r:id="rId8"/>
    <sheet name="Dashboard II" sheetId="7" r:id="rId9"/>
    <sheet name="Regional Sales" sheetId="9" r:id="rId10"/>
    <sheet name="Top 10 State" sheetId="11" r:id="rId11"/>
    <sheet name="Region Profit" sheetId="12" r:id="rId12"/>
    <sheet name="Unit sales" sheetId="30" r:id="rId13"/>
    <sheet name="Prediction vs Sales" sheetId="35" r:id="rId14"/>
    <sheet name="Sub Category Sales" sheetId="24" r:id="rId15"/>
    <sheet name="Growth" sheetId="13" r:id="rId16"/>
    <sheet name="Description" sheetId="14" r:id="rId17"/>
    <sheet name="Access" sheetId="3" r:id="rId18"/>
    <sheet name="Income by Education Level" sheetId="16" r:id="rId19"/>
    <sheet name="Multiple Table" sheetId="15" r:id="rId20"/>
  </sheets>
  <definedNames>
    <definedName name="_xlnm._FilterDatabase" localSheetId="17" hidden="1">Access!$A$1:$F$1125</definedName>
    <definedName name="_xlchart.v5.0" hidden="1">'Regional Sales'!$F$2</definedName>
    <definedName name="_xlchart.v5.1" hidden="1">'Regional Sales'!$F$3:$F$52</definedName>
    <definedName name="_xlchart.v5.2" hidden="1">'Regional Sales'!$G$2</definedName>
    <definedName name="_xlchart.v5.3" hidden="1">'Regional Sales'!$G$3:$G$52</definedName>
    <definedName name="_xlcn.WorksheetConnection_EXCELPROJECT.xlsxTable1" hidden="1">Table1[]</definedName>
    <definedName name="_xlcn.WorksheetConnection_EXCELPROJECT.xlsxTable4" hidden="1">Table4[]</definedName>
    <definedName name="Slicer_Customer_Segment">#N/A</definedName>
    <definedName name="Slicer_Manager">#N/A</definedName>
    <definedName name="Slicer_Manager1">#N/A</definedName>
    <definedName name="Slicer_Months">#N/A</definedName>
    <definedName name="Slicer_Months1">#N/A</definedName>
    <definedName name="Slicer_Order_Date__Month">#N/A</definedName>
    <definedName name="Slicer_Order_Priority">#N/A</definedName>
    <definedName name="Slicer_Order_Priority1">#N/A</definedName>
    <definedName name="Slicer_Order_Priority2">#N/A</definedName>
    <definedName name="Slicer_Product_Category">#N/A</definedName>
    <definedName name="Slicer_Product_Category1">#N/A</definedName>
    <definedName name="Slicer_Product_Container">#N/A</definedName>
    <definedName name="Slicer_Region">#N/A</definedName>
    <definedName name="Slicer_Region1">#N/A</definedName>
    <definedName name="Slicer_Region2">#N/A</definedName>
    <definedName name="Slicer_Ship_Mode">#N/A</definedName>
  </definedNames>
  <calcPr calcId="191029"/>
  <pivotCaches>
    <pivotCache cacheId="0" r:id="rId21"/>
    <pivotCache cacheId="1" r:id="rId22"/>
    <pivotCache cacheId="2" r:id="rId23"/>
  </pivotCaches>
  <extLst>
    <ext xmlns:x14="http://schemas.microsoft.com/office/spreadsheetml/2009/9/main" uri="{876F7934-8845-4945-9796-88D515C7AA90}">
      <x14:pivotCaches>
        <pivotCache cacheId="3" r:id="rId24"/>
      </x14:pivotCaches>
    </ext>
    <ext xmlns:x14="http://schemas.microsoft.com/office/spreadsheetml/2009/9/main" uri="{BBE1A952-AA13-448e-AADC-164F8A28A991}">
      <x14:slicerCaches>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EXCEL PROJECT.xlsx!Table4"/>
          <x15:modelTable id="Table1" name="Table1" connection="WorksheetConnection_EXCEL PROJECT.xlsx!Table1"/>
        </x15:modelTables>
        <x15:modelRelationships>
          <x15:modelRelationship fromTable="Table1" fromColumn="Customer ID" toTable="Table4" toColumn="Customer ID"/>
        </x15:modelRelationships>
        <x15:extLst>
          <ext xmlns:x16="http://schemas.microsoft.com/office/spreadsheetml/2014/11/main" uri="{9835A34E-60A6-4A7C-AAB8-D5F71C897F49}">
            <x16:modelTimeGroupings>
              <x16:modelTimeGrouping tableName="Table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6" i="24" l="1" a="1"/>
  <c r="I6" i="24" s="1"/>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3" i="9"/>
  <c r="B64" i="2" a="1"/>
  <c r="B64" i="2" s="1"/>
  <c r="Q5" i="26" l="1"/>
  <c r="Q6" i="26"/>
  <c r="Q7" i="26"/>
  <c r="Q8" i="26"/>
  <c r="Q9" i="26"/>
  <c r="Q10" i="26"/>
  <c r="Q11"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84" i="26"/>
  <c r="Q85" i="26"/>
  <c r="Q86" i="26"/>
  <c r="Q87" i="26"/>
  <c r="Q88" i="26"/>
  <c r="Q89" i="26"/>
  <c r="Q90" i="26"/>
  <c r="Q91" i="26"/>
  <c r="Q92" i="26"/>
  <c r="Q93" i="26"/>
  <c r="Q94" i="26"/>
  <c r="Q95" i="26"/>
  <c r="Q96" i="26"/>
  <c r="Q97" i="26"/>
  <c r="Q98" i="26"/>
  <c r="Q99" i="26"/>
  <c r="Q100" i="26"/>
  <c r="Q101" i="26"/>
  <c r="Q102" i="26"/>
  <c r="Q103" i="26"/>
  <c r="Q104" i="26"/>
  <c r="Q105" i="26"/>
  <c r="Q106" i="26"/>
  <c r="Q107" i="26"/>
  <c r="Q108" i="26"/>
  <c r="Q109" i="26"/>
  <c r="Q110" i="26"/>
  <c r="Q111" i="26"/>
  <c r="Q112" i="26"/>
  <c r="Q113" i="26"/>
  <c r="Q114" i="26"/>
  <c r="Q115" i="26"/>
  <c r="Q116" i="26"/>
  <c r="Q117" i="26"/>
  <c r="Q118" i="26"/>
  <c r="Q119" i="26"/>
  <c r="Q120" i="26"/>
  <c r="Q121" i="26"/>
  <c r="Q122" i="26"/>
  <c r="Q123" i="26"/>
  <c r="Q124" i="26"/>
  <c r="Q125" i="26"/>
  <c r="Q126" i="26"/>
  <c r="Q127" i="26"/>
  <c r="Q128" i="26"/>
  <c r="Q129" i="26"/>
  <c r="Q130" i="26"/>
  <c r="Q131" i="26"/>
  <c r="Q132" i="26"/>
  <c r="Q133" i="26"/>
  <c r="Q134" i="26"/>
  <c r="Q135" i="26"/>
  <c r="Q136" i="26"/>
  <c r="Q137" i="26"/>
  <c r="Q138" i="26"/>
  <c r="Q139" i="26"/>
  <c r="Q140" i="26"/>
  <c r="Q141" i="26"/>
  <c r="Q142" i="26"/>
  <c r="Q143" i="26"/>
  <c r="Q144" i="26"/>
  <c r="Q145" i="26"/>
  <c r="Q146" i="26"/>
  <c r="Q147" i="26"/>
  <c r="Q148" i="26"/>
  <c r="Q149" i="26"/>
  <c r="Q150" i="26"/>
  <c r="Q151" i="26"/>
  <c r="Q152" i="26"/>
  <c r="Q153" i="26"/>
  <c r="Q154" i="26"/>
  <c r="Q155" i="26"/>
  <c r="Q156" i="26"/>
  <c r="Q157" i="26"/>
  <c r="Q158" i="26"/>
  <c r="Q159" i="26"/>
  <c r="Q160" i="26"/>
  <c r="Q161" i="26"/>
  <c r="Q162" i="26"/>
  <c r="Q163" i="26"/>
  <c r="Q164" i="26"/>
  <c r="Q165" i="26"/>
  <c r="Q166" i="26"/>
  <c r="Q167" i="26"/>
  <c r="Q168" i="26"/>
  <c r="Q169" i="26"/>
  <c r="Q170" i="26"/>
  <c r="Q171" i="26"/>
  <c r="Q172" i="26"/>
  <c r="Q173" i="26"/>
  <c r="Q174" i="26"/>
  <c r="Q175" i="26"/>
  <c r="Q176" i="26"/>
  <c r="Q177" i="26"/>
  <c r="Q178" i="26"/>
  <c r="Q179" i="26"/>
  <c r="Q180" i="26"/>
  <c r="Q181" i="26"/>
  <c r="Q182" i="26"/>
  <c r="Q183" i="26"/>
  <c r="Q184" i="26"/>
  <c r="Q185" i="26"/>
  <c r="Q186" i="26"/>
  <c r="Q187" i="26"/>
  <c r="Q188" i="26"/>
  <c r="Q189" i="26"/>
  <c r="Q190" i="26"/>
  <c r="Q191" i="26"/>
  <c r="Q192" i="26"/>
  <c r="Q193" i="26"/>
  <c r="Q194" i="26"/>
  <c r="Q195" i="26"/>
  <c r="Q196" i="26"/>
  <c r="Q197" i="26"/>
  <c r="Q198" i="26"/>
  <c r="Q199" i="26"/>
  <c r="Q200" i="26"/>
  <c r="Q201" i="26"/>
  <c r="Q202" i="26"/>
  <c r="Q203" i="26"/>
  <c r="Q204" i="26"/>
  <c r="Q205" i="26"/>
  <c r="Q206" i="26"/>
  <c r="Q207" i="26"/>
  <c r="Q208" i="26"/>
  <c r="Q209" i="26"/>
  <c r="Q210" i="26"/>
  <c r="Q211" i="26"/>
  <c r="Q212" i="26"/>
  <c r="Q213" i="26"/>
  <c r="Q214" i="26"/>
  <c r="Q215" i="26"/>
  <c r="Q216" i="26"/>
  <c r="Q217" i="26"/>
  <c r="Q218" i="26"/>
  <c r="Q219" i="26"/>
  <c r="Q220" i="26"/>
  <c r="Q221" i="26"/>
  <c r="Q222" i="26"/>
  <c r="Q223" i="26"/>
  <c r="Q224" i="26"/>
  <c r="Q225" i="26"/>
  <c r="Q226" i="26"/>
  <c r="Q227" i="26"/>
  <c r="Q228" i="26"/>
  <c r="Q229" i="26"/>
  <c r="Q230" i="26"/>
  <c r="Q231" i="26"/>
  <c r="Q232" i="26"/>
  <c r="Q233" i="26"/>
  <c r="Q234" i="26"/>
  <c r="Q235" i="26"/>
  <c r="Q236" i="26"/>
  <c r="Q237" i="26"/>
  <c r="Q238" i="26"/>
  <c r="Q239" i="26"/>
  <c r="Q240" i="26"/>
  <c r="Q241" i="26"/>
  <c r="Q242" i="26"/>
  <c r="Q243" i="26"/>
  <c r="Q244" i="26"/>
  <c r="Q245" i="26"/>
  <c r="Q246" i="26"/>
  <c r="Q247" i="26"/>
  <c r="Q248" i="26"/>
  <c r="Q249" i="26"/>
  <c r="Q250" i="26"/>
  <c r="Q251" i="26"/>
  <c r="Q252" i="26"/>
  <c r="Q253" i="26"/>
  <c r="Q254" i="26"/>
  <c r="Q255" i="26"/>
  <c r="Q256" i="26"/>
  <c r="Q257" i="26"/>
  <c r="Q258" i="26"/>
  <c r="Q259" i="26"/>
  <c r="Q260" i="26"/>
  <c r="Q261" i="26"/>
  <c r="Q262" i="26"/>
  <c r="Q263" i="26"/>
  <c r="Q264" i="26"/>
  <c r="Q265" i="26"/>
  <c r="Q266" i="26"/>
  <c r="Q267" i="26"/>
  <c r="Q268" i="26"/>
  <c r="Q269" i="26"/>
  <c r="Q270" i="26"/>
  <c r="Q271" i="26"/>
  <c r="Q272" i="26"/>
  <c r="Q273" i="26"/>
  <c r="Q274" i="26"/>
  <c r="Q275" i="26"/>
  <c r="Q276" i="26"/>
  <c r="Q277" i="26"/>
  <c r="Q278" i="26"/>
  <c r="Q279" i="26"/>
  <c r="Q280" i="26"/>
  <c r="Q281" i="26"/>
  <c r="Q282" i="26"/>
  <c r="Q283" i="26"/>
  <c r="Q284" i="26"/>
  <c r="Q285" i="26"/>
  <c r="Q286" i="26"/>
  <c r="Q287" i="26"/>
  <c r="Q288" i="26"/>
  <c r="Q289" i="26"/>
  <c r="Q290" i="26"/>
  <c r="Q291" i="26"/>
  <c r="Q292" i="26"/>
  <c r="Q293" i="26"/>
  <c r="Q294" i="26"/>
  <c r="Q295" i="26"/>
  <c r="Q296" i="26"/>
  <c r="Q297" i="26"/>
  <c r="Q298" i="26"/>
  <c r="Q299" i="26"/>
  <c r="Q300" i="26"/>
  <c r="Q301" i="26"/>
  <c r="Q302" i="26"/>
  <c r="Q303" i="26"/>
  <c r="Q304" i="26"/>
  <c r="Q305" i="26"/>
  <c r="Q306" i="26"/>
  <c r="Q307" i="26"/>
  <c r="Q308" i="26"/>
  <c r="Q309" i="26"/>
  <c r="Q310" i="26"/>
  <c r="Q311" i="26"/>
  <c r="Q312" i="26"/>
  <c r="Q313" i="26"/>
  <c r="Q314" i="26"/>
  <c r="Q315" i="26"/>
  <c r="Q316" i="26"/>
  <c r="Q317" i="26"/>
  <c r="Q318" i="26"/>
  <c r="Q319" i="26"/>
  <c r="Q320" i="26"/>
  <c r="Q321" i="26"/>
  <c r="Q322" i="26"/>
  <c r="Q323" i="26"/>
  <c r="Q324" i="26"/>
  <c r="Q325" i="26"/>
  <c r="Q326" i="26"/>
  <c r="Q327" i="26"/>
  <c r="Q328" i="26"/>
  <c r="Q329" i="26"/>
  <c r="Q330" i="26"/>
  <c r="Q331" i="26"/>
  <c r="Q332" i="26"/>
  <c r="Q333" i="26"/>
  <c r="Q334" i="26"/>
  <c r="Q335" i="26"/>
  <c r="Q336" i="26"/>
  <c r="Q337" i="26"/>
  <c r="Q338" i="26"/>
  <c r="Q339" i="26"/>
  <c r="Q340" i="26"/>
  <c r="Q341" i="26"/>
  <c r="Q342" i="26"/>
  <c r="Q343" i="26"/>
  <c r="Q344" i="26"/>
  <c r="Q345" i="26"/>
  <c r="Q346" i="26"/>
  <c r="Q347" i="26"/>
  <c r="Q348" i="26"/>
  <c r="Q349" i="26"/>
  <c r="Q350" i="26"/>
  <c r="Q351" i="26"/>
  <c r="Q352" i="26"/>
  <c r="Q353" i="26"/>
  <c r="Q354" i="26"/>
  <c r="Q355" i="26"/>
  <c r="Q356" i="26"/>
  <c r="Q357" i="26"/>
  <c r="Q358" i="26"/>
  <c r="Q359" i="26"/>
  <c r="Q360" i="26"/>
  <c r="Q361" i="26"/>
  <c r="Q362" i="26"/>
  <c r="Q363" i="26"/>
  <c r="Q364" i="26"/>
  <c r="Q365" i="26"/>
  <c r="Q366" i="26"/>
  <c r="Q367" i="26"/>
  <c r="Q368" i="26"/>
  <c r="Q369" i="26"/>
  <c r="Q370" i="26"/>
  <c r="Q371" i="26"/>
  <c r="Q372" i="26"/>
  <c r="Q373" i="26"/>
  <c r="Q374" i="26"/>
  <c r="Q375" i="26"/>
  <c r="Q376" i="26"/>
  <c r="Q377" i="26"/>
  <c r="Q378" i="26"/>
  <c r="Q379" i="26"/>
  <c r="Q380" i="26"/>
  <c r="Q381" i="26"/>
  <c r="Q382" i="26"/>
  <c r="Q383" i="26"/>
  <c r="Q384" i="26"/>
  <c r="Q385" i="26"/>
  <c r="Q386" i="26"/>
  <c r="Q387" i="26"/>
  <c r="Q388" i="26"/>
  <c r="Q389" i="26"/>
  <c r="Q390" i="26"/>
  <c r="Q391" i="26"/>
  <c r="Q392" i="26"/>
  <c r="Q393" i="26"/>
  <c r="Q394" i="26"/>
  <c r="Q395" i="26"/>
  <c r="Q396" i="26"/>
  <c r="Q397" i="26"/>
  <c r="Q398" i="26"/>
  <c r="Q399" i="26"/>
  <c r="Q400" i="26"/>
  <c r="Q401" i="26"/>
  <c r="Q402" i="26"/>
  <c r="Q403" i="26"/>
  <c r="Q404" i="26"/>
  <c r="Q405" i="26"/>
  <c r="Q406" i="26"/>
  <c r="Q407" i="26"/>
  <c r="Q408" i="26"/>
  <c r="Q409" i="26"/>
  <c r="Q410" i="26"/>
  <c r="Q411" i="26"/>
  <c r="Q412" i="26"/>
  <c r="Q413" i="26"/>
  <c r="Q414" i="26"/>
  <c r="Q415" i="26"/>
  <c r="Q416" i="26"/>
  <c r="Q417" i="26"/>
  <c r="Q418" i="26"/>
  <c r="Q419" i="26"/>
  <c r="Q420" i="26"/>
  <c r="Q421" i="26"/>
  <c r="Q422" i="26"/>
  <c r="Q423" i="26"/>
  <c r="Q424" i="26"/>
  <c r="Q425" i="26"/>
  <c r="Q426" i="26"/>
  <c r="Q427" i="26"/>
  <c r="Q428" i="26"/>
  <c r="Q429" i="26"/>
  <c r="Q430" i="26"/>
  <c r="Q431" i="26"/>
  <c r="Q432" i="26"/>
  <c r="Q433" i="26"/>
  <c r="Q434" i="26"/>
  <c r="Q435" i="26"/>
  <c r="Q436" i="26"/>
  <c r="Q437" i="26"/>
  <c r="Q438" i="26"/>
  <c r="Q439" i="26"/>
  <c r="Q440" i="26"/>
  <c r="Q441" i="26"/>
  <c r="Q442" i="26"/>
  <c r="Q443" i="26"/>
  <c r="Q444" i="26"/>
  <c r="Q445" i="26"/>
  <c r="Q446" i="26"/>
  <c r="Q447" i="26"/>
  <c r="Q448" i="26"/>
  <c r="Q449" i="26"/>
  <c r="Q450" i="26"/>
  <c r="Q451" i="26"/>
  <c r="Q452" i="26"/>
  <c r="Q453" i="26"/>
  <c r="Q454" i="26"/>
  <c r="Q455" i="26"/>
  <c r="Q456" i="26"/>
  <c r="Q457" i="26"/>
  <c r="Q458" i="26"/>
  <c r="Q459" i="26"/>
  <c r="Q460" i="26"/>
  <c r="Q461" i="26"/>
  <c r="Q462" i="26"/>
  <c r="Q463" i="26"/>
  <c r="Q464" i="26"/>
  <c r="Q465" i="26"/>
  <c r="Q466" i="26"/>
  <c r="Q467" i="26"/>
  <c r="Q468" i="26"/>
  <c r="Q469" i="26"/>
  <c r="Q470" i="26"/>
  <c r="Q471" i="26"/>
  <c r="Q472" i="26"/>
  <c r="Q473" i="26"/>
  <c r="Q474" i="26"/>
  <c r="Q475" i="26"/>
  <c r="Q476" i="26"/>
  <c r="Q477" i="26"/>
  <c r="Q478" i="26"/>
  <c r="Q479" i="26"/>
  <c r="Q480" i="26"/>
  <c r="Q481" i="26"/>
  <c r="Q482" i="26"/>
  <c r="Q483" i="26"/>
  <c r="Q484" i="26"/>
  <c r="Q485" i="26"/>
  <c r="Q486" i="26"/>
  <c r="Q487" i="26"/>
  <c r="Q488" i="26"/>
  <c r="Q489" i="26"/>
  <c r="Q490" i="26"/>
  <c r="Q491" i="26"/>
  <c r="Q492" i="26"/>
  <c r="Q493" i="26"/>
  <c r="Q494" i="26"/>
  <c r="Q495" i="26"/>
  <c r="Q496" i="26"/>
  <c r="Q497" i="26"/>
  <c r="Q498" i="26"/>
  <c r="Q499" i="26"/>
  <c r="Q500" i="26"/>
  <c r="Q501" i="26"/>
  <c r="Q502" i="26"/>
  <c r="Q503" i="26"/>
  <c r="Q504" i="26"/>
  <c r="Q505" i="26"/>
  <c r="Q506" i="26"/>
  <c r="Q507" i="26"/>
  <c r="Q508" i="26"/>
  <c r="Q509" i="26"/>
  <c r="Q510" i="26"/>
  <c r="Q511" i="26"/>
  <c r="Q512" i="26"/>
  <c r="Q513" i="26"/>
  <c r="Q514" i="26"/>
  <c r="Q515" i="26"/>
  <c r="Q516" i="26"/>
  <c r="Q517" i="26"/>
  <c r="Q518" i="26"/>
  <c r="Q519" i="26"/>
  <c r="Q520" i="26"/>
  <c r="Q521" i="26"/>
  <c r="Q522" i="26"/>
  <c r="Q523" i="26"/>
  <c r="Q524" i="26"/>
  <c r="Q525" i="26"/>
  <c r="Q526" i="26"/>
  <c r="Q527" i="26"/>
  <c r="Q528" i="26"/>
  <c r="Q529" i="26"/>
  <c r="Q530" i="26"/>
  <c r="Q531" i="26"/>
  <c r="Q532" i="26"/>
  <c r="Q533" i="26"/>
  <c r="Q534" i="26"/>
  <c r="Q535" i="26"/>
  <c r="Q536" i="26"/>
  <c r="Q537" i="26"/>
  <c r="Q538" i="26"/>
  <c r="Q539" i="26"/>
  <c r="Q540" i="26"/>
  <c r="Q541" i="26"/>
  <c r="Q542" i="26"/>
  <c r="Q543" i="26"/>
  <c r="Q544" i="26"/>
  <c r="Q545" i="26"/>
  <c r="Q546" i="26"/>
  <c r="Q547" i="26"/>
  <c r="Q548" i="26"/>
  <c r="Q549" i="26"/>
  <c r="Q550" i="26"/>
  <c r="Q551" i="26"/>
  <c r="Q552" i="26"/>
  <c r="Q553" i="26"/>
  <c r="Q554" i="26"/>
  <c r="Q555" i="26"/>
  <c r="Q556" i="26"/>
  <c r="Q557" i="26"/>
  <c r="Q558" i="26"/>
  <c r="Q559" i="26"/>
  <c r="Q560" i="26"/>
  <c r="Q561" i="26"/>
  <c r="Q562" i="26"/>
  <c r="Q563" i="26"/>
  <c r="Q564" i="26"/>
  <c r="Q565" i="26"/>
  <c r="Q566" i="26"/>
  <c r="Q567" i="26"/>
  <c r="Q568" i="26"/>
  <c r="Q569" i="26"/>
  <c r="Q570" i="26"/>
  <c r="Q571" i="26"/>
  <c r="Q572" i="26"/>
  <c r="Q573" i="26"/>
  <c r="Q574" i="26"/>
  <c r="Q575" i="26"/>
  <c r="Q576" i="26"/>
  <c r="Q577" i="26"/>
  <c r="Q578" i="26"/>
  <c r="Q579" i="26"/>
  <c r="Q580" i="26"/>
  <c r="Q581" i="26"/>
  <c r="Q582" i="26"/>
  <c r="Q583" i="26"/>
  <c r="Q584" i="26"/>
  <c r="Q585" i="26"/>
  <c r="Q586" i="26"/>
  <c r="Q587" i="26"/>
  <c r="Q588" i="26"/>
  <c r="Q589" i="26"/>
  <c r="Q590" i="26"/>
  <c r="Q591" i="26"/>
  <c r="Q592" i="26"/>
  <c r="Q593" i="26"/>
  <c r="Q594" i="26"/>
  <c r="Q595" i="26"/>
  <c r="Q596" i="26"/>
  <c r="Q597" i="26"/>
  <c r="Q598" i="26"/>
  <c r="Q599" i="26"/>
  <c r="Q600" i="26"/>
  <c r="Q601" i="26"/>
  <c r="Q602" i="26"/>
  <c r="Q603" i="26"/>
  <c r="Q604" i="26"/>
  <c r="Q605" i="26"/>
  <c r="Q606" i="26"/>
  <c r="Q607" i="26"/>
  <c r="Q608" i="26"/>
  <c r="Q609" i="26"/>
  <c r="Q610" i="26"/>
  <c r="Q611" i="26"/>
  <c r="Q612" i="26"/>
  <c r="Q613" i="26"/>
  <c r="Q614" i="26"/>
  <c r="Q615" i="26"/>
  <c r="Q616" i="26"/>
  <c r="Q617" i="26"/>
  <c r="Q618" i="26"/>
  <c r="Q619" i="26"/>
  <c r="Q620" i="26"/>
  <c r="Q621" i="26"/>
  <c r="Q622" i="26"/>
  <c r="Q623" i="26"/>
  <c r="Q624" i="26"/>
  <c r="Q625" i="26"/>
  <c r="Q626" i="26"/>
  <c r="Q627" i="26"/>
  <c r="Q628" i="26"/>
  <c r="Q629" i="26"/>
  <c r="Q630" i="26"/>
  <c r="Q631" i="26"/>
  <c r="Q632" i="26"/>
  <c r="Q633" i="26"/>
  <c r="Q634" i="26"/>
  <c r="Q635" i="26"/>
  <c r="Q636" i="26"/>
  <c r="Q637" i="26"/>
  <c r="Q638" i="26"/>
  <c r="Q639" i="26"/>
  <c r="Q640" i="26"/>
  <c r="Q641" i="26"/>
  <c r="Q642" i="26"/>
  <c r="Q643" i="26"/>
  <c r="Q644" i="26"/>
  <c r="Q645" i="26"/>
  <c r="Q646" i="26"/>
  <c r="Q647" i="26"/>
  <c r="Q648" i="26"/>
  <c r="Q649" i="26"/>
  <c r="Q650" i="26"/>
  <c r="Q651" i="26"/>
  <c r="Q652" i="26"/>
  <c r="Q653" i="26"/>
  <c r="Q654" i="26"/>
  <c r="Q655" i="26"/>
  <c r="Q656" i="26"/>
  <c r="Q657" i="26"/>
  <c r="Q658" i="26"/>
  <c r="Q659" i="26"/>
  <c r="Q660" i="26"/>
  <c r="Q661" i="26"/>
  <c r="Q662" i="26"/>
  <c r="Q663" i="26"/>
  <c r="Q664" i="26"/>
  <c r="Q665" i="26"/>
  <c r="Q666" i="26"/>
  <c r="Q667" i="26"/>
  <c r="Q668" i="26"/>
  <c r="Q669" i="26"/>
  <c r="Q670" i="26"/>
  <c r="Q671" i="26"/>
  <c r="Q672" i="26"/>
  <c r="Q673" i="26"/>
  <c r="Q674" i="26"/>
  <c r="Q675" i="26"/>
  <c r="Q676" i="26"/>
  <c r="Q677" i="26"/>
  <c r="Q678" i="26"/>
  <c r="Q679" i="26"/>
  <c r="Q680" i="26"/>
  <c r="Q681" i="26"/>
  <c r="Q682" i="26"/>
  <c r="Q683" i="26"/>
  <c r="Q684" i="26"/>
  <c r="Q685" i="26"/>
  <c r="Q686" i="26"/>
  <c r="Q687" i="26"/>
  <c r="Q688" i="26"/>
  <c r="Q689" i="26"/>
  <c r="Q690" i="26"/>
  <c r="Q691" i="26"/>
  <c r="Q692" i="26"/>
  <c r="Q693" i="26"/>
  <c r="Q694" i="26"/>
  <c r="Q695" i="26"/>
  <c r="Q696" i="26"/>
  <c r="Q697" i="26"/>
  <c r="Q698" i="26"/>
  <c r="Q699" i="26"/>
  <c r="Q700" i="26"/>
  <c r="Q701" i="26"/>
  <c r="Q702" i="26"/>
  <c r="Q703" i="26"/>
  <c r="Q704" i="26"/>
  <c r="Q705" i="26"/>
  <c r="Q706" i="26"/>
  <c r="Q707" i="26"/>
  <c r="Q708" i="26"/>
  <c r="Q709" i="26"/>
  <c r="Q710" i="26"/>
  <c r="Q711" i="26"/>
  <c r="Q712" i="26"/>
  <c r="Q713" i="26"/>
  <c r="Q714" i="26"/>
  <c r="Q715" i="26"/>
  <c r="Q716" i="26"/>
  <c r="Q717" i="26"/>
  <c r="Q718" i="26"/>
  <c r="Q719" i="26"/>
  <c r="Q720" i="26"/>
  <c r="Q721" i="26"/>
  <c r="Q722" i="26"/>
  <c r="Q723" i="26"/>
  <c r="Q724" i="26"/>
  <c r="Q725" i="26"/>
  <c r="Q726" i="26"/>
  <c r="Q727" i="26"/>
  <c r="Q728" i="26"/>
  <c r="Q729" i="26"/>
  <c r="Q730" i="26"/>
  <c r="Q731" i="26"/>
  <c r="Q732" i="26"/>
  <c r="Q733" i="26"/>
  <c r="Q734" i="26"/>
  <c r="Q735" i="26"/>
  <c r="Q736" i="26"/>
  <c r="Q737" i="26"/>
  <c r="Q738" i="26"/>
  <c r="Q739" i="26"/>
  <c r="Q740" i="26"/>
  <c r="Q741" i="26"/>
  <c r="Q742" i="26"/>
  <c r="Q743" i="26"/>
  <c r="Q744" i="26"/>
  <c r="Q745" i="26"/>
  <c r="Q746" i="26"/>
  <c r="Q747" i="26"/>
  <c r="Q748" i="26"/>
  <c r="Q749" i="26"/>
  <c r="Q750" i="26"/>
  <c r="Q751" i="26"/>
  <c r="Q752" i="26"/>
  <c r="Q753" i="26"/>
  <c r="Q754" i="26"/>
  <c r="Q755" i="26"/>
  <c r="Q756" i="26"/>
  <c r="Q757" i="26"/>
  <c r="Q758" i="26"/>
  <c r="Q759" i="26"/>
  <c r="Q760" i="26"/>
  <c r="Q761" i="26"/>
  <c r="Q762" i="26"/>
  <c r="Q763" i="26"/>
  <c r="Q764" i="26"/>
  <c r="Q765" i="26"/>
  <c r="Q766" i="26"/>
  <c r="Q767" i="26"/>
  <c r="Q768" i="26"/>
  <c r="Q769" i="26"/>
  <c r="Q770" i="26"/>
  <c r="Q771" i="26"/>
  <c r="Q772" i="26"/>
  <c r="Q773" i="26"/>
  <c r="Q774" i="26"/>
  <c r="Q775" i="26"/>
  <c r="Q776" i="26"/>
  <c r="Q777" i="26"/>
  <c r="Q778" i="26"/>
  <c r="Q779" i="26"/>
  <c r="Q780" i="26"/>
  <c r="Q781" i="26"/>
  <c r="Q782" i="26"/>
  <c r="Q783" i="26"/>
  <c r="Q784" i="26"/>
  <c r="Q785" i="26"/>
  <c r="Q786" i="26"/>
  <c r="Q787" i="26"/>
  <c r="Q788" i="26"/>
  <c r="Q789" i="26"/>
  <c r="Q790" i="26"/>
  <c r="Q791" i="26"/>
  <c r="Q792" i="26"/>
  <c r="Q793" i="26"/>
  <c r="Q794" i="26"/>
  <c r="Q795" i="26"/>
  <c r="Q796" i="26"/>
  <c r="Q797" i="26"/>
  <c r="Q798" i="26"/>
  <c r="Q799" i="26"/>
  <c r="Q800" i="26"/>
  <c r="Q801" i="26"/>
  <c r="Q802" i="26"/>
  <c r="Q803" i="26"/>
  <c r="Q804" i="26"/>
  <c r="Q805" i="26"/>
  <c r="Q806" i="26"/>
  <c r="Q807" i="26"/>
  <c r="Q808" i="26"/>
  <c r="Q809" i="26"/>
  <c r="Q810" i="26"/>
  <c r="Q811" i="26"/>
  <c r="Q812" i="26"/>
  <c r="Q813" i="26"/>
  <c r="Q814" i="26"/>
  <c r="Q815" i="26"/>
  <c r="Q816" i="26"/>
  <c r="Q817" i="26"/>
  <c r="Q818" i="26"/>
  <c r="Q819" i="26"/>
  <c r="Q820" i="26"/>
  <c r="Q821" i="26"/>
  <c r="Q822" i="26"/>
  <c r="Q823" i="26"/>
  <c r="Q824" i="26"/>
  <c r="Q825" i="26"/>
  <c r="Q826" i="26"/>
  <c r="Q827" i="26"/>
  <c r="Q828" i="26"/>
  <c r="Q829" i="26"/>
  <c r="Q830" i="26"/>
  <c r="Q831" i="26"/>
  <c r="Q832" i="26"/>
  <c r="Q833" i="26"/>
  <c r="Q834" i="26"/>
  <c r="Q835" i="26"/>
  <c r="Q836" i="26"/>
  <c r="Q837" i="26"/>
  <c r="Q838" i="26"/>
  <c r="Q839" i="26"/>
  <c r="Q840" i="26"/>
  <c r="Q841" i="26"/>
  <c r="Q842" i="26"/>
  <c r="Q843" i="26"/>
  <c r="Q844" i="26"/>
  <c r="Q845" i="26"/>
  <c r="Q846" i="26"/>
  <c r="Q847" i="26"/>
  <c r="Q848" i="26"/>
  <c r="Q849" i="26"/>
  <c r="Q850" i="26"/>
  <c r="Q851" i="26"/>
  <c r="Q852" i="26"/>
  <c r="Q853" i="26"/>
  <c r="Q854" i="26"/>
  <c r="Q855" i="26"/>
  <c r="Q856" i="26"/>
  <c r="Q857" i="26"/>
  <c r="Q858" i="26"/>
  <c r="Q859" i="26"/>
  <c r="Q860" i="26"/>
  <c r="Q861" i="26"/>
  <c r="Q862" i="26"/>
  <c r="Q863" i="26"/>
  <c r="Q864" i="26"/>
  <c r="Q865" i="26"/>
  <c r="Q866" i="26"/>
  <c r="Q867" i="26"/>
  <c r="Q868" i="26"/>
  <c r="Q869" i="26"/>
  <c r="Q870" i="26"/>
  <c r="Q871" i="26"/>
  <c r="Q872" i="26"/>
  <c r="Q873" i="26"/>
  <c r="Q874" i="26"/>
  <c r="Q875" i="26"/>
  <c r="Q876" i="26"/>
  <c r="Q877" i="26"/>
  <c r="Q878" i="26"/>
  <c r="Q879" i="26"/>
  <c r="Q880" i="26"/>
  <c r="Q881" i="26"/>
  <c r="Q882" i="26"/>
  <c r="Q883" i="26"/>
  <c r="Q884" i="26"/>
  <c r="Q885" i="26"/>
  <c r="Q886" i="26"/>
  <c r="Q887" i="26"/>
  <c r="Q888" i="26"/>
  <c r="Q889" i="26"/>
  <c r="Q890" i="26"/>
  <c r="Q891" i="26"/>
  <c r="Q892" i="26"/>
  <c r="Q893" i="26"/>
  <c r="Q894" i="26"/>
  <c r="Q895" i="26"/>
  <c r="Q896" i="26"/>
  <c r="Q897" i="26"/>
  <c r="Q898" i="26"/>
  <c r="Q899" i="26"/>
  <c r="Q900" i="26"/>
  <c r="Q901" i="26"/>
  <c r="Q902" i="26"/>
  <c r="Q903" i="26"/>
  <c r="Q904" i="26"/>
  <c r="Q905" i="26"/>
  <c r="Q906" i="26"/>
  <c r="Q907" i="26"/>
  <c r="Q908" i="26"/>
  <c r="Q909" i="26"/>
  <c r="Q910" i="26"/>
  <c r="Q911" i="26"/>
  <c r="Q912" i="26"/>
  <c r="Q913" i="26"/>
  <c r="Q914" i="26"/>
  <c r="Q915" i="26"/>
  <c r="Q916" i="26"/>
  <c r="Q917" i="26"/>
  <c r="Q918" i="26"/>
  <c r="Q919" i="26"/>
  <c r="Q920" i="26"/>
  <c r="Q921" i="26"/>
  <c r="Q922" i="26"/>
  <c r="Q923" i="26"/>
  <c r="Q924" i="26"/>
  <c r="Q925" i="26"/>
  <c r="Q926" i="26"/>
  <c r="Q927" i="26"/>
  <c r="Q928" i="26"/>
  <c r="Q929" i="26"/>
  <c r="Q930" i="26"/>
  <c r="Q931" i="26"/>
  <c r="Q932" i="26"/>
  <c r="Q933" i="26"/>
  <c r="Q934" i="26"/>
  <c r="Q935" i="26"/>
  <c r="Q936" i="26"/>
  <c r="Q937" i="26"/>
  <c r="Q938" i="26"/>
  <c r="Q939" i="26"/>
  <c r="Q940" i="26"/>
  <c r="Q941" i="26"/>
  <c r="Q942" i="26"/>
  <c r="Q943" i="26"/>
  <c r="Q944" i="26"/>
  <c r="Q945" i="26"/>
  <c r="Q946" i="26"/>
  <c r="Q947" i="26"/>
  <c r="Q948" i="26"/>
  <c r="Q949" i="26"/>
  <c r="Q950" i="26"/>
  <c r="Q951" i="26"/>
  <c r="Q952" i="26"/>
  <c r="Q953" i="26"/>
  <c r="Q954" i="26"/>
  <c r="Q955" i="26"/>
  <c r="Q956" i="26"/>
  <c r="Q957" i="26"/>
  <c r="Q958" i="26"/>
  <c r="Q959" i="26"/>
  <c r="Q960" i="26"/>
  <c r="Q961" i="26"/>
  <c r="Q962" i="26"/>
  <c r="Q963" i="26"/>
  <c r="Q964" i="26"/>
  <c r="Q965" i="26"/>
  <c r="Q966" i="26"/>
  <c r="Q967" i="26"/>
  <c r="Q968" i="26"/>
  <c r="Q969" i="26"/>
  <c r="Q970" i="26"/>
  <c r="Q971" i="26"/>
  <c r="Q972" i="26"/>
  <c r="Q973" i="26"/>
  <c r="Q974" i="26"/>
  <c r="Q975" i="26"/>
  <c r="Q976" i="26"/>
  <c r="Q977" i="26"/>
  <c r="Q978" i="26"/>
  <c r="Q979" i="26"/>
  <c r="Q980" i="26"/>
  <c r="Q981" i="26"/>
  <c r="Q982" i="26"/>
  <c r="Q983" i="26"/>
  <c r="Q984" i="26"/>
  <c r="Q985" i="26"/>
  <c r="Q986" i="26"/>
  <c r="Q987" i="26"/>
  <c r="Q988" i="26"/>
  <c r="Q989" i="26"/>
  <c r="Q990" i="26"/>
  <c r="Q991" i="26"/>
  <c r="Q992" i="26"/>
  <c r="Q993" i="26"/>
  <c r="Q994" i="26"/>
  <c r="Q995" i="26"/>
  <c r="Q996" i="26"/>
  <c r="Q997" i="26"/>
  <c r="Q998" i="26"/>
  <c r="Q999" i="26"/>
  <c r="Q1000" i="26"/>
  <c r="Q1001" i="26"/>
  <c r="Q1002" i="26"/>
  <c r="Q1003" i="26"/>
  <c r="Q1004" i="26"/>
  <c r="Q1005" i="26"/>
  <c r="Q1006" i="26"/>
  <c r="Q1007" i="26"/>
  <c r="Q1008" i="26"/>
  <c r="Q1009" i="26"/>
  <c r="Q1010" i="26"/>
  <c r="Q1011" i="26"/>
  <c r="Q1012" i="26"/>
  <c r="Q1013" i="26"/>
  <c r="Q1014" i="26"/>
  <c r="Q1015" i="26"/>
  <c r="Q1016" i="26"/>
  <c r="Q1017" i="26"/>
  <c r="Q1018" i="26"/>
  <c r="Q1019" i="26"/>
  <c r="Q1020" i="26"/>
  <c r="Q1021" i="26"/>
  <c r="Q1022" i="26"/>
  <c r="Q1023" i="26"/>
  <c r="Q1024" i="26"/>
  <c r="Q1025" i="26"/>
  <c r="Q1026" i="26"/>
  <c r="Q1027" i="26"/>
  <c r="Q1028" i="26"/>
  <c r="Q1029" i="26"/>
  <c r="Q1030" i="26"/>
  <c r="Q1031" i="26"/>
  <c r="Q1032" i="26"/>
  <c r="Q1033" i="26"/>
  <c r="Q1034" i="26"/>
  <c r="Q1035" i="26"/>
  <c r="Q1036" i="26"/>
  <c r="Q1037" i="26"/>
  <c r="Q1038" i="26"/>
  <c r="Q1039" i="26"/>
  <c r="Q1040" i="26"/>
  <c r="Q1041" i="26"/>
  <c r="Q1042" i="26"/>
  <c r="Q1043" i="26"/>
  <c r="Q1044" i="26"/>
  <c r="Q1045" i="26"/>
  <c r="Q1046" i="26"/>
  <c r="Q1047" i="26"/>
  <c r="Q1048" i="26"/>
  <c r="Q1049" i="26"/>
  <c r="Q1050" i="26"/>
  <c r="Q1051" i="26"/>
  <c r="Q1052" i="26"/>
  <c r="Q1053" i="26"/>
  <c r="Q1054" i="26"/>
  <c r="Q1055" i="26"/>
  <c r="Q1056" i="26"/>
  <c r="Q1057" i="26"/>
  <c r="Q1058" i="26"/>
  <c r="Q1059" i="26"/>
  <c r="Q1060" i="26"/>
  <c r="Q1061" i="26"/>
  <c r="Q1062" i="26"/>
  <c r="Q1063" i="26"/>
  <c r="Q1064" i="26"/>
  <c r="Q1065" i="26"/>
  <c r="Q1066" i="26"/>
  <c r="Q1067" i="26"/>
  <c r="Q1068" i="26"/>
  <c r="Q1069" i="26"/>
  <c r="Q1070" i="26"/>
  <c r="Q1071" i="26"/>
  <c r="Q1072" i="26"/>
  <c r="Q1073" i="26"/>
  <c r="Q1074" i="26"/>
  <c r="Q1075" i="26"/>
  <c r="Q1076" i="26"/>
  <c r="Q1077" i="26"/>
  <c r="Q1078" i="26"/>
  <c r="Q1079" i="26"/>
  <c r="Q1080" i="26"/>
  <c r="Q1081" i="26"/>
  <c r="Q1082" i="26"/>
  <c r="Q1083" i="26"/>
  <c r="Q1084" i="26"/>
  <c r="Q1085" i="26"/>
  <c r="Q1086" i="26"/>
  <c r="Q1087" i="26"/>
  <c r="Q1088" i="26"/>
  <c r="Q1089" i="26"/>
  <c r="Q1090" i="26"/>
  <c r="Q1091" i="26"/>
  <c r="Q1092" i="26"/>
  <c r="Q1093" i="26"/>
  <c r="Q1094" i="26"/>
  <c r="Q1095" i="26"/>
  <c r="Q1096" i="26"/>
  <c r="Q1097" i="26"/>
  <c r="Q1098" i="26"/>
  <c r="Q1099" i="26"/>
  <c r="Q1100" i="26"/>
  <c r="Q1101" i="26"/>
  <c r="Q1102" i="26"/>
  <c r="Q1103" i="26"/>
  <c r="Q1104" i="26"/>
  <c r="Q1105" i="26"/>
  <c r="Q1106" i="26"/>
  <c r="Q1107" i="26"/>
  <c r="Q1108" i="26"/>
  <c r="Q1109" i="26"/>
  <c r="Q1110" i="26"/>
  <c r="Q1111" i="26"/>
  <c r="Q1112" i="26"/>
  <c r="Q1113" i="26"/>
  <c r="Q1114" i="26"/>
  <c r="Q1115" i="26"/>
  <c r="Q1116" i="26"/>
  <c r="Q1117" i="26"/>
  <c r="Q1118" i="26"/>
  <c r="Q1119" i="26"/>
  <c r="Q1120" i="26"/>
  <c r="Q1121" i="26"/>
  <c r="Q1122" i="26"/>
  <c r="Q1123" i="26"/>
  <c r="Q1124" i="26"/>
  <c r="Q1125" i="26"/>
  <c r="Q1126" i="26"/>
  <c r="Q1127" i="26"/>
  <c r="Q1128" i="26"/>
  <c r="Q1129" i="26"/>
  <c r="Q1130" i="26"/>
  <c r="Q1131" i="26"/>
  <c r="Q1132" i="26"/>
  <c r="Q1133" i="26"/>
  <c r="Q1134" i="26"/>
  <c r="Q1135" i="26"/>
  <c r="Q1136" i="26"/>
  <c r="Q1137" i="26"/>
  <c r="Q1138" i="26"/>
  <c r="Q1139" i="26"/>
  <c r="Q1140" i="26"/>
  <c r="Q1141" i="26"/>
  <c r="Q1142" i="26"/>
  <c r="Q1143" i="26"/>
  <c r="Q1144" i="26"/>
  <c r="Q1145" i="26"/>
  <c r="Q1146" i="26"/>
  <c r="Q1147" i="26"/>
  <c r="Q1148" i="26"/>
  <c r="Q1149" i="26"/>
  <c r="Q1150" i="26"/>
  <c r="Q1151" i="26"/>
  <c r="Q1152" i="26"/>
  <c r="Q1153" i="26"/>
  <c r="Q1154" i="26"/>
  <c r="Q1155" i="26"/>
  <c r="Q1156" i="26"/>
  <c r="Q1157" i="26"/>
  <c r="Q1158" i="26"/>
  <c r="Q1159" i="26"/>
  <c r="Q1160" i="26"/>
  <c r="Q1161" i="26"/>
  <c r="Q1162" i="26"/>
  <c r="Q1163" i="26"/>
  <c r="Q1164" i="26"/>
  <c r="Q1165" i="26"/>
  <c r="Q1166" i="26"/>
  <c r="Q1167" i="26"/>
  <c r="Q1168" i="26"/>
  <c r="Q1169" i="26"/>
  <c r="Q1170" i="26"/>
  <c r="Q1171" i="26"/>
  <c r="Q1172" i="26"/>
  <c r="Q1173" i="26"/>
  <c r="Q1174" i="26"/>
  <c r="Q1175" i="26"/>
  <c r="Q1176" i="26"/>
  <c r="Q1177" i="26"/>
  <c r="Q1178" i="26"/>
  <c r="Q1179" i="26"/>
  <c r="Q1180" i="26"/>
  <c r="Q1181" i="26"/>
  <c r="Q1182" i="26"/>
  <c r="Q1183" i="26"/>
  <c r="Q1184" i="26"/>
  <c r="Q1185" i="26"/>
  <c r="Q1186" i="26"/>
  <c r="Q1187" i="26"/>
  <c r="Q1188" i="26"/>
  <c r="Q1189" i="26"/>
  <c r="Q1190" i="26"/>
  <c r="Q1191" i="26"/>
  <c r="Q1192" i="26"/>
  <c r="Q1193" i="26"/>
  <c r="Q1194" i="26"/>
  <c r="Q1195" i="26"/>
  <c r="Q1196" i="26"/>
  <c r="Q1197" i="26"/>
  <c r="Q1198" i="26"/>
  <c r="Q1199" i="26"/>
  <c r="Q1200" i="26"/>
  <c r="Q1201" i="26"/>
  <c r="Q1202" i="26"/>
  <c r="Q1203" i="26"/>
  <c r="Q1204" i="26"/>
  <c r="Q1205" i="26"/>
  <c r="Q1206" i="26"/>
  <c r="Q1207" i="26"/>
  <c r="Q1208" i="26"/>
  <c r="Q1209" i="26"/>
  <c r="Q1210" i="26"/>
  <c r="Q1211" i="26"/>
  <c r="Q1212" i="26"/>
  <c r="Q1213" i="26"/>
  <c r="Q1214" i="26"/>
  <c r="Q1215" i="26"/>
  <c r="Q1216" i="26"/>
  <c r="Q1217" i="26"/>
  <c r="Q1218" i="26"/>
  <c r="Q1219" i="26"/>
  <c r="Q1220" i="26"/>
  <c r="Q1221" i="26"/>
  <c r="Q1222" i="26"/>
  <c r="Q1223" i="26"/>
  <c r="Q1224" i="26"/>
  <c r="Q1225" i="26"/>
  <c r="Q1226" i="26"/>
  <c r="Q1227" i="26"/>
  <c r="Q1228" i="26"/>
  <c r="Q1229" i="26"/>
  <c r="Q1230" i="26"/>
  <c r="Q1231" i="26"/>
  <c r="Q1232" i="26"/>
  <c r="Q1233" i="26"/>
  <c r="Q1234" i="26"/>
  <c r="Q1235" i="26"/>
  <c r="Q1236" i="26"/>
  <c r="Q1237" i="26"/>
  <c r="Q1238" i="26"/>
  <c r="Q1239" i="26"/>
  <c r="Q1240" i="26"/>
  <c r="Q1241" i="26"/>
  <c r="Q1242" i="26"/>
  <c r="Q1243" i="26"/>
  <c r="Q1244" i="26"/>
  <c r="Q1245" i="26"/>
  <c r="Q1246" i="26"/>
  <c r="Q1247" i="26"/>
  <c r="Q1248" i="26"/>
  <c r="Q1249" i="26"/>
  <c r="Q1250" i="26"/>
  <c r="Q1251" i="26"/>
  <c r="Q1252" i="26"/>
  <c r="Q1253" i="26"/>
  <c r="Q1254" i="26"/>
  <c r="Q1255" i="26"/>
  <c r="Q1256" i="26"/>
  <c r="Q1257" i="26"/>
  <c r="Q1258" i="26"/>
  <c r="Q1259" i="26"/>
  <c r="Q1260" i="26"/>
  <c r="Q1261" i="26"/>
  <c r="Q1262" i="26"/>
  <c r="Q1263" i="26"/>
  <c r="Q1264" i="26"/>
  <c r="Q1265" i="26"/>
  <c r="Q1266" i="26"/>
  <c r="Q1267" i="26"/>
  <c r="Q1268" i="26"/>
  <c r="Q1269" i="26"/>
  <c r="Q1270" i="26"/>
  <c r="Q1271" i="26"/>
  <c r="Q1272" i="26"/>
  <c r="Q1273" i="26"/>
  <c r="Q1274" i="26"/>
  <c r="Q1275" i="26"/>
  <c r="Q1276" i="26"/>
  <c r="Q1277" i="26"/>
  <c r="Q1278" i="26"/>
  <c r="Q1279" i="26"/>
  <c r="Q1280" i="26"/>
  <c r="Q1281" i="26"/>
  <c r="Q1282" i="26"/>
  <c r="Q1283" i="26"/>
  <c r="Q1284" i="26"/>
  <c r="Q1285" i="26"/>
  <c r="Q1286" i="26"/>
  <c r="Q1287" i="26"/>
  <c r="Q1288" i="26"/>
  <c r="Q1289" i="26"/>
  <c r="Q1290" i="26"/>
  <c r="Q1291" i="26"/>
  <c r="Q1292" i="26"/>
  <c r="Q1293" i="26"/>
  <c r="Q1294" i="26"/>
  <c r="Q1295" i="26"/>
  <c r="Q1296" i="26"/>
  <c r="Q1297" i="26"/>
  <c r="Q1298" i="26"/>
  <c r="Q1299" i="26"/>
  <c r="Q1300" i="26"/>
  <c r="Q1301" i="26"/>
  <c r="Q1302" i="26"/>
  <c r="Q1303" i="26"/>
  <c r="Q1304" i="26"/>
  <c r="Q1305" i="26"/>
  <c r="Q1306" i="26"/>
  <c r="Q1307" i="26"/>
  <c r="Q1308" i="26"/>
  <c r="Q1309" i="26"/>
  <c r="Q1310" i="26"/>
  <c r="Q1311" i="26"/>
  <c r="Q1312" i="26"/>
  <c r="Q1313" i="26"/>
  <c r="Q1314" i="26"/>
  <c r="Q1315" i="26"/>
  <c r="Q1316" i="26"/>
  <c r="Q1317" i="26"/>
  <c r="Q1318" i="26"/>
  <c r="Q1319" i="26"/>
  <c r="Q1320" i="26"/>
  <c r="Q1321" i="26"/>
  <c r="Q1322" i="26"/>
  <c r="Q1323" i="26"/>
  <c r="Q1324" i="26"/>
  <c r="Q1325" i="26"/>
  <c r="Q1326" i="26"/>
  <c r="Q1327" i="26"/>
  <c r="Q1328" i="26"/>
  <c r="Q1329" i="26"/>
  <c r="Q1330" i="26"/>
  <c r="Q1331" i="26"/>
  <c r="Q1332" i="26"/>
  <c r="Q1333" i="26"/>
  <c r="Q1334" i="26"/>
  <c r="Q1335" i="26"/>
  <c r="Q1336" i="26"/>
  <c r="Q1337" i="26"/>
  <c r="Q1338" i="26"/>
  <c r="Q1339" i="26"/>
  <c r="Q1340" i="26"/>
  <c r="Q1341" i="26"/>
  <c r="Q1342" i="26"/>
  <c r="Q1343" i="26"/>
  <c r="Q1344" i="26"/>
  <c r="Q1345" i="26"/>
  <c r="Q1346" i="26"/>
  <c r="Q1347" i="26"/>
  <c r="Q1348" i="26"/>
  <c r="Q1349" i="26"/>
  <c r="Q1350" i="26"/>
  <c r="Q1351" i="26"/>
  <c r="Q1352" i="26"/>
  <c r="Q1353" i="26"/>
  <c r="Q1354" i="26"/>
  <c r="Q1355" i="26"/>
  <c r="Q1356" i="26"/>
  <c r="Q1357" i="26"/>
  <c r="Q1358" i="26"/>
  <c r="Q1359" i="26"/>
  <c r="Q1360" i="26"/>
  <c r="Q1361" i="26"/>
  <c r="Q1362" i="26"/>
  <c r="Q1363" i="26"/>
  <c r="Q1364" i="26"/>
  <c r="Q1365" i="26"/>
  <c r="Q1366" i="26"/>
  <c r="Q1367" i="26"/>
  <c r="Q1368" i="26"/>
  <c r="Q1369" i="26"/>
  <c r="Q1370" i="26"/>
  <c r="Q1371" i="26"/>
  <c r="Q1372" i="26"/>
  <c r="Q1373" i="26"/>
  <c r="Q1374" i="26"/>
  <c r="Q1375" i="26"/>
  <c r="Q1376" i="26"/>
  <c r="Q1377" i="26"/>
  <c r="Q1378" i="26"/>
  <c r="Q1379" i="26"/>
  <c r="Q1380" i="26"/>
  <c r="Q1381" i="26"/>
  <c r="Q1382" i="26"/>
  <c r="Q1383" i="26"/>
  <c r="Q1384" i="26"/>
  <c r="Q1385" i="26"/>
  <c r="Q1386" i="26"/>
  <c r="Q1387" i="26"/>
  <c r="Q1388" i="26"/>
  <c r="Q1389" i="26"/>
  <c r="Q1390" i="26"/>
  <c r="Q1391" i="26"/>
  <c r="Q1392" i="26"/>
  <c r="Q1393" i="26"/>
  <c r="Q1394" i="26"/>
  <c r="Q1395" i="26"/>
  <c r="Q1396" i="26"/>
  <c r="Q1397" i="26"/>
  <c r="Q1398" i="26"/>
  <c r="Q1399" i="26"/>
  <c r="Q1400" i="26"/>
  <c r="Q1401" i="26"/>
  <c r="Q1402" i="26"/>
  <c r="Q1403" i="26"/>
  <c r="Q1404" i="26"/>
  <c r="Q1405" i="26"/>
  <c r="Q1406" i="26"/>
  <c r="Q1407" i="26"/>
  <c r="Q1408" i="26"/>
  <c r="Q1409" i="26"/>
  <c r="Q1410" i="26"/>
  <c r="Q1411" i="26"/>
  <c r="Q1412" i="26"/>
  <c r="Q1413" i="26"/>
  <c r="Q1414" i="26"/>
  <c r="Q1415" i="26"/>
  <c r="Q1416" i="26"/>
  <c r="Q1417" i="26"/>
  <c r="Q1418" i="26"/>
  <c r="Q1419" i="26"/>
  <c r="Q1420" i="26"/>
  <c r="Q1421" i="26"/>
  <c r="Q1422" i="26"/>
  <c r="Q1423" i="26"/>
  <c r="Q1424" i="26"/>
  <c r="Q1425" i="26"/>
  <c r="Q1426" i="26"/>
  <c r="Q1427" i="26"/>
  <c r="Q1428" i="26"/>
  <c r="Q1429" i="26"/>
  <c r="Q1430" i="26"/>
  <c r="Q1431" i="26"/>
  <c r="Q1432" i="26"/>
  <c r="Q1433" i="26"/>
  <c r="Q1434" i="26"/>
  <c r="Q1435" i="26"/>
  <c r="Q1436" i="26"/>
  <c r="Q1437" i="26"/>
  <c r="Q1438" i="26"/>
  <c r="Q1439" i="26"/>
  <c r="Q1440" i="26"/>
  <c r="Q1441" i="26"/>
  <c r="Q1442" i="26"/>
  <c r="Q1443" i="26"/>
  <c r="Q1444" i="26"/>
  <c r="Q1445" i="26"/>
  <c r="Q1446" i="26"/>
  <c r="Q1447" i="26"/>
  <c r="Q1448" i="26"/>
  <c r="Q1449" i="26"/>
  <c r="Q1450" i="26"/>
  <c r="Q1451" i="26"/>
  <c r="Q1452" i="26"/>
  <c r="Q1453" i="26"/>
  <c r="Q1454" i="26"/>
  <c r="Q1455" i="26"/>
  <c r="Q1456" i="26"/>
  <c r="Q1457" i="26"/>
  <c r="Q1458" i="26"/>
  <c r="Q1459" i="26"/>
  <c r="Q1460" i="26"/>
  <c r="Q1461" i="26"/>
  <c r="Q1462" i="26"/>
  <c r="Q1463" i="26"/>
  <c r="Q1464" i="26"/>
  <c r="Q1465" i="26"/>
  <c r="Q1466" i="26"/>
  <c r="Q1467" i="26"/>
  <c r="Q1468" i="26"/>
  <c r="Q1469" i="26"/>
  <c r="Q1470" i="26"/>
  <c r="Q1471" i="26"/>
  <c r="Q1472" i="26"/>
  <c r="Q1473" i="26"/>
  <c r="Q1474" i="26"/>
  <c r="Q1475" i="26"/>
  <c r="Q1476" i="26"/>
  <c r="Q1477" i="26"/>
  <c r="Q1478" i="26"/>
  <c r="Q1479" i="26"/>
  <c r="Q1480" i="26"/>
  <c r="Q1481" i="26"/>
  <c r="Q1482" i="26"/>
  <c r="Q1483" i="26"/>
  <c r="Q1484" i="26"/>
  <c r="Q1485" i="26"/>
  <c r="Q1486" i="26"/>
  <c r="Q1487" i="26"/>
  <c r="Q1488" i="26"/>
  <c r="Q1489" i="26"/>
  <c r="Q1490" i="26"/>
  <c r="Q1491" i="26"/>
  <c r="Q1492" i="26"/>
  <c r="Q1493" i="26"/>
  <c r="Q1494" i="26"/>
  <c r="Q1495" i="26"/>
  <c r="Q1496" i="26"/>
  <c r="Q1497" i="26"/>
  <c r="Q1498" i="26"/>
  <c r="Q1499" i="26"/>
  <c r="Q1500" i="26"/>
  <c r="Q1501" i="26"/>
  <c r="Q1502" i="26"/>
  <c r="Q1503" i="26"/>
  <c r="Q1504" i="26"/>
  <c r="Q1505" i="26"/>
  <c r="Q1506" i="26"/>
  <c r="Q1507" i="26"/>
  <c r="Q1508" i="26"/>
  <c r="Q1509" i="26"/>
  <c r="Q1510" i="26"/>
  <c r="Q1511" i="26"/>
  <c r="Q1512" i="26"/>
  <c r="Q1513" i="26"/>
  <c r="Q1514" i="26"/>
  <c r="Q1515" i="26"/>
  <c r="Q1516" i="26"/>
  <c r="Q1517" i="26"/>
  <c r="Q1518" i="26"/>
  <c r="Q1519" i="26"/>
  <c r="Q1520" i="26"/>
  <c r="Q1521" i="26"/>
  <c r="Q1522" i="26"/>
  <c r="Q1523" i="26"/>
  <c r="Q1524" i="26"/>
  <c r="Q1525" i="26"/>
  <c r="Q1526" i="26"/>
  <c r="Q1527" i="26"/>
  <c r="Q1528" i="26"/>
  <c r="Q1529" i="26"/>
  <c r="Q1530" i="26"/>
  <c r="Q1531" i="26"/>
  <c r="Q1532" i="26"/>
  <c r="Q1533" i="26"/>
  <c r="Q1534" i="26"/>
  <c r="Q1535" i="26"/>
  <c r="Q1536" i="26"/>
  <c r="Q1537" i="26"/>
  <c r="Q1538" i="26"/>
  <c r="Q1539" i="26"/>
  <c r="Q1540" i="26"/>
  <c r="Q1541" i="26"/>
  <c r="Q1542" i="26"/>
  <c r="Q1543" i="26"/>
  <c r="Q1544" i="26"/>
  <c r="Q1545" i="26"/>
  <c r="Q1546" i="26"/>
  <c r="Q1547" i="26"/>
  <c r="Q1548" i="26"/>
  <c r="Q1549" i="26"/>
  <c r="Q1550" i="26"/>
  <c r="Q1551" i="26"/>
  <c r="Q1552" i="26"/>
  <c r="Q1553" i="26"/>
  <c r="Q1554" i="26"/>
  <c r="Q1555" i="26"/>
  <c r="Q1556" i="26"/>
  <c r="Q1557" i="26"/>
  <c r="Q1558" i="26"/>
  <c r="Q1559" i="26"/>
  <c r="Q1560" i="26"/>
  <c r="Q1561" i="26"/>
  <c r="Q1562" i="26"/>
  <c r="Q1563" i="26"/>
  <c r="Q1564" i="26"/>
  <c r="Q1565" i="26"/>
  <c r="Q1566" i="26"/>
  <c r="Q1567" i="26"/>
  <c r="Q1568" i="26"/>
  <c r="Q1569" i="26"/>
  <c r="Q1570" i="26"/>
  <c r="Q1571" i="26"/>
  <c r="Q1572" i="26"/>
  <c r="Q1573" i="26"/>
  <c r="Q1574" i="26"/>
  <c r="Q1575" i="26"/>
  <c r="Q1576" i="26"/>
  <c r="Q1577" i="26"/>
  <c r="Q1578" i="26"/>
  <c r="Q1579" i="26"/>
  <c r="Q1580" i="26"/>
  <c r="Q1581" i="26"/>
  <c r="Q1582" i="26"/>
  <c r="Q1583" i="26"/>
  <c r="Q1584" i="26"/>
  <c r="Q1585" i="26"/>
  <c r="Q1586" i="26"/>
  <c r="Q1587" i="26"/>
  <c r="Q1588" i="26"/>
  <c r="Q1589" i="26"/>
  <c r="Q1590" i="26"/>
  <c r="Q1591" i="26"/>
  <c r="Q1592" i="26"/>
  <c r="Q1593" i="26"/>
  <c r="Q1594" i="26"/>
  <c r="Q1595" i="26"/>
  <c r="Q1596" i="26"/>
  <c r="Q1597" i="26"/>
  <c r="Q1598" i="26"/>
  <c r="Q1599" i="26"/>
  <c r="Q1600" i="26"/>
  <c r="Q1601" i="26"/>
  <c r="Q1602" i="26"/>
  <c r="Q1603" i="26"/>
  <c r="Q1604" i="26"/>
  <c r="Q1605" i="26"/>
  <c r="Q1606" i="26"/>
  <c r="Q1607" i="26"/>
  <c r="Q1608" i="26"/>
  <c r="Q1609" i="26"/>
  <c r="Q1610" i="26"/>
  <c r="Q1611" i="26"/>
  <c r="Q1612" i="26"/>
  <c r="Q1613" i="26"/>
  <c r="Q1614" i="26"/>
  <c r="Q1615" i="26"/>
  <c r="Q1616" i="26"/>
  <c r="Q1617" i="26"/>
  <c r="Q1618" i="26"/>
  <c r="Q1619" i="26"/>
  <c r="Q1620" i="26"/>
  <c r="Q1621" i="26"/>
  <c r="Q1622" i="26"/>
  <c r="Q1623" i="26"/>
  <c r="Q1624" i="26"/>
  <c r="Q1625" i="26"/>
  <c r="Q1626" i="26"/>
  <c r="Q1627" i="26"/>
  <c r="Q1628" i="26"/>
  <c r="Q1629" i="26"/>
  <c r="Q1630" i="26"/>
  <c r="Q1631" i="26"/>
  <c r="Q1632" i="26"/>
  <c r="Q1633" i="26"/>
  <c r="Q1634" i="26"/>
  <c r="Q1635" i="26"/>
  <c r="Q1636" i="26"/>
  <c r="Q1637" i="26"/>
  <c r="Q1638" i="26"/>
  <c r="Q1639" i="26"/>
  <c r="Q1640" i="26"/>
  <c r="Q1641" i="26"/>
  <c r="Q1642" i="26"/>
  <c r="Q1643" i="26"/>
  <c r="Q1644" i="26"/>
  <c r="Q1645" i="26"/>
  <c r="Q1646" i="26"/>
  <c r="Q1647" i="26"/>
  <c r="Q1648" i="26"/>
  <c r="Q1649" i="26"/>
  <c r="Q1650" i="26"/>
  <c r="Q1651" i="26"/>
  <c r="Q1652" i="26"/>
  <c r="Q1653" i="26"/>
  <c r="Q1654" i="26"/>
  <c r="Q1655" i="26"/>
  <c r="Q1656" i="26"/>
  <c r="Q1657" i="26"/>
  <c r="Q1658" i="26"/>
  <c r="Q1659" i="26"/>
  <c r="Q1660" i="26"/>
  <c r="Q1661" i="26"/>
  <c r="Q1662" i="26"/>
  <c r="Q1663" i="26"/>
  <c r="Q1664" i="26"/>
  <c r="Q1665" i="26"/>
  <c r="Q1666" i="26"/>
  <c r="Q1667" i="26"/>
  <c r="Q1668" i="26"/>
  <c r="Q1669" i="26"/>
  <c r="Q1670" i="26"/>
  <c r="Q1671" i="26"/>
  <c r="Q1672" i="26"/>
  <c r="Q1673" i="26"/>
  <c r="Q1674" i="26"/>
  <c r="Q1675" i="26"/>
  <c r="Q1676" i="26"/>
  <c r="Q1677" i="26"/>
  <c r="Q1678" i="26"/>
  <c r="Q1679" i="26"/>
  <c r="Q1680" i="26"/>
  <c r="Q1681" i="26"/>
  <c r="Q1682" i="26"/>
  <c r="Q1683" i="26"/>
  <c r="Q1684" i="26"/>
  <c r="Q1685" i="26"/>
  <c r="Q1686" i="26"/>
  <c r="Q1687" i="26"/>
  <c r="Q1688" i="26"/>
  <c r="Q1689" i="26"/>
  <c r="Q1690" i="26"/>
  <c r="Q1691" i="26"/>
  <c r="Q1692" i="26"/>
  <c r="Q1693" i="26"/>
  <c r="Q1694" i="26"/>
  <c r="Q1695" i="26"/>
  <c r="Q1696" i="26"/>
  <c r="Q1697" i="26"/>
  <c r="Q1698" i="26"/>
  <c r="Q1699" i="26"/>
  <c r="Q1700" i="26"/>
  <c r="Q1701" i="26"/>
  <c r="Q1702" i="26"/>
  <c r="Q1703" i="26"/>
  <c r="Q1704" i="26"/>
  <c r="Q1705" i="26"/>
  <c r="Q1706" i="26"/>
  <c r="Q1707" i="26"/>
  <c r="Q1708" i="26"/>
  <c r="Q1709" i="26"/>
  <c r="Q1710" i="26"/>
  <c r="Q1711" i="26"/>
  <c r="Q1712" i="26"/>
  <c r="Q1713" i="26"/>
  <c r="Q1714" i="26"/>
  <c r="Q1715" i="26"/>
  <c r="Q1716" i="26"/>
  <c r="Q1717" i="26"/>
  <c r="Q1718" i="26"/>
  <c r="Q1719" i="26"/>
  <c r="Q1720" i="26"/>
  <c r="Q1721" i="26"/>
  <c r="Q1722" i="26"/>
  <c r="Q1723" i="26"/>
  <c r="Q1724" i="26"/>
  <c r="Q1725" i="26"/>
  <c r="Q1726" i="26"/>
  <c r="Q1727" i="26"/>
  <c r="Q1728" i="26"/>
  <c r="Q1729" i="26"/>
  <c r="Q1730" i="26"/>
  <c r="Q1731" i="26"/>
  <c r="Q1732" i="26"/>
  <c r="Q1733" i="26"/>
  <c r="Q1734" i="26"/>
  <c r="Q1735" i="26"/>
  <c r="Q1736" i="26"/>
  <c r="Q1737" i="26"/>
  <c r="Q1738" i="26"/>
  <c r="Q1739" i="26"/>
  <c r="Q1740" i="26"/>
  <c r="Q1741" i="26"/>
  <c r="Q1742" i="26"/>
  <c r="Q1743" i="26"/>
  <c r="Q1744" i="26"/>
  <c r="Q1745" i="26"/>
  <c r="Q1746" i="26"/>
  <c r="Q1747" i="26"/>
  <c r="Q1748" i="26"/>
  <c r="Q1749" i="26"/>
  <c r="Q1750" i="26"/>
  <c r="Q1751" i="26"/>
  <c r="Q1752" i="26"/>
  <c r="Q1753" i="26"/>
  <c r="Q1754" i="26"/>
  <c r="Q1755" i="26"/>
  <c r="Q1756" i="26"/>
  <c r="Q1757" i="26"/>
  <c r="Q1758" i="26"/>
  <c r="Q1759" i="26"/>
  <c r="Q1760" i="26"/>
  <c r="Q1761" i="26"/>
  <c r="Q1762" i="26"/>
  <c r="Q1763" i="26"/>
  <c r="Q1764" i="26"/>
  <c r="Q1765" i="26"/>
  <c r="Q1766" i="26"/>
  <c r="Q1767" i="26"/>
  <c r="Q1768" i="26"/>
  <c r="Q1769" i="26"/>
  <c r="Q1770" i="26"/>
  <c r="Q1771" i="26"/>
  <c r="Q1772" i="26"/>
  <c r="Q1773" i="26"/>
  <c r="Q1774" i="26"/>
  <c r="Q1775" i="26"/>
  <c r="Q1776" i="26"/>
  <c r="Q1777" i="26"/>
  <c r="Q1778" i="26"/>
  <c r="Q1779" i="26"/>
  <c r="Q1780" i="26"/>
  <c r="Q1781" i="26"/>
  <c r="Q1782" i="26"/>
  <c r="Q1783" i="26"/>
  <c r="Q1784" i="26"/>
  <c r="Q1785" i="26"/>
  <c r="Q1786" i="26"/>
  <c r="Q1787" i="26"/>
  <c r="Q1788" i="26"/>
  <c r="Q1789" i="26"/>
  <c r="Q1790" i="26"/>
  <c r="Q1791" i="26"/>
  <c r="Q1792" i="26"/>
  <c r="Q1793" i="26"/>
  <c r="Q1794" i="26"/>
  <c r="Q1795" i="26"/>
  <c r="Q1796" i="26"/>
  <c r="Q1797" i="26"/>
  <c r="Q1798" i="26"/>
  <c r="Q1799" i="26"/>
  <c r="Q1800" i="26"/>
  <c r="Q1801" i="26"/>
  <c r="Q1802" i="26"/>
  <c r="Q1803" i="26"/>
  <c r="Q1804" i="26"/>
  <c r="Q1805" i="26"/>
  <c r="Q1806" i="26"/>
  <c r="Q1807" i="26"/>
  <c r="Q1808" i="26"/>
  <c r="Q1809" i="26"/>
  <c r="Q1810" i="26"/>
  <c r="Q1811" i="26"/>
  <c r="Q1812" i="26"/>
  <c r="Q1813" i="26"/>
  <c r="Q1814" i="26"/>
  <c r="Q1815" i="26"/>
  <c r="Q1816" i="26"/>
  <c r="Q1817" i="26"/>
  <c r="Q1818" i="26"/>
  <c r="Q1819" i="26"/>
  <c r="Q1820" i="26"/>
  <c r="Q1821" i="26"/>
  <c r="Q1822" i="26"/>
  <c r="Q1823" i="26"/>
  <c r="Q1824" i="26"/>
  <c r="Q1825" i="26"/>
  <c r="Q1826" i="26"/>
  <c r="Q1827" i="26"/>
  <c r="Q1828" i="26"/>
  <c r="Q1829" i="26"/>
  <c r="Q1830" i="26"/>
  <c r="Q1831" i="26"/>
  <c r="Q1832" i="26"/>
  <c r="Q1833" i="26"/>
  <c r="Q1834" i="26"/>
  <c r="Q1835" i="26"/>
  <c r="Q1836" i="26"/>
  <c r="Q1837" i="26"/>
  <c r="Q1838" i="26"/>
  <c r="Q1839" i="26"/>
  <c r="Q1840" i="26"/>
  <c r="Q1841" i="26"/>
  <c r="Q1842" i="26"/>
  <c r="Q1843" i="26"/>
  <c r="Q1844" i="26"/>
  <c r="Q1845" i="26"/>
  <c r="Q1846" i="26"/>
  <c r="Q1847" i="26"/>
  <c r="Q1848" i="26"/>
  <c r="Q1849" i="26"/>
  <c r="Q1850" i="26"/>
  <c r="Q1851" i="26"/>
  <c r="Q1852" i="26"/>
  <c r="Q1853" i="26"/>
  <c r="Q1854" i="26"/>
  <c r="Q1855" i="26"/>
  <c r="Q1856" i="26"/>
  <c r="Q1857" i="26"/>
  <c r="Q1858" i="26"/>
  <c r="Q1859" i="26"/>
  <c r="Q1860" i="26"/>
  <c r="Q1861" i="26"/>
  <c r="Q1862" i="26"/>
  <c r="Q1863" i="26"/>
  <c r="Q1864" i="26"/>
  <c r="Q1865" i="26"/>
  <c r="Q1866" i="26"/>
  <c r="Q1867" i="26"/>
  <c r="Q1868" i="26"/>
  <c r="Q1869" i="26"/>
  <c r="Q1870" i="26"/>
  <c r="Q1871" i="26"/>
  <c r="Q1872" i="26"/>
  <c r="Q1873" i="26"/>
  <c r="Q1874" i="26"/>
  <c r="Q1875" i="26"/>
  <c r="Q1876" i="26"/>
  <c r="Q1877" i="26"/>
  <c r="Q1878" i="26"/>
  <c r="Q1879" i="26"/>
  <c r="Q1880" i="26"/>
  <c r="Q1881" i="26"/>
  <c r="Q1882" i="26"/>
  <c r="Q1883" i="26"/>
  <c r="Q1884" i="26"/>
  <c r="Q1885" i="26"/>
  <c r="Q1886" i="26"/>
  <c r="Q1887" i="26"/>
  <c r="Q1888" i="26"/>
  <c r="Q1889" i="26"/>
  <c r="Q1890" i="26"/>
  <c r="Q1891" i="26"/>
  <c r="Q1892" i="26"/>
  <c r="Q1893" i="26"/>
  <c r="Q1894" i="26"/>
  <c r="Q1895" i="26"/>
  <c r="Q1896" i="26"/>
  <c r="Q1897" i="26"/>
  <c r="Q1898" i="26"/>
  <c r="Q1899" i="26"/>
  <c r="Q1900" i="26"/>
  <c r="Q1901" i="26"/>
  <c r="Q1902" i="26"/>
  <c r="Q1903" i="26"/>
  <c r="Q1904" i="26"/>
  <c r="Q1905" i="26"/>
  <c r="Q1906" i="26"/>
  <c r="Q1907" i="26"/>
  <c r="Q1908" i="26"/>
  <c r="Q1909" i="26"/>
  <c r="Q1910" i="26"/>
  <c r="Q1911" i="26"/>
  <c r="Q1912" i="26"/>
  <c r="Q1913" i="26"/>
  <c r="Q1914" i="26"/>
  <c r="Q1915" i="26"/>
  <c r="Q1916" i="26"/>
  <c r="Q1917" i="26"/>
  <c r="Q1918" i="26"/>
  <c r="Q1919" i="26"/>
  <c r="Q1920" i="26"/>
  <c r="Q1921" i="26"/>
  <c r="Q1922" i="26"/>
  <c r="Q1923" i="26"/>
  <c r="Q1924" i="26"/>
  <c r="Q1925" i="26"/>
  <c r="Q1926" i="26"/>
  <c r="Q1927" i="26"/>
  <c r="Q1928" i="26"/>
  <c r="Q1929" i="26"/>
  <c r="Q1930" i="26"/>
  <c r="Q1931" i="26"/>
  <c r="Q1932" i="26"/>
  <c r="Q1933" i="26"/>
  <c r="Q1934" i="26"/>
  <c r="Q1935" i="26"/>
  <c r="Q1936" i="26"/>
  <c r="Q1937" i="26"/>
  <c r="Q1938" i="26"/>
  <c r="Q1939" i="26"/>
  <c r="Q4" i="26"/>
  <c r="P5" i="26"/>
  <c r="P6" i="26"/>
  <c r="P7" i="26"/>
  <c r="P8" i="26"/>
  <c r="P9" i="26"/>
  <c r="P10" i="26"/>
  <c r="P11" i="26"/>
  <c r="P12" i="26"/>
  <c r="P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P53" i="26"/>
  <c r="P54" i="26"/>
  <c r="P55" i="26"/>
  <c r="P56" i="26"/>
  <c r="P57" i="26"/>
  <c r="P58" i="26"/>
  <c r="P59" i="26"/>
  <c r="P60" i="26"/>
  <c r="P61" i="26"/>
  <c r="P62" i="26"/>
  <c r="P63" i="26"/>
  <c r="P64" i="26"/>
  <c r="P65" i="26"/>
  <c r="P66" i="26"/>
  <c r="P67" i="26"/>
  <c r="P68" i="26"/>
  <c r="P69" i="26"/>
  <c r="P70" i="26"/>
  <c r="P71" i="26"/>
  <c r="P72" i="26"/>
  <c r="P73" i="26"/>
  <c r="P74" i="26"/>
  <c r="P75" i="26"/>
  <c r="P76" i="26"/>
  <c r="P77" i="26"/>
  <c r="P78" i="26"/>
  <c r="P79" i="26"/>
  <c r="P80" i="26"/>
  <c r="P81" i="26"/>
  <c r="P82" i="26"/>
  <c r="P83" i="26"/>
  <c r="P84" i="26"/>
  <c r="P85" i="26"/>
  <c r="P86" i="26"/>
  <c r="P87" i="26"/>
  <c r="P88" i="26"/>
  <c r="P89" i="26"/>
  <c r="P90" i="26"/>
  <c r="P91" i="26"/>
  <c r="P92" i="26"/>
  <c r="P93" i="26"/>
  <c r="P94" i="26"/>
  <c r="P95" i="26"/>
  <c r="P96" i="26"/>
  <c r="P97" i="26"/>
  <c r="P98" i="26"/>
  <c r="P99" i="26"/>
  <c r="P100" i="26"/>
  <c r="P101" i="26"/>
  <c r="P102" i="26"/>
  <c r="P103" i="26"/>
  <c r="P104" i="26"/>
  <c r="P105" i="26"/>
  <c r="P106" i="26"/>
  <c r="P107" i="26"/>
  <c r="P108" i="26"/>
  <c r="P109" i="26"/>
  <c r="P110" i="26"/>
  <c r="P111" i="26"/>
  <c r="P112" i="26"/>
  <c r="P113" i="26"/>
  <c r="P114" i="26"/>
  <c r="P115" i="26"/>
  <c r="P116" i="26"/>
  <c r="P117" i="26"/>
  <c r="P118" i="26"/>
  <c r="P119" i="26"/>
  <c r="P120" i="26"/>
  <c r="P121" i="26"/>
  <c r="P122" i="26"/>
  <c r="P123" i="26"/>
  <c r="P124" i="26"/>
  <c r="P125" i="26"/>
  <c r="P126" i="26"/>
  <c r="P127" i="26"/>
  <c r="P128" i="26"/>
  <c r="P129" i="26"/>
  <c r="P130" i="26"/>
  <c r="P131" i="26"/>
  <c r="P132" i="26"/>
  <c r="P133" i="26"/>
  <c r="P134" i="26"/>
  <c r="P135" i="26"/>
  <c r="P136" i="26"/>
  <c r="P137" i="26"/>
  <c r="P138" i="26"/>
  <c r="P139" i="26"/>
  <c r="P140" i="26"/>
  <c r="P141" i="26"/>
  <c r="P142" i="26"/>
  <c r="P143" i="26"/>
  <c r="P144" i="26"/>
  <c r="P145" i="26"/>
  <c r="P146" i="26"/>
  <c r="P147" i="26"/>
  <c r="P148" i="26"/>
  <c r="P149" i="26"/>
  <c r="P150" i="26"/>
  <c r="P151" i="26"/>
  <c r="P152" i="26"/>
  <c r="P153" i="26"/>
  <c r="P154" i="26"/>
  <c r="P155" i="26"/>
  <c r="P156" i="26"/>
  <c r="P157" i="26"/>
  <c r="P158" i="26"/>
  <c r="P159" i="26"/>
  <c r="P160" i="26"/>
  <c r="P161" i="26"/>
  <c r="P162" i="26"/>
  <c r="P163" i="26"/>
  <c r="P164" i="26"/>
  <c r="P165" i="26"/>
  <c r="P166" i="26"/>
  <c r="P167" i="26"/>
  <c r="P168" i="26"/>
  <c r="P169" i="26"/>
  <c r="P170" i="26"/>
  <c r="P171" i="26"/>
  <c r="P172" i="26"/>
  <c r="P173" i="26"/>
  <c r="P174" i="26"/>
  <c r="P175" i="26"/>
  <c r="P176" i="26"/>
  <c r="P177" i="26"/>
  <c r="P178" i="26"/>
  <c r="P179" i="26"/>
  <c r="P180" i="26"/>
  <c r="P181" i="26"/>
  <c r="P182" i="26"/>
  <c r="P183" i="26"/>
  <c r="P184" i="26"/>
  <c r="P185" i="26"/>
  <c r="P186" i="26"/>
  <c r="P187" i="26"/>
  <c r="P188" i="26"/>
  <c r="P189" i="26"/>
  <c r="P190" i="26"/>
  <c r="P191" i="26"/>
  <c r="P192" i="26"/>
  <c r="P193" i="26"/>
  <c r="P194" i="26"/>
  <c r="P195" i="26"/>
  <c r="P196" i="26"/>
  <c r="P197" i="26"/>
  <c r="P198" i="26"/>
  <c r="P199" i="26"/>
  <c r="P200" i="26"/>
  <c r="P201" i="26"/>
  <c r="P202" i="26"/>
  <c r="P203" i="26"/>
  <c r="P204" i="26"/>
  <c r="P205" i="26"/>
  <c r="P206" i="26"/>
  <c r="P207" i="26"/>
  <c r="P208" i="26"/>
  <c r="P209" i="26"/>
  <c r="P210" i="26"/>
  <c r="P211" i="26"/>
  <c r="P212" i="26"/>
  <c r="P213" i="26"/>
  <c r="P214" i="26"/>
  <c r="P215" i="26"/>
  <c r="P216" i="26"/>
  <c r="P217" i="26"/>
  <c r="P218" i="26"/>
  <c r="P219" i="26"/>
  <c r="P220" i="26"/>
  <c r="P221" i="26"/>
  <c r="P222" i="26"/>
  <c r="P223" i="26"/>
  <c r="P224" i="26"/>
  <c r="P225" i="26"/>
  <c r="P226" i="26"/>
  <c r="P227" i="26"/>
  <c r="P228" i="26"/>
  <c r="P229" i="26"/>
  <c r="P230" i="26"/>
  <c r="P231" i="26"/>
  <c r="P232" i="26"/>
  <c r="P233" i="26"/>
  <c r="P234" i="26"/>
  <c r="P235" i="26"/>
  <c r="P236" i="26"/>
  <c r="P237" i="26"/>
  <c r="P238" i="26"/>
  <c r="P239" i="26"/>
  <c r="P240" i="26"/>
  <c r="P241" i="26"/>
  <c r="P242" i="26"/>
  <c r="P243" i="26"/>
  <c r="P244" i="26"/>
  <c r="P245" i="26"/>
  <c r="P246" i="26"/>
  <c r="P247" i="26"/>
  <c r="P248" i="26"/>
  <c r="P249" i="26"/>
  <c r="P250" i="26"/>
  <c r="P251" i="26"/>
  <c r="P252" i="26"/>
  <c r="P253" i="26"/>
  <c r="P254" i="26"/>
  <c r="P255" i="26"/>
  <c r="P256" i="26"/>
  <c r="P257" i="26"/>
  <c r="P258" i="26"/>
  <c r="P259" i="26"/>
  <c r="P260" i="26"/>
  <c r="P261" i="26"/>
  <c r="P262" i="26"/>
  <c r="P263" i="26"/>
  <c r="P264" i="26"/>
  <c r="P265" i="26"/>
  <c r="P266" i="26"/>
  <c r="P267" i="26"/>
  <c r="P268" i="26"/>
  <c r="P269" i="26"/>
  <c r="P270" i="26"/>
  <c r="P271" i="26"/>
  <c r="P272" i="26"/>
  <c r="P273" i="26"/>
  <c r="P274" i="26"/>
  <c r="P275" i="26"/>
  <c r="P276" i="26"/>
  <c r="P277" i="26"/>
  <c r="P278" i="26"/>
  <c r="P279" i="26"/>
  <c r="P280" i="26"/>
  <c r="P281" i="26"/>
  <c r="P282" i="26"/>
  <c r="P283" i="26"/>
  <c r="P284" i="26"/>
  <c r="P285" i="26"/>
  <c r="P286" i="26"/>
  <c r="P287" i="26"/>
  <c r="P288" i="26"/>
  <c r="P289" i="26"/>
  <c r="P290" i="26"/>
  <c r="P291" i="26"/>
  <c r="P292" i="26"/>
  <c r="P293" i="26"/>
  <c r="P294" i="26"/>
  <c r="P295" i="26"/>
  <c r="P296" i="26"/>
  <c r="P297" i="26"/>
  <c r="P298" i="26"/>
  <c r="P299" i="26"/>
  <c r="P300" i="26"/>
  <c r="P301" i="26"/>
  <c r="P302" i="26"/>
  <c r="P303" i="26"/>
  <c r="P304" i="26"/>
  <c r="P305" i="26"/>
  <c r="P306" i="26"/>
  <c r="P307" i="26"/>
  <c r="P308" i="26"/>
  <c r="P309" i="26"/>
  <c r="P310" i="26"/>
  <c r="P311" i="26"/>
  <c r="P312" i="26"/>
  <c r="P313" i="26"/>
  <c r="P314" i="26"/>
  <c r="P315" i="26"/>
  <c r="P316" i="26"/>
  <c r="P317" i="26"/>
  <c r="P318" i="26"/>
  <c r="P319" i="26"/>
  <c r="P320" i="26"/>
  <c r="P321" i="26"/>
  <c r="P322" i="26"/>
  <c r="P323" i="26"/>
  <c r="P324" i="26"/>
  <c r="P325" i="26"/>
  <c r="P326" i="26"/>
  <c r="P327" i="26"/>
  <c r="P328" i="26"/>
  <c r="P329" i="26"/>
  <c r="P330" i="26"/>
  <c r="P331" i="26"/>
  <c r="P332" i="26"/>
  <c r="P333" i="26"/>
  <c r="P334" i="26"/>
  <c r="P335" i="26"/>
  <c r="P336" i="26"/>
  <c r="P337" i="26"/>
  <c r="P338" i="26"/>
  <c r="P339" i="26"/>
  <c r="P340" i="26"/>
  <c r="P341" i="26"/>
  <c r="P342" i="26"/>
  <c r="P343" i="26"/>
  <c r="P344" i="26"/>
  <c r="P345" i="26"/>
  <c r="P346" i="26"/>
  <c r="P347" i="26"/>
  <c r="P348" i="26"/>
  <c r="P349" i="26"/>
  <c r="P350" i="26"/>
  <c r="P351" i="26"/>
  <c r="P352" i="26"/>
  <c r="P353" i="26"/>
  <c r="P354" i="26"/>
  <c r="P355" i="26"/>
  <c r="P356" i="26"/>
  <c r="P357" i="26"/>
  <c r="P358" i="26"/>
  <c r="P359" i="26"/>
  <c r="P360" i="26"/>
  <c r="P361" i="26"/>
  <c r="P362" i="26"/>
  <c r="P363" i="26"/>
  <c r="P364" i="26"/>
  <c r="P365" i="26"/>
  <c r="P366" i="26"/>
  <c r="P367" i="26"/>
  <c r="P368" i="26"/>
  <c r="P369" i="26"/>
  <c r="P370" i="26"/>
  <c r="P371" i="26"/>
  <c r="P372" i="26"/>
  <c r="P373" i="26"/>
  <c r="P374" i="26"/>
  <c r="P375" i="26"/>
  <c r="P376" i="26"/>
  <c r="P377" i="26"/>
  <c r="P378" i="26"/>
  <c r="P379" i="26"/>
  <c r="P380" i="26"/>
  <c r="P381" i="26"/>
  <c r="P382" i="26"/>
  <c r="P383" i="26"/>
  <c r="P384" i="26"/>
  <c r="P385" i="26"/>
  <c r="P386" i="26"/>
  <c r="P387" i="26"/>
  <c r="P388" i="26"/>
  <c r="P389" i="26"/>
  <c r="P390" i="26"/>
  <c r="P391" i="26"/>
  <c r="P392" i="26"/>
  <c r="P393" i="26"/>
  <c r="P394" i="26"/>
  <c r="P395" i="26"/>
  <c r="P396" i="26"/>
  <c r="P397" i="26"/>
  <c r="P398" i="26"/>
  <c r="P399" i="26"/>
  <c r="P400" i="26"/>
  <c r="P401" i="26"/>
  <c r="P402" i="26"/>
  <c r="P403" i="26"/>
  <c r="P404" i="26"/>
  <c r="P405" i="26"/>
  <c r="P406" i="26"/>
  <c r="P407" i="26"/>
  <c r="P408" i="26"/>
  <c r="P409" i="26"/>
  <c r="P410" i="26"/>
  <c r="P411" i="26"/>
  <c r="P412" i="26"/>
  <c r="P413" i="26"/>
  <c r="P414" i="26"/>
  <c r="P415" i="26"/>
  <c r="P416" i="26"/>
  <c r="P417" i="26"/>
  <c r="P418" i="26"/>
  <c r="P419" i="26"/>
  <c r="P420" i="26"/>
  <c r="P421" i="26"/>
  <c r="P422" i="26"/>
  <c r="P423" i="26"/>
  <c r="P424" i="26"/>
  <c r="P425" i="26"/>
  <c r="P426" i="26"/>
  <c r="P427" i="26"/>
  <c r="P428" i="26"/>
  <c r="P429" i="26"/>
  <c r="P430" i="26"/>
  <c r="P431" i="26"/>
  <c r="P432" i="26"/>
  <c r="P433" i="26"/>
  <c r="P434" i="26"/>
  <c r="P435" i="26"/>
  <c r="P436" i="26"/>
  <c r="P437" i="26"/>
  <c r="P438" i="26"/>
  <c r="P439" i="26"/>
  <c r="P440" i="26"/>
  <c r="P441" i="26"/>
  <c r="P442" i="26"/>
  <c r="P443" i="26"/>
  <c r="P444" i="26"/>
  <c r="P445" i="26"/>
  <c r="P446" i="26"/>
  <c r="P447" i="26"/>
  <c r="P448" i="26"/>
  <c r="P449" i="26"/>
  <c r="P450" i="26"/>
  <c r="P451" i="26"/>
  <c r="P452" i="26"/>
  <c r="P453" i="26"/>
  <c r="P454" i="26"/>
  <c r="P455" i="26"/>
  <c r="P456" i="26"/>
  <c r="P457" i="26"/>
  <c r="P458" i="26"/>
  <c r="P459" i="26"/>
  <c r="P460" i="26"/>
  <c r="P461" i="26"/>
  <c r="P462" i="26"/>
  <c r="P463" i="26"/>
  <c r="P464" i="26"/>
  <c r="P465" i="26"/>
  <c r="P466" i="26"/>
  <c r="P467" i="26"/>
  <c r="P468" i="26"/>
  <c r="P469" i="26"/>
  <c r="P470" i="26"/>
  <c r="P471" i="26"/>
  <c r="P472" i="26"/>
  <c r="P473" i="26"/>
  <c r="P474" i="26"/>
  <c r="P475" i="26"/>
  <c r="P476" i="26"/>
  <c r="P477" i="26"/>
  <c r="P478" i="26"/>
  <c r="P479" i="26"/>
  <c r="P480" i="26"/>
  <c r="P481" i="26"/>
  <c r="P482" i="26"/>
  <c r="P483" i="26"/>
  <c r="P484" i="26"/>
  <c r="P485" i="26"/>
  <c r="P486" i="26"/>
  <c r="P487" i="26"/>
  <c r="P488" i="26"/>
  <c r="P489" i="26"/>
  <c r="P490" i="26"/>
  <c r="P491" i="26"/>
  <c r="P492" i="26"/>
  <c r="P493" i="26"/>
  <c r="P494" i="26"/>
  <c r="P495" i="26"/>
  <c r="P496" i="26"/>
  <c r="P497" i="26"/>
  <c r="P498" i="26"/>
  <c r="P499" i="26"/>
  <c r="P500" i="26"/>
  <c r="P501" i="26"/>
  <c r="P502" i="26"/>
  <c r="P503" i="26"/>
  <c r="P504" i="26"/>
  <c r="P505" i="26"/>
  <c r="P506" i="26"/>
  <c r="P507" i="26"/>
  <c r="P508" i="26"/>
  <c r="P509" i="26"/>
  <c r="P510" i="26"/>
  <c r="P511" i="26"/>
  <c r="P512" i="26"/>
  <c r="P513" i="26"/>
  <c r="P514" i="26"/>
  <c r="P515" i="26"/>
  <c r="P516" i="26"/>
  <c r="P517" i="26"/>
  <c r="P518" i="26"/>
  <c r="P519" i="26"/>
  <c r="P520" i="26"/>
  <c r="P521" i="26"/>
  <c r="P522" i="26"/>
  <c r="P523" i="26"/>
  <c r="P524" i="26"/>
  <c r="P525" i="26"/>
  <c r="P526" i="26"/>
  <c r="P527" i="26"/>
  <c r="P528" i="26"/>
  <c r="P529" i="26"/>
  <c r="P530" i="26"/>
  <c r="P531" i="26"/>
  <c r="P532" i="26"/>
  <c r="P533" i="26"/>
  <c r="P534" i="26"/>
  <c r="P535" i="26"/>
  <c r="P536" i="26"/>
  <c r="P537" i="26"/>
  <c r="P538" i="26"/>
  <c r="P539" i="26"/>
  <c r="P540" i="26"/>
  <c r="P541" i="26"/>
  <c r="P542" i="26"/>
  <c r="P543" i="26"/>
  <c r="P544" i="26"/>
  <c r="P545" i="26"/>
  <c r="P546" i="26"/>
  <c r="P547" i="26"/>
  <c r="P548" i="26"/>
  <c r="P549" i="26"/>
  <c r="P550" i="26"/>
  <c r="P551" i="26"/>
  <c r="P552" i="26"/>
  <c r="P553" i="26"/>
  <c r="P554" i="26"/>
  <c r="P555" i="26"/>
  <c r="P556" i="26"/>
  <c r="P557" i="26"/>
  <c r="P558" i="26"/>
  <c r="P559" i="26"/>
  <c r="P560" i="26"/>
  <c r="P561" i="26"/>
  <c r="P562" i="26"/>
  <c r="P563" i="26"/>
  <c r="P564" i="26"/>
  <c r="P565" i="26"/>
  <c r="P566" i="26"/>
  <c r="P567" i="26"/>
  <c r="P568" i="26"/>
  <c r="P569" i="26"/>
  <c r="P570" i="26"/>
  <c r="P571" i="26"/>
  <c r="P572" i="26"/>
  <c r="P573" i="26"/>
  <c r="P574" i="26"/>
  <c r="P575" i="26"/>
  <c r="P576" i="26"/>
  <c r="P577" i="26"/>
  <c r="P578" i="26"/>
  <c r="P579" i="26"/>
  <c r="P580" i="26"/>
  <c r="P581" i="26"/>
  <c r="P582" i="26"/>
  <c r="P583" i="26"/>
  <c r="P584" i="26"/>
  <c r="P585" i="26"/>
  <c r="P586" i="26"/>
  <c r="P587" i="26"/>
  <c r="P588" i="26"/>
  <c r="P589" i="26"/>
  <c r="P590" i="26"/>
  <c r="P591" i="26"/>
  <c r="P592" i="26"/>
  <c r="P593" i="26"/>
  <c r="P594" i="26"/>
  <c r="P595" i="26"/>
  <c r="P596" i="26"/>
  <c r="P597" i="26"/>
  <c r="P598" i="26"/>
  <c r="P599" i="26"/>
  <c r="P600" i="26"/>
  <c r="P601" i="26"/>
  <c r="P602" i="26"/>
  <c r="P603" i="26"/>
  <c r="P604" i="26"/>
  <c r="P605" i="26"/>
  <c r="P606" i="26"/>
  <c r="P607" i="26"/>
  <c r="P608" i="26"/>
  <c r="P609" i="26"/>
  <c r="P610" i="26"/>
  <c r="P611" i="26"/>
  <c r="P612" i="26"/>
  <c r="P613" i="26"/>
  <c r="P614" i="26"/>
  <c r="P615" i="26"/>
  <c r="P616" i="26"/>
  <c r="P617" i="26"/>
  <c r="P618" i="26"/>
  <c r="P619" i="26"/>
  <c r="P620" i="26"/>
  <c r="P621" i="26"/>
  <c r="P622" i="26"/>
  <c r="P623" i="26"/>
  <c r="P624" i="26"/>
  <c r="P625" i="26"/>
  <c r="P626" i="26"/>
  <c r="P627" i="26"/>
  <c r="P628" i="26"/>
  <c r="P629" i="26"/>
  <c r="P630" i="26"/>
  <c r="P631" i="26"/>
  <c r="P632" i="26"/>
  <c r="P633" i="26"/>
  <c r="P634" i="26"/>
  <c r="P635" i="26"/>
  <c r="P636" i="26"/>
  <c r="P637" i="26"/>
  <c r="P638" i="26"/>
  <c r="P639" i="26"/>
  <c r="P640" i="26"/>
  <c r="P641" i="26"/>
  <c r="P642" i="26"/>
  <c r="P643" i="26"/>
  <c r="P644" i="26"/>
  <c r="P645" i="26"/>
  <c r="P646" i="26"/>
  <c r="P647" i="26"/>
  <c r="P648" i="26"/>
  <c r="P649" i="26"/>
  <c r="P650" i="26"/>
  <c r="P651" i="26"/>
  <c r="P652" i="26"/>
  <c r="P653" i="26"/>
  <c r="P654" i="26"/>
  <c r="P655" i="26"/>
  <c r="P656" i="26"/>
  <c r="P657" i="26"/>
  <c r="P658" i="26"/>
  <c r="P659" i="26"/>
  <c r="P660" i="26"/>
  <c r="P661" i="26"/>
  <c r="P662" i="26"/>
  <c r="P663" i="26"/>
  <c r="P664" i="26"/>
  <c r="P665" i="26"/>
  <c r="P666" i="26"/>
  <c r="P667" i="26"/>
  <c r="P668" i="26"/>
  <c r="P669" i="26"/>
  <c r="P670" i="26"/>
  <c r="P671" i="26"/>
  <c r="P672" i="26"/>
  <c r="P673" i="26"/>
  <c r="P674" i="26"/>
  <c r="P675" i="26"/>
  <c r="P676" i="26"/>
  <c r="P677" i="26"/>
  <c r="P678" i="26"/>
  <c r="P679" i="26"/>
  <c r="P680" i="26"/>
  <c r="P681" i="26"/>
  <c r="P682" i="26"/>
  <c r="P683" i="26"/>
  <c r="P684" i="26"/>
  <c r="P685" i="26"/>
  <c r="P686" i="26"/>
  <c r="P687" i="26"/>
  <c r="P688" i="26"/>
  <c r="P689" i="26"/>
  <c r="P690" i="26"/>
  <c r="P691" i="26"/>
  <c r="P692" i="26"/>
  <c r="P693" i="26"/>
  <c r="P694" i="26"/>
  <c r="P695" i="26"/>
  <c r="P696" i="26"/>
  <c r="P697" i="26"/>
  <c r="P698" i="26"/>
  <c r="P699" i="26"/>
  <c r="P700" i="26"/>
  <c r="P701" i="26"/>
  <c r="P702" i="26"/>
  <c r="P703" i="26"/>
  <c r="P704" i="26"/>
  <c r="P705" i="26"/>
  <c r="P706" i="26"/>
  <c r="P707" i="26"/>
  <c r="P708" i="26"/>
  <c r="P709" i="26"/>
  <c r="P710" i="26"/>
  <c r="P711" i="26"/>
  <c r="P712" i="26"/>
  <c r="P713" i="26"/>
  <c r="P714" i="26"/>
  <c r="P715" i="26"/>
  <c r="P716" i="26"/>
  <c r="P717" i="26"/>
  <c r="P718" i="26"/>
  <c r="P719" i="26"/>
  <c r="P720" i="26"/>
  <c r="P721" i="26"/>
  <c r="P722" i="26"/>
  <c r="P723" i="26"/>
  <c r="P724" i="26"/>
  <c r="P725" i="26"/>
  <c r="P726" i="26"/>
  <c r="P727" i="26"/>
  <c r="P728" i="26"/>
  <c r="P729" i="26"/>
  <c r="P730" i="26"/>
  <c r="P731" i="26"/>
  <c r="P732" i="26"/>
  <c r="P733" i="26"/>
  <c r="P734" i="26"/>
  <c r="P735" i="26"/>
  <c r="P736" i="26"/>
  <c r="P737" i="26"/>
  <c r="P738" i="26"/>
  <c r="P739" i="26"/>
  <c r="P740" i="26"/>
  <c r="P741" i="26"/>
  <c r="P742" i="26"/>
  <c r="P743" i="26"/>
  <c r="P744" i="26"/>
  <c r="P745" i="26"/>
  <c r="P746" i="26"/>
  <c r="P747" i="26"/>
  <c r="P748" i="26"/>
  <c r="P749" i="26"/>
  <c r="P750" i="26"/>
  <c r="P751" i="26"/>
  <c r="P752" i="26"/>
  <c r="P753" i="26"/>
  <c r="P754" i="26"/>
  <c r="P755" i="26"/>
  <c r="P756" i="26"/>
  <c r="P757" i="26"/>
  <c r="P758" i="26"/>
  <c r="P759" i="26"/>
  <c r="P760" i="26"/>
  <c r="P761" i="26"/>
  <c r="P762" i="26"/>
  <c r="P763" i="26"/>
  <c r="P764" i="26"/>
  <c r="P765" i="26"/>
  <c r="P766" i="26"/>
  <c r="P767" i="26"/>
  <c r="P768" i="26"/>
  <c r="P769" i="26"/>
  <c r="P770" i="26"/>
  <c r="P771" i="26"/>
  <c r="P772" i="26"/>
  <c r="P773" i="26"/>
  <c r="P774" i="26"/>
  <c r="P775" i="26"/>
  <c r="P776" i="26"/>
  <c r="P777" i="26"/>
  <c r="P778" i="26"/>
  <c r="P779" i="26"/>
  <c r="P780" i="26"/>
  <c r="P781" i="26"/>
  <c r="P782" i="26"/>
  <c r="P783" i="26"/>
  <c r="P784" i="26"/>
  <c r="P785" i="26"/>
  <c r="P786" i="26"/>
  <c r="P787" i="26"/>
  <c r="P788" i="26"/>
  <c r="P789" i="26"/>
  <c r="P790" i="26"/>
  <c r="P791" i="26"/>
  <c r="P792" i="26"/>
  <c r="P793" i="26"/>
  <c r="P794" i="26"/>
  <c r="P795" i="26"/>
  <c r="P796" i="26"/>
  <c r="P797" i="26"/>
  <c r="P798" i="26"/>
  <c r="P799" i="26"/>
  <c r="P800" i="26"/>
  <c r="P801" i="26"/>
  <c r="P802" i="26"/>
  <c r="P803" i="26"/>
  <c r="P804" i="26"/>
  <c r="P805" i="26"/>
  <c r="P806" i="26"/>
  <c r="P807" i="26"/>
  <c r="P808" i="26"/>
  <c r="P809" i="26"/>
  <c r="P810" i="26"/>
  <c r="P811" i="26"/>
  <c r="P812" i="26"/>
  <c r="P813" i="26"/>
  <c r="P814" i="26"/>
  <c r="P815" i="26"/>
  <c r="P816" i="26"/>
  <c r="P817" i="26"/>
  <c r="P818" i="26"/>
  <c r="P819" i="26"/>
  <c r="P820" i="26"/>
  <c r="P821" i="26"/>
  <c r="P822" i="26"/>
  <c r="P823" i="26"/>
  <c r="P824" i="26"/>
  <c r="P825" i="26"/>
  <c r="P826" i="26"/>
  <c r="P827" i="26"/>
  <c r="P828" i="26"/>
  <c r="P829" i="26"/>
  <c r="P830" i="26"/>
  <c r="P831" i="26"/>
  <c r="P832" i="26"/>
  <c r="P833" i="26"/>
  <c r="P834" i="26"/>
  <c r="P835" i="26"/>
  <c r="P836" i="26"/>
  <c r="P837" i="26"/>
  <c r="P838" i="26"/>
  <c r="P839" i="26"/>
  <c r="P840" i="26"/>
  <c r="P841" i="26"/>
  <c r="P842" i="26"/>
  <c r="P843" i="26"/>
  <c r="P844" i="26"/>
  <c r="P845" i="26"/>
  <c r="P846" i="26"/>
  <c r="P847" i="26"/>
  <c r="P848" i="26"/>
  <c r="P849" i="26"/>
  <c r="P850" i="26"/>
  <c r="P851" i="26"/>
  <c r="P852" i="26"/>
  <c r="P853" i="26"/>
  <c r="P854" i="26"/>
  <c r="P855" i="26"/>
  <c r="P856" i="26"/>
  <c r="P857" i="26"/>
  <c r="P858" i="26"/>
  <c r="P859" i="26"/>
  <c r="P860" i="26"/>
  <c r="P861" i="26"/>
  <c r="P862" i="26"/>
  <c r="P863" i="26"/>
  <c r="P864" i="26"/>
  <c r="P865" i="26"/>
  <c r="P866" i="26"/>
  <c r="P867" i="26"/>
  <c r="P868" i="26"/>
  <c r="P869" i="26"/>
  <c r="P870" i="26"/>
  <c r="P871" i="26"/>
  <c r="P872" i="26"/>
  <c r="P873" i="26"/>
  <c r="P874" i="26"/>
  <c r="P875" i="26"/>
  <c r="P876" i="26"/>
  <c r="P877" i="26"/>
  <c r="P878" i="26"/>
  <c r="P879" i="26"/>
  <c r="P880" i="26"/>
  <c r="P881" i="26"/>
  <c r="P882" i="26"/>
  <c r="P883" i="26"/>
  <c r="P884" i="26"/>
  <c r="P885" i="26"/>
  <c r="P886" i="26"/>
  <c r="P887" i="26"/>
  <c r="P888" i="26"/>
  <c r="P889" i="26"/>
  <c r="P890" i="26"/>
  <c r="P891" i="26"/>
  <c r="P892" i="26"/>
  <c r="P893" i="26"/>
  <c r="P894" i="26"/>
  <c r="P895" i="26"/>
  <c r="P896" i="26"/>
  <c r="P897" i="26"/>
  <c r="P898" i="26"/>
  <c r="P899" i="26"/>
  <c r="P900" i="26"/>
  <c r="P901" i="26"/>
  <c r="P902" i="26"/>
  <c r="P903" i="26"/>
  <c r="P904" i="26"/>
  <c r="P905" i="26"/>
  <c r="P906" i="26"/>
  <c r="P907" i="26"/>
  <c r="P908" i="26"/>
  <c r="P909" i="26"/>
  <c r="P910" i="26"/>
  <c r="P911" i="26"/>
  <c r="P912" i="26"/>
  <c r="P913" i="26"/>
  <c r="P914" i="26"/>
  <c r="P915" i="26"/>
  <c r="P916" i="26"/>
  <c r="P917" i="26"/>
  <c r="P918" i="26"/>
  <c r="P919" i="26"/>
  <c r="P920" i="26"/>
  <c r="P921" i="26"/>
  <c r="P922" i="26"/>
  <c r="P923" i="26"/>
  <c r="P924" i="26"/>
  <c r="P925" i="26"/>
  <c r="P926" i="26"/>
  <c r="P927" i="26"/>
  <c r="P928" i="26"/>
  <c r="P929" i="26"/>
  <c r="P930" i="26"/>
  <c r="P931" i="26"/>
  <c r="P932" i="26"/>
  <c r="P933" i="26"/>
  <c r="P934" i="26"/>
  <c r="P935" i="26"/>
  <c r="P936" i="26"/>
  <c r="P937" i="26"/>
  <c r="P938" i="26"/>
  <c r="P939" i="26"/>
  <c r="P940" i="26"/>
  <c r="P941" i="26"/>
  <c r="P942" i="26"/>
  <c r="P943" i="26"/>
  <c r="P944" i="26"/>
  <c r="P945" i="26"/>
  <c r="P946" i="26"/>
  <c r="P947" i="26"/>
  <c r="P948" i="26"/>
  <c r="P949" i="26"/>
  <c r="P950" i="26"/>
  <c r="P951" i="26"/>
  <c r="P952" i="26"/>
  <c r="P953" i="26"/>
  <c r="P954" i="26"/>
  <c r="P955" i="26"/>
  <c r="P956" i="26"/>
  <c r="P957" i="26"/>
  <c r="P958" i="26"/>
  <c r="P959" i="26"/>
  <c r="P960" i="26"/>
  <c r="P961" i="26"/>
  <c r="P962" i="26"/>
  <c r="P963" i="26"/>
  <c r="P964" i="26"/>
  <c r="P965" i="26"/>
  <c r="P966" i="26"/>
  <c r="P967" i="26"/>
  <c r="P968" i="26"/>
  <c r="P969" i="26"/>
  <c r="P970" i="26"/>
  <c r="P971" i="26"/>
  <c r="P972" i="26"/>
  <c r="P973" i="26"/>
  <c r="P974" i="26"/>
  <c r="P975" i="26"/>
  <c r="P976" i="26"/>
  <c r="P977" i="26"/>
  <c r="P978" i="26"/>
  <c r="P979" i="26"/>
  <c r="P980" i="26"/>
  <c r="P981" i="26"/>
  <c r="P982" i="26"/>
  <c r="P983" i="26"/>
  <c r="P984" i="26"/>
  <c r="P985" i="26"/>
  <c r="P986" i="26"/>
  <c r="P987" i="26"/>
  <c r="P988" i="26"/>
  <c r="P989" i="26"/>
  <c r="P990" i="26"/>
  <c r="P991" i="26"/>
  <c r="P992" i="26"/>
  <c r="P993" i="26"/>
  <c r="P994" i="26"/>
  <c r="P995" i="26"/>
  <c r="P996" i="26"/>
  <c r="P997" i="26"/>
  <c r="P998" i="26"/>
  <c r="P999" i="26"/>
  <c r="P1000" i="26"/>
  <c r="P1001" i="26"/>
  <c r="P1002" i="26"/>
  <c r="P1003" i="26"/>
  <c r="P1004" i="26"/>
  <c r="P1005" i="26"/>
  <c r="P1006" i="26"/>
  <c r="P1007" i="26"/>
  <c r="P1008" i="26"/>
  <c r="P1009" i="26"/>
  <c r="P1010" i="26"/>
  <c r="P1011" i="26"/>
  <c r="P1012" i="26"/>
  <c r="P1013" i="26"/>
  <c r="P1014" i="26"/>
  <c r="P1015" i="26"/>
  <c r="P1016" i="26"/>
  <c r="P1017" i="26"/>
  <c r="P1018" i="26"/>
  <c r="P1019" i="26"/>
  <c r="P1020" i="26"/>
  <c r="P1021" i="26"/>
  <c r="P1022" i="26"/>
  <c r="P1023" i="26"/>
  <c r="P1024" i="26"/>
  <c r="P1025" i="26"/>
  <c r="P1026" i="26"/>
  <c r="P1027" i="26"/>
  <c r="P1028" i="26"/>
  <c r="P1029" i="26"/>
  <c r="P1030" i="26"/>
  <c r="P1031" i="26"/>
  <c r="P1032" i="26"/>
  <c r="P1033" i="26"/>
  <c r="P1034" i="26"/>
  <c r="P1035" i="26"/>
  <c r="P1036" i="26"/>
  <c r="P1037" i="26"/>
  <c r="P1038" i="26"/>
  <c r="P1039" i="26"/>
  <c r="P1040" i="26"/>
  <c r="P1041" i="26"/>
  <c r="P1042" i="26"/>
  <c r="P1043" i="26"/>
  <c r="P1044" i="26"/>
  <c r="P1045" i="26"/>
  <c r="P1046" i="26"/>
  <c r="P1047" i="26"/>
  <c r="P1048" i="26"/>
  <c r="P1049" i="26"/>
  <c r="P1050" i="26"/>
  <c r="P1051" i="26"/>
  <c r="P1052" i="26"/>
  <c r="P1053" i="26"/>
  <c r="P1054" i="26"/>
  <c r="P1055" i="26"/>
  <c r="P1056" i="26"/>
  <c r="P1057" i="26"/>
  <c r="P1058" i="26"/>
  <c r="P1059" i="26"/>
  <c r="P1060" i="26"/>
  <c r="P1061" i="26"/>
  <c r="P1062" i="26"/>
  <c r="P1063" i="26"/>
  <c r="P1064" i="26"/>
  <c r="P1065" i="26"/>
  <c r="P1066" i="26"/>
  <c r="P1067" i="26"/>
  <c r="P1068" i="26"/>
  <c r="P1069" i="26"/>
  <c r="P1070" i="26"/>
  <c r="P1071" i="26"/>
  <c r="P1072" i="26"/>
  <c r="P1073" i="26"/>
  <c r="P1074" i="26"/>
  <c r="P1075" i="26"/>
  <c r="P1076" i="26"/>
  <c r="P1077" i="26"/>
  <c r="P1078" i="26"/>
  <c r="P1079" i="26"/>
  <c r="P1080" i="26"/>
  <c r="P1081" i="26"/>
  <c r="P1082" i="26"/>
  <c r="P1083" i="26"/>
  <c r="P1084" i="26"/>
  <c r="P1085" i="26"/>
  <c r="P1086" i="26"/>
  <c r="P1087" i="26"/>
  <c r="P1088" i="26"/>
  <c r="P1089" i="26"/>
  <c r="P1090" i="26"/>
  <c r="P1091" i="26"/>
  <c r="P1092" i="26"/>
  <c r="P1093" i="26"/>
  <c r="P1094" i="26"/>
  <c r="P1095" i="26"/>
  <c r="P1096" i="26"/>
  <c r="P1097" i="26"/>
  <c r="P1098" i="26"/>
  <c r="P1099" i="26"/>
  <c r="P1100" i="26"/>
  <c r="P1101" i="26"/>
  <c r="P1102" i="26"/>
  <c r="P1103" i="26"/>
  <c r="P1104" i="26"/>
  <c r="P1105" i="26"/>
  <c r="P1106" i="26"/>
  <c r="P1107" i="26"/>
  <c r="P1108" i="26"/>
  <c r="P1109" i="26"/>
  <c r="P1110" i="26"/>
  <c r="P1111" i="26"/>
  <c r="P1112" i="26"/>
  <c r="P1113" i="26"/>
  <c r="P1114" i="26"/>
  <c r="P1115" i="26"/>
  <c r="P1116" i="26"/>
  <c r="P1117" i="26"/>
  <c r="P1118" i="26"/>
  <c r="P1119" i="26"/>
  <c r="P1120" i="26"/>
  <c r="P1121" i="26"/>
  <c r="P1122" i="26"/>
  <c r="P1123" i="26"/>
  <c r="P1124" i="26"/>
  <c r="P1125" i="26"/>
  <c r="P1126" i="26"/>
  <c r="P1127" i="26"/>
  <c r="P1128" i="26"/>
  <c r="P1129" i="26"/>
  <c r="P1130" i="26"/>
  <c r="P1131" i="26"/>
  <c r="P1132" i="26"/>
  <c r="P1133" i="26"/>
  <c r="P1134" i="26"/>
  <c r="P1135" i="26"/>
  <c r="P1136" i="26"/>
  <c r="P1137" i="26"/>
  <c r="P1138" i="26"/>
  <c r="P1139" i="26"/>
  <c r="P1140" i="26"/>
  <c r="P1141" i="26"/>
  <c r="P1142" i="26"/>
  <c r="P1143" i="26"/>
  <c r="P1144" i="26"/>
  <c r="P1145" i="26"/>
  <c r="P1146" i="26"/>
  <c r="P1147" i="26"/>
  <c r="P1148" i="26"/>
  <c r="P1149" i="26"/>
  <c r="P1150" i="26"/>
  <c r="P1151" i="26"/>
  <c r="P1152" i="26"/>
  <c r="P1153" i="26"/>
  <c r="P1154" i="26"/>
  <c r="P1155" i="26"/>
  <c r="P1156" i="26"/>
  <c r="P1157" i="26"/>
  <c r="P1158" i="26"/>
  <c r="P1159" i="26"/>
  <c r="P1160" i="26"/>
  <c r="P1161" i="26"/>
  <c r="P1162" i="26"/>
  <c r="P1163" i="26"/>
  <c r="P1164" i="26"/>
  <c r="P1165" i="26"/>
  <c r="P1166" i="26"/>
  <c r="P1167" i="26"/>
  <c r="P1168" i="26"/>
  <c r="P1169" i="26"/>
  <c r="P1170" i="26"/>
  <c r="P1171" i="26"/>
  <c r="P1172" i="26"/>
  <c r="P1173" i="26"/>
  <c r="P1174" i="26"/>
  <c r="P1175" i="26"/>
  <c r="P1176" i="26"/>
  <c r="P1177" i="26"/>
  <c r="P1178" i="26"/>
  <c r="P1179" i="26"/>
  <c r="P1180" i="26"/>
  <c r="P1181" i="26"/>
  <c r="P1182" i="26"/>
  <c r="P1183" i="26"/>
  <c r="P1184" i="26"/>
  <c r="P1185" i="26"/>
  <c r="P1186" i="26"/>
  <c r="P1187" i="26"/>
  <c r="P1188" i="26"/>
  <c r="P1189" i="26"/>
  <c r="P1190" i="26"/>
  <c r="P1191" i="26"/>
  <c r="P1192" i="26"/>
  <c r="P1193" i="26"/>
  <c r="P1194" i="26"/>
  <c r="P1195" i="26"/>
  <c r="P1196" i="26"/>
  <c r="P1197" i="26"/>
  <c r="P1198" i="26"/>
  <c r="P1199" i="26"/>
  <c r="P1200" i="26"/>
  <c r="P1201" i="26"/>
  <c r="P1202" i="26"/>
  <c r="P1203" i="26"/>
  <c r="P1204" i="26"/>
  <c r="P1205" i="26"/>
  <c r="P1206" i="26"/>
  <c r="P1207" i="26"/>
  <c r="P1208" i="26"/>
  <c r="P1209" i="26"/>
  <c r="P1210" i="26"/>
  <c r="P1211" i="26"/>
  <c r="P1212" i="26"/>
  <c r="P1213" i="26"/>
  <c r="P1214" i="26"/>
  <c r="P1215" i="26"/>
  <c r="P1216" i="26"/>
  <c r="P1217" i="26"/>
  <c r="P1218" i="26"/>
  <c r="P1219" i="26"/>
  <c r="P1220" i="26"/>
  <c r="P1221" i="26"/>
  <c r="P1222" i="26"/>
  <c r="P1223" i="26"/>
  <c r="P1224" i="26"/>
  <c r="P1225" i="26"/>
  <c r="P1226" i="26"/>
  <c r="P1227" i="26"/>
  <c r="P1228" i="26"/>
  <c r="P1229" i="26"/>
  <c r="P1230" i="26"/>
  <c r="P1231" i="26"/>
  <c r="P1232" i="26"/>
  <c r="P1233" i="26"/>
  <c r="P1234" i="26"/>
  <c r="P1235" i="26"/>
  <c r="P1236" i="26"/>
  <c r="P1237" i="26"/>
  <c r="P1238" i="26"/>
  <c r="P1239" i="26"/>
  <c r="P1240" i="26"/>
  <c r="P1241" i="26"/>
  <c r="P1242" i="26"/>
  <c r="P1243" i="26"/>
  <c r="P1244" i="26"/>
  <c r="P1245" i="26"/>
  <c r="P1246" i="26"/>
  <c r="P1247" i="26"/>
  <c r="P1248" i="26"/>
  <c r="P1249" i="26"/>
  <c r="P1250" i="26"/>
  <c r="P1251" i="26"/>
  <c r="P1252" i="26"/>
  <c r="P1253" i="26"/>
  <c r="P1254" i="26"/>
  <c r="P1255" i="26"/>
  <c r="P1256" i="26"/>
  <c r="P1257" i="26"/>
  <c r="P1258" i="26"/>
  <c r="P1259" i="26"/>
  <c r="P1260" i="26"/>
  <c r="P1261" i="26"/>
  <c r="P1262" i="26"/>
  <c r="P1263" i="26"/>
  <c r="P1264" i="26"/>
  <c r="P1265" i="26"/>
  <c r="P1266" i="26"/>
  <c r="P1267" i="26"/>
  <c r="P1268" i="26"/>
  <c r="P1269" i="26"/>
  <c r="P1270" i="26"/>
  <c r="P1271" i="26"/>
  <c r="P1272" i="26"/>
  <c r="P1273" i="26"/>
  <c r="P1274" i="26"/>
  <c r="P1275" i="26"/>
  <c r="P1276" i="26"/>
  <c r="P1277" i="26"/>
  <c r="P1278" i="26"/>
  <c r="P1279" i="26"/>
  <c r="P1280" i="26"/>
  <c r="P1281" i="26"/>
  <c r="P1282" i="26"/>
  <c r="P1283" i="26"/>
  <c r="P1284" i="26"/>
  <c r="P1285" i="26"/>
  <c r="P1286" i="26"/>
  <c r="P1287" i="26"/>
  <c r="P1288" i="26"/>
  <c r="P1289" i="26"/>
  <c r="P1290" i="26"/>
  <c r="P1291" i="26"/>
  <c r="P1292" i="26"/>
  <c r="P1293" i="26"/>
  <c r="P1294" i="26"/>
  <c r="P1295" i="26"/>
  <c r="P1296" i="26"/>
  <c r="P1297" i="26"/>
  <c r="P1298" i="26"/>
  <c r="P1299" i="26"/>
  <c r="P1300" i="26"/>
  <c r="P1301" i="26"/>
  <c r="P1302" i="26"/>
  <c r="P1303" i="26"/>
  <c r="P1304" i="26"/>
  <c r="P1305" i="26"/>
  <c r="P1306" i="26"/>
  <c r="P1307" i="26"/>
  <c r="P1308" i="26"/>
  <c r="P1309" i="26"/>
  <c r="P1310" i="26"/>
  <c r="P1311" i="26"/>
  <c r="P1312" i="26"/>
  <c r="P1313" i="26"/>
  <c r="P1314" i="26"/>
  <c r="P1315" i="26"/>
  <c r="P1316" i="26"/>
  <c r="P1317" i="26"/>
  <c r="P1318" i="26"/>
  <c r="P1319" i="26"/>
  <c r="P1320" i="26"/>
  <c r="P1321" i="26"/>
  <c r="P1322" i="26"/>
  <c r="P1323" i="26"/>
  <c r="P1324" i="26"/>
  <c r="P1325" i="26"/>
  <c r="P1326" i="26"/>
  <c r="P1327" i="26"/>
  <c r="P1328" i="26"/>
  <c r="P1329" i="26"/>
  <c r="P1330" i="26"/>
  <c r="P1331" i="26"/>
  <c r="P1332" i="26"/>
  <c r="P1333" i="26"/>
  <c r="P1334" i="26"/>
  <c r="P1335" i="26"/>
  <c r="P1336" i="26"/>
  <c r="P1337" i="26"/>
  <c r="P1338" i="26"/>
  <c r="P1339" i="26"/>
  <c r="P1340" i="26"/>
  <c r="P1341" i="26"/>
  <c r="P1342" i="26"/>
  <c r="P1343" i="26"/>
  <c r="P1344" i="26"/>
  <c r="P1345" i="26"/>
  <c r="P1346" i="26"/>
  <c r="P1347" i="26"/>
  <c r="P1348" i="26"/>
  <c r="P1349" i="26"/>
  <c r="P1350" i="26"/>
  <c r="P1351" i="26"/>
  <c r="P1352" i="26"/>
  <c r="P1353" i="26"/>
  <c r="P1354" i="26"/>
  <c r="P1355" i="26"/>
  <c r="P1356" i="26"/>
  <c r="P1357" i="26"/>
  <c r="P1358" i="26"/>
  <c r="P1359" i="26"/>
  <c r="P1360" i="26"/>
  <c r="P1361" i="26"/>
  <c r="P1362" i="26"/>
  <c r="P1363" i="26"/>
  <c r="P1364" i="26"/>
  <c r="P1365" i="26"/>
  <c r="P1366" i="26"/>
  <c r="P1367" i="26"/>
  <c r="P1368" i="26"/>
  <c r="P1369" i="26"/>
  <c r="P1370" i="26"/>
  <c r="P1371" i="26"/>
  <c r="P1372" i="26"/>
  <c r="P1373" i="26"/>
  <c r="P1374" i="26"/>
  <c r="P1375" i="26"/>
  <c r="P1376" i="26"/>
  <c r="P1377" i="26"/>
  <c r="P1378" i="26"/>
  <c r="P1379" i="26"/>
  <c r="P1380" i="26"/>
  <c r="P1381" i="26"/>
  <c r="P1382" i="26"/>
  <c r="P1383" i="26"/>
  <c r="P1384" i="26"/>
  <c r="P1385" i="26"/>
  <c r="P1386" i="26"/>
  <c r="P1387" i="26"/>
  <c r="P1388" i="26"/>
  <c r="P1389" i="26"/>
  <c r="P1390" i="26"/>
  <c r="P1391" i="26"/>
  <c r="P1392" i="26"/>
  <c r="P1393" i="26"/>
  <c r="P1394" i="26"/>
  <c r="P1395" i="26"/>
  <c r="P1396" i="26"/>
  <c r="P1397" i="26"/>
  <c r="P1398" i="26"/>
  <c r="P1399" i="26"/>
  <c r="P1400" i="26"/>
  <c r="P1401" i="26"/>
  <c r="P1402" i="26"/>
  <c r="P1403" i="26"/>
  <c r="P1404" i="26"/>
  <c r="P1405" i="26"/>
  <c r="P1406" i="26"/>
  <c r="P1407" i="26"/>
  <c r="P1408" i="26"/>
  <c r="P1409" i="26"/>
  <c r="P1410" i="26"/>
  <c r="P1411" i="26"/>
  <c r="P1412" i="26"/>
  <c r="P1413" i="26"/>
  <c r="P1414" i="26"/>
  <c r="P1415" i="26"/>
  <c r="P1416" i="26"/>
  <c r="P1417" i="26"/>
  <c r="P1418" i="26"/>
  <c r="P1419" i="26"/>
  <c r="P1420" i="26"/>
  <c r="P1421" i="26"/>
  <c r="P1422" i="26"/>
  <c r="P1423" i="26"/>
  <c r="P1424" i="26"/>
  <c r="P1425" i="26"/>
  <c r="P1426" i="26"/>
  <c r="P1427" i="26"/>
  <c r="P1428" i="26"/>
  <c r="P1429" i="26"/>
  <c r="P1430" i="26"/>
  <c r="P1431" i="26"/>
  <c r="P1432" i="26"/>
  <c r="P1433" i="26"/>
  <c r="P1434" i="26"/>
  <c r="P1435" i="26"/>
  <c r="P1436" i="26"/>
  <c r="P1437" i="26"/>
  <c r="P1438" i="26"/>
  <c r="P1439" i="26"/>
  <c r="P1440" i="26"/>
  <c r="P1441" i="26"/>
  <c r="P1442" i="26"/>
  <c r="P1443" i="26"/>
  <c r="P1444" i="26"/>
  <c r="P1445" i="26"/>
  <c r="P1446" i="26"/>
  <c r="P1447" i="26"/>
  <c r="P1448" i="26"/>
  <c r="P1449" i="26"/>
  <c r="P1450" i="26"/>
  <c r="P1451" i="26"/>
  <c r="P1452" i="26"/>
  <c r="P1453" i="26"/>
  <c r="P1454" i="26"/>
  <c r="P1455" i="26"/>
  <c r="P1456" i="26"/>
  <c r="P1457" i="26"/>
  <c r="P1458" i="26"/>
  <c r="P1459" i="26"/>
  <c r="P1460" i="26"/>
  <c r="P1461" i="26"/>
  <c r="P1462" i="26"/>
  <c r="P1463" i="26"/>
  <c r="P1464" i="26"/>
  <c r="P1465" i="26"/>
  <c r="P1466" i="26"/>
  <c r="P1467" i="26"/>
  <c r="P1468" i="26"/>
  <c r="P1469" i="26"/>
  <c r="P1470" i="26"/>
  <c r="P1471" i="26"/>
  <c r="P1472" i="26"/>
  <c r="P1473" i="26"/>
  <c r="P1474" i="26"/>
  <c r="P1475" i="26"/>
  <c r="P1476" i="26"/>
  <c r="P1477" i="26"/>
  <c r="P1478" i="26"/>
  <c r="P1479" i="26"/>
  <c r="P1480" i="26"/>
  <c r="P1481" i="26"/>
  <c r="P1482" i="26"/>
  <c r="P1483" i="26"/>
  <c r="P1484" i="26"/>
  <c r="P1485" i="26"/>
  <c r="P1486" i="26"/>
  <c r="P1487" i="26"/>
  <c r="P1488" i="26"/>
  <c r="P1489" i="26"/>
  <c r="P1490" i="26"/>
  <c r="P1491" i="26"/>
  <c r="P1492" i="26"/>
  <c r="P1493" i="26"/>
  <c r="P1494" i="26"/>
  <c r="P1495" i="26"/>
  <c r="P1496" i="26"/>
  <c r="P1497" i="26"/>
  <c r="P1498" i="26"/>
  <c r="P1499" i="26"/>
  <c r="P1500" i="26"/>
  <c r="P1501" i="26"/>
  <c r="P1502" i="26"/>
  <c r="P1503" i="26"/>
  <c r="P1504" i="26"/>
  <c r="P1505" i="26"/>
  <c r="P1506" i="26"/>
  <c r="P1507" i="26"/>
  <c r="P1508" i="26"/>
  <c r="P1509" i="26"/>
  <c r="P1510" i="26"/>
  <c r="P1511" i="26"/>
  <c r="P1512" i="26"/>
  <c r="P1513" i="26"/>
  <c r="P1514" i="26"/>
  <c r="P1515" i="26"/>
  <c r="P1516" i="26"/>
  <c r="P1517" i="26"/>
  <c r="P1518" i="26"/>
  <c r="P1519" i="26"/>
  <c r="P1520" i="26"/>
  <c r="P1521" i="26"/>
  <c r="P1522" i="26"/>
  <c r="P1523" i="26"/>
  <c r="P1524" i="26"/>
  <c r="P1525" i="26"/>
  <c r="P1526" i="26"/>
  <c r="P1527" i="26"/>
  <c r="P1528" i="26"/>
  <c r="P1529" i="26"/>
  <c r="P1530" i="26"/>
  <c r="P1531" i="26"/>
  <c r="P1532" i="26"/>
  <c r="P1533" i="26"/>
  <c r="P1534" i="26"/>
  <c r="P1535" i="26"/>
  <c r="P1536" i="26"/>
  <c r="P1537" i="26"/>
  <c r="P1538" i="26"/>
  <c r="P1539" i="26"/>
  <c r="P1540" i="26"/>
  <c r="P1541" i="26"/>
  <c r="P1542" i="26"/>
  <c r="P1543" i="26"/>
  <c r="P1544" i="26"/>
  <c r="P1545" i="26"/>
  <c r="P1546" i="26"/>
  <c r="P1547" i="26"/>
  <c r="P1548" i="26"/>
  <c r="P1549" i="26"/>
  <c r="P1550" i="26"/>
  <c r="P1551" i="26"/>
  <c r="P1552" i="26"/>
  <c r="P1553" i="26"/>
  <c r="P1554" i="26"/>
  <c r="P1555" i="26"/>
  <c r="P1556" i="26"/>
  <c r="P1557" i="26"/>
  <c r="P1558" i="26"/>
  <c r="P1559" i="26"/>
  <c r="P1560" i="26"/>
  <c r="P1561" i="26"/>
  <c r="P1562" i="26"/>
  <c r="P1563" i="26"/>
  <c r="P1564" i="26"/>
  <c r="P1565" i="26"/>
  <c r="P1566" i="26"/>
  <c r="P1567" i="26"/>
  <c r="P1568" i="26"/>
  <c r="P1569" i="26"/>
  <c r="P1570" i="26"/>
  <c r="P1571" i="26"/>
  <c r="P1572" i="26"/>
  <c r="P1573" i="26"/>
  <c r="P1574" i="26"/>
  <c r="P1575" i="26"/>
  <c r="P1576" i="26"/>
  <c r="P1577" i="26"/>
  <c r="P1578" i="26"/>
  <c r="P1579" i="26"/>
  <c r="P1580" i="26"/>
  <c r="P1581" i="26"/>
  <c r="P1582" i="26"/>
  <c r="P1583" i="26"/>
  <c r="P1584" i="26"/>
  <c r="P1585" i="26"/>
  <c r="P1586" i="26"/>
  <c r="P1587" i="26"/>
  <c r="P1588" i="26"/>
  <c r="P1589" i="26"/>
  <c r="P1590" i="26"/>
  <c r="P1591" i="26"/>
  <c r="P1592" i="26"/>
  <c r="P1593" i="26"/>
  <c r="P1594" i="26"/>
  <c r="P1595" i="26"/>
  <c r="P1596" i="26"/>
  <c r="P1597" i="26"/>
  <c r="P1598" i="26"/>
  <c r="P1599" i="26"/>
  <c r="P1600" i="26"/>
  <c r="P1601" i="26"/>
  <c r="P1602" i="26"/>
  <c r="P1603" i="26"/>
  <c r="P1604" i="26"/>
  <c r="P1605" i="26"/>
  <c r="P1606" i="26"/>
  <c r="P1607" i="26"/>
  <c r="P1608" i="26"/>
  <c r="P1609" i="26"/>
  <c r="P1610" i="26"/>
  <c r="P1611" i="26"/>
  <c r="P1612" i="26"/>
  <c r="P1613" i="26"/>
  <c r="P1614" i="26"/>
  <c r="P1615" i="26"/>
  <c r="P1616" i="26"/>
  <c r="P1617" i="26"/>
  <c r="P1618" i="26"/>
  <c r="P1619" i="26"/>
  <c r="P1620" i="26"/>
  <c r="P1621" i="26"/>
  <c r="P1622" i="26"/>
  <c r="P1623" i="26"/>
  <c r="P1624" i="26"/>
  <c r="P1625" i="26"/>
  <c r="P1626" i="26"/>
  <c r="P1627" i="26"/>
  <c r="P1628" i="26"/>
  <c r="P1629" i="26"/>
  <c r="P1630" i="26"/>
  <c r="P1631" i="26"/>
  <c r="P1632" i="26"/>
  <c r="P1633" i="26"/>
  <c r="P1634" i="26"/>
  <c r="P1635" i="26"/>
  <c r="P1636" i="26"/>
  <c r="P1637" i="26"/>
  <c r="P1638" i="26"/>
  <c r="P1639" i="26"/>
  <c r="P1640" i="26"/>
  <c r="P1641" i="26"/>
  <c r="P1642" i="26"/>
  <c r="P1643" i="26"/>
  <c r="P1644" i="26"/>
  <c r="P1645" i="26"/>
  <c r="P1646" i="26"/>
  <c r="P1647" i="26"/>
  <c r="P1648" i="26"/>
  <c r="P1649" i="26"/>
  <c r="P1650" i="26"/>
  <c r="P1651" i="26"/>
  <c r="P1652" i="26"/>
  <c r="P1653" i="26"/>
  <c r="P1654" i="26"/>
  <c r="P1655" i="26"/>
  <c r="P1656" i="26"/>
  <c r="P1657" i="26"/>
  <c r="P1658" i="26"/>
  <c r="P1659" i="26"/>
  <c r="P1660" i="26"/>
  <c r="P1661" i="26"/>
  <c r="P1662" i="26"/>
  <c r="P1663" i="26"/>
  <c r="P1664" i="26"/>
  <c r="P1665" i="26"/>
  <c r="P1666" i="26"/>
  <c r="P1667" i="26"/>
  <c r="P1668" i="26"/>
  <c r="P1669" i="26"/>
  <c r="P1670" i="26"/>
  <c r="P1671" i="26"/>
  <c r="P1672" i="26"/>
  <c r="P1673" i="26"/>
  <c r="P1674" i="26"/>
  <c r="P1675" i="26"/>
  <c r="P1676" i="26"/>
  <c r="P1677" i="26"/>
  <c r="P1678" i="26"/>
  <c r="P1679" i="26"/>
  <c r="P1680" i="26"/>
  <c r="P1681" i="26"/>
  <c r="P1682" i="26"/>
  <c r="P1683" i="26"/>
  <c r="P1684" i="26"/>
  <c r="P1685" i="26"/>
  <c r="P1686" i="26"/>
  <c r="P1687" i="26"/>
  <c r="P1688" i="26"/>
  <c r="P1689" i="26"/>
  <c r="P1690" i="26"/>
  <c r="P1691" i="26"/>
  <c r="P1692" i="26"/>
  <c r="P1693" i="26"/>
  <c r="P1694" i="26"/>
  <c r="P1695" i="26"/>
  <c r="P1696" i="26"/>
  <c r="P1697" i="26"/>
  <c r="P1698" i="26"/>
  <c r="P1699" i="26"/>
  <c r="P1700" i="26"/>
  <c r="P1701" i="26"/>
  <c r="P1702" i="26"/>
  <c r="P1703" i="26"/>
  <c r="P1704" i="26"/>
  <c r="P1705" i="26"/>
  <c r="P1706" i="26"/>
  <c r="P1707" i="26"/>
  <c r="P1708" i="26"/>
  <c r="P1709" i="26"/>
  <c r="P1710" i="26"/>
  <c r="P1711" i="26"/>
  <c r="P1712" i="26"/>
  <c r="P1713" i="26"/>
  <c r="P1714" i="26"/>
  <c r="P1715" i="26"/>
  <c r="P1716" i="26"/>
  <c r="P1717" i="26"/>
  <c r="P1718" i="26"/>
  <c r="P1719" i="26"/>
  <c r="P1720" i="26"/>
  <c r="P1721" i="26"/>
  <c r="P1722" i="26"/>
  <c r="P1723" i="26"/>
  <c r="P1724" i="26"/>
  <c r="P1725" i="26"/>
  <c r="P1726" i="26"/>
  <c r="P1727" i="26"/>
  <c r="P1728" i="26"/>
  <c r="P1729" i="26"/>
  <c r="P1730" i="26"/>
  <c r="P1731" i="26"/>
  <c r="P1732" i="26"/>
  <c r="P1733" i="26"/>
  <c r="P1734" i="26"/>
  <c r="P1735" i="26"/>
  <c r="P1736" i="26"/>
  <c r="P1737" i="26"/>
  <c r="P1738" i="26"/>
  <c r="P1739" i="26"/>
  <c r="P1740" i="26"/>
  <c r="P1741" i="26"/>
  <c r="P1742" i="26"/>
  <c r="P1743" i="26"/>
  <c r="P1744" i="26"/>
  <c r="P1745" i="26"/>
  <c r="P1746" i="26"/>
  <c r="P1747" i="26"/>
  <c r="P1748" i="26"/>
  <c r="P1749" i="26"/>
  <c r="P1750" i="26"/>
  <c r="P1751" i="26"/>
  <c r="P1752" i="26"/>
  <c r="P1753" i="26"/>
  <c r="P1754" i="26"/>
  <c r="P1755" i="26"/>
  <c r="P1756" i="26"/>
  <c r="P1757" i="26"/>
  <c r="P1758" i="26"/>
  <c r="P1759" i="26"/>
  <c r="P1760" i="26"/>
  <c r="P1761" i="26"/>
  <c r="P1762" i="26"/>
  <c r="P1763" i="26"/>
  <c r="P1764" i="26"/>
  <c r="P1765" i="26"/>
  <c r="P1766" i="26"/>
  <c r="P1767" i="26"/>
  <c r="P1768" i="26"/>
  <c r="P1769" i="26"/>
  <c r="P1770" i="26"/>
  <c r="P1771" i="26"/>
  <c r="P1772" i="26"/>
  <c r="P1773" i="26"/>
  <c r="P1774" i="26"/>
  <c r="P1775" i="26"/>
  <c r="P1776" i="26"/>
  <c r="P1777" i="26"/>
  <c r="P1778" i="26"/>
  <c r="P1779" i="26"/>
  <c r="P1780" i="26"/>
  <c r="P1781" i="26"/>
  <c r="P1782" i="26"/>
  <c r="P1783" i="26"/>
  <c r="P1784" i="26"/>
  <c r="P1785" i="26"/>
  <c r="P1786" i="26"/>
  <c r="P1787" i="26"/>
  <c r="P1788" i="26"/>
  <c r="P1789" i="26"/>
  <c r="P1790" i="26"/>
  <c r="P1791" i="26"/>
  <c r="P1792" i="26"/>
  <c r="P1793" i="26"/>
  <c r="P1794" i="26"/>
  <c r="P1795" i="26"/>
  <c r="P1796" i="26"/>
  <c r="P1797" i="26"/>
  <c r="P1798" i="26"/>
  <c r="P1799" i="26"/>
  <c r="P1800" i="26"/>
  <c r="P1801" i="26"/>
  <c r="P1802" i="26"/>
  <c r="P1803" i="26"/>
  <c r="P1804" i="26"/>
  <c r="P1805" i="26"/>
  <c r="P1806" i="26"/>
  <c r="P1807" i="26"/>
  <c r="P1808" i="26"/>
  <c r="P1809" i="26"/>
  <c r="P1810" i="26"/>
  <c r="P1811" i="26"/>
  <c r="P1812" i="26"/>
  <c r="P1813" i="26"/>
  <c r="P1814" i="26"/>
  <c r="P1815" i="26"/>
  <c r="P1816" i="26"/>
  <c r="P1817" i="26"/>
  <c r="P1818" i="26"/>
  <c r="P1819" i="26"/>
  <c r="P1820" i="26"/>
  <c r="P1821" i="26"/>
  <c r="P1822" i="26"/>
  <c r="P1823" i="26"/>
  <c r="P1824" i="26"/>
  <c r="P1825" i="26"/>
  <c r="P1826" i="26"/>
  <c r="P1827" i="26"/>
  <c r="P1828" i="26"/>
  <c r="P1829" i="26"/>
  <c r="P1830" i="26"/>
  <c r="P1831" i="26"/>
  <c r="P1832" i="26"/>
  <c r="P1833" i="26"/>
  <c r="P1834" i="26"/>
  <c r="P1835" i="26"/>
  <c r="P1836" i="26"/>
  <c r="P1837" i="26"/>
  <c r="P1838" i="26"/>
  <c r="P1839" i="26"/>
  <c r="P1840" i="26"/>
  <c r="P1841" i="26"/>
  <c r="P1842" i="26"/>
  <c r="P1843" i="26"/>
  <c r="P1844" i="26"/>
  <c r="P1845" i="26"/>
  <c r="P1846" i="26"/>
  <c r="P1847" i="26"/>
  <c r="P1848" i="26"/>
  <c r="P1849" i="26"/>
  <c r="P1850" i="26"/>
  <c r="P1851" i="26"/>
  <c r="P1852" i="26"/>
  <c r="P1853" i="26"/>
  <c r="P1854" i="26"/>
  <c r="P1855" i="26"/>
  <c r="P1856" i="26"/>
  <c r="P1857" i="26"/>
  <c r="P1858" i="26"/>
  <c r="P1859" i="26"/>
  <c r="P1860" i="26"/>
  <c r="P1861" i="26"/>
  <c r="P1862" i="26"/>
  <c r="P1863" i="26"/>
  <c r="P1864" i="26"/>
  <c r="P1865" i="26"/>
  <c r="P1866" i="26"/>
  <c r="P1867" i="26"/>
  <c r="P1868" i="26"/>
  <c r="P1869" i="26"/>
  <c r="P1870" i="26"/>
  <c r="P1871" i="26"/>
  <c r="P1872" i="26"/>
  <c r="P1873" i="26"/>
  <c r="P1874" i="26"/>
  <c r="P1875" i="26"/>
  <c r="P1876" i="26"/>
  <c r="P1877" i="26"/>
  <c r="P1878" i="26"/>
  <c r="P1879" i="26"/>
  <c r="P1880" i="26"/>
  <c r="P1881" i="26"/>
  <c r="P1882" i="26"/>
  <c r="P1883" i="26"/>
  <c r="P1884" i="26"/>
  <c r="P1885" i="26"/>
  <c r="P1886" i="26"/>
  <c r="P1887" i="26"/>
  <c r="P1888" i="26"/>
  <c r="P1889" i="26"/>
  <c r="P1890" i="26"/>
  <c r="P1891" i="26"/>
  <c r="P1892" i="26"/>
  <c r="P1893" i="26"/>
  <c r="P1894" i="26"/>
  <c r="P1895" i="26"/>
  <c r="P1896" i="26"/>
  <c r="P1897" i="26"/>
  <c r="P1898" i="26"/>
  <c r="P1899" i="26"/>
  <c r="P1900" i="26"/>
  <c r="P1901" i="26"/>
  <c r="P1902" i="26"/>
  <c r="P1903" i="26"/>
  <c r="P1904" i="26"/>
  <c r="P1905" i="26"/>
  <c r="P1906" i="26"/>
  <c r="P1907" i="26"/>
  <c r="P1908" i="26"/>
  <c r="P1909" i="26"/>
  <c r="P1910" i="26"/>
  <c r="P1911" i="26"/>
  <c r="P1912" i="26"/>
  <c r="P1913" i="26"/>
  <c r="P1914" i="26"/>
  <c r="P1915" i="26"/>
  <c r="P1916" i="26"/>
  <c r="P1917" i="26"/>
  <c r="P1918" i="26"/>
  <c r="P1919" i="26"/>
  <c r="P1920" i="26"/>
  <c r="P1921" i="26"/>
  <c r="P1922" i="26"/>
  <c r="P1923" i="26"/>
  <c r="P1924" i="26"/>
  <c r="P1925" i="26"/>
  <c r="P1926" i="26"/>
  <c r="P1927" i="26"/>
  <c r="P1928" i="26"/>
  <c r="P1929" i="26"/>
  <c r="P1930" i="26"/>
  <c r="P1931" i="26"/>
  <c r="P1932" i="26"/>
  <c r="P1933" i="26"/>
  <c r="P1934" i="26"/>
  <c r="P1935" i="26"/>
  <c r="P1936" i="26"/>
  <c r="P1937" i="26"/>
  <c r="P1938" i="26"/>
  <c r="P1939" i="26"/>
  <c r="P4" i="26"/>
  <c r="O5" i="26"/>
  <c r="O6" i="26"/>
  <c r="O7" i="26"/>
  <c r="O8" i="26"/>
  <c r="O9" i="26"/>
  <c r="O10" i="26"/>
  <c r="O11" i="26"/>
  <c r="O12" i="26"/>
  <c r="O13"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O53" i="26"/>
  <c r="O54" i="26"/>
  <c r="O55" i="26"/>
  <c r="O56" i="26"/>
  <c r="O57" i="26"/>
  <c r="O58" i="26"/>
  <c r="O59" i="26"/>
  <c r="O60" i="26"/>
  <c r="O61" i="26"/>
  <c r="O62" i="26"/>
  <c r="O63" i="26"/>
  <c r="O64" i="26"/>
  <c r="O65" i="26"/>
  <c r="O66" i="26"/>
  <c r="O67" i="26"/>
  <c r="O68" i="26"/>
  <c r="O69" i="26"/>
  <c r="O70" i="26"/>
  <c r="O71" i="26"/>
  <c r="O72" i="26"/>
  <c r="O73" i="26"/>
  <c r="O74" i="26"/>
  <c r="O75" i="26"/>
  <c r="O76" i="26"/>
  <c r="O77" i="26"/>
  <c r="O78" i="26"/>
  <c r="O79" i="26"/>
  <c r="O80" i="26"/>
  <c r="O81" i="26"/>
  <c r="O82" i="26"/>
  <c r="O83" i="26"/>
  <c r="O84" i="26"/>
  <c r="O85" i="26"/>
  <c r="O86" i="26"/>
  <c r="O87" i="26"/>
  <c r="O88" i="26"/>
  <c r="O89" i="26"/>
  <c r="O90" i="26"/>
  <c r="O91" i="26"/>
  <c r="O92" i="26"/>
  <c r="O93" i="26"/>
  <c r="O94" i="26"/>
  <c r="O95" i="26"/>
  <c r="O96" i="26"/>
  <c r="O97" i="26"/>
  <c r="O98" i="26"/>
  <c r="O99" i="26"/>
  <c r="O100" i="26"/>
  <c r="O101" i="26"/>
  <c r="O102" i="26"/>
  <c r="O103" i="26"/>
  <c r="O104" i="26"/>
  <c r="O105" i="26"/>
  <c r="O106" i="26"/>
  <c r="O107" i="26"/>
  <c r="O108" i="26"/>
  <c r="O109" i="26"/>
  <c r="O110" i="26"/>
  <c r="O111" i="26"/>
  <c r="O112" i="26"/>
  <c r="O113" i="26"/>
  <c r="O114" i="26"/>
  <c r="O115" i="26"/>
  <c r="O116" i="26"/>
  <c r="O117" i="26"/>
  <c r="O118" i="26"/>
  <c r="O119" i="26"/>
  <c r="O120" i="26"/>
  <c r="O121" i="26"/>
  <c r="O122" i="26"/>
  <c r="O123" i="26"/>
  <c r="O124" i="26"/>
  <c r="O125" i="26"/>
  <c r="O126" i="26"/>
  <c r="O127" i="26"/>
  <c r="O128" i="26"/>
  <c r="O129" i="26"/>
  <c r="O130" i="26"/>
  <c r="O131" i="26"/>
  <c r="O132" i="26"/>
  <c r="O133" i="26"/>
  <c r="O134" i="26"/>
  <c r="O135" i="26"/>
  <c r="O136" i="26"/>
  <c r="O137" i="26"/>
  <c r="O138" i="26"/>
  <c r="O139" i="26"/>
  <c r="O140" i="26"/>
  <c r="O141" i="26"/>
  <c r="O142" i="26"/>
  <c r="O143" i="26"/>
  <c r="O144" i="26"/>
  <c r="O145" i="26"/>
  <c r="O146" i="26"/>
  <c r="O147" i="26"/>
  <c r="O148" i="26"/>
  <c r="O149" i="26"/>
  <c r="O150" i="26"/>
  <c r="O151" i="26"/>
  <c r="O152" i="26"/>
  <c r="O153" i="26"/>
  <c r="O154" i="26"/>
  <c r="O155" i="26"/>
  <c r="O156" i="26"/>
  <c r="O157" i="26"/>
  <c r="O158" i="26"/>
  <c r="O159" i="26"/>
  <c r="O160" i="26"/>
  <c r="O161" i="26"/>
  <c r="O162" i="26"/>
  <c r="O163" i="26"/>
  <c r="O164" i="26"/>
  <c r="O165" i="26"/>
  <c r="O166" i="26"/>
  <c r="O167" i="26"/>
  <c r="O168" i="26"/>
  <c r="O169" i="26"/>
  <c r="O170" i="26"/>
  <c r="O171" i="26"/>
  <c r="O172" i="26"/>
  <c r="O173" i="26"/>
  <c r="O174" i="26"/>
  <c r="O175" i="26"/>
  <c r="O176" i="26"/>
  <c r="O177" i="26"/>
  <c r="O178" i="26"/>
  <c r="O179" i="26"/>
  <c r="O180" i="26"/>
  <c r="O181" i="26"/>
  <c r="O182" i="26"/>
  <c r="O183" i="26"/>
  <c r="O184" i="26"/>
  <c r="O185" i="26"/>
  <c r="O186" i="26"/>
  <c r="O187" i="26"/>
  <c r="O188" i="26"/>
  <c r="O189" i="26"/>
  <c r="O190" i="26"/>
  <c r="O191" i="26"/>
  <c r="O192" i="26"/>
  <c r="O193" i="26"/>
  <c r="O194" i="26"/>
  <c r="O195" i="26"/>
  <c r="O196" i="26"/>
  <c r="O197" i="26"/>
  <c r="O198" i="26"/>
  <c r="O199" i="26"/>
  <c r="O200" i="26"/>
  <c r="O201" i="26"/>
  <c r="O202" i="26"/>
  <c r="O203" i="26"/>
  <c r="O204" i="26"/>
  <c r="O205" i="26"/>
  <c r="O206" i="26"/>
  <c r="O207" i="26"/>
  <c r="O208" i="26"/>
  <c r="O209" i="26"/>
  <c r="O210" i="26"/>
  <c r="O211" i="26"/>
  <c r="O212" i="26"/>
  <c r="O213" i="26"/>
  <c r="O214" i="26"/>
  <c r="O215" i="26"/>
  <c r="O216" i="26"/>
  <c r="O217" i="26"/>
  <c r="O218" i="26"/>
  <c r="O219" i="26"/>
  <c r="O220" i="26"/>
  <c r="O221" i="26"/>
  <c r="O222" i="26"/>
  <c r="O223" i="26"/>
  <c r="O224" i="26"/>
  <c r="O225" i="26"/>
  <c r="O226" i="26"/>
  <c r="O227" i="26"/>
  <c r="O228" i="26"/>
  <c r="O229" i="26"/>
  <c r="O230" i="26"/>
  <c r="O231" i="26"/>
  <c r="O232" i="26"/>
  <c r="O233" i="26"/>
  <c r="O234" i="26"/>
  <c r="O235" i="26"/>
  <c r="O236" i="26"/>
  <c r="O237" i="26"/>
  <c r="O238" i="26"/>
  <c r="O239" i="26"/>
  <c r="O240" i="26"/>
  <c r="O241" i="26"/>
  <c r="O242" i="26"/>
  <c r="O243" i="26"/>
  <c r="O244" i="26"/>
  <c r="O245" i="26"/>
  <c r="O246" i="26"/>
  <c r="O247" i="26"/>
  <c r="O248" i="26"/>
  <c r="O249" i="26"/>
  <c r="O250" i="26"/>
  <c r="O251" i="26"/>
  <c r="O252" i="26"/>
  <c r="O253" i="26"/>
  <c r="O254" i="26"/>
  <c r="O255" i="26"/>
  <c r="O256" i="26"/>
  <c r="O257" i="26"/>
  <c r="O258" i="26"/>
  <c r="O259" i="26"/>
  <c r="O260" i="26"/>
  <c r="O261" i="26"/>
  <c r="O262" i="26"/>
  <c r="O263" i="26"/>
  <c r="O264" i="26"/>
  <c r="O265" i="26"/>
  <c r="O266" i="26"/>
  <c r="O267" i="26"/>
  <c r="O268" i="26"/>
  <c r="O269" i="26"/>
  <c r="O270" i="26"/>
  <c r="O271" i="26"/>
  <c r="O272" i="26"/>
  <c r="O273" i="26"/>
  <c r="O274" i="26"/>
  <c r="O275" i="26"/>
  <c r="O276" i="26"/>
  <c r="O277" i="26"/>
  <c r="O278" i="26"/>
  <c r="O279" i="26"/>
  <c r="O280" i="26"/>
  <c r="O281" i="26"/>
  <c r="O282" i="26"/>
  <c r="O283" i="26"/>
  <c r="O284" i="26"/>
  <c r="O285" i="26"/>
  <c r="O286" i="26"/>
  <c r="O287" i="26"/>
  <c r="O288" i="26"/>
  <c r="O289" i="26"/>
  <c r="O290" i="26"/>
  <c r="O291" i="26"/>
  <c r="O292" i="26"/>
  <c r="O293" i="26"/>
  <c r="O294" i="26"/>
  <c r="O295" i="26"/>
  <c r="O296" i="26"/>
  <c r="O297" i="26"/>
  <c r="O298" i="26"/>
  <c r="O299" i="26"/>
  <c r="O300" i="26"/>
  <c r="O301" i="26"/>
  <c r="O302" i="26"/>
  <c r="O303" i="26"/>
  <c r="O304" i="26"/>
  <c r="O305" i="26"/>
  <c r="O306" i="26"/>
  <c r="O307" i="26"/>
  <c r="O308" i="26"/>
  <c r="O309" i="26"/>
  <c r="O310" i="26"/>
  <c r="O311" i="26"/>
  <c r="O312" i="26"/>
  <c r="O313" i="26"/>
  <c r="O314" i="26"/>
  <c r="O315" i="26"/>
  <c r="O316" i="26"/>
  <c r="O317" i="26"/>
  <c r="O318" i="26"/>
  <c r="O319" i="26"/>
  <c r="O320" i="26"/>
  <c r="O321" i="26"/>
  <c r="O322" i="26"/>
  <c r="O323" i="26"/>
  <c r="O324" i="26"/>
  <c r="O325" i="26"/>
  <c r="O326" i="26"/>
  <c r="O327" i="26"/>
  <c r="O328" i="26"/>
  <c r="O329" i="26"/>
  <c r="O330" i="26"/>
  <c r="O331" i="26"/>
  <c r="O332" i="26"/>
  <c r="O333" i="26"/>
  <c r="O334" i="26"/>
  <c r="O335" i="26"/>
  <c r="O336" i="26"/>
  <c r="O337" i="26"/>
  <c r="O338" i="26"/>
  <c r="O339" i="26"/>
  <c r="O340" i="26"/>
  <c r="O341" i="26"/>
  <c r="O342" i="26"/>
  <c r="O343" i="26"/>
  <c r="O344" i="26"/>
  <c r="O345" i="26"/>
  <c r="O346" i="26"/>
  <c r="O347" i="26"/>
  <c r="O348" i="26"/>
  <c r="O349" i="26"/>
  <c r="O350" i="26"/>
  <c r="O351" i="26"/>
  <c r="O352" i="26"/>
  <c r="O353" i="26"/>
  <c r="O354" i="26"/>
  <c r="O355" i="26"/>
  <c r="O356" i="26"/>
  <c r="O357" i="26"/>
  <c r="O358" i="26"/>
  <c r="O359" i="26"/>
  <c r="O360" i="26"/>
  <c r="O361" i="26"/>
  <c r="O362" i="26"/>
  <c r="O363" i="26"/>
  <c r="O364" i="26"/>
  <c r="O365" i="26"/>
  <c r="O366" i="26"/>
  <c r="O367" i="26"/>
  <c r="O368" i="26"/>
  <c r="O369" i="26"/>
  <c r="O370" i="26"/>
  <c r="O371" i="26"/>
  <c r="O372" i="26"/>
  <c r="O373" i="26"/>
  <c r="O374" i="26"/>
  <c r="O375" i="26"/>
  <c r="O376" i="26"/>
  <c r="O377" i="26"/>
  <c r="O378" i="26"/>
  <c r="O379" i="26"/>
  <c r="O380" i="26"/>
  <c r="O381" i="26"/>
  <c r="O382" i="26"/>
  <c r="O383" i="26"/>
  <c r="O384" i="26"/>
  <c r="O385" i="26"/>
  <c r="O386" i="26"/>
  <c r="O387" i="26"/>
  <c r="O388" i="26"/>
  <c r="O389" i="26"/>
  <c r="O390" i="26"/>
  <c r="O391" i="26"/>
  <c r="O392" i="26"/>
  <c r="O393" i="26"/>
  <c r="O394" i="26"/>
  <c r="O395" i="26"/>
  <c r="O396" i="26"/>
  <c r="O397" i="26"/>
  <c r="O398" i="26"/>
  <c r="O399" i="26"/>
  <c r="O400" i="26"/>
  <c r="O401" i="26"/>
  <c r="O402" i="26"/>
  <c r="O403" i="26"/>
  <c r="O404" i="26"/>
  <c r="O405" i="26"/>
  <c r="O406" i="26"/>
  <c r="O407" i="26"/>
  <c r="O408" i="26"/>
  <c r="O409" i="26"/>
  <c r="O410" i="26"/>
  <c r="O411" i="26"/>
  <c r="O412" i="26"/>
  <c r="O413" i="26"/>
  <c r="O414" i="26"/>
  <c r="O415" i="26"/>
  <c r="O416" i="26"/>
  <c r="O417" i="26"/>
  <c r="O418" i="26"/>
  <c r="O419" i="26"/>
  <c r="O420" i="26"/>
  <c r="O421" i="26"/>
  <c r="O422" i="26"/>
  <c r="O423" i="26"/>
  <c r="O424" i="26"/>
  <c r="O425" i="26"/>
  <c r="O426" i="26"/>
  <c r="O427" i="26"/>
  <c r="O428" i="26"/>
  <c r="O429" i="26"/>
  <c r="O430" i="26"/>
  <c r="O431" i="26"/>
  <c r="O432" i="26"/>
  <c r="O433" i="26"/>
  <c r="O434" i="26"/>
  <c r="O435" i="26"/>
  <c r="O436" i="26"/>
  <c r="O437" i="26"/>
  <c r="O438" i="26"/>
  <c r="O439" i="26"/>
  <c r="O440" i="26"/>
  <c r="O441" i="26"/>
  <c r="O442" i="26"/>
  <c r="O443" i="26"/>
  <c r="O444" i="26"/>
  <c r="O445" i="26"/>
  <c r="O446" i="26"/>
  <c r="O447" i="26"/>
  <c r="O448" i="26"/>
  <c r="O449" i="26"/>
  <c r="O450" i="26"/>
  <c r="O451" i="26"/>
  <c r="O452" i="26"/>
  <c r="O453" i="26"/>
  <c r="O454" i="26"/>
  <c r="O455" i="26"/>
  <c r="O456" i="26"/>
  <c r="O457" i="26"/>
  <c r="O458" i="26"/>
  <c r="O459" i="26"/>
  <c r="O460" i="26"/>
  <c r="O461" i="26"/>
  <c r="O462" i="26"/>
  <c r="O463" i="26"/>
  <c r="O464" i="26"/>
  <c r="O465" i="26"/>
  <c r="O466" i="26"/>
  <c r="O467" i="26"/>
  <c r="O468" i="26"/>
  <c r="O469" i="26"/>
  <c r="O470" i="26"/>
  <c r="O471" i="26"/>
  <c r="O472" i="26"/>
  <c r="O473" i="26"/>
  <c r="O474" i="26"/>
  <c r="O475" i="26"/>
  <c r="O476" i="26"/>
  <c r="O477" i="26"/>
  <c r="O478" i="26"/>
  <c r="O479" i="26"/>
  <c r="O480" i="26"/>
  <c r="O481" i="26"/>
  <c r="O482" i="26"/>
  <c r="O483" i="26"/>
  <c r="O484" i="26"/>
  <c r="O485" i="26"/>
  <c r="O486" i="26"/>
  <c r="O487" i="26"/>
  <c r="O488" i="26"/>
  <c r="O489" i="26"/>
  <c r="O490" i="26"/>
  <c r="O491" i="26"/>
  <c r="O492" i="26"/>
  <c r="O493" i="26"/>
  <c r="O494" i="26"/>
  <c r="O495" i="26"/>
  <c r="O496" i="26"/>
  <c r="O497" i="26"/>
  <c r="O498" i="26"/>
  <c r="O499" i="26"/>
  <c r="O500" i="26"/>
  <c r="O501" i="26"/>
  <c r="O502" i="26"/>
  <c r="O503" i="26"/>
  <c r="O504" i="26"/>
  <c r="O505" i="26"/>
  <c r="O506" i="26"/>
  <c r="O507" i="26"/>
  <c r="O508" i="26"/>
  <c r="O509" i="26"/>
  <c r="O510" i="26"/>
  <c r="O511" i="26"/>
  <c r="O512" i="26"/>
  <c r="O513" i="26"/>
  <c r="O514" i="26"/>
  <c r="O515" i="26"/>
  <c r="O516" i="26"/>
  <c r="O517" i="26"/>
  <c r="O518" i="26"/>
  <c r="O519" i="26"/>
  <c r="O520" i="26"/>
  <c r="O521" i="26"/>
  <c r="O522" i="26"/>
  <c r="O523" i="26"/>
  <c r="O524" i="26"/>
  <c r="O525" i="26"/>
  <c r="O526" i="26"/>
  <c r="O527" i="26"/>
  <c r="O528" i="26"/>
  <c r="O529" i="26"/>
  <c r="O530" i="26"/>
  <c r="O531" i="26"/>
  <c r="O532" i="26"/>
  <c r="O533" i="26"/>
  <c r="O534" i="26"/>
  <c r="O535" i="26"/>
  <c r="O536" i="26"/>
  <c r="O537" i="26"/>
  <c r="O538" i="26"/>
  <c r="O539" i="26"/>
  <c r="O540" i="26"/>
  <c r="O541" i="26"/>
  <c r="O542" i="26"/>
  <c r="O543" i="26"/>
  <c r="O544" i="26"/>
  <c r="O545" i="26"/>
  <c r="O546" i="26"/>
  <c r="O547" i="26"/>
  <c r="O548" i="26"/>
  <c r="O549" i="26"/>
  <c r="O550" i="26"/>
  <c r="O551" i="26"/>
  <c r="O552" i="26"/>
  <c r="O553" i="26"/>
  <c r="O554" i="26"/>
  <c r="O555" i="26"/>
  <c r="O556" i="26"/>
  <c r="O557" i="26"/>
  <c r="O558" i="26"/>
  <c r="O559" i="26"/>
  <c r="O560" i="26"/>
  <c r="O561" i="26"/>
  <c r="O562" i="26"/>
  <c r="O563" i="26"/>
  <c r="O564" i="26"/>
  <c r="O565" i="26"/>
  <c r="O566" i="26"/>
  <c r="O567" i="26"/>
  <c r="O568" i="26"/>
  <c r="O569" i="26"/>
  <c r="O570" i="26"/>
  <c r="O571" i="26"/>
  <c r="O572" i="26"/>
  <c r="O573" i="26"/>
  <c r="O574" i="26"/>
  <c r="O575" i="26"/>
  <c r="O576" i="26"/>
  <c r="O577" i="26"/>
  <c r="O578" i="26"/>
  <c r="O579" i="26"/>
  <c r="O580" i="26"/>
  <c r="O581" i="26"/>
  <c r="O582" i="26"/>
  <c r="O583" i="26"/>
  <c r="O584" i="26"/>
  <c r="O585" i="26"/>
  <c r="O586" i="26"/>
  <c r="O587" i="26"/>
  <c r="O588" i="26"/>
  <c r="O589" i="26"/>
  <c r="O590" i="26"/>
  <c r="O591" i="26"/>
  <c r="O592" i="26"/>
  <c r="O593" i="26"/>
  <c r="O594" i="26"/>
  <c r="O595" i="26"/>
  <c r="O596" i="26"/>
  <c r="O597" i="26"/>
  <c r="O598" i="26"/>
  <c r="O599" i="26"/>
  <c r="O600" i="26"/>
  <c r="O601" i="26"/>
  <c r="O602" i="26"/>
  <c r="O603" i="26"/>
  <c r="O604" i="26"/>
  <c r="O605" i="26"/>
  <c r="O606" i="26"/>
  <c r="O607" i="26"/>
  <c r="O608" i="26"/>
  <c r="O609" i="26"/>
  <c r="O610" i="26"/>
  <c r="O611" i="26"/>
  <c r="O612" i="26"/>
  <c r="O613" i="26"/>
  <c r="O614" i="26"/>
  <c r="O615" i="26"/>
  <c r="O616" i="26"/>
  <c r="O617" i="26"/>
  <c r="O618" i="26"/>
  <c r="O619" i="26"/>
  <c r="O620" i="26"/>
  <c r="O621" i="26"/>
  <c r="O622" i="26"/>
  <c r="O623" i="26"/>
  <c r="O624" i="26"/>
  <c r="O625" i="26"/>
  <c r="O626" i="26"/>
  <c r="O627" i="26"/>
  <c r="O628" i="26"/>
  <c r="O629" i="26"/>
  <c r="O630" i="26"/>
  <c r="O631" i="26"/>
  <c r="O632" i="26"/>
  <c r="O633" i="26"/>
  <c r="O634" i="26"/>
  <c r="O635" i="26"/>
  <c r="O636" i="26"/>
  <c r="O637" i="26"/>
  <c r="O638" i="26"/>
  <c r="O639" i="26"/>
  <c r="O640" i="26"/>
  <c r="O641" i="26"/>
  <c r="O642" i="26"/>
  <c r="O643" i="26"/>
  <c r="O644" i="26"/>
  <c r="O645" i="26"/>
  <c r="O646" i="26"/>
  <c r="O647" i="26"/>
  <c r="O648" i="26"/>
  <c r="O649" i="26"/>
  <c r="O650" i="26"/>
  <c r="O651" i="26"/>
  <c r="O652" i="26"/>
  <c r="O653" i="26"/>
  <c r="O654" i="26"/>
  <c r="O655" i="26"/>
  <c r="O656" i="26"/>
  <c r="O657" i="26"/>
  <c r="O658" i="26"/>
  <c r="O659" i="26"/>
  <c r="O660" i="26"/>
  <c r="O661" i="26"/>
  <c r="O662" i="26"/>
  <c r="O663" i="26"/>
  <c r="O664" i="26"/>
  <c r="O665" i="26"/>
  <c r="O666" i="26"/>
  <c r="O667" i="26"/>
  <c r="O668" i="26"/>
  <c r="O669" i="26"/>
  <c r="O670" i="26"/>
  <c r="O671" i="26"/>
  <c r="O672" i="26"/>
  <c r="O673" i="26"/>
  <c r="O674" i="26"/>
  <c r="O675" i="26"/>
  <c r="O676" i="26"/>
  <c r="O677" i="26"/>
  <c r="O678" i="26"/>
  <c r="O679" i="26"/>
  <c r="O680" i="26"/>
  <c r="O681" i="26"/>
  <c r="O682" i="26"/>
  <c r="O683" i="26"/>
  <c r="O684" i="26"/>
  <c r="O685" i="26"/>
  <c r="O686" i="26"/>
  <c r="O687" i="26"/>
  <c r="O688" i="26"/>
  <c r="O689" i="26"/>
  <c r="O690" i="26"/>
  <c r="O691" i="26"/>
  <c r="O692" i="26"/>
  <c r="O693" i="26"/>
  <c r="O694" i="26"/>
  <c r="O695" i="26"/>
  <c r="O696" i="26"/>
  <c r="O697" i="26"/>
  <c r="O698" i="26"/>
  <c r="O699" i="26"/>
  <c r="O700" i="26"/>
  <c r="O701" i="26"/>
  <c r="O702" i="26"/>
  <c r="O703" i="26"/>
  <c r="O704" i="26"/>
  <c r="O705" i="26"/>
  <c r="O706" i="26"/>
  <c r="O707" i="26"/>
  <c r="O708" i="26"/>
  <c r="O709" i="26"/>
  <c r="O710" i="26"/>
  <c r="O711" i="26"/>
  <c r="O712" i="26"/>
  <c r="O713" i="26"/>
  <c r="O714" i="26"/>
  <c r="O715" i="26"/>
  <c r="O716" i="26"/>
  <c r="O717" i="26"/>
  <c r="O718" i="26"/>
  <c r="O719" i="26"/>
  <c r="O720" i="26"/>
  <c r="O721" i="26"/>
  <c r="O722" i="26"/>
  <c r="O723" i="26"/>
  <c r="O724" i="26"/>
  <c r="O725" i="26"/>
  <c r="O726" i="26"/>
  <c r="O727" i="26"/>
  <c r="O728" i="26"/>
  <c r="O729" i="26"/>
  <c r="O730" i="26"/>
  <c r="O731" i="26"/>
  <c r="O732" i="26"/>
  <c r="O733" i="26"/>
  <c r="O734" i="26"/>
  <c r="O735" i="26"/>
  <c r="O736" i="26"/>
  <c r="O737" i="26"/>
  <c r="O738" i="26"/>
  <c r="O739" i="26"/>
  <c r="O740" i="26"/>
  <c r="O741" i="26"/>
  <c r="O742" i="26"/>
  <c r="O743" i="26"/>
  <c r="O744" i="26"/>
  <c r="O745" i="26"/>
  <c r="O746" i="26"/>
  <c r="O747" i="26"/>
  <c r="O748" i="26"/>
  <c r="O749" i="26"/>
  <c r="O750" i="26"/>
  <c r="O751" i="26"/>
  <c r="O752" i="26"/>
  <c r="O753" i="26"/>
  <c r="O754" i="26"/>
  <c r="O755" i="26"/>
  <c r="O756" i="26"/>
  <c r="O757" i="26"/>
  <c r="O758" i="26"/>
  <c r="O759" i="26"/>
  <c r="O760" i="26"/>
  <c r="O761" i="26"/>
  <c r="O762" i="26"/>
  <c r="O763" i="26"/>
  <c r="O764" i="26"/>
  <c r="O765" i="26"/>
  <c r="O766" i="26"/>
  <c r="O767" i="26"/>
  <c r="O768" i="26"/>
  <c r="O769" i="26"/>
  <c r="O770" i="26"/>
  <c r="O771" i="26"/>
  <c r="O772" i="26"/>
  <c r="O773" i="26"/>
  <c r="O774" i="26"/>
  <c r="O775" i="26"/>
  <c r="O776" i="26"/>
  <c r="O777" i="26"/>
  <c r="O778" i="26"/>
  <c r="O779" i="26"/>
  <c r="O780" i="26"/>
  <c r="O781" i="26"/>
  <c r="O782" i="26"/>
  <c r="O783" i="26"/>
  <c r="O784" i="26"/>
  <c r="O785" i="26"/>
  <c r="O786" i="26"/>
  <c r="O787" i="26"/>
  <c r="O788" i="26"/>
  <c r="O789" i="26"/>
  <c r="O790" i="26"/>
  <c r="O791" i="26"/>
  <c r="O792" i="26"/>
  <c r="O793" i="26"/>
  <c r="O794" i="26"/>
  <c r="O795" i="26"/>
  <c r="O796" i="26"/>
  <c r="O797" i="26"/>
  <c r="O798" i="26"/>
  <c r="O799" i="26"/>
  <c r="O800" i="26"/>
  <c r="O801" i="26"/>
  <c r="O802" i="26"/>
  <c r="O803" i="26"/>
  <c r="O804" i="26"/>
  <c r="O805" i="26"/>
  <c r="O806" i="26"/>
  <c r="O807" i="26"/>
  <c r="O808" i="26"/>
  <c r="O809" i="26"/>
  <c r="O810" i="26"/>
  <c r="O811" i="26"/>
  <c r="O812" i="26"/>
  <c r="O813" i="26"/>
  <c r="O814" i="26"/>
  <c r="O815" i="26"/>
  <c r="O816" i="26"/>
  <c r="O817" i="26"/>
  <c r="O818" i="26"/>
  <c r="O819" i="26"/>
  <c r="O820" i="26"/>
  <c r="O821" i="26"/>
  <c r="O822" i="26"/>
  <c r="O823" i="26"/>
  <c r="O824" i="26"/>
  <c r="O825" i="26"/>
  <c r="O826" i="26"/>
  <c r="O827" i="26"/>
  <c r="O828" i="26"/>
  <c r="O829" i="26"/>
  <c r="O830" i="26"/>
  <c r="O831" i="26"/>
  <c r="O832" i="26"/>
  <c r="O833" i="26"/>
  <c r="O834" i="26"/>
  <c r="O835" i="26"/>
  <c r="O836" i="26"/>
  <c r="O837" i="26"/>
  <c r="O838" i="26"/>
  <c r="O839" i="26"/>
  <c r="O840" i="26"/>
  <c r="O841" i="26"/>
  <c r="O842" i="26"/>
  <c r="O843" i="26"/>
  <c r="O844" i="26"/>
  <c r="O845" i="26"/>
  <c r="O846" i="26"/>
  <c r="O847" i="26"/>
  <c r="O848" i="26"/>
  <c r="O849" i="26"/>
  <c r="O850" i="26"/>
  <c r="O851" i="26"/>
  <c r="O852" i="26"/>
  <c r="O853" i="26"/>
  <c r="O854" i="26"/>
  <c r="O855" i="26"/>
  <c r="O856" i="26"/>
  <c r="O857" i="26"/>
  <c r="O858" i="26"/>
  <c r="O859" i="26"/>
  <c r="O860" i="26"/>
  <c r="O861" i="26"/>
  <c r="O862" i="26"/>
  <c r="O863" i="26"/>
  <c r="O864" i="26"/>
  <c r="O865" i="26"/>
  <c r="O866" i="26"/>
  <c r="O867" i="26"/>
  <c r="O868" i="26"/>
  <c r="O869" i="26"/>
  <c r="O870" i="26"/>
  <c r="O871" i="26"/>
  <c r="O872" i="26"/>
  <c r="O873" i="26"/>
  <c r="O874" i="26"/>
  <c r="O875" i="26"/>
  <c r="O876" i="26"/>
  <c r="O877" i="26"/>
  <c r="O878" i="26"/>
  <c r="O879" i="26"/>
  <c r="O880" i="26"/>
  <c r="O881" i="26"/>
  <c r="O882" i="26"/>
  <c r="O883" i="26"/>
  <c r="O884" i="26"/>
  <c r="O885" i="26"/>
  <c r="O886" i="26"/>
  <c r="O887" i="26"/>
  <c r="O888" i="26"/>
  <c r="O889" i="26"/>
  <c r="O890" i="26"/>
  <c r="O891" i="26"/>
  <c r="O892" i="26"/>
  <c r="O893" i="26"/>
  <c r="O894" i="26"/>
  <c r="O895" i="26"/>
  <c r="O896" i="26"/>
  <c r="O897" i="26"/>
  <c r="O898" i="26"/>
  <c r="O899" i="26"/>
  <c r="O900" i="26"/>
  <c r="O901" i="26"/>
  <c r="O902" i="26"/>
  <c r="O903" i="26"/>
  <c r="O904" i="26"/>
  <c r="O905" i="26"/>
  <c r="O906" i="26"/>
  <c r="O907" i="26"/>
  <c r="O908" i="26"/>
  <c r="O909" i="26"/>
  <c r="O910" i="26"/>
  <c r="O911" i="26"/>
  <c r="O912" i="26"/>
  <c r="O913" i="26"/>
  <c r="O914" i="26"/>
  <c r="O915" i="26"/>
  <c r="O916" i="26"/>
  <c r="O917" i="26"/>
  <c r="O918" i="26"/>
  <c r="O919" i="26"/>
  <c r="O920" i="26"/>
  <c r="O921" i="26"/>
  <c r="O922" i="26"/>
  <c r="O923" i="26"/>
  <c r="O924" i="26"/>
  <c r="O925" i="26"/>
  <c r="O926" i="26"/>
  <c r="O927" i="26"/>
  <c r="O928" i="26"/>
  <c r="O929" i="26"/>
  <c r="O930" i="26"/>
  <c r="O931" i="26"/>
  <c r="O932" i="26"/>
  <c r="O933" i="26"/>
  <c r="O934" i="26"/>
  <c r="O935" i="26"/>
  <c r="O936" i="26"/>
  <c r="O937" i="26"/>
  <c r="O938" i="26"/>
  <c r="O939" i="26"/>
  <c r="O940" i="26"/>
  <c r="O941" i="26"/>
  <c r="O942" i="26"/>
  <c r="O943" i="26"/>
  <c r="O944" i="26"/>
  <c r="O945" i="26"/>
  <c r="O946" i="26"/>
  <c r="O947" i="26"/>
  <c r="O948" i="26"/>
  <c r="O949" i="26"/>
  <c r="O950" i="26"/>
  <c r="O951" i="26"/>
  <c r="O952" i="26"/>
  <c r="O953" i="26"/>
  <c r="O954" i="26"/>
  <c r="O955" i="26"/>
  <c r="O956" i="26"/>
  <c r="O957" i="26"/>
  <c r="O958" i="26"/>
  <c r="O959" i="26"/>
  <c r="O960" i="26"/>
  <c r="O961" i="26"/>
  <c r="O962" i="26"/>
  <c r="O963" i="26"/>
  <c r="O964" i="26"/>
  <c r="O965" i="26"/>
  <c r="O966" i="26"/>
  <c r="O967" i="26"/>
  <c r="O968" i="26"/>
  <c r="O969" i="26"/>
  <c r="O970" i="26"/>
  <c r="O971" i="26"/>
  <c r="O972" i="26"/>
  <c r="O973" i="26"/>
  <c r="O974" i="26"/>
  <c r="O975" i="26"/>
  <c r="O976" i="26"/>
  <c r="O977" i="26"/>
  <c r="O978" i="26"/>
  <c r="O979" i="26"/>
  <c r="O980" i="26"/>
  <c r="O981" i="26"/>
  <c r="O982" i="26"/>
  <c r="O983" i="26"/>
  <c r="O984" i="26"/>
  <c r="O985" i="26"/>
  <c r="O986" i="26"/>
  <c r="O987" i="26"/>
  <c r="O988" i="26"/>
  <c r="O989" i="26"/>
  <c r="O990" i="26"/>
  <c r="O991" i="26"/>
  <c r="O992" i="26"/>
  <c r="O993" i="26"/>
  <c r="O994" i="26"/>
  <c r="O995" i="26"/>
  <c r="O996" i="26"/>
  <c r="O997" i="26"/>
  <c r="O998" i="26"/>
  <c r="O999" i="26"/>
  <c r="O1000" i="26"/>
  <c r="O1001" i="26"/>
  <c r="O1002" i="26"/>
  <c r="O1003" i="26"/>
  <c r="O1004" i="26"/>
  <c r="O1005" i="26"/>
  <c r="O1006" i="26"/>
  <c r="O1007" i="26"/>
  <c r="O1008" i="26"/>
  <c r="O1009" i="26"/>
  <c r="O1010" i="26"/>
  <c r="O1011" i="26"/>
  <c r="O1012" i="26"/>
  <c r="O1013" i="26"/>
  <c r="O1014" i="26"/>
  <c r="O1015" i="26"/>
  <c r="O1016" i="26"/>
  <c r="O1017" i="26"/>
  <c r="O1018" i="26"/>
  <c r="O1019" i="26"/>
  <c r="O1020" i="26"/>
  <c r="O1021" i="26"/>
  <c r="O1022" i="26"/>
  <c r="O1023" i="26"/>
  <c r="O1024" i="26"/>
  <c r="O1025" i="26"/>
  <c r="O1026" i="26"/>
  <c r="O1027" i="26"/>
  <c r="O1028" i="26"/>
  <c r="O1029" i="26"/>
  <c r="O1030" i="26"/>
  <c r="O1031" i="26"/>
  <c r="O1032" i="26"/>
  <c r="O1033" i="26"/>
  <c r="O1034" i="26"/>
  <c r="O1035" i="26"/>
  <c r="O1036" i="26"/>
  <c r="O1037" i="26"/>
  <c r="O1038" i="26"/>
  <c r="O1039" i="26"/>
  <c r="O1040" i="26"/>
  <c r="O1041" i="26"/>
  <c r="O1042" i="26"/>
  <c r="O1043" i="26"/>
  <c r="O1044" i="26"/>
  <c r="O1045" i="26"/>
  <c r="O1046" i="26"/>
  <c r="O1047" i="26"/>
  <c r="O1048" i="26"/>
  <c r="O1049" i="26"/>
  <c r="O1050" i="26"/>
  <c r="O1051" i="26"/>
  <c r="O1052" i="26"/>
  <c r="O1053" i="26"/>
  <c r="O1054" i="26"/>
  <c r="O1055" i="26"/>
  <c r="O1056" i="26"/>
  <c r="O1057" i="26"/>
  <c r="O1058" i="26"/>
  <c r="O1059" i="26"/>
  <c r="O1060" i="26"/>
  <c r="O1061" i="26"/>
  <c r="O1062" i="26"/>
  <c r="O1063" i="26"/>
  <c r="O1064" i="26"/>
  <c r="O1065" i="26"/>
  <c r="O1066" i="26"/>
  <c r="O1067" i="26"/>
  <c r="O1068" i="26"/>
  <c r="O1069" i="26"/>
  <c r="O1070" i="26"/>
  <c r="O1071" i="26"/>
  <c r="O1072" i="26"/>
  <c r="O1073" i="26"/>
  <c r="O1074" i="26"/>
  <c r="O1075" i="26"/>
  <c r="O1076" i="26"/>
  <c r="O1077" i="26"/>
  <c r="O1078" i="26"/>
  <c r="O1079" i="26"/>
  <c r="O1080" i="26"/>
  <c r="O1081" i="26"/>
  <c r="O1082" i="26"/>
  <c r="O1083" i="26"/>
  <c r="O1084" i="26"/>
  <c r="O1085" i="26"/>
  <c r="O1086" i="26"/>
  <c r="O1087" i="26"/>
  <c r="O1088" i="26"/>
  <c r="O1089" i="26"/>
  <c r="O1090" i="26"/>
  <c r="O1091" i="26"/>
  <c r="O1092" i="26"/>
  <c r="O1093" i="26"/>
  <c r="O1094" i="26"/>
  <c r="O1095" i="26"/>
  <c r="O1096" i="26"/>
  <c r="O1097" i="26"/>
  <c r="O1098" i="26"/>
  <c r="O1099" i="26"/>
  <c r="O1100" i="26"/>
  <c r="O1101" i="26"/>
  <c r="O1102" i="26"/>
  <c r="O1103" i="26"/>
  <c r="O1104" i="26"/>
  <c r="O1105" i="26"/>
  <c r="O1106" i="26"/>
  <c r="O1107" i="26"/>
  <c r="O1108" i="26"/>
  <c r="O1109" i="26"/>
  <c r="O1110" i="26"/>
  <c r="O1111" i="26"/>
  <c r="O1112" i="26"/>
  <c r="O1113" i="26"/>
  <c r="O1114" i="26"/>
  <c r="O1115" i="26"/>
  <c r="O1116" i="26"/>
  <c r="O1117" i="26"/>
  <c r="O1118" i="26"/>
  <c r="O1119" i="26"/>
  <c r="O1120" i="26"/>
  <c r="O1121" i="26"/>
  <c r="O1122" i="26"/>
  <c r="O1123" i="26"/>
  <c r="O1124" i="26"/>
  <c r="O1125" i="26"/>
  <c r="O1126" i="26"/>
  <c r="O1127" i="26"/>
  <c r="O1128" i="26"/>
  <c r="O1129" i="26"/>
  <c r="O1130" i="26"/>
  <c r="O1131" i="26"/>
  <c r="O1132" i="26"/>
  <c r="O1133" i="26"/>
  <c r="O1134" i="26"/>
  <c r="O1135" i="26"/>
  <c r="O1136" i="26"/>
  <c r="O1137" i="26"/>
  <c r="O1138" i="26"/>
  <c r="O1139" i="26"/>
  <c r="O1140" i="26"/>
  <c r="O1141" i="26"/>
  <c r="O1142" i="26"/>
  <c r="O1143" i="26"/>
  <c r="O1144" i="26"/>
  <c r="O1145" i="26"/>
  <c r="O1146" i="26"/>
  <c r="O1147" i="26"/>
  <c r="O1148" i="26"/>
  <c r="O1149" i="26"/>
  <c r="O1150" i="26"/>
  <c r="O1151" i="26"/>
  <c r="O1152" i="26"/>
  <c r="O1153" i="26"/>
  <c r="O1154" i="26"/>
  <c r="O1155" i="26"/>
  <c r="O1156" i="26"/>
  <c r="O1157" i="26"/>
  <c r="O1158" i="26"/>
  <c r="O1159" i="26"/>
  <c r="O1160" i="26"/>
  <c r="O1161" i="26"/>
  <c r="O1162" i="26"/>
  <c r="O1163" i="26"/>
  <c r="O1164" i="26"/>
  <c r="O1165" i="26"/>
  <c r="O1166" i="26"/>
  <c r="O1167" i="26"/>
  <c r="O1168" i="26"/>
  <c r="O1169" i="26"/>
  <c r="O1170" i="26"/>
  <c r="O1171" i="26"/>
  <c r="O1172" i="26"/>
  <c r="O1173" i="26"/>
  <c r="O1174" i="26"/>
  <c r="O1175" i="26"/>
  <c r="O1176" i="26"/>
  <c r="O1177" i="26"/>
  <c r="O1178" i="26"/>
  <c r="O1179" i="26"/>
  <c r="O1180" i="26"/>
  <c r="O1181" i="26"/>
  <c r="O1182" i="26"/>
  <c r="O1183" i="26"/>
  <c r="O1184" i="26"/>
  <c r="O1185" i="26"/>
  <c r="O1186" i="26"/>
  <c r="O1187" i="26"/>
  <c r="O1188" i="26"/>
  <c r="O1189" i="26"/>
  <c r="O1190" i="26"/>
  <c r="O1191" i="26"/>
  <c r="O1192" i="26"/>
  <c r="O1193" i="26"/>
  <c r="O1194" i="26"/>
  <c r="O1195" i="26"/>
  <c r="O1196" i="26"/>
  <c r="O1197" i="26"/>
  <c r="O1198" i="26"/>
  <c r="O1199" i="26"/>
  <c r="O1200" i="26"/>
  <c r="O1201" i="26"/>
  <c r="O1202" i="26"/>
  <c r="O1203" i="26"/>
  <c r="O1204" i="26"/>
  <c r="O1205" i="26"/>
  <c r="O1206" i="26"/>
  <c r="O1207" i="26"/>
  <c r="O1208" i="26"/>
  <c r="O1209" i="26"/>
  <c r="O1210" i="26"/>
  <c r="O1211" i="26"/>
  <c r="O1212" i="26"/>
  <c r="O1213" i="26"/>
  <c r="O1214" i="26"/>
  <c r="O1215" i="26"/>
  <c r="O1216" i="26"/>
  <c r="O1217" i="26"/>
  <c r="O1218" i="26"/>
  <c r="O1219" i="26"/>
  <c r="O1220" i="26"/>
  <c r="O1221" i="26"/>
  <c r="O1222" i="26"/>
  <c r="O1223" i="26"/>
  <c r="O1224" i="26"/>
  <c r="O1225" i="26"/>
  <c r="O1226" i="26"/>
  <c r="O1227" i="26"/>
  <c r="O1228" i="26"/>
  <c r="O1229" i="26"/>
  <c r="O1230" i="26"/>
  <c r="O1231" i="26"/>
  <c r="O1232" i="26"/>
  <c r="O1233" i="26"/>
  <c r="O1234" i="26"/>
  <c r="O1235" i="26"/>
  <c r="O1236" i="26"/>
  <c r="O1237" i="26"/>
  <c r="O1238" i="26"/>
  <c r="O1239" i="26"/>
  <c r="O1240" i="26"/>
  <c r="O1241" i="26"/>
  <c r="O1242" i="26"/>
  <c r="O1243" i="26"/>
  <c r="O1244" i="26"/>
  <c r="O1245" i="26"/>
  <c r="O1246" i="26"/>
  <c r="O1247" i="26"/>
  <c r="O1248" i="26"/>
  <c r="O1249" i="26"/>
  <c r="O1250" i="26"/>
  <c r="O1251" i="26"/>
  <c r="O1252" i="26"/>
  <c r="O1253" i="26"/>
  <c r="O1254" i="26"/>
  <c r="O1255" i="26"/>
  <c r="O1256" i="26"/>
  <c r="O1257" i="26"/>
  <c r="O1258" i="26"/>
  <c r="O1259" i="26"/>
  <c r="O1260" i="26"/>
  <c r="O1261" i="26"/>
  <c r="O1262" i="26"/>
  <c r="O1263" i="26"/>
  <c r="O1264" i="26"/>
  <c r="O1265" i="26"/>
  <c r="O1266" i="26"/>
  <c r="O1267" i="26"/>
  <c r="O1268" i="26"/>
  <c r="O1269" i="26"/>
  <c r="O1270" i="26"/>
  <c r="O1271" i="26"/>
  <c r="O1272" i="26"/>
  <c r="O1273" i="26"/>
  <c r="O1274" i="26"/>
  <c r="O1275" i="26"/>
  <c r="O1276" i="26"/>
  <c r="O1277" i="26"/>
  <c r="O1278" i="26"/>
  <c r="O1279" i="26"/>
  <c r="O1280" i="26"/>
  <c r="O1281" i="26"/>
  <c r="O1282" i="26"/>
  <c r="O1283" i="26"/>
  <c r="O1284" i="26"/>
  <c r="O1285" i="26"/>
  <c r="O1286" i="26"/>
  <c r="O1287" i="26"/>
  <c r="O1288" i="26"/>
  <c r="O1289" i="26"/>
  <c r="O1290" i="26"/>
  <c r="O1291" i="26"/>
  <c r="O1292" i="26"/>
  <c r="O1293" i="26"/>
  <c r="O1294" i="26"/>
  <c r="O1295" i="26"/>
  <c r="O1296" i="26"/>
  <c r="O1297" i="26"/>
  <c r="O1298" i="26"/>
  <c r="O1299" i="26"/>
  <c r="O1300" i="26"/>
  <c r="O1301" i="26"/>
  <c r="O1302" i="26"/>
  <c r="O1303" i="26"/>
  <c r="O1304" i="26"/>
  <c r="O1305" i="26"/>
  <c r="O1306" i="26"/>
  <c r="O1307" i="26"/>
  <c r="O1308" i="26"/>
  <c r="O1309" i="26"/>
  <c r="O1310" i="26"/>
  <c r="O1311" i="26"/>
  <c r="O1312" i="26"/>
  <c r="O1313" i="26"/>
  <c r="O1314" i="26"/>
  <c r="O1315" i="26"/>
  <c r="O1316" i="26"/>
  <c r="O1317" i="26"/>
  <c r="O1318" i="26"/>
  <c r="O1319" i="26"/>
  <c r="O1320" i="26"/>
  <c r="O1321" i="26"/>
  <c r="O1322" i="26"/>
  <c r="O1323" i="26"/>
  <c r="O1324" i="26"/>
  <c r="O1325" i="26"/>
  <c r="O1326" i="26"/>
  <c r="O1327" i="26"/>
  <c r="O1328" i="26"/>
  <c r="O1329" i="26"/>
  <c r="O1330" i="26"/>
  <c r="O1331" i="26"/>
  <c r="O1332" i="26"/>
  <c r="O1333" i="26"/>
  <c r="O1334" i="26"/>
  <c r="O1335" i="26"/>
  <c r="O1336" i="26"/>
  <c r="O1337" i="26"/>
  <c r="O1338" i="26"/>
  <c r="O1339" i="26"/>
  <c r="O1340" i="26"/>
  <c r="O1341" i="26"/>
  <c r="O1342" i="26"/>
  <c r="O1343" i="26"/>
  <c r="O1344" i="26"/>
  <c r="O1345" i="26"/>
  <c r="O1346" i="26"/>
  <c r="O1347" i="26"/>
  <c r="O1348" i="26"/>
  <c r="O1349" i="26"/>
  <c r="O1350" i="26"/>
  <c r="O1351" i="26"/>
  <c r="O1352" i="26"/>
  <c r="O1353" i="26"/>
  <c r="O1354" i="26"/>
  <c r="O1355" i="26"/>
  <c r="O1356" i="26"/>
  <c r="O1357" i="26"/>
  <c r="O1358" i="26"/>
  <c r="O1359" i="26"/>
  <c r="O1360" i="26"/>
  <c r="O1361" i="26"/>
  <c r="O1362" i="26"/>
  <c r="O1363" i="26"/>
  <c r="O1364" i="26"/>
  <c r="O1365" i="26"/>
  <c r="O1366" i="26"/>
  <c r="O1367" i="26"/>
  <c r="O1368" i="26"/>
  <c r="O1369" i="26"/>
  <c r="O1370" i="26"/>
  <c r="O1371" i="26"/>
  <c r="O1372" i="26"/>
  <c r="O1373" i="26"/>
  <c r="O1374" i="26"/>
  <c r="O1375" i="26"/>
  <c r="O1376" i="26"/>
  <c r="O1377" i="26"/>
  <c r="O1378" i="26"/>
  <c r="O1379" i="26"/>
  <c r="O1380" i="26"/>
  <c r="O1381" i="26"/>
  <c r="O1382" i="26"/>
  <c r="O1383" i="26"/>
  <c r="O1384" i="26"/>
  <c r="O1385" i="26"/>
  <c r="O1386" i="26"/>
  <c r="O1387" i="26"/>
  <c r="O1388" i="26"/>
  <c r="O1389" i="26"/>
  <c r="O1390" i="26"/>
  <c r="O1391" i="26"/>
  <c r="O1392" i="26"/>
  <c r="O1393" i="26"/>
  <c r="O1394" i="26"/>
  <c r="O1395" i="26"/>
  <c r="O1396" i="26"/>
  <c r="O1397" i="26"/>
  <c r="O1398" i="26"/>
  <c r="O1399" i="26"/>
  <c r="O1400" i="26"/>
  <c r="O1401" i="26"/>
  <c r="O1402" i="26"/>
  <c r="O1403" i="26"/>
  <c r="O1404" i="26"/>
  <c r="O1405" i="26"/>
  <c r="O1406" i="26"/>
  <c r="O1407" i="26"/>
  <c r="O1408" i="26"/>
  <c r="O1409" i="26"/>
  <c r="O1410" i="26"/>
  <c r="O1411" i="26"/>
  <c r="O1412" i="26"/>
  <c r="O1413" i="26"/>
  <c r="O1414" i="26"/>
  <c r="O1415" i="26"/>
  <c r="O1416" i="26"/>
  <c r="O1417" i="26"/>
  <c r="O1418" i="26"/>
  <c r="O1419" i="26"/>
  <c r="O1420" i="26"/>
  <c r="O1421" i="26"/>
  <c r="O1422" i="26"/>
  <c r="O1423" i="26"/>
  <c r="O1424" i="26"/>
  <c r="O1425" i="26"/>
  <c r="O1426" i="26"/>
  <c r="O1427" i="26"/>
  <c r="O1428" i="26"/>
  <c r="O1429" i="26"/>
  <c r="O1430" i="26"/>
  <c r="O1431" i="26"/>
  <c r="O1432" i="26"/>
  <c r="O1433" i="26"/>
  <c r="O1434" i="26"/>
  <c r="O1435" i="26"/>
  <c r="O1436" i="26"/>
  <c r="O1437" i="26"/>
  <c r="O1438" i="26"/>
  <c r="O1439" i="26"/>
  <c r="O1440" i="26"/>
  <c r="O1441" i="26"/>
  <c r="O1442" i="26"/>
  <c r="O1443" i="26"/>
  <c r="O1444" i="26"/>
  <c r="O1445" i="26"/>
  <c r="O1446" i="26"/>
  <c r="O1447" i="26"/>
  <c r="O1448" i="26"/>
  <c r="O1449" i="26"/>
  <c r="O1450" i="26"/>
  <c r="O1451" i="26"/>
  <c r="O1452" i="26"/>
  <c r="O1453" i="26"/>
  <c r="O1454" i="26"/>
  <c r="O1455" i="26"/>
  <c r="O1456" i="26"/>
  <c r="O1457" i="26"/>
  <c r="O1458" i="26"/>
  <c r="O1459" i="26"/>
  <c r="O1460" i="26"/>
  <c r="O1461" i="26"/>
  <c r="O1462" i="26"/>
  <c r="O1463" i="26"/>
  <c r="O1464" i="26"/>
  <c r="O1465" i="26"/>
  <c r="O1466" i="26"/>
  <c r="O1467" i="26"/>
  <c r="O1468" i="26"/>
  <c r="O1469" i="26"/>
  <c r="O1470" i="26"/>
  <c r="O1471" i="26"/>
  <c r="O1472" i="26"/>
  <c r="O1473" i="26"/>
  <c r="O1474" i="26"/>
  <c r="O1475" i="26"/>
  <c r="O1476" i="26"/>
  <c r="O1477" i="26"/>
  <c r="O1478" i="26"/>
  <c r="O1479" i="26"/>
  <c r="O1480" i="26"/>
  <c r="O1481" i="26"/>
  <c r="O1482" i="26"/>
  <c r="O1483" i="26"/>
  <c r="O1484" i="26"/>
  <c r="O1485" i="26"/>
  <c r="O1486" i="26"/>
  <c r="O1487" i="26"/>
  <c r="O1488" i="26"/>
  <c r="O1489" i="26"/>
  <c r="O1490" i="26"/>
  <c r="O1491" i="26"/>
  <c r="O1492" i="26"/>
  <c r="O1493" i="26"/>
  <c r="O1494" i="26"/>
  <c r="O1495" i="26"/>
  <c r="O1496" i="26"/>
  <c r="O1497" i="26"/>
  <c r="O1498" i="26"/>
  <c r="O1499" i="26"/>
  <c r="O1500" i="26"/>
  <c r="O1501" i="26"/>
  <c r="O1502" i="26"/>
  <c r="O1503" i="26"/>
  <c r="O1504" i="26"/>
  <c r="O1505" i="26"/>
  <c r="O1506" i="26"/>
  <c r="O1507" i="26"/>
  <c r="O1508" i="26"/>
  <c r="O1509" i="26"/>
  <c r="O1510" i="26"/>
  <c r="O1511" i="26"/>
  <c r="O1512" i="26"/>
  <c r="O1513" i="26"/>
  <c r="O1514" i="26"/>
  <c r="O1515" i="26"/>
  <c r="O1516" i="26"/>
  <c r="O1517" i="26"/>
  <c r="O1518" i="26"/>
  <c r="O1519" i="26"/>
  <c r="O1520" i="26"/>
  <c r="O1521" i="26"/>
  <c r="O1522" i="26"/>
  <c r="O1523" i="26"/>
  <c r="O1524" i="26"/>
  <c r="O1525" i="26"/>
  <c r="O1526" i="26"/>
  <c r="O1527" i="26"/>
  <c r="O1528" i="26"/>
  <c r="O1529" i="26"/>
  <c r="O1530" i="26"/>
  <c r="O1531" i="26"/>
  <c r="O1532" i="26"/>
  <c r="O1533" i="26"/>
  <c r="O1534" i="26"/>
  <c r="O1535" i="26"/>
  <c r="O1536" i="26"/>
  <c r="O1537" i="26"/>
  <c r="O1538" i="26"/>
  <c r="O1539" i="26"/>
  <c r="O1540" i="26"/>
  <c r="O1541" i="26"/>
  <c r="O1542" i="26"/>
  <c r="O1543" i="26"/>
  <c r="O1544" i="26"/>
  <c r="O1545" i="26"/>
  <c r="O1546" i="26"/>
  <c r="O1547" i="26"/>
  <c r="O1548" i="26"/>
  <c r="O1549" i="26"/>
  <c r="O1550" i="26"/>
  <c r="O1551" i="26"/>
  <c r="O1552" i="26"/>
  <c r="O1553" i="26"/>
  <c r="O1554" i="26"/>
  <c r="O1555" i="26"/>
  <c r="O1556" i="26"/>
  <c r="O1557" i="26"/>
  <c r="O1558" i="26"/>
  <c r="O1559" i="26"/>
  <c r="O1560" i="26"/>
  <c r="O1561" i="26"/>
  <c r="O1562" i="26"/>
  <c r="O1563" i="26"/>
  <c r="O1564" i="26"/>
  <c r="O1565" i="26"/>
  <c r="O1566" i="26"/>
  <c r="O1567" i="26"/>
  <c r="O1568" i="26"/>
  <c r="O1569" i="26"/>
  <c r="O1570" i="26"/>
  <c r="O1571" i="26"/>
  <c r="O1572" i="26"/>
  <c r="O1573" i="26"/>
  <c r="O1574" i="26"/>
  <c r="O1575" i="26"/>
  <c r="O1576" i="26"/>
  <c r="O1577" i="26"/>
  <c r="O1578" i="26"/>
  <c r="O1579" i="26"/>
  <c r="O1580" i="26"/>
  <c r="O1581" i="26"/>
  <c r="O1582" i="26"/>
  <c r="O1583" i="26"/>
  <c r="O1584" i="26"/>
  <c r="O1585" i="26"/>
  <c r="O1586" i="26"/>
  <c r="O1587" i="26"/>
  <c r="O1588" i="26"/>
  <c r="O1589" i="26"/>
  <c r="O1590" i="26"/>
  <c r="O1591" i="26"/>
  <c r="O1592" i="26"/>
  <c r="O1593" i="26"/>
  <c r="O1594" i="26"/>
  <c r="O1595" i="26"/>
  <c r="O1596" i="26"/>
  <c r="O1597" i="26"/>
  <c r="O1598" i="26"/>
  <c r="O1599" i="26"/>
  <c r="O1600" i="26"/>
  <c r="O1601" i="26"/>
  <c r="O1602" i="26"/>
  <c r="O1603" i="26"/>
  <c r="O1604" i="26"/>
  <c r="O1605" i="26"/>
  <c r="O1606" i="26"/>
  <c r="O1607" i="26"/>
  <c r="O1608" i="26"/>
  <c r="O1609" i="26"/>
  <c r="O1610" i="26"/>
  <c r="O1611" i="26"/>
  <c r="O1612" i="26"/>
  <c r="O1613" i="26"/>
  <c r="O1614" i="26"/>
  <c r="O1615" i="26"/>
  <c r="O1616" i="26"/>
  <c r="O1617" i="26"/>
  <c r="O1618" i="26"/>
  <c r="O1619" i="26"/>
  <c r="O1620" i="26"/>
  <c r="O1621" i="26"/>
  <c r="O1622" i="26"/>
  <c r="O1623" i="26"/>
  <c r="O1624" i="26"/>
  <c r="O1625" i="26"/>
  <c r="O1626" i="26"/>
  <c r="O1627" i="26"/>
  <c r="O1628" i="26"/>
  <c r="O1629" i="26"/>
  <c r="O1630" i="26"/>
  <c r="O1631" i="26"/>
  <c r="O1632" i="26"/>
  <c r="O1633" i="26"/>
  <c r="O1634" i="26"/>
  <c r="O1635" i="26"/>
  <c r="O1636" i="26"/>
  <c r="O1637" i="26"/>
  <c r="O1638" i="26"/>
  <c r="O1639" i="26"/>
  <c r="O1640" i="26"/>
  <c r="O1641" i="26"/>
  <c r="O1642" i="26"/>
  <c r="O1643" i="26"/>
  <c r="O1644" i="26"/>
  <c r="O1645" i="26"/>
  <c r="O1646" i="26"/>
  <c r="O1647" i="26"/>
  <c r="O1648" i="26"/>
  <c r="O1649" i="26"/>
  <c r="O1650" i="26"/>
  <c r="O1651" i="26"/>
  <c r="O1652" i="26"/>
  <c r="O1653" i="26"/>
  <c r="O1654" i="26"/>
  <c r="O1655" i="26"/>
  <c r="O1656" i="26"/>
  <c r="O1657" i="26"/>
  <c r="O1658" i="26"/>
  <c r="O1659" i="26"/>
  <c r="O1660" i="26"/>
  <c r="O1661" i="26"/>
  <c r="O1662" i="26"/>
  <c r="O1663" i="26"/>
  <c r="O1664" i="26"/>
  <c r="O1665" i="26"/>
  <c r="O1666" i="26"/>
  <c r="O1667" i="26"/>
  <c r="O1668" i="26"/>
  <c r="O1669" i="26"/>
  <c r="O1670" i="26"/>
  <c r="O1671" i="26"/>
  <c r="O1672" i="26"/>
  <c r="O1673" i="26"/>
  <c r="O1674" i="26"/>
  <c r="O1675" i="26"/>
  <c r="O1676" i="26"/>
  <c r="O1677" i="26"/>
  <c r="O1678" i="26"/>
  <c r="O1679" i="26"/>
  <c r="O1680" i="26"/>
  <c r="O1681" i="26"/>
  <c r="O1682" i="26"/>
  <c r="O1683" i="26"/>
  <c r="O1684" i="26"/>
  <c r="O1685" i="26"/>
  <c r="O1686" i="26"/>
  <c r="O1687" i="26"/>
  <c r="O1688" i="26"/>
  <c r="O1689" i="26"/>
  <c r="O1690" i="26"/>
  <c r="O1691" i="26"/>
  <c r="O1692" i="26"/>
  <c r="O1693" i="26"/>
  <c r="O1694" i="26"/>
  <c r="O1695" i="26"/>
  <c r="O1696" i="26"/>
  <c r="O1697" i="26"/>
  <c r="O1698" i="26"/>
  <c r="O1699" i="26"/>
  <c r="O1700" i="26"/>
  <c r="O1701" i="26"/>
  <c r="O1702" i="26"/>
  <c r="O1703" i="26"/>
  <c r="O1704" i="26"/>
  <c r="O1705" i="26"/>
  <c r="O1706" i="26"/>
  <c r="O1707" i="26"/>
  <c r="O1708" i="26"/>
  <c r="O1709" i="26"/>
  <c r="O1710" i="26"/>
  <c r="O1711" i="26"/>
  <c r="O1712" i="26"/>
  <c r="O1713" i="26"/>
  <c r="O1714" i="26"/>
  <c r="O1715" i="26"/>
  <c r="O1716" i="26"/>
  <c r="O1717" i="26"/>
  <c r="O1718" i="26"/>
  <c r="O1719" i="26"/>
  <c r="O1720" i="26"/>
  <c r="O1721" i="26"/>
  <c r="O1722" i="26"/>
  <c r="O1723" i="26"/>
  <c r="O1724" i="26"/>
  <c r="O1725" i="26"/>
  <c r="O1726" i="26"/>
  <c r="O1727" i="26"/>
  <c r="O1728" i="26"/>
  <c r="O1729" i="26"/>
  <c r="O1730" i="26"/>
  <c r="O1731" i="26"/>
  <c r="O1732" i="26"/>
  <c r="O1733" i="26"/>
  <c r="O1734" i="26"/>
  <c r="O1735" i="26"/>
  <c r="O1736" i="26"/>
  <c r="O1737" i="26"/>
  <c r="O1738" i="26"/>
  <c r="O1739" i="26"/>
  <c r="O1740" i="26"/>
  <c r="O1741" i="26"/>
  <c r="O1742" i="26"/>
  <c r="O1743" i="26"/>
  <c r="O1744" i="26"/>
  <c r="O1745" i="26"/>
  <c r="O1746" i="26"/>
  <c r="O1747" i="26"/>
  <c r="O1748" i="26"/>
  <c r="O1749" i="26"/>
  <c r="O1750" i="26"/>
  <c r="O1751" i="26"/>
  <c r="O1752" i="26"/>
  <c r="O1753" i="26"/>
  <c r="O1754" i="26"/>
  <c r="O1755" i="26"/>
  <c r="O1756" i="26"/>
  <c r="O1757" i="26"/>
  <c r="O1758" i="26"/>
  <c r="O1759" i="26"/>
  <c r="O1760" i="26"/>
  <c r="O1761" i="26"/>
  <c r="O1762" i="26"/>
  <c r="O1763" i="26"/>
  <c r="O1764" i="26"/>
  <c r="O1765" i="26"/>
  <c r="O1766" i="26"/>
  <c r="O1767" i="26"/>
  <c r="O1768" i="26"/>
  <c r="O1769" i="26"/>
  <c r="O1770" i="26"/>
  <c r="O1771" i="26"/>
  <c r="O1772" i="26"/>
  <c r="O1773" i="26"/>
  <c r="O1774" i="26"/>
  <c r="O1775" i="26"/>
  <c r="O1776" i="26"/>
  <c r="O1777" i="26"/>
  <c r="O1778" i="26"/>
  <c r="O1779" i="26"/>
  <c r="O1780" i="26"/>
  <c r="O1781" i="26"/>
  <c r="O1782" i="26"/>
  <c r="O1783" i="26"/>
  <c r="O1784" i="26"/>
  <c r="O1785" i="26"/>
  <c r="O1786" i="26"/>
  <c r="O1787" i="26"/>
  <c r="O1788" i="26"/>
  <c r="O1789" i="26"/>
  <c r="O1790" i="26"/>
  <c r="O1791" i="26"/>
  <c r="O1792" i="26"/>
  <c r="O1793" i="26"/>
  <c r="O1794" i="26"/>
  <c r="O1795" i="26"/>
  <c r="O1796" i="26"/>
  <c r="O1797" i="26"/>
  <c r="O1798" i="26"/>
  <c r="O1799" i="26"/>
  <c r="O1800" i="26"/>
  <c r="O1801" i="26"/>
  <c r="O1802" i="26"/>
  <c r="O1803" i="26"/>
  <c r="O1804" i="26"/>
  <c r="O1805" i="26"/>
  <c r="O1806" i="26"/>
  <c r="O1807" i="26"/>
  <c r="O1808" i="26"/>
  <c r="O1809" i="26"/>
  <c r="O1810" i="26"/>
  <c r="O1811" i="26"/>
  <c r="O1812" i="26"/>
  <c r="O1813" i="26"/>
  <c r="O1814" i="26"/>
  <c r="O1815" i="26"/>
  <c r="O1816" i="26"/>
  <c r="O1817" i="26"/>
  <c r="O1818" i="26"/>
  <c r="O1819" i="26"/>
  <c r="O1820" i="26"/>
  <c r="O1821" i="26"/>
  <c r="O1822" i="26"/>
  <c r="O1823" i="26"/>
  <c r="O1824" i="26"/>
  <c r="O1825" i="26"/>
  <c r="O1826" i="26"/>
  <c r="O1827" i="26"/>
  <c r="O1828" i="26"/>
  <c r="O1829" i="26"/>
  <c r="O1830" i="26"/>
  <c r="O1831" i="26"/>
  <c r="O1832" i="26"/>
  <c r="O1833" i="26"/>
  <c r="O1834" i="26"/>
  <c r="O1835" i="26"/>
  <c r="O1836" i="26"/>
  <c r="O1837" i="26"/>
  <c r="O1838" i="26"/>
  <c r="O1839" i="26"/>
  <c r="O1840" i="26"/>
  <c r="O1841" i="26"/>
  <c r="O1842" i="26"/>
  <c r="O1843" i="26"/>
  <c r="O1844" i="26"/>
  <c r="O1845" i="26"/>
  <c r="O1846" i="26"/>
  <c r="O1847" i="26"/>
  <c r="O1848" i="26"/>
  <c r="O1849" i="26"/>
  <c r="O1850" i="26"/>
  <c r="O1851" i="26"/>
  <c r="O1852" i="26"/>
  <c r="O1853" i="26"/>
  <c r="O1854" i="26"/>
  <c r="O1855" i="26"/>
  <c r="O1856" i="26"/>
  <c r="O1857" i="26"/>
  <c r="O1858" i="26"/>
  <c r="O1859" i="26"/>
  <c r="O1860" i="26"/>
  <c r="O1861" i="26"/>
  <c r="O1862" i="26"/>
  <c r="O1863" i="26"/>
  <c r="O1864" i="26"/>
  <c r="O1865" i="26"/>
  <c r="O1866" i="26"/>
  <c r="O1867" i="26"/>
  <c r="O1868" i="26"/>
  <c r="O1869" i="26"/>
  <c r="O1870" i="26"/>
  <c r="O1871" i="26"/>
  <c r="O1872" i="26"/>
  <c r="O1873" i="26"/>
  <c r="O1874" i="26"/>
  <c r="O1875" i="26"/>
  <c r="O1876" i="26"/>
  <c r="O1877" i="26"/>
  <c r="O1878" i="26"/>
  <c r="O1879" i="26"/>
  <c r="O1880" i="26"/>
  <c r="O1881" i="26"/>
  <c r="O1882" i="26"/>
  <c r="O1883" i="26"/>
  <c r="O1884" i="26"/>
  <c r="O1885" i="26"/>
  <c r="O1886" i="26"/>
  <c r="O1887" i="26"/>
  <c r="O1888" i="26"/>
  <c r="O1889" i="26"/>
  <c r="O1890" i="26"/>
  <c r="O1891" i="26"/>
  <c r="O1892" i="26"/>
  <c r="O1893" i="26"/>
  <c r="O1894" i="26"/>
  <c r="O1895" i="26"/>
  <c r="O1896" i="26"/>
  <c r="O1897" i="26"/>
  <c r="O1898" i="26"/>
  <c r="O1899" i="26"/>
  <c r="O1900" i="26"/>
  <c r="O1901" i="26"/>
  <c r="O1902" i="26"/>
  <c r="O1903" i="26"/>
  <c r="O1904" i="26"/>
  <c r="O1905" i="26"/>
  <c r="O1906" i="26"/>
  <c r="O1907" i="26"/>
  <c r="O1908" i="26"/>
  <c r="O1909" i="26"/>
  <c r="O1910" i="26"/>
  <c r="O1911" i="26"/>
  <c r="O1912" i="26"/>
  <c r="O1913" i="26"/>
  <c r="O1914" i="26"/>
  <c r="O1915" i="26"/>
  <c r="O1916" i="26"/>
  <c r="O1917" i="26"/>
  <c r="O1918" i="26"/>
  <c r="O1919" i="26"/>
  <c r="O1920" i="26"/>
  <c r="O1921" i="26"/>
  <c r="O1922" i="26"/>
  <c r="O1923" i="26"/>
  <c r="O1924" i="26"/>
  <c r="O1925" i="26"/>
  <c r="O1926" i="26"/>
  <c r="O1927" i="26"/>
  <c r="O1928" i="26"/>
  <c r="O1929" i="26"/>
  <c r="O1930" i="26"/>
  <c r="O1931" i="26"/>
  <c r="O1932" i="26"/>
  <c r="O1933" i="26"/>
  <c r="O1934" i="26"/>
  <c r="O1935" i="26"/>
  <c r="O1936" i="26"/>
  <c r="O1937" i="26"/>
  <c r="O1938" i="26"/>
  <c r="O1939" i="26"/>
  <c r="O4" i="26"/>
  <c r="N5" i="26"/>
  <c r="N6" i="26"/>
  <c r="N7" i="26"/>
  <c r="N8" i="26"/>
  <c r="N9" i="26"/>
  <c r="N10" i="26"/>
  <c r="N11" i="26"/>
  <c r="N12" i="26"/>
  <c r="N13" i="26"/>
  <c r="N14" i="26"/>
  <c r="N15" i="26"/>
  <c r="N16" i="26"/>
  <c r="N17" i="26"/>
  <c r="N18" i="26"/>
  <c r="N19" i="26"/>
  <c r="N20" i="26"/>
  <c r="N21" i="26"/>
  <c r="N22" i="26"/>
  <c r="N23" i="26"/>
  <c r="N24" i="26"/>
  <c r="N25" i="26"/>
  <c r="N26" i="26"/>
  <c r="N27" i="26"/>
  <c r="N28" i="26"/>
  <c r="N29" i="26"/>
  <c r="N30" i="26"/>
  <c r="N31" i="26"/>
  <c r="N32" i="26"/>
  <c r="N33" i="26"/>
  <c r="N34" i="26"/>
  <c r="N35" i="26"/>
  <c r="N36" i="26"/>
  <c r="N37" i="26"/>
  <c r="N38" i="26"/>
  <c r="N39" i="26"/>
  <c r="N40" i="26"/>
  <c r="N41" i="26"/>
  <c r="N42" i="26"/>
  <c r="N43" i="26"/>
  <c r="N44" i="26"/>
  <c r="N45" i="26"/>
  <c r="N46" i="26"/>
  <c r="N47" i="26"/>
  <c r="N48" i="26"/>
  <c r="N49" i="26"/>
  <c r="N50" i="26"/>
  <c r="N51" i="26"/>
  <c r="N52" i="26"/>
  <c r="N53" i="26"/>
  <c r="N54" i="26"/>
  <c r="N55" i="26"/>
  <c r="N56" i="26"/>
  <c r="N57" i="26"/>
  <c r="N58" i="26"/>
  <c r="N59" i="26"/>
  <c r="N60" i="26"/>
  <c r="N61" i="26"/>
  <c r="N62" i="26"/>
  <c r="N63" i="26"/>
  <c r="N64" i="26"/>
  <c r="N65" i="26"/>
  <c r="N66" i="26"/>
  <c r="N67" i="26"/>
  <c r="N68" i="26"/>
  <c r="N69" i="26"/>
  <c r="N70" i="26"/>
  <c r="N71" i="26"/>
  <c r="N72" i="26"/>
  <c r="N73" i="26"/>
  <c r="N74" i="26"/>
  <c r="N75" i="26"/>
  <c r="N76" i="26"/>
  <c r="N77" i="26"/>
  <c r="N78" i="26"/>
  <c r="N79" i="26"/>
  <c r="N80" i="26"/>
  <c r="N81" i="26"/>
  <c r="N82" i="26"/>
  <c r="N83" i="26"/>
  <c r="N84" i="26"/>
  <c r="N85" i="26"/>
  <c r="N86" i="26"/>
  <c r="N87" i="26"/>
  <c r="N88" i="26"/>
  <c r="N89" i="26"/>
  <c r="N90" i="26"/>
  <c r="N91" i="26"/>
  <c r="N92" i="26"/>
  <c r="N93" i="26"/>
  <c r="N94" i="26"/>
  <c r="N95" i="26"/>
  <c r="N96" i="26"/>
  <c r="N97" i="26"/>
  <c r="N98" i="26"/>
  <c r="N99" i="26"/>
  <c r="N100" i="26"/>
  <c r="N101" i="26"/>
  <c r="N102" i="26"/>
  <c r="N103" i="26"/>
  <c r="N104" i="26"/>
  <c r="N105" i="26"/>
  <c r="N106" i="26"/>
  <c r="N107" i="26"/>
  <c r="N108" i="26"/>
  <c r="N109" i="26"/>
  <c r="N110" i="26"/>
  <c r="N111" i="26"/>
  <c r="N112" i="26"/>
  <c r="N113" i="26"/>
  <c r="N114" i="26"/>
  <c r="N115" i="26"/>
  <c r="N116" i="26"/>
  <c r="N117" i="26"/>
  <c r="N118" i="26"/>
  <c r="N119" i="26"/>
  <c r="N120" i="26"/>
  <c r="N121" i="26"/>
  <c r="N122" i="26"/>
  <c r="N123" i="26"/>
  <c r="N124" i="26"/>
  <c r="N125" i="26"/>
  <c r="N126" i="26"/>
  <c r="N127" i="26"/>
  <c r="N128" i="26"/>
  <c r="N129" i="26"/>
  <c r="N130" i="26"/>
  <c r="N131" i="26"/>
  <c r="N132" i="26"/>
  <c r="N133" i="26"/>
  <c r="N134" i="26"/>
  <c r="N135" i="26"/>
  <c r="N136" i="26"/>
  <c r="N137" i="26"/>
  <c r="N138" i="26"/>
  <c r="N139" i="26"/>
  <c r="N140" i="26"/>
  <c r="N141" i="26"/>
  <c r="N142" i="26"/>
  <c r="N143" i="26"/>
  <c r="N144" i="26"/>
  <c r="N145" i="26"/>
  <c r="N146" i="26"/>
  <c r="N147" i="26"/>
  <c r="N148" i="26"/>
  <c r="N149" i="26"/>
  <c r="N150" i="26"/>
  <c r="N151" i="26"/>
  <c r="N152" i="26"/>
  <c r="N153" i="26"/>
  <c r="N154" i="26"/>
  <c r="N155" i="26"/>
  <c r="N156" i="26"/>
  <c r="N157" i="26"/>
  <c r="N158" i="26"/>
  <c r="N159" i="26"/>
  <c r="N160" i="26"/>
  <c r="N161" i="26"/>
  <c r="N162" i="26"/>
  <c r="N163" i="26"/>
  <c r="N164" i="26"/>
  <c r="N165" i="26"/>
  <c r="N166" i="26"/>
  <c r="N167" i="26"/>
  <c r="N168" i="26"/>
  <c r="N169" i="26"/>
  <c r="N170" i="26"/>
  <c r="N171" i="26"/>
  <c r="N172" i="26"/>
  <c r="N173" i="26"/>
  <c r="N174" i="26"/>
  <c r="N175" i="26"/>
  <c r="N176" i="26"/>
  <c r="N177" i="26"/>
  <c r="N178" i="26"/>
  <c r="N179" i="26"/>
  <c r="N180" i="26"/>
  <c r="N181" i="26"/>
  <c r="N182" i="26"/>
  <c r="N183" i="26"/>
  <c r="N184" i="26"/>
  <c r="N185" i="26"/>
  <c r="N186" i="26"/>
  <c r="N187" i="26"/>
  <c r="N188" i="26"/>
  <c r="N189" i="26"/>
  <c r="N190" i="26"/>
  <c r="N191" i="26"/>
  <c r="N192" i="26"/>
  <c r="N193" i="26"/>
  <c r="N194" i="26"/>
  <c r="N195" i="26"/>
  <c r="N196" i="26"/>
  <c r="N197" i="26"/>
  <c r="N198" i="26"/>
  <c r="N199" i="26"/>
  <c r="N200" i="26"/>
  <c r="N201" i="26"/>
  <c r="N202" i="26"/>
  <c r="N203" i="26"/>
  <c r="N204" i="26"/>
  <c r="N205" i="26"/>
  <c r="N206" i="26"/>
  <c r="N207" i="26"/>
  <c r="N208" i="26"/>
  <c r="N209" i="26"/>
  <c r="N210" i="26"/>
  <c r="N211" i="26"/>
  <c r="N212" i="26"/>
  <c r="N213" i="26"/>
  <c r="N214" i="26"/>
  <c r="N215" i="26"/>
  <c r="N216" i="26"/>
  <c r="N217" i="26"/>
  <c r="N218" i="26"/>
  <c r="N219" i="26"/>
  <c r="N220" i="26"/>
  <c r="N221" i="26"/>
  <c r="N222" i="26"/>
  <c r="N223" i="26"/>
  <c r="N224" i="26"/>
  <c r="N225" i="26"/>
  <c r="N226" i="26"/>
  <c r="N227" i="26"/>
  <c r="N228" i="26"/>
  <c r="N229" i="26"/>
  <c r="N230" i="26"/>
  <c r="N231" i="26"/>
  <c r="N232" i="26"/>
  <c r="N233" i="26"/>
  <c r="N234" i="26"/>
  <c r="N235" i="26"/>
  <c r="N236" i="26"/>
  <c r="N237" i="26"/>
  <c r="N238" i="26"/>
  <c r="N239" i="26"/>
  <c r="N240" i="26"/>
  <c r="N241" i="26"/>
  <c r="N242" i="26"/>
  <c r="N243" i="26"/>
  <c r="N244" i="26"/>
  <c r="N245" i="26"/>
  <c r="N246" i="26"/>
  <c r="N247" i="26"/>
  <c r="N248" i="26"/>
  <c r="N249" i="26"/>
  <c r="N250" i="26"/>
  <c r="N251" i="26"/>
  <c r="N252" i="26"/>
  <c r="N253" i="26"/>
  <c r="N254" i="26"/>
  <c r="N255" i="26"/>
  <c r="N256" i="26"/>
  <c r="N257" i="26"/>
  <c r="N258" i="26"/>
  <c r="N259" i="26"/>
  <c r="N260" i="26"/>
  <c r="N261" i="26"/>
  <c r="N262" i="26"/>
  <c r="N263" i="26"/>
  <c r="N264" i="26"/>
  <c r="N265" i="26"/>
  <c r="N266" i="26"/>
  <c r="N267" i="26"/>
  <c r="N268" i="26"/>
  <c r="N269" i="26"/>
  <c r="N270" i="26"/>
  <c r="N271" i="26"/>
  <c r="N272" i="26"/>
  <c r="N273" i="26"/>
  <c r="N274" i="26"/>
  <c r="N275" i="26"/>
  <c r="N276" i="26"/>
  <c r="N277" i="26"/>
  <c r="N278" i="26"/>
  <c r="N279" i="26"/>
  <c r="N280" i="26"/>
  <c r="N281" i="26"/>
  <c r="N282" i="26"/>
  <c r="N283" i="26"/>
  <c r="N284" i="26"/>
  <c r="N285" i="26"/>
  <c r="N286" i="26"/>
  <c r="N287" i="26"/>
  <c r="N288" i="26"/>
  <c r="N289" i="26"/>
  <c r="N290" i="26"/>
  <c r="N291" i="26"/>
  <c r="N292" i="26"/>
  <c r="N293" i="26"/>
  <c r="N294" i="26"/>
  <c r="N295" i="26"/>
  <c r="N296" i="26"/>
  <c r="N297" i="26"/>
  <c r="N298" i="26"/>
  <c r="N299" i="26"/>
  <c r="N300" i="26"/>
  <c r="N301" i="26"/>
  <c r="N302" i="26"/>
  <c r="N303" i="26"/>
  <c r="N304" i="26"/>
  <c r="N305" i="26"/>
  <c r="N306" i="26"/>
  <c r="N307" i="26"/>
  <c r="N308" i="26"/>
  <c r="N309" i="26"/>
  <c r="N310" i="26"/>
  <c r="N311" i="26"/>
  <c r="N312" i="26"/>
  <c r="N313" i="26"/>
  <c r="N314" i="26"/>
  <c r="N315" i="26"/>
  <c r="N316" i="26"/>
  <c r="N317" i="26"/>
  <c r="N318" i="26"/>
  <c r="N319" i="26"/>
  <c r="N320" i="26"/>
  <c r="N321" i="26"/>
  <c r="N322" i="26"/>
  <c r="N323" i="26"/>
  <c r="N324" i="26"/>
  <c r="N325" i="26"/>
  <c r="N326" i="26"/>
  <c r="N327" i="26"/>
  <c r="N328" i="26"/>
  <c r="N329" i="26"/>
  <c r="N330" i="26"/>
  <c r="N331" i="26"/>
  <c r="N332" i="26"/>
  <c r="N333" i="26"/>
  <c r="N334" i="26"/>
  <c r="N335" i="26"/>
  <c r="N336" i="26"/>
  <c r="N337" i="26"/>
  <c r="N338" i="26"/>
  <c r="N339" i="26"/>
  <c r="N340" i="26"/>
  <c r="N341" i="26"/>
  <c r="N342" i="26"/>
  <c r="N343" i="26"/>
  <c r="N344" i="26"/>
  <c r="N345" i="26"/>
  <c r="N346" i="26"/>
  <c r="N347" i="26"/>
  <c r="N348" i="26"/>
  <c r="N349" i="26"/>
  <c r="N350" i="26"/>
  <c r="N351" i="26"/>
  <c r="N352" i="26"/>
  <c r="N353" i="26"/>
  <c r="N354" i="26"/>
  <c r="N355" i="26"/>
  <c r="N356" i="26"/>
  <c r="N357" i="26"/>
  <c r="N358" i="26"/>
  <c r="N359" i="26"/>
  <c r="N360" i="26"/>
  <c r="N361" i="26"/>
  <c r="N362" i="26"/>
  <c r="N363" i="26"/>
  <c r="N364" i="26"/>
  <c r="N365" i="26"/>
  <c r="N366" i="26"/>
  <c r="N367" i="26"/>
  <c r="N368" i="26"/>
  <c r="N369" i="26"/>
  <c r="N370" i="26"/>
  <c r="N371" i="26"/>
  <c r="N372" i="26"/>
  <c r="N373" i="26"/>
  <c r="N374" i="26"/>
  <c r="N375" i="26"/>
  <c r="N376" i="26"/>
  <c r="N377" i="26"/>
  <c r="N378" i="26"/>
  <c r="N379" i="26"/>
  <c r="N380" i="26"/>
  <c r="N381" i="26"/>
  <c r="N382" i="26"/>
  <c r="N383" i="26"/>
  <c r="N384" i="26"/>
  <c r="N385" i="26"/>
  <c r="N386" i="26"/>
  <c r="N387" i="26"/>
  <c r="N388" i="26"/>
  <c r="N389" i="26"/>
  <c r="N390" i="26"/>
  <c r="N391" i="26"/>
  <c r="N392" i="26"/>
  <c r="N393" i="26"/>
  <c r="N394" i="26"/>
  <c r="N395" i="26"/>
  <c r="N396" i="26"/>
  <c r="N397" i="26"/>
  <c r="N398" i="26"/>
  <c r="N399" i="26"/>
  <c r="N400" i="26"/>
  <c r="N401" i="26"/>
  <c r="N402" i="26"/>
  <c r="N403" i="26"/>
  <c r="N404" i="26"/>
  <c r="N405" i="26"/>
  <c r="N406" i="26"/>
  <c r="N407" i="26"/>
  <c r="N408" i="26"/>
  <c r="N409" i="26"/>
  <c r="N410" i="26"/>
  <c r="N411" i="26"/>
  <c r="N412" i="26"/>
  <c r="N413" i="26"/>
  <c r="N414" i="26"/>
  <c r="N415" i="26"/>
  <c r="N416" i="26"/>
  <c r="N417" i="26"/>
  <c r="N418" i="26"/>
  <c r="N419" i="26"/>
  <c r="N420" i="26"/>
  <c r="N421" i="26"/>
  <c r="N422" i="26"/>
  <c r="N423" i="26"/>
  <c r="N424" i="26"/>
  <c r="N425" i="26"/>
  <c r="N426" i="26"/>
  <c r="N427" i="26"/>
  <c r="N428" i="26"/>
  <c r="N429" i="26"/>
  <c r="N430" i="26"/>
  <c r="N431" i="26"/>
  <c r="N432" i="26"/>
  <c r="N433" i="26"/>
  <c r="N434" i="26"/>
  <c r="N435" i="26"/>
  <c r="N436" i="26"/>
  <c r="N437" i="26"/>
  <c r="N438" i="26"/>
  <c r="N439" i="26"/>
  <c r="N440" i="26"/>
  <c r="N441" i="26"/>
  <c r="N442" i="26"/>
  <c r="N443" i="26"/>
  <c r="N444" i="26"/>
  <c r="N445" i="26"/>
  <c r="N446" i="26"/>
  <c r="N447" i="26"/>
  <c r="N448" i="26"/>
  <c r="N449" i="26"/>
  <c r="N450" i="26"/>
  <c r="N451" i="26"/>
  <c r="N452" i="26"/>
  <c r="N453" i="26"/>
  <c r="N454" i="26"/>
  <c r="N455" i="26"/>
  <c r="N456" i="26"/>
  <c r="N457" i="26"/>
  <c r="N458" i="26"/>
  <c r="N459" i="26"/>
  <c r="N460" i="26"/>
  <c r="N461" i="26"/>
  <c r="N462" i="26"/>
  <c r="N463" i="26"/>
  <c r="N464" i="26"/>
  <c r="N465" i="26"/>
  <c r="N466" i="26"/>
  <c r="N467" i="26"/>
  <c r="N468" i="26"/>
  <c r="N469" i="26"/>
  <c r="N470" i="26"/>
  <c r="N471" i="26"/>
  <c r="N472" i="26"/>
  <c r="N473" i="26"/>
  <c r="N474" i="26"/>
  <c r="N475" i="26"/>
  <c r="N476" i="26"/>
  <c r="N477" i="26"/>
  <c r="N478" i="26"/>
  <c r="N479" i="26"/>
  <c r="N480" i="26"/>
  <c r="N481" i="26"/>
  <c r="N482" i="26"/>
  <c r="N483" i="26"/>
  <c r="N484" i="26"/>
  <c r="N485" i="26"/>
  <c r="N486" i="26"/>
  <c r="N487" i="26"/>
  <c r="N488" i="26"/>
  <c r="N489" i="26"/>
  <c r="N490" i="26"/>
  <c r="N491" i="26"/>
  <c r="N492" i="26"/>
  <c r="N493" i="26"/>
  <c r="N494" i="26"/>
  <c r="N495" i="26"/>
  <c r="N496" i="26"/>
  <c r="N497" i="26"/>
  <c r="N498" i="26"/>
  <c r="N499" i="26"/>
  <c r="N500" i="26"/>
  <c r="N501" i="26"/>
  <c r="N502" i="26"/>
  <c r="N503" i="26"/>
  <c r="N504" i="26"/>
  <c r="N505" i="26"/>
  <c r="N506" i="26"/>
  <c r="N507" i="26"/>
  <c r="N508" i="26"/>
  <c r="N509" i="26"/>
  <c r="N510" i="26"/>
  <c r="N511" i="26"/>
  <c r="N512" i="26"/>
  <c r="N513" i="26"/>
  <c r="N514" i="26"/>
  <c r="N515" i="26"/>
  <c r="N516" i="26"/>
  <c r="N517" i="26"/>
  <c r="N518" i="26"/>
  <c r="N519" i="26"/>
  <c r="N520" i="26"/>
  <c r="N521" i="26"/>
  <c r="N522" i="26"/>
  <c r="N523" i="26"/>
  <c r="N524" i="26"/>
  <c r="N525" i="26"/>
  <c r="N526" i="26"/>
  <c r="N527" i="26"/>
  <c r="N528" i="26"/>
  <c r="N529" i="26"/>
  <c r="N530" i="26"/>
  <c r="N531" i="26"/>
  <c r="N532" i="26"/>
  <c r="N533" i="26"/>
  <c r="N534" i="26"/>
  <c r="N535" i="26"/>
  <c r="N536" i="26"/>
  <c r="N537" i="26"/>
  <c r="N538" i="26"/>
  <c r="N539" i="26"/>
  <c r="N540" i="26"/>
  <c r="N541" i="26"/>
  <c r="N542" i="26"/>
  <c r="N543" i="26"/>
  <c r="N544" i="26"/>
  <c r="N545" i="26"/>
  <c r="N546" i="26"/>
  <c r="N547" i="26"/>
  <c r="N548" i="26"/>
  <c r="N549" i="26"/>
  <c r="N550" i="26"/>
  <c r="N551" i="26"/>
  <c r="N552" i="26"/>
  <c r="N553" i="26"/>
  <c r="N554" i="26"/>
  <c r="N555" i="26"/>
  <c r="N556" i="26"/>
  <c r="N557" i="26"/>
  <c r="N558" i="26"/>
  <c r="N559" i="26"/>
  <c r="N560" i="26"/>
  <c r="N561" i="26"/>
  <c r="N562" i="26"/>
  <c r="N563" i="26"/>
  <c r="N564" i="26"/>
  <c r="N565" i="26"/>
  <c r="N566" i="26"/>
  <c r="N567" i="26"/>
  <c r="N568" i="26"/>
  <c r="N569" i="26"/>
  <c r="N570" i="26"/>
  <c r="N571" i="26"/>
  <c r="N572" i="26"/>
  <c r="N573" i="26"/>
  <c r="N574" i="26"/>
  <c r="N575" i="26"/>
  <c r="N576" i="26"/>
  <c r="N577" i="26"/>
  <c r="N578" i="26"/>
  <c r="N579" i="26"/>
  <c r="N580" i="26"/>
  <c r="N581" i="26"/>
  <c r="N582" i="26"/>
  <c r="N583" i="26"/>
  <c r="N584" i="26"/>
  <c r="N585" i="26"/>
  <c r="N586" i="26"/>
  <c r="N587" i="26"/>
  <c r="N588" i="26"/>
  <c r="N589" i="26"/>
  <c r="N590" i="26"/>
  <c r="N591" i="26"/>
  <c r="N592" i="26"/>
  <c r="N593" i="26"/>
  <c r="N594" i="26"/>
  <c r="N595" i="26"/>
  <c r="N596" i="26"/>
  <c r="N597" i="26"/>
  <c r="N598" i="26"/>
  <c r="N599" i="26"/>
  <c r="N600" i="26"/>
  <c r="N601" i="26"/>
  <c r="N602" i="26"/>
  <c r="N603" i="26"/>
  <c r="N604" i="26"/>
  <c r="N605" i="26"/>
  <c r="N606" i="26"/>
  <c r="N607" i="26"/>
  <c r="N608" i="26"/>
  <c r="N609" i="26"/>
  <c r="N610" i="26"/>
  <c r="N611" i="26"/>
  <c r="N612" i="26"/>
  <c r="N613" i="26"/>
  <c r="N614" i="26"/>
  <c r="N615" i="26"/>
  <c r="N616" i="26"/>
  <c r="N617" i="26"/>
  <c r="N618" i="26"/>
  <c r="N619" i="26"/>
  <c r="N620" i="26"/>
  <c r="N621" i="26"/>
  <c r="N622" i="26"/>
  <c r="N623" i="26"/>
  <c r="N624" i="26"/>
  <c r="N625" i="26"/>
  <c r="N626" i="26"/>
  <c r="N627" i="26"/>
  <c r="N628" i="26"/>
  <c r="N629" i="26"/>
  <c r="N630" i="26"/>
  <c r="N631" i="26"/>
  <c r="N632" i="26"/>
  <c r="N633" i="26"/>
  <c r="N634" i="26"/>
  <c r="N635" i="26"/>
  <c r="N636" i="26"/>
  <c r="N637" i="26"/>
  <c r="N638" i="26"/>
  <c r="N639" i="26"/>
  <c r="N640" i="26"/>
  <c r="N641" i="26"/>
  <c r="N642" i="26"/>
  <c r="N643" i="26"/>
  <c r="N644" i="26"/>
  <c r="N645" i="26"/>
  <c r="N646" i="26"/>
  <c r="N647" i="26"/>
  <c r="N648" i="26"/>
  <c r="N649" i="26"/>
  <c r="N650" i="26"/>
  <c r="N651" i="26"/>
  <c r="N652" i="26"/>
  <c r="N653" i="26"/>
  <c r="N654" i="26"/>
  <c r="N655" i="26"/>
  <c r="N656" i="26"/>
  <c r="N657" i="26"/>
  <c r="N658" i="26"/>
  <c r="N659" i="26"/>
  <c r="N660" i="26"/>
  <c r="N661" i="26"/>
  <c r="N662" i="26"/>
  <c r="N663" i="26"/>
  <c r="N664" i="26"/>
  <c r="N665" i="26"/>
  <c r="N666" i="26"/>
  <c r="N667" i="26"/>
  <c r="N668" i="26"/>
  <c r="N669" i="26"/>
  <c r="N670" i="26"/>
  <c r="N671" i="26"/>
  <c r="N672" i="26"/>
  <c r="N673" i="26"/>
  <c r="N674" i="26"/>
  <c r="N675" i="26"/>
  <c r="N676" i="26"/>
  <c r="N677" i="26"/>
  <c r="N678" i="26"/>
  <c r="N679" i="26"/>
  <c r="N680" i="26"/>
  <c r="N681" i="26"/>
  <c r="N682" i="26"/>
  <c r="N683" i="26"/>
  <c r="N684" i="26"/>
  <c r="N685" i="26"/>
  <c r="N686" i="26"/>
  <c r="N687" i="26"/>
  <c r="N688" i="26"/>
  <c r="N689" i="26"/>
  <c r="N690" i="26"/>
  <c r="N691" i="26"/>
  <c r="N692" i="26"/>
  <c r="N693" i="26"/>
  <c r="N694" i="26"/>
  <c r="N695" i="26"/>
  <c r="N696" i="26"/>
  <c r="N697" i="26"/>
  <c r="N698" i="26"/>
  <c r="N699" i="26"/>
  <c r="N700" i="26"/>
  <c r="N701" i="26"/>
  <c r="N702" i="26"/>
  <c r="N703" i="26"/>
  <c r="N704" i="26"/>
  <c r="N705" i="26"/>
  <c r="N706" i="26"/>
  <c r="N707" i="26"/>
  <c r="N708" i="26"/>
  <c r="N709" i="26"/>
  <c r="N710" i="26"/>
  <c r="N711" i="26"/>
  <c r="N712" i="26"/>
  <c r="N713" i="26"/>
  <c r="N714" i="26"/>
  <c r="N715" i="26"/>
  <c r="N716" i="26"/>
  <c r="N717" i="26"/>
  <c r="N718" i="26"/>
  <c r="N719" i="26"/>
  <c r="N720" i="26"/>
  <c r="N721" i="26"/>
  <c r="N722" i="26"/>
  <c r="N723" i="26"/>
  <c r="N724" i="26"/>
  <c r="N725" i="26"/>
  <c r="N726" i="26"/>
  <c r="N727" i="26"/>
  <c r="N728" i="26"/>
  <c r="N729" i="26"/>
  <c r="N730" i="26"/>
  <c r="N731" i="26"/>
  <c r="N732" i="26"/>
  <c r="N733" i="26"/>
  <c r="N734" i="26"/>
  <c r="N735" i="26"/>
  <c r="N736" i="26"/>
  <c r="N737" i="26"/>
  <c r="N738" i="26"/>
  <c r="N739" i="26"/>
  <c r="N740" i="26"/>
  <c r="N741" i="26"/>
  <c r="N742" i="26"/>
  <c r="N743" i="26"/>
  <c r="N744" i="26"/>
  <c r="N745" i="26"/>
  <c r="N746" i="26"/>
  <c r="N747" i="26"/>
  <c r="N748" i="26"/>
  <c r="N749" i="26"/>
  <c r="N750" i="26"/>
  <c r="N751" i="26"/>
  <c r="N752" i="26"/>
  <c r="N753" i="26"/>
  <c r="N754" i="26"/>
  <c r="N755" i="26"/>
  <c r="N756" i="26"/>
  <c r="N757" i="26"/>
  <c r="N758" i="26"/>
  <c r="N759" i="26"/>
  <c r="N760" i="26"/>
  <c r="N761" i="26"/>
  <c r="N762" i="26"/>
  <c r="N763" i="26"/>
  <c r="N764" i="26"/>
  <c r="N765" i="26"/>
  <c r="N766" i="26"/>
  <c r="N767" i="26"/>
  <c r="N768" i="26"/>
  <c r="N769" i="26"/>
  <c r="N770" i="26"/>
  <c r="N771" i="26"/>
  <c r="N772" i="26"/>
  <c r="N773" i="26"/>
  <c r="N774" i="26"/>
  <c r="N775" i="26"/>
  <c r="N776" i="26"/>
  <c r="N777" i="26"/>
  <c r="N778" i="26"/>
  <c r="N779" i="26"/>
  <c r="N780" i="26"/>
  <c r="N781" i="26"/>
  <c r="N782" i="26"/>
  <c r="N783" i="26"/>
  <c r="N784" i="26"/>
  <c r="N785" i="26"/>
  <c r="N786" i="26"/>
  <c r="N787" i="26"/>
  <c r="N788" i="26"/>
  <c r="N789" i="26"/>
  <c r="N790" i="26"/>
  <c r="N791" i="26"/>
  <c r="N792" i="26"/>
  <c r="N793" i="26"/>
  <c r="N794" i="26"/>
  <c r="N795" i="26"/>
  <c r="N796" i="26"/>
  <c r="N797" i="26"/>
  <c r="N798" i="26"/>
  <c r="N799" i="26"/>
  <c r="N800" i="26"/>
  <c r="N801" i="26"/>
  <c r="N802" i="26"/>
  <c r="N803" i="26"/>
  <c r="N804" i="26"/>
  <c r="N805" i="26"/>
  <c r="N806" i="26"/>
  <c r="N807" i="26"/>
  <c r="N808" i="26"/>
  <c r="N809" i="26"/>
  <c r="N810" i="26"/>
  <c r="N811" i="26"/>
  <c r="N812" i="26"/>
  <c r="N813" i="26"/>
  <c r="N814" i="26"/>
  <c r="N815" i="26"/>
  <c r="N816" i="26"/>
  <c r="N817" i="26"/>
  <c r="N818" i="26"/>
  <c r="N819" i="26"/>
  <c r="N820" i="26"/>
  <c r="N821" i="26"/>
  <c r="N822" i="26"/>
  <c r="N823" i="26"/>
  <c r="N824" i="26"/>
  <c r="N825" i="26"/>
  <c r="N826" i="26"/>
  <c r="N827" i="26"/>
  <c r="N828" i="26"/>
  <c r="N829" i="26"/>
  <c r="N830" i="26"/>
  <c r="N831" i="26"/>
  <c r="N832" i="26"/>
  <c r="N833" i="26"/>
  <c r="N834" i="26"/>
  <c r="N835" i="26"/>
  <c r="N836" i="26"/>
  <c r="N837" i="26"/>
  <c r="N838" i="26"/>
  <c r="N839" i="26"/>
  <c r="N840" i="26"/>
  <c r="N841" i="26"/>
  <c r="N842" i="26"/>
  <c r="N843" i="26"/>
  <c r="N844" i="26"/>
  <c r="N845" i="26"/>
  <c r="N846" i="26"/>
  <c r="N847" i="26"/>
  <c r="N848" i="26"/>
  <c r="N849" i="26"/>
  <c r="N850" i="26"/>
  <c r="N851" i="26"/>
  <c r="N852" i="26"/>
  <c r="N853" i="26"/>
  <c r="N854" i="26"/>
  <c r="N855" i="26"/>
  <c r="N856" i="26"/>
  <c r="N857" i="26"/>
  <c r="N858" i="26"/>
  <c r="N859" i="26"/>
  <c r="N860" i="26"/>
  <c r="N861" i="26"/>
  <c r="N862" i="26"/>
  <c r="N863" i="26"/>
  <c r="N864" i="26"/>
  <c r="N865" i="26"/>
  <c r="N866" i="26"/>
  <c r="N867" i="26"/>
  <c r="N868" i="26"/>
  <c r="N869" i="26"/>
  <c r="N870" i="26"/>
  <c r="N871" i="26"/>
  <c r="N872" i="26"/>
  <c r="N873" i="26"/>
  <c r="N874" i="26"/>
  <c r="N875" i="26"/>
  <c r="N876" i="26"/>
  <c r="N877" i="26"/>
  <c r="N878" i="26"/>
  <c r="N879" i="26"/>
  <c r="N880" i="26"/>
  <c r="N881" i="26"/>
  <c r="N882" i="26"/>
  <c r="N883" i="26"/>
  <c r="N884" i="26"/>
  <c r="N885" i="26"/>
  <c r="N886" i="26"/>
  <c r="N887" i="26"/>
  <c r="N888" i="26"/>
  <c r="N889" i="26"/>
  <c r="N890" i="26"/>
  <c r="N891" i="26"/>
  <c r="N892" i="26"/>
  <c r="N893" i="26"/>
  <c r="N894" i="26"/>
  <c r="N895" i="26"/>
  <c r="N896" i="26"/>
  <c r="N897" i="26"/>
  <c r="N898" i="26"/>
  <c r="N899" i="26"/>
  <c r="N900" i="26"/>
  <c r="N901" i="26"/>
  <c r="N902" i="26"/>
  <c r="N903" i="26"/>
  <c r="N904" i="26"/>
  <c r="N905" i="26"/>
  <c r="N906" i="26"/>
  <c r="N907" i="26"/>
  <c r="N908" i="26"/>
  <c r="N909" i="26"/>
  <c r="N910" i="26"/>
  <c r="N911" i="26"/>
  <c r="N912" i="26"/>
  <c r="N913" i="26"/>
  <c r="N914" i="26"/>
  <c r="N915" i="26"/>
  <c r="N916" i="26"/>
  <c r="N917" i="26"/>
  <c r="N918" i="26"/>
  <c r="N919" i="26"/>
  <c r="N920" i="26"/>
  <c r="N921" i="26"/>
  <c r="N922" i="26"/>
  <c r="N923" i="26"/>
  <c r="N924" i="26"/>
  <c r="N925" i="26"/>
  <c r="N926" i="26"/>
  <c r="N927" i="26"/>
  <c r="N928" i="26"/>
  <c r="N929" i="26"/>
  <c r="N930" i="26"/>
  <c r="N931" i="26"/>
  <c r="N932" i="26"/>
  <c r="N933" i="26"/>
  <c r="N934" i="26"/>
  <c r="N935" i="26"/>
  <c r="N936" i="26"/>
  <c r="N937" i="26"/>
  <c r="N938" i="26"/>
  <c r="N939" i="26"/>
  <c r="N940" i="26"/>
  <c r="N941" i="26"/>
  <c r="N942" i="26"/>
  <c r="N943" i="26"/>
  <c r="N944" i="26"/>
  <c r="N945" i="26"/>
  <c r="N946" i="26"/>
  <c r="N947" i="26"/>
  <c r="N948" i="26"/>
  <c r="N949" i="26"/>
  <c r="N950" i="26"/>
  <c r="N951" i="26"/>
  <c r="N952" i="26"/>
  <c r="N953" i="26"/>
  <c r="N954" i="26"/>
  <c r="N955" i="26"/>
  <c r="N956" i="26"/>
  <c r="N957" i="26"/>
  <c r="N958" i="26"/>
  <c r="N959" i="26"/>
  <c r="N960" i="26"/>
  <c r="N961" i="26"/>
  <c r="N962" i="26"/>
  <c r="N963" i="26"/>
  <c r="N964" i="26"/>
  <c r="N965" i="26"/>
  <c r="N966" i="26"/>
  <c r="N967" i="26"/>
  <c r="N968" i="26"/>
  <c r="N969" i="26"/>
  <c r="N970" i="26"/>
  <c r="N971" i="26"/>
  <c r="N972" i="26"/>
  <c r="N973" i="26"/>
  <c r="N974" i="26"/>
  <c r="N975" i="26"/>
  <c r="N976" i="26"/>
  <c r="N977" i="26"/>
  <c r="N978" i="26"/>
  <c r="N979" i="26"/>
  <c r="N980" i="26"/>
  <c r="N981" i="26"/>
  <c r="N982" i="26"/>
  <c r="N983" i="26"/>
  <c r="N984" i="26"/>
  <c r="N985" i="26"/>
  <c r="N986" i="26"/>
  <c r="N987" i="26"/>
  <c r="N988" i="26"/>
  <c r="N989" i="26"/>
  <c r="N990" i="26"/>
  <c r="N991" i="26"/>
  <c r="N992" i="26"/>
  <c r="N993" i="26"/>
  <c r="N994" i="26"/>
  <c r="N995" i="26"/>
  <c r="N996" i="26"/>
  <c r="N997" i="26"/>
  <c r="N998" i="26"/>
  <c r="N999" i="26"/>
  <c r="N1000" i="26"/>
  <c r="N1001" i="26"/>
  <c r="N1002" i="26"/>
  <c r="N1003" i="26"/>
  <c r="N1004" i="26"/>
  <c r="N1005" i="26"/>
  <c r="N1006" i="26"/>
  <c r="N1007" i="26"/>
  <c r="N1008" i="26"/>
  <c r="N1009" i="26"/>
  <c r="N1010" i="26"/>
  <c r="N1011" i="26"/>
  <c r="N1012" i="26"/>
  <c r="N1013" i="26"/>
  <c r="N1014" i="26"/>
  <c r="N1015" i="26"/>
  <c r="N1016" i="26"/>
  <c r="N1017" i="26"/>
  <c r="N1018" i="26"/>
  <c r="N1019" i="26"/>
  <c r="N1020" i="26"/>
  <c r="N1021" i="26"/>
  <c r="N1022" i="26"/>
  <c r="N1023" i="26"/>
  <c r="N1024" i="26"/>
  <c r="N1025" i="26"/>
  <c r="N1026" i="26"/>
  <c r="N1027" i="26"/>
  <c r="N1028" i="26"/>
  <c r="N1029" i="26"/>
  <c r="N1030" i="26"/>
  <c r="N1031" i="26"/>
  <c r="N1032" i="26"/>
  <c r="N1033" i="26"/>
  <c r="N1034" i="26"/>
  <c r="N1035" i="26"/>
  <c r="N1036" i="26"/>
  <c r="N1037" i="26"/>
  <c r="N1038" i="26"/>
  <c r="N1039" i="26"/>
  <c r="N1040" i="26"/>
  <c r="N1041" i="26"/>
  <c r="N1042" i="26"/>
  <c r="N1043" i="26"/>
  <c r="N1044" i="26"/>
  <c r="N1045" i="26"/>
  <c r="N1046" i="26"/>
  <c r="N1047" i="26"/>
  <c r="N1048" i="26"/>
  <c r="N1049" i="26"/>
  <c r="N1050" i="26"/>
  <c r="N1051" i="26"/>
  <c r="N1052" i="26"/>
  <c r="N1053" i="26"/>
  <c r="N1054" i="26"/>
  <c r="N1055" i="26"/>
  <c r="N1056" i="26"/>
  <c r="N1057" i="26"/>
  <c r="N1058" i="26"/>
  <c r="N1059" i="26"/>
  <c r="N1060" i="26"/>
  <c r="N1061" i="26"/>
  <c r="N1062" i="26"/>
  <c r="N1063" i="26"/>
  <c r="N1064" i="26"/>
  <c r="N1065" i="26"/>
  <c r="N1066" i="26"/>
  <c r="N1067" i="26"/>
  <c r="N1068" i="26"/>
  <c r="N1069" i="26"/>
  <c r="N1070" i="26"/>
  <c r="N1071" i="26"/>
  <c r="N1072" i="26"/>
  <c r="N1073" i="26"/>
  <c r="N1074" i="26"/>
  <c r="N1075" i="26"/>
  <c r="N1076" i="26"/>
  <c r="N1077" i="26"/>
  <c r="N1078" i="26"/>
  <c r="N1079" i="26"/>
  <c r="N1080" i="26"/>
  <c r="N1081" i="26"/>
  <c r="N1082" i="26"/>
  <c r="N1083" i="26"/>
  <c r="N1084" i="26"/>
  <c r="N1085" i="26"/>
  <c r="N1086" i="26"/>
  <c r="N1087" i="26"/>
  <c r="N1088" i="26"/>
  <c r="N1089" i="26"/>
  <c r="N1090" i="26"/>
  <c r="N1091" i="26"/>
  <c r="N1092" i="26"/>
  <c r="N1093" i="26"/>
  <c r="N1094" i="26"/>
  <c r="N1095" i="26"/>
  <c r="N1096" i="26"/>
  <c r="N1097" i="26"/>
  <c r="N1098" i="26"/>
  <c r="N1099" i="26"/>
  <c r="N1100" i="26"/>
  <c r="N1101" i="26"/>
  <c r="N1102" i="26"/>
  <c r="N1103" i="26"/>
  <c r="N1104" i="26"/>
  <c r="N1105" i="26"/>
  <c r="N1106" i="26"/>
  <c r="N1107" i="26"/>
  <c r="N1108" i="26"/>
  <c r="N1109" i="26"/>
  <c r="N1110" i="26"/>
  <c r="N1111" i="26"/>
  <c r="N1112" i="26"/>
  <c r="N1113" i="26"/>
  <c r="N1114" i="26"/>
  <c r="N1115" i="26"/>
  <c r="N1116" i="26"/>
  <c r="N1117" i="26"/>
  <c r="N1118" i="26"/>
  <c r="N1119" i="26"/>
  <c r="N1120" i="26"/>
  <c r="N1121" i="26"/>
  <c r="N1122" i="26"/>
  <c r="N1123" i="26"/>
  <c r="N1124" i="26"/>
  <c r="N1125" i="26"/>
  <c r="N1126" i="26"/>
  <c r="N1127" i="26"/>
  <c r="N1128" i="26"/>
  <c r="N1129" i="26"/>
  <c r="N1130" i="26"/>
  <c r="N1131" i="26"/>
  <c r="N1132" i="26"/>
  <c r="N1133" i="26"/>
  <c r="N1134" i="26"/>
  <c r="N1135" i="26"/>
  <c r="N1136" i="26"/>
  <c r="N1137" i="26"/>
  <c r="N1138" i="26"/>
  <c r="N1139" i="26"/>
  <c r="N1140" i="26"/>
  <c r="N1141" i="26"/>
  <c r="N1142" i="26"/>
  <c r="N1143" i="26"/>
  <c r="N1144" i="26"/>
  <c r="N1145" i="26"/>
  <c r="N1146" i="26"/>
  <c r="N1147" i="26"/>
  <c r="N1148" i="26"/>
  <c r="N1149" i="26"/>
  <c r="N1150" i="26"/>
  <c r="N1151" i="26"/>
  <c r="N1152" i="26"/>
  <c r="N1153" i="26"/>
  <c r="N1154" i="26"/>
  <c r="N1155" i="26"/>
  <c r="N1156" i="26"/>
  <c r="N1157" i="26"/>
  <c r="N1158" i="26"/>
  <c r="N1159" i="26"/>
  <c r="N1160" i="26"/>
  <c r="N1161" i="26"/>
  <c r="N1162" i="26"/>
  <c r="N1163" i="26"/>
  <c r="N1164" i="26"/>
  <c r="N1165" i="26"/>
  <c r="N1166" i="26"/>
  <c r="N1167" i="26"/>
  <c r="N1168" i="26"/>
  <c r="N1169" i="26"/>
  <c r="N1170" i="26"/>
  <c r="N1171" i="26"/>
  <c r="N1172" i="26"/>
  <c r="N1173" i="26"/>
  <c r="N1174" i="26"/>
  <c r="N1175" i="26"/>
  <c r="N1176" i="26"/>
  <c r="N1177" i="26"/>
  <c r="N1178" i="26"/>
  <c r="N1179" i="26"/>
  <c r="N1180" i="26"/>
  <c r="N1181" i="26"/>
  <c r="N1182" i="26"/>
  <c r="N1183" i="26"/>
  <c r="N1184" i="26"/>
  <c r="N1185" i="26"/>
  <c r="N1186" i="26"/>
  <c r="N1187" i="26"/>
  <c r="N1188" i="26"/>
  <c r="N1189" i="26"/>
  <c r="N1190" i="26"/>
  <c r="N1191" i="26"/>
  <c r="N1192" i="26"/>
  <c r="N1193" i="26"/>
  <c r="N1194" i="26"/>
  <c r="N1195" i="26"/>
  <c r="N1196" i="26"/>
  <c r="N1197" i="26"/>
  <c r="N1198" i="26"/>
  <c r="N1199" i="26"/>
  <c r="N1200" i="26"/>
  <c r="N1201" i="26"/>
  <c r="N1202" i="26"/>
  <c r="N1203" i="26"/>
  <c r="N1204" i="26"/>
  <c r="N1205" i="26"/>
  <c r="N1206" i="26"/>
  <c r="N1207" i="26"/>
  <c r="N1208" i="26"/>
  <c r="N1209" i="26"/>
  <c r="N1210" i="26"/>
  <c r="N1211" i="26"/>
  <c r="N1212" i="26"/>
  <c r="N1213" i="26"/>
  <c r="N1214" i="26"/>
  <c r="N1215" i="26"/>
  <c r="N1216" i="26"/>
  <c r="N1217" i="26"/>
  <c r="N1218" i="26"/>
  <c r="N1219" i="26"/>
  <c r="N1220" i="26"/>
  <c r="N1221" i="26"/>
  <c r="N1222" i="26"/>
  <c r="N1223" i="26"/>
  <c r="N1224" i="26"/>
  <c r="N1225" i="26"/>
  <c r="N1226" i="26"/>
  <c r="N1227" i="26"/>
  <c r="N1228" i="26"/>
  <c r="N1229" i="26"/>
  <c r="N1230" i="26"/>
  <c r="N1231" i="26"/>
  <c r="N1232" i="26"/>
  <c r="N1233" i="26"/>
  <c r="N1234" i="26"/>
  <c r="N1235" i="26"/>
  <c r="N1236" i="26"/>
  <c r="N1237" i="26"/>
  <c r="N1238" i="26"/>
  <c r="N1239" i="26"/>
  <c r="N1240" i="26"/>
  <c r="N1241" i="26"/>
  <c r="N1242" i="26"/>
  <c r="N1243" i="26"/>
  <c r="N1244" i="26"/>
  <c r="N1245" i="26"/>
  <c r="N1246" i="26"/>
  <c r="N1247" i="26"/>
  <c r="N1248" i="26"/>
  <c r="N1249" i="26"/>
  <c r="N1250" i="26"/>
  <c r="N1251" i="26"/>
  <c r="N1252" i="26"/>
  <c r="N1253" i="26"/>
  <c r="N1254" i="26"/>
  <c r="N1255" i="26"/>
  <c r="N1256" i="26"/>
  <c r="N1257" i="26"/>
  <c r="N1258" i="26"/>
  <c r="N1259" i="26"/>
  <c r="N1260" i="26"/>
  <c r="N1261" i="26"/>
  <c r="N1262" i="26"/>
  <c r="N1263" i="26"/>
  <c r="N1264" i="26"/>
  <c r="N1265" i="26"/>
  <c r="N1266" i="26"/>
  <c r="N1267" i="26"/>
  <c r="N1268" i="26"/>
  <c r="N1269" i="26"/>
  <c r="N1270" i="26"/>
  <c r="N1271" i="26"/>
  <c r="N1272" i="26"/>
  <c r="N1273" i="26"/>
  <c r="N1274" i="26"/>
  <c r="N1275" i="26"/>
  <c r="N1276" i="26"/>
  <c r="N1277" i="26"/>
  <c r="N1278" i="26"/>
  <c r="N1279" i="26"/>
  <c r="N1280" i="26"/>
  <c r="N1281" i="26"/>
  <c r="N1282" i="26"/>
  <c r="N1283" i="26"/>
  <c r="N1284" i="26"/>
  <c r="N1285" i="26"/>
  <c r="N1286" i="26"/>
  <c r="N1287" i="26"/>
  <c r="N1288" i="26"/>
  <c r="N1289" i="26"/>
  <c r="N1290" i="26"/>
  <c r="N1291" i="26"/>
  <c r="N1292" i="26"/>
  <c r="N1293" i="26"/>
  <c r="N1294" i="26"/>
  <c r="N1295" i="26"/>
  <c r="N1296" i="26"/>
  <c r="N1297" i="26"/>
  <c r="N1298" i="26"/>
  <c r="N1299" i="26"/>
  <c r="N1300" i="26"/>
  <c r="N1301" i="26"/>
  <c r="N1302" i="26"/>
  <c r="N1303" i="26"/>
  <c r="N1304" i="26"/>
  <c r="N1305" i="26"/>
  <c r="N1306" i="26"/>
  <c r="N1307" i="26"/>
  <c r="N1308" i="26"/>
  <c r="N1309" i="26"/>
  <c r="N1310" i="26"/>
  <c r="N1311" i="26"/>
  <c r="N1312" i="26"/>
  <c r="N1313" i="26"/>
  <c r="N1314" i="26"/>
  <c r="N1315" i="26"/>
  <c r="N1316" i="26"/>
  <c r="N1317" i="26"/>
  <c r="N1318" i="26"/>
  <c r="N1319" i="26"/>
  <c r="N1320" i="26"/>
  <c r="N1321" i="26"/>
  <c r="N1322" i="26"/>
  <c r="N1323" i="26"/>
  <c r="N1324" i="26"/>
  <c r="N1325" i="26"/>
  <c r="N1326" i="26"/>
  <c r="N1327" i="26"/>
  <c r="N1328" i="26"/>
  <c r="N1329" i="26"/>
  <c r="N1330" i="26"/>
  <c r="N1331" i="26"/>
  <c r="N1332" i="26"/>
  <c r="N1333" i="26"/>
  <c r="N1334" i="26"/>
  <c r="N1335" i="26"/>
  <c r="N1336" i="26"/>
  <c r="N1337" i="26"/>
  <c r="N1338" i="26"/>
  <c r="N1339" i="26"/>
  <c r="N1340" i="26"/>
  <c r="N1341" i="26"/>
  <c r="N1342" i="26"/>
  <c r="N1343" i="26"/>
  <c r="N1344" i="26"/>
  <c r="N1345" i="26"/>
  <c r="N1346" i="26"/>
  <c r="N1347" i="26"/>
  <c r="N1348" i="26"/>
  <c r="N1349" i="26"/>
  <c r="N1350" i="26"/>
  <c r="N1351" i="26"/>
  <c r="N1352" i="26"/>
  <c r="N1353" i="26"/>
  <c r="N1354" i="26"/>
  <c r="N1355" i="26"/>
  <c r="N1356" i="26"/>
  <c r="N1357" i="26"/>
  <c r="N1358" i="26"/>
  <c r="N1359" i="26"/>
  <c r="N1360" i="26"/>
  <c r="N1361" i="26"/>
  <c r="N1362" i="26"/>
  <c r="N1363" i="26"/>
  <c r="N1364" i="26"/>
  <c r="N1365" i="26"/>
  <c r="N1366" i="26"/>
  <c r="N1367" i="26"/>
  <c r="N1368" i="26"/>
  <c r="N1369" i="26"/>
  <c r="N1370" i="26"/>
  <c r="N1371" i="26"/>
  <c r="N1372" i="26"/>
  <c r="N1373" i="26"/>
  <c r="N1374" i="26"/>
  <c r="N1375" i="26"/>
  <c r="N1376" i="26"/>
  <c r="N1377" i="26"/>
  <c r="N1378" i="26"/>
  <c r="N1379" i="26"/>
  <c r="N1380" i="26"/>
  <c r="N1381" i="26"/>
  <c r="N1382" i="26"/>
  <c r="N1383" i="26"/>
  <c r="N1384" i="26"/>
  <c r="N1385" i="26"/>
  <c r="N1386" i="26"/>
  <c r="N1387" i="26"/>
  <c r="N1388" i="26"/>
  <c r="N1389" i="26"/>
  <c r="N1390" i="26"/>
  <c r="N1391" i="26"/>
  <c r="N1392" i="26"/>
  <c r="N1393" i="26"/>
  <c r="N1394" i="26"/>
  <c r="N1395" i="26"/>
  <c r="N1396" i="26"/>
  <c r="N1397" i="26"/>
  <c r="N1398" i="26"/>
  <c r="N1399" i="26"/>
  <c r="N1400" i="26"/>
  <c r="N1401" i="26"/>
  <c r="N1402" i="26"/>
  <c r="N1403" i="26"/>
  <c r="N1404" i="26"/>
  <c r="N1405" i="26"/>
  <c r="N1406" i="26"/>
  <c r="N1407" i="26"/>
  <c r="N1408" i="26"/>
  <c r="N1409" i="26"/>
  <c r="N1410" i="26"/>
  <c r="N1411" i="26"/>
  <c r="N1412" i="26"/>
  <c r="N1413" i="26"/>
  <c r="N1414" i="26"/>
  <c r="N1415" i="26"/>
  <c r="N1416" i="26"/>
  <c r="N1417" i="26"/>
  <c r="N1418" i="26"/>
  <c r="N1419" i="26"/>
  <c r="N1420" i="26"/>
  <c r="N1421" i="26"/>
  <c r="N1422" i="26"/>
  <c r="N1423" i="26"/>
  <c r="N1424" i="26"/>
  <c r="N1425" i="26"/>
  <c r="N1426" i="26"/>
  <c r="N1427" i="26"/>
  <c r="N1428" i="26"/>
  <c r="N1429" i="26"/>
  <c r="N1430" i="26"/>
  <c r="N1431" i="26"/>
  <c r="N1432" i="26"/>
  <c r="N1433" i="26"/>
  <c r="N1434" i="26"/>
  <c r="N1435" i="26"/>
  <c r="N1436" i="26"/>
  <c r="N1437" i="26"/>
  <c r="N1438" i="26"/>
  <c r="N1439" i="26"/>
  <c r="N1440" i="26"/>
  <c r="N1441" i="26"/>
  <c r="N1442" i="26"/>
  <c r="N1443" i="26"/>
  <c r="N1444" i="26"/>
  <c r="N1445" i="26"/>
  <c r="N1446" i="26"/>
  <c r="N1447" i="26"/>
  <c r="N1448" i="26"/>
  <c r="N1449" i="26"/>
  <c r="N1450" i="26"/>
  <c r="N1451" i="26"/>
  <c r="N1452" i="26"/>
  <c r="N1453" i="26"/>
  <c r="N1454" i="26"/>
  <c r="N1455" i="26"/>
  <c r="N1456" i="26"/>
  <c r="N1457" i="26"/>
  <c r="N1458" i="26"/>
  <c r="N1459" i="26"/>
  <c r="N1460" i="26"/>
  <c r="N1461" i="26"/>
  <c r="N1462" i="26"/>
  <c r="N1463" i="26"/>
  <c r="N1464" i="26"/>
  <c r="N1465" i="26"/>
  <c r="N1466" i="26"/>
  <c r="N1467" i="26"/>
  <c r="N1468" i="26"/>
  <c r="N1469" i="26"/>
  <c r="N1470" i="26"/>
  <c r="N1471" i="26"/>
  <c r="N1472" i="26"/>
  <c r="N1473" i="26"/>
  <c r="N1474" i="26"/>
  <c r="N1475" i="26"/>
  <c r="N1476" i="26"/>
  <c r="N1477" i="26"/>
  <c r="N1478" i="26"/>
  <c r="N1479" i="26"/>
  <c r="N1480" i="26"/>
  <c r="N1481" i="26"/>
  <c r="N1482" i="26"/>
  <c r="N1483" i="26"/>
  <c r="N1484" i="26"/>
  <c r="N1485" i="26"/>
  <c r="N1486" i="26"/>
  <c r="N1487" i="26"/>
  <c r="N1488" i="26"/>
  <c r="N1489" i="26"/>
  <c r="N1490" i="26"/>
  <c r="N1491" i="26"/>
  <c r="N1492" i="26"/>
  <c r="N1493" i="26"/>
  <c r="N1494" i="26"/>
  <c r="N1495" i="26"/>
  <c r="N1496" i="26"/>
  <c r="N1497" i="26"/>
  <c r="N1498" i="26"/>
  <c r="N1499" i="26"/>
  <c r="N1500" i="26"/>
  <c r="N1501" i="26"/>
  <c r="N1502" i="26"/>
  <c r="N1503" i="26"/>
  <c r="N1504" i="26"/>
  <c r="N1505" i="26"/>
  <c r="N1506" i="26"/>
  <c r="N1507" i="26"/>
  <c r="N1508" i="26"/>
  <c r="N1509" i="26"/>
  <c r="N1510" i="26"/>
  <c r="N1511" i="26"/>
  <c r="N1512" i="26"/>
  <c r="N1513" i="26"/>
  <c r="N1514" i="26"/>
  <c r="N1515" i="26"/>
  <c r="N1516" i="26"/>
  <c r="N1517" i="26"/>
  <c r="N1518" i="26"/>
  <c r="N1519" i="26"/>
  <c r="N1520" i="26"/>
  <c r="N1521" i="26"/>
  <c r="N1522" i="26"/>
  <c r="N1523" i="26"/>
  <c r="N1524" i="26"/>
  <c r="N1525" i="26"/>
  <c r="N1526" i="26"/>
  <c r="N1527" i="26"/>
  <c r="N1528" i="26"/>
  <c r="N1529" i="26"/>
  <c r="N1530" i="26"/>
  <c r="N1531" i="26"/>
  <c r="N1532" i="26"/>
  <c r="N1533" i="26"/>
  <c r="N1534" i="26"/>
  <c r="N1535" i="26"/>
  <c r="N1536" i="26"/>
  <c r="N1537" i="26"/>
  <c r="N1538" i="26"/>
  <c r="N1539" i="26"/>
  <c r="N1540" i="26"/>
  <c r="N1541" i="26"/>
  <c r="N1542" i="26"/>
  <c r="N1543" i="26"/>
  <c r="N1544" i="26"/>
  <c r="N1545" i="26"/>
  <c r="N1546" i="26"/>
  <c r="N1547" i="26"/>
  <c r="N1548" i="26"/>
  <c r="N1549" i="26"/>
  <c r="N1550" i="26"/>
  <c r="N1551" i="26"/>
  <c r="N1552" i="26"/>
  <c r="N1553" i="26"/>
  <c r="N1554" i="26"/>
  <c r="N1555" i="26"/>
  <c r="N1556" i="26"/>
  <c r="N1557" i="26"/>
  <c r="N1558" i="26"/>
  <c r="N1559" i="26"/>
  <c r="N1560" i="26"/>
  <c r="N1561" i="26"/>
  <c r="N1562" i="26"/>
  <c r="N1563" i="26"/>
  <c r="N1564" i="26"/>
  <c r="N1565" i="26"/>
  <c r="N1566" i="26"/>
  <c r="N1567" i="26"/>
  <c r="N1568" i="26"/>
  <c r="N1569" i="26"/>
  <c r="N1570" i="26"/>
  <c r="N1571" i="26"/>
  <c r="N1572" i="26"/>
  <c r="N1573" i="26"/>
  <c r="N1574" i="26"/>
  <c r="N1575" i="26"/>
  <c r="N1576" i="26"/>
  <c r="N1577" i="26"/>
  <c r="N1578" i="26"/>
  <c r="N1579" i="26"/>
  <c r="N1580" i="26"/>
  <c r="N1581" i="26"/>
  <c r="N1582" i="26"/>
  <c r="N1583" i="26"/>
  <c r="N1584" i="26"/>
  <c r="N1585" i="26"/>
  <c r="N1586" i="26"/>
  <c r="N1587" i="26"/>
  <c r="N1588" i="26"/>
  <c r="N1589" i="26"/>
  <c r="N1590" i="26"/>
  <c r="N1591" i="26"/>
  <c r="N1592" i="26"/>
  <c r="N1593" i="26"/>
  <c r="N1594" i="26"/>
  <c r="N1595" i="26"/>
  <c r="N1596" i="26"/>
  <c r="N1597" i="26"/>
  <c r="N1598" i="26"/>
  <c r="N1599" i="26"/>
  <c r="N1600" i="26"/>
  <c r="N1601" i="26"/>
  <c r="N1602" i="26"/>
  <c r="N1603" i="26"/>
  <c r="N1604" i="26"/>
  <c r="N1605" i="26"/>
  <c r="N1606" i="26"/>
  <c r="N1607" i="26"/>
  <c r="N1608" i="26"/>
  <c r="N1609" i="26"/>
  <c r="N1610" i="26"/>
  <c r="N1611" i="26"/>
  <c r="N1612" i="26"/>
  <c r="N1613" i="26"/>
  <c r="N1614" i="26"/>
  <c r="N1615" i="26"/>
  <c r="N1616" i="26"/>
  <c r="N1617" i="26"/>
  <c r="N1618" i="26"/>
  <c r="N1619" i="26"/>
  <c r="N1620" i="26"/>
  <c r="N1621" i="26"/>
  <c r="N1622" i="26"/>
  <c r="N1623" i="26"/>
  <c r="N1624" i="26"/>
  <c r="N1625" i="26"/>
  <c r="N1626" i="26"/>
  <c r="N1627" i="26"/>
  <c r="N1628" i="26"/>
  <c r="N1629" i="26"/>
  <c r="N1630" i="26"/>
  <c r="N1631" i="26"/>
  <c r="N1632" i="26"/>
  <c r="N1633" i="26"/>
  <c r="N1634" i="26"/>
  <c r="N1635" i="26"/>
  <c r="N1636" i="26"/>
  <c r="N1637" i="26"/>
  <c r="N1638" i="26"/>
  <c r="N1639" i="26"/>
  <c r="N1640" i="26"/>
  <c r="N1641" i="26"/>
  <c r="N1642" i="26"/>
  <c r="N1643" i="26"/>
  <c r="N1644" i="26"/>
  <c r="N1645" i="26"/>
  <c r="N1646" i="26"/>
  <c r="N1647" i="26"/>
  <c r="N1648" i="26"/>
  <c r="N1649" i="26"/>
  <c r="N1650" i="26"/>
  <c r="N1651" i="26"/>
  <c r="N1652" i="26"/>
  <c r="N1653" i="26"/>
  <c r="N1654" i="26"/>
  <c r="N1655" i="26"/>
  <c r="N1656" i="26"/>
  <c r="N1657" i="26"/>
  <c r="N1658" i="26"/>
  <c r="N1659" i="26"/>
  <c r="N1660" i="26"/>
  <c r="N1661" i="26"/>
  <c r="N1662" i="26"/>
  <c r="N1663" i="26"/>
  <c r="N1664" i="26"/>
  <c r="N1665" i="26"/>
  <c r="N1666" i="26"/>
  <c r="N1667" i="26"/>
  <c r="N1668" i="26"/>
  <c r="N1669" i="26"/>
  <c r="N1670" i="26"/>
  <c r="N1671" i="26"/>
  <c r="N1672" i="26"/>
  <c r="N1673" i="26"/>
  <c r="N1674" i="26"/>
  <c r="N1675" i="26"/>
  <c r="N1676" i="26"/>
  <c r="N1677" i="26"/>
  <c r="N1678" i="26"/>
  <c r="N1679" i="26"/>
  <c r="N1680" i="26"/>
  <c r="N1681" i="26"/>
  <c r="N1682" i="26"/>
  <c r="N1683" i="26"/>
  <c r="N1684" i="26"/>
  <c r="N1685" i="26"/>
  <c r="N1686" i="26"/>
  <c r="N1687" i="26"/>
  <c r="N1688" i="26"/>
  <c r="N1689" i="26"/>
  <c r="N1690" i="26"/>
  <c r="N1691" i="26"/>
  <c r="N1692" i="26"/>
  <c r="N1693" i="26"/>
  <c r="N1694" i="26"/>
  <c r="N1695" i="26"/>
  <c r="N1696" i="26"/>
  <c r="N1697" i="26"/>
  <c r="N1698" i="26"/>
  <c r="N1699" i="26"/>
  <c r="N1700" i="26"/>
  <c r="N1701" i="26"/>
  <c r="N1702" i="26"/>
  <c r="N1703" i="26"/>
  <c r="N1704" i="26"/>
  <c r="N1705" i="26"/>
  <c r="N1706" i="26"/>
  <c r="N1707" i="26"/>
  <c r="N1708" i="26"/>
  <c r="N1709" i="26"/>
  <c r="N1710" i="26"/>
  <c r="N1711" i="26"/>
  <c r="N1712" i="26"/>
  <c r="N1713" i="26"/>
  <c r="N1714" i="26"/>
  <c r="N1715" i="26"/>
  <c r="N1716" i="26"/>
  <c r="N1717" i="26"/>
  <c r="N1718" i="26"/>
  <c r="N1719" i="26"/>
  <c r="N1720" i="26"/>
  <c r="N1721" i="26"/>
  <c r="N1722" i="26"/>
  <c r="N1723" i="26"/>
  <c r="N1724" i="26"/>
  <c r="N1725" i="26"/>
  <c r="N1726" i="26"/>
  <c r="N1727" i="26"/>
  <c r="N1728" i="26"/>
  <c r="N1729" i="26"/>
  <c r="N1730" i="26"/>
  <c r="N1731" i="26"/>
  <c r="N1732" i="26"/>
  <c r="N1733" i="26"/>
  <c r="N1734" i="26"/>
  <c r="N1735" i="26"/>
  <c r="N1736" i="26"/>
  <c r="N1737" i="26"/>
  <c r="N1738" i="26"/>
  <c r="N1739" i="26"/>
  <c r="N1740" i="26"/>
  <c r="N1741" i="26"/>
  <c r="N1742" i="26"/>
  <c r="N1743" i="26"/>
  <c r="N1744" i="26"/>
  <c r="N1745" i="26"/>
  <c r="N1746" i="26"/>
  <c r="N1747" i="26"/>
  <c r="N1748" i="26"/>
  <c r="N1749" i="26"/>
  <c r="N1750" i="26"/>
  <c r="N1751" i="26"/>
  <c r="N1752" i="26"/>
  <c r="N1753" i="26"/>
  <c r="N1754" i="26"/>
  <c r="N1755" i="26"/>
  <c r="N1756" i="26"/>
  <c r="N1757" i="26"/>
  <c r="N1758" i="26"/>
  <c r="N1759" i="26"/>
  <c r="N1760" i="26"/>
  <c r="N1761" i="26"/>
  <c r="N1762" i="26"/>
  <c r="N1763" i="26"/>
  <c r="N1764" i="26"/>
  <c r="N1765" i="26"/>
  <c r="N1766" i="26"/>
  <c r="N1767" i="26"/>
  <c r="N1768" i="26"/>
  <c r="N1769" i="26"/>
  <c r="N1770" i="26"/>
  <c r="N1771" i="26"/>
  <c r="N1772" i="26"/>
  <c r="N1773" i="26"/>
  <c r="N1774" i="26"/>
  <c r="N1775" i="26"/>
  <c r="N1776" i="26"/>
  <c r="N1777" i="26"/>
  <c r="N1778" i="26"/>
  <c r="N1779" i="26"/>
  <c r="N1780" i="26"/>
  <c r="N1781" i="26"/>
  <c r="N1782" i="26"/>
  <c r="N1783" i="26"/>
  <c r="N1784" i="26"/>
  <c r="N1785" i="26"/>
  <c r="N1786" i="26"/>
  <c r="N1787" i="26"/>
  <c r="N1788" i="26"/>
  <c r="N1789" i="26"/>
  <c r="N1790" i="26"/>
  <c r="N1791" i="26"/>
  <c r="N1792" i="26"/>
  <c r="N1793" i="26"/>
  <c r="N1794" i="26"/>
  <c r="N1795" i="26"/>
  <c r="N1796" i="26"/>
  <c r="N1797" i="26"/>
  <c r="N1798" i="26"/>
  <c r="N1799" i="26"/>
  <c r="N1800" i="26"/>
  <c r="N1801" i="26"/>
  <c r="N1802" i="26"/>
  <c r="N1803" i="26"/>
  <c r="N1804" i="26"/>
  <c r="N1805" i="26"/>
  <c r="N1806" i="26"/>
  <c r="N1807" i="26"/>
  <c r="N1808" i="26"/>
  <c r="N1809" i="26"/>
  <c r="N1810" i="26"/>
  <c r="N1811" i="26"/>
  <c r="N1812" i="26"/>
  <c r="N1813" i="26"/>
  <c r="N1814" i="26"/>
  <c r="N1815" i="26"/>
  <c r="N1816" i="26"/>
  <c r="N1817" i="26"/>
  <c r="N1818" i="26"/>
  <c r="N1819" i="26"/>
  <c r="N1820" i="26"/>
  <c r="N1821" i="26"/>
  <c r="N1822" i="26"/>
  <c r="N1823" i="26"/>
  <c r="N1824" i="26"/>
  <c r="N1825" i="26"/>
  <c r="N1826" i="26"/>
  <c r="N1827" i="26"/>
  <c r="N1828" i="26"/>
  <c r="N1829" i="26"/>
  <c r="N1830" i="26"/>
  <c r="N1831" i="26"/>
  <c r="N1832" i="26"/>
  <c r="N1833" i="26"/>
  <c r="N1834" i="26"/>
  <c r="N1835" i="26"/>
  <c r="N1836" i="26"/>
  <c r="N1837" i="26"/>
  <c r="N1838" i="26"/>
  <c r="N1839" i="26"/>
  <c r="N1840" i="26"/>
  <c r="N1841" i="26"/>
  <c r="N1842" i="26"/>
  <c r="N1843" i="26"/>
  <c r="N1844" i="26"/>
  <c r="N1845" i="26"/>
  <c r="N1846" i="26"/>
  <c r="N1847" i="26"/>
  <c r="N1848" i="26"/>
  <c r="N1849" i="26"/>
  <c r="N1850" i="26"/>
  <c r="N1851" i="26"/>
  <c r="N1852" i="26"/>
  <c r="N1853" i="26"/>
  <c r="N1854" i="26"/>
  <c r="N1855" i="26"/>
  <c r="N1856" i="26"/>
  <c r="N1857" i="26"/>
  <c r="N1858" i="26"/>
  <c r="N1859" i="26"/>
  <c r="N1860" i="26"/>
  <c r="N1861" i="26"/>
  <c r="N1862" i="26"/>
  <c r="N1863" i="26"/>
  <c r="N1864" i="26"/>
  <c r="N1865" i="26"/>
  <c r="N1866" i="26"/>
  <c r="N1867" i="26"/>
  <c r="N1868" i="26"/>
  <c r="N1869" i="26"/>
  <c r="N1870" i="26"/>
  <c r="N1871" i="26"/>
  <c r="N1872" i="26"/>
  <c r="N1873" i="26"/>
  <c r="N1874" i="26"/>
  <c r="N1875" i="26"/>
  <c r="N1876" i="26"/>
  <c r="N1877" i="26"/>
  <c r="N1878" i="26"/>
  <c r="N1879" i="26"/>
  <c r="N1880" i="26"/>
  <c r="N1881" i="26"/>
  <c r="N1882" i="26"/>
  <c r="N1883" i="26"/>
  <c r="N1884" i="26"/>
  <c r="N1885" i="26"/>
  <c r="N1886" i="26"/>
  <c r="N1887" i="26"/>
  <c r="N1888" i="26"/>
  <c r="N1889" i="26"/>
  <c r="N1890" i="26"/>
  <c r="N1891" i="26"/>
  <c r="N1892" i="26"/>
  <c r="N1893" i="26"/>
  <c r="N1894" i="26"/>
  <c r="N1895" i="26"/>
  <c r="N1896" i="26"/>
  <c r="N1897" i="26"/>
  <c r="N1898" i="26"/>
  <c r="N1899" i="26"/>
  <c r="N1900" i="26"/>
  <c r="N1901" i="26"/>
  <c r="N1902" i="26"/>
  <c r="N1903" i="26"/>
  <c r="N1904" i="26"/>
  <c r="N1905" i="26"/>
  <c r="N1906" i="26"/>
  <c r="N1907" i="26"/>
  <c r="N1908" i="26"/>
  <c r="N1909" i="26"/>
  <c r="N1910" i="26"/>
  <c r="N1911" i="26"/>
  <c r="N1912" i="26"/>
  <c r="N1913" i="26"/>
  <c r="N1914" i="26"/>
  <c r="N1915" i="26"/>
  <c r="N1916" i="26"/>
  <c r="N1917" i="26"/>
  <c r="N1918" i="26"/>
  <c r="N1919" i="26"/>
  <c r="N1920" i="26"/>
  <c r="N1921" i="26"/>
  <c r="N1922" i="26"/>
  <c r="N1923" i="26"/>
  <c r="N1924" i="26"/>
  <c r="N1925" i="26"/>
  <c r="N1926" i="26"/>
  <c r="N1927" i="26"/>
  <c r="N1928" i="26"/>
  <c r="N1929" i="26"/>
  <c r="N1930" i="26"/>
  <c r="N1931" i="26"/>
  <c r="N1932" i="26"/>
  <c r="N1933" i="26"/>
  <c r="N1934" i="26"/>
  <c r="N1935" i="26"/>
  <c r="N1936" i="26"/>
  <c r="N1937" i="26"/>
  <c r="N1938" i="26"/>
  <c r="N1939" i="26"/>
  <c r="N4" i="26"/>
  <c r="M4" i="26"/>
  <c r="M5" i="26"/>
  <c r="M6" i="26"/>
  <c r="M7" i="26"/>
  <c r="M8" i="26"/>
  <c r="M9" i="26"/>
  <c r="M10" i="26"/>
  <c r="M11" i="26"/>
  <c r="M12" i="26"/>
  <c r="M13" i="26"/>
  <c r="M14" i="26"/>
  <c r="M15" i="26"/>
  <c r="M16" i="26"/>
  <c r="M17" i="26"/>
  <c r="M18" i="26"/>
  <c r="M19" i="26"/>
  <c r="M20" i="26"/>
  <c r="M21" i="26"/>
  <c r="M22" i="26"/>
  <c r="M23" i="26"/>
  <c r="M24" i="26"/>
  <c r="M25" i="26"/>
  <c r="M26" i="26"/>
  <c r="M27" i="26"/>
  <c r="M28" i="26"/>
  <c r="M29" i="26"/>
  <c r="M30" i="26"/>
  <c r="M31" i="26"/>
  <c r="M32" i="26"/>
  <c r="M33" i="26"/>
  <c r="M34" i="26"/>
  <c r="M35" i="26"/>
  <c r="M36" i="26"/>
  <c r="M37" i="26"/>
  <c r="M38" i="26"/>
  <c r="M39" i="26"/>
  <c r="M40" i="26"/>
  <c r="M41" i="26"/>
  <c r="M42" i="26"/>
  <c r="M43" i="26"/>
  <c r="M44" i="26"/>
  <c r="M45" i="26"/>
  <c r="M46" i="26"/>
  <c r="M47" i="26"/>
  <c r="M48" i="26"/>
  <c r="M49" i="26"/>
  <c r="M50" i="26"/>
  <c r="M51" i="26"/>
  <c r="M52" i="26"/>
  <c r="M53" i="26"/>
  <c r="M54" i="26"/>
  <c r="M55" i="26"/>
  <c r="M56" i="26"/>
  <c r="M57" i="26"/>
  <c r="M58" i="26"/>
  <c r="M59" i="26"/>
  <c r="M60" i="26"/>
  <c r="M61" i="26"/>
  <c r="M62" i="26"/>
  <c r="M63" i="26"/>
  <c r="M64" i="26"/>
  <c r="M65" i="26"/>
  <c r="M66" i="26"/>
  <c r="M67" i="26"/>
  <c r="M68" i="26"/>
  <c r="M69" i="26"/>
  <c r="M70" i="26"/>
  <c r="M71" i="26"/>
  <c r="M72" i="26"/>
  <c r="M73" i="26"/>
  <c r="M74" i="26"/>
  <c r="M75" i="26"/>
  <c r="M76" i="26"/>
  <c r="M77" i="26"/>
  <c r="M78" i="26"/>
  <c r="M79" i="26"/>
  <c r="M80" i="26"/>
  <c r="M81" i="26"/>
  <c r="M82" i="26"/>
  <c r="M83" i="26"/>
  <c r="M84" i="26"/>
  <c r="M85" i="26"/>
  <c r="M86" i="26"/>
  <c r="M87" i="26"/>
  <c r="M88" i="26"/>
  <c r="M89" i="26"/>
  <c r="M90" i="26"/>
  <c r="M91" i="26"/>
  <c r="M92" i="26"/>
  <c r="M93" i="26"/>
  <c r="M94" i="26"/>
  <c r="M95" i="26"/>
  <c r="M96" i="26"/>
  <c r="M97" i="26"/>
  <c r="M98" i="26"/>
  <c r="M99" i="26"/>
  <c r="M100" i="26"/>
  <c r="M101" i="26"/>
  <c r="M102" i="26"/>
  <c r="M103" i="26"/>
  <c r="M104" i="26"/>
  <c r="M105" i="26"/>
  <c r="M106" i="26"/>
  <c r="M107" i="26"/>
  <c r="M108" i="26"/>
  <c r="M109" i="26"/>
  <c r="M110" i="26"/>
  <c r="M111" i="26"/>
  <c r="M112" i="26"/>
  <c r="M113" i="26"/>
  <c r="M114" i="26"/>
  <c r="M115" i="26"/>
  <c r="M116" i="26"/>
  <c r="M117" i="26"/>
  <c r="M118" i="26"/>
  <c r="M119" i="26"/>
  <c r="M120" i="26"/>
  <c r="M121" i="26"/>
  <c r="M122" i="26"/>
  <c r="M123" i="26"/>
  <c r="M124" i="26"/>
  <c r="M125" i="26"/>
  <c r="M126" i="26"/>
  <c r="M127" i="26"/>
  <c r="M128" i="26"/>
  <c r="M129" i="26"/>
  <c r="M130" i="26"/>
  <c r="M131" i="26"/>
  <c r="M132" i="26"/>
  <c r="M133" i="26"/>
  <c r="M134" i="26"/>
  <c r="M135" i="26"/>
  <c r="M136" i="26"/>
  <c r="M137" i="26"/>
  <c r="M138" i="26"/>
  <c r="M139" i="26"/>
  <c r="M140" i="26"/>
  <c r="M141" i="26"/>
  <c r="M142" i="26"/>
  <c r="M143" i="26"/>
  <c r="M144" i="26"/>
  <c r="M145" i="26"/>
  <c r="M146" i="26"/>
  <c r="M147" i="26"/>
  <c r="M148" i="26"/>
  <c r="M149" i="26"/>
  <c r="M150" i="26"/>
  <c r="M151" i="26"/>
  <c r="M152" i="26"/>
  <c r="M153" i="26"/>
  <c r="M154" i="26"/>
  <c r="M155" i="26"/>
  <c r="M156" i="26"/>
  <c r="M157" i="26"/>
  <c r="M158" i="26"/>
  <c r="M159" i="26"/>
  <c r="M160" i="26"/>
  <c r="M161" i="26"/>
  <c r="M162" i="26"/>
  <c r="M163" i="26"/>
  <c r="M164" i="26"/>
  <c r="M165" i="26"/>
  <c r="M166" i="26"/>
  <c r="M167" i="26"/>
  <c r="M168" i="26"/>
  <c r="M169" i="26"/>
  <c r="M170" i="26"/>
  <c r="M171" i="26"/>
  <c r="M172" i="26"/>
  <c r="M173" i="26"/>
  <c r="M174" i="26"/>
  <c r="M175" i="26"/>
  <c r="M176" i="26"/>
  <c r="M177" i="26"/>
  <c r="M178" i="26"/>
  <c r="M179" i="26"/>
  <c r="M180" i="26"/>
  <c r="M181" i="26"/>
  <c r="M182" i="26"/>
  <c r="M183" i="26"/>
  <c r="M184" i="26"/>
  <c r="M185" i="26"/>
  <c r="M186" i="26"/>
  <c r="M187" i="26"/>
  <c r="M188" i="26"/>
  <c r="M189" i="26"/>
  <c r="M190" i="26"/>
  <c r="M191" i="26"/>
  <c r="M192" i="26"/>
  <c r="M193" i="26"/>
  <c r="M194" i="26"/>
  <c r="M195" i="26"/>
  <c r="M196" i="26"/>
  <c r="M197" i="26"/>
  <c r="M198" i="26"/>
  <c r="M199" i="26"/>
  <c r="M200" i="26"/>
  <c r="M201" i="26"/>
  <c r="M202" i="26"/>
  <c r="M203" i="26"/>
  <c r="M204" i="26"/>
  <c r="M205" i="26"/>
  <c r="M206" i="26"/>
  <c r="M207" i="26"/>
  <c r="M208" i="26"/>
  <c r="M209" i="26"/>
  <c r="M210" i="26"/>
  <c r="M211" i="26"/>
  <c r="M212" i="26"/>
  <c r="M213" i="26"/>
  <c r="M214" i="26"/>
  <c r="M215" i="26"/>
  <c r="M216" i="26"/>
  <c r="M217" i="26"/>
  <c r="M218" i="26"/>
  <c r="M219" i="26"/>
  <c r="M220" i="26"/>
  <c r="M221" i="26"/>
  <c r="M222" i="26"/>
  <c r="M223" i="26"/>
  <c r="M224" i="26"/>
  <c r="M225" i="26"/>
  <c r="M226" i="26"/>
  <c r="M227" i="26"/>
  <c r="M228" i="26"/>
  <c r="M229" i="26"/>
  <c r="M230" i="26"/>
  <c r="M231" i="26"/>
  <c r="M232" i="26"/>
  <c r="M233" i="26"/>
  <c r="M234" i="26"/>
  <c r="M235" i="26"/>
  <c r="M236" i="26"/>
  <c r="M237" i="26"/>
  <c r="M238" i="26"/>
  <c r="M239" i="26"/>
  <c r="M240" i="26"/>
  <c r="M241" i="26"/>
  <c r="M242" i="26"/>
  <c r="M243" i="26"/>
  <c r="M244" i="26"/>
  <c r="M245" i="26"/>
  <c r="M246" i="26"/>
  <c r="M247" i="26"/>
  <c r="M248" i="26"/>
  <c r="M249" i="26"/>
  <c r="M250" i="26"/>
  <c r="M251" i="26"/>
  <c r="M252" i="26"/>
  <c r="M253" i="26"/>
  <c r="M254" i="26"/>
  <c r="M255" i="26"/>
  <c r="M256" i="26"/>
  <c r="M257" i="26"/>
  <c r="M258" i="26"/>
  <c r="M259" i="26"/>
  <c r="M260" i="26"/>
  <c r="M261" i="26"/>
  <c r="M262" i="26"/>
  <c r="M263" i="26"/>
  <c r="M264" i="26"/>
  <c r="M265" i="26"/>
  <c r="M266" i="26"/>
  <c r="M267" i="26"/>
  <c r="M268" i="26"/>
  <c r="M269" i="26"/>
  <c r="M270" i="26"/>
  <c r="M271" i="26"/>
  <c r="M272" i="26"/>
  <c r="M273" i="26"/>
  <c r="M274" i="26"/>
  <c r="M275" i="26"/>
  <c r="M276" i="26"/>
  <c r="M277" i="26"/>
  <c r="M278" i="26"/>
  <c r="M279" i="26"/>
  <c r="M280" i="26"/>
  <c r="M281" i="26"/>
  <c r="M282" i="26"/>
  <c r="M283" i="26"/>
  <c r="M284" i="26"/>
  <c r="M285" i="26"/>
  <c r="M286" i="26"/>
  <c r="M287" i="26"/>
  <c r="M288" i="26"/>
  <c r="M289" i="26"/>
  <c r="M290" i="26"/>
  <c r="M291" i="26"/>
  <c r="M292" i="26"/>
  <c r="M293" i="26"/>
  <c r="M294" i="26"/>
  <c r="M295" i="26"/>
  <c r="M296" i="26"/>
  <c r="M297" i="26"/>
  <c r="M298" i="26"/>
  <c r="M299" i="26"/>
  <c r="M300" i="26"/>
  <c r="M301" i="26"/>
  <c r="M302" i="26"/>
  <c r="M303" i="26"/>
  <c r="M304" i="26"/>
  <c r="M305" i="26"/>
  <c r="M306" i="26"/>
  <c r="M307" i="26"/>
  <c r="M308" i="26"/>
  <c r="M309" i="26"/>
  <c r="M310" i="26"/>
  <c r="M311" i="26"/>
  <c r="M312" i="26"/>
  <c r="M313" i="26"/>
  <c r="M314" i="26"/>
  <c r="M315" i="26"/>
  <c r="M316" i="26"/>
  <c r="M317" i="26"/>
  <c r="M318" i="26"/>
  <c r="M319" i="26"/>
  <c r="M320" i="26"/>
  <c r="M321" i="26"/>
  <c r="M322" i="26"/>
  <c r="M323" i="26"/>
  <c r="M324" i="26"/>
  <c r="M325" i="26"/>
  <c r="M326" i="26"/>
  <c r="M327" i="26"/>
  <c r="M328" i="26"/>
  <c r="M329" i="26"/>
  <c r="M330" i="26"/>
  <c r="M331" i="26"/>
  <c r="M332" i="26"/>
  <c r="M333" i="26"/>
  <c r="M334" i="26"/>
  <c r="M335" i="26"/>
  <c r="M336" i="26"/>
  <c r="M337" i="26"/>
  <c r="M338" i="26"/>
  <c r="M339" i="26"/>
  <c r="M340" i="26"/>
  <c r="M341" i="26"/>
  <c r="M342" i="26"/>
  <c r="M343" i="26"/>
  <c r="M344" i="26"/>
  <c r="M345" i="26"/>
  <c r="M346" i="26"/>
  <c r="M347" i="26"/>
  <c r="M348" i="26"/>
  <c r="M349" i="26"/>
  <c r="M350" i="26"/>
  <c r="M351" i="26"/>
  <c r="M352" i="26"/>
  <c r="M353" i="26"/>
  <c r="M354" i="26"/>
  <c r="M355" i="26"/>
  <c r="M356" i="26"/>
  <c r="M357" i="26"/>
  <c r="M358" i="26"/>
  <c r="M359" i="26"/>
  <c r="M360" i="26"/>
  <c r="M361" i="26"/>
  <c r="M362" i="26"/>
  <c r="M363" i="26"/>
  <c r="M364" i="26"/>
  <c r="M365" i="26"/>
  <c r="M366" i="26"/>
  <c r="M367" i="26"/>
  <c r="M368" i="26"/>
  <c r="M369" i="26"/>
  <c r="M370" i="26"/>
  <c r="M371" i="26"/>
  <c r="M372" i="26"/>
  <c r="M373" i="26"/>
  <c r="M374" i="26"/>
  <c r="M375" i="26"/>
  <c r="M376" i="26"/>
  <c r="M377" i="26"/>
  <c r="M378" i="26"/>
  <c r="M379" i="26"/>
  <c r="M380" i="26"/>
  <c r="M381" i="26"/>
  <c r="M382" i="26"/>
  <c r="M383" i="26"/>
  <c r="M384" i="26"/>
  <c r="M385" i="26"/>
  <c r="M386" i="26"/>
  <c r="M387" i="26"/>
  <c r="M388" i="26"/>
  <c r="M389" i="26"/>
  <c r="M390" i="26"/>
  <c r="M391" i="26"/>
  <c r="M392" i="26"/>
  <c r="M393" i="26"/>
  <c r="M394" i="26"/>
  <c r="M395" i="26"/>
  <c r="M396" i="26"/>
  <c r="M397" i="26"/>
  <c r="M398" i="26"/>
  <c r="M399" i="26"/>
  <c r="M400" i="26"/>
  <c r="M401" i="26"/>
  <c r="M402" i="26"/>
  <c r="M403" i="26"/>
  <c r="M404" i="26"/>
  <c r="M405" i="26"/>
  <c r="M406" i="26"/>
  <c r="M407" i="26"/>
  <c r="M408" i="26"/>
  <c r="M409" i="26"/>
  <c r="M410" i="26"/>
  <c r="M411" i="26"/>
  <c r="M412" i="26"/>
  <c r="M413" i="26"/>
  <c r="M414" i="26"/>
  <c r="M415" i="26"/>
  <c r="M416" i="26"/>
  <c r="M417" i="26"/>
  <c r="M418" i="26"/>
  <c r="M419" i="26"/>
  <c r="M420" i="26"/>
  <c r="M421" i="26"/>
  <c r="M422" i="26"/>
  <c r="M423" i="26"/>
  <c r="M424" i="26"/>
  <c r="M425" i="26"/>
  <c r="M426" i="26"/>
  <c r="M427" i="26"/>
  <c r="M428" i="26"/>
  <c r="M429" i="26"/>
  <c r="M430" i="26"/>
  <c r="M431" i="26"/>
  <c r="M432" i="26"/>
  <c r="M433" i="26"/>
  <c r="M434" i="26"/>
  <c r="M435" i="26"/>
  <c r="M436" i="26"/>
  <c r="M437" i="26"/>
  <c r="M438" i="26"/>
  <c r="M439" i="26"/>
  <c r="M440" i="26"/>
  <c r="M441" i="26"/>
  <c r="M442" i="26"/>
  <c r="M443" i="26"/>
  <c r="M444" i="26"/>
  <c r="M445" i="26"/>
  <c r="M446" i="26"/>
  <c r="M447" i="26"/>
  <c r="M448" i="26"/>
  <c r="M449" i="26"/>
  <c r="M450" i="26"/>
  <c r="M451" i="26"/>
  <c r="M452" i="26"/>
  <c r="M453" i="26"/>
  <c r="M454" i="26"/>
  <c r="M455" i="26"/>
  <c r="M456" i="26"/>
  <c r="M457" i="26"/>
  <c r="M458" i="26"/>
  <c r="M459" i="26"/>
  <c r="M460" i="26"/>
  <c r="M461" i="26"/>
  <c r="M462" i="26"/>
  <c r="M463" i="26"/>
  <c r="M464" i="26"/>
  <c r="M465" i="26"/>
  <c r="M466" i="26"/>
  <c r="M467" i="26"/>
  <c r="M468" i="26"/>
  <c r="M469" i="26"/>
  <c r="M470" i="26"/>
  <c r="M471" i="26"/>
  <c r="M472" i="26"/>
  <c r="M473" i="26"/>
  <c r="M474" i="26"/>
  <c r="M475" i="26"/>
  <c r="M476" i="26"/>
  <c r="M477" i="26"/>
  <c r="M478" i="26"/>
  <c r="M479" i="26"/>
  <c r="M480" i="26"/>
  <c r="M481" i="26"/>
  <c r="M482" i="26"/>
  <c r="M483" i="26"/>
  <c r="M484" i="26"/>
  <c r="M485" i="26"/>
  <c r="M486" i="26"/>
  <c r="M487" i="26"/>
  <c r="M488" i="26"/>
  <c r="M489" i="26"/>
  <c r="M490" i="26"/>
  <c r="M491" i="26"/>
  <c r="M492" i="26"/>
  <c r="M493" i="26"/>
  <c r="M494" i="26"/>
  <c r="M495" i="26"/>
  <c r="M496" i="26"/>
  <c r="M497" i="26"/>
  <c r="M498" i="26"/>
  <c r="M499" i="26"/>
  <c r="M500" i="26"/>
  <c r="M501" i="26"/>
  <c r="M502" i="26"/>
  <c r="M503" i="26"/>
  <c r="M504" i="26"/>
  <c r="M505" i="26"/>
  <c r="M506" i="26"/>
  <c r="M507" i="26"/>
  <c r="M508" i="26"/>
  <c r="M509" i="26"/>
  <c r="M510" i="26"/>
  <c r="M511" i="26"/>
  <c r="M512" i="26"/>
  <c r="M513" i="26"/>
  <c r="M514" i="26"/>
  <c r="M515" i="26"/>
  <c r="M516" i="26"/>
  <c r="M517" i="26"/>
  <c r="M518" i="26"/>
  <c r="M519" i="26"/>
  <c r="M520" i="26"/>
  <c r="M521" i="26"/>
  <c r="M522" i="26"/>
  <c r="M523" i="26"/>
  <c r="M524" i="26"/>
  <c r="M525" i="26"/>
  <c r="M526" i="26"/>
  <c r="M527" i="26"/>
  <c r="M528" i="26"/>
  <c r="M529" i="26"/>
  <c r="M530" i="26"/>
  <c r="M531" i="26"/>
  <c r="M532" i="26"/>
  <c r="M533" i="26"/>
  <c r="M534" i="26"/>
  <c r="M535" i="26"/>
  <c r="M536" i="26"/>
  <c r="M537" i="26"/>
  <c r="M538" i="26"/>
  <c r="M539" i="26"/>
  <c r="M540" i="26"/>
  <c r="M541" i="26"/>
  <c r="M542" i="26"/>
  <c r="M543" i="26"/>
  <c r="M544" i="26"/>
  <c r="M545" i="26"/>
  <c r="M546" i="26"/>
  <c r="M547" i="26"/>
  <c r="M548" i="26"/>
  <c r="M549" i="26"/>
  <c r="M550" i="26"/>
  <c r="M551" i="26"/>
  <c r="M552" i="26"/>
  <c r="M553" i="26"/>
  <c r="M554" i="26"/>
  <c r="M555" i="26"/>
  <c r="M556" i="26"/>
  <c r="M557" i="26"/>
  <c r="M558" i="26"/>
  <c r="M559" i="26"/>
  <c r="M560" i="26"/>
  <c r="M561" i="26"/>
  <c r="M562" i="26"/>
  <c r="M563" i="26"/>
  <c r="M564" i="26"/>
  <c r="M565" i="26"/>
  <c r="M566" i="26"/>
  <c r="M567" i="26"/>
  <c r="M568" i="26"/>
  <c r="M569" i="26"/>
  <c r="M570" i="26"/>
  <c r="M571" i="26"/>
  <c r="M572" i="26"/>
  <c r="M573" i="26"/>
  <c r="M574" i="26"/>
  <c r="M575" i="26"/>
  <c r="M576" i="26"/>
  <c r="M577" i="26"/>
  <c r="M578" i="26"/>
  <c r="M579" i="26"/>
  <c r="M580" i="26"/>
  <c r="M581" i="26"/>
  <c r="M582" i="26"/>
  <c r="M583" i="26"/>
  <c r="M584" i="26"/>
  <c r="M585" i="26"/>
  <c r="M586" i="26"/>
  <c r="M587" i="26"/>
  <c r="M588" i="26"/>
  <c r="M589" i="26"/>
  <c r="M590" i="26"/>
  <c r="M591" i="26"/>
  <c r="M592" i="26"/>
  <c r="M593" i="26"/>
  <c r="M594" i="26"/>
  <c r="M595" i="26"/>
  <c r="M596" i="26"/>
  <c r="M597" i="26"/>
  <c r="M598" i="26"/>
  <c r="M599" i="26"/>
  <c r="M600" i="26"/>
  <c r="M601" i="26"/>
  <c r="M602" i="26"/>
  <c r="M603" i="26"/>
  <c r="M604" i="26"/>
  <c r="M605" i="26"/>
  <c r="M606" i="26"/>
  <c r="M607" i="26"/>
  <c r="M608" i="26"/>
  <c r="M609" i="26"/>
  <c r="M610" i="26"/>
  <c r="M611" i="26"/>
  <c r="M612" i="26"/>
  <c r="M613" i="26"/>
  <c r="M614" i="26"/>
  <c r="M615" i="26"/>
  <c r="M616" i="26"/>
  <c r="M617" i="26"/>
  <c r="M618" i="26"/>
  <c r="M619" i="26"/>
  <c r="M620" i="26"/>
  <c r="M621" i="26"/>
  <c r="M622" i="26"/>
  <c r="M623" i="26"/>
  <c r="M624" i="26"/>
  <c r="M625" i="26"/>
  <c r="M626" i="26"/>
  <c r="M627" i="26"/>
  <c r="M628" i="26"/>
  <c r="M629" i="26"/>
  <c r="M630" i="26"/>
  <c r="M631" i="26"/>
  <c r="M632" i="26"/>
  <c r="M633" i="26"/>
  <c r="M634" i="26"/>
  <c r="M635" i="26"/>
  <c r="M636" i="26"/>
  <c r="M637" i="26"/>
  <c r="M638" i="26"/>
  <c r="M639" i="26"/>
  <c r="M640" i="26"/>
  <c r="M641" i="26"/>
  <c r="M642" i="26"/>
  <c r="M643" i="26"/>
  <c r="M644" i="26"/>
  <c r="M645" i="26"/>
  <c r="M646" i="26"/>
  <c r="M647" i="26"/>
  <c r="M648" i="26"/>
  <c r="M649" i="26"/>
  <c r="M650" i="26"/>
  <c r="M651" i="26"/>
  <c r="M652" i="26"/>
  <c r="M653" i="26"/>
  <c r="M654" i="26"/>
  <c r="M655" i="26"/>
  <c r="M656" i="26"/>
  <c r="M657" i="26"/>
  <c r="M658" i="26"/>
  <c r="M659" i="26"/>
  <c r="M660" i="26"/>
  <c r="M661" i="26"/>
  <c r="M662" i="26"/>
  <c r="M663" i="26"/>
  <c r="M664" i="26"/>
  <c r="M665" i="26"/>
  <c r="M666" i="26"/>
  <c r="M667" i="26"/>
  <c r="M668" i="26"/>
  <c r="M669" i="26"/>
  <c r="M670" i="26"/>
  <c r="M671" i="26"/>
  <c r="M672" i="26"/>
  <c r="M673" i="26"/>
  <c r="M674" i="26"/>
  <c r="M675" i="26"/>
  <c r="M676" i="26"/>
  <c r="M677" i="26"/>
  <c r="M678" i="26"/>
  <c r="M679" i="26"/>
  <c r="M680" i="26"/>
  <c r="M681" i="26"/>
  <c r="M682" i="26"/>
  <c r="M683" i="26"/>
  <c r="M684" i="26"/>
  <c r="M685" i="26"/>
  <c r="M686" i="26"/>
  <c r="M687" i="26"/>
  <c r="M688" i="26"/>
  <c r="M689" i="26"/>
  <c r="M690" i="26"/>
  <c r="M691" i="26"/>
  <c r="M692" i="26"/>
  <c r="M693" i="26"/>
  <c r="M694" i="26"/>
  <c r="M695" i="26"/>
  <c r="M696" i="26"/>
  <c r="M697" i="26"/>
  <c r="M698" i="26"/>
  <c r="M699" i="26"/>
  <c r="M700" i="26"/>
  <c r="M701" i="26"/>
  <c r="M702" i="26"/>
  <c r="M703" i="26"/>
  <c r="M704" i="26"/>
  <c r="M705" i="26"/>
  <c r="M706" i="26"/>
  <c r="M707" i="26"/>
  <c r="M708" i="26"/>
  <c r="M709" i="26"/>
  <c r="M710" i="26"/>
  <c r="M711" i="26"/>
  <c r="M712" i="26"/>
  <c r="M713" i="26"/>
  <c r="M714" i="26"/>
  <c r="M715" i="26"/>
  <c r="M716" i="26"/>
  <c r="M717" i="26"/>
  <c r="M718" i="26"/>
  <c r="M719" i="26"/>
  <c r="M720" i="26"/>
  <c r="M721" i="26"/>
  <c r="M722" i="26"/>
  <c r="M723" i="26"/>
  <c r="M724" i="26"/>
  <c r="M725" i="26"/>
  <c r="M726" i="26"/>
  <c r="M727" i="26"/>
  <c r="M728" i="26"/>
  <c r="M729" i="26"/>
  <c r="M730" i="26"/>
  <c r="M731" i="26"/>
  <c r="M732" i="26"/>
  <c r="M733" i="26"/>
  <c r="M734" i="26"/>
  <c r="M735" i="26"/>
  <c r="M736" i="26"/>
  <c r="M737" i="26"/>
  <c r="M738" i="26"/>
  <c r="M739" i="26"/>
  <c r="M740" i="26"/>
  <c r="M741" i="26"/>
  <c r="M742" i="26"/>
  <c r="M743" i="26"/>
  <c r="M744" i="26"/>
  <c r="M745" i="26"/>
  <c r="M746" i="26"/>
  <c r="M747" i="26"/>
  <c r="M748" i="26"/>
  <c r="M749" i="26"/>
  <c r="M750" i="26"/>
  <c r="M751" i="26"/>
  <c r="M752" i="26"/>
  <c r="M753" i="26"/>
  <c r="M754" i="26"/>
  <c r="M755" i="26"/>
  <c r="M756" i="26"/>
  <c r="M757" i="26"/>
  <c r="M758" i="26"/>
  <c r="M759" i="26"/>
  <c r="M760" i="26"/>
  <c r="M761" i="26"/>
  <c r="M762" i="26"/>
  <c r="M763" i="26"/>
  <c r="M764" i="26"/>
  <c r="M765" i="26"/>
  <c r="M766" i="26"/>
  <c r="M767" i="26"/>
  <c r="M768" i="26"/>
  <c r="M769" i="26"/>
  <c r="M770" i="26"/>
  <c r="M771" i="26"/>
  <c r="M772" i="26"/>
  <c r="M773" i="26"/>
  <c r="M774" i="26"/>
  <c r="M775" i="26"/>
  <c r="M776" i="26"/>
  <c r="M777" i="26"/>
  <c r="M778" i="26"/>
  <c r="M779" i="26"/>
  <c r="M780" i="26"/>
  <c r="M781" i="26"/>
  <c r="M782" i="26"/>
  <c r="M783" i="26"/>
  <c r="M784" i="26"/>
  <c r="M785" i="26"/>
  <c r="M786" i="26"/>
  <c r="M787" i="26"/>
  <c r="M788" i="26"/>
  <c r="M789" i="26"/>
  <c r="M790" i="26"/>
  <c r="M791" i="26"/>
  <c r="M792" i="26"/>
  <c r="M793" i="26"/>
  <c r="M794" i="26"/>
  <c r="M795" i="26"/>
  <c r="M796" i="26"/>
  <c r="M797" i="26"/>
  <c r="M798" i="26"/>
  <c r="M799" i="26"/>
  <c r="M800" i="26"/>
  <c r="M801" i="26"/>
  <c r="M802" i="26"/>
  <c r="M803" i="26"/>
  <c r="M804" i="26"/>
  <c r="M805" i="26"/>
  <c r="M806" i="26"/>
  <c r="M807" i="26"/>
  <c r="M808" i="26"/>
  <c r="M809" i="26"/>
  <c r="M810" i="26"/>
  <c r="M811" i="26"/>
  <c r="M812" i="26"/>
  <c r="M813" i="26"/>
  <c r="M814" i="26"/>
  <c r="M815" i="26"/>
  <c r="M816" i="26"/>
  <c r="M817" i="26"/>
  <c r="M818" i="26"/>
  <c r="M819" i="26"/>
  <c r="M820" i="26"/>
  <c r="M821" i="26"/>
  <c r="M822" i="26"/>
  <c r="M823" i="26"/>
  <c r="M824" i="26"/>
  <c r="M825" i="26"/>
  <c r="M826" i="26"/>
  <c r="M827" i="26"/>
  <c r="M828" i="26"/>
  <c r="M829" i="26"/>
  <c r="M830" i="26"/>
  <c r="M831" i="26"/>
  <c r="M832" i="26"/>
  <c r="M833" i="26"/>
  <c r="M834" i="26"/>
  <c r="M835" i="26"/>
  <c r="M836" i="26"/>
  <c r="M837" i="26"/>
  <c r="M838" i="26"/>
  <c r="M839" i="26"/>
  <c r="M840" i="26"/>
  <c r="M841" i="26"/>
  <c r="M842" i="26"/>
  <c r="M843" i="26"/>
  <c r="M844" i="26"/>
  <c r="M845" i="26"/>
  <c r="M846" i="26"/>
  <c r="M847" i="26"/>
  <c r="M848" i="26"/>
  <c r="M849" i="26"/>
  <c r="M850" i="26"/>
  <c r="M851" i="26"/>
  <c r="M852" i="26"/>
  <c r="M853" i="26"/>
  <c r="M854" i="26"/>
  <c r="M855" i="26"/>
  <c r="M856" i="26"/>
  <c r="M857" i="26"/>
  <c r="M858" i="26"/>
  <c r="M859" i="26"/>
  <c r="M860" i="26"/>
  <c r="M861" i="26"/>
  <c r="M862" i="26"/>
  <c r="M863" i="26"/>
  <c r="M864" i="26"/>
  <c r="M865" i="26"/>
  <c r="M866" i="26"/>
  <c r="M867" i="26"/>
  <c r="M868" i="26"/>
  <c r="M869" i="26"/>
  <c r="M870" i="26"/>
  <c r="M871" i="26"/>
  <c r="M872" i="26"/>
  <c r="M873" i="26"/>
  <c r="M874" i="26"/>
  <c r="M875" i="26"/>
  <c r="M876" i="26"/>
  <c r="M877" i="26"/>
  <c r="M878" i="26"/>
  <c r="M879" i="26"/>
  <c r="M880" i="26"/>
  <c r="M881" i="26"/>
  <c r="M882" i="26"/>
  <c r="M883" i="26"/>
  <c r="M884" i="26"/>
  <c r="M885" i="26"/>
  <c r="M886" i="26"/>
  <c r="M887" i="26"/>
  <c r="M888" i="26"/>
  <c r="M889" i="26"/>
  <c r="M890" i="26"/>
  <c r="M891" i="26"/>
  <c r="M892" i="26"/>
  <c r="M893" i="26"/>
  <c r="M894" i="26"/>
  <c r="M895" i="26"/>
  <c r="M896" i="26"/>
  <c r="M897" i="26"/>
  <c r="M898" i="26"/>
  <c r="M899" i="26"/>
  <c r="M900" i="26"/>
  <c r="M901" i="26"/>
  <c r="M902" i="26"/>
  <c r="M903" i="26"/>
  <c r="M904" i="26"/>
  <c r="M905" i="26"/>
  <c r="M906" i="26"/>
  <c r="M907" i="26"/>
  <c r="M908" i="26"/>
  <c r="M909" i="26"/>
  <c r="M910" i="26"/>
  <c r="M911" i="26"/>
  <c r="M912" i="26"/>
  <c r="M913" i="26"/>
  <c r="M914" i="26"/>
  <c r="M915" i="26"/>
  <c r="M916" i="26"/>
  <c r="M917" i="26"/>
  <c r="M918" i="26"/>
  <c r="M919" i="26"/>
  <c r="M920" i="26"/>
  <c r="M921" i="26"/>
  <c r="M922" i="26"/>
  <c r="M923" i="26"/>
  <c r="M924" i="26"/>
  <c r="M925" i="26"/>
  <c r="M926" i="26"/>
  <c r="M927" i="26"/>
  <c r="M928" i="26"/>
  <c r="M929" i="26"/>
  <c r="M930" i="26"/>
  <c r="M931" i="26"/>
  <c r="M932" i="26"/>
  <c r="M933" i="26"/>
  <c r="M934" i="26"/>
  <c r="M935" i="26"/>
  <c r="M936" i="26"/>
  <c r="M937" i="26"/>
  <c r="M938" i="26"/>
  <c r="M939" i="26"/>
  <c r="M940" i="26"/>
  <c r="M941" i="26"/>
  <c r="M942" i="26"/>
  <c r="M943" i="26"/>
  <c r="M944" i="26"/>
  <c r="M945" i="26"/>
  <c r="M946" i="26"/>
  <c r="M947" i="26"/>
  <c r="M948" i="26"/>
  <c r="M949" i="26"/>
  <c r="M950" i="26"/>
  <c r="M951" i="26"/>
  <c r="M952" i="26"/>
  <c r="M953" i="26"/>
  <c r="M954" i="26"/>
  <c r="M955" i="26"/>
  <c r="M956" i="26"/>
  <c r="M957" i="26"/>
  <c r="M958" i="26"/>
  <c r="M959" i="26"/>
  <c r="M960" i="26"/>
  <c r="M961" i="26"/>
  <c r="M962" i="26"/>
  <c r="M963" i="26"/>
  <c r="M964" i="26"/>
  <c r="M965" i="26"/>
  <c r="M966" i="26"/>
  <c r="M967" i="26"/>
  <c r="M968" i="26"/>
  <c r="M969" i="26"/>
  <c r="M970" i="26"/>
  <c r="M971" i="26"/>
  <c r="M972" i="26"/>
  <c r="M973" i="26"/>
  <c r="M974" i="26"/>
  <c r="M975" i="26"/>
  <c r="M976" i="26"/>
  <c r="M977" i="26"/>
  <c r="M978" i="26"/>
  <c r="M979" i="26"/>
  <c r="M980" i="26"/>
  <c r="M981" i="26"/>
  <c r="M982" i="26"/>
  <c r="M983" i="26"/>
  <c r="M984" i="26"/>
  <c r="M985" i="26"/>
  <c r="M986" i="26"/>
  <c r="M987" i="26"/>
  <c r="M988" i="26"/>
  <c r="M989" i="26"/>
  <c r="M990" i="26"/>
  <c r="M991" i="26"/>
  <c r="M992" i="26"/>
  <c r="M993" i="26"/>
  <c r="M994" i="26"/>
  <c r="M995" i="26"/>
  <c r="M996" i="26"/>
  <c r="M997" i="26"/>
  <c r="M998" i="26"/>
  <c r="M999" i="26"/>
  <c r="M1000" i="26"/>
  <c r="M1001" i="26"/>
  <c r="M1002" i="26"/>
  <c r="M1003" i="26"/>
  <c r="M1004" i="26"/>
  <c r="M1005" i="26"/>
  <c r="M1006" i="26"/>
  <c r="M1007" i="26"/>
  <c r="M1008" i="26"/>
  <c r="M1009" i="26"/>
  <c r="M1010" i="26"/>
  <c r="M1011" i="26"/>
  <c r="M1012" i="26"/>
  <c r="M1013" i="26"/>
  <c r="M1014" i="26"/>
  <c r="M1015" i="26"/>
  <c r="M1016" i="26"/>
  <c r="M1017" i="26"/>
  <c r="M1018" i="26"/>
  <c r="M1019" i="26"/>
  <c r="M1020" i="26"/>
  <c r="M1021" i="26"/>
  <c r="M1022" i="26"/>
  <c r="M1023" i="26"/>
  <c r="M1024" i="26"/>
  <c r="M1025" i="26"/>
  <c r="M1026" i="26"/>
  <c r="M1027" i="26"/>
  <c r="M1028" i="26"/>
  <c r="M1029" i="26"/>
  <c r="M1030" i="26"/>
  <c r="M1031" i="26"/>
  <c r="M1032" i="26"/>
  <c r="M1033" i="26"/>
  <c r="M1034" i="26"/>
  <c r="M1035" i="26"/>
  <c r="M1036" i="26"/>
  <c r="M1037" i="26"/>
  <c r="M1038" i="26"/>
  <c r="M1039" i="26"/>
  <c r="M1040" i="26"/>
  <c r="M1041" i="26"/>
  <c r="M1042" i="26"/>
  <c r="M1043" i="26"/>
  <c r="M1044" i="26"/>
  <c r="M1045" i="26"/>
  <c r="M1046" i="26"/>
  <c r="M1047" i="26"/>
  <c r="M1048" i="26"/>
  <c r="M1049" i="26"/>
  <c r="M1050" i="26"/>
  <c r="M1051" i="26"/>
  <c r="M1052" i="26"/>
  <c r="M1053" i="26"/>
  <c r="M1054" i="26"/>
  <c r="M1055" i="26"/>
  <c r="M1056" i="26"/>
  <c r="M1057" i="26"/>
  <c r="M1058" i="26"/>
  <c r="M1059" i="26"/>
  <c r="M1060" i="26"/>
  <c r="M1061" i="26"/>
  <c r="M1062" i="26"/>
  <c r="M1063" i="26"/>
  <c r="M1064" i="26"/>
  <c r="M1065" i="26"/>
  <c r="M1066" i="26"/>
  <c r="M1067" i="26"/>
  <c r="M1068" i="26"/>
  <c r="M1069" i="26"/>
  <c r="M1070" i="26"/>
  <c r="M1071" i="26"/>
  <c r="M1072" i="26"/>
  <c r="M1073" i="26"/>
  <c r="M1074" i="26"/>
  <c r="M1075" i="26"/>
  <c r="M1076" i="26"/>
  <c r="M1077" i="26"/>
  <c r="M1078" i="26"/>
  <c r="M1079" i="26"/>
  <c r="M1080" i="26"/>
  <c r="M1081" i="26"/>
  <c r="M1082" i="26"/>
  <c r="M1083" i="26"/>
  <c r="M1084" i="26"/>
  <c r="M1085" i="26"/>
  <c r="M1086" i="26"/>
  <c r="M1087" i="26"/>
  <c r="M1088" i="26"/>
  <c r="M1089" i="26"/>
  <c r="M1090" i="26"/>
  <c r="M1091" i="26"/>
  <c r="M1092" i="26"/>
  <c r="M1093" i="26"/>
  <c r="M1094" i="26"/>
  <c r="M1095" i="26"/>
  <c r="M1096" i="26"/>
  <c r="M1097" i="26"/>
  <c r="M1098" i="26"/>
  <c r="M1099" i="26"/>
  <c r="M1100" i="26"/>
  <c r="M1101" i="26"/>
  <c r="M1102" i="26"/>
  <c r="M1103" i="26"/>
  <c r="M1104" i="26"/>
  <c r="M1105" i="26"/>
  <c r="M1106" i="26"/>
  <c r="M1107" i="26"/>
  <c r="M1108" i="26"/>
  <c r="M1109" i="26"/>
  <c r="M1110" i="26"/>
  <c r="M1111" i="26"/>
  <c r="M1112" i="26"/>
  <c r="M1113" i="26"/>
  <c r="M1114" i="26"/>
  <c r="M1115" i="26"/>
  <c r="M1116" i="26"/>
  <c r="M1117" i="26"/>
  <c r="M1118" i="26"/>
  <c r="M1119" i="26"/>
  <c r="M1120" i="26"/>
  <c r="M1121" i="26"/>
  <c r="M1122" i="26"/>
  <c r="M1123" i="26"/>
  <c r="M1124" i="26"/>
  <c r="M1125" i="26"/>
  <c r="M1126" i="26"/>
  <c r="M1127" i="26"/>
  <c r="M1128" i="26"/>
  <c r="M1129" i="26"/>
  <c r="M1130" i="26"/>
  <c r="M1131" i="26"/>
  <c r="M1132" i="26"/>
  <c r="M1133" i="26"/>
  <c r="M1134" i="26"/>
  <c r="M1135" i="26"/>
  <c r="M1136" i="26"/>
  <c r="M1137" i="26"/>
  <c r="M1138" i="26"/>
  <c r="M1139" i="26"/>
  <c r="M1140" i="26"/>
  <c r="M1141" i="26"/>
  <c r="M1142" i="26"/>
  <c r="M1143" i="26"/>
  <c r="M1144" i="26"/>
  <c r="M1145" i="26"/>
  <c r="M1146" i="26"/>
  <c r="M1147" i="26"/>
  <c r="M1148" i="26"/>
  <c r="M1149" i="26"/>
  <c r="M1150" i="26"/>
  <c r="M1151" i="26"/>
  <c r="M1152" i="26"/>
  <c r="M1153" i="26"/>
  <c r="M1154" i="26"/>
  <c r="M1155" i="26"/>
  <c r="M1156" i="26"/>
  <c r="M1157" i="26"/>
  <c r="M1158" i="26"/>
  <c r="M1159" i="26"/>
  <c r="M1160" i="26"/>
  <c r="M1161" i="26"/>
  <c r="M1162" i="26"/>
  <c r="M1163" i="26"/>
  <c r="M1164" i="26"/>
  <c r="M1165" i="26"/>
  <c r="M1166" i="26"/>
  <c r="M1167" i="26"/>
  <c r="M1168" i="26"/>
  <c r="M1169" i="26"/>
  <c r="M1170" i="26"/>
  <c r="M1171" i="26"/>
  <c r="M1172" i="26"/>
  <c r="M1173" i="26"/>
  <c r="M1174" i="26"/>
  <c r="M1175" i="26"/>
  <c r="M1176" i="26"/>
  <c r="M1177" i="26"/>
  <c r="M1178" i="26"/>
  <c r="M1179" i="26"/>
  <c r="M1180" i="26"/>
  <c r="M1181" i="26"/>
  <c r="M1182" i="26"/>
  <c r="M1183" i="26"/>
  <c r="M1184" i="26"/>
  <c r="M1185" i="26"/>
  <c r="M1186" i="26"/>
  <c r="M1187" i="26"/>
  <c r="M1188" i="26"/>
  <c r="M1189" i="26"/>
  <c r="M1190" i="26"/>
  <c r="M1191" i="26"/>
  <c r="M1192" i="26"/>
  <c r="M1193" i="26"/>
  <c r="M1194" i="26"/>
  <c r="M1195" i="26"/>
  <c r="M1196" i="26"/>
  <c r="M1197" i="26"/>
  <c r="M1198" i="26"/>
  <c r="M1199" i="26"/>
  <c r="M1200" i="26"/>
  <c r="M1201" i="26"/>
  <c r="M1202" i="26"/>
  <c r="M1203" i="26"/>
  <c r="M1204" i="26"/>
  <c r="M1205" i="26"/>
  <c r="M1206" i="26"/>
  <c r="M1207" i="26"/>
  <c r="M1208" i="26"/>
  <c r="M1209" i="26"/>
  <c r="M1210" i="26"/>
  <c r="M1211" i="26"/>
  <c r="M1212" i="26"/>
  <c r="M1213" i="26"/>
  <c r="M1214" i="26"/>
  <c r="M1215" i="26"/>
  <c r="M1216" i="26"/>
  <c r="M1217" i="26"/>
  <c r="M1218" i="26"/>
  <c r="M1219" i="26"/>
  <c r="M1220" i="26"/>
  <c r="M1221" i="26"/>
  <c r="M1222" i="26"/>
  <c r="M1223" i="26"/>
  <c r="M1224" i="26"/>
  <c r="M1225" i="26"/>
  <c r="M1226" i="26"/>
  <c r="M1227" i="26"/>
  <c r="M1228" i="26"/>
  <c r="M1229" i="26"/>
  <c r="M1230" i="26"/>
  <c r="M1231" i="26"/>
  <c r="M1232" i="26"/>
  <c r="M1233" i="26"/>
  <c r="M1234" i="26"/>
  <c r="M1235" i="26"/>
  <c r="M1236" i="26"/>
  <c r="M1237" i="26"/>
  <c r="M1238" i="26"/>
  <c r="M1239" i="26"/>
  <c r="M1240" i="26"/>
  <c r="M1241" i="26"/>
  <c r="M1242" i="26"/>
  <c r="M1243" i="26"/>
  <c r="M1244" i="26"/>
  <c r="M1245" i="26"/>
  <c r="M1246" i="26"/>
  <c r="M1247" i="26"/>
  <c r="M1248" i="26"/>
  <c r="M1249" i="26"/>
  <c r="M1250" i="26"/>
  <c r="M1251" i="26"/>
  <c r="M1252" i="26"/>
  <c r="M1253" i="26"/>
  <c r="M1254" i="26"/>
  <c r="M1255" i="26"/>
  <c r="M1256" i="26"/>
  <c r="M1257" i="26"/>
  <c r="M1258" i="26"/>
  <c r="M1259" i="26"/>
  <c r="M1260" i="26"/>
  <c r="M1261" i="26"/>
  <c r="M1262" i="26"/>
  <c r="M1263" i="26"/>
  <c r="M1264" i="26"/>
  <c r="M1265" i="26"/>
  <c r="M1266" i="26"/>
  <c r="M1267" i="26"/>
  <c r="M1268" i="26"/>
  <c r="M1269" i="26"/>
  <c r="M1270" i="26"/>
  <c r="M1271" i="26"/>
  <c r="M1272" i="26"/>
  <c r="M1273" i="26"/>
  <c r="M1274" i="26"/>
  <c r="M1275" i="26"/>
  <c r="M1276" i="26"/>
  <c r="M1277" i="26"/>
  <c r="M1278" i="26"/>
  <c r="M1279" i="26"/>
  <c r="M1280" i="26"/>
  <c r="M1281" i="26"/>
  <c r="M1282" i="26"/>
  <c r="M1283" i="26"/>
  <c r="M1284" i="26"/>
  <c r="M1285" i="26"/>
  <c r="M1286" i="26"/>
  <c r="M1287" i="26"/>
  <c r="M1288" i="26"/>
  <c r="M1289" i="26"/>
  <c r="M1290" i="26"/>
  <c r="M1291" i="26"/>
  <c r="M1292" i="26"/>
  <c r="M1293" i="26"/>
  <c r="M1294" i="26"/>
  <c r="M1295" i="26"/>
  <c r="M1296" i="26"/>
  <c r="M1297" i="26"/>
  <c r="M1298" i="26"/>
  <c r="M1299" i="26"/>
  <c r="M1300" i="26"/>
  <c r="M1301" i="26"/>
  <c r="M1302" i="26"/>
  <c r="M1303" i="26"/>
  <c r="M1304" i="26"/>
  <c r="M1305" i="26"/>
  <c r="M1306" i="26"/>
  <c r="M1307" i="26"/>
  <c r="M1308" i="26"/>
  <c r="M1309" i="26"/>
  <c r="M1310" i="26"/>
  <c r="M1311" i="26"/>
  <c r="M1312" i="26"/>
  <c r="M1313" i="26"/>
  <c r="M1314" i="26"/>
  <c r="M1315" i="26"/>
  <c r="M1316" i="26"/>
  <c r="M1317" i="26"/>
  <c r="M1318" i="26"/>
  <c r="M1319" i="26"/>
  <c r="M1320" i="26"/>
  <c r="M1321" i="26"/>
  <c r="M1322" i="26"/>
  <c r="M1323" i="26"/>
  <c r="M1324" i="26"/>
  <c r="M1325" i="26"/>
  <c r="M1326" i="26"/>
  <c r="M1327" i="26"/>
  <c r="M1328" i="26"/>
  <c r="M1329" i="26"/>
  <c r="M1330" i="26"/>
  <c r="M1331" i="26"/>
  <c r="M1332" i="26"/>
  <c r="M1333" i="26"/>
  <c r="M1334" i="26"/>
  <c r="M1335" i="26"/>
  <c r="M1336" i="26"/>
  <c r="M1337" i="26"/>
  <c r="M1338" i="26"/>
  <c r="M1339" i="26"/>
  <c r="M1340" i="26"/>
  <c r="M1341" i="26"/>
  <c r="M1342" i="26"/>
  <c r="M1343" i="26"/>
  <c r="M1344" i="26"/>
  <c r="M1345" i="26"/>
  <c r="M1346" i="26"/>
  <c r="M1347" i="26"/>
  <c r="M1348" i="26"/>
  <c r="M1349" i="26"/>
  <c r="M1350" i="26"/>
  <c r="M1351" i="26"/>
  <c r="M1352" i="26"/>
  <c r="M1353" i="26"/>
  <c r="M1354" i="26"/>
  <c r="M1355" i="26"/>
  <c r="M1356" i="26"/>
  <c r="M1357" i="26"/>
  <c r="M1358" i="26"/>
  <c r="M1359" i="26"/>
  <c r="M1360" i="26"/>
  <c r="M1361" i="26"/>
  <c r="M1362" i="26"/>
  <c r="M1363" i="26"/>
  <c r="M1364" i="26"/>
  <c r="M1365" i="26"/>
  <c r="M1366" i="26"/>
  <c r="M1367" i="26"/>
  <c r="M1368" i="26"/>
  <c r="M1369" i="26"/>
  <c r="M1370" i="26"/>
  <c r="M1371" i="26"/>
  <c r="M1372" i="26"/>
  <c r="M1373" i="26"/>
  <c r="M1374" i="26"/>
  <c r="M1375" i="26"/>
  <c r="M1376" i="26"/>
  <c r="M1377" i="26"/>
  <c r="M1378" i="26"/>
  <c r="M1379" i="26"/>
  <c r="M1380" i="26"/>
  <c r="M1381" i="26"/>
  <c r="M1382" i="26"/>
  <c r="M1383" i="26"/>
  <c r="M1384" i="26"/>
  <c r="M1385" i="26"/>
  <c r="M1386" i="26"/>
  <c r="M1387" i="26"/>
  <c r="M1388" i="26"/>
  <c r="M1389" i="26"/>
  <c r="M1390" i="26"/>
  <c r="M1391" i="26"/>
  <c r="M1392" i="26"/>
  <c r="M1393" i="26"/>
  <c r="M1394" i="26"/>
  <c r="M1395" i="26"/>
  <c r="M1396" i="26"/>
  <c r="M1397" i="26"/>
  <c r="M1398" i="26"/>
  <c r="M1399" i="26"/>
  <c r="M1400" i="26"/>
  <c r="M1401" i="26"/>
  <c r="M1402" i="26"/>
  <c r="M1403" i="26"/>
  <c r="M1404" i="26"/>
  <c r="M1405" i="26"/>
  <c r="M1406" i="26"/>
  <c r="M1407" i="26"/>
  <c r="M1408" i="26"/>
  <c r="M1409" i="26"/>
  <c r="M1410" i="26"/>
  <c r="M1411" i="26"/>
  <c r="M1412" i="26"/>
  <c r="M1413" i="26"/>
  <c r="M1414" i="26"/>
  <c r="M1415" i="26"/>
  <c r="M1416" i="26"/>
  <c r="M1417" i="26"/>
  <c r="M1418" i="26"/>
  <c r="M1419" i="26"/>
  <c r="M1420" i="26"/>
  <c r="M1421" i="26"/>
  <c r="M1422" i="26"/>
  <c r="M1423" i="26"/>
  <c r="M1424" i="26"/>
  <c r="M1425" i="26"/>
  <c r="M1426" i="26"/>
  <c r="M1427" i="26"/>
  <c r="M1428" i="26"/>
  <c r="M1429" i="26"/>
  <c r="M1430" i="26"/>
  <c r="M1431" i="26"/>
  <c r="M1432" i="26"/>
  <c r="M1433" i="26"/>
  <c r="M1434" i="26"/>
  <c r="M1435" i="26"/>
  <c r="M1436" i="26"/>
  <c r="M1437" i="26"/>
  <c r="M1438" i="26"/>
  <c r="M1439" i="26"/>
  <c r="M1440" i="26"/>
  <c r="M1441" i="26"/>
  <c r="M1442" i="26"/>
  <c r="M1443" i="26"/>
  <c r="M1444" i="26"/>
  <c r="M1445" i="26"/>
  <c r="M1446" i="26"/>
  <c r="M1447" i="26"/>
  <c r="M1448" i="26"/>
  <c r="M1449" i="26"/>
  <c r="M1450" i="26"/>
  <c r="M1451" i="26"/>
  <c r="M1452" i="26"/>
  <c r="M1453" i="26"/>
  <c r="M1454" i="26"/>
  <c r="M1455" i="26"/>
  <c r="M1456" i="26"/>
  <c r="M1457" i="26"/>
  <c r="M1458" i="26"/>
  <c r="M1459" i="26"/>
  <c r="M1460" i="26"/>
  <c r="M1461" i="26"/>
  <c r="M1462" i="26"/>
  <c r="M1463" i="26"/>
  <c r="M1464" i="26"/>
  <c r="M1465" i="26"/>
  <c r="M1466" i="26"/>
  <c r="M1467" i="26"/>
  <c r="M1468" i="26"/>
  <c r="M1469" i="26"/>
  <c r="M1470" i="26"/>
  <c r="M1471" i="26"/>
  <c r="M1472" i="26"/>
  <c r="M1473" i="26"/>
  <c r="M1474" i="26"/>
  <c r="M1475" i="26"/>
  <c r="M1476" i="26"/>
  <c r="M1477" i="26"/>
  <c r="M1478" i="26"/>
  <c r="M1479" i="26"/>
  <c r="M1480" i="26"/>
  <c r="M1481" i="26"/>
  <c r="M1482" i="26"/>
  <c r="M1483" i="26"/>
  <c r="M1484" i="26"/>
  <c r="M1485" i="26"/>
  <c r="M1486" i="26"/>
  <c r="M1487" i="26"/>
  <c r="M1488" i="26"/>
  <c r="M1489" i="26"/>
  <c r="M1490" i="26"/>
  <c r="M1491" i="26"/>
  <c r="M1492" i="26"/>
  <c r="M1493" i="26"/>
  <c r="M1494" i="26"/>
  <c r="M1495" i="26"/>
  <c r="M1496" i="26"/>
  <c r="M1497" i="26"/>
  <c r="M1498" i="26"/>
  <c r="M1499" i="26"/>
  <c r="M1500" i="26"/>
  <c r="M1501" i="26"/>
  <c r="M1502" i="26"/>
  <c r="M1503" i="26"/>
  <c r="M1504" i="26"/>
  <c r="M1505" i="26"/>
  <c r="M1506" i="26"/>
  <c r="M1507" i="26"/>
  <c r="M1508" i="26"/>
  <c r="M1509" i="26"/>
  <c r="M1510" i="26"/>
  <c r="M1511" i="26"/>
  <c r="M1512" i="26"/>
  <c r="M1513" i="26"/>
  <c r="M1514" i="26"/>
  <c r="M1515" i="26"/>
  <c r="M1516" i="26"/>
  <c r="M1517" i="26"/>
  <c r="M1518" i="26"/>
  <c r="M1519" i="26"/>
  <c r="M1520" i="26"/>
  <c r="M1521" i="26"/>
  <c r="M1522" i="26"/>
  <c r="M1523" i="26"/>
  <c r="M1524" i="26"/>
  <c r="M1525" i="26"/>
  <c r="M1526" i="26"/>
  <c r="M1527" i="26"/>
  <c r="M1528" i="26"/>
  <c r="M1529" i="26"/>
  <c r="M1530" i="26"/>
  <c r="M1531" i="26"/>
  <c r="M1532" i="26"/>
  <c r="M1533" i="26"/>
  <c r="M1534" i="26"/>
  <c r="M1535" i="26"/>
  <c r="M1536" i="26"/>
  <c r="M1537" i="26"/>
  <c r="M1538" i="26"/>
  <c r="M1539" i="26"/>
  <c r="M1540" i="26"/>
  <c r="M1541" i="26"/>
  <c r="M1542" i="26"/>
  <c r="M1543" i="26"/>
  <c r="M1544" i="26"/>
  <c r="M1545" i="26"/>
  <c r="M1546" i="26"/>
  <c r="M1547" i="26"/>
  <c r="M1548" i="26"/>
  <c r="M1549" i="26"/>
  <c r="M1550" i="26"/>
  <c r="M1551" i="26"/>
  <c r="M1552" i="26"/>
  <c r="M1553" i="26"/>
  <c r="M1554" i="26"/>
  <c r="M1555" i="26"/>
  <c r="M1556" i="26"/>
  <c r="M1557" i="26"/>
  <c r="M1558" i="26"/>
  <c r="M1559" i="26"/>
  <c r="M1560" i="26"/>
  <c r="M1561" i="26"/>
  <c r="M1562" i="26"/>
  <c r="M1563" i="26"/>
  <c r="M1564" i="26"/>
  <c r="M1565" i="26"/>
  <c r="M1566" i="26"/>
  <c r="M1567" i="26"/>
  <c r="M1568" i="26"/>
  <c r="M1569" i="26"/>
  <c r="M1570" i="26"/>
  <c r="M1571" i="26"/>
  <c r="M1572" i="26"/>
  <c r="M1573" i="26"/>
  <c r="M1574" i="26"/>
  <c r="M1575" i="26"/>
  <c r="M1576" i="26"/>
  <c r="M1577" i="26"/>
  <c r="M1578" i="26"/>
  <c r="M1579" i="26"/>
  <c r="M1580" i="26"/>
  <c r="M1581" i="26"/>
  <c r="M1582" i="26"/>
  <c r="M1583" i="26"/>
  <c r="M1584" i="26"/>
  <c r="M1585" i="26"/>
  <c r="M1586" i="26"/>
  <c r="M1587" i="26"/>
  <c r="M1588" i="26"/>
  <c r="M1589" i="26"/>
  <c r="M1590" i="26"/>
  <c r="M1591" i="26"/>
  <c r="M1592" i="26"/>
  <c r="M1593" i="26"/>
  <c r="M1594" i="26"/>
  <c r="M1595" i="26"/>
  <c r="M1596" i="26"/>
  <c r="M1597" i="26"/>
  <c r="M1598" i="26"/>
  <c r="M1599" i="26"/>
  <c r="M1600" i="26"/>
  <c r="M1601" i="26"/>
  <c r="M1602" i="26"/>
  <c r="M1603" i="26"/>
  <c r="M1604" i="26"/>
  <c r="M1605" i="26"/>
  <c r="M1606" i="26"/>
  <c r="M1607" i="26"/>
  <c r="M1608" i="26"/>
  <c r="M1609" i="26"/>
  <c r="M1610" i="26"/>
  <c r="M1611" i="26"/>
  <c r="M1612" i="26"/>
  <c r="M1613" i="26"/>
  <c r="M1614" i="26"/>
  <c r="M1615" i="26"/>
  <c r="M1616" i="26"/>
  <c r="M1617" i="26"/>
  <c r="M1618" i="26"/>
  <c r="M1619" i="26"/>
  <c r="M1620" i="26"/>
  <c r="M1621" i="26"/>
  <c r="M1622" i="26"/>
  <c r="M1623" i="26"/>
  <c r="M1624" i="26"/>
  <c r="M1625" i="26"/>
  <c r="M1626" i="26"/>
  <c r="M1627" i="26"/>
  <c r="M1628" i="26"/>
  <c r="M1629" i="26"/>
  <c r="M1630" i="26"/>
  <c r="M1631" i="26"/>
  <c r="M1632" i="26"/>
  <c r="M1633" i="26"/>
  <c r="M1634" i="26"/>
  <c r="M1635" i="26"/>
  <c r="M1636" i="26"/>
  <c r="M1637" i="26"/>
  <c r="M1638" i="26"/>
  <c r="M1639" i="26"/>
  <c r="M1640" i="26"/>
  <c r="M1641" i="26"/>
  <c r="M1642" i="26"/>
  <c r="M1643" i="26"/>
  <c r="M1644" i="26"/>
  <c r="M1645" i="26"/>
  <c r="M1646" i="26"/>
  <c r="M1647" i="26"/>
  <c r="M1648" i="26"/>
  <c r="M1649" i="26"/>
  <c r="M1650" i="26"/>
  <c r="M1651" i="26"/>
  <c r="M1652" i="26"/>
  <c r="M1653" i="26"/>
  <c r="M1654" i="26"/>
  <c r="M1655" i="26"/>
  <c r="M1656" i="26"/>
  <c r="M1657" i="26"/>
  <c r="M1658" i="26"/>
  <c r="M1659" i="26"/>
  <c r="M1660" i="26"/>
  <c r="M1661" i="26"/>
  <c r="M1662" i="26"/>
  <c r="M1663" i="26"/>
  <c r="M1664" i="26"/>
  <c r="M1665" i="26"/>
  <c r="M1666" i="26"/>
  <c r="M1667" i="26"/>
  <c r="M1668" i="26"/>
  <c r="M1669" i="26"/>
  <c r="M1670" i="26"/>
  <c r="M1671" i="26"/>
  <c r="M1672" i="26"/>
  <c r="M1673" i="26"/>
  <c r="M1674" i="26"/>
  <c r="M1675" i="26"/>
  <c r="M1676" i="26"/>
  <c r="M1677" i="26"/>
  <c r="M1678" i="26"/>
  <c r="M1679" i="26"/>
  <c r="M1680" i="26"/>
  <c r="M1681" i="26"/>
  <c r="M1682" i="26"/>
  <c r="M1683" i="26"/>
  <c r="M1684" i="26"/>
  <c r="M1685" i="26"/>
  <c r="M1686" i="26"/>
  <c r="M1687" i="26"/>
  <c r="M1688" i="26"/>
  <c r="M1689" i="26"/>
  <c r="M1690" i="26"/>
  <c r="M1691" i="26"/>
  <c r="M1692" i="26"/>
  <c r="M1693" i="26"/>
  <c r="M1694" i="26"/>
  <c r="M1695" i="26"/>
  <c r="M1696" i="26"/>
  <c r="M1697" i="26"/>
  <c r="M1698" i="26"/>
  <c r="M1699" i="26"/>
  <c r="M1700" i="26"/>
  <c r="M1701" i="26"/>
  <c r="M1702" i="26"/>
  <c r="M1703" i="26"/>
  <c r="M1704" i="26"/>
  <c r="M1705" i="26"/>
  <c r="M1706" i="26"/>
  <c r="M1707" i="26"/>
  <c r="M1708" i="26"/>
  <c r="M1709" i="26"/>
  <c r="M1710" i="26"/>
  <c r="M1711" i="26"/>
  <c r="M1712" i="26"/>
  <c r="M1713" i="26"/>
  <c r="M1714" i="26"/>
  <c r="M1715" i="26"/>
  <c r="M1716" i="26"/>
  <c r="M1717" i="26"/>
  <c r="M1718" i="26"/>
  <c r="M1719" i="26"/>
  <c r="M1720" i="26"/>
  <c r="M1721" i="26"/>
  <c r="M1722" i="26"/>
  <c r="M1723" i="26"/>
  <c r="M1724" i="26"/>
  <c r="M1725" i="26"/>
  <c r="M1726" i="26"/>
  <c r="M1727" i="26"/>
  <c r="M1728" i="26"/>
  <c r="M1729" i="26"/>
  <c r="M1730" i="26"/>
  <c r="M1731" i="26"/>
  <c r="M1732" i="26"/>
  <c r="M1733" i="26"/>
  <c r="M1734" i="26"/>
  <c r="M1735" i="26"/>
  <c r="M1736" i="26"/>
  <c r="M1737" i="26"/>
  <c r="M1738" i="26"/>
  <c r="M1739" i="26"/>
  <c r="M1740" i="26"/>
  <c r="M1741" i="26"/>
  <c r="M1742" i="26"/>
  <c r="M1743" i="26"/>
  <c r="M1744" i="26"/>
  <c r="M1745" i="26"/>
  <c r="M1746" i="26"/>
  <c r="M1747" i="26"/>
  <c r="M1748" i="26"/>
  <c r="M1749" i="26"/>
  <c r="M1750" i="26"/>
  <c r="M1751" i="26"/>
  <c r="M1752" i="26"/>
  <c r="M1753" i="26"/>
  <c r="M1754" i="26"/>
  <c r="M1755" i="26"/>
  <c r="M1756" i="26"/>
  <c r="M1757" i="26"/>
  <c r="M1758" i="26"/>
  <c r="M1759" i="26"/>
  <c r="M1760" i="26"/>
  <c r="M1761" i="26"/>
  <c r="M1762" i="26"/>
  <c r="M1763" i="26"/>
  <c r="M1764" i="26"/>
  <c r="M1765" i="26"/>
  <c r="M1766" i="26"/>
  <c r="M1767" i="26"/>
  <c r="M1768" i="26"/>
  <c r="M1769" i="26"/>
  <c r="M1770" i="26"/>
  <c r="M1771" i="26"/>
  <c r="M1772" i="26"/>
  <c r="M1773" i="26"/>
  <c r="M1774" i="26"/>
  <c r="M1775" i="26"/>
  <c r="M1776" i="26"/>
  <c r="M1777" i="26"/>
  <c r="M1778" i="26"/>
  <c r="M1779" i="26"/>
  <c r="M1780" i="26"/>
  <c r="M1781" i="26"/>
  <c r="M1782" i="26"/>
  <c r="M1783" i="26"/>
  <c r="M1784" i="26"/>
  <c r="M1785" i="26"/>
  <c r="M1786" i="26"/>
  <c r="M1787" i="26"/>
  <c r="M1788" i="26"/>
  <c r="M1789" i="26"/>
  <c r="M1790" i="26"/>
  <c r="M1791" i="26"/>
  <c r="M1792" i="26"/>
  <c r="M1793" i="26"/>
  <c r="M1794" i="26"/>
  <c r="M1795" i="26"/>
  <c r="M1796" i="26"/>
  <c r="M1797" i="26"/>
  <c r="M1798" i="26"/>
  <c r="M1799" i="26"/>
  <c r="M1800" i="26"/>
  <c r="M1801" i="26"/>
  <c r="M1802" i="26"/>
  <c r="M1803" i="26"/>
  <c r="M1804" i="26"/>
  <c r="M1805" i="26"/>
  <c r="M1806" i="26"/>
  <c r="M1807" i="26"/>
  <c r="M1808" i="26"/>
  <c r="M1809" i="26"/>
  <c r="M1810" i="26"/>
  <c r="M1811" i="26"/>
  <c r="M1812" i="26"/>
  <c r="M1813" i="26"/>
  <c r="M1814" i="26"/>
  <c r="M1815" i="26"/>
  <c r="M1816" i="26"/>
  <c r="M1817" i="26"/>
  <c r="M1818" i="26"/>
  <c r="M1819" i="26"/>
  <c r="M1820" i="26"/>
  <c r="M1821" i="26"/>
  <c r="M1822" i="26"/>
  <c r="M1823" i="26"/>
  <c r="M1824" i="26"/>
  <c r="M1825" i="26"/>
  <c r="M1826" i="26"/>
  <c r="M1827" i="26"/>
  <c r="M1828" i="26"/>
  <c r="M1829" i="26"/>
  <c r="M1830" i="26"/>
  <c r="M1831" i="26"/>
  <c r="M1832" i="26"/>
  <c r="M1833" i="26"/>
  <c r="M1834" i="26"/>
  <c r="M1835" i="26"/>
  <c r="M1836" i="26"/>
  <c r="M1837" i="26"/>
  <c r="M1838" i="26"/>
  <c r="M1839" i="26"/>
  <c r="M1840" i="26"/>
  <c r="M1841" i="26"/>
  <c r="M1842" i="26"/>
  <c r="M1843" i="26"/>
  <c r="M1844" i="26"/>
  <c r="M1845" i="26"/>
  <c r="M1846" i="26"/>
  <c r="M1847" i="26"/>
  <c r="M1848" i="26"/>
  <c r="M1849" i="26"/>
  <c r="M1850" i="26"/>
  <c r="M1851" i="26"/>
  <c r="M1852" i="26"/>
  <c r="M1853" i="26"/>
  <c r="M1854" i="26"/>
  <c r="M1855" i="26"/>
  <c r="M1856" i="26"/>
  <c r="M1857" i="26"/>
  <c r="M1858" i="26"/>
  <c r="M1859" i="26"/>
  <c r="M1860" i="26"/>
  <c r="M1861" i="26"/>
  <c r="M1862" i="26"/>
  <c r="M1863" i="26"/>
  <c r="M1864" i="26"/>
  <c r="M1865" i="26"/>
  <c r="M1866" i="26"/>
  <c r="M1867" i="26"/>
  <c r="M1868" i="26"/>
  <c r="M1869" i="26"/>
  <c r="M1870" i="26"/>
  <c r="M1871" i="26"/>
  <c r="M1872" i="26"/>
  <c r="M1873" i="26"/>
  <c r="M1874" i="26"/>
  <c r="M1875" i="26"/>
  <c r="M1876" i="26"/>
  <c r="M1877" i="26"/>
  <c r="M1878" i="26"/>
  <c r="M1879" i="26"/>
  <c r="M1880" i="26"/>
  <c r="M1881" i="26"/>
  <c r="M1882" i="26"/>
  <c r="M1883" i="26"/>
  <c r="M1884" i="26"/>
  <c r="M1885" i="26"/>
  <c r="M1886" i="26"/>
  <c r="M1887" i="26"/>
  <c r="M1888" i="26"/>
  <c r="M1889" i="26"/>
  <c r="M1890" i="26"/>
  <c r="M1891" i="26"/>
  <c r="M1892" i="26"/>
  <c r="M1893" i="26"/>
  <c r="M1894" i="26"/>
  <c r="M1895" i="26"/>
  <c r="M1896" i="26"/>
  <c r="M1897" i="26"/>
  <c r="M1898" i="26"/>
  <c r="M1899" i="26"/>
  <c r="M1900" i="26"/>
  <c r="M1901" i="26"/>
  <c r="M1902" i="26"/>
  <c r="M1903" i="26"/>
  <c r="M1904" i="26"/>
  <c r="M1905" i="26"/>
  <c r="M1906" i="26"/>
  <c r="M1907" i="26"/>
  <c r="M1908" i="26"/>
  <c r="M1909" i="26"/>
  <c r="M1910" i="26"/>
  <c r="M1911" i="26"/>
  <c r="M1912" i="26"/>
  <c r="M1913" i="26"/>
  <c r="M1914" i="26"/>
  <c r="M1915" i="26"/>
  <c r="M1916" i="26"/>
  <c r="M1917" i="26"/>
  <c r="M1918" i="26"/>
  <c r="M1919" i="26"/>
  <c r="M1920" i="26"/>
  <c r="M1921" i="26"/>
  <c r="M1922" i="26"/>
  <c r="M1923" i="26"/>
  <c r="M1924" i="26"/>
  <c r="M1925" i="26"/>
  <c r="M1926" i="26"/>
  <c r="M1927" i="26"/>
  <c r="M1928" i="26"/>
  <c r="M1929" i="26"/>
  <c r="M1930" i="26"/>
  <c r="M1931" i="26"/>
  <c r="M1932" i="26"/>
  <c r="M1933" i="26"/>
  <c r="M1934" i="26"/>
  <c r="M1935" i="26"/>
  <c r="M1936" i="26"/>
  <c r="M1937" i="26"/>
  <c r="M1938" i="26"/>
  <c r="M1939" i="26"/>
  <c r="L4" i="26"/>
  <c r="L5" i="26"/>
  <c r="L6" i="26"/>
  <c r="L7" i="26"/>
  <c r="L8" i="26"/>
  <c r="L9" i="26"/>
  <c r="L10" i="26"/>
  <c r="L11" i="26"/>
  <c r="L12" i="26"/>
  <c r="L13" i="26"/>
  <c r="L14" i="26"/>
  <c r="L15" i="26"/>
  <c r="L16" i="26"/>
  <c r="L17" i="26"/>
  <c r="L18" i="26"/>
  <c r="L19" i="26"/>
  <c r="L20" i="26"/>
  <c r="L21" i="26"/>
  <c r="L22" i="26"/>
  <c r="L23" i="26"/>
  <c r="L24" i="26"/>
  <c r="L25" i="26"/>
  <c r="L26" i="26"/>
  <c r="L27" i="26"/>
  <c r="L28" i="26"/>
  <c r="L29" i="26"/>
  <c r="L30" i="26"/>
  <c r="L31" i="26"/>
  <c r="L32" i="26"/>
  <c r="L33" i="26"/>
  <c r="L34" i="26"/>
  <c r="L35" i="26"/>
  <c r="L36" i="26"/>
  <c r="L37" i="26"/>
  <c r="L38" i="26"/>
  <c r="L39" i="26"/>
  <c r="L40" i="26"/>
  <c r="L41" i="26"/>
  <c r="L42" i="26"/>
  <c r="L43" i="26"/>
  <c r="L44" i="26"/>
  <c r="L45" i="26"/>
  <c r="L46" i="26"/>
  <c r="L47" i="26"/>
  <c r="L48" i="26"/>
  <c r="L49" i="26"/>
  <c r="L50" i="26"/>
  <c r="L51" i="26"/>
  <c r="L52" i="26"/>
  <c r="L53" i="26"/>
  <c r="L54" i="26"/>
  <c r="L55" i="26"/>
  <c r="L56" i="26"/>
  <c r="L57" i="26"/>
  <c r="L58" i="26"/>
  <c r="L59" i="26"/>
  <c r="L60" i="26"/>
  <c r="L61" i="26"/>
  <c r="L62" i="26"/>
  <c r="L63" i="26"/>
  <c r="L64" i="26"/>
  <c r="L65" i="26"/>
  <c r="L66" i="26"/>
  <c r="L67" i="26"/>
  <c r="L68" i="26"/>
  <c r="L69" i="26"/>
  <c r="L70" i="26"/>
  <c r="L71" i="26"/>
  <c r="L72" i="26"/>
  <c r="L73" i="26"/>
  <c r="L74" i="26"/>
  <c r="L75" i="26"/>
  <c r="L76" i="26"/>
  <c r="L77" i="26"/>
  <c r="L78" i="26"/>
  <c r="L79" i="26"/>
  <c r="L80" i="26"/>
  <c r="L81" i="26"/>
  <c r="L82" i="26"/>
  <c r="L83" i="26"/>
  <c r="L84" i="26"/>
  <c r="L85" i="26"/>
  <c r="L86" i="26"/>
  <c r="L87" i="26"/>
  <c r="L88" i="26"/>
  <c r="L89" i="26"/>
  <c r="L90" i="26"/>
  <c r="L91" i="26"/>
  <c r="L92" i="26"/>
  <c r="L93" i="26"/>
  <c r="L94" i="26"/>
  <c r="L95" i="26"/>
  <c r="L96" i="26"/>
  <c r="L97" i="26"/>
  <c r="L98" i="26"/>
  <c r="L99" i="26"/>
  <c r="L100" i="26"/>
  <c r="L101" i="26"/>
  <c r="L102" i="26"/>
  <c r="L103" i="26"/>
  <c r="L104" i="26"/>
  <c r="L105" i="26"/>
  <c r="L106" i="26"/>
  <c r="L107" i="26"/>
  <c r="L108" i="26"/>
  <c r="L109" i="26"/>
  <c r="L110" i="26"/>
  <c r="L111" i="26"/>
  <c r="L112" i="26"/>
  <c r="L113" i="26"/>
  <c r="L114" i="26"/>
  <c r="L115" i="26"/>
  <c r="L116" i="26"/>
  <c r="L117" i="26"/>
  <c r="L118" i="26"/>
  <c r="L119" i="26"/>
  <c r="L120" i="26"/>
  <c r="L121" i="26"/>
  <c r="L122" i="26"/>
  <c r="L123" i="26"/>
  <c r="L124" i="26"/>
  <c r="L125" i="26"/>
  <c r="L126" i="26"/>
  <c r="L127" i="26"/>
  <c r="L128" i="26"/>
  <c r="L129" i="26"/>
  <c r="L130" i="26"/>
  <c r="L131" i="26"/>
  <c r="L132" i="26"/>
  <c r="L133" i="26"/>
  <c r="L134" i="26"/>
  <c r="L135" i="26"/>
  <c r="L136" i="26"/>
  <c r="L137" i="26"/>
  <c r="L138" i="26"/>
  <c r="L139" i="26"/>
  <c r="L140" i="26"/>
  <c r="L141" i="26"/>
  <c r="L142" i="26"/>
  <c r="L143" i="26"/>
  <c r="L144" i="26"/>
  <c r="L145" i="26"/>
  <c r="L146" i="26"/>
  <c r="L147" i="26"/>
  <c r="L148" i="26"/>
  <c r="L149" i="26"/>
  <c r="L150" i="26"/>
  <c r="L151" i="26"/>
  <c r="L152" i="26"/>
  <c r="L153" i="26"/>
  <c r="L154" i="26"/>
  <c r="L155" i="26"/>
  <c r="L156" i="26"/>
  <c r="L157" i="26"/>
  <c r="L158" i="26"/>
  <c r="L159" i="26"/>
  <c r="L160" i="26"/>
  <c r="L161" i="26"/>
  <c r="L162" i="26"/>
  <c r="L163" i="26"/>
  <c r="L164" i="26"/>
  <c r="L165" i="26"/>
  <c r="L166" i="26"/>
  <c r="L167" i="26"/>
  <c r="L168" i="26"/>
  <c r="L169" i="26"/>
  <c r="L170" i="26"/>
  <c r="L171" i="26"/>
  <c r="L172" i="26"/>
  <c r="L173" i="26"/>
  <c r="L174" i="26"/>
  <c r="L175" i="26"/>
  <c r="L176" i="26"/>
  <c r="L177" i="26"/>
  <c r="L178" i="26"/>
  <c r="L179" i="26"/>
  <c r="L180" i="26"/>
  <c r="L181" i="26"/>
  <c r="L182" i="26"/>
  <c r="L183" i="26"/>
  <c r="L184" i="26"/>
  <c r="L185" i="26"/>
  <c r="L186" i="26"/>
  <c r="L187" i="26"/>
  <c r="L188" i="26"/>
  <c r="L189" i="26"/>
  <c r="L190" i="26"/>
  <c r="L191" i="26"/>
  <c r="L192" i="26"/>
  <c r="L193" i="26"/>
  <c r="L194" i="26"/>
  <c r="L195" i="26"/>
  <c r="L196" i="26"/>
  <c r="L197" i="26"/>
  <c r="L198" i="26"/>
  <c r="L199" i="26"/>
  <c r="L200" i="26"/>
  <c r="L201" i="26"/>
  <c r="L202" i="26"/>
  <c r="L203" i="26"/>
  <c r="L204" i="26"/>
  <c r="L205" i="26"/>
  <c r="L206" i="26"/>
  <c r="L207" i="26"/>
  <c r="L208" i="26"/>
  <c r="L209" i="26"/>
  <c r="L210" i="26"/>
  <c r="L211" i="26"/>
  <c r="L212" i="26"/>
  <c r="L213" i="26"/>
  <c r="L214" i="26"/>
  <c r="L215" i="26"/>
  <c r="L216" i="26"/>
  <c r="L217" i="26"/>
  <c r="L218" i="26"/>
  <c r="L219" i="26"/>
  <c r="L220" i="26"/>
  <c r="L221" i="26"/>
  <c r="L222" i="26"/>
  <c r="L223" i="26"/>
  <c r="L224" i="26"/>
  <c r="L225" i="26"/>
  <c r="L226" i="26"/>
  <c r="L227" i="26"/>
  <c r="L228" i="26"/>
  <c r="L229" i="26"/>
  <c r="L230" i="26"/>
  <c r="L231" i="26"/>
  <c r="L232" i="26"/>
  <c r="L233" i="26"/>
  <c r="L234" i="26"/>
  <c r="L235" i="26"/>
  <c r="L236" i="26"/>
  <c r="L237" i="26"/>
  <c r="L238" i="26"/>
  <c r="L239" i="26"/>
  <c r="L240" i="26"/>
  <c r="L241" i="26"/>
  <c r="L242" i="26"/>
  <c r="L243" i="26"/>
  <c r="L244" i="26"/>
  <c r="L245" i="26"/>
  <c r="L246" i="26"/>
  <c r="L247" i="26"/>
  <c r="L248" i="26"/>
  <c r="L249" i="26"/>
  <c r="L250" i="26"/>
  <c r="L251" i="26"/>
  <c r="L252" i="26"/>
  <c r="L253" i="26"/>
  <c r="L254" i="26"/>
  <c r="L255" i="26"/>
  <c r="L256" i="26"/>
  <c r="L257" i="26"/>
  <c r="L258" i="26"/>
  <c r="L259" i="26"/>
  <c r="L260" i="26"/>
  <c r="L261" i="26"/>
  <c r="L262" i="26"/>
  <c r="L263" i="26"/>
  <c r="L264" i="26"/>
  <c r="L265" i="26"/>
  <c r="L266" i="26"/>
  <c r="L267" i="26"/>
  <c r="L268" i="26"/>
  <c r="L269" i="26"/>
  <c r="L270" i="26"/>
  <c r="L271" i="26"/>
  <c r="L272" i="26"/>
  <c r="L273" i="26"/>
  <c r="L274" i="26"/>
  <c r="L275" i="26"/>
  <c r="L276" i="26"/>
  <c r="L277" i="26"/>
  <c r="L278" i="26"/>
  <c r="L279" i="26"/>
  <c r="L280" i="26"/>
  <c r="L281" i="26"/>
  <c r="L282" i="26"/>
  <c r="L283" i="26"/>
  <c r="L284" i="26"/>
  <c r="L285" i="26"/>
  <c r="L286" i="26"/>
  <c r="L287" i="26"/>
  <c r="L288" i="26"/>
  <c r="L289" i="26"/>
  <c r="L290" i="26"/>
  <c r="L291" i="26"/>
  <c r="L292" i="26"/>
  <c r="L293" i="26"/>
  <c r="L294" i="26"/>
  <c r="L295" i="26"/>
  <c r="L296" i="26"/>
  <c r="L297" i="26"/>
  <c r="L298" i="26"/>
  <c r="L299" i="26"/>
  <c r="L300" i="26"/>
  <c r="L301" i="26"/>
  <c r="L302" i="26"/>
  <c r="L303" i="26"/>
  <c r="L304" i="26"/>
  <c r="L305" i="26"/>
  <c r="L306" i="26"/>
  <c r="L307" i="26"/>
  <c r="L308" i="26"/>
  <c r="L309" i="26"/>
  <c r="L310" i="26"/>
  <c r="L311" i="26"/>
  <c r="L312" i="26"/>
  <c r="L313" i="26"/>
  <c r="L314" i="26"/>
  <c r="L315" i="26"/>
  <c r="L316" i="26"/>
  <c r="L317" i="26"/>
  <c r="L318" i="26"/>
  <c r="L319" i="26"/>
  <c r="L320" i="26"/>
  <c r="L321" i="26"/>
  <c r="L322" i="26"/>
  <c r="L323" i="26"/>
  <c r="L324" i="26"/>
  <c r="L325" i="26"/>
  <c r="L326" i="26"/>
  <c r="L327" i="26"/>
  <c r="L328" i="26"/>
  <c r="L329" i="26"/>
  <c r="L330" i="26"/>
  <c r="L331" i="26"/>
  <c r="L332" i="26"/>
  <c r="L333" i="26"/>
  <c r="L334" i="26"/>
  <c r="L335" i="26"/>
  <c r="L336" i="26"/>
  <c r="L337" i="26"/>
  <c r="L338" i="26"/>
  <c r="L339" i="26"/>
  <c r="L340" i="26"/>
  <c r="L341" i="26"/>
  <c r="L342" i="26"/>
  <c r="L343" i="26"/>
  <c r="L344" i="26"/>
  <c r="L345" i="26"/>
  <c r="L346" i="26"/>
  <c r="L347" i="26"/>
  <c r="L348" i="26"/>
  <c r="L349" i="26"/>
  <c r="L350" i="26"/>
  <c r="L351" i="26"/>
  <c r="L352" i="26"/>
  <c r="L353" i="26"/>
  <c r="L354" i="26"/>
  <c r="L355" i="26"/>
  <c r="L356" i="26"/>
  <c r="L357" i="26"/>
  <c r="L358" i="26"/>
  <c r="L359" i="26"/>
  <c r="L360" i="26"/>
  <c r="L361" i="26"/>
  <c r="L362" i="26"/>
  <c r="L363" i="26"/>
  <c r="L364" i="26"/>
  <c r="L365" i="26"/>
  <c r="L366" i="26"/>
  <c r="L367" i="26"/>
  <c r="L368" i="26"/>
  <c r="L369" i="26"/>
  <c r="L370" i="26"/>
  <c r="L371" i="26"/>
  <c r="L372" i="26"/>
  <c r="L373" i="26"/>
  <c r="L374" i="26"/>
  <c r="L375" i="26"/>
  <c r="L376" i="26"/>
  <c r="L377" i="26"/>
  <c r="L378" i="26"/>
  <c r="L379" i="26"/>
  <c r="L380" i="26"/>
  <c r="L381" i="26"/>
  <c r="L382" i="26"/>
  <c r="L383" i="26"/>
  <c r="L384" i="26"/>
  <c r="L385" i="26"/>
  <c r="L386" i="26"/>
  <c r="L387" i="26"/>
  <c r="L388" i="26"/>
  <c r="L389" i="26"/>
  <c r="L390" i="26"/>
  <c r="L391" i="26"/>
  <c r="L392" i="26"/>
  <c r="L393" i="26"/>
  <c r="L394" i="26"/>
  <c r="L395" i="26"/>
  <c r="L396" i="26"/>
  <c r="L397" i="26"/>
  <c r="L398" i="26"/>
  <c r="L399" i="26"/>
  <c r="L400" i="26"/>
  <c r="L401" i="26"/>
  <c r="L402" i="26"/>
  <c r="L403" i="26"/>
  <c r="L404" i="26"/>
  <c r="L405" i="26"/>
  <c r="L406" i="26"/>
  <c r="L407" i="26"/>
  <c r="L408" i="26"/>
  <c r="L409" i="26"/>
  <c r="L410" i="26"/>
  <c r="L411" i="26"/>
  <c r="L412" i="26"/>
  <c r="L413" i="26"/>
  <c r="L414" i="26"/>
  <c r="L415" i="26"/>
  <c r="L416" i="26"/>
  <c r="L417" i="26"/>
  <c r="L418" i="26"/>
  <c r="L419" i="26"/>
  <c r="L420" i="26"/>
  <c r="L421" i="26"/>
  <c r="L422" i="26"/>
  <c r="L423" i="26"/>
  <c r="L424" i="26"/>
  <c r="L425" i="26"/>
  <c r="L426" i="26"/>
  <c r="L427" i="26"/>
  <c r="L428" i="26"/>
  <c r="L429" i="26"/>
  <c r="L430" i="26"/>
  <c r="L431" i="26"/>
  <c r="L432" i="26"/>
  <c r="L433" i="26"/>
  <c r="L434" i="26"/>
  <c r="L435" i="26"/>
  <c r="L436" i="26"/>
  <c r="L437" i="26"/>
  <c r="L438" i="26"/>
  <c r="L439" i="26"/>
  <c r="L440" i="26"/>
  <c r="L441" i="26"/>
  <c r="L442" i="26"/>
  <c r="L443" i="26"/>
  <c r="L444" i="26"/>
  <c r="L445" i="26"/>
  <c r="L446" i="26"/>
  <c r="L447" i="26"/>
  <c r="L448" i="26"/>
  <c r="L449" i="26"/>
  <c r="L450" i="26"/>
  <c r="L451" i="26"/>
  <c r="L452" i="26"/>
  <c r="L453" i="26"/>
  <c r="L454" i="26"/>
  <c r="L455" i="26"/>
  <c r="L456" i="26"/>
  <c r="L457" i="26"/>
  <c r="L458" i="26"/>
  <c r="L459" i="26"/>
  <c r="L460" i="26"/>
  <c r="L461" i="26"/>
  <c r="L462" i="26"/>
  <c r="L463" i="26"/>
  <c r="L464" i="26"/>
  <c r="L465" i="26"/>
  <c r="L466" i="26"/>
  <c r="L467" i="26"/>
  <c r="L468" i="26"/>
  <c r="L469" i="26"/>
  <c r="L470" i="26"/>
  <c r="L471" i="26"/>
  <c r="L472" i="26"/>
  <c r="L473" i="26"/>
  <c r="L474" i="26"/>
  <c r="L475" i="26"/>
  <c r="L476" i="26"/>
  <c r="L477" i="26"/>
  <c r="L478" i="26"/>
  <c r="L479" i="26"/>
  <c r="L480" i="26"/>
  <c r="L481" i="26"/>
  <c r="L482" i="26"/>
  <c r="L483" i="26"/>
  <c r="L484" i="26"/>
  <c r="L485" i="26"/>
  <c r="L486" i="26"/>
  <c r="L487" i="26"/>
  <c r="L488" i="26"/>
  <c r="L489" i="26"/>
  <c r="L490" i="26"/>
  <c r="L491" i="26"/>
  <c r="L492" i="26"/>
  <c r="L493" i="26"/>
  <c r="L494" i="26"/>
  <c r="L495" i="26"/>
  <c r="L496" i="26"/>
  <c r="L497" i="26"/>
  <c r="L498" i="26"/>
  <c r="L499" i="26"/>
  <c r="L500" i="26"/>
  <c r="L501" i="26"/>
  <c r="L502" i="26"/>
  <c r="L503" i="26"/>
  <c r="L504" i="26"/>
  <c r="L505" i="26"/>
  <c r="L506" i="26"/>
  <c r="L507" i="26"/>
  <c r="L508" i="26"/>
  <c r="L509" i="26"/>
  <c r="L510" i="26"/>
  <c r="L511" i="26"/>
  <c r="L512" i="26"/>
  <c r="L513" i="26"/>
  <c r="L514" i="26"/>
  <c r="L515" i="26"/>
  <c r="L516" i="26"/>
  <c r="L517" i="26"/>
  <c r="L518" i="26"/>
  <c r="L519" i="26"/>
  <c r="L520" i="26"/>
  <c r="L521" i="26"/>
  <c r="L522" i="26"/>
  <c r="L523" i="26"/>
  <c r="L524" i="26"/>
  <c r="L525" i="26"/>
  <c r="L526" i="26"/>
  <c r="L527" i="26"/>
  <c r="L528" i="26"/>
  <c r="L529" i="26"/>
  <c r="L530" i="26"/>
  <c r="L531" i="26"/>
  <c r="L532" i="26"/>
  <c r="L533" i="26"/>
  <c r="L534" i="26"/>
  <c r="L535" i="26"/>
  <c r="L536" i="26"/>
  <c r="L537" i="26"/>
  <c r="L538" i="26"/>
  <c r="L539" i="26"/>
  <c r="L540" i="26"/>
  <c r="L541" i="26"/>
  <c r="L542" i="26"/>
  <c r="L543" i="26"/>
  <c r="L544" i="26"/>
  <c r="L545" i="26"/>
  <c r="L546" i="26"/>
  <c r="L547" i="26"/>
  <c r="L548" i="26"/>
  <c r="L549" i="26"/>
  <c r="L550" i="26"/>
  <c r="L551" i="26"/>
  <c r="L552" i="26"/>
  <c r="L553" i="26"/>
  <c r="L554" i="26"/>
  <c r="L555" i="26"/>
  <c r="L556" i="26"/>
  <c r="L557" i="26"/>
  <c r="L558" i="26"/>
  <c r="L559" i="26"/>
  <c r="L560" i="26"/>
  <c r="L561" i="26"/>
  <c r="L562" i="26"/>
  <c r="L563" i="26"/>
  <c r="L564" i="26"/>
  <c r="L565" i="26"/>
  <c r="L566" i="26"/>
  <c r="L567" i="26"/>
  <c r="L568" i="26"/>
  <c r="L569" i="26"/>
  <c r="L570" i="26"/>
  <c r="L571" i="26"/>
  <c r="L572" i="26"/>
  <c r="L573" i="26"/>
  <c r="L574" i="26"/>
  <c r="L575" i="26"/>
  <c r="L576" i="26"/>
  <c r="L577" i="26"/>
  <c r="L578" i="26"/>
  <c r="L579" i="26"/>
  <c r="L580" i="26"/>
  <c r="L581" i="26"/>
  <c r="L582" i="26"/>
  <c r="L583" i="26"/>
  <c r="L584" i="26"/>
  <c r="L585" i="26"/>
  <c r="L586" i="26"/>
  <c r="L587" i="26"/>
  <c r="L588" i="26"/>
  <c r="L589" i="26"/>
  <c r="L590" i="26"/>
  <c r="L591" i="26"/>
  <c r="L592" i="26"/>
  <c r="L593" i="26"/>
  <c r="L594" i="26"/>
  <c r="L595" i="26"/>
  <c r="L596" i="26"/>
  <c r="L597" i="26"/>
  <c r="L598" i="26"/>
  <c r="L599" i="26"/>
  <c r="L600" i="26"/>
  <c r="L601" i="26"/>
  <c r="L602" i="26"/>
  <c r="L603" i="26"/>
  <c r="L604" i="26"/>
  <c r="L605" i="26"/>
  <c r="L606" i="26"/>
  <c r="L607" i="26"/>
  <c r="L608" i="26"/>
  <c r="L609" i="26"/>
  <c r="L610" i="26"/>
  <c r="L611" i="26"/>
  <c r="L612" i="26"/>
  <c r="L613" i="26"/>
  <c r="L614" i="26"/>
  <c r="L615" i="26"/>
  <c r="L616" i="26"/>
  <c r="L617" i="26"/>
  <c r="L618" i="26"/>
  <c r="L619" i="26"/>
  <c r="L620" i="26"/>
  <c r="L621" i="26"/>
  <c r="L622" i="26"/>
  <c r="L623" i="26"/>
  <c r="L624" i="26"/>
  <c r="L625" i="26"/>
  <c r="L626" i="26"/>
  <c r="L627" i="26"/>
  <c r="L628" i="26"/>
  <c r="L629" i="26"/>
  <c r="L630" i="26"/>
  <c r="L631" i="26"/>
  <c r="L632" i="26"/>
  <c r="L633" i="26"/>
  <c r="L634" i="26"/>
  <c r="L635" i="26"/>
  <c r="L636" i="26"/>
  <c r="L637" i="26"/>
  <c r="L638" i="26"/>
  <c r="L639" i="26"/>
  <c r="L640" i="26"/>
  <c r="L641" i="26"/>
  <c r="L642" i="26"/>
  <c r="L643" i="26"/>
  <c r="L644" i="26"/>
  <c r="L645" i="26"/>
  <c r="L646" i="26"/>
  <c r="L647" i="26"/>
  <c r="L648" i="26"/>
  <c r="L649" i="26"/>
  <c r="L650" i="26"/>
  <c r="L651" i="26"/>
  <c r="L652" i="26"/>
  <c r="L653" i="26"/>
  <c r="L654" i="26"/>
  <c r="L655" i="26"/>
  <c r="L656" i="26"/>
  <c r="L657" i="26"/>
  <c r="L658" i="26"/>
  <c r="L659" i="26"/>
  <c r="L660" i="26"/>
  <c r="L661" i="26"/>
  <c r="L662" i="26"/>
  <c r="L663" i="26"/>
  <c r="L664" i="26"/>
  <c r="L665" i="26"/>
  <c r="L666" i="26"/>
  <c r="L667" i="26"/>
  <c r="L668" i="26"/>
  <c r="L669" i="26"/>
  <c r="L670" i="26"/>
  <c r="L671" i="26"/>
  <c r="L672" i="26"/>
  <c r="L673" i="26"/>
  <c r="L674" i="26"/>
  <c r="L675" i="26"/>
  <c r="L676" i="26"/>
  <c r="L677" i="26"/>
  <c r="L678" i="26"/>
  <c r="L679" i="26"/>
  <c r="L680" i="26"/>
  <c r="L681" i="26"/>
  <c r="L682" i="26"/>
  <c r="L683" i="26"/>
  <c r="L684" i="26"/>
  <c r="L685" i="26"/>
  <c r="L686" i="26"/>
  <c r="L687" i="26"/>
  <c r="L688" i="26"/>
  <c r="L689" i="26"/>
  <c r="L690" i="26"/>
  <c r="L691" i="26"/>
  <c r="L692" i="26"/>
  <c r="L693" i="26"/>
  <c r="L694" i="26"/>
  <c r="L695" i="26"/>
  <c r="L696" i="26"/>
  <c r="L697" i="26"/>
  <c r="L698" i="26"/>
  <c r="L699" i="26"/>
  <c r="L700" i="26"/>
  <c r="L701" i="26"/>
  <c r="L702" i="26"/>
  <c r="L703" i="26"/>
  <c r="L704" i="26"/>
  <c r="L705" i="26"/>
  <c r="L706" i="26"/>
  <c r="L707" i="26"/>
  <c r="L708" i="26"/>
  <c r="L709" i="26"/>
  <c r="L710" i="26"/>
  <c r="L711" i="26"/>
  <c r="L712" i="26"/>
  <c r="L713" i="26"/>
  <c r="L714" i="26"/>
  <c r="L715" i="26"/>
  <c r="L716" i="26"/>
  <c r="L717" i="26"/>
  <c r="L718" i="26"/>
  <c r="L719" i="26"/>
  <c r="L720" i="26"/>
  <c r="L721" i="26"/>
  <c r="L722" i="26"/>
  <c r="L723" i="26"/>
  <c r="L724" i="26"/>
  <c r="L725" i="26"/>
  <c r="L726" i="26"/>
  <c r="L727" i="26"/>
  <c r="L728" i="26"/>
  <c r="L729" i="26"/>
  <c r="L730" i="26"/>
  <c r="L731" i="26"/>
  <c r="L732" i="26"/>
  <c r="L733" i="26"/>
  <c r="L734" i="26"/>
  <c r="L735" i="26"/>
  <c r="L736" i="26"/>
  <c r="L737" i="26"/>
  <c r="L738" i="26"/>
  <c r="L739" i="26"/>
  <c r="L740" i="26"/>
  <c r="L741" i="26"/>
  <c r="L742" i="26"/>
  <c r="L743" i="26"/>
  <c r="L744" i="26"/>
  <c r="L745" i="26"/>
  <c r="L746" i="26"/>
  <c r="L747" i="26"/>
  <c r="L748" i="26"/>
  <c r="L749" i="26"/>
  <c r="L750" i="26"/>
  <c r="L751" i="26"/>
  <c r="L752" i="26"/>
  <c r="L753" i="26"/>
  <c r="L754" i="26"/>
  <c r="L755" i="26"/>
  <c r="L756" i="26"/>
  <c r="L757" i="26"/>
  <c r="L758" i="26"/>
  <c r="L759" i="26"/>
  <c r="L760" i="26"/>
  <c r="L761" i="26"/>
  <c r="L762" i="26"/>
  <c r="L763" i="26"/>
  <c r="L764" i="26"/>
  <c r="L765" i="26"/>
  <c r="L766" i="26"/>
  <c r="L767" i="26"/>
  <c r="L768" i="26"/>
  <c r="L769" i="26"/>
  <c r="L770" i="26"/>
  <c r="L771" i="26"/>
  <c r="L772" i="26"/>
  <c r="L773" i="26"/>
  <c r="L774" i="26"/>
  <c r="L775" i="26"/>
  <c r="L776" i="26"/>
  <c r="L777" i="26"/>
  <c r="L778" i="26"/>
  <c r="L779" i="26"/>
  <c r="L780" i="26"/>
  <c r="L781" i="26"/>
  <c r="L782" i="26"/>
  <c r="L783" i="26"/>
  <c r="L784" i="26"/>
  <c r="L785" i="26"/>
  <c r="L786" i="26"/>
  <c r="L787" i="26"/>
  <c r="L788" i="26"/>
  <c r="L789" i="26"/>
  <c r="L790" i="26"/>
  <c r="L791" i="26"/>
  <c r="L792" i="26"/>
  <c r="L793" i="26"/>
  <c r="L794" i="26"/>
  <c r="L795" i="26"/>
  <c r="L796" i="26"/>
  <c r="L797" i="26"/>
  <c r="L798" i="26"/>
  <c r="L799" i="26"/>
  <c r="L800" i="26"/>
  <c r="L801" i="26"/>
  <c r="L802" i="26"/>
  <c r="L803" i="26"/>
  <c r="L804" i="26"/>
  <c r="L805" i="26"/>
  <c r="L806" i="26"/>
  <c r="L807" i="26"/>
  <c r="L808" i="26"/>
  <c r="L809" i="26"/>
  <c r="L810" i="26"/>
  <c r="L811" i="26"/>
  <c r="L812" i="26"/>
  <c r="L813" i="26"/>
  <c r="L814" i="26"/>
  <c r="L815" i="26"/>
  <c r="L816" i="26"/>
  <c r="L817" i="26"/>
  <c r="L818" i="26"/>
  <c r="L819" i="26"/>
  <c r="L820" i="26"/>
  <c r="L821" i="26"/>
  <c r="L822" i="26"/>
  <c r="L823" i="26"/>
  <c r="L824" i="26"/>
  <c r="L825" i="26"/>
  <c r="L826" i="26"/>
  <c r="L827" i="26"/>
  <c r="L828" i="26"/>
  <c r="L829" i="26"/>
  <c r="L830" i="26"/>
  <c r="L831" i="26"/>
  <c r="L832" i="26"/>
  <c r="L833" i="26"/>
  <c r="L834" i="26"/>
  <c r="L835" i="26"/>
  <c r="L836" i="26"/>
  <c r="L837" i="26"/>
  <c r="L838" i="26"/>
  <c r="L839" i="26"/>
  <c r="L840" i="26"/>
  <c r="L841" i="26"/>
  <c r="L842" i="26"/>
  <c r="L843" i="26"/>
  <c r="L844" i="26"/>
  <c r="L845" i="26"/>
  <c r="L846" i="26"/>
  <c r="L847" i="26"/>
  <c r="L848" i="26"/>
  <c r="L849" i="26"/>
  <c r="L850" i="26"/>
  <c r="L851" i="26"/>
  <c r="L852" i="26"/>
  <c r="L853" i="26"/>
  <c r="L854" i="26"/>
  <c r="L855" i="26"/>
  <c r="L856" i="26"/>
  <c r="L857" i="26"/>
  <c r="L858" i="26"/>
  <c r="L859" i="26"/>
  <c r="L860" i="26"/>
  <c r="L861" i="26"/>
  <c r="L862" i="26"/>
  <c r="L863" i="26"/>
  <c r="L864" i="26"/>
  <c r="L865" i="26"/>
  <c r="L866" i="26"/>
  <c r="L867" i="26"/>
  <c r="L868" i="26"/>
  <c r="L869" i="26"/>
  <c r="L870" i="26"/>
  <c r="L871" i="26"/>
  <c r="L872" i="26"/>
  <c r="L873" i="26"/>
  <c r="L874" i="26"/>
  <c r="L875" i="26"/>
  <c r="L876" i="26"/>
  <c r="L877" i="26"/>
  <c r="L878" i="26"/>
  <c r="L879" i="26"/>
  <c r="L880" i="26"/>
  <c r="L881" i="26"/>
  <c r="L882" i="26"/>
  <c r="L883" i="26"/>
  <c r="L884" i="26"/>
  <c r="L885" i="26"/>
  <c r="L886" i="26"/>
  <c r="L887" i="26"/>
  <c r="L888" i="26"/>
  <c r="L889" i="26"/>
  <c r="L890" i="26"/>
  <c r="L891" i="26"/>
  <c r="L892" i="26"/>
  <c r="L893" i="26"/>
  <c r="L894" i="26"/>
  <c r="L895" i="26"/>
  <c r="L896" i="26"/>
  <c r="L897" i="26"/>
  <c r="L898" i="26"/>
  <c r="L899" i="26"/>
  <c r="L900" i="26"/>
  <c r="L901" i="26"/>
  <c r="L902" i="26"/>
  <c r="L903" i="26"/>
  <c r="L904" i="26"/>
  <c r="L905" i="26"/>
  <c r="L906" i="26"/>
  <c r="L907" i="26"/>
  <c r="L908" i="26"/>
  <c r="L909" i="26"/>
  <c r="L910" i="26"/>
  <c r="L911" i="26"/>
  <c r="L912" i="26"/>
  <c r="L913" i="26"/>
  <c r="L914" i="26"/>
  <c r="L915" i="26"/>
  <c r="L916" i="26"/>
  <c r="L917" i="26"/>
  <c r="L918" i="26"/>
  <c r="L919" i="26"/>
  <c r="L920" i="26"/>
  <c r="L921" i="26"/>
  <c r="L922" i="26"/>
  <c r="L923" i="26"/>
  <c r="L924" i="26"/>
  <c r="L925" i="26"/>
  <c r="L926" i="26"/>
  <c r="L927" i="26"/>
  <c r="L928" i="26"/>
  <c r="L929" i="26"/>
  <c r="L930" i="26"/>
  <c r="L931" i="26"/>
  <c r="L932" i="26"/>
  <c r="L933" i="26"/>
  <c r="L934" i="26"/>
  <c r="L935" i="26"/>
  <c r="L936" i="26"/>
  <c r="L937" i="26"/>
  <c r="L938" i="26"/>
  <c r="L939" i="26"/>
  <c r="L940" i="26"/>
  <c r="L941" i="26"/>
  <c r="L942" i="26"/>
  <c r="L943" i="26"/>
  <c r="L944" i="26"/>
  <c r="L945" i="26"/>
  <c r="L946" i="26"/>
  <c r="L947" i="26"/>
  <c r="L948" i="26"/>
  <c r="L949" i="26"/>
  <c r="L950" i="26"/>
  <c r="L951" i="26"/>
  <c r="L952" i="26"/>
  <c r="L953" i="26"/>
  <c r="L954" i="26"/>
  <c r="L955" i="26"/>
  <c r="L956" i="26"/>
  <c r="L957" i="26"/>
  <c r="L958" i="26"/>
  <c r="L959" i="26"/>
  <c r="L960" i="26"/>
  <c r="L961" i="26"/>
  <c r="L962" i="26"/>
  <c r="L963" i="26"/>
  <c r="L964" i="26"/>
  <c r="L965" i="26"/>
  <c r="L966" i="26"/>
  <c r="L967" i="26"/>
  <c r="L968" i="26"/>
  <c r="L969" i="26"/>
  <c r="L970" i="26"/>
  <c r="L971" i="26"/>
  <c r="L972" i="26"/>
  <c r="L973" i="26"/>
  <c r="L974" i="26"/>
  <c r="L975" i="26"/>
  <c r="L976" i="26"/>
  <c r="L977" i="26"/>
  <c r="L978" i="26"/>
  <c r="L979" i="26"/>
  <c r="L980" i="26"/>
  <c r="L981" i="26"/>
  <c r="L982" i="26"/>
  <c r="L983" i="26"/>
  <c r="L984" i="26"/>
  <c r="L985" i="26"/>
  <c r="L986" i="26"/>
  <c r="L987" i="26"/>
  <c r="L988" i="26"/>
  <c r="L989" i="26"/>
  <c r="L990" i="26"/>
  <c r="L991" i="26"/>
  <c r="L992" i="26"/>
  <c r="L993" i="26"/>
  <c r="L994" i="26"/>
  <c r="L995" i="26"/>
  <c r="L996" i="26"/>
  <c r="L997" i="26"/>
  <c r="L998" i="26"/>
  <c r="L999" i="26"/>
  <c r="L1000" i="26"/>
  <c r="L1001" i="26"/>
  <c r="L1002" i="26"/>
  <c r="L1003" i="26"/>
  <c r="L1004" i="26"/>
  <c r="L1005" i="26"/>
  <c r="L1006" i="26"/>
  <c r="L1007" i="26"/>
  <c r="L1008" i="26"/>
  <c r="L1009" i="26"/>
  <c r="L1010" i="26"/>
  <c r="L1011" i="26"/>
  <c r="L1012" i="26"/>
  <c r="L1013" i="26"/>
  <c r="L1014" i="26"/>
  <c r="L1015" i="26"/>
  <c r="L1016" i="26"/>
  <c r="L1017" i="26"/>
  <c r="L1018" i="26"/>
  <c r="L1019" i="26"/>
  <c r="L1020" i="26"/>
  <c r="L1021" i="26"/>
  <c r="L1022" i="26"/>
  <c r="L1023" i="26"/>
  <c r="L1024" i="26"/>
  <c r="L1025" i="26"/>
  <c r="L1026" i="26"/>
  <c r="L1027" i="26"/>
  <c r="L1028" i="26"/>
  <c r="L1029" i="26"/>
  <c r="L1030" i="26"/>
  <c r="L1031" i="26"/>
  <c r="L1032" i="26"/>
  <c r="L1033" i="26"/>
  <c r="L1034" i="26"/>
  <c r="L1035" i="26"/>
  <c r="L1036" i="26"/>
  <c r="L1037" i="26"/>
  <c r="L1038" i="26"/>
  <c r="L1039" i="26"/>
  <c r="L1040" i="26"/>
  <c r="L1041" i="26"/>
  <c r="L1042" i="26"/>
  <c r="L1043" i="26"/>
  <c r="L1044" i="26"/>
  <c r="L1045" i="26"/>
  <c r="L1046" i="26"/>
  <c r="L1047" i="26"/>
  <c r="L1048" i="26"/>
  <c r="L1049" i="26"/>
  <c r="L1050" i="26"/>
  <c r="L1051" i="26"/>
  <c r="L1052" i="26"/>
  <c r="L1053" i="26"/>
  <c r="L1054" i="26"/>
  <c r="L1055" i="26"/>
  <c r="L1056" i="26"/>
  <c r="L1057" i="26"/>
  <c r="L1058" i="26"/>
  <c r="L1059" i="26"/>
  <c r="L1060" i="26"/>
  <c r="L1061" i="26"/>
  <c r="L1062" i="26"/>
  <c r="L1063" i="26"/>
  <c r="L1064" i="26"/>
  <c r="L1065" i="26"/>
  <c r="L1066" i="26"/>
  <c r="L1067" i="26"/>
  <c r="L1068" i="26"/>
  <c r="L1069" i="26"/>
  <c r="L1070" i="26"/>
  <c r="L1071" i="26"/>
  <c r="L1072" i="26"/>
  <c r="L1073" i="26"/>
  <c r="L1074" i="26"/>
  <c r="L1075" i="26"/>
  <c r="L1076" i="26"/>
  <c r="L1077" i="26"/>
  <c r="L1078" i="26"/>
  <c r="L1079" i="26"/>
  <c r="L1080" i="26"/>
  <c r="L1081" i="26"/>
  <c r="L1082" i="26"/>
  <c r="L1083" i="26"/>
  <c r="L1084" i="26"/>
  <c r="L1085" i="26"/>
  <c r="L1086" i="26"/>
  <c r="L1087" i="26"/>
  <c r="L1088" i="26"/>
  <c r="L1089" i="26"/>
  <c r="L1090" i="26"/>
  <c r="L1091" i="26"/>
  <c r="L1092" i="26"/>
  <c r="L1093" i="26"/>
  <c r="L1094" i="26"/>
  <c r="L1095" i="26"/>
  <c r="L1096" i="26"/>
  <c r="L1097" i="26"/>
  <c r="L1098" i="26"/>
  <c r="L1099" i="26"/>
  <c r="L1100" i="26"/>
  <c r="L1101" i="26"/>
  <c r="L1102" i="26"/>
  <c r="L1103" i="26"/>
  <c r="L1104" i="26"/>
  <c r="L1105" i="26"/>
  <c r="L1106" i="26"/>
  <c r="L1107" i="26"/>
  <c r="L1108" i="26"/>
  <c r="L1109" i="26"/>
  <c r="L1110" i="26"/>
  <c r="L1111" i="26"/>
  <c r="L1112" i="26"/>
  <c r="L1113" i="26"/>
  <c r="L1114" i="26"/>
  <c r="L1115" i="26"/>
  <c r="L1116" i="26"/>
  <c r="L1117" i="26"/>
  <c r="L1118" i="26"/>
  <c r="L1119" i="26"/>
  <c r="L1120" i="26"/>
  <c r="L1121" i="26"/>
  <c r="L1122" i="26"/>
  <c r="L1123" i="26"/>
  <c r="L1124" i="26"/>
  <c r="L1125" i="26"/>
  <c r="L1126" i="26"/>
  <c r="L1127" i="26"/>
  <c r="L1128" i="26"/>
  <c r="L1129" i="26"/>
  <c r="L1130" i="26"/>
  <c r="L1131" i="26"/>
  <c r="L1132" i="26"/>
  <c r="L1133" i="26"/>
  <c r="L1134" i="26"/>
  <c r="L1135" i="26"/>
  <c r="L1136" i="26"/>
  <c r="L1137" i="26"/>
  <c r="L1138" i="26"/>
  <c r="L1139" i="26"/>
  <c r="L1140" i="26"/>
  <c r="L1141" i="26"/>
  <c r="L1142" i="26"/>
  <c r="L1143" i="26"/>
  <c r="L1144" i="26"/>
  <c r="L1145" i="26"/>
  <c r="L1146" i="26"/>
  <c r="L1147" i="26"/>
  <c r="L1148" i="26"/>
  <c r="L1149" i="26"/>
  <c r="L1150" i="26"/>
  <c r="L1151" i="26"/>
  <c r="L1152" i="26"/>
  <c r="L1153" i="26"/>
  <c r="L1154" i="26"/>
  <c r="L1155" i="26"/>
  <c r="L1156" i="26"/>
  <c r="L1157" i="26"/>
  <c r="L1158" i="26"/>
  <c r="L1159" i="26"/>
  <c r="L1160" i="26"/>
  <c r="L1161" i="26"/>
  <c r="L1162" i="26"/>
  <c r="L1163" i="26"/>
  <c r="L1164" i="26"/>
  <c r="L1165" i="26"/>
  <c r="L1166" i="26"/>
  <c r="L1167" i="26"/>
  <c r="L1168" i="26"/>
  <c r="L1169" i="26"/>
  <c r="L1170" i="26"/>
  <c r="L1171" i="26"/>
  <c r="L1172" i="26"/>
  <c r="L1173" i="26"/>
  <c r="L1174" i="26"/>
  <c r="L1175" i="26"/>
  <c r="L1176" i="26"/>
  <c r="L1177" i="26"/>
  <c r="L1178" i="26"/>
  <c r="L1179" i="26"/>
  <c r="L1180" i="26"/>
  <c r="L1181" i="26"/>
  <c r="L1182" i="26"/>
  <c r="L1183" i="26"/>
  <c r="L1184" i="26"/>
  <c r="L1185" i="26"/>
  <c r="L1186" i="26"/>
  <c r="L1187" i="26"/>
  <c r="L1188" i="26"/>
  <c r="L1189" i="26"/>
  <c r="L1190" i="26"/>
  <c r="L1191" i="26"/>
  <c r="L1192" i="26"/>
  <c r="L1193" i="26"/>
  <c r="L1194" i="26"/>
  <c r="L1195" i="26"/>
  <c r="L1196" i="26"/>
  <c r="L1197" i="26"/>
  <c r="L1198" i="26"/>
  <c r="L1199" i="26"/>
  <c r="L1200" i="26"/>
  <c r="L1201" i="26"/>
  <c r="L1202" i="26"/>
  <c r="L1203" i="26"/>
  <c r="L1204" i="26"/>
  <c r="L1205" i="26"/>
  <c r="L1206" i="26"/>
  <c r="L1207" i="26"/>
  <c r="L1208" i="26"/>
  <c r="L1209" i="26"/>
  <c r="L1210" i="26"/>
  <c r="L1211" i="26"/>
  <c r="L1212" i="26"/>
  <c r="L1213" i="26"/>
  <c r="L1214" i="26"/>
  <c r="L1215" i="26"/>
  <c r="L1216" i="26"/>
  <c r="L1217" i="26"/>
  <c r="L1218" i="26"/>
  <c r="L1219" i="26"/>
  <c r="L1220" i="26"/>
  <c r="L1221" i="26"/>
  <c r="L1222" i="26"/>
  <c r="L1223" i="26"/>
  <c r="L1224" i="26"/>
  <c r="L1225" i="26"/>
  <c r="L1226" i="26"/>
  <c r="L1227" i="26"/>
  <c r="L1228" i="26"/>
  <c r="L1229" i="26"/>
  <c r="L1230" i="26"/>
  <c r="L1231" i="26"/>
  <c r="L1232" i="26"/>
  <c r="L1233" i="26"/>
  <c r="L1234" i="26"/>
  <c r="L1235" i="26"/>
  <c r="L1236" i="26"/>
  <c r="L1237" i="26"/>
  <c r="L1238" i="26"/>
  <c r="L1239" i="26"/>
  <c r="L1240" i="26"/>
  <c r="L1241" i="26"/>
  <c r="L1242" i="26"/>
  <c r="L1243" i="26"/>
  <c r="L1244" i="26"/>
  <c r="L1245" i="26"/>
  <c r="L1246" i="26"/>
  <c r="L1247" i="26"/>
  <c r="L1248" i="26"/>
  <c r="L1249" i="26"/>
  <c r="L1250" i="26"/>
  <c r="L1251" i="26"/>
  <c r="L1252" i="26"/>
  <c r="L1253" i="26"/>
  <c r="L1254" i="26"/>
  <c r="L1255" i="26"/>
  <c r="L1256" i="26"/>
  <c r="L1257" i="26"/>
  <c r="L1258" i="26"/>
  <c r="L1259" i="26"/>
  <c r="L1260" i="26"/>
  <c r="L1261" i="26"/>
  <c r="L1262" i="26"/>
  <c r="L1263" i="26"/>
  <c r="L1264" i="26"/>
  <c r="L1265" i="26"/>
  <c r="L1266" i="26"/>
  <c r="L1267" i="26"/>
  <c r="L1268" i="26"/>
  <c r="L1269" i="26"/>
  <c r="L1270" i="26"/>
  <c r="L1271" i="26"/>
  <c r="L1272" i="26"/>
  <c r="L1273" i="26"/>
  <c r="L1274" i="26"/>
  <c r="L1275" i="26"/>
  <c r="L1276" i="26"/>
  <c r="L1277" i="26"/>
  <c r="L1278" i="26"/>
  <c r="L1279" i="26"/>
  <c r="L1280" i="26"/>
  <c r="L1281" i="26"/>
  <c r="L1282" i="26"/>
  <c r="L1283" i="26"/>
  <c r="L1284" i="26"/>
  <c r="L1285" i="26"/>
  <c r="L1286" i="26"/>
  <c r="L1287" i="26"/>
  <c r="L1288" i="26"/>
  <c r="L1289" i="26"/>
  <c r="L1290" i="26"/>
  <c r="L1291" i="26"/>
  <c r="L1292" i="26"/>
  <c r="L1293" i="26"/>
  <c r="L1294" i="26"/>
  <c r="L1295" i="26"/>
  <c r="L1296" i="26"/>
  <c r="L1297" i="26"/>
  <c r="L1298" i="26"/>
  <c r="L1299" i="26"/>
  <c r="L1300" i="26"/>
  <c r="L1301" i="26"/>
  <c r="L1302" i="26"/>
  <c r="L1303" i="26"/>
  <c r="L1304" i="26"/>
  <c r="L1305" i="26"/>
  <c r="L1306" i="26"/>
  <c r="L1307" i="26"/>
  <c r="L1308" i="26"/>
  <c r="L1309" i="26"/>
  <c r="L1310" i="26"/>
  <c r="L1311" i="26"/>
  <c r="L1312" i="26"/>
  <c r="L1313" i="26"/>
  <c r="L1314" i="26"/>
  <c r="L1315" i="26"/>
  <c r="L1316" i="26"/>
  <c r="L1317" i="26"/>
  <c r="L1318" i="26"/>
  <c r="L1319" i="26"/>
  <c r="L1320" i="26"/>
  <c r="L1321" i="26"/>
  <c r="L1322" i="26"/>
  <c r="L1323" i="26"/>
  <c r="L1324" i="26"/>
  <c r="L1325" i="26"/>
  <c r="L1326" i="26"/>
  <c r="L1327" i="26"/>
  <c r="L1328" i="26"/>
  <c r="L1329" i="26"/>
  <c r="L1330" i="26"/>
  <c r="L1331" i="26"/>
  <c r="L1332" i="26"/>
  <c r="L1333" i="26"/>
  <c r="L1334" i="26"/>
  <c r="L1335" i="26"/>
  <c r="L1336" i="26"/>
  <c r="L1337" i="26"/>
  <c r="L1338" i="26"/>
  <c r="L1339" i="26"/>
  <c r="L1340" i="26"/>
  <c r="L1341" i="26"/>
  <c r="L1342" i="26"/>
  <c r="L1343" i="26"/>
  <c r="L1344" i="26"/>
  <c r="L1345" i="26"/>
  <c r="L1346" i="26"/>
  <c r="L1347" i="26"/>
  <c r="L1348" i="26"/>
  <c r="L1349" i="26"/>
  <c r="L1350" i="26"/>
  <c r="L1351" i="26"/>
  <c r="L1352" i="26"/>
  <c r="L1353" i="26"/>
  <c r="L1354" i="26"/>
  <c r="L1355" i="26"/>
  <c r="L1356" i="26"/>
  <c r="L1357" i="26"/>
  <c r="L1358" i="26"/>
  <c r="L1359" i="26"/>
  <c r="L1360" i="26"/>
  <c r="L1361" i="26"/>
  <c r="L1362" i="26"/>
  <c r="L1363" i="26"/>
  <c r="L1364" i="26"/>
  <c r="L1365" i="26"/>
  <c r="L1366" i="26"/>
  <c r="L1367" i="26"/>
  <c r="L1368" i="26"/>
  <c r="L1369" i="26"/>
  <c r="L1370" i="26"/>
  <c r="L1371" i="26"/>
  <c r="L1372" i="26"/>
  <c r="L1373" i="26"/>
  <c r="L1374" i="26"/>
  <c r="L1375" i="26"/>
  <c r="L1376" i="26"/>
  <c r="L1377" i="26"/>
  <c r="L1378" i="26"/>
  <c r="L1379" i="26"/>
  <c r="L1380" i="26"/>
  <c r="L1381" i="26"/>
  <c r="L1382" i="26"/>
  <c r="L1383" i="26"/>
  <c r="L1384" i="26"/>
  <c r="L1385" i="26"/>
  <c r="L1386" i="26"/>
  <c r="L1387" i="26"/>
  <c r="L1388" i="26"/>
  <c r="L1389" i="26"/>
  <c r="L1390" i="26"/>
  <c r="L1391" i="26"/>
  <c r="L1392" i="26"/>
  <c r="L1393" i="26"/>
  <c r="L1394" i="26"/>
  <c r="L1395" i="26"/>
  <c r="L1396" i="26"/>
  <c r="L1397" i="26"/>
  <c r="L1398" i="26"/>
  <c r="L1399" i="26"/>
  <c r="L1400" i="26"/>
  <c r="L1401" i="26"/>
  <c r="L1402" i="26"/>
  <c r="L1403" i="26"/>
  <c r="L1404" i="26"/>
  <c r="L1405" i="26"/>
  <c r="L1406" i="26"/>
  <c r="L1407" i="26"/>
  <c r="L1408" i="26"/>
  <c r="L1409" i="26"/>
  <c r="L1410" i="26"/>
  <c r="L1411" i="26"/>
  <c r="L1412" i="26"/>
  <c r="L1413" i="26"/>
  <c r="L1414" i="26"/>
  <c r="L1415" i="26"/>
  <c r="L1416" i="26"/>
  <c r="L1417" i="26"/>
  <c r="L1418" i="26"/>
  <c r="L1419" i="26"/>
  <c r="L1420" i="26"/>
  <c r="L1421" i="26"/>
  <c r="L1422" i="26"/>
  <c r="L1423" i="26"/>
  <c r="L1424" i="26"/>
  <c r="L1425" i="26"/>
  <c r="L1426" i="26"/>
  <c r="L1427" i="26"/>
  <c r="L1428" i="26"/>
  <c r="L1429" i="26"/>
  <c r="L1430" i="26"/>
  <c r="L1431" i="26"/>
  <c r="L1432" i="26"/>
  <c r="L1433" i="26"/>
  <c r="L1434" i="26"/>
  <c r="L1435" i="26"/>
  <c r="L1436" i="26"/>
  <c r="L1437" i="26"/>
  <c r="L1438" i="26"/>
  <c r="L1439" i="26"/>
  <c r="L1440" i="26"/>
  <c r="L1441" i="26"/>
  <c r="L1442" i="26"/>
  <c r="L1443" i="26"/>
  <c r="L1444" i="26"/>
  <c r="L1445" i="26"/>
  <c r="L1446" i="26"/>
  <c r="L1447" i="26"/>
  <c r="L1448" i="26"/>
  <c r="L1449" i="26"/>
  <c r="L1450" i="26"/>
  <c r="L1451" i="26"/>
  <c r="L1452" i="26"/>
  <c r="L1453" i="26"/>
  <c r="L1454" i="26"/>
  <c r="L1455" i="26"/>
  <c r="L1456" i="26"/>
  <c r="L1457" i="26"/>
  <c r="L1458" i="26"/>
  <c r="L1459" i="26"/>
  <c r="L1460" i="26"/>
  <c r="L1461" i="26"/>
  <c r="L1462" i="26"/>
  <c r="L1463" i="26"/>
  <c r="L1464" i="26"/>
  <c r="L1465" i="26"/>
  <c r="L1466" i="26"/>
  <c r="L1467" i="26"/>
  <c r="L1468" i="26"/>
  <c r="L1469" i="26"/>
  <c r="L1470" i="26"/>
  <c r="L1471" i="26"/>
  <c r="L1472" i="26"/>
  <c r="L1473" i="26"/>
  <c r="L1474" i="26"/>
  <c r="L1475" i="26"/>
  <c r="L1476" i="26"/>
  <c r="L1477" i="26"/>
  <c r="L1478" i="26"/>
  <c r="L1479" i="26"/>
  <c r="L1480" i="26"/>
  <c r="L1481" i="26"/>
  <c r="L1482" i="26"/>
  <c r="L1483" i="26"/>
  <c r="L1484" i="26"/>
  <c r="L1485" i="26"/>
  <c r="L1486" i="26"/>
  <c r="L1487" i="26"/>
  <c r="L1488" i="26"/>
  <c r="L1489" i="26"/>
  <c r="L1490" i="26"/>
  <c r="L1491" i="26"/>
  <c r="L1492" i="26"/>
  <c r="L1493" i="26"/>
  <c r="L1494" i="26"/>
  <c r="L1495" i="26"/>
  <c r="L1496" i="26"/>
  <c r="L1497" i="26"/>
  <c r="L1498" i="26"/>
  <c r="L1499" i="26"/>
  <c r="L1500" i="26"/>
  <c r="L1501" i="26"/>
  <c r="L1502" i="26"/>
  <c r="L1503" i="26"/>
  <c r="L1504" i="26"/>
  <c r="L1505" i="26"/>
  <c r="L1506" i="26"/>
  <c r="L1507" i="26"/>
  <c r="L1508" i="26"/>
  <c r="L1509" i="26"/>
  <c r="L1510" i="26"/>
  <c r="L1511" i="26"/>
  <c r="L1512" i="26"/>
  <c r="L1513" i="26"/>
  <c r="L1514" i="26"/>
  <c r="L1515" i="26"/>
  <c r="L1516" i="26"/>
  <c r="L1517" i="26"/>
  <c r="L1518" i="26"/>
  <c r="L1519" i="26"/>
  <c r="L1520" i="26"/>
  <c r="L1521" i="26"/>
  <c r="L1522" i="26"/>
  <c r="L1523" i="26"/>
  <c r="L1524" i="26"/>
  <c r="L1525" i="26"/>
  <c r="L1526" i="26"/>
  <c r="L1527" i="26"/>
  <c r="L1528" i="26"/>
  <c r="L1529" i="26"/>
  <c r="L1530" i="26"/>
  <c r="L1531" i="26"/>
  <c r="L1532" i="26"/>
  <c r="L1533" i="26"/>
  <c r="L1534" i="26"/>
  <c r="L1535" i="26"/>
  <c r="L1536" i="26"/>
  <c r="L1537" i="26"/>
  <c r="L1538" i="26"/>
  <c r="L1539" i="26"/>
  <c r="L1540" i="26"/>
  <c r="L1541" i="26"/>
  <c r="L1542" i="26"/>
  <c r="L1543" i="26"/>
  <c r="L1544" i="26"/>
  <c r="L1545" i="26"/>
  <c r="L1546" i="26"/>
  <c r="L1547" i="26"/>
  <c r="L1548" i="26"/>
  <c r="L1549" i="26"/>
  <c r="L1550" i="26"/>
  <c r="L1551" i="26"/>
  <c r="L1552" i="26"/>
  <c r="L1553" i="26"/>
  <c r="L1554" i="26"/>
  <c r="L1555" i="26"/>
  <c r="L1556" i="26"/>
  <c r="L1557" i="26"/>
  <c r="L1558" i="26"/>
  <c r="L1559" i="26"/>
  <c r="L1560" i="26"/>
  <c r="L1561" i="26"/>
  <c r="L1562" i="26"/>
  <c r="L1563" i="26"/>
  <c r="L1564" i="26"/>
  <c r="L1565" i="26"/>
  <c r="L1566" i="26"/>
  <c r="L1567" i="26"/>
  <c r="L1568" i="26"/>
  <c r="L1569" i="26"/>
  <c r="L1570" i="26"/>
  <c r="L1571" i="26"/>
  <c r="L1572" i="26"/>
  <c r="L1573" i="26"/>
  <c r="L1574" i="26"/>
  <c r="L1575" i="26"/>
  <c r="L1576" i="26"/>
  <c r="L1577" i="26"/>
  <c r="L1578" i="26"/>
  <c r="L1579" i="26"/>
  <c r="L1580" i="26"/>
  <c r="L1581" i="26"/>
  <c r="L1582" i="26"/>
  <c r="L1583" i="26"/>
  <c r="L1584" i="26"/>
  <c r="L1585" i="26"/>
  <c r="L1586" i="26"/>
  <c r="L1587" i="26"/>
  <c r="L1588" i="26"/>
  <c r="L1589" i="26"/>
  <c r="L1590" i="26"/>
  <c r="L1591" i="26"/>
  <c r="L1592" i="26"/>
  <c r="L1593" i="26"/>
  <c r="L1594" i="26"/>
  <c r="L1595" i="26"/>
  <c r="L1596" i="26"/>
  <c r="L1597" i="26"/>
  <c r="L1598" i="26"/>
  <c r="L1599" i="26"/>
  <c r="L1600" i="26"/>
  <c r="L1601" i="26"/>
  <c r="L1602" i="26"/>
  <c r="L1603" i="26"/>
  <c r="L1604" i="26"/>
  <c r="L1605" i="26"/>
  <c r="L1606" i="26"/>
  <c r="L1607" i="26"/>
  <c r="L1608" i="26"/>
  <c r="L1609" i="26"/>
  <c r="L1610" i="26"/>
  <c r="L1611" i="26"/>
  <c r="L1612" i="26"/>
  <c r="L1613" i="26"/>
  <c r="L1614" i="26"/>
  <c r="L1615" i="26"/>
  <c r="L1616" i="26"/>
  <c r="L1617" i="26"/>
  <c r="L1618" i="26"/>
  <c r="L1619" i="26"/>
  <c r="L1620" i="26"/>
  <c r="L1621" i="26"/>
  <c r="L1622" i="26"/>
  <c r="L1623" i="26"/>
  <c r="L1624" i="26"/>
  <c r="L1625" i="26"/>
  <c r="L1626" i="26"/>
  <c r="L1627" i="26"/>
  <c r="L1628" i="26"/>
  <c r="L1629" i="26"/>
  <c r="L1630" i="26"/>
  <c r="L1631" i="26"/>
  <c r="L1632" i="26"/>
  <c r="L1633" i="26"/>
  <c r="L1634" i="26"/>
  <c r="L1635" i="26"/>
  <c r="L1636" i="26"/>
  <c r="L1637" i="26"/>
  <c r="L1638" i="26"/>
  <c r="L1639" i="26"/>
  <c r="L1640" i="26"/>
  <c r="L1641" i="26"/>
  <c r="L1642" i="26"/>
  <c r="L1643" i="26"/>
  <c r="L1644" i="26"/>
  <c r="L1645" i="26"/>
  <c r="L1646" i="26"/>
  <c r="L1647" i="26"/>
  <c r="L1648" i="26"/>
  <c r="L1649" i="26"/>
  <c r="L1650" i="26"/>
  <c r="L1651" i="26"/>
  <c r="L1652" i="26"/>
  <c r="L1653" i="26"/>
  <c r="L1654" i="26"/>
  <c r="L1655" i="26"/>
  <c r="L1656" i="26"/>
  <c r="L1657" i="26"/>
  <c r="L1658" i="26"/>
  <c r="L1659" i="26"/>
  <c r="L1660" i="26"/>
  <c r="L1661" i="26"/>
  <c r="L1662" i="26"/>
  <c r="L1663" i="26"/>
  <c r="L1664" i="26"/>
  <c r="L1665" i="26"/>
  <c r="L1666" i="26"/>
  <c r="L1667" i="26"/>
  <c r="L1668" i="26"/>
  <c r="L1669" i="26"/>
  <c r="L1670" i="26"/>
  <c r="L1671" i="26"/>
  <c r="L1672" i="26"/>
  <c r="L1673" i="26"/>
  <c r="L1674" i="26"/>
  <c r="L1675" i="26"/>
  <c r="L1676" i="26"/>
  <c r="L1677" i="26"/>
  <c r="L1678" i="26"/>
  <c r="L1679" i="26"/>
  <c r="L1680" i="26"/>
  <c r="L1681" i="26"/>
  <c r="L1682" i="26"/>
  <c r="L1683" i="26"/>
  <c r="L1684" i="26"/>
  <c r="L1685" i="26"/>
  <c r="L1686" i="26"/>
  <c r="L1687" i="26"/>
  <c r="L1688" i="26"/>
  <c r="L1689" i="26"/>
  <c r="L1690" i="26"/>
  <c r="L1691" i="26"/>
  <c r="L1692" i="26"/>
  <c r="L1693" i="26"/>
  <c r="L1694" i="26"/>
  <c r="L1695" i="26"/>
  <c r="L1696" i="26"/>
  <c r="L1697" i="26"/>
  <c r="L1698" i="26"/>
  <c r="L1699" i="26"/>
  <c r="L1700" i="26"/>
  <c r="L1701" i="26"/>
  <c r="L1702" i="26"/>
  <c r="L1703" i="26"/>
  <c r="L1704" i="26"/>
  <c r="L1705" i="26"/>
  <c r="L1706" i="26"/>
  <c r="L1707" i="26"/>
  <c r="L1708" i="26"/>
  <c r="L1709" i="26"/>
  <c r="L1710" i="26"/>
  <c r="L1711" i="26"/>
  <c r="L1712" i="26"/>
  <c r="L1713" i="26"/>
  <c r="L1714" i="26"/>
  <c r="L1715" i="26"/>
  <c r="L1716" i="26"/>
  <c r="L1717" i="26"/>
  <c r="L1718" i="26"/>
  <c r="L1719" i="26"/>
  <c r="L1720" i="26"/>
  <c r="L1721" i="26"/>
  <c r="L1722" i="26"/>
  <c r="L1723" i="26"/>
  <c r="L1724" i="26"/>
  <c r="L1725" i="26"/>
  <c r="L1726" i="26"/>
  <c r="L1727" i="26"/>
  <c r="L1728" i="26"/>
  <c r="L1729" i="26"/>
  <c r="L1730" i="26"/>
  <c r="L1731" i="26"/>
  <c r="L1732" i="26"/>
  <c r="L1733" i="26"/>
  <c r="L1734" i="26"/>
  <c r="L1735" i="26"/>
  <c r="L1736" i="26"/>
  <c r="L1737" i="26"/>
  <c r="L1738" i="26"/>
  <c r="L1739" i="26"/>
  <c r="L1740" i="26"/>
  <c r="L1741" i="26"/>
  <c r="L1742" i="26"/>
  <c r="L1743" i="26"/>
  <c r="L1744" i="26"/>
  <c r="L1745" i="26"/>
  <c r="L1746" i="26"/>
  <c r="L1747" i="26"/>
  <c r="L1748" i="26"/>
  <c r="L1749" i="26"/>
  <c r="L1750" i="26"/>
  <c r="L1751" i="26"/>
  <c r="L1752" i="26"/>
  <c r="L1753" i="26"/>
  <c r="L1754" i="26"/>
  <c r="L1755" i="26"/>
  <c r="L1756" i="26"/>
  <c r="L1757" i="26"/>
  <c r="L1758" i="26"/>
  <c r="L1759" i="26"/>
  <c r="L1760" i="26"/>
  <c r="L1761" i="26"/>
  <c r="L1762" i="26"/>
  <c r="L1763" i="26"/>
  <c r="L1764" i="26"/>
  <c r="L1765" i="26"/>
  <c r="L1766" i="26"/>
  <c r="L1767" i="26"/>
  <c r="L1768" i="26"/>
  <c r="L1769" i="26"/>
  <c r="L1770" i="26"/>
  <c r="L1771" i="26"/>
  <c r="L1772" i="26"/>
  <c r="L1773" i="26"/>
  <c r="L1774" i="26"/>
  <c r="L1775" i="26"/>
  <c r="L1776" i="26"/>
  <c r="L1777" i="26"/>
  <c r="L1778" i="26"/>
  <c r="L1779" i="26"/>
  <c r="L1780" i="26"/>
  <c r="L1781" i="26"/>
  <c r="L1782" i="26"/>
  <c r="L1783" i="26"/>
  <c r="L1784" i="26"/>
  <c r="L1785" i="26"/>
  <c r="L1786" i="26"/>
  <c r="L1787" i="26"/>
  <c r="L1788" i="26"/>
  <c r="L1789" i="26"/>
  <c r="L1790" i="26"/>
  <c r="L1791" i="26"/>
  <c r="L1792" i="26"/>
  <c r="L1793" i="26"/>
  <c r="L1794" i="26"/>
  <c r="L1795" i="26"/>
  <c r="L1796" i="26"/>
  <c r="L1797" i="26"/>
  <c r="L1798" i="26"/>
  <c r="L1799" i="26"/>
  <c r="L1800" i="26"/>
  <c r="L1801" i="26"/>
  <c r="L1802" i="26"/>
  <c r="L1803" i="26"/>
  <c r="L1804" i="26"/>
  <c r="L1805" i="26"/>
  <c r="L1806" i="26"/>
  <c r="L1807" i="26"/>
  <c r="L1808" i="26"/>
  <c r="L1809" i="26"/>
  <c r="L1810" i="26"/>
  <c r="L1811" i="26"/>
  <c r="L1812" i="26"/>
  <c r="L1813" i="26"/>
  <c r="L1814" i="26"/>
  <c r="L1815" i="26"/>
  <c r="L1816" i="26"/>
  <c r="L1817" i="26"/>
  <c r="L1818" i="26"/>
  <c r="L1819" i="26"/>
  <c r="L1820" i="26"/>
  <c r="L1821" i="26"/>
  <c r="L1822" i="26"/>
  <c r="L1823" i="26"/>
  <c r="L1824" i="26"/>
  <c r="L1825" i="26"/>
  <c r="L1826" i="26"/>
  <c r="L1827" i="26"/>
  <c r="L1828" i="26"/>
  <c r="L1829" i="26"/>
  <c r="L1830" i="26"/>
  <c r="L1831" i="26"/>
  <c r="L1832" i="26"/>
  <c r="L1833" i="26"/>
  <c r="L1834" i="26"/>
  <c r="L1835" i="26"/>
  <c r="L1836" i="26"/>
  <c r="L1837" i="26"/>
  <c r="L1838" i="26"/>
  <c r="L1839" i="26"/>
  <c r="L1840" i="26"/>
  <c r="L1841" i="26"/>
  <c r="L1842" i="26"/>
  <c r="L1843" i="26"/>
  <c r="L1844" i="26"/>
  <c r="L1845" i="26"/>
  <c r="L1846" i="26"/>
  <c r="L1847" i="26"/>
  <c r="L1848" i="26"/>
  <c r="L1849" i="26"/>
  <c r="L1850" i="26"/>
  <c r="L1851" i="26"/>
  <c r="L1852" i="26"/>
  <c r="L1853" i="26"/>
  <c r="L1854" i="26"/>
  <c r="L1855" i="26"/>
  <c r="L1856" i="26"/>
  <c r="L1857" i="26"/>
  <c r="L1858" i="26"/>
  <c r="L1859" i="26"/>
  <c r="L1860" i="26"/>
  <c r="L1861" i="26"/>
  <c r="L1862" i="26"/>
  <c r="L1863" i="26"/>
  <c r="L1864" i="26"/>
  <c r="L1865" i="26"/>
  <c r="L1866" i="26"/>
  <c r="L1867" i="26"/>
  <c r="L1868" i="26"/>
  <c r="L1869" i="26"/>
  <c r="L1870" i="26"/>
  <c r="L1871" i="26"/>
  <c r="L1872" i="26"/>
  <c r="L1873" i="26"/>
  <c r="L1874" i="26"/>
  <c r="L1875" i="26"/>
  <c r="L1876" i="26"/>
  <c r="L1877" i="26"/>
  <c r="L1878" i="26"/>
  <c r="L1879" i="26"/>
  <c r="L1880" i="26"/>
  <c r="L1881" i="26"/>
  <c r="L1882" i="26"/>
  <c r="L1883" i="26"/>
  <c r="L1884" i="26"/>
  <c r="L1885" i="26"/>
  <c r="L1886" i="26"/>
  <c r="L1887" i="26"/>
  <c r="L1888" i="26"/>
  <c r="L1889" i="26"/>
  <c r="L1890" i="26"/>
  <c r="L1891" i="26"/>
  <c r="L1892" i="26"/>
  <c r="L1893" i="26"/>
  <c r="L1894" i="26"/>
  <c r="L1895" i="26"/>
  <c r="L1896" i="26"/>
  <c r="L1897" i="26"/>
  <c r="L1898" i="26"/>
  <c r="L1899" i="26"/>
  <c r="L1900" i="26"/>
  <c r="L1901" i="26"/>
  <c r="L1902" i="26"/>
  <c r="L1903" i="26"/>
  <c r="L1904" i="26"/>
  <c r="L1905" i="26"/>
  <c r="L1906" i="26"/>
  <c r="L1907" i="26"/>
  <c r="L1908" i="26"/>
  <c r="L1909" i="26"/>
  <c r="L1910" i="26"/>
  <c r="L1911" i="26"/>
  <c r="L1912" i="26"/>
  <c r="L1913" i="26"/>
  <c r="L1914" i="26"/>
  <c r="L1915" i="26"/>
  <c r="L1916" i="26"/>
  <c r="L1917" i="26"/>
  <c r="L1918" i="26"/>
  <c r="L1919" i="26"/>
  <c r="L1920" i="26"/>
  <c r="L1921" i="26"/>
  <c r="L1922" i="26"/>
  <c r="L1923" i="26"/>
  <c r="L1924" i="26"/>
  <c r="L1925" i="26"/>
  <c r="L1926" i="26"/>
  <c r="L1927" i="26"/>
  <c r="L1928" i="26"/>
  <c r="L1929" i="26"/>
  <c r="L1930" i="26"/>
  <c r="L1931" i="26"/>
  <c r="L1932" i="26"/>
  <c r="L1933" i="26"/>
  <c r="L1934" i="26"/>
  <c r="L1935" i="26"/>
  <c r="L1936" i="26"/>
  <c r="L1937" i="26"/>
  <c r="L1938" i="26"/>
  <c r="L1939" i="26"/>
  <c r="K4" i="26"/>
  <c r="K5" i="26"/>
  <c r="K6" i="26"/>
  <c r="K7" i="26"/>
  <c r="K8" i="26"/>
  <c r="K9" i="26"/>
  <c r="K10" i="26"/>
  <c r="K11" i="26"/>
  <c r="K12" i="26"/>
  <c r="K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K51" i="26"/>
  <c r="K52" i="26"/>
  <c r="K53" i="26"/>
  <c r="K54" i="26"/>
  <c r="K55" i="26"/>
  <c r="K56" i="26"/>
  <c r="K57" i="26"/>
  <c r="K58" i="26"/>
  <c r="K59" i="26"/>
  <c r="K60" i="26"/>
  <c r="K61" i="26"/>
  <c r="K62" i="26"/>
  <c r="K63" i="26"/>
  <c r="K64" i="26"/>
  <c r="K65" i="26"/>
  <c r="K66" i="26"/>
  <c r="K67" i="26"/>
  <c r="K68" i="26"/>
  <c r="K69" i="26"/>
  <c r="K70" i="26"/>
  <c r="K71" i="26"/>
  <c r="K72" i="26"/>
  <c r="K73" i="26"/>
  <c r="K74" i="26"/>
  <c r="K75" i="26"/>
  <c r="K76" i="26"/>
  <c r="K77" i="26"/>
  <c r="K78" i="26"/>
  <c r="K79" i="26"/>
  <c r="K80" i="26"/>
  <c r="K81" i="26"/>
  <c r="K82" i="26"/>
  <c r="K83" i="26"/>
  <c r="K84" i="26"/>
  <c r="K85" i="26"/>
  <c r="K86" i="26"/>
  <c r="K87" i="26"/>
  <c r="K88" i="26"/>
  <c r="K89" i="26"/>
  <c r="K90" i="26"/>
  <c r="K91" i="26"/>
  <c r="K92" i="26"/>
  <c r="K93" i="26"/>
  <c r="K94" i="26"/>
  <c r="K95" i="26"/>
  <c r="K96" i="26"/>
  <c r="K97" i="26"/>
  <c r="K98" i="26"/>
  <c r="K99" i="26"/>
  <c r="K100" i="26"/>
  <c r="K101" i="26"/>
  <c r="K102" i="26"/>
  <c r="K103" i="26"/>
  <c r="K104" i="26"/>
  <c r="K105" i="26"/>
  <c r="K106" i="26"/>
  <c r="K107" i="26"/>
  <c r="K108" i="26"/>
  <c r="K109" i="26"/>
  <c r="K110" i="26"/>
  <c r="K111" i="26"/>
  <c r="K112" i="26"/>
  <c r="K113" i="26"/>
  <c r="K114" i="26"/>
  <c r="K115" i="26"/>
  <c r="K116" i="26"/>
  <c r="K117" i="26"/>
  <c r="K118" i="26"/>
  <c r="K119" i="26"/>
  <c r="K120" i="26"/>
  <c r="K121" i="26"/>
  <c r="K122" i="26"/>
  <c r="K123" i="26"/>
  <c r="K124" i="26"/>
  <c r="K125" i="26"/>
  <c r="K126" i="26"/>
  <c r="K127" i="26"/>
  <c r="K128" i="26"/>
  <c r="K129" i="26"/>
  <c r="K130" i="26"/>
  <c r="K131" i="26"/>
  <c r="K132" i="26"/>
  <c r="K133" i="26"/>
  <c r="K134" i="26"/>
  <c r="K135" i="26"/>
  <c r="K136" i="26"/>
  <c r="K137" i="26"/>
  <c r="K138" i="26"/>
  <c r="K139" i="26"/>
  <c r="K140" i="26"/>
  <c r="K141" i="26"/>
  <c r="K142" i="26"/>
  <c r="K143" i="26"/>
  <c r="K144" i="26"/>
  <c r="K145" i="26"/>
  <c r="K146" i="26"/>
  <c r="K147" i="26"/>
  <c r="K148" i="26"/>
  <c r="K149" i="26"/>
  <c r="K150" i="26"/>
  <c r="K151" i="26"/>
  <c r="K152" i="26"/>
  <c r="K153" i="26"/>
  <c r="K154" i="26"/>
  <c r="K155" i="26"/>
  <c r="K156" i="26"/>
  <c r="K157" i="26"/>
  <c r="K158" i="26"/>
  <c r="K159" i="26"/>
  <c r="K160" i="26"/>
  <c r="K161" i="26"/>
  <c r="K162" i="26"/>
  <c r="K163" i="26"/>
  <c r="K164" i="26"/>
  <c r="K165" i="26"/>
  <c r="K166" i="26"/>
  <c r="K167" i="26"/>
  <c r="K168" i="26"/>
  <c r="K169" i="26"/>
  <c r="K170" i="26"/>
  <c r="K171" i="26"/>
  <c r="K172" i="26"/>
  <c r="K173" i="26"/>
  <c r="K174" i="26"/>
  <c r="K175" i="26"/>
  <c r="K176" i="26"/>
  <c r="K177" i="26"/>
  <c r="K178" i="26"/>
  <c r="K179" i="26"/>
  <c r="K180" i="26"/>
  <c r="K181" i="26"/>
  <c r="K182" i="26"/>
  <c r="K183" i="26"/>
  <c r="K184" i="26"/>
  <c r="K185" i="26"/>
  <c r="K186" i="26"/>
  <c r="K187" i="26"/>
  <c r="K188" i="26"/>
  <c r="K189" i="26"/>
  <c r="K190" i="26"/>
  <c r="K191" i="26"/>
  <c r="K192" i="26"/>
  <c r="K193" i="26"/>
  <c r="K194" i="26"/>
  <c r="K195" i="26"/>
  <c r="K196" i="26"/>
  <c r="K197" i="26"/>
  <c r="K198" i="26"/>
  <c r="K199" i="26"/>
  <c r="K200" i="26"/>
  <c r="K201" i="26"/>
  <c r="K202" i="26"/>
  <c r="K203" i="26"/>
  <c r="K204" i="26"/>
  <c r="K205" i="26"/>
  <c r="K206" i="26"/>
  <c r="K207" i="26"/>
  <c r="K208" i="26"/>
  <c r="K209" i="26"/>
  <c r="K210" i="26"/>
  <c r="K211" i="26"/>
  <c r="K212" i="26"/>
  <c r="K213" i="26"/>
  <c r="K214" i="26"/>
  <c r="K215" i="26"/>
  <c r="K216" i="26"/>
  <c r="K217" i="26"/>
  <c r="K218" i="26"/>
  <c r="K219" i="26"/>
  <c r="K220" i="26"/>
  <c r="K221" i="26"/>
  <c r="K222" i="26"/>
  <c r="K223" i="26"/>
  <c r="K224" i="26"/>
  <c r="K225" i="26"/>
  <c r="K226" i="26"/>
  <c r="K227" i="26"/>
  <c r="K228" i="26"/>
  <c r="K229" i="26"/>
  <c r="K230" i="26"/>
  <c r="K231" i="26"/>
  <c r="K232" i="26"/>
  <c r="K233" i="26"/>
  <c r="K234" i="26"/>
  <c r="K235" i="26"/>
  <c r="K236" i="26"/>
  <c r="K237" i="26"/>
  <c r="K238" i="26"/>
  <c r="K239" i="26"/>
  <c r="K240" i="26"/>
  <c r="K241" i="26"/>
  <c r="K242" i="26"/>
  <c r="K243" i="26"/>
  <c r="K244" i="26"/>
  <c r="K245" i="26"/>
  <c r="K246" i="26"/>
  <c r="K247" i="26"/>
  <c r="K248" i="26"/>
  <c r="K249" i="26"/>
  <c r="K250" i="26"/>
  <c r="K251" i="26"/>
  <c r="K252" i="26"/>
  <c r="K253" i="26"/>
  <c r="K254" i="26"/>
  <c r="K255" i="26"/>
  <c r="K256" i="26"/>
  <c r="K257" i="26"/>
  <c r="K258" i="26"/>
  <c r="K259" i="26"/>
  <c r="K260" i="26"/>
  <c r="K261" i="26"/>
  <c r="K262" i="26"/>
  <c r="K263" i="26"/>
  <c r="K264" i="26"/>
  <c r="K265" i="26"/>
  <c r="K266" i="26"/>
  <c r="K267" i="26"/>
  <c r="K268" i="26"/>
  <c r="K269" i="26"/>
  <c r="K270" i="26"/>
  <c r="K271" i="26"/>
  <c r="K272" i="26"/>
  <c r="K273" i="26"/>
  <c r="K274" i="26"/>
  <c r="K275" i="26"/>
  <c r="K276" i="26"/>
  <c r="K277" i="26"/>
  <c r="K278" i="26"/>
  <c r="K279" i="26"/>
  <c r="K280" i="26"/>
  <c r="K281" i="26"/>
  <c r="K282" i="26"/>
  <c r="K283" i="26"/>
  <c r="K284" i="26"/>
  <c r="K285" i="26"/>
  <c r="K286" i="26"/>
  <c r="K287" i="26"/>
  <c r="K288" i="26"/>
  <c r="K289" i="26"/>
  <c r="K290" i="26"/>
  <c r="K291" i="26"/>
  <c r="K292" i="26"/>
  <c r="K293" i="26"/>
  <c r="K294" i="26"/>
  <c r="K295" i="26"/>
  <c r="K296" i="26"/>
  <c r="K297" i="26"/>
  <c r="K298" i="26"/>
  <c r="K299" i="26"/>
  <c r="K300" i="26"/>
  <c r="K301" i="26"/>
  <c r="K302" i="26"/>
  <c r="K303" i="26"/>
  <c r="K304" i="26"/>
  <c r="K305" i="26"/>
  <c r="K306" i="26"/>
  <c r="K307" i="26"/>
  <c r="K308" i="26"/>
  <c r="K309" i="26"/>
  <c r="K310" i="26"/>
  <c r="K311" i="26"/>
  <c r="K312" i="26"/>
  <c r="K313" i="26"/>
  <c r="K314" i="26"/>
  <c r="K315" i="26"/>
  <c r="K316" i="26"/>
  <c r="K317" i="26"/>
  <c r="K318" i="26"/>
  <c r="K319" i="26"/>
  <c r="K320" i="26"/>
  <c r="K321" i="26"/>
  <c r="K322" i="26"/>
  <c r="K323" i="26"/>
  <c r="K324" i="26"/>
  <c r="K325" i="26"/>
  <c r="K326" i="26"/>
  <c r="K327" i="26"/>
  <c r="K328" i="26"/>
  <c r="K329" i="26"/>
  <c r="K330" i="26"/>
  <c r="K331" i="26"/>
  <c r="K332" i="26"/>
  <c r="K333" i="26"/>
  <c r="K334" i="26"/>
  <c r="K335" i="26"/>
  <c r="K336" i="26"/>
  <c r="K337" i="26"/>
  <c r="K338" i="26"/>
  <c r="K339" i="26"/>
  <c r="K340" i="26"/>
  <c r="K341" i="26"/>
  <c r="K342" i="26"/>
  <c r="K343" i="26"/>
  <c r="K344" i="26"/>
  <c r="K345" i="26"/>
  <c r="K346" i="26"/>
  <c r="K347" i="26"/>
  <c r="K348" i="26"/>
  <c r="K349" i="26"/>
  <c r="K350" i="26"/>
  <c r="K351" i="26"/>
  <c r="K352" i="26"/>
  <c r="K353" i="26"/>
  <c r="K354" i="26"/>
  <c r="K355" i="26"/>
  <c r="K356" i="26"/>
  <c r="K357" i="26"/>
  <c r="K358" i="26"/>
  <c r="K359" i="26"/>
  <c r="K360" i="26"/>
  <c r="K361" i="26"/>
  <c r="K362" i="26"/>
  <c r="K363" i="26"/>
  <c r="K364" i="26"/>
  <c r="K365" i="26"/>
  <c r="K366" i="26"/>
  <c r="K367" i="26"/>
  <c r="K368" i="26"/>
  <c r="K369" i="26"/>
  <c r="K370" i="26"/>
  <c r="K371" i="26"/>
  <c r="K372" i="26"/>
  <c r="K373" i="26"/>
  <c r="K374" i="26"/>
  <c r="K375" i="26"/>
  <c r="K376" i="26"/>
  <c r="K377" i="26"/>
  <c r="K378" i="26"/>
  <c r="K379" i="26"/>
  <c r="K380" i="26"/>
  <c r="K381" i="26"/>
  <c r="K382" i="26"/>
  <c r="K383" i="26"/>
  <c r="K384" i="26"/>
  <c r="K385" i="26"/>
  <c r="K386" i="26"/>
  <c r="K387" i="26"/>
  <c r="K388" i="26"/>
  <c r="K389" i="26"/>
  <c r="K390" i="26"/>
  <c r="K391" i="26"/>
  <c r="K392" i="26"/>
  <c r="K393" i="26"/>
  <c r="K394" i="26"/>
  <c r="K395" i="26"/>
  <c r="K396" i="26"/>
  <c r="K397" i="26"/>
  <c r="K398" i="26"/>
  <c r="K399" i="26"/>
  <c r="K400" i="26"/>
  <c r="K401" i="26"/>
  <c r="K402" i="26"/>
  <c r="K403" i="26"/>
  <c r="K404" i="26"/>
  <c r="K405" i="26"/>
  <c r="K406" i="26"/>
  <c r="K407" i="26"/>
  <c r="K408" i="26"/>
  <c r="K409" i="26"/>
  <c r="K410" i="26"/>
  <c r="K411" i="26"/>
  <c r="K412" i="26"/>
  <c r="K413" i="26"/>
  <c r="K414" i="26"/>
  <c r="K415" i="26"/>
  <c r="K416" i="26"/>
  <c r="K417" i="26"/>
  <c r="K418" i="26"/>
  <c r="K419" i="26"/>
  <c r="K420" i="26"/>
  <c r="K421" i="26"/>
  <c r="K422" i="26"/>
  <c r="K423" i="26"/>
  <c r="K424" i="26"/>
  <c r="K425" i="26"/>
  <c r="K426" i="26"/>
  <c r="K427" i="26"/>
  <c r="K428" i="26"/>
  <c r="K429" i="26"/>
  <c r="K430" i="26"/>
  <c r="K431" i="26"/>
  <c r="K432" i="26"/>
  <c r="K433" i="26"/>
  <c r="K434" i="26"/>
  <c r="K435" i="26"/>
  <c r="K436" i="26"/>
  <c r="K437" i="26"/>
  <c r="K438" i="26"/>
  <c r="K439" i="26"/>
  <c r="K440" i="26"/>
  <c r="K441" i="26"/>
  <c r="K442" i="26"/>
  <c r="K443" i="26"/>
  <c r="K444" i="26"/>
  <c r="K445" i="26"/>
  <c r="K446" i="26"/>
  <c r="K447" i="26"/>
  <c r="K448" i="26"/>
  <c r="K449" i="26"/>
  <c r="K450" i="26"/>
  <c r="K451" i="26"/>
  <c r="K452" i="26"/>
  <c r="K453" i="26"/>
  <c r="K454" i="26"/>
  <c r="K455" i="26"/>
  <c r="K456" i="26"/>
  <c r="K457" i="26"/>
  <c r="K458" i="26"/>
  <c r="K459" i="26"/>
  <c r="K460" i="26"/>
  <c r="K461" i="26"/>
  <c r="K462" i="26"/>
  <c r="K463" i="26"/>
  <c r="K464" i="26"/>
  <c r="K465" i="26"/>
  <c r="K466" i="26"/>
  <c r="K467" i="26"/>
  <c r="K468" i="26"/>
  <c r="K469" i="26"/>
  <c r="K470" i="26"/>
  <c r="K471" i="26"/>
  <c r="K472" i="26"/>
  <c r="K473" i="26"/>
  <c r="K474" i="26"/>
  <c r="K475" i="26"/>
  <c r="K476" i="26"/>
  <c r="K477" i="26"/>
  <c r="K478" i="26"/>
  <c r="K479" i="26"/>
  <c r="K480" i="26"/>
  <c r="K481" i="26"/>
  <c r="K482" i="26"/>
  <c r="K483" i="26"/>
  <c r="K484" i="26"/>
  <c r="K485" i="26"/>
  <c r="K486" i="26"/>
  <c r="K487" i="26"/>
  <c r="K488" i="26"/>
  <c r="K489" i="26"/>
  <c r="K490" i="26"/>
  <c r="K491" i="26"/>
  <c r="K492" i="26"/>
  <c r="K493" i="26"/>
  <c r="K494" i="26"/>
  <c r="K495" i="26"/>
  <c r="K496" i="26"/>
  <c r="K497" i="26"/>
  <c r="K498" i="26"/>
  <c r="K499" i="26"/>
  <c r="K500" i="26"/>
  <c r="K501" i="26"/>
  <c r="K502" i="26"/>
  <c r="K503" i="26"/>
  <c r="K504" i="26"/>
  <c r="K505" i="26"/>
  <c r="K506" i="26"/>
  <c r="K507" i="26"/>
  <c r="K508" i="26"/>
  <c r="K509" i="26"/>
  <c r="K510" i="26"/>
  <c r="K511" i="26"/>
  <c r="K512" i="26"/>
  <c r="K513" i="26"/>
  <c r="K514" i="26"/>
  <c r="K515" i="26"/>
  <c r="K516" i="26"/>
  <c r="K517" i="26"/>
  <c r="K518" i="26"/>
  <c r="K519" i="26"/>
  <c r="K520" i="26"/>
  <c r="K521" i="26"/>
  <c r="K522" i="26"/>
  <c r="K523" i="26"/>
  <c r="K524" i="26"/>
  <c r="K525" i="26"/>
  <c r="K526" i="26"/>
  <c r="K527" i="26"/>
  <c r="K528" i="26"/>
  <c r="K529" i="26"/>
  <c r="K530" i="26"/>
  <c r="K531" i="26"/>
  <c r="K532" i="26"/>
  <c r="K533" i="26"/>
  <c r="K534" i="26"/>
  <c r="K535" i="26"/>
  <c r="K536" i="26"/>
  <c r="K537" i="26"/>
  <c r="K538" i="26"/>
  <c r="K539" i="26"/>
  <c r="K540" i="26"/>
  <c r="K541" i="26"/>
  <c r="K542" i="26"/>
  <c r="K543" i="26"/>
  <c r="K544" i="26"/>
  <c r="K545" i="26"/>
  <c r="K546" i="26"/>
  <c r="K547" i="26"/>
  <c r="K548" i="26"/>
  <c r="K549" i="26"/>
  <c r="K550" i="26"/>
  <c r="K551" i="26"/>
  <c r="K552" i="26"/>
  <c r="K553" i="26"/>
  <c r="K554" i="26"/>
  <c r="K555" i="26"/>
  <c r="K556" i="26"/>
  <c r="K557" i="26"/>
  <c r="K558" i="26"/>
  <c r="K559" i="26"/>
  <c r="K560" i="26"/>
  <c r="K561" i="26"/>
  <c r="K562" i="26"/>
  <c r="K563" i="26"/>
  <c r="K564" i="26"/>
  <c r="K565" i="26"/>
  <c r="K566" i="26"/>
  <c r="K567" i="26"/>
  <c r="K568" i="26"/>
  <c r="K569" i="26"/>
  <c r="K570" i="26"/>
  <c r="K571" i="26"/>
  <c r="K572" i="26"/>
  <c r="K573" i="26"/>
  <c r="K574" i="26"/>
  <c r="K575" i="26"/>
  <c r="K576" i="26"/>
  <c r="K577" i="26"/>
  <c r="K578" i="26"/>
  <c r="K579" i="26"/>
  <c r="K580" i="26"/>
  <c r="K581" i="26"/>
  <c r="K582" i="26"/>
  <c r="K583" i="26"/>
  <c r="K584" i="26"/>
  <c r="K585" i="26"/>
  <c r="K586" i="26"/>
  <c r="K587" i="26"/>
  <c r="K588" i="26"/>
  <c r="K589" i="26"/>
  <c r="K590" i="26"/>
  <c r="K591" i="26"/>
  <c r="K592" i="26"/>
  <c r="K593" i="26"/>
  <c r="K594" i="26"/>
  <c r="K595" i="26"/>
  <c r="K596" i="26"/>
  <c r="K597" i="26"/>
  <c r="K598" i="26"/>
  <c r="K599" i="26"/>
  <c r="K600" i="26"/>
  <c r="K601" i="26"/>
  <c r="K602" i="26"/>
  <c r="K603" i="26"/>
  <c r="K604" i="26"/>
  <c r="K605" i="26"/>
  <c r="K606" i="26"/>
  <c r="K607" i="26"/>
  <c r="K608" i="26"/>
  <c r="K609" i="26"/>
  <c r="K610" i="26"/>
  <c r="K611" i="26"/>
  <c r="K612" i="26"/>
  <c r="K613" i="26"/>
  <c r="K614" i="26"/>
  <c r="K615" i="26"/>
  <c r="K616" i="26"/>
  <c r="K617" i="26"/>
  <c r="K618" i="26"/>
  <c r="K619" i="26"/>
  <c r="K620" i="26"/>
  <c r="K621" i="26"/>
  <c r="K622" i="26"/>
  <c r="K623" i="26"/>
  <c r="K624" i="26"/>
  <c r="K625" i="26"/>
  <c r="K626" i="26"/>
  <c r="K627" i="26"/>
  <c r="K628" i="26"/>
  <c r="K629" i="26"/>
  <c r="K630" i="26"/>
  <c r="K631" i="26"/>
  <c r="K632" i="26"/>
  <c r="K633" i="26"/>
  <c r="K634" i="26"/>
  <c r="K635" i="26"/>
  <c r="K636" i="26"/>
  <c r="K637" i="26"/>
  <c r="K638" i="26"/>
  <c r="K639" i="26"/>
  <c r="K640" i="26"/>
  <c r="K641" i="26"/>
  <c r="K642" i="26"/>
  <c r="K643" i="26"/>
  <c r="K644" i="26"/>
  <c r="K645" i="26"/>
  <c r="K646" i="26"/>
  <c r="K647" i="26"/>
  <c r="K648" i="26"/>
  <c r="K649" i="26"/>
  <c r="K650" i="26"/>
  <c r="K651" i="26"/>
  <c r="K652" i="26"/>
  <c r="K653" i="26"/>
  <c r="K654" i="26"/>
  <c r="K655" i="26"/>
  <c r="K656" i="26"/>
  <c r="K657" i="26"/>
  <c r="K658" i="26"/>
  <c r="K659" i="26"/>
  <c r="K660" i="26"/>
  <c r="K661" i="26"/>
  <c r="K662" i="26"/>
  <c r="K663" i="26"/>
  <c r="K664" i="26"/>
  <c r="K665" i="26"/>
  <c r="K666" i="26"/>
  <c r="K667" i="26"/>
  <c r="K668" i="26"/>
  <c r="K669" i="26"/>
  <c r="K670" i="26"/>
  <c r="K671" i="26"/>
  <c r="K672" i="26"/>
  <c r="K673" i="26"/>
  <c r="K674" i="26"/>
  <c r="K675" i="26"/>
  <c r="K676" i="26"/>
  <c r="K677" i="26"/>
  <c r="K678" i="26"/>
  <c r="K679" i="26"/>
  <c r="K680" i="26"/>
  <c r="K681" i="26"/>
  <c r="K682" i="26"/>
  <c r="K683" i="26"/>
  <c r="K684" i="26"/>
  <c r="K685" i="26"/>
  <c r="K686" i="26"/>
  <c r="K687" i="26"/>
  <c r="K688" i="26"/>
  <c r="K689" i="26"/>
  <c r="K690" i="26"/>
  <c r="K691" i="26"/>
  <c r="K692" i="26"/>
  <c r="K693" i="26"/>
  <c r="K694" i="26"/>
  <c r="K695" i="26"/>
  <c r="K696" i="26"/>
  <c r="K697" i="26"/>
  <c r="K698" i="26"/>
  <c r="K699" i="26"/>
  <c r="K700" i="26"/>
  <c r="K701" i="26"/>
  <c r="K702" i="26"/>
  <c r="K703" i="26"/>
  <c r="K704" i="26"/>
  <c r="K705" i="26"/>
  <c r="K706" i="26"/>
  <c r="K707" i="26"/>
  <c r="K708" i="26"/>
  <c r="K709" i="26"/>
  <c r="K710" i="26"/>
  <c r="K711" i="26"/>
  <c r="K712" i="26"/>
  <c r="K713" i="26"/>
  <c r="K714" i="26"/>
  <c r="K715" i="26"/>
  <c r="K716" i="26"/>
  <c r="K717" i="26"/>
  <c r="K718" i="26"/>
  <c r="K719" i="26"/>
  <c r="K720" i="26"/>
  <c r="K721" i="26"/>
  <c r="K722" i="26"/>
  <c r="K723" i="26"/>
  <c r="K724" i="26"/>
  <c r="K725" i="26"/>
  <c r="K726" i="26"/>
  <c r="K727" i="26"/>
  <c r="K728" i="26"/>
  <c r="K729" i="26"/>
  <c r="K730" i="26"/>
  <c r="K731" i="26"/>
  <c r="K732" i="26"/>
  <c r="K733" i="26"/>
  <c r="K734" i="26"/>
  <c r="K735" i="26"/>
  <c r="K736" i="26"/>
  <c r="K737" i="26"/>
  <c r="K738" i="26"/>
  <c r="K739" i="26"/>
  <c r="K740" i="26"/>
  <c r="K741" i="26"/>
  <c r="K742" i="26"/>
  <c r="K743" i="26"/>
  <c r="K744" i="26"/>
  <c r="K745" i="26"/>
  <c r="K746" i="26"/>
  <c r="K747" i="26"/>
  <c r="K748" i="26"/>
  <c r="K749" i="26"/>
  <c r="K750" i="26"/>
  <c r="K751" i="26"/>
  <c r="K752" i="26"/>
  <c r="K753" i="26"/>
  <c r="K754" i="26"/>
  <c r="K755" i="26"/>
  <c r="K756" i="26"/>
  <c r="K757" i="26"/>
  <c r="K758" i="26"/>
  <c r="K759" i="26"/>
  <c r="K760" i="26"/>
  <c r="K761" i="26"/>
  <c r="K762" i="26"/>
  <c r="K763" i="26"/>
  <c r="K764" i="26"/>
  <c r="K765" i="26"/>
  <c r="K766" i="26"/>
  <c r="K767" i="26"/>
  <c r="K768" i="26"/>
  <c r="K769" i="26"/>
  <c r="K770" i="26"/>
  <c r="K771" i="26"/>
  <c r="K772" i="26"/>
  <c r="K773" i="26"/>
  <c r="K774" i="26"/>
  <c r="K775" i="26"/>
  <c r="K776" i="26"/>
  <c r="K777" i="26"/>
  <c r="K778" i="26"/>
  <c r="K779" i="26"/>
  <c r="K780" i="26"/>
  <c r="K781" i="26"/>
  <c r="K782" i="26"/>
  <c r="K783" i="26"/>
  <c r="K784" i="26"/>
  <c r="K785" i="26"/>
  <c r="K786" i="26"/>
  <c r="K787" i="26"/>
  <c r="K788" i="26"/>
  <c r="K789" i="26"/>
  <c r="K790" i="26"/>
  <c r="K791" i="26"/>
  <c r="K792" i="26"/>
  <c r="K793" i="26"/>
  <c r="K794" i="26"/>
  <c r="K795" i="26"/>
  <c r="K796" i="26"/>
  <c r="K797" i="26"/>
  <c r="K798" i="26"/>
  <c r="K799" i="26"/>
  <c r="K800" i="26"/>
  <c r="K801" i="26"/>
  <c r="K802" i="26"/>
  <c r="K803" i="26"/>
  <c r="K804" i="26"/>
  <c r="K805" i="26"/>
  <c r="K806" i="26"/>
  <c r="K807" i="26"/>
  <c r="K808" i="26"/>
  <c r="K809" i="26"/>
  <c r="K810" i="26"/>
  <c r="K811" i="26"/>
  <c r="K812" i="26"/>
  <c r="K813" i="26"/>
  <c r="K814" i="26"/>
  <c r="K815" i="26"/>
  <c r="K816" i="26"/>
  <c r="K817" i="26"/>
  <c r="K818" i="26"/>
  <c r="K819" i="26"/>
  <c r="K820" i="26"/>
  <c r="K821" i="26"/>
  <c r="K822" i="26"/>
  <c r="K823" i="26"/>
  <c r="K824" i="26"/>
  <c r="K825" i="26"/>
  <c r="K826" i="26"/>
  <c r="K827" i="26"/>
  <c r="K828" i="26"/>
  <c r="K829" i="26"/>
  <c r="K830" i="26"/>
  <c r="K831" i="26"/>
  <c r="K832" i="26"/>
  <c r="K833" i="26"/>
  <c r="K834" i="26"/>
  <c r="K835" i="26"/>
  <c r="K836" i="26"/>
  <c r="K837" i="26"/>
  <c r="K838" i="26"/>
  <c r="K839" i="26"/>
  <c r="K840" i="26"/>
  <c r="K841" i="26"/>
  <c r="K842" i="26"/>
  <c r="K843" i="26"/>
  <c r="K844" i="26"/>
  <c r="K845" i="26"/>
  <c r="K846" i="26"/>
  <c r="K847" i="26"/>
  <c r="K848" i="26"/>
  <c r="K849" i="26"/>
  <c r="K850" i="26"/>
  <c r="K851" i="26"/>
  <c r="K852" i="26"/>
  <c r="K853" i="26"/>
  <c r="K854" i="26"/>
  <c r="K855" i="26"/>
  <c r="K856" i="26"/>
  <c r="K857" i="26"/>
  <c r="K858" i="26"/>
  <c r="K859" i="26"/>
  <c r="K860" i="26"/>
  <c r="K861" i="26"/>
  <c r="K862" i="26"/>
  <c r="K863" i="26"/>
  <c r="K864" i="26"/>
  <c r="K865" i="26"/>
  <c r="K866" i="26"/>
  <c r="K867" i="26"/>
  <c r="K868" i="26"/>
  <c r="K869" i="26"/>
  <c r="K870" i="26"/>
  <c r="K871" i="26"/>
  <c r="K872" i="26"/>
  <c r="K873" i="26"/>
  <c r="K874" i="26"/>
  <c r="K875" i="26"/>
  <c r="K876" i="26"/>
  <c r="K877" i="26"/>
  <c r="K878" i="26"/>
  <c r="K879" i="26"/>
  <c r="K880" i="26"/>
  <c r="K881" i="26"/>
  <c r="K882" i="26"/>
  <c r="K883" i="26"/>
  <c r="K884" i="26"/>
  <c r="K885" i="26"/>
  <c r="K886" i="26"/>
  <c r="K887" i="26"/>
  <c r="K888" i="26"/>
  <c r="K889" i="26"/>
  <c r="K890" i="26"/>
  <c r="K891" i="26"/>
  <c r="K892" i="26"/>
  <c r="K893" i="26"/>
  <c r="K894" i="26"/>
  <c r="K895" i="26"/>
  <c r="K896" i="26"/>
  <c r="K897" i="26"/>
  <c r="K898" i="26"/>
  <c r="K899" i="26"/>
  <c r="K900" i="26"/>
  <c r="K901" i="26"/>
  <c r="K902" i="26"/>
  <c r="K903" i="26"/>
  <c r="K904" i="26"/>
  <c r="K905" i="26"/>
  <c r="K906" i="26"/>
  <c r="K907" i="26"/>
  <c r="K908" i="26"/>
  <c r="K909" i="26"/>
  <c r="K910" i="26"/>
  <c r="K911" i="26"/>
  <c r="K912" i="26"/>
  <c r="K913" i="26"/>
  <c r="K914" i="26"/>
  <c r="K915" i="26"/>
  <c r="K916" i="26"/>
  <c r="K917" i="26"/>
  <c r="K918" i="26"/>
  <c r="K919" i="26"/>
  <c r="K920" i="26"/>
  <c r="K921" i="26"/>
  <c r="K922" i="26"/>
  <c r="K923" i="26"/>
  <c r="K924" i="26"/>
  <c r="K925" i="26"/>
  <c r="K926" i="26"/>
  <c r="K927" i="26"/>
  <c r="K928" i="26"/>
  <c r="K929" i="26"/>
  <c r="K930" i="26"/>
  <c r="K931" i="26"/>
  <c r="K932" i="26"/>
  <c r="K933" i="26"/>
  <c r="K934" i="26"/>
  <c r="K935" i="26"/>
  <c r="K936" i="26"/>
  <c r="K937" i="26"/>
  <c r="K938" i="26"/>
  <c r="K939" i="26"/>
  <c r="K940" i="26"/>
  <c r="K941" i="26"/>
  <c r="K942" i="26"/>
  <c r="K943" i="26"/>
  <c r="K944" i="26"/>
  <c r="K945" i="26"/>
  <c r="K946" i="26"/>
  <c r="K947" i="26"/>
  <c r="K948" i="26"/>
  <c r="K949" i="26"/>
  <c r="K950" i="26"/>
  <c r="K951" i="26"/>
  <c r="K952" i="26"/>
  <c r="K953" i="26"/>
  <c r="K954" i="26"/>
  <c r="K955" i="26"/>
  <c r="K956" i="26"/>
  <c r="K957" i="26"/>
  <c r="K958" i="26"/>
  <c r="K959" i="26"/>
  <c r="K960" i="26"/>
  <c r="K961" i="26"/>
  <c r="K962" i="26"/>
  <c r="K963" i="26"/>
  <c r="K964" i="26"/>
  <c r="K965" i="26"/>
  <c r="K966" i="26"/>
  <c r="K967" i="26"/>
  <c r="K968" i="26"/>
  <c r="K969" i="26"/>
  <c r="K970" i="26"/>
  <c r="K971" i="26"/>
  <c r="K972" i="26"/>
  <c r="K973" i="26"/>
  <c r="K974" i="26"/>
  <c r="K975" i="26"/>
  <c r="K976" i="26"/>
  <c r="K977" i="26"/>
  <c r="K978" i="26"/>
  <c r="K979" i="26"/>
  <c r="K980" i="26"/>
  <c r="K981" i="26"/>
  <c r="K982" i="26"/>
  <c r="K983" i="26"/>
  <c r="K984" i="26"/>
  <c r="K985" i="26"/>
  <c r="K986" i="26"/>
  <c r="K987" i="26"/>
  <c r="K988" i="26"/>
  <c r="K989" i="26"/>
  <c r="K990" i="26"/>
  <c r="K991" i="26"/>
  <c r="K992" i="26"/>
  <c r="K993" i="26"/>
  <c r="K994" i="26"/>
  <c r="K995" i="26"/>
  <c r="K996" i="26"/>
  <c r="K997" i="26"/>
  <c r="K998" i="26"/>
  <c r="K999" i="26"/>
  <c r="K1000" i="26"/>
  <c r="K1001" i="26"/>
  <c r="K1002" i="26"/>
  <c r="K1003" i="26"/>
  <c r="K1004" i="26"/>
  <c r="K1005" i="26"/>
  <c r="K1006" i="26"/>
  <c r="K1007" i="26"/>
  <c r="K1008" i="26"/>
  <c r="K1009" i="26"/>
  <c r="K1010" i="26"/>
  <c r="K1011" i="26"/>
  <c r="K1012" i="26"/>
  <c r="K1013" i="26"/>
  <c r="K1014" i="26"/>
  <c r="K1015" i="26"/>
  <c r="K1016" i="26"/>
  <c r="K1017" i="26"/>
  <c r="K1018" i="26"/>
  <c r="K1019" i="26"/>
  <c r="K1020" i="26"/>
  <c r="K1021" i="26"/>
  <c r="K1022" i="26"/>
  <c r="K1023" i="26"/>
  <c r="K1024" i="26"/>
  <c r="K1025" i="26"/>
  <c r="K1026" i="26"/>
  <c r="K1027" i="26"/>
  <c r="K1028" i="26"/>
  <c r="K1029" i="26"/>
  <c r="K1030" i="26"/>
  <c r="K1031" i="26"/>
  <c r="K1032" i="26"/>
  <c r="K1033" i="26"/>
  <c r="K1034" i="26"/>
  <c r="K1035" i="26"/>
  <c r="K1036" i="26"/>
  <c r="K1037" i="26"/>
  <c r="K1038" i="26"/>
  <c r="K1039" i="26"/>
  <c r="K1040" i="26"/>
  <c r="K1041" i="26"/>
  <c r="K1042" i="26"/>
  <c r="K1043" i="26"/>
  <c r="K1044" i="26"/>
  <c r="K1045" i="26"/>
  <c r="K1046" i="26"/>
  <c r="K1047" i="26"/>
  <c r="K1048" i="26"/>
  <c r="K1049" i="26"/>
  <c r="K1050" i="26"/>
  <c r="K1051" i="26"/>
  <c r="K1052" i="26"/>
  <c r="K1053" i="26"/>
  <c r="K1054" i="26"/>
  <c r="K1055" i="26"/>
  <c r="K1056" i="26"/>
  <c r="K1057" i="26"/>
  <c r="K1058" i="26"/>
  <c r="K1059" i="26"/>
  <c r="K1060" i="26"/>
  <c r="K1061" i="26"/>
  <c r="K1062" i="26"/>
  <c r="K1063" i="26"/>
  <c r="K1064" i="26"/>
  <c r="K1065" i="26"/>
  <c r="K1066" i="26"/>
  <c r="K1067" i="26"/>
  <c r="K1068" i="26"/>
  <c r="K1069" i="26"/>
  <c r="K1070" i="26"/>
  <c r="K1071" i="26"/>
  <c r="K1072" i="26"/>
  <c r="K1073" i="26"/>
  <c r="K1074" i="26"/>
  <c r="K1075" i="26"/>
  <c r="K1076" i="26"/>
  <c r="K1077" i="26"/>
  <c r="K1078" i="26"/>
  <c r="K1079" i="26"/>
  <c r="K1080" i="26"/>
  <c r="K1081" i="26"/>
  <c r="K1082" i="26"/>
  <c r="K1083" i="26"/>
  <c r="K1084" i="26"/>
  <c r="K1085" i="26"/>
  <c r="K1086" i="26"/>
  <c r="K1087" i="26"/>
  <c r="K1088" i="26"/>
  <c r="K1089" i="26"/>
  <c r="K1090" i="26"/>
  <c r="K1091" i="26"/>
  <c r="K1092" i="26"/>
  <c r="K1093" i="26"/>
  <c r="K1094" i="26"/>
  <c r="K1095" i="26"/>
  <c r="K1096" i="26"/>
  <c r="K1097" i="26"/>
  <c r="K1098" i="26"/>
  <c r="K1099" i="26"/>
  <c r="K1100" i="26"/>
  <c r="K1101" i="26"/>
  <c r="K1102" i="26"/>
  <c r="K1103" i="26"/>
  <c r="K1104" i="26"/>
  <c r="K1105" i="26"/>
  <c r="K1106" i="26"/>
  <c r="K1107" i="26"/>
  <c r="K1108" i="26"/>
  <c r="K1109" i="26"/>
  <c r="K1110" i="26"/>
  <c r="K1111" i="26"/>
  <c r="K1112" i="26"/>
  <c r="K1113" i="26"/>
  <c r="K1114" i="26"/>
  <c r="K1115" i="26"/>
  <c r="K1116" i="26"/>
  <c r="K1117" i="26"/>
  <c r="K1118" i="26"/>
  <c r="K1119" i="26"/>
  <c r="K1120" i="26"/>
  <c r="K1121" i="26"/>
  <c r="K1122" i="26"/>
  <c r="K1123" i="26"/>
  <c r="K1124" i="26"/>
  <c r="K1125" i="26"/>
  <c r="K1126" i="26"/>
  <c r="K1127" i="26"/>
  <c r="K1128" i="26"/>
  <c r="K1129" i="26"/>
  <c r="K1130" i="26"/>
  <c r="K1131" i="26"/>
  <c r="K1132" i="26"/>
  <c r="K1133" i="26"/>
  <c r="K1134" i="26"/>
  <c r="K1135" i="26"/>
  <c r="K1136" i="26"/>
  <c r="K1137" i="26"/>
  <c r="K1138" i="26"/>
  <c r="K1139" i="26"/>
  <c r="K1140" i="26"/>
  <c r="K1141" i="26"/>
  <c r="K1142" i="26"/>
  <c r="K1143" i="26"/>
  <c r="K1144" i="26"/>
  <c r="K1145" i="26"/>
  <c r="K1146" i="26"/>
  <c r="K1147" i="26"/>
  <c r="K1148" i="26"/>
  <c r="K1149" i="26"/>
  <c r="K1150" i="26"/>
  <c r="K1151" i="26"/>
  <c r="K1152" i="26"/>
  <c r="K1153" i="26"/>
  <c r="K1154" i="26"/>
  <c r="K1155" i="26"/>
  <c r="K1156" i="26"/>
  <c r="K1157" i="26"/>
  <c r="K1158" i="26"/>
  <c r="K1159" i="26"/>
  <c r="K1160" i="26"/>
  <c r="K1161" i="26"/>
  <c r="K1162" i="26"/>
  <c r="K1163" i="26"/>
  <c r="K1164" i="26"/>
  <c r="K1165" i="26"/>
  <c r="K1166" i="26"/>
  <c r="K1167" i="26"/>
  <c r="K1168" i="26"/>
  <c r="K1169" i="26"/>
  <c r="K1170" i="26"/>
  <c r="K1171" i="26"/>
  <c r="K1172" i="26"/>
  <c r="K1173" i="26"/>
  <c r="K1174" i="26"/>
  <c r="K1175" i="26"/>
  <c r="K1176" i="26"/>
  <c r="K1177" i="26"/>
  <c r="K1178" i="26"/>
  <c r="K1179" i="26"/>
  <c r="K1180" i="26"/>
  <c r="K1181" i="26"/>
  <c r="K1182" i="26"/>
  <c r="K1183" i="26"/>
  <c r="K1184" i="26"/>
  <c r="K1185" i="26"/>
  <c r="K1186" i="26"/>
  <c r="K1187" i="26"/>
  <c r="K1188" i="26"/>
  <c r="K1189" i="26"/>
  <c r="K1190" i="26"/>
  <c r="K1191" i="26"/>
  <c r="K1192" i="26"/>
  <c r="K1193" i="26"/>
  <c r="K1194" i="26"/>
  <c r="K1195" i="26"/>
  <c r="K1196" i="26"/>
  <c r="K1197" i="26"/>
  <c r="K1198" i="26"/>
  <c r="K1199" i="26"/>
  <c r="K1200" i="26"/>
  <c r="K1201" i="26"/>
  <c r="K1202" i="26"/>
  <c r="K1203" i="26"/>
  <c r="K1204" i="26"/>
  <c r="K1205" i="26"/>
  <c r="K1206" i="26"/>
  <c r="K1207" i="26"/>
  <c r="K1208" i="26"/>
  <c r="K1209" i="26"/>
  <c r="K1210" i="26"/>
  <c r="K1211" i="26"/>
  <c r="K1212" i="26"/>
  <c r="K1213" i="26"/>
  <c r="K1214" i="26"/>
  <c r="K1215" i="26"/>
  <c r="K1216" i="26"/>
  <c r="K1217" i="26"/>
  <c r="K1218" i="26"/>
  <c r="K1219" i="26"/>
  <c r="K1220" i="26"/>
  <c r="K1221" i="26"/>
  <c r="K1222" i="26"/>
  <c r="K1223" i="26"/>
  <c r="K1224" i="26"/>
  <c r="K1225" i="26"/>
  <c r="K1226" i="26"/>
  <c r="K1227" i="26"/>
  <c r="K1228" i="26"/>
  <c r="K1229" i="26"/>
  <c r="K1230" i="26"/>
  <c r="K1231" i="26"/>
  <c r="K1232" i="26"/>
  <c r="K1233" i="26"/>
  <c r="K1234" i="26"/>
  <c r="K1235" i="26"/>
  <c r="K1236" i="26"/>
  <c r="K1237" i="26"/>
  <c r="K1238" i="26"/>
  <c r="K1239" i="26"/>
  <c r="K1240" i="26"/>
  <c r="K1241" i="26"/>
  <c r="K1242" i="26"/>
  <c r="K1243" i="26"/>
  <c r="K1244" i="26"/>
  <c r="K1245" i="26"/>
  <c r="K1246" i="26"/>
  <c r="K1247" i="26"/>
  <c r="K1248" i="26"/>
  <c r="K1249" i="26"/>
  <c r="K1250" i="26"/>
  <c r="K1251" i="26"/>
  <c r="K1252" i="26"/>
  <c r="K1253" i="26"/>
  <c r="K1254" i="26"/>
  <c r="K1255" i="26"/>
  <c r="K1256" i="26"/>
  <c r="K1257" i="26"/>
  <c r="K1258" i="26"/>
  <c r="K1259" i="26"/>
  <c r="K1260" i="26"/>
  <c r="K1261" i="26"/>
  <c r="K1262" i="26"/>
  <c r="K1263" i="26"/>
  <c r="K1264" i="26"/>
  <c r="K1265" i="26"/>
  <c r="K1266" i="26"/>
  <c r="K1267" i="26"/>
  <c r="K1268" i="26"/>
  <c r="K1269" i="26"/>
  <c r="K1270" i="26"/>
  <c r="K1271" i="26"/>
  <c r="K1272" i="26"/>
  <c r="K1273" i="26"/>
  <c r="K1274" i="26"/>
  <c r="K1275" i="26"/>
  <c r="K1276" i="26"/>
  <c r="K1277" i="26"/>
  <c r="K1278" i="26"/>
  <c r="K1279" i="26"/>
  <c r="K1280" i="26"/>
  <c r="K1281" i="26"/>
  <c r="K1282" i="26"/>
  <c r="K1283" i="26"/>
  <c r="K1284" i="26"/>
  <c r="K1285" i="26"/>
  <c r="K1286" i="26"/>
  <c r="K1287" i="26"/>
  <c r="K1288" i="26"/>
  <c r="K1289" i="26"/>
  <c r="K1290" i="26"/>
  <c r="K1291" i="26"/>
  <c r="K1292" i="26"/>
  <c r="K1293" i="26"/>
  <c r="K1294" i="26"/>
  <c r="K1295" i="26"/>
  <c r="K1296" i="26"/>
  <c r="K1297" i="26"/>
  <c r="K1298" i="26"/>
  <c r="K1299" i="26"/>
  <c r="K1300" i="26"/>
  <c r="K1301" i="26"/>
  <c r="K1302" i="26"/>
  <c r="K1303" i="26"/>
  <c r="K1304" i="26"/>
  <c r="K1305" i="26"/>
  <c r="K1306" i="26"/>
  <c r="K1307" i="26"/>
  <c r="K1308" i="26"/>
  <c r="K1309" i="26"/>
  <c r="K1310" i="26"/>
  <c r="K1311" i="26"/>
  <c r="K1312" i="26"/>
  <c r="K1313" i="26"/>
  <c r="K1314" i="26"/>
  <c r="K1315" i="26"/>
  <c r="K1316" i="26"/>
  <c r="K1317" i="26"/>
  <c r="K1318" i="26"/>
  <c r="K1319" i="26"/>
  <c r="K1320" i="26"/>
  <c r="K1321" i="26"/>
  <c r="K1322" i="26"/>
  <c r="K1323" i="26"/>
  <c r="K1324" i="26"/>
  <c r="K1325" i="26"/>
  <c r="K1326" i="26"/>
  <c r="K1327" i="26"/>
  <c r="K1328" i="26"/>
  <c r="K1329" i="26"/>
  <c r="K1330" i="26"/>
  <c r="K1331" i="26"/>
  <c r="K1332" i="26"/>
  <c r="K1333" i="26"/>
  <c r="K1334" i="26"/>
  <c r="K1335" i="26"/>
  <c r="K1336" i="26"/>
  <c r="K1337" i="26"/>
  <c r="K1338" i="26"/>
  <c r="K1339" i="26"/>
  <c r="K1340" i="26"/>
  <c r="K1341" i="26"/>
  <c r="K1342" i="26"/>
  <c r="K1343" i="26"/>
  <c r="K1344" i="26"/>
  <c r="K1345" i="26"/>
  <c r="K1346" i="26"/>
  <c r="K1347" i="26"/>
  <c r="K1348" i="26"/>
  <c r="K1349" i="26"/>
  <c r="K1350" i="26"/>
  <c r="K1351" i="26"/>
  <c r="K1352" i="26"/>
  <c r="K1353" i="26"/>
  <c r="K1354" i="26"/>
  <c r="K1355" i="26"/>
  <c r="K1356" i="26"/>
  <c r="K1357" i="26"/>
  <c r="K1358" i="26"/>
  <c r="K1359" i="26"/>
  <c r="K1360" i="26"/>
  <c r="K1361" i="26"/>
  <c r="K1362" i="26"/>
  <c r="K1363" i="26"/>
  <c r="K1364" i="26"/>
  <c r="K1365" i="26"/>
  <c r="K1366" i="26"/>
  <c r="K1367" i="26"/>
  <c r="K1368" i="26"/>
  <c r="K1369" i="26"/>
  <c r="K1370" i="26"/>
  <c r="K1371" i="26"/>
  <c r="K1372" i="26"/>
  <c r="K1373" i="26"/>
  <c r="K1374" i="26"/>
  <c r="K1375" i="26"/>
  <c r="K1376" i="26"/>
  <c r="K1377" i="26"/>
  <c r="K1378" i="26"/>
  <c r="K1379" i="26"/>
  <c r="K1380" i="26"/>
  <c r="K1381" i="26"/>
  <c r="K1382" i="26"/>
  <c r="K1383" i="26"/>
  <c r="K1384" i="26"/>
  <c r="K1385" i="26"/>
  <c r="K1386" i="26"/>
  <c r="K1387" i="26"/>
  <c r="K1388" i="26"/>
  <c r="K1389" i="26"/>
  <c r="K1390" i="26"/>
  <c r="K1391" i="26"/>
  <c r="K1392" i="26"/>
  <c r="K1393" i="26"/>
  <c r="K1394" i="26"/>
  <c r="K1395" i="26"/>
  <c r="K1396" i="26"/>
  <c r="K1397" i="26"/>
  <c r="K1398" i="26"/>
  <c r="K1399" i="26"/>
  <c r="K1400" i="26"/>
  <c r="K1401" i="26"/>
  <c r="K1402" i="26"/>
  <c r="K1403" i="26"/>
  <c r="K1404" i="26"/>
  <c r="K1405" i="26"/>
  <c r="K1406" i="26"/>
  <c r="K1407" i="26"/>
  <c r="K1408" i="26"/>
  <c r="K1409" i="26"/>
  <c r="K1410" i="26"/>
  <c r="K1411" i="26"/>
  <c r="K1412" i="26"/>
  <c r="K1413" i="26"/>
  <c r="K1414" i="26"/>
  <c r="K1415" i="26"/>
  <c r="K1416" i="26"/>
  <c r="K1417" i="26"/>
  <c r="K1418" i="26"/>
  <c r="K1419" i="26"/>
  <c r="K1420" i="26"/>
  <c r="K1421" i="26"/>
  <c r="K1422" i="26"/>
  <c r="K1423" i="26"/>
  <c r="K1424" i="26"/>
  <c r="K1425" i="26"/>
  <c r="K1426" i="26"/>
  <c r="K1427" i="26"/>
  <c r="K1428" i="26"/>
  <c r="K1429" i="26"/>
  <c r="K1430" i="26"/>
  <c r="K1431" i="26"/>
  <c r="K1432" i="26"/>
  <c r="K1433" i="26"/>
  <c r="K1434" i="26"/>
  <c r="K1435" i="26"/>
  <c r="K1436" i="26"/>
  <c r="K1437" i="26"/>
  <c r="K1438" i="26"/>
  <c r="K1439" i="26"/>
  <c r="K1440" i="26"/>
  <c r="K1441" i="26"/>
  <c r="K1442" i="26"/>
  <c r="K1443" i="26"/>
  <c r="K1444" i="26"/>
  <c r="K1445" i="26"/>
  <c r="K1446" i="26"/>
  <c r="K1447" i="26"/>
  <c r="K1448" i="26"/>
  <c r="K1449" i="26"/>
  <c r="K1450" i="26"/>
  <c r="K1451" i="26"/>
  <c r="K1452" i="26"/>
  <c r="K1453" i="26"/>
  <c r="K1454" i="26"/>
  <c r="K1455" i="26"/>
  <c r="K1456" i="26"/>
  <c r="K1457" i="26"/>
  <c r="K1458" i="26"/>
  <c r="K1459" i="26"/>
  <c r="K1460" i="26"/>
  <c r="K1461" i="26"/>
  <c r="K1462" i="26"/>
  <c r="K1463" i="26"/>
  <c r="K1464" i="26"/>
  <c r="K1465" i="26"/>
  <c r="K1466" i="26"/>
  <c r="K1467" i="26"/>
  <c r="K1468" i="26"/>
  <c r="K1469" i="26"/>
  <c r="K1470" i="26"/>
  <c r="K1471" i="26"/>
  <c r="K1472" i="26"/>
  <c r="K1473" i="26"/>
  <c r="K1474" i="26"/>
  <c r="K1475" i="26"/>
  <c r="K1476" i="26"/>
  <c r="K1477" i="26"/>
  <c r="K1478" i="26"/>
  <c r="K1479" i="26"/>
  <c r="K1480" i="26"/>
  <c r="K1481" i="26"/>
  <c r="K1482" i="26"/>
  <c r="K1483" i="26"/>
  <c r="K1484" i="26"/>
  <c r="K1485" i="26"/>
  <c r="K1486" i="26"/>
  <c r="K1487" i="26"/>
  <c r="K1488" i="26"/>
  <c r="K1489" i="26"/>
  <c r="K1490" i="26"/>
  <c r="K1491" i="26"/>
  <c r="K1492" i="26"/>
  <c r="K1493" i="26"/>
  <c r="K1494" i="26"/>
  <c r="K1495" i="26"/>
  <c r="K1496" i="26"/>
  <c r="K1497" i="26"/>
  <c r="K1498" i="26"/>
  <c r="K1499" i="26"/>
  <c r="K1500" i="26"/>
  <c r="K1501" i="26"/>
  <c r="K1502" i="26"/>
  <c r="K1503" i="26"/>
  <c r="K1504" i="26"/>
  <c r="K1505" i="26"/>
  <c r="K1506" i="26"/>
  <c r="K1507" i="26"/>
  <c r="K1508" i="26"/>
  <c r="K1509" i="26"/>
  <c r="K1510" i="26"/>
  <c r="K1511" i="26"/>
  <c r="K1512" i="26"/>
  <c r="K1513" i="26"/>
  <c r="K1514" i="26"/>
  <c r="K1515" i="26"/>
  <c r="K1516" i="26"/>
  <c r="K1517" i="26"/>
  <c r="K1518" i="26"/>
  <c r="K1519" i="26"/>
  <c r="K1520" i="26"/>
  <c r="K1521" i="26"/>
  <c r="K1522" i="26"/>
  <c r="K1523" i="26"/>
  <c r="K1524" i="26"/>
  <c r="K1525" i="26"/>
  <c r="K1526" i="26"/>
  <c r="K1527" i="26"/>
  <c r="K1528" i="26"/>
  <c r="K1529" i="26"/>
  <c r="K1530" i="26"/>
  <c r="K1531" i="26"/>
  <c r="K1532" i="26"/>
  <c r="K1533" i="26"/>
  <c r="K1534" i="26"/>
  <c r="K1535" i="26"/>
  <c r="K1536" i="26"/>
  <c r="K1537" i="26"/>
  <c r="K1538" i="26"/>
  <c r="K1539" i="26"/>
  <c r="K1540" i="26"/>
  <c r="K1541" i="26"/>
  <c r="K1542" i="26"/>
  <c r="K1543" i="26"/>
  <c r="K1544" i="26"/>
  <c r="K1545" i="26"/>
  <c r="K1546" i="26"/>
  <c r="K1547" i="26"/>
  <c r="K1548" i="26"/>
  <c r="K1549" i="26"/>
  <c r="K1550" i="26"/>
  <c r="K1551" i="26"/>
  <c r="K1552" i="26"/>
  <c r="K1553" i="26"/>
  <c r="K1554" i="26"/>
  <c r="K1555" i="26"/>
  <c r="K1556" i="26"/>
  <c r="K1557" i="26"/>
  <c r="K1558" i="26"/>
  <c r="K1559" i="26"/>
  <c r="K1560" i="26"/>
  <c r="K1561" i="26"/>
  <c r="K1562" i="26"/>
  <c r="K1563" i="26"/>
  <c r="K1564" i="26"/>
  <c r="K1565" i="26"/>
  <c r="K1566" i="26"/>
  <c r="K1567" i="26"/>
  <c r="K1568" i="26"/>
  <c r="K1569" i="26"/>
  <c r="K1570" i="26"/>
  <c r="K1571" i="26"/>
  <c r="K1572" i="26"/>
  <c r="K1573" i="26"/>
  <c r="K1574" i="26"/>
  <c r="K1575" i="26"/>
  <c r="K1576" i="26"/>
  <c r="K1577" i="26"/>
  <c r="K1578" i="26"/>
  <c r="K1579" i="26"/>
  <c r="K1580" i="26"/>
  <c r="K1581" i="26"/>
  <c r="K1582" i="26"/>
  <c r="K1583" i="26"/>
  <c r="K1584" i="26"/>
  <c r="K1585" i="26"/>
  <c r="K1586" i="26"/>
  <c r="K1587" i="26"/>
  <c r="K1588" i="26"/>
  <c r="K1589" i="26"/>
  <c r="K1590" i="26"/>
  <c r="K1591" i="26"/>
  <c r="K1592" i="26"/>
  <c r="K1593" i="26"/>
  <c r="K1594" i="26"/>
  <c r="K1595" i="26"/>
  <c r="K1596" i="26"/>
  <c r="K1597" i="26"/>
  <c r="K1598" i="26"/>
  <c r="K1599" i="26"/>
  <c r="K1600" i="26"/>
  <c r="K1601" i="26"/>
  <c r="K1602" i="26"/>
  <c r="K1603" i="26"/>
  <c r="K1604" i="26"/>
  <c r="K1605" i="26"/>
  <c r="K1606" i="26"/>
  <c r="K1607" i="26"/>
  <c r="K1608" i="26"/>
  <c r="K1609" i="26"/>
  <c r="K1610" i="26"/>
  <c r="K1611" i="26"/>
  <c r="K1612" i="26"/>
  <c r="K1613" i="26"/>
  <c r="K1614" i="26"/>
  <c r="K1615" i="26"/>
  <c r="K1616" i="26"/>
  <c r="K1617" i="26"/>
  <c r="K1618" i="26"/>
  <c r="K1619" i="26"/>
  <c r="K1620" i="26"/>
  <c r="K1621" i="26"/>
  <c r="K1622" i="26"/>
  <c r="K1623" i="26"/>
  <c r="K1624" i="26"/>
  <c r="K1625" i="26"/>
  <c r="K1626" i="26"/>
  <c r="K1627" i="26"/>
  <c r="K1628" i="26"/>
  <c r="K1629" i="26"/>
  <c r="K1630" i="26"/>
  <c r="K1631" i="26"/>
  <c r="K1632" i="26"/>
  <c r="K1633" i="26"/>
  <c r="K1634" i="26"/>
  <c r="K1635" i="26"/>
  <c r="K1636" i="26"/>
  <c r="K1637" i="26"/>
  <c r="K1638" i="26"/>
  <c r="K1639" i="26"/>
  <c r="K1640" i="26"/>
  <c r="K1641" i="26"/>
  <c r="K1642" i="26"/>
  <c r="K1643" i="26"/>
  <c r="K1644" i="26"/>
  <c r="K1645" i="26"/>
  <c r="K1646" i="26"/>
  <c r="K1647" i="26"/>
  <c r="K1648" i="26"/>
  <c r="K1649" i="26"/>
  <c r="K1650" i="26"/>
  <c r="K1651" i="26"/>
  <c r="K1652" i="26"/>
  <c r="K1653" i="26"/>
  <c r="K1654" i="26"/>
  <c r="K1655" i="26"/>
  <c r="K1656" i="26"/>
  <c r="K1657" i="26"/>
  <c r="K1658" i="26"/>
  <c r="K1659" i="26"/>
  <c r="K1660" i="26"/>
  <c r="K1661" i="26"/>
  <c r="K1662" i="26"/>
  <c r="K1663" i="26"/>
  <c r="K1664" i="26"/>
  <c r="K1665" i="26"/>
  <c r="K1666" i="26"/>
  <c r="K1667" i="26"/>
  <c r="K1668" i="26"/>
  <c r="K1669" i="26"/>
  <c r="K1670" i="26"/>
  <c r="K1671" i="26"/>
  <c r="K1672" i="26"/>
  <c r="K1673" i="26"/>
  <c r="K1674" i="26"/>
  <c r="K1675" i="26"/>
  <c r="K1676" i="26"/>
  <c r="K1677" i="26"/>
  <c r="K1678" i="26"/>
  <c r="K1679" i="26"/>
  <c r="K1680" i="26"/>
  <c r="K1681" i="26"/>
  <c r="K1682" i="26"/>
  <c r="K1683" i="26"/>
  <c r="K1684" i="26"/>
  <c r="K1685" i="26"/>
  <c r="K1686" i="26"/>
  <c r="K1687" i="26"/>
  <c r="K1688" i="26"/>
  <c r="K1689" i="26"/>
  <c r="K1690" i="26"/>
  <c r="K1691" i="26"/>
  <c r="K1692" i="26"/>
  <c r="K1693" i="26"/>
  <c r="K1694" i="26"/>
  <c r="K1695" i="26"/>
  <c r="K1696" i="26"/>
  <c r="K1697" i="26"/>
  <c r="K1698" i="26"/>
  <c r="K1699" i="26"/>
  <c r="K1700" i="26"/>
  <c r="K1701" i="26"/>
  <c r="K1702" i="26"/>
  <c r="K1703" i="26"/>
  <c r="K1704" i="26"/>
  <c r="K1705" i="26"/>
  <c r="K1706" i="26"/>
  <c r="K1707" i="26"/>
  <c r="K1708" i="26"/>
  <c r="K1709" i="26"/>
  <c r="K1710" i="26"/>
  <c r="K1711" i="26"/>
  <c r="K1712" i="26"/>
  <c r="K1713" i="26"/>
  <c r="K1714" i="26"/>
  <c r="K1715" i="26"/>
  <c r="K1716" i="26"/>
  <c r="K1717" i="26"/>
  <c r="K1718" i="26"/>
  <c r="K1719" i="26"/>
  <c r="K1720" i="26"/>
  <c r="K1721" i="26"/>
  <c r="K1722" i="26"/>
  <c r="K1723" i="26"/>
  <c r="K1724" i="26"/>
  <c r="K1725" i="26"/>
  <c r="K1726" i="26"/>
  <c r="K1727" i="26"/>
  <c r="K1728" i="26"/>
  <c r="K1729" i="26"/>
  <c r="K1730" i="26"/>
  <c r="K1731" i="26"/>
  <c r="K1732" i="26"/>
  <c r="K1733" i="26"/>
  <c r="K1734" i="26"/>
  <c r="K1735" i="26"/>
  <c r="K1736" i="26"/>
  <c r="K1737" i="26"/>
  <c r="K1738" i="26"/>
  <c r="K1739" i="26"/>
  <c r="K1740" i="26"/>
  <c r="K1741" i="26"/>
  <c r="K1742" i="26"/>
  <c r="K1743" i="26"/>
  <c r="K1744" i="26"/>
  <c r="K1745" i="26"/>
  <c r="K1746" i="26"/>
  <c r="K1747" i="26"/>
  <c r="K1748" i="26"/>
  <c r="K1749" i="26"/>
  <c r="K1750" i="26"/>
  <c r="K1751" i="26"/>
  <c r="K1752" i="26"/>
  <c r="K1753" i="26"/>
  <c r="K1754" i="26"/>
  <c r="K1755" i="26"/>
  <c r="K1756" i="26"/>
  <c r="K1757" i="26"/>
  <c r="K1758" i="26"/>
  <c r="K1759" i="26"/>
  <c r="K1760" i="26"/>
  <c r="K1761" i="26"/>
  <c r="K1762" i="26"/>
  <c r="K1763" i="26"/>
  <c r="K1764" i="26"/>
  <c r="K1765" i="26"/>
  <c r="K1766" i="26"/>
  <c r="K1767" i="26"/>
  <c r="K1768" i="26"/>
  <c r="K1769" i="26"/>
  <c r="K1770" i="26"/>
  <c r="K1771" i="26"/>
  <c r="K1772" i="26"/>
  <c r="K1773" i="26"/>
  <c r="K1774" i="26"/>
  <c r="K1775" i="26"/>
  <c r="K1776" i="26"/>
  <c r="K1777" i="26"/>
  <c r="K1778" i="26"/>
  <c r="K1779" i="26"/>
  <c r="K1780" i="26"/>
  <c r="K1781" i="26"/>
  <c r="K1782" i="26"/>
  <c r="K1783" i="26"/>
  <c r="K1784" i="26"/>
  <c r="K1785" i="26"/>
  <c r="K1786" i="26"/>
  <c r="K1787" i="26"/>
  <c r="K1788" i="26"/>
  <c r="K1789" i="26"/>
  <c r="K1790" i="26"/>
  <c r="K1791" i="26"/>
  <c r="K1792" i="26"/>
  <c r="K1793" i="26"/>
  <c r="K1794" i="26"/>
  <c r="K1795" i="26"/>
  <c r="K1796" i="26"/>
  <c r="K1797" i="26"/>
  <c r="K1798" i="26"/>
  <c r="K1799" i="26"/>
  <c r="K1800" i="26"/>
  <c r="K1801" i="26"/>
  <c r="K1802" i="26"/>
  <c r="K1803" i="26"/>
  <c r="K1804" i="26"/>
  <c r="K1805" i="26"/>
  <c r="K1806" i="26"/>
  <c r="K1807" i="26"/>
  <c r="K1808" i="26"/>
  <c r="K1809" i="26"/>
  <c r="K1810" i="26"/>
  <c r="K1811" i="26"/>
  <c r="K1812" i="26"/>
  <c r="K1813" i="26"/>
  <c r="K1814" i="26"/>
  <c r="K1815" i="26"/>
  <c r="K1816" i="26"/>
  <c r="K1817" i="26"/>
  <c r="K1818" i="26"/>
  <c r="K1819" i="26"/>
  <c r="K1820" i="26"/>
  <c r="K1821" i="26"/>
  <c r="K1822" i="26"/>
  <c r="K1823" i="26"/>
  <c r="K1824" i="26"/>
  <c r="K1825" i="26"/>
  <c r="K1826" i="26"/>
  <c r="K1827" i="26"/>
  <c r="K1828" i="26"/>
  <c r="K1829" i="26"/>
  <c r="K1830" i="26"/>
  <c r="K1831" i="26"/>
  <c r="K1832" i="26"/>
  <c r="K1833" i="26"/>
  <c r="K1834" i="26"/>
  <c r="K1835" i="26"/>
  <c r="K1836" i="26"/>
  <c r="K1837" i="26"/>
  <c r="K1838" i="26"/>
  <c r="K1839" i="26"/>
  <c r="K1840" i="26"/>
  <c r="K1841" i="26"/>
  <c r="K1842" i="26"/>
  <c r="K1843" i="26"/>
  <c r="K1844" i="26"/>
  <c r="K1845" i="26"/>
  <c r="K1846" i="26"/>
  <c r="K1847" i="26"/>
  <c r="K1848" i="26"/>
  <c r="K1849" i="26"/>
  <c r="K1850" i="26"/>
  <c r="K1851" i="26"/>
  <c r="K1852" i="26"/>
  <c r="K1853" i="26"/>
  <c r="K1854" i="26"/>
  <c r="K1855" i="26"/>
  <c r="K1856" i="26"/>
  <c r="K1857" i="26"/>
  <c r="K1858" i="26"/>
  <c r="K1859" i="26"/>
  <c r="K1860" i="26"/>
  <c r="K1861" i="26"/>
  <c r="K1862" i="26"/>
  <c r="K1863" i="26"/>
  <c r="K1864" i="26"/>
  <c r="K1865" i="26"/>
  <c r="K1866" i="26"/>
  <c r="K1867" i="26"/>
  <c r="K1868" i="26"/>
  <c r="K1869" i="26"/>
  <c r="K1870" i="26"/>
  <c r="K1871" i="26"/>
  <c r="K1872" i="26"/>
  <c r="K1873" i="26"/>
  <c r="K1874" i="26"/>
  <c r="K1875" i="26"/>
  <c r="K1876" i="26"/>
  <c r="K1877" i="26"/>
  <c r="K1878" i="26"/>
  <c r="K1879" i="26"/>
  <c r="K1880" i="26"/>
  <c r="K1881" i="26"/>
  <c r="K1882" i="26"/>
  <c r="K1883" i="26"/>
  <c r="K1884" i="26"/>
  <c r="K1885" i="26"/>
  <c r="K1886" i="26"/>
  <c r="K1887" i="26"/>
  <c r="K1888" i="26"/>
  <c r="K1889" i="26"/>
  <c r="K1890" i="26"/>
  <c r="K1891" i="26"/>
  <c r="K1892" i="26"/>
  <c r="K1893" i="26"/>
  <c r="K1894" i="26"/>
  <c r="K1895" i="26"/>
  <c r="K1896" i="26"/>
  <c r="K1897" i="26"/>
  <c r="K1898" i="26"/>
  <c r="K1899" i="26"/>
  <c r="K1900" i="26"/>
  <c r="K1901" i="26"/>
  <c r="K1902" i="26"/>
  <c r="K1903" i="26"/>
  <c r="K1904" i="26"/>
  <c r="K1905" i="26"/>
  <c r="K1906" i="26"/>
  <c r="K1907" i="26"/>
  <c r="K1908" i="26"/>
  <c r="K1909" i="26"/>
  <c r="K1910" i="26"/>
  <c r="K1911" i="26"/>
  <c r="K1912" i="26"/>
  <c r="K1913" i="26"/>
  <c r="K1914" i="26"/>
  <c r="K1915" i="26"/>
  <c r="K1916" i="26"/>
  <c r="K1917" i="26"/>
  <c r="K1918" i="26"/>
  <c r="K1919" i="26"/>
  <c r="K1920" i="26"/>
  <c r="K1921" i="26"/>
  <c r="K1922" i="26"/>
  <c r="K1923" i="26"/>
  <c r="K1924" i="26"/>
  <c r="K1925" i="26"/>
  <c r="K1926" i="26"/>
  <c r="K1927" i="26"/>
  <c r="K1928" i="26"/>
  <c r="K1929" i="26"/>
  <c r="K1930" i="26"/>
  <c r="K1931" i="26"/>
  <c r="K1932" i="26"/>
  <c r="K1933" i="26"/>
  <c r="K1934" i="26"/>
  <c r="K1935" i="26"/>
  <c r="K1936" i="26"/>
  <c r="K1937" i="26"/>
  <c r="K1938" i="26"/>
  <c r="K1939" i="26"/>
  <c r="J4" i="26"/>
  <c r="J5" i="26"/>
  <c r="J6" i="26"/>
  <c r="J7" i="26"/>
  <c r="J8" i="26"/>
  <c r="J9" i="26"/>
  <c r="J10" i="26"/>
  <c r="J11" i="26"/>
  <c r="J12" i="26"/>
  <c r="J13"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1"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4"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4" i="26"/>
  <c r="J165" i="26"/>
  <c r="J166" i="26"/>
  <c r="J167" i="26"/>
  <c r="J168" i="26"/>
  <c r="J169" i="26"/>
  <c r="J170" i="26"/>
  <c r="J171" i="26"/>
  <c r="J172" i="26"/>
  <c r="J173" i="26"/>
  <c r="J174" i="26"/>
  <c r="J175" i="26"/>
  <c r="J176" i="26"/>
  <c r="J177" i="26"/>
  <c r="J178" i="26"/>
  <c r="J179" i="26"/>
  <c r="J180" i="26"/>
  <c r="J181" i="26"/>
  <c r="J182" i="26"/>
  <c r="J183" i="26"/>
  <c r="J184" i="26"/>
  <c r="J185" i="26"/>
  <c r="J186" i="26"/>
  <c r="J187" i="26"/>
  <c r="J188" i="26"/>
  <c r="J189" i="26"/>
  <c r="J190" i="26"/>
  <c r="J191" i="26"/>
  <c r="J192" i="26"/>
  <c r="J193" i="26"/>
  <c r="J194" i="26"/>
  <c r="J195" i="26"/>
  <c r="J196" i="26"/>
  <c r="J197" i="26"/>
  <c r="J198" i="26"/>
  <c r="J199" i="26"/>
  <c r="J200" i="26"/>
  <c r="J201" i="26"/>
  <c r="J202" i="26"/>
  <c r="J203" i="26"/>
  <c r="J204" i="26"/>
  <c r="J205" i="26"/>
  <c r="J206" i="26"/>
  <c r="J207" i="26"/>
  <c r="J208" i="26"/>
  <c r="J209" i="26"/>
  <c r="J210" i="26"/>
  <c r="J211" i="26"/>
  <c r="J212" i="26"/>
  <c r="J213" i="26"/>
  <c r="J214" i="26"/>
  <c r="J215" i="26"/>
  <c r="J216" i="26"/>
  <c r="J217" i="26"/>
  <c r="J218" i="26"/>
  <c r="J219" i="26"/>
  <c r="J220" i="26"/>
  <c r="J221" i="26"/>
  <c r="J222" i="26"/>
  <c r="J223" i="26"/>
  <c r="J224" i="26"/>
  <c r="J225" i="26"/>
  <c r="J226" i="26"/>
  <c r="J227" i="26"/>
  <c r="J228" i="26"/>
  <c r="J229" i="26"/>
  <c r="J230" i="26"/>
  <c r="J231" i="26"/>
  <c r="J232" i="26"/>
  <c r="J233" i="26"/>
  <c r="J234" i="26"/>
  <c r="J235" i="26"/>
  <c r="J236" i="26"/>
  <c r="J237" i="26"/>
  <c r="J238" i="26"/>
  <c r="J239" i="26"/>
  <c r="J240" i="26"/>
  <c r="J241" i="26"/>
  <c r="J242" i="26"/>
  <c r="J243" i="26"/>
  <c r="J244" i="26"/>
  <c r="J245" i="26"/>
  <c r="J246" i="26"/>
  <c r="J247" i="26"/>
  <c r="J248" i="26"/>
  <c r="J249" i="26"/>
  <c r="J250" i="26"/>
  <c r="J251" i="26"/>
  <c r="J252" i="26"/>
  <c r="J253" i="26"/>
  <c r="J254" i="26"/>
  <c r="J255" i="26"/>
  <c r="J256" i="26"/>
  <c r="J257" i="26"/>
  <c r="J258" i="26"/>
  <c r="J259" i="26"/>
  <c r="J260" i="26"/>
  <c r="J261" i="26"/>
  <c r="J262" i="26"/>
  <c r="J263" i="26"/>
  <c r="J264" i="26"/>
  <c r="J265" i="26"/>
  <c r="J266" i="26"/>
  <c r="J267" i="26"/>
  <c r="J268" i="26"/>
  <c r="J269" i="26"/>
  <c r="J270" i="26"/>
  <c r="J271" i="26"/>
  <c r="J272" i="26"/>
  <c r="J273" i="26"/>
  <c r="J274" i="26"/>
  <c r="J275" i="26"/>
  <c r="J276" i="26"/>
  <c r="J277" i="26"/>
  <c r="J278" i="26"/>
  <c r="J279" i="26"/>
  <c r="J280" i="26"/>
  <c r="J281" i="26"/>
  <c r="J282" i="26"/>
  <c r="J283" i="26"/>
  <c r="J284" i="26"/>
  <c r="J285" i="26"/>
  <c r="J286" i="26"/>
  <c r="J287" i="26"/>
  <c r="J288" i="26"/>
  <c r="J289" i="26"/>
  <c r="J290" i="26"/>
  <c r="J291" i="26"/>
  <c r="J292" i="26"/>
  <c r="J293" i="26"/>
  <c r="J294" i="26"/>
  <c r="J295" i="26"/>
  <c r="J296" i="26"/>
  <c r="J297" i="26"/>
  <c r="J298" i="26"/>
  <c r="J299" i="26"/>
  <c r="J300" i="26"/>
  <c r="J301" i="26"/>
  <c r="J302" i="26"/>
  <c r="J303" i="26"/>
  <c r="J304" i="26"/>
  <c r="J305" i="26"/>
  <c r="J306" i="26"/>
  <c r="J307" i="26"/>
  <c r="J308" i="26"/>
  <c r="J309" i="26"/>
  <c r="J310" i="26"/>
  <c r="J311" i="26"/>
  <c r="J312" i="26"/>
  <c r="J313" i="26"/>
  <c r="J314" i="26"/>
  <c r="J315" i="26"/>
  <c r="J316" i="26"/>
  <c r="J317" i="26"/>
  <c r="J318" i="26"/>
  <c r="J319" i="26"/>
  <c r="J320" i="26"/>
  <c r="J321" i="26"/>
  <c r="J322" i="26"/>
  <c r="J323" i="26"/>
  <c r="J324" i="26"/>
  <c r="J325" i="26"/>
  <c r="J326" i="26"/>
  <c r="J327" i="26"/>
  <c r="J328" i="26"/>
  <c r="J329" i="26"/>
  <c r="J330" i="26"/>
  <c r="J331" i="26"/>
  <c r="J332" i="26"/>
  <c r="J333" i="26"/>
  <c r="J334" i="26"/>
  <c r="J335" i="26"/>
  <c r="J336" i="26"/>
  <c r="J337" i="26"/>
  <c r="J338" i="26"/>
  <c r="J339" i="26"/>
  <c r="J340" i="26"/>
  <c r="J341" i="26"/>
  <c r="J342" i="26"/>
  <c r="J343" i="26"/>
  <c r="J344" i="26"/>
  <c r="J345" i="26"/>
  <c r="J346" i="26"/>
  <c r="J347" i="26"/>
  <c r="J348" i="26"/>
  <c r="J349" i="26"/>
  <c r="J350" i="26"/>
  <c r="J351" i="26"/>
  <c r="J352" i="26"/>
  <c r="J353" i="26"/>
  <c r="J354" i="26"/>
  <c r="J355" i="26"/>
  <c r="J356" i="26"/>
  <c r="J357" i="26"/>
  <c r="J358" i="26"/>
  <c r="J359" i="26"/>
  <c r="J360" i="26"/>
  <c r="J361" i="26"/>
  <c r="J362" i="26"/>
  <c r="J363" i="26"/>
  <c r="J364" i="26"/>
  <c r="J365" i="26"/>
  <c r="J366" i="26"/>
  <c r="J367" i="26"/>
  <c r="J368" i="26"/>
  <c r="J369" i="26"/>
  <c r="J370" i="26"/>
  <c r="J371" i="26"/>
  <c r="J372" i="26"/>
  <c r="J373" i="26"/>
  <c r="J374" i="26"/>
  <c r="J375" i="26"/>
  <c r="J376" i="26"/>
  <c r="J377" i="26"/>
  <c r="J378" i="26"/>
  <c r="J379" i="26"/>
  <c r="J380" i="26"/>
  <c r="J381" i="26"/>
  <c r="J382" i="26"/>
  <c r="J383" i="26"/>
  <c r="J384" i="26"/>
  <c r="J385" i="26"/>
  <c r="J386" i="26"/>
  <c r="J387" i="26"/>
  <c r="J388" i="26"/>
  <c r="J389" i="26"/>
  <c r="J390" i="26"/>
  <c r="J391" i="26"/>
  <c r="J392" i="26"/>
  <c r="J393" i="26"/>
  <c r="J394" i="26"/>
  <c r="J395" i="26"/>
  <c r="J396" i="26"/>
  <c r="J397" i="26"/>
  <c r="J398" i="26"/>
  <c r="J399" i="26"/>
  <c r="J400" i="26"/>
  <c r="J401" i="26"/>
  <c r="J402" i="26"/>
  <c r="J403" i="26"/>
  <c r="J404" i="26"/>
  <c r="J405" i="26"/>
  <c r="J406" i="26"/>
  <c r="J407" i="26"/>
  <c r="J408" i="26"/>
  <c r="J409" i="26"/>
  <c r="J410" i="26"/>
  <c r="J411" i="26"/>
  <c r="J412" i="26"/>
  <c r="J413" i="26"/>
  <c r="J414" i="26"/>
  <c r="J415" i="26"/>
  <c r="J416" i="26"/>
  <c r="J417" i="26"/>
  <c r="J418" i="26"/>
  <c r="J419" i="26"/>
  <c r="J420" i="26"/>
  <c r="J421" i="26"/>
  <c r="J422" i="26"/>
  <c r="J423" i="26"/>
  <c r="J424" i="26"/>
  <c r="J425" i="26"/>
  <c r="J426" i="26"/>
  <c r="J427" i="26"/>
  <c r="J428" i="26"/>
  <c r="J429" i="26"/>
  <c r="J430" i="26"/>
  <c r="J431" i="26"/>
  <c r="J432" i="26"/>
  <c r="J433" i="26"/>
  <c r="J434" i="26"/>
  <c r="J435" i="26"/>
  <c r="J436" i="26"/>
  <c r="J437" i="26"/>
  <c r="J438" i="26"/>
  <c r="J439" i="26"/>
  <c r="J440" i="26"/>
  <c r="J441" i="26"/>
  <c r="J442" i="26"/>
  <c r="J443" i="26"/>
  <c r="J444" i="26"/>
  <c r="J445" i="26"/>
  <c r="J446" i="26"/>
  <c r="J447" i="26"/>
  <c r="J448" i="26"/>
  <c r="J449" i="26"/>
  <c r="J450" i="26"/>
  <c r="J451" i="26"/>
  <c r="J452" i="26"/>
  <c r="J453" i="26"/>
  <c r="J454" i="26"/>
  <c r="J455" i="26"/>
  <c r="J456" i="26"/>
  <c r="J457" i="26"/>
  <c r="J458" i="26"/>
  <c r="J459" i="26"/>
  <c r="J460" i="26"/>
  <c r="J461" i="26"/>
  <c r="J462" i="26"/>
  <c r="J463" i="26"/>
  <c r="J464" i="26"/>
  <c r="J465" i="26"/>
  <c r="J466" i="26"/>
  <c r="J467" i="26"/>
  <c r="J468" i="26"/>
  <c r="J469" i="26"/>
  <c r="J470" i="26"/>
  <c r="J471" i="26"/>
  <c r="J472" i="26"/>
  <c r="J473" i="26"/>
  <c r="J474" i="26"/>
  <c r="J475" i="26"/>
  <c r="J476" i="26"/>
  <c r="J477" i="26"/>
  <c r="J478" i="26"/>
  <c r="J479" i="26"/>
  <c r="J480" i="26"/>
  <c r="J481" i="26"/>
  <c r="J482" i="26"/>
  <c r="J483" i="26"/>
  <c r="J484" i="26"/>
  <c r="J485" i="26"/>
  <c r="J486" i="26"/>
  <c r="J487" i="26"/>
  <c r="J488" i="26"/>
  <c r="J489" i="26"/>
  <c r="J490" i="26"/>
  <c r="J491" i="26"/>
  <c r="J492" i="26"/>
  <c r="J493" i="26"/>
  <c r="J494" i="26"/>
  <c r="J495" i="26"/>
  <c r="J496" i="26"/>
  <c r="J497" i="26"/>
  <c r="J498" i="26"/>
  <c r="J499" i="26"/>
  <c r="J500" i="26"/>
  <c r="J501" i="26"/>
  <c r="J502" i="26"/>
  <c r="J503" i="26"/>
  <c r="J504" i="26"/>
  <c r="J505" i="26"/>
  <c r="J506" i="26"/>
  <c r="J507" i="26"/>
  <c r="J508" i="26"/>
  <c r="J509" i="26"/>
  <c r="J510" i="26"/>
  <c r="J511" i="26"/>
  <c r="J512" i="26"/>
  <c r="J513" i="26"/>
  <c r="J514" i="26"/>
  <c r="J515" i="26"/>
  <c r="J516" i="26"/>
  <c r="J517" i="26"/>
  <c r="J518" i="26"/>
  <c r="J519" i="26"/>
  <c r="J520" i="26"/>
  <c r="J521" i="26"/>
  <c r="J522" i="26"/>
  <c r="J523" i="26"/>
  <c r="J524" i="26"/>
  <c r="J525" i="26"/>
  <c r="J526" i="26"/>
  <c r="J527" i="26"/>
  <c r="J528" i="26"/>
  <c r="J529" i="26"/>
  <c r="J530" i="26"/>
  <c r="J531" i="26"/>
  <c r="J532" i="26"/>
  <c r="J533" i="26"/>
  <c r="J534" i="26"/>
  <c r="J535" i="26"/>
  <c r="J536" i="26"/>
  <c r="J537" i="26"/>
  <c r="J538" i="26"/>
  <c r="J539" i="26"/>
  <c r="J540" i="26"/>
  <c r="J541" i="26"/>
  <c r="J542" i="26"/>
  <c r="J543" i="26"/>
  <c r="J544" i="26"/>
  <c r="J545" i="26"/>
  <c r="J546" i="26"/>
  <c r="J547" i="26"/>
  <c r="J548" i="26"/>
  <c r="J549" i="26"/>
  <c r="J550" i="26"/>
  <c r="J551" i="26"/>
  <c r="J552" i="26"/>
  <c r="J553" i="26"/>
  <c r="J554" i="26"/>
  <c r="J555" i="26"/>
  <c r="J556" i="26"/>
  <c r="J557" i="26"/>
  <c r="J558" i="26"/>
  <c r="J559" i="26"/>
  <c r="J560" i="26"/>
  <c r="J561" i="26"/>
  <c r="J562" i="26"/>
  <c r="J563" i="26"/>
  <c r="J564" i="26"/>
  <c r="J565" i="26"/>
  <c r="J566" i="26"/>
  <c r="J567" i="26"/>
  <c r="J568" i="26"/>
  <c r="J569" i="26"/>
  <c r="J570" i="26"/>
  <c r="J571" i="26"/>
  <c r="J572" i="26"/>
  <c r="J573" i="26"/>
  <c r="J574" i="26"/>
  <c r="J575" i="26"/>
  <c r="J576" i="26"/>
  <c r="J577" i="26"/>
  <c r="J578" i="26"/>
  <c r="J579" i="26"/>
  <c r="J580" i="26"/>
  <c r="J581" i="26"/>
  <c r="J582" i="26"/>
  <c r="J583" i="26"/>
  <c r="J584" i="26"/>
  <c r="J585" i="26"/>
  <c r="J586" i="26"/>
  <c r="J587" i="26"/>
  <c r="J588" i="26"/>
  <c r="J589" i="26"/>
  <c r="J590" i="26"/>
  <c r="J591" i="26"/>
  <c r="J592" i="26"/>
  <c r="J593" i="26"/>
  <c r="J594" i="26"/>
  <c r="J595" i="26"/>
  <c r="J596" i="26"/>
  <c r="J597" i="26"/>
  <c r="J598" i="26"/>
  <c r="J599" i="26"/>
  <c r="J600" i="26"/>
  <c r="J601" i="26"/>
  <c r="J602" i="26"/>
  <c r="J603" i="26"/>
  <c r="J604" i="26"/>
  <c r="J605" i="26"/>
  <c r="J606" i="26"/>
  <c r="J607" i="26"/>
  <c r="J608" i="26"/>
  <c r="J609" i="26"/>
  <c r="J610" i="26"/>
  <c r="J611" i="26"/>
  <c r="J612" i="26"/>
  <c r="J613" i="26"/>
  <c r="J614" i="26"/>
  <c r="J615" i="26"/>
  <c r="J616" i="26"/>
  <c r="J617" i="26"/>
  <c r="J618" i="26"/>
  <c r="J619" i="26"/>
  <c r="J620" i="26"/>
  <c r="J621" i="26"/>
  <c r="J622" i="26"/>
  <c r="J623" i="26"/>
  <c r="J624" i="26"/>
  <c r="J625" i="26"/>
  <c r="J626" i="26"/>
  <c r="J627" i="26"/>
  <c r="J628" i="26"/>
  <c r="J629" i="26"/>
  <c r="J630" i="26"/>
  <c r="J631" i="26"/>
  <c r="J632" i="26"/>
  <c r="J633" i="26"/>
  <c r="J634" i="26"/>
  <c r="J635" i="26"/>
  <c r="J636" i="26"/>
  <c r="J637" i="26"/>
  <c r="J638" i="26"/>
  <c r="J639" i="26"/>
  <c r="J640" i="26"/>
  <c r="J641" i="26"/>
  <c r="J642" i="26"/>
  <c r="J643" i="26"/>
  <c r="J644" i="26"/>
  <c r="J645" i="26"/>
  <c r="J646" i="26"/>
  <c r="J647" i="26"/>
  <c r="J648" i="26"/>
  <c r="J649" i="26"/>
  <c r="J650" i="26"/>
  <c r="J651" i="26"/>
  <c r="J652" i="26"/>
  <c r="J653" i="26"/>
  <c r="J654" i="26"/>
  <c r="J655" i="26"/>
  <c r="J656" i="26"/>
  <c r="J657" i="26"/>
  <c r="J658" i="26"/>
  <c r="J659" i="26"/>
  <c r="J660" i="26"/>
  <c r="J661" i="26"/>
  <c r="J662" i="26"/>
  <c r="J663" i="26"/>
  <c r="J664" i="26"/>
  <c r="J665" i="26"/>
  <c r="J666" i="26"/>
  <c r="J667" i="26"/>
  <c r="J668" i="26"/>
  <c r="J669" i="26"/>
  <c r="J670" i="26"/>
  <c r="J671" i="26"/>
  <c r="J672" i="26"/>
  <c r="J673" i="26"/>
  <c r="J674" i="26"/>
  <c r="J675" i="26"/>
  <c r="J676" i="26"/>
  <c r="J677" i="26"/>
  <c r="J678" i="26"/>
  <c r="J679" i="26"/>
  <c r="J680" i="26"/>
  <c r="J681" i="26"/>
  <c r="J682" i="26"/>
  <c r="J683" i="26"/>
  <c r="J684" i="26"/>
  <c r="J685" i="26"/>
  <c r="J686" i="26"/>
  <c r="J687" i="26"/>
  <c r="J688" i="26"/>
  <c r="J689" i="26"/>
  <c r="J690" i="26"/>
  <c r="J691" i="26"/>
  <c r="J692" i="26"/>
  <c r="J693" i="26"/>
  <c r="J694" i="26"/>
  <c r="J695" i="26"/>
  <c r="J696" i="26"/>
  <c r="J697" i="26"/>
  <c r="J698" i="26"/>
  <c r="J699" i="26"/>
  <c r="J700" i="26"/>
  <c r="J701" i="26"/>
  <c r="J702" i="26"/>
  <c r="J703" i="26"/>
  <c r="J704" i="26"/>
  <c r="J705" i="26"/>
  <c r="J706" i="26"/>
  <c r="J707" i="26"/>
  <c r="J708" i="26"/>
  <c r="J709" i="26"/>
  <c r="J710" i="26"/>
  <c r="J711" i="26"/>
  <c r="J712" i="26"/>
  <c r="J713" i="26"/>
  <c r="J714" i="26"/>
  <c r="J715" i="26"/>
  <c r="J716" i="26"/>
  <c r="J717" i="26"/>
  <c r="J718" i="26"/>
  <c r="J719" i="26"/>
  <c r="J720" i="26"/>
  <c r="J721" i="26"/>
  <c r="J722" i="26"/>
  <c r="J723" i="26"/>
  <c r="J724" i="26"/>
  <c r="J725" i="26"/>
  <c r="J726" i="26"/>
  <c r="J727" i="26"/>
  <c r="J728" i="26"/>
  <c r="J729" i="26"/>
  <c r="J730" i="26"/>
  <c r="J731" i="26"/>
  <c r="J732" i="26"/>
  <c r="J733" i="26"/>
  <c r="J734" i="26"/>
  <c r="J735" i="26"/>
  <c r="J736" i="26"/>
  <c r="J737" i="26"/>
  <c r="J738" i="26"/>
  <c r="J739" i="26"/>
  <c r="J740" i="26"/>
  <c r="J741" i="26"/>
  <c r="J742" i="26"/>
  <c r="J743" i="26"/>
  <c r="J744" i="26"/>
  <c r="J745" i="26"/>
  <c r="J746" i="26"/>
  <c r="J747" i="26"/>
  <c r="J748" i="26"/>
  <c r="J749" i="26"/>
  <c r="J750" i="26"/>
  <c r="J751" i="26"/>
  <c r="J752" i="26"/>
  <c r="J753" i="26"/>
  <c r="J754" i="26"/>
  <c r="J755" i="26"/>
  <c r="J756" i="26"/>
  <c r="J757" i="26"/>
  <c r="J758" i="26"/>
  <c r="J759" i="26"/>
  <c r="J760" i="26"/>
  <c r="J761" i="26"/>
  <c r="J762" i="26"/>
  <c r="J763" i="26"/>
  <c r="J764" i="26"/>
  <c r="J765" i="26"/>
  <c r="J766" i="26"/>
  <c r="J767" i="26"/>
  <c r="J768" i="26"/>
  <c r="J769" i="26"/>
  <c r="J770" i="26"/>
  <c r="J771" i="26"/>
  <c r="J772" i="26"/>
  <c r="J773" i="26"/>
  <c r="J774" i="26"/>
  <c r="J775" i="26"/>
  <c r="J776" i="26"/>
  <c r="J777" i="26"/>
  <c r="J778" i="26"/>
  <c r="J779" i="26"/>
  <c r="J780" i="26"/>
  <c r="J781" i="26"/>
  <c r="J782" i="26"/>
  <c r="J783" i="26"/>
  <c r="J784" i="26"/>
  <c r="J785" i="26"/>
  <c r="J786" i="26"/>
  <c r="J787" i="26"/>
  <c r="J788" i="26"/>
  <c r="J789" i="26"/>
  <c r="J790" i="26"/>
  <c r="J791" i="26"/>
  <c r="J792" i="26"/>
  <c r="J793" i="26"/>
  <c r="J794" i="26"/>
  <c r="J795" i="26"/>
  <c r="J796" i="26"/>
  <c r="J797" i="26"/>
  <c r="J798" i="26"/>
  <c r="J799" i="26"/>
  <c r="J800" i="26"/>
  <c r="J801" i="26"/>
  <c r="J802" i="26"/>
  <c r="J803" i="26"/>
  <c r="J804" i="26"/>
  <c r="J805" i="26"/>
  <c r="J806" i="26"/>
  <c r="J807" i="26"/>
  <c r="J808" i="26"/>
  <c r="J809" i="26"/>
  <c r="J810" i="26"/>
  <c r="J811" i="26"/>
  <c r="J812" i="26"/>
  <c r="J813" i="26"/>
  <c r="J814" i="26"/>
  <c r="J815" i="26"/>
  <c r="J816" i="26"/>
  <c r="J817" i="26"/>
  <c r="J818" i="26"/>
  <c r="J819" i="26"/>
  <c r="J820" i="26"/>
  <c r="J821" i="26"/>
  <c r="J822" i="26"/>
  <c r="J823" i="26"/>
  <c r="J824" i="26"/>
  <c r="J825" i="26"/>
  <c r="J826" i="26"/>
  <c r="J827" i="26"/>
  <c r="J828" i="26"/>
  <c r="J829" i="26"/>
  <c r="J830" i="26"/>
  <c r="J831" i="26"/>
  <c r="J832" i="26"/>
  <c r="J833" i="26"/>
  <c r="J834" i="26"/>
  <c r="J835" i="26"/>
  <c r="J836" i="26"/>
  <c r="J837" i="26"/>
  <c r="J838" i="26"/>
  <c r="J839" i="26"/>
  <c r="J840" i="26"/>
  <c r="J841" i="26"/>
  <c r="J842" i="26"/>
  <c r="J843" i="26"/>
  <c r="J844" i="26"/>
  <c r="J845" i="26"/>
  <c r="J846" i="26"/>
  <c r="J847" i="26"/>
  <c r="J848" i="26"/>
  <c r="J849" i="26"/>
  <c r="J850" i="26"/>
  <c r="J851" i="26"/>
  <c r="J852" i="26"/>
  <c r="J853" i="26"/>
  <c r="J854" i="26"/>
  <c r="J855" i="26"/>
  <c r="J856" i="26"/>
  <c r="J857" i="26"/>
  <c r="J858" i="26"/>
  <c r="J859" i="26"/>
  <c r="J860" i="26"/>
  <c r="J861" i="26"/>
  <c r="J862" i="26"/>
  <c r="J863" i="26"/>
  <c r="J864" i="26"/>
  <c r="J865" i="26"/>
  <c r="J866" i="26"/>
  <c r="J867" i="26"/>
  <c r="J868" i="26"/>
  <c r="J869" i="26"/>
  <c r="J870" i="26"/>
  <c r="J871" i="26"/>
  <c r="J872" i="26"/>
  <c r="J873" i="26"/>
  <c r="J874" i="26"/>
  <c r="J875" i="26"/>
  <c r="J876" i="26"/>
  <c r="J877" i="26"/>
  <c r="J878" i="26"/>
  <c r="J879" i="26"/>
  <c r="J880" i="26"/>
  <c r="J881" i="26"/>
  <c r="J882" i="26"/>
  <c r="J883" i="26"/>
  <c r="J884" i="26"/>
  <c r="J885" i="26"/>
  <c r="J886" i="26"/>
  <c r="J887" i="26"/>
  <c r="J888" i="26"/>
  <c r="J889" i="26"/>
  <c r="J890" i="26"/>
  <c r="J891" i="26"/>
  <c r="J892" i="26"/>
  <c r="J893" i="26"/>
  <c r="J894" i="26"/>
  <c r="J895" i="26"/>
  <c r="J896" i="26"/>
  <c r="J897" i="26"/>
  <c r="J898" i="26"/>
  <c r="J899" i="26"/>
  <c r="J900" i="26"/>
  <c r="J901" i="26"/>
  <c r="J902" i="26"/>
  <c r="J903" i="26"/>
  <c r="J904" i="26"/>
  <c r="J905" i="26"/>
  <c r="J906" i="26"/>
  <c r="J907" i="26"/>
  <c r="J908" i="26"/>
  <c r="J909" i="26"/>
  <c r="J910" i="26"/>
  <c r="J911" i="26"/>
  <c r="J912" i="26"/>
  <c r="J913" i="26"/>
  <c r="J914" i="26"/>
  <c r="J915" i="26"/>
  <c r="J916" i="26"/>
  <c r="J917" i="26"/>
  <c r="J918" i="26"/>
  <c r="J919" i="26"/>
  <c r="J920" i="26"/>
  <c r="J921" i="26"/>
  <c r="J922" i="26"/>
  <c r="J923" i="26"/>
  <c r="J924" i="26"/>
  <c r="J925" i="26"/>
  <c r="J926" i="26"/>
  <c r="J927" i="26"/>
  <c r="J928" i="26"/>
  <c r="J929" i="26"/>
  <c r="J930" i="26"/>
  <c r="J931" i="26"/>
  <c r="J932" i="26"/>
  <c r="J933" i="26"/>
  <c r="J934" i="26"/>
  <c r="J935" i="26"/>
  <c r="J936" i="26"/>
  <c r="J937" i="26"/>
  <c r="J938" i="26"/>
  <c r="J939" i="26"/>
  <c r="J940" i="26"/>
  <c r="J941" i="26"/>
  <c r="J942" i="26"/>
  <c r="J943" i="26"/>
  <c r="J944" i="26"/>
  <c r="J945" i="26"/>
  <c r="J946" i="26"/>
  <c r="J947" i="26"/>
  <c r="J948" i="26"/>
  <c r="J949" i="26"/>
  <c r="J950" i="26"/>
  <c r="J951" i="26"/>
  <c r="J952" i="26"/>
  <c r="J953" i="26"/>
  <c r="J954" i="26"/>
  <c r="J955" i="26"/>
  <c r="J956" i="26"/>
  <c r="J957" i="26"/>
  <c r="J958" i="26"/>
  <c r="J959" i="26"/>
  <c r="J960" i="26"/>
  <c r="J961" i="26"/>
  <c r="J962" i="26"/>
  <c r="J963" i="26"/>
  <c r="J964" i="26"/>
  <c r="J965" i="26"/>
  <c r="J966" i="26"/>
  <c r="J967" i="26"/>
  <c r="J968" i="26"/>
  <c r="J969" i="26"/>
  <c r="J970" i="26"/>
  <c r="J971" i="26"/>
  <c r="J972" i="26"/>
  <c r="J973" i="26"/>
  <c r="J974" i="26"/>
  <c r="J975" i="26"/>
  <c r="J976" i="26"/>
  <c r="J977" i="26"/>
  <c r="J978" i="26"/>
  <c r="J979" i="26"/>
  <c r="J980" i="26"/>
  <c r="J981" i="26"/>
  <c r="J982" i="26"/>
  <c r="J983" i="26"/>
  <c r="J984" i="26"/>
  <c r="J985" i="26"/>
  <c r="J986" i="26"/>
  <c r="J987" i="26"/>
  <c r="J988" i="26"/>
  <c r="J989" i="26"/>
  <c r="J990" i="26"/>
  <c r="J991" i="26"/>
  <c r="J992" i="26"/>
  <c r="J993" i="26"/>
  <c r="J994" i="26"/>
  <c r="J995" i="26"/>
  <c r="J996" i="26"/>
  <c r="J997" i="26"/>
  <c r="J998" i="26"/>
  <c r="J999" i="26"/>
  <c r="J1000" i="26"/>
  <c r="J1001" i="26"/>
  <c r="J1002" i="26"/>
  <c r="J1003" i="26"/>
  <c r="J1004" i="26"/>
  <c r="J1005" i="26"/>
  <c r="J1006" i="26"/>
  <c r="J1007" i="26"/>
  <c r="J1008" i="26"/>
  <c r="J1009" i="26"/>
  <c r="J1010" i="26"/>
  <c r="J1011" i="26"/>
  <c r="J1012" i="26"/>
  <c r="J1013" i="26"/>
  <c r="J1014" i="26"/>
  <c r="J1015" i="26"/>
  <c r="J1016" i="26"/>
  <c r="J1017" i="26"/>
  <c r="J1018" i="26"/>
  <c r="J1019" i="26"/>
  <c r="J1020" i="26"/>
  <c r="J1021" i="26"/>
  <c r="J1022" i="26"/>
  <c r="J1023" i="26"/>
  <c r="J1024" i="26"/>
  <c r="J1025" i="26"/>
  <c r="J1026" i="26"/>
  <c r="J1027" i="26"/>
  <c r="J1028" i="26"/>
  <c r="J1029" i="26"/>
  <c r="J1030" i="26"/>
  <c r="J1031" i="26"/>
  <c r="J1032" i="26"/>
  <c r="J1033" i="26"/>
  <c r="J1034" i="26"/>
  <c r="J1035" i="26"/>
  <c r="J1036" i="26"/>
  <c r="J1037" i="26"/>
  <c r="J1038" i="26"/>
  <c r="J1039" i="26"/>
  <c r="J1040" i="26"/>
  <c r="J1041" i="26"/>
  <c r="J1042" i="26"/>
  <c r="J1043" i="26"/>
  <c r="J1044" i="26"/>
  <c r="J1045" i="26"/>
  <c r="J1046" i="26"/>
  <c r="J1047" i="26"/>
  <c r="J1048" i="26"/>
  <c r="J1049" i="26"/>
  <c r="J1050" i="26"/>
  <c r="J1051" i="26"/>
  <c r="J1052" i="26"/>
  <c r="J1053" i="26"/>
  <c r="J1054" i="26"/>
  <c r="J1055" i="26"/>
  <c r="J1056" i="26"/>
  <c r="J1057" i="26"/>
  <c r="J1058" i="26"/>
  <c r="J1059" i="26"/>
  <c r="J1060" i="26"/>
  <c r="J1061" i="26"/>
  <c r="J1062" i="26"/>
  <c r="J1063" i="26"/>
  <c r="J1064" i="26"/>
  <c r="J1065" i="26"/>
  <c r="J1066" i="26"/>
  <c r="J1067" i="26"/>
  <c r="J1068" i="26"/>
  <c r="J1069" i="26"/>
  <c r="J1070" i="26"/>
  <c r="J1071" i="26"/>
  <c r="J1072" i="26"/>
  <c r="J1073" i="26"/>
  <c r="J1074" i="26"/>
  <c r="J1075" i="26"/>
  <c r="J1076" i="26"/>
  <c r="J1077" i="26"/>
  <c r="J1078" i="26"/>
  <c r="J1079" i="26"/>
  <c r="J1080" i="26"/>
  <c r="J1081" i="26"/>
  <c r="J1082" i="26"/>
  <c r="J1083" i="26"/>
  <c r="J1084" i="26"/>
  <c r="J1085" i="26"/>
  <c r="J1086" i="26"/>
  <c r="J1087" i="26"/>
  <c r="J1088" i="26"/>
  <c r="J1089" i="26"/>
  <c r="J1090" i="26"/>
  <c r="J1091" i="26"/>
  <c r="J1092" i="26"/>
  <c r="J1093" i="26"/>
  <c r="J1094" i="26"/>
  <c r="J1095" i="26"/>
  <c r="J1096" i="26"/>
  <c r="J1097" i="26"/>
  <c r="J1098" i="26"/>
  <c r="J1099" i="26"/>
  <c r="J1100" i="26"/>
  <c r="J1101" i="26"/>
  <c r="J1102" i="26"/>
  <c r="J1103" i="26"/>
  <c r="J1104" i="26"/>
  <c r="J1105" i="26"/>
  <c r="J1106" i="26"/>
  <c r="J1107" i="26"/>
  <c r="J1108" i="26"/>
  <c r="J1109" i="26"/>
  <c r="J1110" i="26"/>
  <c r="J1111" i="26"/>
  <c r="J1112" i="26"/>
  <c r="J1113" i="26"/>
  <c r="J1114" i="26"/>
  <c r="J1115" i="26"/>
  <c r="J1116" i="26"/>
  <c r="J1117" i="26"/>
  <c r="J1118" i="26"/>
  <c r="J1119" i="26"/>
  <c r="J1120" i="26"/>
  <c r="J1121" i="26"/>
  <c r="J1122" i="26"/>
  <c r="J1123" i="26"/>
  <c r="J1124" i="26"/>
  <c r="J1125" i="26"/>
  <c r="J1126" i="26"/>
  <c r="J1127" i="26"/>
  <c r="J1128" i="26"/>
  <c r="J1129" i="26"/>
  <c r="J1130" i="26"/>
  <c r="J1131" i="26"/>
  <c r="J1132" i="26"/>
  <c r="J1133" i="26"/>
  <c r="J1134" i="26"/>
  <c r="J1135" i="26"/>
  <c r="J1136" i="26"/>
  <c r="J1137" i="26"/>
  <c r="J1138" i="26"/>
  <c r="J1139" i="26"/>
  <c r="J1140" i="26"/>
  <c r="J1141" i="26"/>
  <c r="J1142" i="26"/>
  <c r="J1143" i="26"/>
  <c r="J1144" i="26"/>
  <c r="J1145" i="26"/>
  <c r="J1146" i="26"/>
  <c r="J1147" i="26"/>
  <c r="J1148" i="26"/>
  <c r="J1149" i="26"/>
  <c r="J1150" i="26"/>
  <c r="J1151" i="26"/>
  <c r="J1152" i="26"/>
  <c r="J1153" i="26"/>
  <c r="J1154" i="26"/>
  <c r="J1155" i="26"/>
  <c r="J1156" i="26"/>
  <c r="J1157" i="26"/>
  <c r="J1158" i="26"/>
  <c r="J1159" i="26"/>
  <c r="J1160" i="26"/>
  <c r="J1161" i="26"/>
  <c r="J1162" i="26"/>
  <c r="J1163" i="26"/>
  <c r="J1164" i="26"/>
  <c r="J1165" i="26"/>
  <c r="J1166" i="26"/>
  <c r="J1167" i="26"/>
  <c r="J1168" i="26"/>
  <c r="J1169" i="26"/>
  <c r="J1170" i="26"/>
  <c r="J1171" i="26"/>
  <c r="J1172" i="26"/>
  <c r="J1173" i="26"/>
  <c r="J1174" i="26"/>
  <c r="J1175" i="26"/>
  <c r="J1176" i="26"/>
  <c r="J1177" i="26"/>
  <c r="J1178" i="26"/>
  <c r="J1179" i="26"/>
  <c r="J1180" i="26"/>
  <c r="J1181" i="26"/>
  <c r="J1182" i="26"/>
  <c r="J1183" i="26"/>
  <c r="J1184" i="26"/>
  <c r="J1185" i="26"/>
  <c r="J1186" i="26"/>
  <c r="J1187" i="26"/>
  <c r="J1188" i="26"/>
  <c r="J1189" i="26"/>
  <c r="J1190" i="26"/>
  <c r="J1191" i="26"/>
  <c r="J1192" i="26"/>
  <c r="J1193" i="26"/>
  <c r="J1194" i="26"/>
  <c r="J1195" i="26"/>
  <c r="J1196" i="26"/>
  <c r="J1197" i="26"/>
  <c r="J1198" i="26"/>
  <c r="J1199" i="26"/>
  <c r="J1200" i="26"/>
  <c r="J1201" i="26"/>
  <c r="J1202" i="26"/>
  <c r="J1203" i="26"/>
  <c r="J1204" i="26"/>
  <c r="J1205" i="26"/>
  <c r="J1206" i="26"/>
  <c r="J1207" i="26"/>
  <c r="J1208" i="26"/>
  <c r="J1209" i="26"/>
  <c r="J1210" i="26"/>
  <c r="J1211" i="26"/>
  <c r="J1212" i="26"/>
  <c r="J1213" i="26"/>
  <c r="J1214" i="26"/>
  <c r="J1215" i="26"/>
  <c r="J1216" i="26"/>
  <c r="J1217" i="26"/>
  <c r="J1218" i="26"/>
  <c r="J1219" i="26"/>
  <c r="J1220" i="26"/>
  <c r="J1221" i="26"/>
  <c r="J1222" i="26"/>
  <c r="J1223" i="26"/>
  <c r="J1224" i="26"/>
  <c r="J1225" i="26"/>
  <c r="J1226" i="26"/>
  <c r="J1227" i="26"/>
  <c r="J1228" i="26"/>
  <c r="J1229" i="26"/>
  <c r="J1230" i="26"/>
  <c r="J1231" i="26"/>
  <c r="J1232" i="26"/>
  <c r="J1233" i="26"/>
  <c r="J1234" i="26"/>
  <c r="J1235" i="26"/>
  <c r="J1236" i="26"/>
  <c r="J1237" i="26"/>
  <c r="J1238" i="26"/>
  <c r="J1239" i="26"/>
  <c r="J1240" i="26"/>
  <c r="J1241" i="26"/>
  <c r="J1242" i="26"/>
  <c r="J1243" i="26"/>
  <c r="J1244" i="26"/>
  <c r="J1245" i="26"/>
  <c r="J1246" i="26"/>
  <c r="J1247" i="26"/>
  <c r="J1248" i="26"/>
  <c r="J1249" i="26"/>
  <c r="J1250" i="26"/>
  <c r="J1251" i="26"/>
  <c r="J1252" i="26"/>
  <c r="J1253" i="26"/>
  <c r="J1254" i="26"/>
  <c r="J1255" i="26"/>
  <c r="J1256" i="26"/>
  <c r="J1257" i="26"/>
  <c r="J1258" i="26"/>
  <c r="J1259" i="26"/>
  <c r="J1260" i="26"/>
  <c r="J1261" i="26"/>
  <c r="J1262" i="26"/>
  <c r="J1263" i="26"/>
  <c r="J1264" i="26"/>
  <c r="J1265" i="26"/>
  <c r="J1266" i="26"/>
  <c r="J1267" i="26"/>
  <c r="J1268" i="26"/>
  <c r="J1269" i="26"/>
  <c r="J1270" i="26"/>
  <c r="J1271" i="26"/>
  <c r="J1272" i="26"/>
  <c r="J1273" i="26"/>
  <c r="J1274" i="26"/>
  <c r="J1275" i="26"/>
  <c r="J1276" i="26"/>
  <c r="J1277" i="26"/>
  <c r="J1278" i="26"/>
  <c r="J1279" i="26"/>
  <c r="J1280" i="26"/>
  <c r="J1281" i="26"/>
  <c r="J1282" i="26"/>
  <c r="J1283" i="26"/>
  <c r="J1284" i="26"/>
  <c r="J1285" i="26"/>
  <c r="J1286" i="26"/>
  <c r="J1287" i="26"/>
  <c r="J1288" i="26"/>
  <c r="J1289" i="26"/>
  <c r="J1290" i="26"/>
  <c r="J1291" i="26"/>
  <c r="J1292" i="26"/>
  <c r="J1293" i="26"/>
  <c r="J1294" i="26"/>
  <c r="J1295" i="26"/>
  <c r="J1296" i="26"/>
  <c r="J1297" i="26"/>
  <c r="J1298" i="26"/>
  <c r="J1299" i="26"/>
  <c r="J1300" i="26"/>
  <c r="J1301" i="26"/>
  <c r="J1302" i="26"/>
  <c r="J1303" i="26"/>
  <c r="J1304" i="26"/>
  <c r="J1305" i="26"/>
  <c r="J1306" i="26"/>
  <c r="J1307" i="26"/>
  <c r="J1308" i="26"/>
  <c r="J1309" i="26"/>
  <c r="J1310" i="26"/>
  <c r="J1311" i="26"/>
  <c r="J1312" i="26"/>
  <c r="J1313" i="26"/>
  <c r="J1314" i="26"/>
  <c r="J1315" i="26"/>
  <c r="J1316" i="26"/>
  <c r="J1317" i="26"/>
  <c r="J1318" i="26"/>
  <c r="J1319" i="26"/>
  <c r="J1320" i="26"/>
  <c r="J1321" i="26"/>
  <c r="J1322" i="26"/>
  <c r="J1323" i="26"/>
  <c r="J1324" i="26"/>
  <c r="J1325" i="26"/>
  <c r="J1326" i="26"/>
  <c r="J1327" i="26"/>
  <c r="J1328" i="26"/>
  <c r="J1329" i="26"/>
  <c r="J1330" i="26"/>
  <c r="J1331" i="26"/>
  <c r="J1332" i="26"/>
  <c r="J1333" i="26"/>
  <c r="J1334" i="26"/>
  <c r="J1335" i="26"/>
  <c r="J1336" i="26"/>
  <c r="J1337" i="26"/>
  <c r="J1338" i="26"/>
  <c r="J1339" i="26"/>
  <c r="J1340" i="26"/>
  <c r="J1341" i="26"/>
  <c r="J1342" i="26"/>
  <c r="J1343" i="26"/>
  <c r="J1344" i="26"/>
  <c r="J1345" i="26"/>
  <c r="J1346" i="26"/>
  <c r="J1347" i="26"/>
  <c r="J1348" i="26"/>
  <c r="J1349" i="26"/>
  <c r="J1350" i="26"/>
  <c r="J1351" i="26"/>
  <c r="J1352" i="26"/>
  <c r="J1353" i="26"/>
  <c r="J1354" i="26"/>
  <c r="J1355" i="26"/>
  <c r="J1356" i="26"/>
  <c r="J1357" i="26"/>
  <c r="J1358" i="26"/>
  <c r="J1359" i="26"/>
  <c r="J1360" i="26"/>
  <c r="J1361" i="26"/>
  <c r="J1362" i="26"/>
  <c r="J1363" i="26"/>
  <c r="J1364" i="26"/>
  <c r="J1365" i="26"/>
  <c r="J1366" i="26"/>
  <c r="J1367" i="26"/>
  <c r="J1368" i="26"/>
  <c r="J1369" i="26"/>
  <c r="J1370" i="26"/>
  <c r="J1371" i="26"/>
  <c r="J1372" i="26"/>
  <c r="J1373" i="26"/>
  <c r="J1374" i="26"/>
  <c r="J1375" i="26"/>
  <c r="J1376" i="26"/>
  <c r="J1377" i="26"/>
  <c r="J1378" i="26"/>
  <c r="J1379" i="26"/>
  <c r="J1380" i="26"/>
  <c r="J1381" i="26"/>
  <c r="J1382" i="26"/>
  <c r="J1383" i="26"/>
  <c r="J1384" i="26"/>
  <c r="J1385" i="26"/>
  <c r="J1386" i="26"/>
  <c r="J1387" i="26"/>
  <c r="J1388" i="26"/>
  <c r="J1389" i="26"/>
  <c r="J1390" i="26"/>
  <c r="J1391" i="26"/>
  <c r="J1392" i="26"/>
  <c r="J1393" i="26"/>
  <c r="J1394" i="26"/>
  <c r="J1395" i="26"/>
  <c r="J1396" i="26"/>
  <c r="J1397" i="26"/>
  <c r="J1398" i="26"/>
  <c r="J1399" i="26"/>
  <c r="J1400" i="26"/>
  <c r="J1401" i="26"/>
  <c r="J1402" i="26"/>
  <c r="J1403" i="26"/>
  <c r="J1404" i="26"/>
  <c r="J1405" i="26"/>
  <c r="J1406" i="26"/>
  <c r="J1407" i="26"/>
  <c r="J1408" i="26"/>
  <c r="J1409" i="26"/>
  <c r="J1410" i="26"/>
  <c r="J1411" i="26"/>
  <c r="J1412" i="26"/>
  <c r="J1413" i="26"/>
  <c r="J1414" i="26"/>
  <c r="J1415" i="26"/>
  <c r="J1416" i="26"/>
  <c r="J1417" i="26"/>
  <c r="J1418" i="26"/>
  <c r="J1419" i="26"/>
  <c r="J1420" i="26"/>
  <c r="J1421" i="26"/>
  <c r="J1422" i="26"/>
  <c r="J1423" i="26"/>
  <c r="J1424" i="26"/>
  <c r="J1425" i="26"/>
  <c r="J1426" i="26"/>
  <c r="J1427" i="26"/>
  <c r="J1428" i="26"/>
  <c r="J1429" i="26"/>
  <c r="J1430" i="26"/>
  <c r="J1431" i="26"/>
  <c r="J1432" i="26"/>
  <c r="J1433" i="26"/>
  <c r="J1434" i="26"/>
  <c r="J1435" i="26"/>
  <c r="J1436" i="26"/>
  <c r="J1437" i="26"/>
  <c r="J1438" i="26"/>
  <c r="J1439" i="26"/>
  <c r="J1440" i="26"/>
  <c r="J1441" i="26"/>
  <c r="J1442" i="26"/>
  <c r="J1443" i="26"/>
  <c r="J1444" i="26"/>
  <c r="J1445" i="26"/>
  <c r="J1446" i="26"/>
  <c r="J1447" i="26"/>
  <c r="J1448" i="26"/>
  <c r="J1449" i="26"/>
  <c r="J1450" i="26"/>
  <c r="J1451" i="26"/>
  <c r="J1452" i="26"/>
  <c r="J1453" i="26"/>
  <c r="J1454" i="26"/>
  <c r="J1455" i="26"/>
  <c r="J1456" i="26"/>
  <c r="J1457" i="26"/>
  <c r="J1458" i="26"/>
  <c r="J1459" i="26"/>
  <c r="J1460" i="26"/>
  <c r="J1461" i="26"/>
  <c r="J1462" i="26"/>
  <c r="J1463" i="26"/>
  <c r="J1464" i="26"/>
  <c r="J1465" i="26"/>
  <c r="J1466" i="26"/>
  <c r="J1467" i="26"/>
  <c r="J1468" i="26"/>
  <c r="J1469" i="26"/>
  <c r="J1470" i="26"/>
  <c r="J1471" i="26"/>
  <c r="J1472" i="26"/>
  <c r="J1473" i="26"/>
  <c r="J1474" i="26"/>
  <c r="J1475" i="26"/>
  <c r="J1476" i="26"/>
  <c r="J1477" i="26"/>
  <c r="J1478" i="26"/>
  <c r="J1479" i="26"/>
  <c r="J1480" i="26"/>
  <c r="J1481" i="26"/>
  <c r="J1482" i="26"/>
  <c r="J1483" i="26"/>
  <c r="J1484" i="26"/>
  <c r="J1485" i="26"/>
  <c r="J1486" i="26"/>
  <c r="J1487" i="26"/>
  <c r="J1488" i="26"/>
  <c r="J1489" i="26"/>
  <c r="J1490" i="26"/>
  <c r="J1491" i="26"/>
  <c r="J1492" i="26"/>
  <c r="J1493" i="26"/>
  <c r="J1494" i="26"/>
  <c r="J1495" i="26"/>
  <c r="J1496" i="26"/>
  <c r="J1497" i="26"/>
  <c r="J1498" i="26"/>
  <c r="J1499" i="26"/>
  <c r="J1500" i="26"/>
  <c r="J1501" i="26"/>
  <c r="J1502" i="26"/>
  <c r="J1503" i="26"/>
  <c r="J1504" i="26"/>
  <c r="J1505" i="26"/>
  <c r="J1506" i="26"/>
  <c r="J1507" i="26"/>
  <c r="J1508" i="26"/>
  <c r="J1509" i="26"/>
  <c r="J1510" i="26"/>
  <c r="J1511" i="26"/>
  <c r="J1512" i="26"/>
  <c r="J1513" i="26"/>
  <c r="J1514" i="26"/>
  <c r="J1515" i="26"/>
  <c r="J1516" i="26"/>
  <c r="J1517" i="26"/>
  <c r="J1518" i="26"/>
  <c r="J1519" i="26"/>
  <c r="J1520" i="26"/>
  <c r="J1521" i="26"/>
  <c r="J1522" i="26"/>
  <c r="J1523" i="26"/>
  <c r="J1524" i="26"/>
  <c r="J1525" i="26"/>
  <c r="J1526" i="26"/>
  <c r="J1527" i="26"/>
  <c r="J1528" i="26"/>
  <c r="J1529" i="26"/>
  <c r="J1530" i="26"/>
  <c r="J1531" i="26"/>
  <c r="J1532" i="26"/>
  <c r="J1533" i="26"/>
  <c r="J1534" i="26"/>
  <c r="J1535" i="26"/>
  <c r="J1536" i="26"/>
  <c r="J1537" i="26"/>
  <c r="J1538" i="26"/>
  <c r="J1539" i="26"/>
  <c r="J1540" i="26"/>
  <c r="J1541" i="26"/>
  <c r="J1542" i="26"/>
  <c r="J1543" i="26"/>
  <c r="J1544" i="26"/>
  <c r="J1545" i="26"/>
  <c r="J1546" i="26"/>
  <c r="J1547" i="26"/>
  <c r="J1548" i="26"/>
  <c r="J1549" i="26"/>
  <c r="J1550" i="26"/>
  <c r="J1551" i="26"/>
  <c r="J1552" i="26"/>
  <c r="J1553" i="26"/>
  <c r="J1554" i="26"/>
  <c r="J1555" i="26"/>
  <c r="J1556" i="26"/>
  <c r="J1557" i="26"/>
  <c r="J1558" i="26"/>
  <c r="J1559" i="26"/>
  <c r="J1560" i="26"/>
  <c r="J1561" i="26"/>
  <c r="J1562" i="26"/>
  <c r="J1563" i="26"/>
  <c r="J1564" i="26"/>
  <c r="J1565" i="26"/>
  <c r="J1566" i="26"/>
  <c r="J1567" i="26"/>
  <c r="J1568" i="26"/>
  <c r="J1569" i="26"/>
  <c r="J1570" i="26"/>
  <c r="J1571" i="26"/>
  <c r="J1572" i="26"/>
  <c r="J1573" i="26"/>
  <c r="J1574" i="26"/>
  <c r="J1575" i="26"/>
  <c r="J1576" i="26"/>
  <c r="J1577" i="26"/>
  <c r="J1578" i="26"/>
  <c r="J1579" i="26"/>
  <c r="J1580" i="26"/>
  <c r="J1581" i="26"/>
  <c r="J1582" i="26"/>
  <c r="J1583" i="26"/>
  <c r="J1584" i="26"/>
  <c r="J1585" i="26"/>
  <c r="J1586" i="26"/>
  <c r="J1587" i="26"/>
  <c r="J1588" i="26"/>
  <c r="J1589" i="26"/>
  <c r="J1590" i="26"/>
  <c r="J1591" i="26"/>
  <c r="J1592" i="26"/>
  <c r="J1593" i="26"/>
  <c r="J1594" i="26"/>
  <c r="J1595" i="26"/>
  <c r="J1596" i="26"/>
  <c r="J1597" i="26"/>
  <c r="J1598" i="26"/>
  <c r="J1599" i="26"/>
  <c r="J1600" i="26"/>
  <c r="J1601" i="26"/>
  <c r="J1602" i="26"/>
  <c r="J1603" i="26"/>
  <c r="J1604" i="26"/>
  <c r="J1605" i="26"/>
  <c r="J1606" i="26"/>
  <c r="J1607" i="26"/>
  <c r="J1608" i="26"/>
  <c r="J1609" i="26"/>
  <c r="J1610" i="26"/>
  <c r="J1611" i="26"/>
  <c r="J1612" i="26"/>
  <c r="J1613" i="26"/>
  <c r="J1614" i="26"/>
  <c r="J1615" i="26"/>
  <c r="J1616" i="26"/>
  <c r="J1617" i="26"/>
  <c r="J1618" i="26"/>
  <c r="J1619" i="26"/>
  <c r="J1620" i="26"/>
  <c r="J1621" i="26"/>
  <c r="J1622" i="26"/>
  <c r="J1623" i="26"/>
  <c r="J1624" i="26"/>
  <c r="J1625" i="26"/>
  <c r="J1626" i="26"/>
  <c r="J1627" i="26"/>
  <c r="J1628" i="26"/>
  <c r="J1629" i="26"/>
  <c r="J1630" i="26"/>
  <c r="J1631" i="26"/>
  <c r="J1632" i="26"/>
  <c r="J1633" i="26"/>
  <c r="J1634" i="26"/>
  <c r="J1635" i="26"/>
  <c r="J1636" i="26"/>
  <c r="J1637" i="26"/>
  <c r="J1638" i="26"/>
  <c r="J1639" i="26"/>
  <c r="J1640" i="26"/>
  <c r="J1641" i="26"/>
  <c r="J1642" i="26"/>
  <c r="J1643" i="26"/>
  <c r="J1644" i="26"/>
  <c r="J1645" i="26"/>
  <c r="J1646" i="26"/>
  <c r="J1647" i="26"/>
  <c r="J1648" i="26"/>
  <c r="J1649" i="26"/>
  <c r="J1650" i="26"/>
  <c r="J1651" i="26"/>
  <c r="J1652" i="26"/>
  <c r="J1653" i="26"/>
  <c r="J1654" i="26"/>
  <c r="J1655" i="26"/>
  <c r="J1656" i="26"/>
  <c r="J1657" i="26"/>
  <c r="J1658" i="26"/>
  <c r="J1659" i="26"/>
  <c r="J1660" i="26"/>
  <c r="J1661" i="26"/>
  <c r="J1662" i="26"/>
  <c r="J1663" i="26"/>
  <c r="J1664" i="26"/>
  <c r="J1665" i="26"/>
  <c r="J1666" i="26"/>
  <c r="J1667" i="26"/>
  <c r="J1668" i="26"/>
  <c r="J1669" i="26"/>
  <c r="J1670" i="26"/>
  <c r="J1671" i="26"/>
  <c r="J1672" i="26"/>
  <c r="J1673" i="26"/>
  <c r="J1674" i="26"/>
  <c r="J1675" i="26"/>
  <c r="J1676" i="26"/>
  <c r="J1677" i="26"/>
  <c r="J1678" i="26"/>
  <c r="J1679" i="26"/>
  <c r="J1680" i="26"/>
  <c r="J1681" i="26"/>
  <c r="J1682" i="26"/>
  <c r="J1683" i="26"/>
  <c r="J1684" i="26"/>
  <c r="J1685" i="26"/>
  <c r="J1686" i="26"/>
  <c r="J1687" i="26"/>
  <c r="J1688" i="26"/>
  <c r="J1689" i="26"/>
  <c r="J1690" i="26"/>
  <c r="J1691" i="26"/>
  <c r="J1692" i="26"/>
  <c r="J1693" i="26"/>
  <c r="J1694" i="26"/>
  <c r="J1695" i="26"/>
  <c r="J1696" i="26"/>
  <c r="J1697" i="26"/>
  <c r="J1698" i="26"/>
  <c r="J1699" i="26"/>
  <c r="J1700" i="26"/>
  <c r="J1701" i="26"/>
  <c r="J1702" i="26"/>
  <c r="J1703" i="26"/>
  <c r="J1704" i="26"/>
  <c r="J1705" i="26"/>
  <c r="J1706" i="26"/>
  <c r="J1707" i="26"/>
  <c r="J1708" i="26"/>
  <c r="J1709" i="26"/>
  <c r="J1710" i="26"/>
  <c r="J1711" i="26"/>
  <c r="J1712" i="26"/>
  <c r="J1713" i="26"/>
  <c r="J1714" i="26"/>
  <c r="J1715" i="26"/>
  <c r="J1716" i="26"/>
  <c r="J1717" i="26"/>
  <c r="J1718" i="26"/>
  <c r="J1719" i="26"/>
  <c r="J1720" i="26"/>
  <c r="J1721" i="26"/>
  <c r="J1722" i="26"/>
  <c r="J1723" i="26"/>
  <c r="J1724" i="26"/>
  <c r="J1725" i="26"/>
  <c r="J1726" i="26"/>
  <c r="J1727" i="26"/>
  <c r="J1728" i="26"/>
  <c r="J1729" i="26"/>
  <c r="J1730" i="26"/>
  <c r="J1731" i="26"/>
  <c r="J1732" i="26"/>
  <c r="J1733" i="26"/>
  <c r="J1734" i="26"/>
  <c r="J1735" i="26"/>
  <c r="J1736" i="26"/>
  <c r="J1737" i="26"/>
  <c r="J1738" i="26"/>
  <c r="J1739" i="26"/>
  <c r="J1740" i="26"/>
  <c r="J1741" i="26"/>
  <c r="J1742" i="26"/>
  <c r="J1743" i="26"/>
  <c r="J1744" i="26"/>
  <c r="J1745" i="26"/>
  <c r="J1746" i="26"/>
  <c r="J1747" i="26"/>
  <c r="J1748" i="26"/>
  <c r="J1749" i="26"/>
  <c r="J1750" i="26"/>
  <c r="J1751" i="26"/>
  <c r="J1752" i="26"/>
  <c r="J1753" i="26"/>
  <c r="J1754" i="26"/>
  <c r="J1755" i="26"/>
  <c r="J1756" i="26"/>
  <c r="J1757" i="26"/>
  <c r="J1758" i="26"/>
  <c r="J1759" i="26"/>
  <c r="J1760" i="26"/>
  <c r="J1761" i="26"/>
  <c r="J1762" i="26"/>
  <c r="J1763" i="26"/>
  <c r="J1764" i="26"/>
  <c r="J1765" i="26"/>
  <c r="J1766" i="26"/>
  <c r="J1767" i="26"/>
  <c r="J1768" i="26"/>
  <c r="J1769" i="26"/>
  <c r="J1770" i="26"/>
  <c r="J1771" i="26"/>
  <c r="J1772" i="26"/>
  <c r="J1773" i="26"/>
  <c r="J1774" i="26"/>
  <c r="J1775" i="26"/>
  <c r="J1776" i="26"/>
  <c r="J1777" i="26"/>
  <c r="J1778" i="26"/>
  <c r="J1779" i="26"/>
  <c r="J1780" i="26"/>
  <c r="J1781" i="26"/>
  <c r="J1782" i="26"/>
  <c r="J1783" i="26"/>
  <c r="J1784" i="26"/>
  <c r="J1785" i="26"/>
  <c r="J1786" i="26"/>
  <c r="J1787" i="26"/>
  <c r="J1788" i="26"/>
  <c r="J1789" i="26"/>
  <c r="J1790" i="26"/>
  <c r="J1791" i="26"/>
  <c r="J1792" i="26"/>
  <c r="J1793" i="26"/>
  <c r="J1794" i="26"/>
  <c r="J1795" i="26"/>
  <c r="J1796" i="26"/>
  <c r="J1797" i="26"/>
  <c r="J1798" i="26"/>
  <c r="J1799" i="26"/>
  <c r="J1800" i="26"/>
  <c r="J1801" i="26"/>
  <c r="J1802" i="26"/>
  <c r="J1803" i="26"/>
  <c r="J1804" i="26"/>
  <c r="J1805" i="26"/>
  <c r="J1806" i="26"/>
  <c r="J1807" i="26"/>
  <c r="J1808" i="26"/>
  <c r="J1809" i="26"/>
  <c r="J1810" i="26"/>
  <c r="J1811" i="26"/>
  <c r="J1812" i="26"/>
  <c r="J1813" i="26"/>
  <c r="J1814" i="26"/>
  <c r="J1815" i="26"/>
  <c r="J1816" i="26"/>
  <c r="J1817" i="26"/>
  <c r="J1818" i="26"/>
  <c r="J1819" i="26"/>
  <c r="J1820" i="26"/>
  <c r="J1821" i="26"/>
  <c r="J1822" i="26"/>
  <c r="J1823" i="26"/>
  <c r="J1824" i="26"/>
  <c r="J1825" i="26"/>
  <c r="J1826" i="26"/>
  <c r="J1827" i="26"/>
  <c r="J1828" i="26"/>
  <c r="J1829" i="26"/>
  <c r="J1830" i="26"/>
  <c r="J1831" i="26"/>
  <c r="J1832" i="26"/>
  <c r="J1833" i="26"/>
  <c r="J1834" i="26"/>
  <c r="J1835" i="26"/>
  <c r="J1836" i="26"/>
  <c r="J1837" i="26"/>
  <c r="J1838" i="26"/>
  <c r="J1839" i="26"/>
  <c r="J1840" i="26"/>
  <c r="J1841" i="26"/>
  <c r="J1842" i="26"/>
  <c r="J1843" i="26"/>
  <c r="J1844" i="26"/>
  <c r="J1845" i="26"/>
  <c r="J1846" i="26"/>
  <c r="J1847" i="26"/>
  <c r="J1848" i="26"/>
  <c r="J1849" i="26"/>
  <c r="J1850" i="26"/>
  <c r="J1851" i="26"/>
  <c r="J1852" i="26"/>
  <c r="J1853" i="26"/>
  <c r="J1854" i="26"/>
  <c r="J1855" i="26"/>
  <c r="J1856" i="26"/>
  <c r="J1857" i="26"/>
  <c r="J1858" i="26"/>
  <c r="J1859" i="26"/>
  <c r="J1860" i="26"/>
  <c r="J1861" i="26"/>
  <c r="J1862" i="26"/>
  <c r="J1863" i="26"/>
  <c r="J1864" i="26"/>
  <c r="J1865" i="26"/>
  <c r="J1866" i="26"/>
  <c r="J1867" i="26"/>
  <c r="J1868" i="26"/>
  <c r="J1869" i="26"/>
  <c r="J1870" i="26"/>
  <c r="J1871" i="26"/>
  <c r="J1872" i="26"/>
  <c r="J1873" i="26"/>
  <c r="J1874" i="26"/>
  <c r="J1875" i="26"/>
  <c r="J1876" i="26"/>
  <c r="J1877" i="26"/>
  <c r="J1878" i="26"/>
  <c r="J1879" i="26"/>
  <c r="J1880" i="26"/>
  <c r="J1881" i="26"/>
  <c r="J1882" i="26"/>
  <c r="J1883" i="26"/>
  <c r="J1884" i="26"/>
  <c r="J1885" i="26"/>
  <c r="J1886" i="26"/>
  <c r="J1887" i="26"/>
  <c r="J1888" i="26"/>
  <c r="J1889" i="26"/>
  <c r="J1890" i="26"/>
  <c r="J1891" i="26"/>
  <c r="J1892" i="26"/>
  <c r="J1893" i="26"/>
  <c r="J1894" i="26"/>
  <c r="J1895" i="26"/>
  <c r="J1896" i="26"/>
  <c r="J1897" i="26"/>
  <c r="J1898" i="26"/>
  <c r="J1899" i="26"/>
  <c r="J1900" i="26"/>
  <c r="J1901" i="26"/>
  <c r="J1902" i="26"/>
  <c r="J1903" i="26"/>
  <c r="J1904" i="26"/>
  <c r="J1905" i="26"/>
  <c r="J1906" i="26"/>
  <c r="J1907" i="26"/>
  <c r="J1908" i="26"/>
  <c r="J1909" i="26"/>
  <c r="J1910" i="26"/>
  <c r="J1911" i="26"/>
  <c r="J1912" i="26"/>
  <c r="J1913" i="26"/>
  <c r="J1914" i="26"/>
  <c r="J1915" i="26"/>
  <c r="J1916" i="26"/>
  <c r="J1917" i="26"/>
  <c r="J1918" i="26"/>
  <c r="J1919" i="26"/>
  <c r="J1920" i="26"/>
  <c r="J1921" i="26"/>
  <c r="J1922" i="26"/>
  <c r="J1923" i="26"/>
  <c r="J1924" i="26"/>
  <c r="J1925" i="26"/>
  <c r="J1926" i="26"/>
  <c r="J1927" i="26"/>
  <c r="J1928" i="26"/>
  <c r="J1929" i="26"/>
  <c r="J1930" i="26"/>
  <c r="J1931" i="26"/>
  <c r="J1932" i="26"/>
  <c r="J1933" i="26"/>
  <c r="J1934" i="26"/>
  <c r="J1935" i="26"/>
  <c r="J1936" i="26"/>
  <c r="J1937" i="26"/>
  <c r="J1938" i="26"/>
  <c r="J1939" i="26"/>
  <c r="I4" i="26"/>
  <c r="S4" i="26" s="1"/>
  <c r="I5" i="26"/>
  <c r="S5" i="26" s="1"/>
  <c r="I6" i="26"/>
  <c r="S6" i="26" s="1"/>
  <c r="I7" i="26"/>
  <c r="S7" i="26" s="1"/>
  <c r="I8" i="26"/>
  <c r="S8" i="26" s="1"/>
  <c r="I9" i="26"/>
  <c r="S9" i="26" s="1"/>
  <c r="I10" i="26"/>
  <c r="S10" i="26" s="1"/>
  <c r="I11" i="26"/>
  <c r="S11" i="26" s="1"/>
  <c r="I12" i="26"/>
  <c r="S12" i="26" s="1"/>
  <c r="I13" i="26"/>
  <c r="S13" i="26" s="1"/>
  <c r="I14" i="26"/>
  <c r="S14" i="26" s="1"/>
  <c r="I15" i="26"/>
  <c r="S15" i="26" s="1"/>
  <c r="I16" i="26"/>
  <c r="S16" i="26" s="1"/>
  <c r="I17" i="26"/>
  <c r="S17" i="26" s="1"/>
  <c r="I18" i="26"/>
  <c r="S18" i="26" s="1"/>
  <c r="I19" i="26"/>
  <c r="S19" i="26" s="1"/>
  <c r="I20" i="26"/>
  <c r="S20" i="26" s="1"/>
  <c r="I21" i="26"/>
  <c r="S21" i="26" s="1"/>
  <c r="I22" i="26"/>
  <c r="S22" i="26" s="1"/>
  <c r="I23" i="26"/>
  <c r="S23" i="26" s="1"/>
  <c r="I24" i="26"/>
  <c r="S24" i="26" s="1"/>
  <c r="I25" i="26"/>
  <c r="S25" i="26" s="1"/>
  <c r="I26" i="26"/>
  <c r="S26" i="26" s="1"/>
  <c r="I27" i="26"/>
  <c r="S27" i="26" s="1"/>
  <c r="I28" i="26"/>
  <c r="S28" i="26" s="1"/>
  <c r="I29" i="26"/>
  <c r="S29" i="26" s="1"/>
  <c r="I30" i="26"/>
  <c r="S30" i="26" s="1"/>
  <c r="I31" i="26"/>
  <c r="S31" i="26" s="1"/>
  <c r="I32" i="26"/>
  <c r="S32" i="26" s="1"/>
  <c r="I33" i="26"/>
  <c r="S33" i="26" s="1"/>
  <c r="I34" i="26"/>
  <c r="S34" i="26" s="1"/>
  <c r="I35" i="26"/>
  <c r="S35" i="26" s="1"/>
  <c r="I36" i="26"/>
  <c r="S36" i="26" s="1"/>
  <c r="I37" i="26"/>
  <c r="S37" i="26" s="1"/>
  <c r="I38" i="26"/>
  <c r="S38" i="26" s="1"/>
  <c r="I39" i="26"/>
  <c r="S39" i="26" s="1"/>
  <c r="I40" i="26"/>
  <c r="S40" i="26" s="1"/>
  <c r="I41" i="26"/>
  <c r="S41" i="26" s="1"/>
  <c r="I42" i="26"/>
  <c r="S42" i="26" s="1"/>
  <c r="I43" i="26"/>
  <c r="S43" i="26" s="1"/>
  <c r="I44" i="26"/>
  <c r="S44" i="26" s="1"/>
  <c r="I45" i="26"/>
  <c r="S45" i="26" s="1"/>
  <c r="I46" i="26"/>
  <c r="S46" i="26" s="1"/>
  <c r="I47" i="26"/>
  <c r="S47" i="26" s="1"/>
  <c r="I48" i="26"/>
  <c r="S48" i="26" s="1"/>
  <c r="I49" i="26"/>
  <c r="S49" i="26" s="1"/>
  <c r="I50" i="26"/>
  <c r="S50" i="26" s="1"/>
  <c r="I51" i="26"/>
  <c r="S51" i="26" s="1"/>
  <c r="I52" i="26"/>
  <c r="S52" i="26" s="1"/>
  <c r="I53" i="26"/>
  <c r="S53" i="26" s="1"/>
  <c r="I54" i="26"/>
  <c r="S54" i="26" s="1"/>
  <c r="I55" i="26"/>
  <c r="S55" i="26" s="1"/>
  <c r="I56" i="26"/>
  <c r="S56" i="26" s="1"/>
  <c r="I57" i="26"/>
  <c r="S57" i="26" s="1"/>
  <c r="I58" i="26"/>
  <c r="S58" i="26" s="1"/>
  <c r="I59" i="26"/>
  <c r="S59" i="26" s="1"/>
  <c r="I60" i="26"/>
  <c r="S60" i="26" s="1"/>
  <c r="I61" i="26"/>
  <c r="S61" i="26" s="1"/>
  <c r="I62" i="26"/>
  <c r="S62" i="26" s="1"/>
  <c r="I63" i="26"/>
  <c r="S63" i="26" s="1"/>
  <c r="I64" i="26"/>
  <c r="S64" i="26" s="1"/>
  <c r="I65" i="26"/>
  <c r="S65" i="26" s="1"/>
  <c r="I66" i="26"/>
  <c r="S66" i="26" s="1"/>
  <c r="I67" i="26"/>
  <c r="S67" i="26" s="1"/>
  <c r="I68" i="26"/>
  <c r="S68" i="26" s="1"/>
  <c r="I69" i="26"/>
  <c r="S69" i="26" s="1"/>
  <c r="I70" i="26"/>
  <c r="S70" i="26" s="1"/>
  <c r="I71" i="26"/>
  <c r="S71" i="26" s="1"/>
  <c r="I72" i="26"/>
  <c r="S72" i="26" s="1"/>
  <c r="I73" i="26"/>
  <c r="S73" i="26" s="1"/>
  <c r="I74" i="26"/>
  <c r="S74" i="26" s="1"/>
  <c r="I75" i="26"/>
  <c r="S75" i="26" s="1"/>
  <c r="I76" i="26"/>
  <c r="S76" i="26" s="1"/>
  <c r="I77" i="26"/>
  <c r="S77" i="26" s="1"/>
  <c r="I78" i="26"/>
  <c r="S78" i="26" s="1"/>
  <c r="I79" i="26"/>
  <c r="S79" i="26" s="1"/>
  <c r="I80" i="26"/>
  <c r="S80" i="26" s="1"/>
  <c r="I81" i="26"/>
  <c r="S81" i="26" s="1"/>
  <c r="I82" i="26"/>
  <c r="S82" i="26" s="1"/>
  <c r="I83" i="26"/>
  <c r="S83" i="26" s="1"/>
  <c r="I84" i="26"/>
  <c r="S84" i="26" s="1"/>
  <c r="I85" i="26"/>
  <c r="S85" i="26" s="1"/>
  <c r="I86" i="26"/>
  <c r="S86" i="26" s="1"/>
  <c r="I87" i="26"/>
  <c r="S87" i="26" s="1"/>
  <c r="I88" i="26"/>
  <c r="S88" i="26" s="1"/>
  <c r="I89" i="26"/>
  <c r="S89" i="26" s="1"/>
  <c r="I90" i="26"/>
  <c r="S90" i="26" s="1"/>
  <c r="I91" i="26"/>
  <c r="S91" i="26" s="1"/>
  <c r="I92" i="26"/>
  <c r="S92" i="26" s="1"/>
  <c r="I93" i="26"/>
  <c r="S93" i="26" s="1"/>
  <c r="I94" i="26"/>
  <c r="S94" i="26" s="1"/>
  <c r="I95" i="26"/>
  <c r="S95" i="26" s="1"/>
  <c r="I96" i="26"/>
  <c r="S96" i="26" s="1"/>
  <c r="I97" i="26"/>
  <c r="S97" i="26" s="1"/>
  <c r="I98" i="26"/>
  <c r="S98" i="26" s="1"/>
  <c r="I99" i="26"/>
  <c r="S99" i="26" s="1"/>
  <c r="I100" i="26"/>
  <c r="S100" i="26" s="1"/>
  <c r="I101" i="26"/>
  <c r="S101" i="26" s="1"/>
  <c r="I102" i="26"/>
  <c r="S102" i="26" s="1"/>
  <c r="I103" i="26"/>
  <c r="S103" i="26" s="1"/>
  <c r="I104" i="26"/>
  <c r="S104" i="26" s="1"/>
  <c r="I105" i="26"/>
  <c r="S105" i="26" s="1"/>
  <c r="I106" i="26"/>
  <c r="S106" i="26" s="1"/>
  <c r="I107" i="26"/>
  <c r="S107" i="26" s="1"/>
  <c r="I108" i="26"/>
  <c r="S108" i="26" s="1"/>
  <c r="I109" i="26"/>
  <c r="S109" i="26" s="1"/>
  <c r="I110" i="26"/>
  <c r="S110" i="26" s="1"/>
  <c r="I111" i="26"/>
  <c r="S111" i="26" s="1"/>
  <c r="I112" i="26"/>
  <c r="S112" i="26" s="1"/>
  <c r="I113" i="26"/>
  <c r="S113" i="26" s="1"/>
  <c r="I114" i="26"/>
  <c r="S114" i="26" s="1"/>
  <c r="I115" i="26"/>
  <c r="S115" i="26" s="1"/>
  <c r="I116" i="26"/>
  <c r="S116" i="26" s="1"/>
  <c r="I117" i="26"/>
  <c r="S117" i="26" s="1"/>
  <c r="I118" i="26"/>
  <c r="S118" i="26" s="1"/>
  <c r="I119" i="26"/>
  <c r="S119" i="26" s="1"/>
  <c r="I120" i="26"/>
  <c r="S120" i="26" s="1"/>
  <c r="I121" i="26"/>
  <c r="S121" i="26" s="1"/>
  <c r="I122" i="26"/>
  <c r="S122" i="26" s="1"/>
  <c r="I123" i="26"/>
  <c r="S123" i="26" s="1"/>
  <c r="I124" i="26"/>
  <c r="S124" i="26" s="1"/>
  <c r="I125" i="26"/>
  <c r="S125" i="26" s="1"/>
  <c r="I126" i="26"/>
  <c r="S126" i="26" s="1"/>
  <c r="I127" i="26"/>
  <c r="S127" i="26" s="1"/>
  <c r="I128" i="26"/>
  <c r="S128" i="26" s="1"/>
  <c r="I129" i="26"/>
  <c r="S129" i="26" s="1"/>
  <c r="I130" i="26"/>
  <c r="S130" i="26" s="1"/>
  <c r="I131" i="26"/>
  <c r="S131" i="26" s="1"/>
  <c r="I132" i="26"/>
  <c r="S132" i="26" s="1"/>
  <c r="I133" i="26"/>
  <c r="S133" i="26" s="1"/>
  <c r="I134" i="26"/>
  <c r="S134" i="26" s="1"/>
  <c r="I135" i="26"/>
  <c r="S135" i="26" s="1"/>
  <c r="I136" i="26"/>
  <c r="S136" i="26" s="1"/>
  <c r="I137" i="26"/>
  <c r="S137" i="26" s="1"/>
  <c r="I138" i="26"/>
  <c r="S138" i="26" s="1"/>
  <c r="I139" i="26"/>
  <c r="S139" i="26" s="1"/>
  <c r="I140" i="26"/>
  <c r="S140" i="26" s="1"/>
  <c r="I141" i="26"/>
  <c r="S141" i="26" s="1"/>
  <c r="I142" i="26"/>
  <c r="S142" i="26" s="1"/>
  <c r="I143" i="26"/>
  <c r="S143" i="26" s="1"/>
  <c r="I144" i="26"/>
  <c r="S144" i="26" s="1"/>
  <c r="I145" i="26"/>
  <c r="S145" i="26" s="1"/>
  <c r="I146" i="26"/>
  <c r="S146" i="26" s="1"/>
  <c r="I147" i="26"/>
  <c r="S147" i="26" s="1"/>
  <c r="I148" i="26"/>
  <c r="S148" i="26" s="1"/>
  <c r="I149" i="26"/>
  <c r="S149" i="26" s="1"/>
  <c r="I150" i="26"/>
  <c r="S150" i="26" s="1"/>
  <c r="I151" i="26"/>
  <c r="S151" i="26" s="1"/>
  <c r="I152" i="26"/>
  <c r="S152" i="26" s="1"/>
  <c r="I153" i="26"/>
  <c r="S153" i="26" s="1"/>
  <c r="I154" i="26"/>
  <c r="S154" i="26" s="1"/>
  <c r="I155" i="26"/>
  <c r="S155" i="26" s="1"/>
  <c r="I156" i="26"/>
  <c r="S156" i="26" s="1"/>
  <c r="I157" i="26"/>
  <c r="S157" i="26" s="1"/>
  <c r="I158" i="26"/>
  <c r="S158" i="26" s="1"/>
  <c r="I159" i="26"/>
  <c r="S159" i="26" s="1"/>
  <c r="I160" i="26"/>
  <c r="S160" i="26" s="1"/>
  <c r="I161" i="26"/>
  <c r="S161" i="26" s="1"/>
  <c r="I162" i="26"/>
  <c r="S162" i="26" s="1"/>
  <c r="I163" i="26"/>
  <c r="S163" i="26" s="1"/>
  <c r="I164" i="26"/>
  <c r="S164" i="26" s="1"/>
  <c r="I165" i="26"/>
  <c r="S165" i="26" s="1"/>
  <c r="I166" i="26"/>
  <c r="S166" i="26" s="1"/>
  <c r="I167" i="26"/>
  <c r="S167" i="26" s="1"/>
  <c r="I168" i="26"/>
  <c r="S168" i="26" s="1"/>
  <c r="I169" i="26"/>
  <c r="S169" i="26" s="1"/>
  <c r="I170" i="26"/>
  <c r="S170" i="26" s="1"/>
  <c r="I171" i="26"/>
  <c r="S171" i="26" s="1"/>
  <c r="I172" i="26"/>
  <c r="S172" i="26" s="1"/>
  <c r="I173" i="26"/>
  <c r="S173" i="26" s="1"/>
  <c r="I174" i="26"/>
  <c r="S174" i="26" s="1"/>
  <c r="I175" i="26"/>
  <c r="S175" i="26" s="1"/>
  <c r="I176" i="26"/>
  <c r="S176" i="26" s="1"/>
  <c r="I177" i="26"/>
  <c r="S177" i="26" s="1"/>
  <c r="I178" i="26"/>
  <c r="S178" i="26" s="1"/>
  <c r="I179" i="26"/>
  <c r="S179" i="26" s="1"/>
  <c r="I180" i="26"/>
  <c r="S180" i="26" s="1"/>
  <c r="I181" i="26"/>
  <c r="S181" i="26" s="1"/>
  <c r="I182" i="26"/>
  <c r="S182" i="26" s="1"/>
  <c r="I183" i="26"/>
  <c r="S183" i="26" s="1"/>
  <c r="I184" i="26"/>
  <c r="S184" i="26" s="1"/>
  <c r="I185" i="26"/>
  <c r="S185" i="26" s="1"/>
  <c r="I186" i="26"/>
  <c r="S186" i="26" s="1"/>
  <c r="I187" i="26"/>
  <c r="S187" i="26" s="1"/>
  <c r="I188" i="26"/>
  <c r="S188" i="26" s="1"/>
  <c r="I189" i="26"/>
  <c r="S189" i="26" s="1"/>
  <c r="I190" i="26"/>
  <c r="S190" i="26" s="1"/>
  <c r="I191" i="26"/>
  <c r="S191" i="26" s="1"/>
  <c r="I192" i="26"/>
  <c r="S192" i="26" s="1"/>
  <c r="I193" i="26"/>
  <c r="S193" i="26" s="1"/>
  <c r="I194" i="26"/>
  <c r="S194" i="26" s="1"/>
  <c r="I195" i="26"/>
  <c r="S195" i="26" s="1"/>
  <c r="I196" i="26"/>
  <c r="S196" i="26" s="1"/>
  <c r="I197" i="26"/>
  <c r="S197" i="26" s="1"/>
  <c r="I198" i="26"/>
  <c r="S198" i="26" s="1"/>
  <c r="I199" i="26"/>
  <c r="S199" i="26" s="1"/>
  <c r="I200" i="26"/>
  <c r="S200" i="26" s="1"/>
  <c r="I201" i="26"/>
  <c r="S201" i="26" s="1"/>
  <c r="I202" i="26"/>
  <c r="S202" i="26" s="1"/>
  <c r="I203" i="26"/>
  <c r="S203" i="26" s="1"/>
  <c r="I204" i="26"/>
  <c r="S204" i="26" s="1"/>
  <c r="I205" i="26"/>
  <c r="S205" i="26" s="1"/>
  <c r="I206" i="26"/>
  <c r="S206" i="26" s="1"/>
  <c r="I207" i="26"/>
  <c r="S207" i="26" s="1"/>
  <c r="I208" i="26"/>
  <c r="S208" i="26" s="1"/>
  <c r="I209" i="26"/>
  <c r="S209" i="26" s="1"/>
  <c r="I210" i="26"/>
  <c r="S210" i="26" s="1"/>
  <c r="I211" i="26"/>
  <c r="S211" i="26" s="1"/>
  <c r="I212" i="26"/>
  <c r="S212" i="26" s="1"/>
  <c r="I213" i="26"/>
  <c r="S213" i="26" s="1"/>
  <c r="I214" i="26"/>
  <c r="S214" i="26" s="1"/>
  <c r="I215" i="26"/>
  <c r="S215" i="26" s="1"/>
  <c r="I216" i="26"/>
  <c r="S216" i="26" s="1"/>
  <c r="I217" i="26"/>
  <c r="S217" i="26" s="1"/>
  <c r="I218" i="26"/>
  <c r="S218" i="26" s="1"/>
  <c r="I219" i="26"/>
  <c r="S219" i="26" s="1"/>
  <c r="I220" i="26"/>
  <c r="S220" i="26" s="1"/>
  <c r="I221" i="26"/>
  <c r="S221" i="26" s="1"/>
  <c r="I222" i="26"/>
  <c r="S222" i="26" s="1"/>
  <c r="I223" i="26"/>
  <c r="S223" i="26" s="1"/>
  <c r="I224" i="26"/>
  <c r="S224" i="26" s="1"/>
  <c r="I225" i="26"/>
  <c r="S225" i="26" s="1"/>
  <c r="I226" i="26"/>
  <c r="S226" i="26" s="1"/>
  <c r="I227" i="26"/>
  <c r="S227" i="26" s="1"/>
  <c r="I228" i="26"/>
  <c r="S228" i="26" s="1"/>
  <c r="I229" i="26"/>
  <c r="S229" i="26" s="1"/>
  <c r="I230" i="26"/>
  <c r="S230" i="26" s="1"/>
  <c r="I231" i="26"/>
  <c r="S231" i="26" s="1"/>
  <c r="I232" i="26"/>
  <c r="S232" i="26" s="1"/>
  <c r="I233" i="26"/>
  <c r="S233" i="26" s="1"/>
  <c r="I234" i="26"/>
  <c r="S234" i="26" s="1"/>
  <c r="I235" i="26"/>
  <c r="S235" i="26" s="1"/>
  <c r="I236" i="26"/>
  <c r="S236" i="26" s="1"/>
  <c r="I237" i="26"/>
  <c r="S237" i="26" s="1"/>
  <c r="I238" i="26"/>
  <c r="S238" i="26" s="1"/>
  <c r="I239" i="26"/>
  <c r="S239" i="26" s="1"/>
  <c r="I240" i="26"/>
  <c r="S240" i="26" s="1"/>
  <c r="I241" i="26"/>
  <c r="S241" i="26" s="1"/>
  <c r="I242" i="26"/>
  <c r="S242" i="26" s="1"/>
  <c r="I243" i="26"/>
  <c r="S243" i="26" s="1"/>
  <c r="I244" i="26"/>
  <c r="S244" i="26" s="1"/>
  <c r="I245" i="26"/>
  <c r="S245" i="26" s="1"/>
  <c r="I246" i="26"/>
  <c r="S246" i="26" s="1"/>
  <c r="I247" i="26"/>
  <c r="S247" i="26" s="1"/>
  <c r="I248" i="26"/>
  <c r="S248" i="26" s="1"/>
  <c r="I249" i="26"/>
  <c r="S249" i="26" s="1"/>
  <c r="I250" i="26"/>
  <c r="S250" i="26" s="1"/>
  <c r="I251" i="26"/>
  <c r="S251" i="26" s="1"/>
  <c r="I252" i="26"/>
  <c r="S252" i="26" s="1"/>
  <c r="I253" i="26"/>
  <c r="S253" i="26" s="1"/>
  <c r="I254" i="26"/>
  <c r="S254" i="26" s="1"/>
  <c r="I255" i="26"/>
  <c r="S255" i="26" s="1"/>
  <c r="I256" i="26"/>
  <c r="S256" i="26" s="1"/>
  <c r="I257" i="26"/>
  <c r="S257" i="26" s="1"/>
  <c r="I258" i="26"/>
  <c r="S258" i="26" s="1"/>
  <c r="I259" i="26"/>
  <c r="S259" i="26" s="1"/>
  <c r="I260" i="26"/>
  <c r="S260" i="26" s="1"/>
  <c r="I261" i="26"/>
  <c r="S261" i="26" s="1"/>
  <c r="I262" i="26"/>
  <c r="S262" i="26" s="1"/>
  <c r="I263" i="26"/>
  <c r="S263" i="26" s="1"/>
  <c r="I264" i="26"/>
  <c r="S264" i="26" s="1"/>
  <c r="I265" i="26"/>
  <c r="S265" i="26" s="1"/>
  <c r="I266" i="26"/>
  <c r="S266" i="26" s="1"/>
  <c r="I267" i="26"/>
  <c r="S267" i="26" s="1"/>
  <c r="I268" i="26"/>
  <c r="S268" i="26" s="1"/>
  <c r="I269" i="26"/>
  <c r="S269" i="26" s="1"/>
  <c r="I270" i="26"/>
  <c r="S270" i="26" s="1"/>
  <c r="I271" i="26"/>
  <c r="S271" i="26" s="1"/>
  <c r="I272" i="26"/>
  <c r="S272" i="26" s="1"/>
  <c r="I273" i="26"/>
  <c r="S273" i="26" s="1"/>
  <c r="I274" i="26"/>
  <c r="S274" i="26" s="1"/>
  <c r="I275" i="26"/>
  <c r="S275" i="26" s="1"/>
  <c r="I276" i="26"/>
  <c r="S276" i="26" s="1"/>
  <c r="I277" i="26"/>
  <c r="S277" i="26" s="1"/>
  <c r="I278" i="26"/>
  <c r="S278" i="26" s="1"/>
  <c r="I279" i="26"/>
  <c r="S279" i="26" s="1"/>
  <c r="I280" i="26"/>
  <c r="S280" i="26" s="1"/>
  <c r="I281" i="26"/>
  <c r="S281" i="26" s="1"/>
  <c r="I282" i="26"/>
  <c r="S282" i="26" s="1"/>
  <c r="I283" i="26"/>
  <c r="S283" i="26" s="1"/>
  <c r="I284" i="26"/>
  <c r="S284" i="26" s="1"/>
  <c r="I285" i="26"/>
  <c r="S285" i="26" s="1"/>
  <c r="I286" i="26"/>
  <c r="S286" i="26" s="1"/>
  <c r="I287" i="26"/>
  <c r="S287" i="26" s="1"/>
  <c r="I288" i="26"/>
  <c r="S288" i="26" s="1"/>
  <c r="I289" i="26"/>
  <c r="S289" i="26" s="1"/>
  <c r="I290" i="26"/>
  <c r="S290" i="26" s="1"/>
  <c r="I291" i="26"/>
  <c r="S291" i="26" s="1"/>
  <c r="I292" i="26"/>
  <c r="S292" i="26" s="1"/>
  <c r="I293" i="26"/>
  <c r="S293" i="26" s="1"/>
  <c r="I294" i="26"/>
  <c r="S294" i="26" s="1"/>
  <c r="I295" i="26"/>
  <c r="S295" i="26" s="1"/>
  <c r="I296" i="26"/>
  <c r="S296" i="26" s="1"/>
  <c r="I297" i="26"/>
  <c r="S297" i="26" s="1"/>
  <c r="I298" i="26"/>
  <c r="S298" i="26" s="1"/>
  <c r="I299" i="26"/>
  <c r="S299" i="26" s="1"/>
  <c r="I300" i="26"/>
  <c r="S300" i="26" s="1"/>
  <c r="I301" i="26"/>
  <c r="S301" i="26" s="1"/>
  <c r="I302" i="26"/>
  <c r="S302" i="26" s="1"/>
  <c r="I303" i="26"/>
  <c r="S303" i="26" s="1"/>
  <c r="I304" i="26"/>
  <c r="S304" i="26" s="1"/>
  <c r="I305" i="26"/>
  <c r="S305" i="26" s="1"/>
  <c r="I306" i="26"/>
  <c r="S306" i="26" s="1"/>
  <c r="I307" i="26"/>
  <c r="S307" i="26" s="1"/>
  <c r="I308" i="26"/>
  <c r="S308" i="26" s="1"/>
  <c r="I309" i="26"/>
  <c r="S309" i="26" s="1"/>
  <c r="I310" i="26"/>
  <c r="S310" i="26" s="1"/>
  <c r="I311" i="26"/>
  <c r="S311" i="26" s="1"/>
  <c r="I312" i="26"/>
  <c r="S312" i="26" s="1"/>
  <c r="I313" i="26"/>
  <c r="S313" i="26" s="1"/>
  <c r="I314" i="26"/>
  <c r="S314" i="26" s="1"/>
  <c r="I315" i="26"/>
  <c r="S315" i="26" s="1"/>
  <c r="I316" i="26"/>
  <c r="S316" i="26" s="1"/>
  <c r="I317" i="26"/>
  <c r="S317" i="26" s="1"/>
  <c r="I318" i="26"/>
  <c r="S318" i="26" s="1"/>
  <c r="I319" i="26"/>
  <c r="S319" i="26" s="1"/>
  <c r="I320" i="26"/>
  <c r="S320" i="26" s="1"/>
  <c r="I321" i="26"/>
  <c r="S321" i="26" s="1"/>
  <c r="I322" i="26"/>
  <c r="S322" i="26" s="1"/>
  <c r="I323" i="26"/>
  <c r="S323" i="26" s="1"/>
  <c r="I324" i="26"/>
  <c r="S324" i="26" s="1"/>
  <c r="I325" i="26"/>
  <c r="S325" i="26" s="1"/>
  <c r="I326" i="26"/>
  <c r="S326" i="26" s="1"/>
  <c r="I327" i="26"/>
  <c r="S327" i="26" s="1"/>
  <c r="I328" i="26"/>
  <c r="S328" i="26" s="1"/>
  <c r="I329" i="26"/>
  <c r="S329" i="26" s="1"/>
  <c r="I330" i="26"/>
  <c r="S330" i="26" s="1"/>
  <c r="I331" i="26"/>
  <c r="S331" i="26" s="1"/>
  <c r="I332" i="26"/>
  <c r="S332" i="26" s="1"/>
  <c r="I333" i="26"/>
  <c r="S333" i="26" s="1"/>
  <c r="I334" i="26"/>
  <c r="S334" i="26" s="1"/>
  <c r="I335" i="26"/>
  <c r="S335" i="26" s="1"/>
  <c r="I336" i="26"/>
  <c r="S336" i="26" s="1"/>
  <c r="I337" i="26"/>
  <c r="S337" i="26" s="1"/>
  <c r="I338" i="26"/>
  <c r="S338" i="26" s="1"/>
  <c r="I339" i="26"/>
  <c r="S339" i="26" s="1"/>
  <c r="I340" i="26"/>
  <c r="S340" i="26" s="1"/>
  <c r="I341" i="26"/>
  <c r="S341" i="26" s="1"/>
  <c r="I342" i="26"/>
  <c r="S342" i="26" s="1"/>
  <c r="I343" i="26"/>
  <c r="S343" i="26" s="1"/>
  <c r="I344" i="26"/>
  <c r="S344" i="26" s="1"/>
  <c r="I345" i="26"/>
  <c r="S345" i="26" s="1"/>
  <c r="I346" i="26"/>
  <c r="S346" i="26" s="1"/>
  <c r="I347" i="26"/>
  <c r="S347" i="26" s="1"/>
  <c r="I348" i="26"/>
  <c r="S348" i="26" s="1"/>
  <c r="I349" i="26"/>
  <c r="S349" i="26" s="1"/>
  <c r="I350" i="26"/>
  <c r="S350" i="26" s="1"/>
  <c r="I351" i="26"/>
  <c r="S351" i="26" s="1"/>
  <c r="I352" i="26"/>
  <c r="S352" i="26" s="1"/>
  <c r="I353" i="26"/>
  <c r="S353" i="26" s="1"/>
  <c r="I354" i="26"/>
  <c r="S354" i="26" s="1"/>
  <c r="I355" i="26"/>
  <c r="S355" i="26" s="1"/>
  <c r="I356" i="26"/>
  <c r="S356" i="26" s="1"/>
  <c r="I357" i="26"/>
  <c r="S357" i="26" s="1"/>
  <c r="I358" i="26"/>
  <c r="S358" i="26" s="1"/>
  <c r="I359" i="26"/>
  <c r="S359" i="26" s="1"/>
  <c r="I360" i="26"/>
  <c r="S360" i="26" s="1"/>
  <c r="I361" i="26"/>
  <c r="S361" i="26" s="1"/>
  <c r="I362" i="26"/>
  <c r="S362" i="26" s="1"/>
  <c r="I363" i="26"/>
  <c r="S363" i="26" s="1"/>
  <c r="I364" i="26"/>
  <c r="S364" i="26" s="1"/>
  <c r="I365" i="26"/>
  <c r="S365" i="26" s="1"/>
  <c r="I366" i="26"/>
  <c r="S366" i="26" s="1"/>
  <c r="I367" i="26"/>
  <c r="S367" i="26" s="1"/>
  <c r="I368" i="26"/>
  <c r="S368" i="26" s="1"/>
  <c r="I369" i="26"/>
  <c r="S369" i="26" s="1"/>
  <c r="I370" i="26"/>
  <c r="S370" i="26" s="1"/>
  <c r="I371" i="26"/>
  <c r="S371" i="26" s="1"/>
  <c r="I372" i="26"/>
  <c r="S372" i="26" s="1"/>
  <c r="I373" i="26"/>
  <c r="S373" i="26" s="1"/>
  <c r="I374" i="26"/>
  <c r="S374" i="26" s="1"/>
  <c r="I375" i="26"/>
  <c r="S375" i="26" s="1"/>
  <c r="I376" i="26"/>
  <c r="S376" i="26" s="1"/>
  <c r="I377" i="26"/>
  <c r="S377" i="26" s="1"/>
  <c r="I378" i="26"/>
  <c r="S378" i="26" s="1"/>
  <c r="I379" i="26"/>
  <c r="S379" i="26" s="1"/>
  <c r="I380" i="26"/>
  <c r="S380" i="26" s="1"/>
  <c r="I381" i="26"/>
  <c r="S381" i="26" s="1"/>
  <c r="I382" i="26"/>
  <c r="S382" i="26" s="1"/>
  <c r="I383" i="26"/>
  <c r="S383" i="26" s="1"/>
  <c r="I384" i="26"/>
  <c r="S384" i="26" s="1"/>
  <c r="I385" i="26"/>
  <c r="S385" i="26" s="1"/>
  <c r="I386" i="26"/>
  <c r="S386" i="26" s="1"/>
  <c r="I387" i="26"/>
  <c r="S387" i="26" s="1"/>
  <c r="I388" i="26"/>
  <c r="S388" i="26" s="1"/>
  <c r="I389" i="26"/>
  <c r="S389" i="26" s="1"/>
  <c r="I390" i="26"/>
  <c r="S390" i="26" s="1"/>
  <c r="I391" i="26"/>
  <c r="S391" i="26" s="1"/>
  <c r="I392" i="26"/>
  <c r="S392" i="26" s="1"/>
  <c r="I393" i="26"/>
  <c r="S393" i="26" s="1"/>
  <c r="I394" i="26"/>
  <c r="S394" i="26" s="1"/>
  <c r="I395" i="26"/>
  <c r="S395" i="26" s="1"/>
  <c r="I396" i="26"/>
  <c r="S396" i="26" s="1"/>
  <c r="I397" i="26"/>
  <c r="S397" i="26" s="1"/>
  <c r="I398" i="26"/>
  <c r="S398" i="26" s="1"/>
  <c r="I399" i="26"/>
  <c r="S399" i="26" s="1"/>
  <c r="I400" i="26"/>
  <c r="S400" i="26" s="1"/>
  <c r="I401" i="26"/>
  <c r="S401" i="26" s="1"/>
  <c r="I402" i="26"/>
  <c r="S402" i="26" s="1"/>
  <c r="I403" i="26"/>
  <c r="S403" i="26" s="1"/>
  <c r="I404" i="26"/>
  <c r="S404" i="26" s="1"/>
  <c r="I405" i="26"/>
  <c r="S405" i="26" s="1"/>
  <c r="I406" i="26"/>
  <c r="S406" i="26" s="1"/>
  <c r="I407" i="26"/>
  <c r="S407" i="26" s="1"/>
  <c r="I408" i="26"/>
  <c r="S408" i="26" s="1"/>
  <c r="I409" i="26"/>
  <c r="S409" i="26" s="1"/>
  <c r="I410" i="26"/>
  <c r="S410" i="26" s="1"/>
  <c r="I411" i="26"/>
  <c r="S411" i="26" s="1"/>
  <c r="I412" i="26"/>
  <c r="S412" i="26" s="1"/>
  <c r="I413" i="26"/>
  <c r="S413" i="26" s="1"/>
  <c r="I414" i="26"/>
  <c r="S414" i="26" s="1"/>
  <c r="I415" i="26"/>
  <c r="S415" i="26" s="1"/>
  <c r="I416" i="26"/>
  <c r="S416" i="26" s="1"/>
  <c r="I417" i="26"/>
  <c r="S417" i="26" s="1"/>
  <c r="I418" i="26"/>
  <c r="S418" i="26" s="1"/>
  <c r="I419" i="26"/>
  <c r="S419" i="26" s="1"/>
  <c r="I420" i="26"/>
  <c r="S420" i="26" s="1"/>
  <c r="I421" i="26"/>
  <c r="S421" i="26" s="1"/>
  <c r="I422" i="26"/>
  <c r="S422" i="26" s="1"/>
  <c r="I423" i="26"/>
  <c r="S423" i="26" s="1"/>
  <c r="I424" i="26"/>
  <c r="S424" i="26" s="1"/>
  <c r="I425" i="26"/>
  <c r="S425" i="26" s="1"/>
  <c r="I426" i="26"/>
  <c r="S426" i="26" s="1"/>
  <c r="I427" i="26"/>
  <c r="S427" i="26" s="1"/>
  <c r="I428" i="26"/>
  <c r="S428" i="26" s="1"/>
  <c r="I429" i="26"/>
  <c r="S429" i="26" s="1"/>
  <c r="I430" i="26"/>
  <c r="S430" i="26" s="1"/>
  <c r="I431" i="26"/>
  <c r="S431" i="26" s="1"/>
  <c r="I432" i="26"/>
  <c r="S432" i="26" s="1"/>
  <c r="I433" i="26"/>
  <c r="S433" i="26" s="1"/>
  <c r="I434" i="26"/>
  <c r="S434" i="26" s="1"/>
  <c r="I435" i="26"/>
  <c r="S435" i="26" s="1"/>
  <c r="I436" i="26"/>
  <c r="S436" i="26" s="1"/>
  <c r="I437" i="26"/>
  <c r="S437" i="26" s="1"/>
  <c r="I438" i="26"/>
  <c r="S438" i="26" s="1"/>
  <c r="I439" i="26"/>
  <c r="S439" i="26" s="1"/>
  <c r="I440" i="26"/>
  <c r="S440" i="26" s="1"/>
  <c r="I441" i="26"/>
  <c r="S441" i="26" s="1"/>
  <c r="I442" i="26"/>
  <c r="S442" i="26" s="1"/>
  <c r="I443" i="26"/>
  <c r="S443" i="26" s="1"/>
  <c r="I444" i="26"/>
  <c r="S444" i="26" s="1"/>
  <c r="I445" i="26"/>
  <c r="S445" i="26" s="1"/>
  <c r="I446" i="26"/>
  <c r="S446" i="26" s="1"/>
  <c r="I447" i="26"/>
  <c r="S447" i="26" s="1"/>
  <c r="I448" i="26"/>
  <c r="S448" i="26" s="1"/>
  <c r="I449" i="26"/>
  <c r="S449" i="26" s="1"/>
  <c r="I450" i="26"/>
  <c r="S450" i="26" s="1"/>
  <c r="I451" i="26"/>
  <c r="S451" i="26" s="1"/>
  <c r="I452" i="26"/>
  <c r="S452" i="26" s="1"/>
  <c r="I453" i="26"/>
  <c r="S453" i="26" s="1"/>
  <c r="I454" i="26"/>
  <c r="S454" i="26" s="1"/>
  <c r="I455" i="26"/>
  <c r="S455" i="26" s="1"/>
  <c r="I456" i="26"/>
  <c r="S456" i="26" s="1"/>
  <c r="I457" i="26"/>
  <c r="S457" i="26" s="1"/>
  <c r="I458" i="26"/>
  <c r="S458" i="26" s="1"/>
  <c r="I459" i="26"/>
  <c r="S459" i="26" s="1"/>
  <c r="I460" i="26"/>
  <c r="S460" i="26" s="1"/>
  <c r="I461" i="26"/>
  <c r="S461" i="26" s="1"/>
  <c r="I462" i="26"/>
  <c r="S462" i="26" s="1"/>
  <c r="I463" i="26"/>
  <c r="S463" i="26" s="1"/>
  <c r="I464" i="26"/>
  <c r="S464" i="26" s="1"/>
  <c r="I465" i="26"/>
  <c r="S465" i="26" s="1"/>
  <c r="I466" i="26"/>
  <c r="S466" i="26" s="1"/>
  <c r="I467" i="26"/>
  <c r="S467" i="26" s="1"/>
  <c r="I468" i="26"/>
  <c r="S468" i="26" s="1"/>
  <c r="I469" i="26"/>
  <c r="S469" i="26" s="1"/>
  <c r="I470" i="26"/>
  <c r="S470" i="26" s="1"/>
  <c r="I471" i="26"/>
  <c r="S471" i="26" s="1"/>
  <c r="I472" i="26"/>
  <c r="S472" i="26" s="1"/>
  <c r="I473" i="26"/>
  <c r="S473" i="26" s="1"/>
  <c r="I474" i="26"/>
  <c r="S474" i="26" s="1"/>
  <c r="I475" i="26"/>
  <c r="S475" i="26" s="1"/>
  <c r="I476" i="26"/>
  <c r="S476" i="26" s="1"/>
  <c r="I477" i="26"/>
  <c r="S477" i="26" s="1"/>
  <c r="I478" i="26"/>
  <c r="S478" i="26" s="1"/>
  <c r="I479" i="26"/>
  <c r="S479" i="26" s="1"/>
  <c r="I480" i="26"/>
  <c r="S480" i="26" s="1"/>
  <c r="I481" i="26"/>
  <c r="S481" i="26" s="1"/>
  <c r="I482" i="26"/>
  <c r="S482" i="26" s="1"/>
  <c r="I483" i="26"/>
  <c r="S483" i="26" s="1"/>
  <c r="I484" i="26"/>
  <c r="S484" i="26" s="1"/>
  <c r="I485" i="26"/>
  <c r="S485" i="26" s="1"/>
  <c r="I486" i="26"/>
  <c r="S486" i="26" s="1"/>
  <c r="I487" i="26"/>
  <c r="S487" i="26" s="1"/>
  <c r="I488" i="26"/>
  <c r="S488" i="26" s="1"/>
  <c r="I489" i="26"/>
  <c r="S489" i="26" s="1"/>
  <c r="I490" i="26"/>
  <c r="S490" i="26" s="1"/>
  <c r="I491" i="26"/>
  <c r="S491" i="26" s="1"/>
  <c r="I492" i="26"/>
  <c r="S492" i="26" s="1"/>
  <c r="I493" i="26"/>
  <c r="S493" i="26" s="1"/>
  <c r="I494" i="26"/>
  <c r="S494" i="26" s="1"/>
  <c r="I495" i="26"/>
  <c r="S495" i="26" s="1"/>
  <c r="I496" i="26"/>
  <c r="S496" i="26" s="1"/>
  <c r="I497" i="26"/>
  <c r="S497" i="26" s="1"/>
  <c r="I498" i="26"/>
  <c r="S498" i="26" s="1"/>
  <c r="I499" i="26"/>
  <c r="S499" i="26" s="1"/>
  <c r="I500" i="26"/>
  <c r="S500" i="26" s="1"/>
  <c r="I501" i="26"/>
  <c r="S501" i="26" s="1"/>
  <c r="I502" i="26"/>
  <c r="S502" i="26" s="1"/>
  <c r="I503" i="26"/>
  <c r="S503" i="26" s="1"/>
  <c r="I504" i="26"/>
  <c r="S504" i="26" s="1"/>
  <c r="I505" i="26"/>
  <c r="S505" i="26" s="1"/>
  <c r="I506" i="26"/>
  <c r="S506" i="26" s="1"/>
  <c r="I507" i="26"/>
  <c r="S507" i="26" s="1"/>
  <c r="I508" i="26"/>
  <c r="S508" i="26" s="1"/>
  <c r="I509" i="26"/>
  <c r="S509" i="26" s="1"/>
  <c r="I510" i="26"/>
  <c r="S510" i="26" s="1"/>
  <c r="I511" i="26"/>
  <c r="S511" i="26" s="1"/>
  <c r="I512" i="26"/>
  <c r="S512" i="26" s="1"/>
  <c r="I513" i="26"/>
  <c r="S513" i="26" s="1"/>
  <c r="I514" i="26"/>
  <c r="S514" i="26" s="1"/>
  <c r="I515" i="26"/>
  <c r="S515" i="26" s="1"/>
  <c r="I516" i="26"/>
  <c r="S516" i="26" s="1"/>
  <c r="I517" i="26"/>
  <c r="S517" i="26" s="1"/>
  <c r="I518" i="26"/>
  <c r="S518" i="26" s="1"/>
  <c r="I519" i="26"/>
  <c r="S519" i="26" s="1"/>
  <c r="I520" i="26"/>
  <c r="S520" i="26" s="1"/>
  <c r="I521" i="26"/>
  <c r="S521" i="26" s="1"/>
  <c r="I522" i="26"/>
  <c r="S522" i="26" s="1"/>
  <c r="I523" i="26"/>
  <c r="S523" i="26" s="1"/>
  <c r="I524" i="26"/>
  <c r="S524" i="26" s="1"/>
  <c r="I525" i="26"/>
  <c r="S525" i="26" s="1"/>
  <c r="I526" i="26"/>
  <c r="S526" i="26" s="1"/>
  <c r="I527" i="26"/>
  <c r="S527" i="26" s="1"/>
  <c r="I528" i="26"/>
  <c r="S528" i="26" s="1"/>
  <c r="I529" i="26"/>
  <c r="S529" i="26" s="1"/>
  <c r="I530" i="26"/>
  <c r="S530" i="26" s="1"/>
  <c r="I531" i="26"/>
  <c r="S531" i="26" s="1"/>
  <c r="I532" i="26"/>
  <c r="S532" i="26" s="1"/>
  <c r="I533" i="26"/>
  <c r="S533" i="26" s="1"/>
  <c r="I534" i="26"/>
  <c r="S534" i="26" s="1"/>
  <c r="I535" i="26"/>
  <c r="S535" i="26" s="1"/>
  <c r="I536" i="26"/>
  <c r="S536" i="26" s="1"/>
  <c r="I537" i="26"/>
  <c r="S537" i="26" s="1"/>
  <c r="I538" i="26"/>
  <c r="S538" i="26" s="1"/>
  <c r="I539" i="26"/>
  <c r="S539" i="26" s="1"/>
  <c r="I540" i="26"/>
  <c r="S540" i="26" s="1"/>
  <c r="I541" i="26"/>
  <c r="S541" i="26" s="1"/>
  <c r="I542" i="26"/>
  <c r="S542" i="26" s="1"/>
  <c r="I543" i="26"/>
  <c r="S543" i="26" s="1"/>
  <c r="I544" i="26"/>
  <c r="S544" i="26" s="1"/>
  <c r="I545" i="26"/>
  <c r="S545" i="26" s="1"/>
  <c r="I546" i="26"/>
  <c r="S546" i="26" s="1"/>
  <c r="I547" i="26"/>
  <c r="S547" i="26" s="1"/>
  <c r="I548" i="26"/>
  <c r="S548" i="26" s="1"/>
  <c r="I549" i="26"/>
  <c r="S549" i="26" s="1"/>
  <c r="I550" i="26"/>
  <c r="S550" i="26" s="1"/>
  <c r="I551" i="26"/>
  <c r="S551" i="26" s="1"/>
  <c r="I552" i="26"/>
  <c r="S552" i="26" s="1"/>
  <c r="I553" i="26"/>
  <c r="S553" i="26" s="1"/>
  <c r="I554" i="26"/>
  <c r="S554" i="26" s="1"/>
  <c r="I555" i="26"/>
  <c r="S555" i="26" s="1"/>
  <c r="I556" i="26"/>
  <c r="S556" i="26" s="1"/>
  <c r="I557" i="26"/>
  <c r="S557" i="26" s="1"/>
  <c r="I558" i="26"/>
  <c r="S558" i="26" s="1"/>
  <c r="I559" i="26"/>
  <c r="S559" i="26" s="1"/>
  <c r="I560" i="26"/>
  <c r="S560" i="26" s="1"/>
  <c r="I561" i="26"/>
  <c r="S561" i="26" s="1"/>
  <c r="I562" i="26"/>
  <c r="S562" i="26" s="1"/>
  <c r="I563" i="26"/>
  <c r="S563" i="26" s="1"/>
  <c r="I564" i="26"/>
  <c r="S564" i="26" s="1"/>
  <c r="I565" i="26"/>
  <c r="S565" i="26" s="1"/>
  <c r="I566" i="26"/>
  <c r="S566" i="26" s="1"/>
  <c r="I567" i="26"/>
  <c r="S567" i="26" s="1"/>
  <c r="I568" i="26"/>
  <c r="S568" i="26" s="1"/>
  <c r="I569" i="26"/>
  <c r="S569" i="26" s="1"/>
  <c r="I570" i="26"/>
  <c r="S570" i="26" s="1"/>
  <c r="I571" i="26"/>
  <c r="S571" i="26" s="1"/>
  <c r="I572" i="26"/>
  <c r="S572" i="26" s="1"/>
  <c r="I573" i="26"/>
  <c r="S573" i="26" s="1"/>
  <c r="I574" i="26"/>
  <c r="S574" i="26" s="1"/>
  <c r="I575" i="26"/>
  <c r="S575" i="26" s="1"/>
  <c r="I576" i="26"/>
  <c r="S576" i="26" s="1"/>
  <c r="I577" i="26"/>
  <c r="S577" i="26" s="1"/>
  <c r="I578" i="26"/>
  <c r="S578" i="26" s="1"/>
  <c r="I579" i="26"/>
  <c r="S579" i="26" s="1"/>
  <c r="I580" i="26"/>
  <c r="S580" i="26" s="1"/>
  <c r="I581" i="26"/>
  <c r="S581" i="26" s="1"/>
  <c r="I582" i="26"/>
  <c r="S582" i="26" s="1"/>
  <c r="I583" i="26"/>
  <c r="S583" i="26" s="1"/>
  <c r="I584" i="26"/>
  <c r="S584" i="26" s="1"/>
  <c r="I585" i="26"/>
  <c r="S585" i="26" s="1"/>
  <c r="I586" i="26"/>
  <c r="S586" i="26" s="1"/>
  <c r="I587" i="26"/>
  <c r="S587" i="26" s="1"/>
  <c r="I588" i="26"/>
  <c r="S588" i="26" s="1"/>
  <c r="I589" i="26"/>
  <c r="S589" i="26" s="1"/>
  <c r="I590" i="26"/>
  <c r="S590" i="26" s="1"/>
  <c r="I591" i="26"/>
  <c r="S591" i="26" s="1"/>
  <c r="I592" i="26"/>
  <c r="S592" i="26" s="1"/>
  <c r="I593" i="26"/>
  <c r="S593" i="26" s="1"/>
  <c r="I594" i="26"/>
  <c r="S594" i="26" s="1"/>
  <c r="I595" i="26"/>
  <c r="S595" i="26" s="1"/>
  <c r="I596" i="26"/>
  <c r="S596" i="26" s="1"/>
  <c r="I597" i="26"/>
  <c r="S597" i="26" s="1"/>
  <c r="I598" i="26"/>
  <c r="S598" i="26" s="1"/>
  <c r="I599" i="26"/>
  <c r="S599" i="26" s="1"/>
  <c r="I600" i="26"/>
  <c r="S600" i="26" s="1"/>
  <c r="I601" i="26"/>
  <c r="S601" i="26" s="1"/>
  <c r="I602" i="26"/>
  <c r="S602" i="26" s="1"/>
  <c r="I603" i="26"/>
  <c r="S603" i="26" s="1"/>
  <c r="I604" i="26"/>
  <c r="S604" i="26" s="1"/>
  <c r="I605" i="26"/>
  <c r="S605" i="26" s="1"/>
  <c r="I606" i="26"/>
  <c r="S606" i="26" s="1"/>
  <c r="I607" i="26"/>
  <c r="S607" i="26" s="1"/>
  <c r="I608" i="26"/>
  <c r="S608" i="26" s="1"/>
  <c r="I609" i="26"/>
  <c r="S609" i="26" s="1"/>
  <c r="I610" i="26"/>
  <c r="S610" i="26" s="1"/>
  <c r="I611" i="26"/>
  <c r="S611" i="26" s="1"/>
  <c r="I612" i="26"/>
  <c r="S612" i="26" s="1"/>
  <c r="I613" i="26"/>
  <c r="S613" i="26" s="1"/>
  <c r="I614" i="26"/>
  <c r="S614" i="26" s="1"/>
  <c r="I615" i="26"/>
  <c r="S615" i="26" s="1"/>
  <c r="I616" i="26"/>
  <c r="S616" i="26" s="1"/>
  <c r="I617" i="26"/>
  <c r="S617" i="26" s="1"/>
  <c r="I618" i="26"/>
  <c r="S618" i="26" s="1"/>
  <c r="I619" i="26"/>
  <c r="S619" i="26" s="1"/>
  <c r="I620" i="26"/>
  <c r="S620" i="26" s="1"/>
  <c r="I621" i="26"/>
  <c r="S621" i="26" s="1"/>
  <c r="I622" i="26"/>
  <c r="S622" i="26" s="1"/>
  <c r="I623" i="26"/>
  <c r="S623" i="26" s="1"/>
  <c r="I624" i="26"/>
  <c r="S624" i="26" s="1"/>
  <c r="I625" i="26"/>
  <c r="S625" i="26" s="1"/>
  <c r="I626" i="26"/>
  <c r="S626" i="26" s="1"/>
  <c r="I627" i="26"/>
  <c r="S627" i="26" s="1"/>
  <c r="I628" i="26"/>
  <c r="S628" i="26" s="1"/>
  <c r="I629" i="26"/>
  <c r="S629" i="26" s="1"/>
  <c r="I630" i="26"/>
  <c r="S630" i="26" s="1"/>
  <c r="I631" i="26"/>
  <c r="S631" i="26" s="1"/>
  <c r="I632" i="26"/>
  <c r="S632" i="26" s="1"/>
  <c r="I633" i="26"/>
  <c r="S633" i="26" s="1"/>
  <c r="I634" i="26"/>
  <c r="S634" i="26" s="1"/>
  <c r="I635" i="26"/>
  <c r="S635" i="26" s="1"/>
  <c r="I636" i="26"/>
  <c r="S636" i="26" s="1"/>
  <c r="I637" i="26"/>
  <c r="S637" i="26" s="1"/>
  <c r="I638" i="26"/>
  <c r="S638" i="26" s="1"/>
  <c r="I639" i="26"/>
  <c r="S639" i="26" s="1"/>
  <c r="I640" i="26"/>
  <c r="S640" i="26" s="1"/>
  <c r="I641" i="26"/>
  <c r="S641" i="26" s="1"/>
  <c r="I642" i="26"/>
  <c r="S642" i="26" s="1"/>
  <c r="I643" i="26"/>
  <c r="S643" i="26" s="1"/>
  <c r="I644" i="26"/>
  <c r="S644" i="26" s="1"/>
  <c r="I645" i="26"/>
  <c r="S645" i="26" s="1"/>
  <c r="I646" i="26"/>
  <c r="S646" i="26" s="1"/>
  <c r="I647" i="26"/>
  <c r="S647" i="26" s="1"/>
  <c r="I648" i="26"/>
  <c r="S648" i="26" s="1"/>
  <c r="I649" i="26"/>
  <c r="S649" i="26" s="1"/>
  <c r="I650" i="26"/>
  <c r="S650" i="26" s="1"/>
  <c r="I651" i="26"/>
  <c r="S651" i="26" s="1"/>
  <c r="I652" i="26"/>
  <c r="S652" i="26" s="1"/>
  <c r="I653" i="26"/>
  <c r="S653" i="26" s="1"/>
  <c r="I654" i="26"/>
  <c r="S654" i="26" s="1"/>
  <c r="I655" i="26"/>
  <c r="S655" i="26" s="1"/>
  <c r="I656" i="26"/>
  <c r="S656" i="26" s="1"/>
  <c r="I657" i="26"/>
  <c r="S657" i="26" s="1"/>
  <c r="I658" i="26"/>
  <c r="S658" i="26" s="1"/>
  <c r="I659" i="26"/>
  <c r="S659" i="26" s="1"/>
  <c r="I660" i="26"/>
  <c r="S660" i="26" s="1"/>
  <c r="I661" i="26"/>
  <c r="S661" i="26" s="1"/>
  <c r="I662" i="26"/>
  <c r="S662" i="26" s="1"/>
  <c r="I663" i="26"/>
  <c r="S663" i="26" s="1"/>
  <c r="I664" i="26"/>
  <c r="S664" i="26" s="1"/>
  <c r="I665" i="26"/>
  <c r="S665" i="26" s="1"/>
  <c r="I666" i="26"/>
  <c r="S666" i="26" s="1"/>
  <c r="I667" i="26"/>
  <c r="S667" i="26" s="1"/>
  <c r="I668" i="26"/>
  <c r="S668" i="26" s="1"/>
  <c r="I669" i="26"/>
  <c r="S669" i="26" s="1"/>
  <c r="I670" i="26"/>
  <c r="S670" i="26" s="1"/>
  <c r="I671" i="26"/>
  <c r="S671" i="26" s="1"/>
  <c r="I672" i="26"/>
  <c r="S672" i="26" s="1"/>
  <c r="I673" i="26"/>
  <c r="S673" i="26" s="1"/>
  <c r="I674" i="26"/>
  <c r="S674" i="26" s="1"/>
  <c r="I675" i="26"/>
  <c r="S675" i="26" s="1"/>
  <c r="I676" i="26"/>
  <c r="S676" i="26" s="1"/>
  <c r="I677" i="26"/>
  <c r="S677" i="26" s="1"/>
  <c r="I678" i="26"/>
  <c r="S678" i="26" s="1"/>
  <c r="I679" i="26"/>
  <c r="S679" i="26" s="1"/>
  <c r="I680" i="26"/>
  <c r="S680" i="26" s="1"/>
  <c r="I681" i="26"/>
  <c r="S681" i="26" s="1"/>
  <c r="I682" i="26"/>
  <c r="S682" i="26" s="1"/>
  <c r="I683" i="26"/>
  <c r="S683" i="26" s="1"/>
  <c r="I684" i="26"/>
  <c r="S684" i="26" s="1"/>
  <c r="I685" i="26"/>
  <c r="S685" i="26" s="1"/>
  <c r="I686" i="26"/>
  <c r="S686" i="26" s="1"/>
  <c r="I687" i="26"/>
  <c r="S687" i="26" s="1"/>
  <c r="I688" i="26"/>
  <c r="S688" i="26" s="1"/>
  <c r="I689" i="26"/>
  <c r="S689" i="26" s="1"/>
  <c r="I690" i="26"/>
  <c r="S690" i="26" s="1"/>
  <c r="I691" i="26"/>
  <c r="S691" i="26" s="1"/>
  <c r="I692" i="26"/>
  <c r="S692" i="26" s="1"/>
  <c r="I693" i="26"/>
  <c r="S693" i="26" s="1"/>
  <c r="I694" i="26"/>
  <c r="S694" i="26" s="1"/>
  <c r="I695" i="26"/>
  <c r="S695" i="26" s="1"/>
  <c r="I696" i="26"/>
  <c r="S696" i="26" s="1"/>
  <c r="I697" i="26"/>
  <c r="S697" i="26" s="1"/>
  <c r="I698" i="26"/>
  <c r="S698" i="26" s="1"/>
  <c r="I699" i="26"/>
  <c r="S699" i="26" s="1"/>
  <c r="I700" i="26"/>
  <c r="S700" i="26" s="1"/>
  <c r="I701" i="26"/>
  <c r="S701" i="26" s="1"/>
  <c r="I702" i="26"/>
  <c r="S702" i="26" s="1"/>
  <c r="I703" i="26"/>
  <c r="S703" i="26" s="1"/>
  <c r="I704" i="26"/>
  <c r="S704" i="26" s="1"/>
  <c r="I705" i="26"/>
  <c r="S705" i="26" s="1"/>
  <c r="I706" i="26"/>
  <c r="S706" i="26" s="1"/>
  <c r="I707" i="26"/>
  <c r="S707" i="26" s="1"/>
  <c r="I708" i="26"/>
  <c r="S708" i="26" s="1"/>
  <c r="I709" i="26"/>
  <c r="S709" i="26" s="1"/>
  <c r="I710" i="26"/>
  <c r="S710" i="26" s="1"/>
  <c r="I711" i="26"/>
  <c r="S711" i="26" s="1"/>
  <c r="I712" i="26"/>
  <c r="S712" i="26" s="1"/>
  <c r="I713" i="26"/>
  <c r="S713" i="26" s="1"/>
  <c r="I714" i="26"/>
  <c r="S714" i="26" s="1"/>
  <c r="I715" i="26"/>
  <c r="S715" i="26" s="1"/>
  <c r="I716" i="26"/>
  <c r="S716" i="26" s="1"/>
  <c r="I717" i="26"/>
  <c r="S717" i="26" s="1"/>
  <c r="I718" i="26"/>
  <c r="S718" i="26" s="1"/>
  <c r="I719" i="26"/>
  <c r="S719" i="26" s="1"/>
  <c r="I720" i="26"/>
  <c r="S720" i="26" s="1"/>
  <c r="I721" i="26"/>
  <c r="S721" i="26" s="1"/>
  <c r="I722" i="26"/>
  <c r="S722" i="26" s="1"/>
  <c r="I723" i="26"/>
  <c r="S723" i="26" s="1"/>
  <c r="I724" i="26"/>
  <c r="S724" i="26" s="1"/>
  <c r="I725" i="26"/>
  <c r="S725" i="26" s="1"/>
  <c r="I726" i="26"/>
  <c r="S726" i="26" s="1"/>
  <c r="I727" i="26"/>
  <c r="S727" i="26" s="1"/>
  <c r="I728" i="26"/>
  <c r="S728" i="26" s="1"/>
  <c r="I729" i="26"/>
  <c r="S729" i="26" s="1"/>
  <c r="I730" i="26"/>
  <c r="S730" i="26" s="1"/>
  <c r="I731" i="26"/>
  <c r="S731" i="26" s="1"/>
  <c r="I732" i="26"/>
  <c r="S732" i="26" s="1"/>
  <c r="I733" i="26"/>
  <c r="S733" i="26" s="1"/>
  <c r="I734" i="26"/>
  <c r="S734" i="26" s="1"/>
  <c r="I735" i="26"/>
  <c r="S735" i="26" s="1"/>
  <c r="I736" i="26"/>
  <c r="S736" i="26" s="1"/>
  <c r="I737" i="26"/>
  <c r="S737" i="26" s="1"/>
  <c r="I738" i="26"/>
  <c r="S738" i="26" s="1"/>
  <c r="I739" i="26"/>
  <c r="S739" i="26" s="1"/>
  <c r="I740" i="26"/>
  <c r="S740" i="26" s="1"/>
  <c r="I741" i="26"/>
  <c r="S741" i="26" s="1"/>
  <c r="I742" i="26"/>
  <c r="S742" i="26" s="1"/>
  <c r="I743" i="26"/>
  <c r="S743" i="26" s="1"/>
  <c r="I744" i="26"/>
  <c r="S744" i="26" s="1"/>
  <c r="I745" i="26"/>
  <c r="S745" i="26" s="1"/>
  <c r="I746" i="26"/>
  <c r="S746" i="26" s="1"/>
  <c r="I747" i="26"/>
  <c r="S747" i="26" s="1"/>
  <c r="I748" i="26"/>
  <c r="S748" i="26" s="1"/>
  <c r="I749" i="26"/>
  <c r="S749" i="26" s="1"/>
  <c r="I750" i="26"/>
  <c r="S750" i="26" s="1"/>
  <c r="I751" i="26"/>
  <c r="S751" i="26" s="1"/>
  <c r="I752" i="26"/>
  <c r="S752" i="26" s="1"/>
  <c r="I753" i="26"/>
  <c r="S753" i="26" s="1"/>
  <c r="I754" i="26"/>
  <c r="S754" i="26" s="1"/>
  <c r="I755" i="26"/>
  <c r="S755" i="26" s="1"/>
  <c r="I756" i="26"/>
  <c r="S756" i="26" s="1"/>
  <c r="I757" i="26"/>
  <c r="S757" i="26" s="1"/>
  <c r="I758" i="26"/>
  <c r="S758" i="26" s="1"/>
  <c r="I759" i="26"/>
  <c r="S759" i="26" s="1"/>
  <c r="I760" i="26"/>
  <c r="S760" i="26" s="1"/>
  <c r="I761" i="26"/>
  <c r="S761" i="26" s="1"/>
  <c r="I762" i="26"/>
  <c r="S762" i="26" s="1"/>
  <c r="I763" i="26"/>
  <c r="S763" i="26" s="1"/>
  <c r="I764" i="26"/>
  <c r="S764" i="26" s="1"/>
  <c r="I765" i="26"/>
  <c r="S765" i="26" s="1"/>
  <c r="I766" i="26"/>
  <c r="S766" i="26" s="1"/>
  <c r="I767" i="26"/>
  <c r="S767" i="26" s="1"/>
  <c r="I768" i="26"/>
  <c r="S768" i="26" s="1"/>
  <c r="I769" i="26"/>
  <c r="S769" i="26" s="1"/>
  <c r="I770" i="26"/>
  <c r="S770" i="26" s="1"/>
  <c r="I771" i="26"/>
  <c r="S771" i="26" s="1"/>
  <c r="I772" i="26"/>
  <c r="S772" i="26" s="1"/>
  <c r="I773" i="26"/>
  <c r="S773" i="26" s="1"/>
  <c r="I774" i="26"/>
  <c r="S774" i="26" s="1"/>
  <c r="I775" i="26"/>
  <c r="S775" i="26" s="1"/>
  <c r="I776" i="26"/>
  <c r="S776" i="26" s="1"/>
  <c r="I777" i="26"/>
  <c r="S777" i="26" s="1"/>
  <c r="I778" i="26"/>
  <c r="S778" i="26" s="1"/>
  <c r="I779" i="26"/>
  <c r="S779" i="26" s="1"/>
  <c r="I780" i="26"/>
  <c r="S780" i="26" s="1"/>
  <c r="I781" i="26"/>
  <c r="S781" i="26" s="1"/>
  <c r="I782" i="26"/>
  <c r="S782" i="26" s="1"/>
  <c r="I783" i="26"/>
  <c r="S783" i="26" s="1"/>
  <c r="I784" i="26"/>
  <c r="S784" i="26" s="1"/>
  <c r="I785" i="26"/>
  <c r="S785" i="26" s="1"/>
  <c r="I786" i="26"/>
  <c r="S786" i="26" s="1"/>
  <c r="I787" i="26"/>
  <c r="S787" i="26" s="1"/>
  <c r="I788" i="26"/>
  <c r="S788" i="26" s="1"/>
  <c r="I789" i="26"/>
  <c r="S789" i="26" s="1"/>
  <c r="I790" i="26"/>
  <c r="S790" i="26" s="1"/>
  <c r="I791" i="26"/>
  <c r="S791" i="26" s="1"/>
  <c r="I792" i="26"/>
  <c r="S792" i="26" s="1"/>
  <c r="I793" i="26"/>
  <c r="S793" i="26" s="1"/>
  <c r="I794" i="26"/>
  <c r="S794" i="26" s="1"/>
  <c r="I795" i="26"/>
  <c r="S795" i="26" s="1"/>
  <c r="I796" i="26"/>
  <c r="S796" i="26" s="1"/>
  <c r="I797" i="26"/>
  <c r="S797" i="26" s="1"/>
  <c r="I798" i="26"/>
  <c r="S798" i="26" s="1"/>
  <c r="I799" i="26"/>
  <c r="S799" i="26" s="1"/>
  <c r="I800" i="26"/>
  <c r="S800" i="26" s="1"/>
  <c r="I801" i="26"/>
  <c r="S801" i="26" s="1"/>
  <c r="I802" i="26"/>
  <c r="S802" i="26" s="1"/>
  <c r="I803" i="26"/>
  <c r="S803" i="26" s="1"/>
  <c r="I804" i="26"/>
  <c r="S804" i="26" s="1"/>
  <c r="I805" i="26"/>
  <c r="S805" i="26" s="1"/>
  <c r="I806" i="26"/>
  <c r="S806" i="26" s="1"/>
  <c r="I807" i="26"/>
  <c r="S807" i="26" s="1"/>
  <c r="I808" i="26"/>
  <c r="S808" i="26" s="1"/>
  <c r="I809" i="26"/>
  <c r="S809" i="26" s="1"/>
  <c r="I810" i="26"/>
  <c r="S810" i="26" s="1"/>
  <c r="I811" i="26"/>
  <c r="S811" i="26" s="1"/>
  <c r="I812" i="26"/>
  <c r="S812" i="26" s="1"/>
  <c r="I813" i="26"/>
  <c r="S813" i="26" s="1"/>
  <c r="I814" i="26"/>
  <c r="S814" i="26" s="1"/>
  <c r="I815" i="26"/>
  <c r="S815" i="26" s="1"/>
  <c r="I816" i="26"/>
  <c r="S816" i="26" s="1"/>
  <c r="I817" i="26"/>
  <c r="S817" i="26" s="1"/>
  <c r="I818" i="26"/>
  <c r="S818" i="26" s="1"/>
  <c r="I819" i="26"/>
  <c r="S819" i="26" s="1"/>
  <c r="I820" i="26"/>
  <c r="S820" i="26" s="1"/>
  <c r="I821" i="26"/>
  <c r="S821" i="26" s="1"/>
  <c r="I822" i="26"/>
  <c r="S822" i="26" s="1"/>
  <c r="I823" i="26"/>
  <c r="S823" i="26" s="1"/>
  <c r="I824" i="26"/>
  <c r="S824" i="26" s="1"/>
  <c r="I825" i="26"/>
  <c r="S825" i="26" s="1"/>
  <c r="I826" i="26"/>
  <c r="S826" i="26" s="1"/>
  <c r="I827" i="26"/>
  <c r="S827" i="26" s="1"/>
  <c r="I828" i="26"/>
  <c r="S828" i="26" s="1"/>
  <c r="I829" i="26"/>
  <c r="S829" i="26" s="1"/>
  <c r="I830" i="26"/>
  <c r="S830" i="26" s="1"/>
  <c r="I831" i="26"/>
  <c r="S831" i="26" s="1"/>
  <c r="I832" i="26"/>
  <c r="S832" i="26" s="1"/>
  <c r="I833" i="26"/>
  <c r="S833" i="26" s="1"/>
  <c r="I834" i="26"/>
  <c r="S834" i="26" s="1"/>
  <c r="I835" i="26"/>
  <c r="S835" i="26" s="1"/>
  <c r="I836" i="26"/>
  <c r="S836" i="26" s="1"/>
  <c r="I837" i="26"/>
  <c r="S837" i="26" s="1"/>
  <c r="I838" i="26"/>
  <c r="S838" i="26" s="1"/>
  <c r="I839" i="26"/>
  <c r="S839" i="26" s="1"/>
  <c r="I840" i="26"/>
  <c r="S840" i="26" s="1"/>
  <c r="I841" i="26"/>
  <c r="S841" i="26" s="1"/>
  <c r="I842" i="26"/>
  <c r="S842" i="26" s="1"/>
  <c r="I843" i="26"/>
  <c r="S843" i="26" s="1"/>
  <c r="I844" i="26"/>
  <c r="S844" i="26" s="1"/>
  <c r="I845" i="26"/>
  <c r="S845" i="26" s="1"/>
  <c r="I846" i="26"/>
  <c r="S846" i="26" s="1"/>
  <c r="I847" i="26"/>
  <c r="S847" i="26" s="1"/>
  <c r="I848" i="26"/>
  <c r="S848" i="26" s="1"/>
  <c r="I849" i="26"/>
  <c r="S849" i="26" s="1"/>
  <c r="I850" i="26"/>
  <c r="S850" i="26" s="1"/>
  <c r="I851" i="26"/>
  <c r="S851" i="26" s="1"/>
  <c r="I852" i="26"/>
  <c r="S852" i="26" s="1"/>
  <c r="I853" i="26"/>
  <c r="S853" i="26" s="1"/>
  <c r="I854" i="26"/>
  <c r="S854" i="26" s="1"/>
  <c r="I855" i="26"/>
  <c r="S855" i="26" s="1"/>
  <c r="I856" i="26"/>
  <c r="S856" i="26" s="1"/>
  <c r="I857" i="26"/>
  <c r="S857" i="26" s="1"/>
  <c r="I858" i="26"/>
  <c r="S858" i="26" s="1"/>
  <c r="I859" i="26"/>
  <c r="S859" i="26" s="1"/>
  <c r="I860" i="26"/>
  <c r="S860" i="26" s="1"/>
  <c r="I861" i="26"/>
  <c r="S861" i="26" s="1"/>
  <c r="I862" i="26"/>
  <c r="S862" i="26" s="1"/>
  <c r="I863" i="26"/>
  <c r="S863" i="26" s="1"/>
  <c r="I864" i="26"/>
  <c r="S864" i="26" s="1"/>
  <c r="I865" i="26"/>
  <c r="S865" i="26" s="1"/>
  <c r="I866" i="26"/>
  <c r="S866" i="26" s="1"/>
  <c r="I867" i="26"/>
  <c r="S867" i="26" s="1"/>
  <c r="I868" i="26"/>
  <c r="S868" i="26" s="1"/>
  <c r="I869" i="26"/>
  <c r="S869" i="26" s="1"/>
  <c r="I870" i="26"/>
  <c r="S870" i="26" s="1"/>
  <c r="I871" i="26"/>
  <c r="S871" i="26" s="1"/>
  <c r="I872" i="26"/>
  <c r="S872" i="26" s="1"/>
  <c r="I873" i="26"/>
  <c r="S873" i="26" s="1"/>
  <c r="I874" i="26"/>
  <c r="S874" i="26" s="1"/>
  <c r="I875" i="26"/>
  <c r="S875" i="26" s="1"/>
  <c r="I876" i="26"/>
  <c r="S876" i="26" s="1"/>
  <c r="I877" i="26"/>
  <c r="S877" i="26" s="1"/>
  <c r="I878" i="26"/>
  <c r="S878" i="26" s="1"/>
  <c r="I879" i="26"/>
  <c r="S879" i="26" s="1"/>
  <c r="I880" i="26"/>
  <c r="S880" i="26" s="1"/>
  <c r="I881" i="26"/>
  <c r="S881" i="26" s="1"/>
  <c r="I882" i="26"/>
  <c r="S882" i="26" s="1"/>
  <c r="I883" i="26"/>
  <c r="S883" i="26" s="1"/>
  <c r="I884" i="26"/>
  <c r="S884" i="26" s="1"/>
  <c r="I885" i="26"/>
  <c r="S885" i="26" s="1"/>
  <c r="I886" i="26"/>
  <c r="S886" i="26" s="1"/>
  <c r="I887" i="26"/>
  <c r="S887" i="26" s="1"/>
  <c r="I888" i="26"/>
  <c r="S888" i="26" s="1"/>
  <c r="I889" i="26"/>
  <c r="S889" i="26" s="1"/>
  <c r="I890" i="26"/>
  <c r="S890" i="26" s="1"/>
  <c r="I891" i="26"/>
  <c r="S891" i="26" s="1"/>
  <c r="I892" i="26"/>
  <c r="S892" i="26" s="1"/>
  <c r="I893" i="26"/>
  <c r="S893" i="26" s="1"/>
  <c r="I894" i="26"/>
  <c r="S894" i="26" s="1"/>
  <c r="I895" i="26"/>
  <c r="S895" i="26" s="1"/>
  <c r="I896" i="26"/>
  <c r="S896" i="26" s="1"/>
  <c r="I897" i="26"/>
  <c r="S897" i="26" s="1"/>
  <c r="I898" i="26"/>
  <c r="S898" i="26" s="1"/>
  <c r="I899" i="26"/>
  <c r="S899" i="26" s="1"/>
  <c r="I900" i="26"/>
  <c r="S900" i="26" s="1"/>
  <c r="I901" i="26"/>
  <c r="S901" i="26" s="1"/>
  <c r="I902" i="26"/>
  <c r="S902" i="26" s="1"/>
  <c r="I903" i="26"/>
  <c r="S903" i="26" s="1"/>
  <c r="I904" i="26"/>
  <c r="S904" i="26" s="1"/>
  <c r="I905" i="26"/>
  <c r="S905" i="26" s="1"/>
  <c r="I906" i="26"/>
  <c r="S906" i="26" s="1"/>
  <c r="I907" i="26"/>
  <c r="S907" i="26" s="1"/>
  <c r="I908" i="26"/>
  <c r="S908" i="26" s="1"/>
  <c r="I909" i="26"/>
  <c r="S909" i="26" s="1"/>
  <c r="I910" i="26"/>
  <c r="S910" i="26" s="1"/>
  <c r="I911" i="26"/>
  <c r="S911" i="26" s="1"/>
  <c r="I912" i="26"/>
  <c r="S912" i="26" s="1"/>
  <c r="I913" i="26"/>
  <c r="S913" i="26" s="1"/>
  <c r="I914" i="26"/>
  <c r="S914" i="26" s="1"/>
  <c r="I915" i="26"/>
  <c r="S915" i="26" s="1"/>
  <c r="I916" i="26"/>
  <c r="S916" i="26" s="1"/>
  <c r="I917" i="26"/>
  <c r="S917" i="26" s="1"/>
  <c r="I918" i="26"/>
  <c r="S918" i="26" s="1"/>
  <c r="I919" i="26"/>
  <c r="S919" i="26" s="1"/>
  <c r="I920" i="26"/>
  <c r="S920" i="26" s="1"/>
  <c r="I921" i="26"/>
  <c r="S921" i="26" s="1"/>
  <c r="I922" i="26"/>
  <c r="S922" i="26" s="1"/>
  <c r="I923" i="26"/>
  <c r="S923" i="26" s="1"/>
  <c r="I924" i="26"/>
  <c r="S924" i="26" s="1"/>
  <c r="I925" i="26"/>
  <c r="S925" i="26" s="1"/>
  <c r="I926" i="26"/>
  <c r="S926" i="26" s="1"/>
  <c r="I927" i="26"/>
  <c r="S927" i="26" s="1"/>
  <c r="I928" i="26"/>
  <c r="S928" i="26" s="1"/>
  <c r="I929" i="26"/>
  <c r="S929" i="26" s="1"/>
  <c r="I930" i="26"/>
  <c r="S930" i="26" s="1"/>
  <c r="I931" i="26"/>
  <c r="S931" i="26" s="1"/>
  <c r="I932" i="26"/>
  <c r="S932" i="26" s="1"/>
  <c r="I933" i="26"/>
  <c r="S933" i="26" s="1"/>
  <c r="I934" i="26"/>
  <c r="S934" i="26" s="1"/>
  <c r="I935" i="26"/>
  <c r="S935" i="26" s="1"/>
  <c r="I936" i="26"/>
  <c r="S936" i="26" s="1"/>
  <c r="I937" i="26"/>
  <c r="S937" i="26" s="1"/>
  <c r="I938" i="26"/>
  <c r="S938" i="26" s="1"/>
  <c r="I939" i="26"/>
  <c r="S939" i="26" s="1"/>
  <c r="I940" i="26"/>
  <c r="S940" i="26" s="1"/>
  <c r="I941" i="26"/>
  <c r="S941" i="26" s="1"/>
  <c r="I942" i="26"/>
  <c r="S942" i="26" s="1"/>
  <c r="I943" i="26"/>
  <c r="S943" i="26" s="1"/>
  <c r="I944" i="26"/>
  <c r="S944" i="26" s="1"/>
  <c r="I945" i="26"/>
  <c r="S945" i="26" s="1"/>
  <c r="I946" i="26"/>
  <c r="S946" i="26" s="1"/>
  <c r="I947" i="26"/>
  <c r="S947" i="26" s="1"/>
  <c r="I948" i="26"/>
  <c r="S948" i="26" s="1"/>
  <c r="I949" i="26"/>
  <c r="S949" i="26" s="1"/>
  <c r="I950" i="26"/>
  <c r="S950" i="26" s="1"/>
  <c r="I951" i="26"/>
  <c r="S951" i="26" s="1"/>
  <c r="I952" i="26"/>
  <c r="S952" i="26" s="1"/>
  <c r="I953" i="26"/>
  <c r="S953" i="26" s="1"/>
  <c r="I954" i="26"/>
  <c r="S954" i="26" s="1"/>
  <c r="I955" i="26"/>
  <c r="S955" i="26" s="1"/>
  <c r="I956" i="26"/>
  <c r="S956" i="26" s="1"/>
  <c r="I957" i="26"/>
  <c r="S957" i="26" s="1"/>
  <c r="I958" i="26"/>
  <c r="S958" i="26" s="1"/>
  <c r="I959" i="26"/>
  <c r="S959" i="26" s="1"/>
  <c r="I960" i="26"/>
  <c r="S960" i="26" s="1"/>
  <c r="I961" i="26"/>
  <c r="S961" i="26" s="1"/>
  <c r="I962" i="26"/>
  <c r="S962" i="26" s="1"/>
  <c r="I963" i="26"/>
  <c r="S963" i="26" s="1"/>
  <c r="I964" i="26"/>
  <c r="S964" i="26" s="1"/>
  <c r="I965" i="26"/>
  <c r="S965" i="26" s="1"/>
  <c r="I966" i="26"/>
  <c r="S966" i="26" s="1"/>
  <c r="I967" i="26"/>
  <c r="S967" i="26" s="1"/>
  <c r="I968" i="26"/>
  <c r="S968" i="26" s="1"/>
  <c r="I969" i="26"/>
  <c r="S969" i="26" s="1"/>
  <c r="I970" i="26"/>
  <c r="S970" i="26" s="1"/>
  <c r="I971" i="26"/>
  <c r="S971" i="26" s="1"/>
  <c r="I972" i="26"/>
  <c r="S972" i="26" s="1"/>
  <c r="I973" i="26"/>
  <c r="S973" i="26" s="1"/>
  <c r="I974" i="26"/>
  <c r="S974" i="26" s="1"/>
  <c r="I975" i="26"/>
  <c r="S975" i="26" s="1"/>
  <c r="I976" i="26"/>
  <c r="S976" i="26" s="1"/>
  <c r="I977" i="26"/>
  <c r="S977" i="26" s="1"/>
  <c r="I978" i="26"/>
  <c r="S978" i="26" s="1"/>
  <c r="I979" i="26"/>
  <c r="S979" i="26" s="1"/>
  <c r="I980" i="26"/>
  <c r="S980" i="26" s="1"/>
  <c r="I981" i="26"/>
  <c r="S981" i="26" s="1"/>
  <c r="I982" i="26"/>
  <c r="S982" i="26" s="1"/>
  <c r="I983" i="26"/>
  <c r="S983" i="26" s="1"/>
  <c r="I984" i="26"/>
  <c r="S984" i="26" s="1"/>
  <c r="I985" i="26"/>
  <c r="S985" i="26" s="1"/>
  <c r="I986" i="26"/>
  <c r="S986" i="26" s="1"/>
  <c r="I987" i="26"/>
  <c r="S987" i="26" s="1"/>
  <c r="I988" i="26"/>
  <c r="S988" i="26" s="1"/>
  <c r="I989" i="26"/>
  <c r="S989" i="26" s="1"/>
  <c r="I990" i="26"/>
  <c r="S990" i="26" s="1"/>
  <c r="I991" i="26"/>
  <c r="S991" i="26" s="1"/>
  <c r="I992" i="26"/>
  <c r="S992" i="26" s="1"/>
  <c r="I993" i="26"/>
  <c r="S993" i="26" s="1"/>
  <c r="I994" i="26"/>
  <c r="S994" i="26" s="1"/>
  <c r="I995" i="26"/>
  <c r="S995" i="26" s="1"/>
  <c r="I996" i="26"/>
  <c r="S996" i="26" s="1"/>
  <c r="I997" i="26"/>
  <c r="S997" i="26" s="1"/>
  <c r="I998" i="26"/>
  <c r="S998" i="26" s="1"/>
  <c r="I999" i="26"/>
  <c r="S999" i="26" s="1"/>
  <c r="I1000" i="26"/>
  <c r="S1000" i="26" s="1"/>
  <c r="I1001" i="26"/>
  <c r="S1001" i="26" s="1"/>
  <c r="I1002" i="26"/>
  <c r="S1002" i="26" s="1"/>
  <c r="I1003" i="26"/>
  <c r="S1003" i="26" s="1"/>
  <c r="I1004" i="26"/>
  <c r="S1004" i="26" s="1"/>
  <c r="I1005" i="26"/>
  <c r="S1005" i="26" s="1"/>
  <c r="I1006" i="26"/>
  <c r="S1006" i="26" s="1"/>
  <c r="I1007" i="26"/>
  <c r="S1007" i="26" s="1"/>
  <c r="I1008" i="26"/>
  <c r="S1008" i="26" s="1"/>
  <c r="I1009" i="26"/>
  <c r="S1009" i="26" s="1"/>
  <c r="I1010" i="26"/>
  <c r="S1010" i="26" s="1"/>
  <c r="I1011" i="26"/>
  <c r="S1011" i="26" s="1"/>
  <c r="I1012" i="26"/>
  <c r="S1012" i="26" s="1"/>
  <c r="I1013" i="26"/>
  <c r="S1013" i="26" s="1"/>
  <c r="I1014" i="26"/>
  <c r="S1014" i="26" s="1"/>
  <c r="I1015" i="26"/>
  <c r="S1015" i="26" s="1"/>
  <c r="I1016" i="26"/>
  <c r="S1016" i="26" s="1"/>
  <c r="I1017" i="26"/>
  <c r="S1017" i="26" s="1"/>
  <c r="I1018" i="26"/>
  <c r="S1018" i="26" s="1"/>
  <c r="I1019" i="26"/>
  <c r="S1019" i="26" s="1"/>
  <c r="I1020" i="26"/>
  <c r="S1020" i="26" s="1"/>
  <c r="I1021" i="26"/>
  <c r="S1021" i="26" s="1"/>
  <c r="I1022" i="26"/>
  <c r="S1022" i="26" s="1"/>
  <c r="I1023" i="26"/>
  <c r="S1023" i="26" s="1"/>
  <c r="I1024" i="26"/>
  <c r="S1024" i="26" s="1"/>
  <c r="I1025" i="26"/>
  <c r="S1025" i="26" s="1"/>
  <c r="I1026" i="26"/>
  <c r="S1026" i="26" s="1"/>
  <c r="I1027" i="26"/>
  <c r="S1027" i="26" s="1"/>
  <c r="I1028" i="26"/>
  <c r="S1028" i="26" s="1"/>
  <c r="I1029" i="26"/>
  <c r="S1029" i="26" s="1"/>
  <c r="I1030" i="26"/>
  <c r="S1030" i="26" s="1"/>
  <c r="I1031" i="26"/>
  <c r="S1031" i="26" s="1"/>
  <c r="I1032" i="26"/>
  <c r="S1032" i="26" s="1"/>
  <c r="I1033" i="26"/>
  <c r="S1033" i="26" s="1"/>
  <c r="I1034" i="26"/>
  <c r="S1034" i="26" s="1"/>
  <c r="I1035" i="26"/>
  <c r="S1035" i="26" s="1"/>
  <c r="I1036" i="26"/>
  <c r="S1036" i="26" s="1"/>
  <c r="I1037" i="26"/>
  <c r="S1037" i="26" s="1"/>
  <c r="I1038" i="26"/>
  <c r="S1038" i="26" s="1"/>
  <c r="I1039" i="26"/>
  <c r="S1039" i="26" s="1"/>
  <c r="I1040" i="26"/>
  <c r="S1040" i="26" s="1"/>
  <c r="I1041" i="26"/>
  <c r="S1041" i="26" s="1"/>
  <c r="I1042" i="26"/>
  <c r="S1042" i="26" s="1"/>
  <c r="I1043" i="26"/>
  <c r="S1043" i="26" s="1"/>
  <c r="I1044" i="26"/>
  <c r="S1044" i="26" s="1"/>
  <c r="I1045" i="26"/>
  <c r="S1045" i="26" s="1"/>
  <c r="I1046" i="26"/>
  <c r="S1046" i="26" s="1"/>
  <c r="I1047" i="26"/>
  <c r="S1047" i="26" s="1"/>
  <c r="I1048" i="26"/>
  <c r="S1048" i="26" s="1"/>
  <c r="I1049" i="26"/>
  <c r="S1049" i="26" s="1"/>
  <c r="I1050" i="26"/>
  <c r="S1050" i="26" s="1"/>
  <c r="I1051" i="26"/>
  <c r="S1051" i="26" s="1"/>
  <c r="I1052" i="26"/>
  <c r="S1052" i="26" s="1"/>
  <c r="I1053" i="26"/>
  <c r="S1053" i="26" s="1"/>
  <c r="I1054" i="26"/>
  <c r="S1054" i="26" s="1"/>
  <c r="I1055" i="26"/>
  <c r="S1055" i="26" s="1"/>
  <c r="I1056" i="26"/>
  <c r="S1056" i="26" s="1"/>
  <c r="I1057" i="26"/>
  <c r="S1057" i="26" s="1"/>
  <c r="I1058" i="26"/>
  <c r="S1058" i="26" s="1"/>
  <c r="I1059" i="26"/>
  <c r="S1059" i="26" s="1"/>
  <c r="I1060" i="26"/>
  <c r="S1060" i="26" s="1"/>
  <c r="I1061" i="26"/>
  <c r="S1061" i="26" s="1"/>
  <c r="I1062" i="26"/>
  <c r="S1062" i="26" s="1"/>
  <c r="I1063" i="26"/>
  <c r="S1063" i="26" s="1"/>
  <c r="I1064" i="26"/>
  <c r="S1064" i="26" s="1"/>
  <c r="I1065" i="26"/>
  <c r="S1065" i="26" s="1"/>
  <c r="I1066" i="26"/>
  <c r="S1066" i="26" s="1"/>
  <c r="I1067" i="26"/>
  <c r="S1067" i="26" s="1"/>
  <c r="I1068" i="26"/>
  <c r="S1068" i="26" s="1"/>
  <c r="I1069" i="26"/>
  <c r="S1069" i="26" s="1"/>
  <c r="I1070" i="26"/>
  <c r="S1070" i="26" s="1"/>
  <c r="I1071" i="26"/>
  <c r="S1071" i="26" s="1"/>
  <c r="I1072" i="26"/>
  <c r="S1072" i="26" s="1"/>
  <c r="I1073" i="26"/>
  <c r="S1073" i="26" s="1"/>
  <c r="I1074" i="26"/>
  <c r="S1074" i="26" s="1"/>
  <c r="I1075" i="26"/>
  <c r="S1075" i="26" s="1"/>
  <c r="I1076" i="26"/>
  <c r="S1076" i="26" s="1"/>
  <c r="I1077" i="26"/>
  <c r="S1077" i="26" s="1"/>
  <c r="I1078" i="26"/>
  <c r="S1078" i="26" s="1"/>
  <c r="I1079" i="26"/>
  <c r="S1079" i="26" s="1"/>
  <c r="I1080" i="26"/>
  <c r="S1080" i="26" s="1"/>
  <c r="I1081" i="26"/>
  <c r="S1081" i="26" s="1"/>
  <c r="I1082" i="26"/>
  <c r="S1082" i="26" s="1"/>
  <c r="I1083" i="26"/>
  <c r="S1083" i="26" s="1"/>
  <c r="I1084" i="26"/>
  <c r="S1084" i="26" s="1"/>
  <c r="I1085" i="26"/>
  <c r="S1085" i="26" s="1"/>
  <c r="I1086" i="26"/>
  <c r="S1086" i="26" s="1"/>
  <c r="I1087" i="26"/>
  <c r="S1087" i="26" s="1"/>
  <c r="I1088" i="26"/>
  <c r="S1088" i="26" s="1"/>
  <c r="I1089" i="26"/>
  <c r="S1089" i="26" s="1"/>
  <c r="I1090" i="26"/>
  <c r="S1090" i="26" s="1"/>
  <c r="I1091" i="26"/>
  <c r="S1091" i="26" s="1"/>
  <c r="I1092" i="26"/>
  <c r="S1092" i="26" s="1"/>
  <c r="I1093" i="26"/>
  <c r="S1093" i="26" s="1"/>
  <c r="I1094" i="26"/>
  <c r="S1094" i="26" s="1"/>
  <c r="I1095" i="26"/>
  <c r="S1095" i="26" s="1"/>
  <c r="I1096" i="26"/>
  <c r="S1096" i="26" s="1"/>
  <c r="I1097" i="26"/>
  <c r="S1097" i="26" s="1"/>
  <c r="I1098" i="26"/>
  <c r="S1098" i="26" s="1"/>
  <c r="I1099" i="26"/>
  <c r="S1099" i="26" s="1"/>
  <c r="I1100" i="26"/>
  <c r="S1100" i="26" s="1"/>
  <c r="I1101" i="26"/>
  <c r="S1101" i="26" s="1"/>
  <c r="I1102" i="26"/>
  <c r="S1102" i="26" s="1"/>
  <c r="I1103" i="26"/>
  <c r="S1103" i="26" s="1"/>
  <c r="I1104" i="26"/>
  <c r="S1104" i="26" s="1"/>
  <c r="I1105" i="26"/>
  <c r="S1105" i="26" s="1"/>
  <c r="I1106" i="26"/>
  <c r="S1106" i="26" s="1"/>
  <c r="I1107" i="26"/>
  <c r="S1107" i="26" s="1"/>
  <c r="I1108" i="26"/>
  <c r="S1108" i="26" s="1"/>
  <c r="I1109" i="26"/>
  <c r="S1109" i="26" s="1"/>
  <c r="I1110" i="26"/>
  <c r="S1110" i="26" s="1"/>
  <c r="I1111" i="26"/>
  <c r="S1111" i="26" s="1"/>
  <c r="I1112" i="26"/>
  <c r="S1112" i="26" s="1"/>
  <c r="I1113" i="26"/>
  <c r="S1113" i="26" s="1"/>
  <c r="I1114" i="26"/>
  <c r="S1114" i="26" s="1"/>
  <c r="I1115" i="26"/>
  <c r="S1115" i="26" s="1"/>
  <c r="I1116" i="26"/>
  <c r="S1116" i="26" s="1"/>
  <c r="I1117" i="26"/>
  <c r="S1117" i="26" s="1"/>
  <c r="I1118" i="26"/>
  <c r="S1118" i="26" s="1"/>
  <c r="I1119" i="26"/>
  <c r="S1119" i="26" s="1"/>
  <c r="I1120" i="26"/>
  <c r="S1120" i="26" s="1"/>
  <c r="I1121" i="26"/>
  <c r="S1121" i="26" s="1"/>
  <c r="I1122" i="26"/>
  <c r="S1122" i="26" s="1"/>
  <c r="I1123" i="26"/>
  <c r="S1123" i="26" s="1"/>
  <c r="I1124" i="26"/>
  <c r="S1124" i="26" s="1"/>
  <c r="I1125" i="26"/>
  <c r="S1125" i="26" s="1"/>
  <c r="I1126" i="26"/>
  <c r="S1126" i="26" s="1"/>
  <c r="I1127" i="26"/>
  <c r="S1127" i="26" s="1"/>
  <c r="I1128" i="26"/>
  <c r="S1128" i="26" s="1"/>
  <c r="I1129" i="26"/>
  <c r="S1129" i="26" s="1"/>
  <c r="I1130" i="26"/>
  <c r="S1130" i="26" s="1"/>
  <c r="I1131" i="26"/>
  <c r="S1131" i="26" s="1"/>
  <c r="I1132" i="26"/>
  <c r="S1132" i="26" s="1"/>
  <c r="I1133" i="26"/>
  <c r="S1133" i="26" s="1"/>
  <c r="I1134" i="26"/>
  <c r="S1134" i="26" s="1"/>
  <c r="I1135" i="26"/>
  <c r="S1135" i="26" s="1"/>
  <c r="I1136" i="26"/>
  <c r="S1136" i="26" s="1"/>
  <c r="I1137" i="26"/>
  <c r="S1137" i="26" s="1"/>
  <c r="I1138" i="26"/>
  <c r="S1138" i="26" s="1"/>
  <c r="I1139" i="26"/>
  <c r="S1139" i="26" s="1"/>
  <c r="I1140" i="26"/>
  <c r="S1140" i="26" s="1"/>
  <c r="I1141" i="26"/>
  <c r="S1141" i="26" s="1"/>
  <c r="I1142" i="26"/>
  <c r="S1142" i="26" s="1"/>
  <c r="I1143" i="26"/>
  <c r="S1143" i="26" s="1"/>
  <c r="I1144" i="26"/>
  <c r="S1144" i="26" s="1"/>
  <c r="I1145" i="26"/>
  <c r="S1145" i="26" s="1"/>
  <c r="I1146" i="26"/>
  <c r="S1146" i="26" s="1"/>
  <c r="I1147" i="26"/>
  <c r="S1147" i="26" s="1"/>
  <c r="I1148" i="26"/>
  <c r="S1148" i="26" s="1"/>
  <c r="I1149" i="26"/>
  <c r="S1149" i="26" s="1"/>
  <c r="I1150" i="26"/>
  <c r="S1150" i="26" s="1"/>
  <c r="I1151" i="26"/>
  <c r="S1151" i="26" s="1"/>
  <c r="I1152" i="26"/>
  <c r="S1152" i="26" s="1"/>
  <c r="I1153" i="26"/>
  <c r="S1153" i="26" s="1"/>
  <c r="I1154" i="26"/>
  <c r="S1154" i="26" s="1"/>
  <c r="I1155" i="26"/>
  <c r="S1155" i="26" s="1"/>
  <c r="I1156" i="26"/>
  <c r="S1156" i="26" s="1"/>
  <c r="I1157" i="26"/>
  <c r="S1157" i="26" s="1"/>
  <c r="I1158" i="26"/>
  <c r="S1158" i="26" s="1"/>
  <c r="I1159" i="26"/>
  <c r="S1159" i="26" s="1"/>
  <c r="I1160" i="26"/>
  <c r="S1160" i="26" s="1"/>
  <c r="I1161" i="26"/>
  <c r="S1161" i="26" s="1"/>
  <c r="I1162" i="26"/>
  <c r="S1162" i="26" s="1"/>
  <c r="I1163" i="26"/>
  <c r="S1163" i="26" s="1"/>
  <c r="I1164" i="26"/>
  <c r="S1164" i="26" s="1"/>
  <c r="I1165" i="26"/>
  <c r="S1165" i="26" s="1"/>
  <c r="I1166" i="26"/>
  <c r="S1166" i="26" s="1"/>
  <c r="I1167" i="26"/>
  <c r="S1167" i="26" s="1"/>
  <c r="I1168" i="26"/>
  <c r="S1168" i="26" s="1"/>
  <c r="I1169" i="26"/>
  <c r="S1169" i="26" s="1"/>
  <c r="I1170" i="26"/>
  <c r="S1170" i="26" s="1"/>
  <c r="I1171" i="26"/>
  <c r="S1171" i="26" s="1"/>
  <c r="I1172" i="26"/>
  <c r="S1172" i="26" s="1"/>
  <c r="I1173" i="26"/>
  <c r="S1173" i="26" s="1"/>
  <c r="I1174" i="26"/>
  <c r="S1174" i="26" s="1"/>
  <c r="I1175" i="26"/>
  <c r="S1175" i="26" s="1"/>
  <c r="I1176" i="26"/>
  <c r="S1176" i="26" s="1"/>
  <c r="I1177" i="26"/>
  <c r="S1177" i="26" s="1"/>
  <c r="I1178" i="26"/>
  <c r="S1178" i="26" s="1"/>
  <c r="I1179" i="26"/>
  <c r="S1179" i="26" s="1"/>
  <c r="I1180" i="26"/>
  <c r="S1180" i="26" s="1"/>
  <c r="I1181" i="26"/>
  <c r="S1181" i="26" s="1"/>
  <c r="I1182" i="26"/>
  <c r="S1182" i="26" s="1"/>
  <c r="I1183" i="26"/>
  <c r="S1183" i="26" s="1"/>
  <c r="I1184" i="26"/>
  <c r="S1184" i="26" s="1"/>
  <c r="I1185" i="26"/>
  <c r="S1185" i="26" s="1"/>
  <c r="I1186" i="26"/>
  <c r="S1186" i="26" s="1"/>
  <c r="I1187" i="26"/>
  <c r="S1187" i="26" s="1"/>
  <c r="I1188" i="26"/>
  <c r="S1188" i="26" s="1"/>
  <c r="I1189" i="26"/>
  <c r="S1189" i="26" s="1"/>
  <c r="I1190" i="26"/>
  <c r="S1190" i="26" s="1"/>
  <c r="I1191" i="26"/>
  <c r="S1191" i="26" s="1"/>
  <c r="I1192" i="26"/>
  <c r="S1192" i="26" s="1"/>
  <c r="I1193" i="26"/>
  <c r="S1193" i="26" s="1"/>
  <c r="I1194" i="26"/>
  <c r="S1194" i="26" s="1"/>
  <c r="I1195" i="26"/>
  <c r="S1195" i="26" s="1"/>
  <c r="I1196" i="26"/>
  <c r="S1196" i="26" s="1"/>
  <c r="I1197" i="26"/>
  <c r="S1197" i="26" s="1"/>
  <c r="I1198" i="26"/>
  <c r="S1198" i="26" s="1"/>
  <c r="I1199" i="26"/>
  <c r="S1199" i="26" s="1"/>
  <c r="I1200" i="26"/>
  <c r="S1200" i="26" s="1"/>
  <c r="I1201" i="26"/>
  <c r="S1201" i="26" s="1"/>
  <c r="I1202" i="26"/>
  <c r="S1202" i="26" s="1"/>
  <c r="I1203" i="26"/>
  <c r="S1203" i="26" s="1"/>
  <c r="I1204" i="26"/>
  <c r="S1204" i="26" s="1"/>
  <c r="I1205" i="26"/>
  <c r="S1205" i="26" s="1"/>
  <c r="I1206" i="26"/>
  <c r="S1206" i="26" s="1"/>
  <c r="I1207" i="26"/>
  <c r="S1207" i="26" s="1"/>
  <c r="I1208" i="26"/>
  <c r="S1208" i="26" s="1"/>
  <c r="I1209" i="26"/>
  <c r="S1209" i="26" s="1"/>
  <c r="I1210" i="26"/>
  <c r="S1210" i="26" s="1"/>
  <c r="I1211" i="26"/>
  <c r="S1211" i="26" s="1"/>
  <c r="I1212" i="26"/>
  <c r="S1212" i="26" s="1"/>
  <c r="I1213" i="26"/>
  <c r="S1213" i="26" s="1"/>
  <c r="I1214" i="26"/>
  <c r="S1214" i="26" s="1"/>
  <c r="I1215" i="26"/>
  <c r="S1215" i="26" s="1"/>
  <c r="I1216" i="26"/>
  <c r="S1216" i="26" s="1"/>
  <c r="I1217" i="26"/>
  <c r="S1217" i="26" s="1"/>
  <c r="I1218" i="26"/>
  <c r="S1218" i="26" s="1"/>
  <c r="I1219" i="26"/>
  <c r="S1219" i="26" s="1"/>
  <c r="I1220" i="26"/>
  <c r="S1220" i="26" s="1"/>
  <c r="I1221" i="26"/>
  <c r="S1221" i="26" s="1"/>
  <c r="I1222" i="26"/>
  <c r="S1222" i="26" s="1"/>
  <c r="I1223" i="26"/>
  <c r="S1223" i="26" s="1"/>
  <c r="I1224" i="26"/>
  <c r="S1224" i="26" s="1"/>
  <c r="I1225" i="26"/>
  <c r="S1225" i="26" s="1"/>
  <c r="I1226" i="26"/>
  <c r="S1226" i="26" s="1"/>
  <c r="I1227" i="26"/>
  <c r="S1227" i="26" s="1"/>
  <c r="I1228" i="26"/>
  <c r="S1228" i="26" s="1"/>
  <c r="I1229" i="26"/>
  <c r="S1229" i="26" s="1"/>
  <c r="I1230" i="26"/>
  <c r="S1230" i="26" s="1"/>
  <c r="I1231" i="26"/>
  <c r="S1231" i="26" s="1"/>
  <c r="I1232" i="26"/>
  <c r="S1232" i="26" s="1"/>
  <c r="I1233" i="26"/>
  <c r="S1233" i="26" s="1"/>
  <c r="I1234" i="26"/>
  <c r="S1234" i="26" s="1"/>
  <c r="I1235" i="26"/>
  <c r="S1235" i="26" s="1"/>
  <c r="I1236" i="26"/>
  <c r="S1236" i="26" s="1"/>
  <c r="I1237" i="26"/>
  <c r="S1237" i="26" s="1"/>
  <c r="I1238" i="26"/>
  <c r="S1238" i="26" s="1"/>
  <c r="I1239" i="26"/>
  <c r="S1239" i="26" s="1"/>
  <c r="I1240" i="26"/>
  <c r="S1240" i="26" s="1"/>
  <c r="I1241" i="26"/>
  <c r="S1241" i="26" s="1"/>
  <c r="I1242" i="26"/>
  <c r="S1242" i="26" s="1"/>
  <c r="I1243" i="26"/>
  <c r="S1243" i="26" s="1"/>
  <c r="I1244" i="26"/>
  <c r="S1244" i="26" s="1"/>
  <c r="I1245" i="26"/>
  <c r="S1245" i="26" s="1"/>
  <c r="I1246" i="26"/>
  <c r="S1246" i="26" s="1"/>
  <c r="I1247" i="26"/>
  <c r="S1247" i="26" s="1"/>
  <c r="I1248" i="26"/>
  <c r="S1248" i="26" s="1"/>
  <c r="I1249" i="26"/>
  <c r="S1249" i="26" s="1"/>
  <c r="I1250" i="26"/>
  <c r="S1250" i="26" s="1"/>
  <c r="I1251" i="26"/>
  <c r="S1251" i="26" s="1"/>
  <c r="I1252" i="26"/>
  <c r="S1252" i="26" s="1"/>
  <c r="I1253" i="26"/>
  <c r="S1253" i="26" s="1"/>
  <c r="I1254" i="26"/>
  <c r="S1254" i="26" s="1"/>
  <c r="I1255" i="26"/>
  <c r="S1255" i="26" s="1"/>
  <c r="I1256" i="26"/>
  <c r="S1256" i="26" s="1"/>
  <c r="I1257" i="26"/>
  <c r="S1257" i="26" s="1"/>
  <c r="I1258" i="26"/>
  <c r="S1258" i="26" s="1"/>
  <c r="I1259" i="26"/>
  <c r="S1259" i="26" s="1"/>
  <c r="I1260" i="26"/>
  <c r="S1260" i="26" s="1"/>
  <c r="I1261" i="26"/>
  <c r="S1261" i="26" s="1"/>
  <c r="I1262" i="26"/>
  <c r="S1262" i="26" s="1"/>
  <c r="I1263" i="26"/>
  <c r="S1263" i="26" s="1"/>
  <c r="I1264" i="26"/>
  <c r="S1264" i="26" s="1"/>
  <c r="I1265" i="26"/>
  <c r="S1265" i="26" s="1"/>
  <c r="I1266" i="26"/>
  <c r="S1266" i="26" s="1"/>
  <c r="I1267" i="26"/>
  <c r="S1267" i="26" s="1"/>
  <c r="I1268" i="26"/>
  <c r="S1268" i="26" s="1"/>
  <c r="I1269" i="26"/>
  <c r="S1269" i="26" s="1"/>
  <c r="I1270" i="26"/>
  <c r="S1270" i="26" s="1"/>
  <c r="I1271" i="26"/>
  <c r="S1271" i="26" s="1"/>
  <c r="I1272" i="26"/>
  <c r="S1272" i="26" s="1"/>
  <c r="I1273" i="26"/>
  <c r="S1273" i="26" s="1"/>
  <c r="I1274" i="26"/>
  <c r="S1274" i="26" s="1"/>
  <c r="I1275" i="26"/>
  <c r="S1275" i="26" s="1"/>
  <c r="I1276" i="26"/>
  <c r="S1276" i="26" s="1"/>
  <c r="I1277" i="26"/>
  <c r="S1277" i="26" s="1"/>
  <c r="I1278" i="26"/>
  <c r="S1278" i="26" s="1"/>
  <c r="I1279" i="26"/>
  <c r="S1279" i="26" s="1"/>
  <c r="I1280" i="26"/>
  <c r="S1280" i="26" s="1"/>
  <c r="I1281" i="26"/>
  <c r="S1281" i="26" s="1"/>
  <c r="I1282" i="26"/>
  <c r="S1282" i="26" s="1"/>
  <c r="I1283" i="26"/>
  <c r="S1283" i="26" s="1"/>
  <c r="I1284" i="26"/>
  <c r="S1284" i="26" s="1"/>
  <c r="I1285" i="26"/>
  <c r="S1285" i="26" s="1"/>
  <c r="I1286" i="26"/>
  <c r="S1286" i="26" s="1"/>
  <c r="I1287" i="26"/>
  <c r="S1287" i="26" s="1"/>
  <c r="I1288" i="26"/>
  <c r="S1288" i="26" s="1"/>
  <c r="I1289" i="26"/>
  <c r="S1289" i="26" s="1"/>
  <c r="I1290" i="26"/>
  <c r="S1290" i="26" s="1"/>
  <c r="I1291" i="26"/>
  <c r="S1291" i="26" s="1"/>
  <c r="I1292" i="26"/>
  <c r="S1292" i="26" s="1"/>
  <c r="I1293" i="26"/>
  <c r="S1293" i="26" s="1"/>
  <c r="I1294" i="26"/>
  <c r="S1294" i="26" s="1"/>
  <c r="I1295" i="26"/>
  <c r="S1295" i="26" s="1"/>
  <c r="I1296" i="26"/>
  <c r="S1296" i="26" s="1"/>
  <c r="I1297" i="26"/>
  <c r="S1297" i="26" s="1"/>
  <c r="I1298" i="26"/>
  <c r="S1298" i="26" s="1"/>
  <c r="I1299" i="26"/>
  <c r="S1299" i="26" s="1"/>
  <c r="I1300" i="26"/>
  <c r="S1300" i="26" s="1"/>
  <c r="I1301" i="26"/>
  <c r="S1301" i="26" s="1"/>
  <c r="I1302" i="26"/>
  <c r="S1302" i="26" s="1"/>
  <c r="I1303" i="26"/>
  <c r="S1303" i="26" s="1"/>
  <c r="I1304" i="26"/>
  <c r="S1304" i="26" s="1"/>
  <c r="I1305" i="26"/>
  <c r="S1305" i="26" s="1"/>
  <c r="I1306" i="26"/>
  <c r="S1306" i="26" s="1"/>
  <c r="I1307" i="26"/>
  <c r="S1307" i="26" s="1"/>
  <c r="I1308" i="26"/>
  <c r="S1308" i="26" s="1"/>
  <c r="I1309" i="26"/>
  <c r="S1309" i="26" s="1"/>
  <c r="I1310" i="26"/>
  <c r="S1310" i="26" s="1"/>
  <c r="I1311" i="26"/>
  <c r="S1311" i="26" s="1"/>
  <c r="I1312" i="26"/>
  <c r="S1312" i="26" s="1"/>
  <c r="I1313" i="26"/>
  <c r="S1313" i="26" s="1"/>
  <c r="I1314" i="26"/>
  <c r="S1314" i="26" s="1"/>
  <c r="I1315" i="26"/>
  <c r="S1315" i="26" s="1"/>
  <c r="I1316" i="26"/>
  <c r="S1316" i="26" s="1"/>
  <c r="I1317" i="26"/>
  <c r="S1317" i="26" s="1"/>
  <c r="I1318" i="26"/>
  <c r="S1318" i="26" s="1"/>
  <c r="I1319" i="26"/>
  <c r="S1319" i="26" s="1"/>
  <c r="I1320" i="26"/>
  <c r="S1320" i="26" s="1"/>
  <c r="I1321" i="26"/>
  <c r="S1321" i="26" s="1"/>
  <c r="I1322" i="26"/>
  <c r="S1322" i="26" s="1"/>
  <c r="I1323" i="26"/>
  <c r="S1323" i="26" s="1"/>
  <c r="I1324" i="26"/>
  <c r="S1324" i="26" s="1"/>
  <c r="I1325" i="26"/>
  <c r="S1325" i="26" s="1"/>
  <c r="I1326" i="26"/>
  <c r="S1326" i="26" s="1"/>
  <c r="I1327" i="26"/>
  <c r="S1327" i="26" s="1"/>
  <c r="I1328" i="26"/>
  <c r="S1328" i="26" s="1"/>
  <c r="I1329" i="26"/>
  <c r="S1329" i="26" s="1"/>
  <c r="I1330" i="26"/>
  <c r="S1330" i="26" s="1"/>
  <c r="I1331" i="26"/>
  <c r="S1331" i="26" s="1"/>
  <c r="I1332" i="26"/>
  <c r="S1332" i="26" s="1"/>
  <c r="I1333" i="26"/>
  <c r="S1333" i="26" s="1"/>
  <c r="I1334" i="26"/>
  <c r="S1334" i="26" s="1"/>
  <c r="I1335" i="26"/>
  <c r="S1335" i="26" s="1"/>
  <c r="I1336" i="26"/>
  <c r="S1336" i="26" s="1"/>
  <c r="I1337" i="26"/>
  <c r="S1337" i="26" s="1"/>
  <c r="I1338" i="26"/>
  <c r="S1338" i="26" s="1"/>
  <c r="I1339" i="26"/>
  <c r="S1339" i="26" s="1"/>
  <c r="I1340" i="26"/>
  <c r="S1340" i="26" s="1"/>
  <c r="I1341" i="26"/>
  <c r="S1341" i="26" s="1"/>
  <c r="I1342" i="26"/>
  <c r="S1342" i="26" s="1"/>
  <c r="I1343" i="26"/>
  <c r="S1343" i="26" s="1"/>
  <c r="I1344" i="26"/>
  <c r="S1344" i="26" s="1"/>
  <c r="I1345" i="26"/>
  <c r="S1345" i="26" s="1"/>
  <c r="I1346" i="26"/>
  <c r="S1346" i="26" s="1"/>
  <c r="I1347" i="26"/>
  <c r="S1347" i="26" s="1"/>
  <c r="I1348" i="26"/>
  <c r="S1348" i="26" s="1"/>
  <c r="I1349" i="26"/>
  <c r="S1349" i="26" s="1"/>
  <c r="I1350" i="26"/>
  <c r="S1350" i="26" s="1"/>
  <c r="I1351" i="26"/>
  <c r="S1351" i="26" s="1"/>
  <c r="I1352" i="26"/>
  <c r="S1352" i="26" s="1"/>
  <c r="I1353" i="26"/>
  <c r="S1353" i="26" s="1"/>
  <c r="I1354" i="26"/>
  <c r="S1354" i="26" s="1"/>
  <c r="I1355" i="26"/>
  <c r="S1355" i="26" s="1"/>
  <c r="I1356" i="26"/>
  <c r="S1356" i="26" s="1"/>
  <c r="I1357" i="26"/>
  <c r="S1357" i="26" s="1"/>
  <c r="I1358" i="26"/>
  <c r="S1358" i="26" s="1"/>
  <c r="I1359" i="26"/>
  <c r="S1359" i="26" s="1"/>
  <c r="I1360" i="26"/>
  <c r="S1360" i="26" s="1"/>
  <c r="I1361" i="26"/>
  <c r="S1361" i="26" s="1"/>
  <c r="I1362" i="26"/>
  <c r="S1362" i="26" s="1"/>
  <c r="I1363" i="26"/>
  <c r="S1363" i="26" s="1"/>
  <c r="I1364" i="26"/>
  <c r="S1364" i="26" s="1"/>
  <c r="I1365" i="26"/>
  <c r="S1365" i="26" s="1"/>
  <c r="I1366" i="26"/>
  <c r="S1366" i="26" s="1"/>
  <c r="I1367" i="26"/>
  <c r="S1367" i="26" s="1"/>
  <c r="I1368" i="26"/>
  <c r="S1368" i="26" s="1"/>
  <c r="I1369" i="26"/>
  <c r="S1369" i="26" s="1"/>
  <c r="I1370" i="26"/>
  <c r="S1370" i="26" s="1"/>
  <c r="I1371" i="26"/>
  <c r="S1371" i="26" s="1"/>
  <c r="I1372" i="26"/>
  <c r="S1372" i="26" s="1"/>
  <c r="I1373" i="26"/>
  <c r="S1373" i="26" s="1"/>
  <c r="I1374" i="26"/>
  <c r="S1374" i="26" s="1"/>
  <c r="I1375" i="26"/>
  <c r="S1375" i="26" s="1"/>
  <c r="I1376" i="26"/>
  <c r="S1376" i="26" s="1"/>
  <c r="I1377" i="26"/>
  <c r="S1377" i="26" s="1"/>
  <c r="I1378" i="26"/>
  <c r="S1378" i="26" s="1"/>
  <c r="I1379" i="26"/>
  <c r="S1379" i="26" s="1"/>
  <c r="I1380" i="26"/>
  <c r="S1380" i="26" s="1"/>
  <c r="I1381" i="26"/>
  <c r="S1381" i="26" s="1"/>
  <c r="I1382" i="26"/>
  <c r="S1382" i="26" s="1"/>
  <c r="I1383" i="26"/>
  <c r="S1383" i="26" s="1"/>
  <c r="I1384" i="26"/>
  <c r="S1384" i="26" s="1"/>
  <c r="I1385" i="26"/>
  <c r="S1385" i="26" s="1"/>
  <c r="I1386" i="26"/>
  <c r="S1386" i="26" s="1"/>
  <c r="I1387" i="26"/>
  <c r="S1387" i="26" s="1"/>
  <c r="I1388" i="26"/>
  <c r="S1388" i="26" s="1"/>
  <c r="I1389" i="26"/>
  <c r="S1389" i="26" s="1"/>
  <c r="I1390" i="26"/>
  <c r="S1390" i="26" s="1"/>
  <c r="I1391" i="26"/>
  <c r="S1391" i="26" s="1"/>
  <c r="I1392" i="26"/>
  <c r="S1392" i="26" s="1"/>
  <c r="I1393" i="26"/>
  <c r="S1393" i="26" s="1"/>
  <c r="I1394" i="26"/>
  <c r="S1394" i="26" s="1"/>
  <c r="I1395" i="26"/>
  <c r="S1395" i="26" s="1"/>
  <c r="I1396" i="26"/>
  <c r="S1396" i="26" s="1"/>
  <c r="I1397" i="26"/>
  <c r="S1397" i="26" s="1"/>
  <c r="I1398" i="26"/>
  <c r="S1398" i="26" s="1"/>
  <c r="I1399" i="26"/>
  <c r="S1399" i="26" s="1"/>
  <c r="I1400" i="26"/>
  <c r="S1400" i="26" s="1"/>
  <c r="I1401" i="26"/>
  <c r="S1401" i="26" s="1"/>
  <c r="I1402" i="26"/>
  <c r="S1402" i="26" s="1"/>
  <c r="I1403" i="26"/>
  <c r="S1403" i="26" s="1"/>
  <c r="I1404" i="26"/>
  <c r="S1404" i="26" s="1"/>
  <c r="I1405" i="26"/>
  <c r="S1405" i="26" s="1"/>
  <c r="I1406" i="26"/>
  <c r="S1406" i="26" s="1"/>
  <c r="I1407" i="26"/>
  <c r="S1407" i="26" s="1"/>
  <c r="I1408" i="26"/>
  <c r="S1408" i="26" s="1"/>
  <c r="I1409" i="26"/>
  <c r="S1409" i="26" s="1"/>
  <c r="I1410" i="26"/>
  <c r="S1410" i="26" s="1"/>
  <c r="I1411" i="26"/>
  <c r="S1411" i="26" s="1"/>
  <c r="I1412" i="26"/>
  <c r="S1412" i="26" s="1"/>
  <c r="I1413" i="26"/>
  <c r="S1413" i="26" s="1"/>
  <c r="I1414" i="26"/>
  <c r="S1414" i="26" s="1"/>
  <c r="I1415" i="26"/>
  <c r="S1415" i="26" s="1"/>
  <c r="I1416" i="26"/>
  <c r="S1416" i="26" s="1"/>
  <c r="I1417" i="26"/>
  <c r="S1417" i="26" s="1"/>
  <c r="I1418" i="26"/>
  <c r="S1418" i="26" s="1"/>
  <c r="I1419" i="26"/>
  <c r="S1419" i="26" s="1"/>
  <c r="I1420" i="26"/>
  <c r="S1420" i="26" s="1"/>
  <c r="I1421" i="26"/>
  <c r="S1421" i="26" s="1"/>
  <c r="I1422" i="26"/>
  <c r="S1422" i="26" s="1"/>
  <c r="I1423" i="26"/>
  <c r="S1423" i="26" s="1"/>
  <c r="I1424" i="26"/>
  <c r="S1424" i="26" s="1"/>
  <c r="I1425" i="26"/>
  <c r="S1425" i="26" s="1"/>
  <c r="I1426" i="26"/>
  <c r="S1426" i="26" s="1"/>
  <c r="I1427" i="26"/>
  <c r="S1427" i="26" s="1"/>
  <c r="I1428" i="26"/>
  <c r="S1428" i="26" s="1"/>
  <c r="I1429" i="26"/>
  <c r="S1429" i="26" s="1"/>
  <c r="I1430" i="26"/>
  <c r="S1430" i="26" s="1"/>
  <c r="I1431" i="26"/>
  <c r="S1431" i="26" s="1"/>
  <c r="I1432" i="26"/>
  <c r="S1432" i="26" s="1"/>
  <c r="I1433" i="26"/>
  <c r="S1433" i="26" s="1"/>
  <c r="I1434" i="26"/>
  <c r="S1434" i="26" s="1"/>
  <c r="I1435" i="26"/>
  <c r="S1435" i="26" s="1"/>
  <c r="I1436" i="26"/>
  <c r="S1436" i="26" s="1"/>
  <c r="I1437" i="26"/>
  <c r="S1437" i="26" s="1"/>
  <c r="I1438" i="26"/>
  <c r="S1438" i="26" s="1"/>
  <c r="I1439" i="26"/>
  <c r="S1439" i="26" s="1"/>
  <c r="I1440" i="26"/>
  <c r="S1440" i="26" s="1"/>
  <c r="I1441" i="26"/>
  <c r="S1441" i="26" s="1"/>
  <c r="I1442" i="26"/>
  <c r="S1442" i="26" s="1"/>
  <c r="I1443" i="26"/>
  <c r="S1443" i="26" s="1"/>
  <c r="I1444" i="26"/>
  <c r="S1444" i="26" s="1"/>
  <c r="I1445" i="26"/>
  <c r="S1445" i="26" s="1"/>
  <c r="I1446" i="26"/>
  <c r="S1446" i="26" s="1"/>
  <c r="I1447" i="26"/>
  <c r="S1447" i="26" s="1"/>
  <c r="I1448" i="26"/>
  <c r="S1448" i="26" s="1"/>
  <c r="I1449" i="26"/>
  <c r="S1449" i="26" s="1"/>
  <c r="I1450" i="26"/>
  <c r="S1450" i="26" s="1"/>
  <c r="I1451" i="26"/>
  <c r="S1451" i="26" s="1"/>
  <c r="I1452" i="26"/>
  <c r="S1452" i="26" s="1"/>
  <c r="I1453" i="26"/>
  <c r="S1453" i="26" s="1"/>
  <c r="I1454" i="26"/>
  <c r="S1454" i="26" s="1"/>
  <c r="I1455" i="26"/>
  <c r="S1455" i="26" s="1"/>
  <c r="I1456" i="26"/>
  <c r="S1456" i="26" s="1"/>
  <c r="I1457" i="26"/>
  <c r="S1457" i="26" s="1"/>
  <c r="I1458" i="26"/>
  <c r="S1458" i="26" s="1"/>
  <c r="I1459" i="26"/>
  <c r="S1459" i="26" s="1"/>
  <c r="I1460" i="26"/>
  <c r="S1460" i="26" s="1"/>
  <c r="I1461" i="26"/>
  <c r="S1461" i="26" s="1"/>
  <c r="I1462" i="26"/>
  <c r="S1462" i="26" s="1"/>
  <c r="I1463" i="26"/>
  <c r="S1463" i="26" s="1"/>
  <c r="I1464" i="26"/>
  <c r="S1464" i="26" s="1"/>
  <c r="I1465" i="26"/>
  <c r="S1465" i="26" s="1"/>
  <c r="I1466" i="26"/>
  <c r="S1466" i="26" s="1"/>
  <c r="I1467" i="26"/>
  <c r="S1467" i="26" s="1"/>
  <c r="I1468" i="26"/>
  <c r="S1468" i="26" s="1"/>
  <c r="I1469" i="26"/>
  <c r="S1469" i="26" s="1"/>
  <c r="I1470" i="26"/>
  <c r="S1470" i="26" s="1"/>
  <c r="I1471" i="26"/>
  <c r="S1471" i="26" s="1"/>
  <c r="I1472" i="26"/>
  <c r="S1472" i="26" s="1"/>
  <c r="I1473" i="26"/>
  <c r="S1473" i="26" s="1"/>
  <c r="I1474" i="26"/>
  <c r="S1474" i="26" s="1"/>
  <c r="I1475" i="26"/>
  <c r="S1475" i="26" s="1"/>
  <c r="I1476" i="26"/>
  <c r="S1476" i="26" s="1"/>
  <c r="I1477" i="26"/>
  <c r="S1477" i="26" s="1"/>
  <c r="I1478" i="26"/>
  <c r="S1478" i="26" s="1"/>
  <c r="I1479" i="26"/>
  <c r="S1479" i="26" s="1"/>
  <c r="I1480" i="26"/>
  <c r="S1480" i="26" s="1"/>
  <c r="I1481" i="26"/>
  <c r="S1481" i="26" s="1"/>
  <c r="I1482" i="26"/>
  <c r="S1482" i="26" s="1"/>
  <c r="I1483" i="26"/>
  <c r="S1483" i="26" s="1"/>
  <c r="I1484" i="26"/>
  <c r="S1484" i="26" s="1"/>
  <c r="I1485" i="26"/>
  <c r="S1485" i="26" s="1"/>
  <c r="I1486" i="26"/>
  <c r="S1486" i="26" s="1"/>
  <c r="I1487" i="26"/>
  <c r="S1487" i="26" s="1"/>
  <c r="I1488" i="26"/>
  <c r="S1488" i="26" s="1"/>
  <c r="I1489" i="26"/>
  <c r="S1489" i="26" s="1"/>
  <c r="I1490" i="26"/>
  <c r="S1490" i="26" s="1"/>
  <c r="I1491" i="26"/>
  <c r="S1491" i="26" s="1"/>
  <c r="I1492" i="26"/>
  <c r="S1492" i="26" s="1"/>
  <c r="I1493" i="26"/>
  <c r="S1493" i="26" s="1"/>
  <c r="I1494" i="26"/>
  <c r="S1494" i="26" s="1"/>
  <c r="I1495" i="26"/>
  <c r="S1495" i="26" s="1"/>
  <c r="I1496" i="26"/>
  <c r="S1496" i="26" s="1"/>
  <c r="I1497" i="26"/>
  <c r="S1497" i="26" s="1"/>
  <c r="I1498" i="26"/>
  <c r="S1498" i="26" s="1"/>
  <c r="I1499" i="26"/>
  <c r="S1499" i="26" s="1"/>
  <c r="I1500" i="26"/>
  <c r="S1500" i="26" s="1"/>
  <c r="I1501" i="26"/>
  <c r="S1501" i="26" s="1"/>
  <c r="I1502" i="26"/>
  <c r="S1502" i="26" s="1"/>
  <c r="I1503" i="26"/>
  <c r="S1503" i="26" s="1"/>
  <c r="I1504" i="26"/>
  <c r="S1504" i="26" s="1"/>
  <c r="I1505" i="26"/>
  <c r="S1505" i="26" s="1"/>
  <c r="I1506" i="26"/>
  <c r="S1506" i="26" s="1"/>
  <c r="I1507" i="26"/>
  <c r="S1507" i="26" s="1"/>
  <c r="I1508" i="26"/>
  <c r="S1508" i="26" s="1"/>
  <c r="I1509" i="26"/>
  <c r="S1509" i="26" s="1"/>
  <c r="I1510" i="26"/>
  <c r="S1510" i="26" s="1"/>
  <c r="I1511" i="26"/>
  <c r="S1511" i="26" s="1"/>
  <c r="I1512" i="26"/>
  <c r="S1512" i="26" s="1"/>
  <c r="I1513" i="26"/>
  <c r="S1513" i="26" s="1"/>
  <c r="I1514" i="26"/>
  <c r="S1514" i="26" s="1"/>
  <c r="I1515" i="26"/>
  <c r="S1515" i="26" s="1"/>
  <c r="I1516" i="26"/>
  <c r="S1516" i="26" s="1"/>
  <c r="I1517" i="26"/>
  <c r="S1517" i="26" s="1"/>
  <c r="I1518" i="26"/>
  <c r="S1518" i="26" s="1"/>
  <c r="I1519" i="26"/>
  <c r="S1519" i="26" s="1"/>
  <c r="I1520" i="26"/>
  <c r="S1520" i="26" s="1"/>
  <c r="I1521" i="26"/>
  <c r="S1521" i="26" s="1"/>
  <c r="I1522" i="26"/>
  <c r="S1522" i="26" s="1"/>
  <c r="I1523" i="26"/>
  <c r="S1523" i="26" s="1"/>
  <c r="I1524" i="26"/>
  <c r="S1524" i="26" s="1"/>
  <c r="I1525" i="26"/>
  <c r="S1525" i="26" s="1"/>
  <c r="I1526" i="26"/>
  <c r="S1526" i="26" s="1"/>
  <c r="I1527" i="26"/>
  <c r="S1527" i="26" s="1"/>
  <c r="I1528" i="26"/>
  <c r="S1528" i="26" s="1"/>
  <c r="I1529" i="26"/>
  <c r="S1529" i="26" s="1"/>
  <c r="I1530" i="26"/>
  <c r="S1530" i="26" s="1"/>
  <c r="I1531" i="26"/>
  <c r="S1531" i="26" s="1"/>
  <c r="I1532" i="26"/>
  <c r="S1532" i="26" s="1"/>
  <c r="I1533" i="26"/>
  <c r="S1533" i="26" s="1"/>
  <c r="I1534" i="26"/>
  <c r="S1534" i="26" s="1"/>
  <c r="I1535" i="26"/>
  <c r="S1535" i="26" s="1"/>
  <c r="I1536" i="26"/>
  <c r="S1536" i="26" s="1"/>
  <c r="I1537" i="26"/>
  <c r="S1537" i="26" s="1"/>
  <c r="I1538" i="26"/>
  <c r="S1538" i="26" s="1"/>
  <c r="I1539" i="26"/>
  <c r="S1539" i="26" s="1"/>
  <c r="I1540" i="26"/>
  <c r="S1540" i="26" s="1"/>
  <c r="I1541" i="26"/>
  <c r="S1541" i="26" s="1"/>
  <c r="I1542" i="26"/>
  <c r="S1542" i="26" s="1"/>
  <c r="I1543" i="26"/>
  <c r="S1543" i="26" s="1"/>
  <c r="I1544" i="26"/>
  <c r="S1544" i="26" s="1"/>
  <c r="I1545" i="26"/>
  <c r="S1545" i="26" s="1"/>
  <c r="I1546" i="26"/>
  <c r="S1546" i="26" s="1"/>
  <c r="I1547" i="26"/>
  <c r="S1547" i="26" s="1"/>
  <c r="I1548" i="26"/>
  <c r="S1548" i="26" s="1"/>
  <c r="I1549" i="26"/>
  <c r="S1549" i="26" s="1"/>
  <c r="I1550" i="26"/>
  <c r="S1550" i="26" s="1"/>
  <c r="I1551" i="26"/>
  <c r="S1551" i="26" s="1"/>
  <c r="I1552" i="26"/>
  <c r="S1552" i="26" s="1"/>
  <c r="I1553" i="26"/>
  <c r="S1553" i="26" s="1"/>
  <c r="I1554" i="26"/>
  <c r="S1554" i="26" s="1"/>
  <c r="I1555" i="26"/>
  <c r="S1555" i="26" s="1"/>
  <c r="I1556" i="26"/>
  <c r="S1556" i="26" s="1"/>
  <c r="I1557" i="26"/>
  <c r="S1557" i="26" s="1"/>
  <c r="I1558" i="26"/>
  <c r="S1558" i="26" s="1"/>
  <c r="I1559" i="26"/>
  <c r="S1559" i="26" s="1"/>
  <c r="I1560" i="26"/>
  <c r="S1560" i="26" s="1"/>
  <c r="I1561" i="26"/>
  <c r="S1561" i="26" s="1"/>
  <c r="I1562" i="26"/>
  <c r="S1562" i="26" s="1"/>
  <c r="I1563" i="26"/>
  <c r="S1563" i="26" s="1"/>
  <c r="I1564" i="26"/>
  <c r="S1564" i="26" s="1"/>
  <c r="I1565" i="26"/>
  <c r="S1565" i="26" s="1"/>
  <c r="I1566" i="26"/>
  <c r="S1566" i="26" s="1"/>
  <c r="I1567" i="26"/>
  <c r="S1567" i="26" s="1"/>
  <c r="I1568" i="26"/>
  <c r="S1568" i="26" s="1"/>
  <c r="I1569" i="26"/>
  <c r="S1569" i="26" s="1"/>
  <c r="I1570" i="26"/>
  <c r="S1570" i="26" s="1"/>
  <c r="I1571" i="26"/>
  <c r="S1571" i="26" s="1"/>
  <c r="I1572" i="26"/>
  <c r="S1572" i="26" s="1"/>
  <c r="I1573" i="26"/>
  <c r="S1573" i="26" s="1"/>
  <c r="I1574" i="26"/>
  <c r="S1574" i="26" s="1"/>
  <c r="I1575" i="26"/>
  <c r="S1575" i="26" s="1"/>
  <c r="I1576" i="26"/>
  <c r="S1576" i="26" s="1"/>
  <c r="I1577" i="26"/>
  <c r="S1577" i="26" s="1"/>
  <c r="I1578" i="26"/>
  <c r="S1578" i="26" s="1"/>
  <c r="I1579" i="26"/>
  <c r="S1579" i="26" s="1"/>
  <c r="I1580" i="26"/>
  <c r="S1580" i="26" s="1"/>
  <c r="I1581" i="26"/>
  <c r="S1581" i="26" s="1"/>
  <c r="I1582" i="26"/>
  <c r="S1582" i="26" s="1"/>
  <c r="I1583" i="26"/>
  <c r="S1583" i="26" s="1"/>
  <c r="I1584" i="26"/>
  <c r="S1584" i="26" s="1"/>
  <c r="I1585" i="26"/>
  <c r="S1585" i="26" s="1"/>
  <c r="I1586" i="26"/>
  <c r="S1586" i="26" s="1"/>
  <c r="I1587" i="26"/>
  <c r="S1587" i="26" s="1"/>
  <c r="I1588" i="26"/>
  <c r="S1588" i="26" s="1"/>
  <c r="I1589" i="26"/>
  <c r="S1589" i="26" s="1"/>
  <c r="I1590" i="26"/>
  <c r="S1590" i="26" s="1"/>
  <c r="I1591" i="26"/>
  <c r="S1591" i="26" s="1"/>
  <c r="I1592" i="26"/>
  <c r="S1592" i="26" s="1"/>
  <c r="I1593" i="26"/>
  <c r="S1593" i="26" s="1"/>
  <c r="I1594" i="26"/>
  <c r="S1594" i="26" s="1"/>
  <c r="I1595" i="26"/>
  <c r="S1595" i="26" s="1"/>
  <c r="I1596" i="26"/>
  <c r="S1596" i="26" s="1"/>
  <c r="I1597" i="26"/>
  <c r="S1597" i="26" s="1"/>
  <c r="I1598" i="26"/>
  <c r="S1598" i="26" s="1"/>
  <c r="I1599" i="26"/>
  <c r="S1599" i="26" s="1"/>
  <c r="I1600" i="26"/>
  <c r="S1600" i="26" s="1"/>
  <c r="I1601" i="26"/>
  <c r="S1601" i="26" s="1"/>
  <c r="I1602" i="26"/>
  <c r="S1602" i="26" s="1"/>
  <c r="I1603" i="26"/>
  <c r="S1603" i="26" s="1"/>
  <c r="I1604" i="26"/>
  <c r="S1604" i="26" s="1"/>
  <c r="I1605" i="26"/>
  <c r="S1605" i="26" s="1"/>
  <c r="I1606" i="26"/>
  <c r="S1606" i="26" s="1"/>
  <c r="I1607" i="26"/>
  <c r="S1607" i="26" s="1"/>
  <c r="I1608" i="26"/>
  <c r="S1608" i="26" s="1"/>
  <c r="I1609" i="26"/>
  <c r="S1609" i="26" s="1"/>
  <c r="I1610" i="26"/>
  <c r="S1610" i="26" s="1"/>
  <c r="I1611" i="26"/>
  <c r="S1611" i="26" s="1"/>
  <c r="I1612" i="26"/>
  <c r="S1612" i="26" s="1"/>
  <c r="I1613" i="26"/>
  <c r="S1613" i="26" s="1"/>
  <c r="I1614" i="26"/>
  <c r="S1614" i="26" s="1"/>
  <c r="I1615" i="26"/>
  <c r="S1615" i="26" s="1"/>
  <c r="I1616" i="26"/>
  <c r="S1616" i="26" s="1"/>
  <c r="I1617" i="26"/>
  <c r="S1617" i="26" s="1"/>
  <c r="I1618" i="26"/>
  <c r="S1618" i="26" s="1"/>
  <c r="I1619" i="26"/>
  <c r="S1619" i="26" s="1"/>
  <c r="I1620" i="26"/>
  <c r="S1620" i="26" s="1"/>
  <c r="I1621" i="26"/>
  <c r="S1621" i="26" s="1"/>
  <c r="I1622" i="26"/>
  <c r="S1622" i="26" s="1"/>
  <c r="I1623" i="26"/>
  <c r="S1623" i="26" s="1"/>
  <c r="I1624" i="26"/>
  <c r="S1624" i="26" s="1"/>
  <c r="I1625" i="26"/>
  <c r="S1625" i="26" s="1"/>
  <c r="I1626" i="26"/>
  <c r="S1626" i="26" s="1"/>
  <c r="I1627" i="26"/>
  <c r="S1627" i="26" s="1"/>
  <c r="I1628" i="26"/>
  <c r="S1628" i="26" s="1"/>
  <c r="I1629" i="26"/>
  <c r="S1629" i="26" s="1"/>
  <c r="I1630" i="26"/>
  <c r="S1630" i="26" s="1"/>
  <c r="I1631" i="26"/>
  <c r="S1631" i="26" s="1"/>
  <c r="I1632" i="26"/>
  <c r="S1632" i="26" s="1"/>
  <c r="I1633" i="26"/>
  <c r="S1633" i="26" s="1"/>
  <c r="I1634" i="26"/>
  <c r="S1634" i="26" s="1"/>
  <c r="I1635" i="26"/>
  <c r="S1635" i="26" s="1"/>
  <c r="I1636" i="26"/>
  <c r="S1636" i="26" s="1"/>
  <c r="I1637" i="26"/>
  <c r="S1637" i="26" s="1"/>
  <c r="I1638" i="26"/>
  <c r="S1638" i="26" s="1"/>
  <c r="I1639" i="26"/>
  <c r="S1639" i="26" s="1"/>
  <c r="I1640" i="26"/>
  <c r="S1640" i="26" s="1"/>
  <c r="I1641" i="26"/>
  <c r="S1641" i="26" s="1"/>
  <c r="I1642" i="26"/>
  <c r="S1642" i="26" s="1"/>
  <c r="I1643" i="26"/>
  <c r="S1643" i="26" s="1"/>
  <c r="I1644" i="26"/>
  <c r="S1644" i="26" s="1"/>
  <c r="I1645" i="26"/>
  <c r="S1645" i="26" s="1"/>
  <c r="I1646" i="26"/>
  <c r="S1646" i="26" s="1"/>
  <c r="I1647" i="26"/>
  <c r="S1647" i="26" s="1"/>
  <c r="I1648" i="26"/>
  <c r="S1648" i="26" s="1"/>
  <c r="I1649" i="26"/>
  <c r="S1649" i="26" s="1"/>
  <c r="I1650" i="26"/>
  <c r="S1650" i="26" s="1"/>
  <c r="I1651" i="26"/>
  <c r="S1651" i="26" s="1"/>
  <c r="I1652" i="26"/>
  <c r="S1652" i="26" s="1"/>
  <c r="I1653" i="26"/>
  <c r="S1653" i="26" s="1"/>
  <c r="I1654" i="26"/>
  <c r="S1654" i="26" s="1"/>
  <c r="I1655" i="26"/>
  <c r="S1655" i="26" s="1"/>
  <c r="I1656" i="26"/>
  <c r="S1656" i="26" s="1"/>
  <c r="I1657" i="26"/>
  <c r="S1657" i="26" s="1"/>
  <c r="I1658" i="26"/>
  <c r="S1658" i="26" s="1"/>
  <c r="I1659" i="26"/>
  <c r="S1659" i="26" s="1"/>
  <c r="I1660" i="26"/>
  <c r="S1660" i="26" s="1"/>
  <c r="I1661" i="26"/>
  <c r="S1661" i="26" s="1"/>
  <c r="I1662" i="26"/>
  <c r="S1662" i="26" s="1"/>
  <c r="I1663" i="26"/>
  <c r="S1663" i="26" s="1"/>
  <c r="I1664" i="26"/>
  <c r="S1664" i="26" s="1"/>
  <c r="I1665" i="26"/>
  <c r="S1665" i="26" s="1"/>
  <c r="I1666" i="26"/>
  <c r="S1666" i="26" s="1"/>
  <c r="I1667" i="26"/>
  <c r="S1667" i="26" s="1"/>
  <c r="I1668" i="26"/>
  <c r="S1668" i="26" s="1"/>
  <c r="I1669" i="26"/>
  <c r="S1669" i="26" s="1"/>
  <c r="I1670" i="26"/>
  <c r="S1670" i="26" s="1"/>
  <c r="I1671" i="26"/>
  <c r="S1671" i="26" s="1"/>
  <c r="I1672" i="26"/>
  <c r="S1672" i="26" s="1"/>
  <c r="I1673" i="26"/>
  <c r="S1673" i="26" s="1"/>
  <c r="I1674" i="26"/>
  <c r="S1674" i="26" s="1"/>
  <c r="I1675" i="26"/>
  <c r="S1675" i="26" s="1"/>
  <c r="I1676" i="26"/>
  <c r="S1676" i="26" s="1"/>
  <c r="I1677" i="26"/>
  <c r="S1677" i="26" s="1"/>
  <c r="I1678" i="26"/>
  <c r="S1678" i="26" s="1"/>
  <c r="I1679" i="26"/>
  <c r="S1679" i="26" s="1"/>
  <c r="I1680" i="26"/>
  <c r="S1680" i="26" s="1"/>
  <c r="I1681" i="26"/>
  <c r="S1681" i="26" s="1"/>
  <c r="I1682" i="26"/>
  <c r="S1682" i="26" s="1"/>
  <c r="I1683" i="26"/>
  <c r="S1683" i="26" s="1"/>
  <c r="I1684" i="26"/>
  <c r="S1684" i="26" s="1"/>
  <c r="I1685" i="26"/>
  <c r="S1685" i="26" s="1"/>
  <c r="I1686" i="26"/>
  <c r="S1686" i="26" s="1"/>
  <c r="I1687" i="26"/>
  <c r="S1687" i="26" s="1"/>
  <c r="I1688" i="26"/>
  <c r="S1688" i="26" s="1"/>
  <c r="I1689" i="26"/>
  <c r="S1689" i="26" s="1"/>
  <c r="I1690" i="26"/>
  <c r="S1690" i="26" s="1"/>
  <c r="I1691" i="26"/>
  <c r="S1691" i="26" s="1"/>
  <c r="I1692" i="26"/>
  <c r="S1692" i="26" s="1"/>
  <c r="I1693" i="26"/>
  <c r="S1693" i="26" s="1"/>
  <c r="I1694" i="26"/>
  <c r="S1694" i="26" s="1"/>
  <c r="I1695" i="26"/>
  <c r="S1695" i="26" s="1"/>
  <c r="I1696" i="26"/>
  <c r="S1696" i="26" s="1"/>
  <c r="I1697" i="26"/>
  <c r="S1697" i="26" s="1"/>
  <c r="I1698" i="26"/>
  <c r="S1698" i="26" s="1"/>
  <c r="I1699" i="26"/>
  <c r="S1699" i="26" s="1"/>
  <c r="I1700" i="26"/>
  <c r="S1700" i="26" s="1"/>
  <c r="I1701" i="26"/>
  <c r="S1701" i="26" s="1"/>
  <c r="I1702" i="26"/>
  <c r="S1702" i="26" s="1"/>
  <c r="I1703" i="26"/>
  <c r="S1703" i="26" s="1"/>
  <c r="I1704" i="26"/>
  <c r="S1704" i="26" s="1"/>
  <c r="I1705" i="26"/>
  <c r="S1705" i="26" s="1"/>
  <c r="I1706" i="26"/>
  <c r="S1706" i="26" s="1"/>
  <c r="I1707" i="26"/>
  <c r="S1707" i="26" s="1"/>
  <c r="I1708" i="26"/>
  <c r="S1708" i="26" s="1"/>
  <c r="I1709" i="26"/>
  <c r="S1709" i="26" s="1"/>
  <c r="I1710" i="26"/>
  <c r="S1710" i="26" s="1"/>
  <c r="I1711" i="26"/>
  <c r="S1711" i="26" s="1"/>
  <c r="I1712" i="26"/>
  <c r="S1712" i="26" s="1"/>
  <c r="I1713" i="26"/>
  <c r="S1713" i="26" s="1"/>
  <c r="I1714" i="26"/>
  <c r="S1714" i="26" s="1"/>
  <c r="I1715" i="26"/>
  <c r="S1715" i="26" s="1"/>
  <c r="I1716" i="26"/>
  <c r="S1716" i="26" s="1"/>
  <c r="I1717" i="26"/>
  <c r="S1717" i="26" s="1"/>
  <c r="I1718" i="26"/>
  <c r="S1718" i="26" s="1"/>
  <c r="I1719" i="26"/>
  <c r="S1719" i="26" s="1"/>
  <c r="I1720" i="26"/>
  <c r="S1720" i="26" s="1"/>
  <c r="I1721" i="26"/>
  <c r="S1721" i="26" s="1"/>
  <c r="I1722" i="26"/>
  <c r="S1722" i="26" s="1"/>
  <c r="I1723" i="26"/>
  <c r="S1723" i="26" s="1"/>
  <c r="I1724" i="26"/>
  <c r="S1724" i="26" s="1"/>
  <c r="I1725" i="26"/>
  <c r="S1725" i="26" s="1"/>
  <c r="I1726" i="26"/>
  <c r="S1726" i="26" s="1"/>
  <c r="I1727" i="26"/>
  <c r="S1727" i="26" s="1"/>
  <c r="I1728" i="26"/>
  <c r="S1728" i="26" s="1"/>
  <c r="I1729" i="26"/>
  <c r="S1729" i="26" s="1"/>
  <c r="I1730" i="26"/>
  <c r="S1730" i="26" s="1"/>
  <c r="I1731" i="26"/>
  <c r="S1731" i="26" s="1"/>
  <c r="I1732" i="26"/>
  <c r="S1732" i="26" s="1"/>
  <c r="I1733" i="26"/>
  <c r="S1733" i="26" s="1"/>
  <c r="I1734" i="26"/>
  <c r="S1734" i="26" s="1"/>
  <c r="I1735" i="26"/>
  <c r="S1735" i="26" s="1"/>
  <c r="I1736" i="26"/>
  <c r="S1736" i="26" s="1"/>
  <c r="I1737" i="26"/>
  <c r="S1737" i="26" s="1"/>
  <c r="I1738" i="26"/>
  <c r="S1738" i="26" s="1"/>
  <c r="I1739" i="26"/>
  <c r="S1739" i="26" s="1"/>
  <c r="I1740" i="26"/>
  <c r="S1740" i="26" s="1"/>
  <c r="I1741" i="26"/>
  <c r="S1741" i="26" s="1"/>
  <c r="I1742" i="26"/>
  <c r="S1742" i="26" s="1"/>
  <c r="I1743" i="26"/>
  <c r="S1743" i="26" s="1"/>
  <c r="I1744" i="26"/>
  <c r="S1744" i="26" s="1"/>
  <c r="I1745" i="26"/>
  <c r="S1745" i="26" s="1"/>
  <c r="I1746" i="26"/>
  <c r="S1746" i="26" s="1"/>
  <c r="I1747" i="26"/>
  <c r="S1747" i="26" s="1"/>
  <c r="I1748" i="26"/>
  <c r="S1748" i="26" s="1"/>
  <c r="I1749" i="26"/>
  <c r="S1749" i="26" s="1"/>
  <c r="I1750" i="26"/>
  <c r="S1750" i="26" s="1"/>
  <c r="I1751" i="26"/>
  <c r="S1751" i="26" s="1"/>
  <c r="I1752" i="26"/>
  <c r="S1752" i="26" s="1"/>
  <c r="I1753" i="26"/>
  <c r="S1753" i="26" s="1"/>
  <c r="I1754" i="26"/>
  <c r="S1754" i="26" s="1"/>
  <c r="I1755" i="26"/>
  <c r="S1755" i="26" s="1"/>
  <c r="I1756" i="26"/>
  <c r="S1756" i="26" s="1"/>
  <c r="I1757" i="26"/>
  <c r="S1757" i="26" s="1"/>
  <c r="I1758" i="26"/>
  <c r="S1758" i="26" s="1"/>
  <c r="I1759" i="26"/>
  <c r="S1759" i="26" s="1"/>
  <c r="I1760" i="26"/>
  <c r="S1760" i="26" s="1"/>
  <c r="I1761" i="26"/>
  <c r="S1761" i="26" s="1"/>
  <c r="I1762" i="26"/>
  <c r="S1762" i="26" s="1"/>
  <c r="I1763" i="26"/>
  <c r="S1763" i="26" s="1"/>
  <c r="I1764" i="26"/>
  <c r="S1764" i="26" s="1"/>
  <c r="I1765" i="26"/>
  <c r="S1765" i="26" s="1"/>
  <c r="I1766" i="26"/>
  <c r="S1766" i="26" s="1"/>
  <c r="I1767" i="26"/>
  <c r="S1767" i="26" s="1"/>
  <c r="I1768" i="26"/>
  <c r="S1768" i="26" s="1"/>
  <c r="I1769" i="26"/>
  <c r="S1769" i="26" s="1"/>
  <c r="I1770" i="26"/>
  <c r="S1770" i="26" s="1"/>
  <c r="I1771" i="26"/>
  <c r="S1771" i="26" s="1"/>
  <c r="I1772" i="26"/>
  <c r="S1772" i="26" s="1"/>
  <c r="I1773" i="26"/>
  <c r="S1773" i="26" s="1"/>
  <c r="I1774" i="26"/>
  <c r="S1774" i="26" s="1"/>
  <c r="I1775" i="26"/>
  <c r="S1775" i="26" s="1"/>
  <c r="I1776" i="26"/>
  <c r="S1776" i="26" s="1"/>
  <c r="I1777" i="26"/>
  <c r="S1777" i="26" s="1"/>
  <c r="I1778" i="26"/>
  <c r="S1778" i="26" s="1"/>
  <c r="I1779" i="26"/>
  <c r="S1779" i="26" s="1"/>
  <c r="I1780" i="26"/>
  <c r="S1780" i="26" s="1"/>
  <c r="I1781" i="26"/>
  <c r="S1781" i="26" s="1"/>
  <c r="I1782" i="26"/>
  <c r="S1782" i="26" s="1"/>
  <c r="I1783" i="26"/>
  <c r="S1783" i="26" s="1"/>
  <c r="I1784" i="26"/>
  <c r="S1784" i="26" s="1"/>
  <c r="I1785" i="26"/>
  <c r="S1785" i="26" s="1"/>
  <c r="I1786" i="26"/>
  <c r="S1786" i="26" s="1"/>
  <c r="I1787" i="26"/>
  <c r="S1787" i="26" s="1"/>
  <c r="I1788" i="26"/>
  <c r="S1788" i="26" s="1"/>
  <c r="I1789" i="26"/>
  <c r="S1789" i="26" s="1"/>
  <c r="I1790" i="26"/>
  <c r="S1790" i="26" s="1"/>
  <c r="I1791" i="26"/>
  <c r="S1791" i="26" s="1"/>
  <c r="I1792" i="26"/>
  <c r="S1792" i="26" s="1"/>
  <c r="I1793" i="26"/>
  <c r="S1793" i="26" s="1"/>
  <c r="I1794" i="26"/>
  <c r="S1794" i="26" s="1"/>
  <c r="I1795" i="26"/>
  <c r="S1795" i="26" s="1"/>
  <c r="I1796" i="26"/>
  <c r="S1796" i="26" s="1"/>
  <c r="I1797" i="26"/>
  <c r="S1797" i="26" s="1"/>
  <c r="I1798" i="26"/>
  <c r="S1798" i="26" s="1"/>
  <c r="I1799" i="26"/>
  <c r="S1799" i="26" s="1"/>
  <c r="I1800" i="26"/>
  <c r="S1800" i="26" s="1"/>
  <c r="I1801" i="26"/>
  <c r="S1801" i="26" s="1"/>
  <c r="I1802" i="26"/>
  <c r="S1802" i="26" s="1"/>
  <c r="I1803" i="26"/>
  <c r="S1803" i="26" s="1"/>
  <c r="I1804" i="26"/>
  <c r="S1804" i="26" s="1"/>
  <c r="I1805" i="26"/>
  <c r="S1805" i="26" s="1"/>
  <c r="I1806" i="26"/>
  <c r="S1806" i="26" s="1"/>
  <c r="I1807" i="26"/>
  <c r="S1807" i="26" s="1"/>
  <c r="I1808" i="26"/>
  <c r="S1808" i="26" s="1"/>
  <c r="I1809" i="26"/>
  <c r="S1809" i="26" s="1"/>
  <c r="I1810" i="26"/>
  <c r="S1810" i="26" s="1"/>
  <c r="I1811" i="26"/>
  <c r="S1811" i="26" s="1"/>
  <c r="I1812" i="26"/>
  <c r="S1812" i="26" s="1"/>
  <c r="I1813" i="26"/>
  <c r="S1813" i="26" s="1"/>
  <c r="I1814" i="26"/>
  <c r="S1814" i="26" s="1"/>
  <c r="I1815" i="26"/>
  <c r="S1815" i="26" s="1"/>
  <c r="I1816" i="26"/>
  <c r="S1816" i="26" s="1"/>
  <c r="I1817" i="26"/>
  <c r="S1817" i="26" s="1"/>
  <c r="I1818" i="26"/>
  <c r="S1818" i="26" s="1"/>
  <c r="I1819" i="26"/>
  <c r="S1819" i="26" s="1"/>
  <c r="I1820" i="26"/>
  <c r="S1820" i="26" s="1"/>
  <c r="I1821" i="26"/>
  <c r="S1821" i="26" s="1"/>
  <c r="I1822" i="26"/>
  <c r="S1822" i="26" s="1"/>
  <c r="I1823" i="26"/>
  <c r="S1823" i="26" s="1"/>
  <c r="I1824" i="26"/>
  <c r="S1824" i="26" s="1"/>
  <c r="I1825" i="26"/>
  <c r="S1825" i="26" s="1"/>
  <c r="I1826" i="26"/>
  <c r="S1826" i="26" s="1"/>
  <c r="I1827" i="26"/>
  <c r="S1827" i="26" s="1"/>
  <c r="I1828" i="26"/>
  <c r="S1828" i="26" s="1"/>
  <c r="I1829" i="26"/>
  <c r="S1829" i="26" s="1"/>
  <c r="I1830" i="26"/>
  <c r="S1830" i="26" s="1"/>
  <c r="I1831" i="26"/>
  <c r="S1831" i="26" s="1"/>
  <c r="I1832" i="26"/>
  <c r="S1832" i="26" s="1"/>
  <c r="I1833" i="26"/>
  <c r="S1833" i="26" s="1"/>
  <c r="I1834" i="26"/>
  <c r="S1834" i="26" s="1"/>
  <c r="I1835" i="26"/>
  <c r="S1835" i="26" s="1"/>
  <c r="I1836" i="26"/>
  <c r="S1836" i="26" s="1"/>
  <c r="I1837" i="26"/>
  <c r="S1837" i="26" s="1"/>
  <c r="I1838" i="26"/>
  <c r="S1838" i="26" s="1"/>
  <c r="I1839" i="26"/>
  <c r="S1839" i="26" s="1"/>
  <c r="I1840" i="26"/>
  <c r="S1840" i="26" s="1"/>
  <c r="I1841" i="26"/>
  <c r="S1841" i="26" s="1"/>
  <c r="I1842" i="26"/>
  <c r="S1842" i="26" s="1"/>
  <c r="I1843" i="26"/>
  <c r="S1843" i="26" s="1"/>
  <c r="I1844" i="26"/>
  <c r="S1844" i="26" s="1"/>
  <c r="I1845" i="26"/>
  <c r="S1845" i="26" s="1"/>
  <c r="I1846" i="26"/>
  <c r="S1846" i="26" s="1"/>
  <c r="I1847" i="26"/>
  <c r="S1847" i="26" s="1"/>
  <c r="I1848" i="26"/>
  <c r="S1848" i="26" s="1"/>
  <c r="I1849" i="26"/>
  <c r="S1849" i="26" s="1"/>
  <c r="I1850" i="26"/>
  <c r="S1850" i="26" s="1"/>
  <c r="I1851" i="26"/>
  <c r="S1851" i="26" s="1"/>
  <c r="I1852" i="26"/>
  <c r="S1852" i="26" s="1"/>
  <c r="I1853" i="26"/>
  <c r="S1853" i="26" s="1"/>
  <c r="I1854" i="26"/>
  <c r="S1854" i="26" s="1"/>
  <c r="I1855" i="26"/>
  <c r="S1855" i="26" s="1"/>
  <c r="I1856" i="26"/>
  <c r="S1856" i="26" s="1"/>
  <c r="I1857" i="26"/>
  <c r="S1857" i="26" s="1"/>
  <c r="I1858" i="26"/>
  <c r="S1858" i="26" s="1"/>
  <c r="I1859" i="26"/>
  <c r="S1859" i="26" s="1"/>
  <c r="I1860" i="26"/>
  <c r="S1860" i="26" s="1"/>
  <c r="I1861" i="26"/>
  <c r="S1861" i="26" s="1"/>
  <c r="I1862" i="26"/>
  <c r="S1862" i="26" s="1"/>
  <c r="I1863" i="26"/>
  <c r="S1863" i="26" s="1"/>
  <c r="I1864" i="26"/>
  <c r="S1864" i="26" s="1"/>
  <c r="I1865" i="26"/>
  <c r="S1865" i="26" s="1"/>
  <c r="I1866" i="26"/>
  <c r="S1866" i="26" s="1"/>
  <c r="I1867" i="26"/>
  <c r="S1867" i="26" s="1"/>
  <c r="I1868" i="26"/>
  <c r="S1868" i="26" s="1"/>
  <c r="I1869" i="26"/>
  <c r="S1869" i="26" s="1"/>
  <c r="I1870" i="26"/>
  <c r="S1870" i="26" s="1"/>
  <c r="I1871" i="26"/>
  <c r="S1871" i="26" s="1"/>
  <c r="I1872" i="26"/>
  <c r="S1872" i="26" s="1"/>
  <c r="I1873" i="26"/>
  <c r="S1873" i="26" s="1"/>
  <c r="I1874" i="26"/>
  <c r="S1874" i="26" s="1"/>
  <c r="I1875" i="26"/>
  <c r="S1875" i="26" s="1"/>
  <c r="I1876" i="26"/>
  <c r="S1876" i="26" s="1"/>
  <c r="I1877" i="26"/>
  <c r="S1877" i="26" s="1"/>
  <c r="I1878" i="26"/>
  <c r="S1878" i="26" s="1"/>
  <c r="I1879" i="26"/>
  <c r="S1879" i="26" s="1"/>
  <c r="I1880" i="26"/>
  <c r="S1880" i="26" s="1"/>
  <c r="I1881" i="26"/>
  <c r="S1881" i="26" s="1"/>
  <c r="I1882" i="26"/>
  <c r="S1882" i="26" s="1"/>
  <c r="I1883" i="26"/>
  <c r="S1883" i="26" s="1"/>
  <c r="I1884" i="26"/>
  <c r="S1884" i="26" s="1"/>
  <c r="I1885" i="26"/>
  <c r="S1885" i="26" s="1"/>
  <c r="I1886" i="26"/>
  <c r="S1886" i="26" s="1"/>
  <c r="I1887" i="26"/>
  <c r="S1887" i="26" s="1"/>
  <c r="I1888" i="26"/>
  <c r="S1888" i="26" s="1"/>
  <c r="I1889" i="26"/>
  <c r="S1889" i="26" s="1"/>
  <c r="I1890" i="26"/>
  <c r="S1890" i="26" s="1"/>
  <c r="I1891" i="26"/>
  <c r="S1891" i="26" s="1"/>
  <c r="I1892" i="26"/>
  <c r="S1892" i="26" s="1"/>
  <c r="I1893" i="26"/>
  <c r="S1893" i="26" s="1"/>
  <c r="I1894" i="26"/>
  <c r="S1894" i="26" s="1"/>
  <c r="I1895" i="26"/>
  <c r="S1895" i="26" s="1"/>
  <c r="I1896" i="26"/>
  <c r="S1896" i="26" s="1"/>
  <c r="I1897" i="26"/>
  <c r="S1897" i="26" s="1"/>
  <c r="I1898" i="26"/>
  <c r="S1898" i="26" s="1"/>
  <c r="I1899" i="26"/>
  <c r="S1899" i="26" s="1"/>
  <c r="I1900" i="26"/>
  <c r="S1900" i="26" s="1"/>
  <c r="I1901" i="26"/>
  <c r="S1901" i="26" s="1"/>
  <c r="I1902" i="26"/>
  <c r="S1902" i="26" s="1"/>
  <c r="I1903" i="26"/>
  <c r="S1903" i="26" s="1"/>
  <c r="I1904" i="26"/>
  <c r="S1904" i="26" s="1"/>
  <c r="I1905" i="26"/>
  <c r="S1905" i="26" s="1"/>
  <c r="I1906" i="26"/>
  <c r="S1906" i="26" s="1"/>
  <c r="I1907" i="26"/>
  <c r="S1907" i="26" s="1"/>
  <c r="I1908" i="26"/>
  <c r="S1908" i="26" s="1"/>
  <c r="I1909" i="26"/>
  <c r="S1909" i="26" s="1"/>
  <c r="I1910" i="26"/>
  <c r="S1910" i="26" s="1"/>
  <c r="I1911" i="26"/>
  <c r="S1911" i="26" s="1"/>
  <c r="I1912" i="26"/>
  <c r="S1912" i="26" s="1"/>
  <c r="I1913" i="26"/>
  <c r="S1913" i="26" s="1"/>
  <c r="I1914" i="26"/>
  <c r="S1914" i="26" s="1"/>
  <c r="I1915" i="26"/>
  <c r="S1915" i="26" s="1"/>
  <c r="I1916" i="26"/>
  <c r="S1916" i="26" s="1"/>
  <c r="I1917" i="26"/>
  <c r="S1917" i="26" s="1"/>
  <c r="I1918" i="26"/>
  <c r="S1918" i="26" s="1"/>
  <c r="I1919" i="26"/>
  <c r="S1919" i="26" s="1"/>
  <c r="I1920" i="26"/>
  <c r="S1920" i="26" s="1"/>
  <c r="I1921" i="26"/>
  <c r="S1921" i="26" s="1"/>
  <c r="I1922" i="26"/>
  <c r="S1922" i="26" s="1"/>
  <c r="I1923" i="26"/>
  <c r="S1923" i="26" s="1"/>
  <c r="I1924" i="26"/>
  <c r="S1924" i="26" s="1"/>
  <c r="I1925" i="26"/>
  <c r="S1925" i="26" s="1"/>
  <c r="I1926" i="26"/>
  <c r="S1926" i="26" s="1"/>
  <c r="I1927" i="26"/>
  <c r="S1927" i="26" s="1"/>
  <c r="I1928" i="26"/>
  <c r="S1928" i="26" s="1"/>
  <c r="I1929" i="26"/>
  <c r="S1929" i="26" s="1"/>
  <c r="I1930" i="26"/>
  <c r="S1930" i="26" s="1"/>
  <c r="I1931" i="26"/>
  <c r="S1931" i="26" s="1"/>
  <c r="I1932" i="26"/>
  <c r="S1932" i="26" s="1"/>
  <c r="I1933" i="26"/>
  <c r="S1933" i="26" s="1"/>
  <c r="I1934" i="26"/>
  <c r="S1934" i="26" s="1"/>
  <c r="I1935" i="26"/>
  <c r="S1935" i="26" s="1"/>
  <c r="I1936" i="26"/>
  <c r="S1936" i="26" s="1"/>
  <c r="I1937" i="26"/>
  <c r="S1937" i="26" s="1"/>
  <c r="I1938" i="26"/>
  <c r="S1938" i="26" s="1"/>
  <c r="I1939" i="26"/>
  <c r="S1939" i="26" s="1"/>
  <c r="G4" i="11"/>
  <c r="G5" i="11"/>
  <c r="G6" i="11"/>
  <c r="G7" i="11"/>
  <c r="G8" i="11"/>
  <c r="G9" i="11"/>
  <c r="G10" i="11"/>
  <c r="G11" i="11"/>
  <c r="G12" i="11"/>
  <c r="G3" i="11"/>
  <c r="D19" i="25"/>
  <c r="E19" i="25"/>
  <c r="B19" i="25"/>
  <c r="C18" i="25"/>
  <c r="C19" i="25" s="1"/>
  <c r="D18" i="25"/>
  <c r="D20" i="25" s="1"/>
  <c r="E18" i="25"/>
  <c r="E20" i="25" s="1"/>
  <c r="F18" i="25"/>
  <c r="F19" i="25" s="1"/>
  <c r="G18" i="25"/>
  <c r="G19" i="25" s="1"/>
  <c r="B18" i="25"/>
  <c r="B20" i="25" s="1"/>
  <c r="B22" i="25" l="1"/>
  <c r="E22" i="25"/>
  <c r="D22" i="25"/>
  <c r="G20" i="25"/>
  <c r="G22" i="25" s="1"/>
  <c r="C20" i="25"/>
  <c r="C22" i="25" s="1"/>
  <c r="F20" i="25"/>
  <c r="F22" i="25" s="1"/>
  <c r="E9" i="24"/>
  <c r="F9" i="24"/>
  <c r="F8" i="24"/>
  <c r="E8" i="24"/>
  <c r="F7" i="24"/>
  <c r="E7" i="24"/>
  <c r="F6" i="24"/>
  <c r="E6" i="24"/>
  <c r="K6" i="24"/>
  <c r="J6" i="24" l="1"/>
  <c r="J19" i="24"/>
  <c r="J15" i="24"/>
  <c r="J11" i="24"/>
  <c r="J7" i="24"/>
  <c r="K20" i="24"/>
  <c r="K16" i="24"/>
  <c r="K12" i="24"/>
  <c r="K8" i="24"/>
  <c r="J22" i="24"/>
  <c r="J18" i="24"/>
  <c r="J14" i="24"/>
  <c r="J10" i="24"/>
  <c r="K19" i="24"/>
  <c r="K15" i="24"/>
  <c r="K11" i="24"/>
  <c r="K7" i="24"/>
  <c r="J21" i="24"/>
  <c r="J17" i="24"/>
  <c r="J13" i="24"/>
  <c r="J9" i="24"/>
  <c r="K22" i="24"/>
  <c r="K18" i="24"/>
  <c r="K14" i="24"/>
  <c r="K10" i="24"/>
  <c r="J20" i="24"/>
  <c r="J16" i="24"/>
  <c r="J12" i="24"/>
  <c r="J8" i="24"/>
  <c r="K21" i="24"/>
  <c r="K17" i="24"/>
  <c r="K13" i="24"/>
  <c r="K9" i="24"/>
  <c r="H12" i="11"/>
  <c r="H11" i="11"/>
  <c r="H10" i="11"/>
  <c r="H9" i="11"/>
  <c r="H8" i="11"/>
  <c r="H7" i="11"/>
  <c r="H6" i="11"/>
  <c r="H5" i="11"/>
  <c r="H4" i="11"/>
  <c r="H3" i="11"/>
  <c r="F11" i="12"/>
  <c r="F12" i="12"/>
  <c r="F13" i="12"/>
  <c r="F14" i="12"/>
  <c r="F10" i="12"/>
  <c r="E11" i="12"/>
  <c r="E12" i="12"/>
  <c r="E13" i="12"/>
  <c r="E14" i="12"/>
  <c r="E10" i="12"/>
  <c r="D11" i="12"/>
  <c r="D12" i="12"/>
  <c r="D13" i="12"/>
  <c r="D14" i="12"/>
  <c r="D10" i="12"/>
  <c r="K23" i="24" l="1"/>
  <c r="L6" i="24" s="1"/>
  <c r="L16" i="24" l="1"/>
  <c r="L7" i="24"/>
  <c r="L21" i="24"/>
  <c r="L13" i="24"/>
  <c r="L18" i="24"/>
  <c r="L12" i="24"/>
  <c r="L10" i="24"/>
  <c r="L14" i="24"/>
  <c r="L15" i="24"/>
  <c r="L17" i="24"/>
  <c r="L11" i="24"/>
  <c r="L8" i="24"/>
  <c r="L20" i="24"/>
  <c r="L19" i="24"/>
  <c r="L9" i="24"/>
  <c r="L22"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A10678-75DE-4087-BD80-50259B38262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410AD926-A8B4-4088-943D-58837587A6AD}" name="WorksheetConnection_EXCEL PROJECT.xlsx!Table1" type="102" refreshedVersion="8" minRefreshableVersion="5">
    <extLst>
      <ext xmlns:x15="http://schemas.microsoft.com/office/spreadsheetml/2010/11/main" uri="{DE250136-89BD-433C-8126-D09CA5730AF9}">
        <x15:connection id="Table1">
          <x15:rangePr sourceName="_xlcn.WorksheetConnection_EXCELPROJECT.xlsxTable1"/>
        </x15:connection>
      </ext>
    </extLst>
  </connection>
  <connection id="3" xr16:uid="{94C99973-3A8D-4DFF-8B92-5A37F49C5D17}" name="WorksheetConnection_EXCEL PROJECT.xlsx!Table4" type="102" refreshedVersion="8" minRefreshableVersion="5">
    <extLst>
      <ext xmlns:x15="http://schemas.microsoft.com/office/spreadsheetml/2010/11/main" uri="{DE250136-89BD-433C-8126-D09CA5730AF9}">
        <x15:connection id="Table4">
          <x15:rangePr sourceName="_xlcn.WorksheetConnection_EXCELPROJECT.xlsxTable4"/>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<sst xmlns="http://schemas.openxmlformats.org/spreadsheetml/2006/main" count="60387" uniqueCount="3336">
  <si>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</si>
  <si>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</si>
  <si>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</si>
  <si>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</si>
  <si>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</si>
  <si>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</si>
  <si>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</si>
  <si>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</si>
  <si>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</si>
  <si>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</si>
  <si>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</si>
  <si>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</si>
  <si>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</si>
  <si>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</si>
  <si>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</si>
  <si>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</si>
  <si>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</si>
  <si>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</si>
  <si>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</si>
  <si>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</si>
  <si>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</si>
  <si>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</si>
  <si>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</si>
  <si>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</si>
  <si>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</si>
  <si>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</si>
  <si>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</si>
  <si>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</si>
  <si>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</si>
  <si>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</si>
  <si>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</si>
  <si>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</si>
  <si>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</si>
  <si>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</si>
  <si>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</si>
  <si>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</si>
  <si>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</si>
  <si>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</si>
  <si>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</si>
  <si>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</si>
  <si>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</si>
  <si>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</si>
  <si>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</si>
  <si>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</si>
  <si>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</si>
  <si>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</si>
  <si>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</si>
  <si>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</si>
  <si>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</si>
  <si>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</si>
  <si>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</si>
  <si>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</si>
  <si>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</si>
  <si>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</si>
  <si>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</si>
  <si>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</si>
  <si>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</si>
  <si>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</si>
  <si>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</si>
  <si>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</si>
  <si>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</si>
  <si>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</si>
  <si>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</si>
  <si>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</si>
  <si>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</si>
  <si>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</si>
  <si>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</si>
  <si>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</si>
  <si>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</si>
  <si>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</si>
  <si>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</si>
  <si>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</si>
  <si>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</si>
  <si>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</si>
  <si>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</si>
  <si>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</si>
  <si>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</si>
  <si>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</si>
  <si>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</si>
  <si>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</si>
  <si>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</si>
  <si>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</si>
  <si>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</si>
  <si>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</si>
  <si>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</si>
  <si>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</si>
  <si>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</si>
  <si>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</si>
  <si>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</si>
  <si>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</si>
  <si>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</si>
  <si>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</si>
  <si>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</si>
  <si>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</si>
  <si>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</si>
  <si>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</si>
  <si>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</si>
  <si>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</si>
  <si>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</si>
  <si>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</si>
  <si>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</si>
  <si>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</si>
  <si>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</si>
  <si>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</si>
  <si>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</si>
  <si>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</si>
  <si>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</si>
  <si>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</si>
  <si>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</si>
  <si>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</si>
  <si>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</si>
  <si>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</si>
  <si>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</si>
  <si>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</si>
  <si>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</si>
  <si>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</si>
  <si>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</si>
  <si>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</si>
  <si>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</si>
  <si>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</si>
  <si>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</si>
  <si>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</si>
  <si>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</si>
  <si>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</si>
  <si>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</si>
  <si>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</si>
  <si>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</si>
  <si>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</si>
  <si>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</si>
  <si>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</si>
  <si>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</si>
  <si>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</si>
  <si>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</si>
  <si>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</si>
  <si>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</si>
  <si>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</si>
  <si>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</si>
  <si>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</si>
  <si>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</si>
  <si>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</si>
  <si>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</si>
  <si>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</si>
  <si>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</si>
  <si>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</si>
  <si>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</si>
  <si>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</si>
  <si>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</si>
  <si>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</si>
  <si>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</si>
  <si>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</si>
  <si>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</si>
  <si>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</si>
  <si>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</si>
  <si>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</si>
  <si>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</si>
  <si>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</si>
  <si>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</si>
  <si>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</si>
  <si>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</si>
  <si>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</si>
  <si>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</si>
  <si>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</si>
  <si>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</si>
  <si>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</si>
  <si>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</si>
  <si>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</si>
  <si>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</si>
  <si>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</si>
  <si>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</si>
  <si>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</si>
  <si>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</si>
  <si>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</si>
  <si>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</si>
  <si>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</si>
  <si>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</si>
  <si>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</si>
  <si>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</si>
  <si>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</si>
  <si>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</si>
  <si>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</si>
  <si>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</si>
  <si>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</si>
  <si>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</si>
  <si>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</si>
  <si>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</si>
  <si>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</si>
  <si>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</si>
  <si>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</si>
  <si>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</si>
  <si>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</si>
  <si>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</si>
  <si>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</si>
  <si>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</si>
  <si>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</si>
  <si>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</si>
  <si>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</si>
  <si>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</si>
  <si>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</si>
  <si>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</si>
  <si>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</si>
  <si>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</si>
  <si>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</si>
  <si>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</si>
  <si>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</si>
  <si>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</si>
  <si>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</si>
  <si>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</si>
  <si>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</si>
  <si>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</si>
  <si>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</si>
  <si>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</si>
  <si>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</si>
  <si>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</si>
  <si>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</si>
  <si>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</si>
  <si>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</si>
  <si>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</si>
  <si>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</si>
  <si>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</si>
  <si>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</si>
  <si>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</si>
  <si>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</si>
  <si>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</si>
  <si>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</si>
  <si>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</si>
  <si>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</si>
  <si>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</si>
  <si>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</si>
  <si>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</si>
  <si>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</si>
  <si>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</si>
  <si>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</si>
  <si>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</si>
  <si>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</si>
  <si>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</si>
  <si>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</si>
  <si>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</si>
  <si>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</si>
  <si>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</si>
  <si>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</si>
  <si>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</si>
  <si>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</si>
  <si>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</si>
  <si>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</si>
  <si>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</si>
  <si>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</si>
  <si>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</si>
  <si>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</si>
  <si>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</si>
  <si>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</si>
  <si>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</si>
  <si>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</si>
  <si>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</si>
  <si>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</si>
  <si>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</si>
  <si>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</si>
  <si>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</si>
  <si>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</si>
  <si>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</si>
  <si>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</si>
  <si>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</si>
  <si>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</si>
  <si>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</si>
  <si>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</si>
  <si>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</si>
  <si>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</si>
  <si>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</si>
  <si>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</si>
  <si>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</si>
  <si>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</si>
  <si>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</si>
  <si>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</si>
  <si>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</si>
  <si>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</si>
  <si>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</si>
  <si>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</si>
  <si>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</si>
  <si>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</si>
  <si>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</si>
  <si>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</si>
  <si>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</si>
  <si>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</si>
  <si>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</si>
  <si>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</si>
  <si>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</si>
  <si>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</si>
  <si>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</si>
  <si>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</si>
  <si>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</si>
  <si>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</si>
  <si>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</si>
  <si>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</si>
  <si>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</si>
  <si>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</si>
  <si>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</si>
  <si>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</si>
  <si>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</si>
  <si>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</si>
  <si>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</si>
  <si>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</si>
  <si>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</si>
  <si>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</si>
  <si>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</si>
  <si>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</si>
  <si>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</si>
  <si>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</si>
  <si>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</si>
  <si>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</si>
  <si>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</si>
  <si>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</si>
  <si>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</si>
  <si>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</si>
  <si>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</si>
  <si>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</si>
  <si>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</si>
  <si>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</si>
  <si>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</si>
  <si>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</si>
  <si>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</si>
  <si>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</si>
  <si>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</si>
  <si>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</si>
  <si>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</si>
  <si>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</si>
  <si>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</si>
  <si>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</si>
  <si>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</si>
  <si>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</si>
  <si>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</si>
  <si>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</si>
  <si>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</si>
  <si>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</si>
  <si>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</si>
  <si>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</si>
  <si>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</si>
  <si>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</si>
  <si>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</si>
  <si>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</si>
  <si>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</si>
  <si>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</si>
  <si>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</si>
  <si>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</si>
  <si>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</si>
  <si>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</si>
  <si>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</si>
  <si>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</si>
  <si>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</si>
  <si>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</si>
  <si>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</si>
  <si>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</si>
  <si>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</si>
  <si>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</si>
  <si>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</si>
  <si>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</si>
  <si>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</si>
  <si>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</si>
  <si>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</si>
  <si>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</si>
  <si>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</si>
  <si>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</si>
  <si>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</si>
  <si>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</si>
  <si>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</si>
  <si>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</si>
  <si>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</si>
  <si>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</si>
  <si>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</si>
  <si>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</si>
  <si>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</si>
  <si>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</si>
  <si>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</si>
  <si>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</si>
  <si>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</si>
  <si>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</si>
  <si>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</si>
  <si>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</si>
  <si>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</si>
  <si>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</si>
  <si>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</si>
  <si>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</si>
  <si>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</si>
  <si>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</si>
  <si>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</si>
  <si>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</si>
  <si>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</si>
  <si>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</si>
  <si>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</si>
  <si>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</si>
  <si>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</si>
  <si>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</si>
  <si>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</si>
  <si>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</si>
  <si>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</si>
  <si>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</si>
  <si>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</si>
  <si>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</si>
  <si>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</si>
  <si>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</si>
  <si>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</si>
  <si>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</si>
  <si>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</si>
  <si>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</si>
  <si>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</si>
  <si>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</si>
  <si>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</si>
  <si>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</si>
  <si>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</si>
  <si>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</si>
  <si>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</si>
  <si>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</si>
  <si>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</si>
  <si>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</si>
  <si>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</si>
  <si>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</si>
  <si>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</si>
  <si>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</si>
  <si>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</si>
  <si>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</si>
  <si>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</si>
  <si>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</si>
  <si>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</si>
  <si>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</si>
  <si>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</si>
  <si>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</si>
  <si>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</si>
  <si>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</si>
  <si>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</si>
  <si>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</si>
  <si>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</si>
  <si>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</si>
  <si>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</si>
  <si>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</si>
  <si>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</si>
  <si>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</si>
  <si>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</si>
  <si>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</si>
  <si>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</si>
  <si>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</si>
  <si>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</si>
  <si>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</si>
  <si>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</si>
  <si>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</si>
  <si>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</si>
  <si>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</si>
  <si>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</si>
  <si>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</si>
  <si>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</si>
  <si>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</si>
  <si>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</si>
  <si>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</si>
  <si>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</si>
  <si>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</si>
  <si>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</si>
  <si>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</si>
  <si>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</si>
  <si>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</si>
  <si>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</si>
  <si>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</si>
  <si>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</si>
  <si>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</si>
  <si>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</si>
  <si>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</si>
  <si>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</si>
  <si>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</si>
  <si>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</si>
  <si>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</si>
  <si>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</si>
  <si>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</si>
  <si>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</si>
  <si>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</si>
  <si>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</si>
  <si>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</si>
  <si>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</si>
  <si>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</si>
  <si>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</si>
  <si>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</si>
  <si>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</si>
  <si>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</si>
  <si>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</si>
  <si>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</si>
  <si>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</si>
  <si>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</si>
  <si>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</si>
  <si>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</si>
  <si>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</si>
  <si>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</si>
  <si>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</si>
  <si>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</si>
  <si>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</si>
  <si>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</si>
  <si>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</si>
  <si>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</si>
  <si>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</si>
  <si>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</si>
  <si>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</si>
  <si>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</si>
  <si>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</si>
  <si>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</si>
  <si>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</si>
  <si>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</si>
  <si>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</si>
  <si>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</si>
  <si>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</si>
  <si>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</si>
  <si>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</si>
  <si>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</si>
  <si>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</si>
  <si>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</si>
  <si>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</si>
  <si>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</si>
  <si>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</si>
  <si>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</si>
  <si>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</si>
  <si>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</si>
  <si>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</si>
  <si>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</si>
  <si>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</si>
  <si>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</si>
  <si>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</si>
  <si>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</si>
  <si>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</si>
  <si>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</si>
  <si>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</si>
  <si>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</si>
  <si>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</si>
  <si>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</si>
  <si>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</si>
  <si>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</si>
  <si>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</si>
  <si>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</si>
  <si>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</si>
  <si>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</si>
  <si>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</si>
  <si>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</si>
  <si>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</si>
  <si>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</si>
  <si>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</si>
  <si>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</si>
  <si>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</si>
  <si>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</si>
  <si>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</si>
  <si>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</si>
  <si>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</si>
  <si>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</si>
  <si>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</si>
  <si>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</si>
  <si>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</si>
  <si>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</si>
  <si>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</si>
  <si>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</si>
  <si>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</si>
  <si>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</si>
  <si>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</si>
  <si>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</si>
  <si>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</si>
  <si>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</si>
  <si>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</si>
  <si>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</si>
  <si>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</si>
  <si>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</si>
  <si>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</si>
  <si>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</si>
  <si>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</si>
  <si>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</si>
  <si>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</si>
  <si>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</si>
  <si>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</si>
  <si>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</si>
  <si>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</si>
  <si>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</si>
  <si>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</si>
  <si>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</si>
  <si>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</si>
  <si>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</si>
  <si>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</si>
  <si>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</si>
  <si>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</si>
  <si>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</si>
  <si>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</si>
  <si>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</si>
  <si>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</si>
  <si>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</si>
  <si>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</si>
  <si>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</si>
  <si>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</si>
  <si>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</si>
  <si>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</si>
  <si>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</si>
  <si>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</si>
  <si>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</si>
  <si>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</si>
  <si>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</si>
  <si>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</si>
  <si>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</si>
  <si>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</si>
  <si>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</si>
  <si>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</si>
  <si>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</si>
  <si>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</si>
  <si>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</si>
  <si>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</si>
  <si>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</si>
  <si>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</si>
  <si>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</si>
  <si>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</si>
  <si>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</si>
  <si>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</si>
  <si>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</si>
  <si>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</si>
  <si>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</si>
  <si>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</si>
  <si>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</si>
  <si>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</si>
  <si>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</si>
  <si>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</si>
  <si>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</si>
  <si>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</si>
  <si>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</si>
  <si>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</si>
  <si>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</si>
  <si>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</si>
  <si>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</si>
  <si>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</si>
  <si>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</si>
  <si>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</si>
  <si>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</si>
  <si>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</si>
  <si>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</si>
  <si>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</si>
  <si>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</si>
  <si>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</si>
  <si>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</si>
  <si>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</si>
  <si>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</si>
  <si>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</si>
  <si>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</si>
  <si>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</si>
  <si>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</si>
  <si>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</si>
  <si>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</si>
  <si>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</si>
  <si>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</si>
  <si>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</si>
  <si>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</si>
  <si>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</si>
  <si>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</si>
  <si>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</si>
  <si>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</si>
  <si>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</si>
  <si>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</si>
  <si>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</si>
  <si>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</si>
  <si>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</si>
  <si>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</si>
  <si>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</si>
  <si>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</si>
  <si>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</si>
  <si>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</si>
  <si>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</si>
  <si>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</si>
  <si>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</si>
  <si>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</si>
  <si>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</si>
  <si>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</si>
  <si>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</si>
  <si>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</si>
  <si>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</si>
  <si>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</si>
  <si>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</si>
  <si>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</si>
  <si>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</si>
  <si>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</si>
  <si>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</si>
  <si>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</si>
  <si>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</si>
  <si>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</si>
  <si>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</si>
  <si>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</si>
  <si>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</si>
  <si>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</si>
  <si>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</si>
  <si>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</si>
  <si>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</si>
  <si>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</si>
  <si>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</si>
  <si>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</si>
  <si>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</si>
  <si>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</si>
  <si>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</si>
  <si>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</si>
  <si>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</si>
  <si>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</si>
  <si>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</si>
  <si>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</si>
  <si>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</si>
  <si>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</si>
  <si>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</si>
  <si>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</si>
  <si>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</si>
  <si>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</si>
  <si>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</si>
  <si>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</si>
  <si>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</si>
  <si>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</si>
  <si>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</si>
  <si>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</si>
  <si>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</si>
  <si>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</si>
  <si>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</si>
  <si>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</si>
  <si>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</si>
  <si>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</si>
  <si>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</si>
  <si>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</si>
  <si>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</si>
  <si>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</si>
  <si>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</si>
  <si>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</si>
  <si>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</si>
  <si>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</si>
  <si>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</si>
  <si>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</si>
  <si>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</si>
  <si>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</si>
  <si>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</si>
  <si>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</si>
  <si>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</si>
  <si>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</si>
  <si>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</si>
  <si>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</si>
  <si>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</si>
  <si>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</si>
  <si>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</si>
  <si>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</si>
  <si>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</si>
  <si>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</si>
  <si>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</si>
  <si>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</si>
  <si>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</si>
  <si>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</si>
  <si>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</si>
  <si>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</si>
  <si>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</si>
  <si>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</si>
  <si>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</si>
  <si>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</si>
  <si>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</si>
  <si>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</si>
  <si>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</si>
  <si>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</si>
  <si>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</si>
  <si>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</si>
  <si>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</si>
  <si>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</si>
  <si>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</si>
  <si>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</si>
  <si>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</si>
  <si>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</si>
  <si>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</si>
  <si>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</si>
  <si>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</si>
  <si>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</si>
  <si>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</si>
  <si>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</si>
  <si>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</si>
  <si>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</si>
  <si>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</si>
  <si>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</si>
  <si>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</si>
  <si>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</si>
  <si>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</si>
  <si>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</si>
  <si>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</si>
  <si>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</si>
  <si>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</si>
  <si>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</si>
  <si>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</si>
  <si>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</si>
  <si>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</si>
  <si>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</si>
  <si>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</si>
  <si>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</si>
  <si>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</si>
  <si>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</si>
  <si>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</si>
  <si>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</si>
  <si>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</si>
  <si>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</si>
  <si>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</si>
  <si>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</si>
  <si>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</si>
  <si>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</si>
  <si>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</si>
  <si>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</si>
  <si>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</si>
  <si>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</si>
  <si>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</si>
  <si>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</si>
  <si>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</si>
  <si>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</si>
  <si>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</si>
  <si>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</si>
  <si>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</si>
  <si>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</si>
  <si>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</si>
  <si>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</si>
  <si>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</si>
  <si>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</si>
  <si>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</si>
  <si>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</si>
  <si>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</si>
  <si>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</si>
  <si>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</si>
  <si>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</si>
  <si>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</si>
  <si>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</si>
  <si>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</si>
  <si>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</si>
  <si>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</si>
  <si>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</si>
  <si>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</si>
  <si>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</si>
  <si>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</si>
  <si>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</si>
  <si>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</si>
  <si>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</si>
  <si>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</si>
  <si>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</si>
  <si>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</si>
  <si>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</si>
  <si>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</si>
  <si>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</si>
  <si>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</si>
  <si>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</si>
  <si>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</si>
  <si>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</si>
  <si>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</si>
  <si>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</si>
  <si>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</si>
  <si>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</si>
  <si>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</si>
  <si>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</si>
  <si>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</si>
  <si>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</si>
  <si>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</si>
  <si>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</si>
  <si>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</si>
  <si>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</si>
  <si>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</si>
  <si>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</si>
  <si>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</si>
  <si>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</si>
  <si>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</si>
  <si>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</si>
  <si>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</si>
  <si>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</si>
  <si>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</si>
  <si>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</si>
  <si>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</si>
  <si>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</si>
  <si>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</si>
  <si>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</si>
  <si>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</si>
  <si>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</si>
  <si>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</si>
  <si>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</si>
  <si>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</si>
  <si>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</si>
  <si>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</si>
  <si>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</si>
  <si>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</si>
  <si>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</si>
  <si>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</si>
  <si>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</si>
  <si>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</si>
  <si>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</si>
  <si>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</si>
  <si>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</si>
  <si>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</si>
  <si>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</si>
  <si>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</si>
  <si>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</si>
  <si>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</si>
  <si>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</si>
  <si>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</si>
  <si>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</si>
  <si>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</si>
  <si>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</si>
  <si>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</si>
  <si>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</si>
  <si>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</si>
  <si>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</si>
  <si>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</si>
  <si>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</si>
  <si>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</si>
  <si>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</si>
  <si>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</si>
  <si>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</si>
  <si>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</si>
  <si>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</si>
  <si>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</si>
  <si>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</si>
  <si>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</si>
  <si>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</si>
  <si>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</si>
  <si>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</si>
  <si>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</si>
  <si>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</si>
  <si>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</si>
  <si>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</si>
  <si>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</si>
  <si>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</si>
  <si>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</si>
  <si>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</si>
  <si>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</si>
  <si>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</si>
  <si>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</si>
  <si>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</si>
  <si>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</si>
  <si>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</si>
  <si>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</si>
  <si>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</si>
  <si>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</si>
  <si>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</si>
  <si>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</si>
  <si>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</si>
  <si>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</si>
  <si>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</si>
  <si>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</si>
  <si>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</si>
  <si>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</si>
  <si>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</si>
  <si>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</si>
  <si>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</si>
  <si>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</si>
  <si>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</si>
  <si>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</si>
  <si>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</si>
  <si>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</si>
  <si>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</si>
  <si>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</si>
  <si>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</si>
  <si>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</si>
  <si>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</si>
  <si>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</si>
  <si>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</si>
  <si>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</si>
  <si>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</si>
  <si>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</si>
  <si>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</si>
  <si>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</si>
  <si>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</si>
  <si>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</si>
  <si>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</si>
  <si>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</si>
  <si>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</si>
  <si>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</si>
  <si>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</si>
  <si>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</si>
  <si>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</si>
  <si>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</si>
  <si>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</si>
  <si>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</si>
  <si>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</si>
  <si>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</si>
  <si>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</si>
  <si>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</si>
  <si>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</si>
  <si>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</si>
  <si>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</si>
  <si>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</si>
  <si>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</si>
  <si>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</si>
  <si>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</si>
  <si>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</si>
  <si>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</si>
  <si>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</si>
  <si>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</si>
  <si>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</si>
  <si>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</si>
  <si>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</si>
  <si>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</si>
  <si>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</si>
  <si>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</si>
  <si>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</si>
  <si>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</si>
  <si>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</si>
  <si>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</si>
  <si>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</si>
  <si>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</si>
  <si>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</si>
  <si>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</si>
  <si>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</si>
  <si>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</si>
  <si>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</si>
  <si>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</si>
  <si>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</si>
  <si>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</si>
  <si>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</si>
  <si>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</si>
  <si>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</si>
  <si>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</si>
  <si>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</si>
  <si>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</si>
  <si>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</si>
  <si>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</si>
  <si>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</si>
  <si>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</si>
  <si>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</si>
  <si>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</si>
  <si>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</si>
  <si>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</si>
  <si>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</si>
  <si>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</si>
  <si>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</si>
  <si>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</si>
  <si>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</si>
  <si>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</si>
  <si>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</si>
  <si>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</si>
  <si>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</si>
  <si>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</si>
  <si>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</si>
  <si>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</si>
  <si>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</si>
  <si>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</si>
  <si>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</si>
  <si>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</si>
  <si>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</si>
  <si>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</si>
  <si>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</si>
  <si>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</si>
  <si>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</si>
  <si>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</si>
  <si>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</si>
  <si>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</si>
  <si>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</si>
  <si>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</si>
  <si>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</si>
  <si>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</si>
  <si>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</si>
  <si>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</si>
  <si>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</si>
  <si>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</si>
  <si>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</si>
  <si>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</si>
  <si>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</si>
  <si>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</si>
  <si>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</si>
  <si>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</si>
  <si>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</si>
  <si>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</si>
  <si>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</si>
  <si>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</si>
  <si>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</si>
  <si>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</si>
  <si>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</si>
  <si>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</si>
  <si>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</si>
  <si>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</si>
  <si>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</si>
  <si>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</si>
  <si>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</si>
  <si>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</si>
  <si>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</si>
  <si>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</si>
  <si>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</si>
  <si>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</si>
  <si>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</si>
  <si>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</si>
  <si>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</si>
  <si>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</si>
  <si>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</si>
  <si>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</si>
  <si>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</si>
  <si>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</si>
  <si>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</si>
  <si>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</si>
  <si>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</si>
  <si>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</si>
  <si>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</si>
  <si>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</si>
  <si>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</si>
  <si>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</si>
  <si>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</si>
  <si>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</si>
  <si>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</si>
  <si>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</si>
  <si>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</si>
  <si>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</si>
  <si>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</si>
  <si>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</si>
  <si>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</si>
  <si>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</si>
  <si>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</si>
  <si>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</si>
  <si>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</si>
  <si>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</si>
  <si>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</si>
  <si>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</si>
  <si>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</si>
  <si>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</si>
  <si>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</si>
  <si>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</si>
  <si>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</si>
  <si>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</si>
  <si>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</si>
  <si>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</si>
  <si>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</si>
  <si>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</si>
  <si>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</si>
  <si>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</si>
  <si>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</si>
  <si>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</si>
  <si>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</si>
  <si>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</si>
  <si>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</si>
  <si>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</si>
  <si>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</si>
  <si>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</si>
  <si>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</si>
  <si>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</si>
  <si>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</si>
  <si>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</si>
  <si>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</si>
  <si>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</si>
  <si>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</si>
  <si>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</si>
  <si>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</si>
  <si>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</si>
  <si>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</si>
  <si>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</si>
  <si>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</si>
  <si>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</si>
  <si>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</si>
  <si>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</si>
  <si>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</si>
  <si>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</si>
  <si>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</si>
  <si>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</si>
  <si>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</si>
  <si>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</si>
  <si>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</si>
  <si>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</si>
  <si>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</si>
  <si>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</si>
  <si>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</si>
  <si>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</si>
  <si>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</si>
  <si>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</si>
  <si>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</si>
  <si>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</si>
  <si>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</si>
  <si>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</si>
  <si>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</si>
  <si>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</si>
  <si>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</si>
  <si>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</si>
  <si>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</si>
  <si>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</si>
  <si>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</si>
  <si>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</si>
  <si>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</si>
  <si>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</si>
  <si>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</si>
  <si>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</si>
  <si>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</si>
  <si>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</si>
  <si>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</si>
  <si>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</si>
  <si>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</si>
  <si>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</si>
  <si>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</si>
  <si>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</si>
  <si>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</si>
  <si>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</si>
  <si>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</si>
  <si>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</si>
  <si>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</si>
  <si>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</si>
  <si>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</si>
  <si>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</si>
  <si>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</si>
  <si>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</si>
  <si>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</si>
  <si>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</si>
  <si>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</si>
  <si>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</si>
  <si>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</si>
  <si>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</si>
  <si>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</si>
  <si>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</si>
  <si>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</si>
  <si>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</si>
  <si>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</si>
  <si>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</si>
  <si>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</si>
  <si>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</si>
  <si>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</si>
  <si>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</si>
  <si>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</si>
  <si>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</si>
  <si>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</si>
  <si>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</si>
  <si>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</si>
  <si>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</si>
  <si>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</si>
  <si>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</si>
  <si>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</si>
  <si>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</si>
  <si>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</si>
  <si>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</si>
  <si>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</si>
  <si>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</si>
  <si>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</si>
  <si>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</si>
  <si>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</si>
  <si>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</si>
  <si>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</si>
  <si>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</si>
  <si>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</si>
  <si>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</si>
  <si>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</si>
  <si>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</si>
  <si>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</si>
  <si>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</si>
  <si>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</si>
  <si>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</si>
  <si>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</si>
  <si>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</si>
  <si>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</si>
  <si>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</si>
  <si>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</si>
  <si>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</si>
  <si>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</si>
  <si>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</si>
  <si>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</si>
  <si>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</si>
  <si>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</si>
  <si>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</si>
  <si>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</si>
  <si>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</si>
  <si>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</si>
  <si>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</si>
  <si>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</si>
  <si>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</si>
  <si>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</si>
  <si>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</si>
  <si>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</si>
  <si>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</si>
  <si>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</si>
  <si>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</si>
  <si>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</si>
  <si>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</si>
  <si>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</si>
  <si>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</si>
  <si>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</si>
  <si>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</si>
  <si>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</si>
  <si>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</si>
  <si>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</si>
  <si>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</si>
  <si>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</si>
  <si>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</si>
  <si>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</si>
  <si>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</si>
  <si>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</si>
  <si>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</si>
  <si>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</si>
  <si>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</si>
  <si>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</si>
  <si>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</si>
  <si>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</si>
  <si>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</si>
  <si>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</si>
  <si>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</si>
  <si>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</si>
  <si>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</si>
  <si>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</si>
  <si>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</si>
  <si>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</si>
  <si>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</si>
  <si>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</si>
  <si>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</si>
  <si>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</si>
  <si>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</si>
  <si>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</si>
  <si>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</si>
  <si>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</si>
  <si>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</si>
  <si>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</si>
  <si>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</si>
  <si>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</si>
  <si>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</si>
  <si>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</si>
  <si>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</si>
  <si>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</si>
  <si>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</si>
  <si>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</si>
  <si>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</si>
  <si>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</si>
  <si>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</si>
  <si>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</si>
  <si>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</si>
  <si>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</si>
  <si>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</si>
  <si>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</si>
  <si>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</si>
  <si>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</si>
  <si>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</si>
  <si>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</si>
  <si>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</si>
  <si>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</si>
  <si>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</si>
  <si>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</si>
  <si>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</si>
  <si>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</si>
  <si>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</si>
  <si>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</si>
  <si>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</si>
  <si>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</si>
  <si>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</si>
  <si>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</si>
  <si>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</si>
  <si>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</si>
  <si>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</si>
  <si>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</si>
  <si>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</si>
  <si>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</si>
  <si>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</si>
  <si>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</si>
  <si>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</si>
  <si>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</si>
  <si>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</si>
  <si>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</si>
  <si>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</si>
  <si>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</si>
  <si>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</si>
  <si>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</si>
  <si>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</si>
  <si>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</si>
  <si>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</si>
  <si>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</si>
  <si>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</si>
  <si>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</si>
  <si>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</si>
  <si>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</si>
  <si>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</si>
  <si>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</si>
  <si>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</si>
  <si>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</si>
  <si>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</si>
  <si>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</si>
  <si>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</si>
  <si>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</si>
  <si>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</si>
  <si>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</si>
  <si>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</si>
  <si>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</si>
  <si>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</si>
  <si>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</si>
  <si>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</si>
  <si>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</si>
  <si>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</si>
  <si>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</si>
  <si>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</si>
  <si>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</si>
  <si>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</si>
  <si>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</si>
  <si>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</si>
  <si>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</si>
  <si>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</si>
  <si>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</si>
  <si>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</si>
  <si>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</si>
  <si>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</si>
  <si>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</si>
  <si>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</si>
  <si>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</si>
  <si>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</si>
  <si>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</si>
  <si>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</si>
  <si>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</si>
  <si>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</si>
  <si>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</si>
  <si>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</si>
  <si>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</si>
  <si>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</si>
  <si>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</si>
  <si>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</si>
  <si>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</si>
  <si>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</si>
  <si>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</si>
  <si>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</si>
  <si>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</si>
  <si>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</si>
  <si>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</si>
  <si>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</si>
  <si>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</si>
  <si>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</si>
  <si>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</si>
  <si>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</si>
  <si>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</si>
  <si>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</si>
  <si>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</si>
  <si>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</si>
  <si>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</si>
  <si>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</si>
  <si>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</si>
  <si>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</si>
  <si>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</si>
  <si>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</si>
  <si>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</si>
  <si>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</si>
  <si>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</si>
  <si>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</si>
  <si>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</si>
  <si>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</si>
  <si>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</si>
  <si>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</si>
  <si>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</si>
  <si>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</si>
  <si>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</si>
  <si>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</si>
  <si>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</si>
  <si>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</si>
  <si>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</si>
  <si>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</si>
  <si>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</si>
  <si>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</si>
  <si>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</si>
  <si>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</si>
  <si>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</si>
  <si>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</si>
  <si>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</si>
  <si>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</si>
  <si>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</si>
  <si>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</si>
  <si>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</si>
  <si>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</si>
  <si>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</si>
  <si>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</si>
  <si>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</si>
  <si>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</si>
  <si>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</si>
  <si>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</si>
  <si>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</si>
  <si>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</si>
  <si>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</si>
  <si>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</si>
  <si>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</si>
  <si>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</si>
  <si>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</si>
  <si>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</si>
  <si>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</si>
  <si>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</si>
  <si>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</si>
  <si>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</si>
  <si>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</si>
  <si>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</si>
  <si>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</si>
  <si>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</si>
  <si>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</si>
  <si>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</si>
  <si>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</si>
  <si>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</si>
  <si>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</si>
  <si>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</si>
  <si>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</si>
  <si>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</si>
  <si>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</si>
  <si>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</si>
  <si>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</si>
  <si>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</si>
  <si>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</si>
  <si>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</si>
  <si>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</si>
  <si>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</si>
  <si>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</si>
  <si>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</si>
  <si>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</si>
  <si>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</si>
  <si>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</si>
  <si>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</si>
  <si>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</si>
  <si>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</si>
  <si>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</si>
  <si>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</si>
  <si>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</si>
  <si>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</si>
  <si>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</si>
  <si>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</si>
  <si>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</si>
  <si>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</si>
  <si>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</si>
  <si>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</si>
  <si>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</si>
  <si>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</si>
  <si>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</si>
  <si>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</si>
  <si>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</si>
  <si>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</si>
  <si>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</si>
  <si>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</si>
  <si>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</si>
  <si>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</si>
  <si>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</si>
  <si>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</si>
  <si>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</si>
  <si>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</si>
  <si>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</si>
  <si>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</si>
  <si>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</si>
  <si>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</si>
  <si>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</si>
  <si>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</si>
  <si>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</si>
  <si>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</si>
  <si>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</si>
  <si>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</si>
  <si>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</si>
  <si>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</si>
  <si>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</si>
  <si>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</si>
  <si>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</si>
  <si>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</si>
  <si>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</si>
  <si>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</si>
  <si>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</si>
  <si>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</si>
  <si>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</si>
  <si>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</si>
  <si>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</si>
  <si>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</si>
  <si>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</si>
  <si>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</si>
  <si>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</si>
  <si>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</si>
  <si>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</si>
  <si>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</si>
  <si>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</si>
  <si>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</si>
  <si>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</si>
  <si>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</si>
  <si>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</si>
  <si>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</si>
  <si>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</si>
  <si>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</si>
  <si>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</si>
  <si>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</si>
  <si>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</si>
  <si>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</si>
  <si>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</si>
  <si>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</si>
  <si>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</si>
  <si>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</si>
  <si>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</si>
  <si>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</si>
  <si>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</si>
  <si>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</si>
  <si>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</si>
  <si>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</si>
  <si>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</si>
  <si>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</si>
  <si>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</si>
  <si>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</si>
  <si>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</si>
  <si>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</si>
  <si>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</si>
  <si>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</si>
  <si>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</si>
  <si>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</si>
  <si>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</si>
  <si>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</si>
  <si>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</si>
  <si>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</si>
  <si>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</si>
  <si>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</si>
  <si>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</si>
  <si>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</si>
  <si>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</si>
  <si>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</si>
  <si>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</si>
  <si>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</si>
  <si>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</si>
  <si>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</si>
  <si>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</si>
  <si>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</si>
  <si>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</si>
  <si>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</si>
  <si>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</si>
  <si>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</si>
  <si>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</si>
  <si>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</si>
  <si>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</si>
  <si>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</si>
  <si>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</si>
  <si>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</si>
  <si>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</si>
  <si>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</si>
  <si>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</si>
  <si>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</si>
  <si>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</si>
  <si>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</si>
  <si>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</si>
  <si>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</si>
  <si>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</si>
  <si>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</si>
  <si>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</si>
  <si>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</si>
  <si>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</si>
  <si>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</si>
  <si>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</si>
  <si>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</si>
  <si>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</si>
  <si>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</si>
  <si>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</si>
  <si>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</si>
  <si>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</si>
  <si>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</si>
  <si>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</si>
  <si>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</si>
  <si>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</si>
  <si>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</si>
  <si>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</si>
  <si>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</si>
  <si>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</si>
  <si>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</si>
  <si>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</si>
  <si>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</si>
  <si>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</si>
  <si>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</si>
  <si>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</si>
  <si>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</si>
  <si>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</si>
  <si>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</si>
  <si>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</si>
  <si>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</si>
  <si>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</si>
  <si>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</si>
  <si>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</si>
  <si>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</si>
  <si>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</si>
  <si>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</si>
  <si>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</si>
  <si>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</si>
  <si>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</si>
  <si>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</si>
  <si>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</si>
  <si>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</si>
  <si>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</si>
  <si>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</si>
  <si>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</si>
  <si>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</si>
  <si>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</si>
  <si>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</si>
  <si>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</si>
  <si>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</si>
  <si>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</si>
  <si>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</si>
  <si>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</si>
  <si>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</si>
  <si>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</si>
  <si>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</si>
  <si>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</si>
  <si>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</si>
  <si>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</si>
  <si>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</si>
  <si>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</si>
  <si>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</si>
  <si>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</si>
  <si>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</si>
  <si>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</si>
  <si>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</si>
  <si>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</si>
  <si>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</si>
  <si>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</si>
  <si>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</si>
  <si>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</si>
  <si>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</si>
  <si>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</si>
  <si>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</si>
  <si>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</si>
  <si>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</si>
  <si>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</si>
  <si>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</si>
  <si>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</si>
  <si>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</si>
  <si>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</si>
  <si>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</si>
  <si>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</si>
  <si>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</si>
  <si>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</si>
  <si>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</si>
  <si>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</si>
  <si>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</si>
  <si>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</si>
  <si>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</si>
  <si>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</si>
  <si>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</si>
  <si>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</si>
  <si>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</si>
  <si>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</si>
  <si>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</si>
  <si>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</si>
  <si>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</si>
  <si>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</si>
  <si>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</si>
  <si>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</si>
  <si>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</si>
  <si>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</si>
  <si>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</si>
  <si>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</si>
  <si>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</si>
  <si>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</si>
  <si>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</si>
  <si>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</si>
  <si>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</si>
  <si>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</si>
  <si>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</si>
  <si>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</si>
  <si>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</si>
  <si>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</si>
  <si>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</si>
  <si>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</si>
  <si>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</si>
  <si>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</si>
  <si>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</si>
  <si>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</si>
  <si>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</si>
  <si>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</si>
  <si>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</si>
  <si>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</si>
  <si>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</si>
  <si>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</si>
  <si>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</si>
  <si>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</si>
  <si>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</si>
  <si>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</si>
  <si>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</si>
  <si>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</si>
  <si>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</si>
  <si>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</si>
  <si>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</si>
  <si>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</si>
  <si>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</si>
  <si>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</si>
  <si>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</si>
  <si>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</si>
  <si>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</si>
  <si>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</si>
  <si>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</si>
  <si>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</si>
  <si>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</si>
  <si>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</si>
  <si>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</si>
  <si>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</si>
  <si>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</si>
  <si>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</si>
  <si>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</si>
  <si>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</si>
  <si>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</si>
  <si>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</si>
  <si>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</si>
  <si>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</si>
  <si>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</si>
  <si>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</si>
  <si>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</si>
  <si>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</si>
  <si>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</si>
  <si>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</si>
  <si>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</si>
  <si>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</si>
  <si>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</si>
  <si>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</si>
  <si>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</si>
  <si>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</si>
  <si>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</si>
  <si>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</si>
  <si>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</si>
  <si>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</si>
  <si>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</si>
  <si>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</si>
  <si>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</si>
  <si>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</si>
  <si>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</si>
  <si>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</si>
  <si>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</si>
  <si>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</si>
  <si>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</si>
  <si>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</si>
  <si>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</si>
  <si>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</si>
  <si>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</si>
  <si>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</si>
  <si>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</si>
  <si>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</si>
  <si>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</si>
  <si>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</si>
  <si>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</si>
  <si>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</si>
  <si>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</si>
  <si>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</si>
  <si>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</si>
  <si>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</si>
  <si>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</si>
  <si>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</si>
  <si>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</si>
  <si>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</si>
  <si>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</si>
  <si>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</si>
  <si>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</si>
  <si>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</si>
  <si>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</si>
  <si>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</si>
  <si>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</si>
  <si>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</si>
  <si>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</si>
  <si>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</si>
  <si>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</si>
  <si>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</si>
  <si>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</si>
  <si>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</si>
  <si>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</si>
  <si>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</si>
  <si>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</si>
  <si>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</si>
  <si>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</si>
  <si>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</si>
  <si>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</si>
  <si>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</si>
  <si>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</si>
  <si>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</si>
  <si>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</si>
  <si>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</si>
  <si>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</si>
  <si>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</si>
  <si>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</si>
  <si>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</si>
  <si>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</si>
  <si>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</si>
  <si>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</si>
  <si>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</si>
  <si>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</si>
  <si>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</si>
  <si>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</si>
  <si>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</si>
  <si>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</si>
  <si>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</si>
  <si>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</si>
  <si>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</si>
  <si>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</si>
  <si>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</si>
  <si>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</si>
  <si>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</si>
  <si>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</si>
  <si>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</si>
  <si>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</si>
  <si>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</si>
  <si>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</si>
  <si>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</si>
  <si>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</si>
  <si>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</si>
  <si>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</si>
  <si>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</si>
  <si>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</si>
  <si>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</si>
  <si>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</si>
  <si>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</si>
  <si>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</si>
  <si>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</si>
  <si>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</si>
  <si>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</si>
  <si>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</si>
  <si>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</si>
  <si>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</si>
  <si>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</si>
  <si>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</si>
  <si>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</si>
  <si>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</si>
  <si>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</si>
  <si>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</si>
  <si>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</si>
  <si>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</si>
  <si>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</si>
  <si>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</si>
  <si>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</si>
  <si>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</si>
  <si>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</si>
  <si>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</si>
  <si>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</si>
  <si>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</si>
  <si>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</si>
  <si>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</si>
  <si>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</si>
  <si>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</si>
  <si>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</si>
  <si>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</si>
  <si>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</si>
  <si>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</si>
  <si>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</si>
  <si>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</si>
  <si>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</si>
  <si>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</si>
  <si>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</si>
  <si>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</si>
  <si>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</si>
  <si>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</si>
  <si>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</si>
  <si>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</si>
  <si>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</si>
  <si>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</si>
  <si>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</si>
  <si>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</si>
  <si>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</si>
  <si>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</si>
  <si>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</si>
  <si>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</si>
  <si>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</si>
  <si>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</si>
  <si>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</si>
  <si>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</si>
  <si>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</si>
  <si>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</si>
  <si>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</si>
  <si>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</si>
  <si>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</si>
  <si>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</si>
  <si>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</si>
  <si>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</si>
  <si>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</si>
  <si>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</si>
  <si>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</si>
  <si>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</si>
  <si>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</si>
  <si>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</si>
  <si>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</si>
  <si>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</si>
  <si>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</si>
  <si>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</si>
  <si>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</si>
  <si>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</si>
  <si>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</si>
  <si>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</si>
  <si>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</si>
  <si>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</si>
  <si>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</si>
  <si>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</si>
  <si>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</si>
  <si>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</si>
  <si>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</si>
  <si>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</si>
  <si>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</si>
  <si>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</si>
  <si>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</si>
  <si>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</si>
  <si>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</si>
  <si>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</si>
  <si>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</si>
  <si>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</si>
  <si>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</si>
  <si>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</si>
  <si>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</si>
  <si>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</si>
  <si>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</si>
  <si>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</si>
  <si>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</si>
  <si>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</si>
  <si>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</si>
  <si>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</si>
  <si>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</si>
  <si>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</si>
  <si>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</si>
  <si>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</si>
  <si>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</si>
  <si>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</si>
  <si>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</si>
  <si>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</si>
  <si>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</si>
  <si>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</si>
  <si>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</si>
  <si>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</si>
  <si>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</si>
  <si>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</si>
  <si>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</si>
  <si>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</si>
  <si>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</si>
  <si>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</si>
  <si>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</si>
  <si>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</si>
  <si>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</si>
  <si>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</si>
  <si>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</si>
  <si>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</si>
  <si>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</si>
  <si>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</si>
  <si>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</si>
  <si>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</si>
  <si>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</si>
  <si>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</si>
  <si>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</si>
  <si>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</si>
  <si>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</si>
  <si>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</si>
  <si>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</si>
  <si>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</si>
  <si>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</si>
  <si>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</si>
  <si>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</si>
  <si>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</si>
  <si>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</si>
  <si>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</si>
  <si>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</si>
  <si>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</si>
  <si>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</si>
  <si>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</si>
  <si>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</si>
  <si>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</si>
  <si>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</si>
  <si>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</si>
  <si>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</si>
  <si>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</si>
  <si>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</si>
  <si>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</si>
  <si>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</si>
  <si>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</si>
  <si>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</si>
  <si>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</si>
  <si>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</si>
  <si>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</si>
  <si>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</si>
  <si>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</si>
  <si>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</si>
  <si>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</si>
  <si>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</si>
  <si>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</si>
  <si>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</si>
  <si>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</si>
  <si>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</si>
  <si>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</si>
  <si>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</si>
  <si>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</si>
  <si>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</si>
  <si>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</si>
  <si>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</si>
  <si>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</si>
  <si>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</si>
  <si>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</si>
  <si>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</si>
  <si>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</si>
  <si>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</si>
  <si>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</si>
  <si>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</si>
  <si>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</si>
  <si>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</si>
  <si>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</si>
  <si>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</si>
  <si>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</si>
  <si>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</si>
  <si>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</si>
  <si>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</si>
  <si>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</si>
  <si>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</si>
  <si>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</si>
  <si>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</si>
  <si>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</si>
  <si>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</si>
  <si>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</si>
  <si>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</si>
  <si>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</si>
  <si>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</si>
  <si>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</si>
  <si>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</si>
  <si>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</si>
  <si>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</si>
  <si>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</si>
  <si>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</si>
  <si>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</si>
  <si>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</si>
  <si>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</si>
  <si>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</si>
  <si>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</si>
  <si>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</si>
  <si>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</si>
  <si>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</si>
  <si>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</si>
  <si>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</si>
  <si>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</si>
  <si>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</si>
  <si>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</si>
  <si>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</si>
  <si>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</si>
  <si>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</si>
  <si>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</si>
  <si>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</si>
  <si>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</si>
  <si>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</si>
  <si>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</si>
  <si>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</si>
  <si>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</si>
  <si>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</si>
  <si>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</si>
  <si>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</si>
  <si>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</si>
  <si>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</si>
  <si>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</si>
  <si>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</si>
  <si>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</si>
  <si>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</si>
  <si>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</si>
  <si>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</si>
  <si>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</si>
  <si>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</si>
  <si>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</si>
  <si>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</si>
  <si>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</si>
  <si>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</si>
  <si>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</si>
  <si>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</si>
  <si>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</si>
  <si>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</si>
  <si>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</si>
  <si>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</si>
  <si>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</si>
  <si>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</si>
  <si>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</si>
  <si>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</si>
  <si>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</si>
  <si>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</si>
  <si>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</si>
  <si>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</si>
  <si>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</si>
  <si>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</si>
  <si>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</si>
  <si>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</si>
  <si>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</si>
  <si>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</si>
  <si>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</si>
  <si>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</si>
  <si>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</si>
  <si>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</si>
  <si>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</si>
  <si>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</si>
  <si>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</si>
  <si>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</si>
  <si>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</si>
  <si>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</si>
  <si>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</si>
  <si>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</si>
  <si>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</si>
  <si>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</si>
  <si>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</si>
  <si>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</si>
  <si>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</si>
  <si>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</si>
  <si>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</si>
  <si>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</si>
  <si>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</si>
  <si>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</si>
  <si>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</si>
  <si>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</si>
  <si>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</si>
  <si>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</si>
  <si>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</si>
  <si>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</si>
  <si>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</si>
  <si>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</si>
  <si>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</si>
  <si>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</si>
  <si>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</si>
  <si>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</si>
  <si>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</si>
  <si>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</si>
  <si>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</si>
  <si>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</si>
  <si>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</si>
  <si>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</si>
  <si>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</si>
  <si>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</si>
  <si>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</si>
  <si>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</si>
  <si>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</si>
  <si>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</si>
  <si>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</si>
  <si>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</si>
  <si>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</si>
  <si>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</si>
  <si>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</si>
  <si>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</si>
  <si>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</si>
  <si>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</si>
  <si>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</si>
  <si>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</si>
  <si>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</si>
  <si>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</si>
  <si>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</si>
  <si>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</si>
  <si>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</si>
  <si>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</si>
  <si>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</si>
  <si>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</si>
  <si>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</si>
  <si>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</si>
  <si>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</si>
  <si>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</si>
  <si>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</si>
  <si>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</si>
  <si>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</si>
  <si>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</si>
  <si>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</si>
  <si>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</si>
  <si>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</si>
  <si>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</si>
  <si>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</si>
  <si>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</si>
  <si>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</si>
  <si>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</si>
  <si>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</si>
  <si>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</si>
  <si>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</si>
  <si>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</si>
  <si>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</si>
  <si>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</si>
  <si>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</si>
  <si>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</si>
  <si>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</si>
  <si>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</si>
  <si>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</si>
  <si>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</si>
  <si>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</si>
  <si>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</si>
  <si>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</si>
  <si>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</si>
  <si>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</si>
  <si>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</si>
  <si>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</si>
  <si>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</si>
  <si>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</si>
  <si>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</si>
  <si>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</si>
  <si>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</si>
  <si>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</si>
  <si>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</si>
  <si>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</si>
  <si>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</si>
  <si>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</si>
  <si>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</si>
  <si>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</si>
  <si>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</si>
  <si>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</si>
  <si>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</si>
  <si>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</si>
  <si>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</si>
  <si>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</si>
  <si>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</si>
  <si>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</si>
  <si>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</si>
  <si>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</si>
  <si>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</si>
  <si>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</si>
  <si>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</si>
  <si>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</si>
  <si>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</si>
  <si>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</si>
  <si>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</si>
  <si>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</si>
  <si>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</si>
  <si>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</si>
  <si>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</si>
  <si>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</si>
  <si>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</si>
  <si>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</si>
  <si>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</si>
  <si>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</si>
  <si>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</si>
  <si>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</si>
  <si>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</si>
  <si>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</si>
  <si>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</si>
  <si>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</si>
  <si>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</si>
  <si>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</si>
  <si>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</si>
  <si>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</si>
  <si>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</si>
  <si>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</si>
  <si>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</si>
  <si>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</si>
  <si>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</si>
  <si>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</si>
  <si>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</si>
  <si>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</si>
  <si>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</si>
  <si>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</si>
  <si>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</si>
  <si>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</si>
  <si>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</si>
  <si>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</si>
  <si>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</si>
  <si>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</si>
  <si>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</si>
  <si>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</si>
  <si>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</si>
  <si>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</si>
  <si>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</si>
  <si>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</si>
  <si>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</si>
  <si>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</si>
  <si>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</si>
  <si>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</si>
  <si>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</si>
  <si>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</si>
  <si>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</si>
  <si>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</si>
  <si>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</si>
  <si>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</si>
  <si>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</si>
  <si>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</si>
  <si>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</si>
  <si>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</si>
  <si>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</si>
  <si>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</si>
  <si>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</si>
  <si>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</si>
  <si>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</si>
  <si>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</si>
  <si>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</si>
  <si>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</si>
  <si>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</si>
  <si>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</si>
  <si>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</si>
  <si>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</si>
  <si>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</si>
  <si>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</si>
  <si>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</si>
  <si>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</si>
  <si>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</si>
  <si>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</si>
  <si>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</si>
  <si>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</si>
  <si>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</si>
  <si>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</si>
  <si>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</si>
  <si>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</si>
  <si>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</si>
  <si>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</si>
  <si>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</si>
  <si>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</si>
  <si>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</si>
  <si>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</si>
  <si>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</si>
  <si>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</si>
  <si>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</si>
  <si>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</si>
  <si>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</si>
  <si>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</si>
  <si>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</si>
  <si>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</si>
  <si>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</si>
  <si>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</si>
  <si>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</si>
  <si>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</si>
  <si>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</si>
  <si>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</si>
  <si>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</si>
  <si>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</si>
  <si>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</si>
  <si>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</si>
  <si>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</si>
  <si>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</si>
  <si>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</si>
  <si>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</si>
  <si>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</si>
  <si>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</si>
  <si>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</si>
  <si>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</si>
  <si>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</si>
  <si>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</si>
  <si>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</si>
  <si>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</si>
  <si>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</si>
  <si>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</si>
  <si>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</si>
  <si>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</si>
  <si>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</si>
  <si>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</si>
  <si>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</si>
  <si>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</si>
  <si>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</si>
  <si>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</si>
  <si>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</si>
  <si>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</si>
  <si>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</si>
  <si>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</si>
  <si>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</si>
  <si>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</si>
  <si>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</si>
  <si>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</si>
  <si>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</si>
  <si>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</si>
  <si>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</si>
  <si>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</si>
  <si>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</si>
  <si>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</si>
  <si>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</si>
  <si>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</si>
  <si>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</si>
  <si>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</si>
  <si>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</si>
  <si>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</si>
  <si>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</si>
  <si>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</si>
  <si>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</si>
  <si>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</si>
  <si>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</si>
  <si>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</si>
  <si>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</si>
  <si>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</si>
  <si>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</si>
  <si>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</si>
  <si>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</si>
  <si>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</si>
  <si>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</si>
  <si>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</si>
  <si>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</si>
  <si>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</si>
  <si>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</si>
  <si>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</si>
  <si>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</si>
  <si>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</si>
  <si>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</si>
  <si>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</si>
  <si>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</si>
  <si>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</si>
  <si>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</si>
  <si>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</si>
  <si>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</si>
  <si>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</si>
  <si>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</si>
  <si>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</si>
  <si>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</si>
  <si>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</si>
  <si>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</si>
  <si>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</si>
  <si>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</si>
  <si>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</si>
  <si>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</si>
  <si>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</si>
  <si>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</si>
  <si>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</si>
  <si>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</si>
  <si>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</si>
  <si>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</si>
  <si>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</si>
  <si>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</si>
  <si>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</si>
  <si>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</si>
  <si>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</si>
  <si>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</si>
  <si>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</si>
  <si>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</si>
  <si>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</si>
  <si>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</si>
  <si>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</si>
  <si>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</si>
  <si>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</si>
  <si>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</si>
  <si>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</si>
  <si>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</si>
  <si>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</si>
  <si>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</si>
  <si>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</si>
  <si>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</si>
  <si>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</si>
  <si>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</si>
  <si>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</si>
  <si>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</si>
  <si>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</si>
  <si>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</si>
  <si>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</si>
  <si>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</si>
  <si>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</si>
  <si>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</si>
  <si>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</si>
  <si>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</si>
  <si>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</si>
  <si>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</si>
  <si>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</si>
  <si>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</si>
  <si>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</si>
  <si>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</si>
  <si>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</si>
  <si>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</si>
  <si>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</si>
  <si>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</si>
  <si>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</si>
  <si>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</si>
  <si>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</si>
  <si>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</si>
  <si>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</si>
  <si>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</si>
  <si>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</si>
  <si>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</si>
  <si>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</si>
  <si>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</si>
  <si>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</si>
  <si>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</si>
  <si>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</si>
  <si>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</si>
  <si>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</si>
  <si>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</si>
  <si>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</si>
  <si>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</si>
  <si>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</si>
  <si>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</si>
  <si>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</si>
  <si>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</si>
  <si>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</si>
  <si>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</si>
  <si>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</si>
  <si>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</si>
  <si>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</si>
  <si>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</si>
  <si>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</si>
  <si>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</si>
  <si>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</si>
  <si>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</si>
  <si>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</si>
  <si>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</si>
  <si>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</si>
  <si>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</si>
  <si>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</si>
  <si>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</si>
  <si>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</si>
  <si>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</si>
  <si>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</si>
  <si>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</si>
  <si>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</si>
  <si>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</si>
  <si>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</si>
  <si>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</si>
  <si>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</si>
  <si>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</si>
  <si>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</si>
  <si>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</si>
  <si>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</si>
  <si>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</si>
  <si>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</si>
  <si>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</si>
  <si>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</si>
  <si>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</si>
  <si>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</si>
  <si>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</si>
  <si>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</si>
  <si>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</si>
  <si>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</si>
  <si>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</si>
  <si>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</si>
  <si>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</si>
  <si>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</si>
  <si>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</si>
  <si>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</si>
  <si>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</si>
  <si>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</si>
  <si>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</si>
  <si>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</si>
  <si>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</si>
  <si>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</si>
  <si>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</si>
  <si>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</si>
  <si>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</si>
  <si>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</si>
  <si>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</si>
  <si>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</si>
  <si>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</si>
  <si>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</si>
  <si>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</si>
  <si>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</si>
  <si>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</si>
  <si>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</si>
  <si>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</si>
  <si>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</si>
  <si>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</si>
  <si>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</si>
  <si>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</si>
  <si>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</si>
  <si>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</si>
  <si>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</si>
  <si>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</si>
  <si>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</si>
  <si>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</si>
  <si>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</si>
  <si>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</si>
  <si>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</si>
  <si>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</si>
  <si>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</si>
  <si>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</si>
  <si>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</si>
  <si>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</si>
  <si>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</si>
  <si>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</si>
  <si>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</si>
  <si>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</si>
  <si>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</si>
  <si>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</si>
  <si>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</si>
  <si>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</si>
  <si>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</si>
  <si>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</si>
  <si>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</si>
  <si>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</si>
  <si>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</si>
  <si>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</si>
  <si>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</si>
  <si>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</si>
  <si>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</si>
  <si>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</si>
  <si>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</si>
  <si>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</si>
  <si>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</si>
  <si>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</si>
  <si>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</si>
  <si>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</si>
  <si>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</si>
  <si>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</si>
  <si>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</si>
  <si>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</si>
  <si>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</si>
  <si>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</si>
  <si>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</si>
  <si>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</si>
  <si>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</si>
  <si>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</si>
  <si>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</si>
  <si>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</si>
  <si>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</si>
  <si>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</si>
  <si>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</si>
  <si>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</si>
  <si>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</si>
  <si>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</si>
  <si>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</si>
  <si>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</si>
  <si>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</si>
  <si>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</si>
  <si>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</si>
  <si>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</si>
  <si>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</si>
  <si>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</si>
  <si>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</si>
  <si>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</si>
  <si>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</si>
  <si>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</si>
  <si>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</si>
  <si>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</si>
  <si>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</si>
  <si>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</si>
  <si>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</si>
  <si>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</si>
  <si>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</si>
  <si>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</si>
  <si>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</si>
  <si>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</si>
  <si>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</si>
  <si>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</si>
  <si>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</si>
  <si>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</si>
  <si>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</si>
  <si>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</si>
  <si>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</si>
  <si>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</si>
  <si>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</si>
  <si>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</si>
  <si>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</si>
  <si>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</si>
  <si>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</si>
  <si>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</si>
  <si>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</si>
  <si>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</si>
  <si>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</si>
  <si>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</si>
  <si>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</si>
  <si>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</si>
  <si>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</si>
  <si>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</si>
  <si>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</si>
  <si>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</si>
  <si>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</si>
  <si>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</si>
  <si>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</si>
  <si>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</si>
  <si>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</si>
  <si>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</si>
  <si>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</si>
  <si>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</si>
  <si>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</si>
  <si>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</si>
  <si>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</si>
  <si>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</si>
  <si>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</si>
  <si>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</si>
  <si>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</si>
  <si>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</si>
  <si>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</si>
  <si>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</si>
  <si>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</si>
  <si>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</si>
  <si>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</si>
  <si>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</si>
  <si>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</si>
  <si>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</si>
  <si>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</si>
  <si>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</si>
  <si>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</si>
  <si>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</si>
  <si>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</si>
  <si>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</si>
  <si>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</si>
  <si>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</si>
  <si>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</si>
  <si>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</si>
  <si>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</si>
  <si>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</si>
  <si>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</si>
  <si>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</si>
  <si>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</si>
  <si>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</si>
  <si>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</si>
  <si>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</si>
  <si>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</si>
  <si>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</si>
  <si>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</si>
  <si>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</si>
  <si>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</si>
  <si>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</si>
  <si>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</si>
  <si>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</si>
  <si>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</si>
  <si>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</si>
  <si>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</si>
  <si>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</si>
  <si>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</si>
  <si>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</si>
  <si>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</si>
  <si>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</si>
  <si>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</si>
  <si>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</si>
  <si>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</si>
  <si>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</si>
  <si>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</si>
  <si>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</si>
  <si>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</si>
  <si>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</si>
  <si>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</si>
  <si>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</si>
  <si>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</si>
  <si>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</si>
  <si>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</si>
  <si>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</si>
  <si>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</si>
  <si>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</si>
  <si>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</si>
  <si>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</si>
  <si>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</si>
  <si>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</si>
  <si>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</si>
  <si>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</si>
  <si>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</si>
  <si>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</si>
  <si>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</si>
  <si>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</si>
  <si>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</si>
  <si>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</si>
  <si>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</si>
  <si>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</si>
  <si>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</si>
  <si>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</si>
  <si>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</si>
  <si>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</si>
  <si>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</si>
  <si>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</si>
  <si>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</si>
  <si>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</si>
  <si>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</si>
  <si>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</si>
  <si>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</si>
  <si>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</si>
  <si>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</si>
  <si>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</si>
  <si>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</si>
  <si>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</si>
  <si>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</si>
  <si>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</si>
  <si>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</si>
  <si>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</si>
  <si>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</si>
  <si>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</si>
  <si>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</si>
  <si>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</si>
  <si>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</si>
  <si>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</si>
  <si>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</si>
  <si>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</si>
  <si>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</si>
  <si>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</si>
  <si>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</si>
  <si>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</si>
  <si>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</si>
  <si>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</si>
  <si>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</si>
  <si>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</si>
  <si>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</si>
  <si>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</si>
  <si>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</si>
  <si>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</si>
  <si>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</si>
  <si>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</si>
  <si>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</si>
  <si>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</si>
  <si>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</si>
  <si>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</si>
  <si>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</si>
  <si>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</si>
  <si>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</si>
  <si>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</si>
  <si>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</si>
  <si>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</si>
  <si>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</si>
  <si>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</si>
  <si>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</si>
  <si>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</si>
  <si>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</si>
  <si>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</si>
  <si>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</si>
  <si>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</si>
  <si>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</si>
  <si>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</si>
  <si>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</si>
  <si>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</si>
  <si>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</si>
  <si>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</si>
  <si>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</si>
  <si>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</si>
  <si>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</si>
  <si>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</si>
  <si>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</si>
  <si>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</si>
  <si>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</si>
  <si>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</si>
  <si>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</si>
  <si>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</si>
  <si>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</si>
  <si>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</si>
  <si>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</si>
  <si>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</si>
  <si>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</si>
  <si>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</si>
  <si>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</si>
  <si>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</si>
  <si>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</si>
  <si>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</si>
  <si>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</si>
  <si>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</si>
  <si>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</si>
  <si>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</si>
  <si>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</si>
  <si>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</si>
  <si>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</si>
  <si>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</si>
  <si>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</si>
  <si>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</si>
  <si>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</si>
  <si>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</si>
  <si>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</si>
  <si>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</si>
  <si>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</si>
  <si>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</si>
  <si>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</si>
  <si>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</si>
  <si>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</si>
  <si>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</si>
  <si>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</si>
  <si>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</si>
  <si>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</si>
  <si>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</si>
  <si>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</si>
  <si>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</si>
  <si>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</si>
  <si>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</si>
  <si>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</si>
  <si>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</si>
  <si>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</si>
  <si>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</si>
  <si>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</si>
  <si>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</si>
  <si>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</si>
  <si>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</si>
  <si>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</si>
  <si>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</si>
  <si>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</si>
  <si>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</si>
  <si>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</si>
  <si>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</si>
  <si>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</si>
  <si>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</si>
  <si>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</si>
  <si>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</si>
  <si>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</si>
  <si>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</si>
  <si>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</si>
  <si>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</si>
  <si>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</si>
  <si>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</si>
  <si>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</si>
  <si>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</si>
  <si>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</si>
  <si>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</si>
  <si>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</si>
  <si>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</si>
  <si>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</si>
  <si>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</si>
  <si>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</si>
  <si>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</si>
  <si>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</si>
  <si>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</si>
  <si>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</si>
  <si>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</si>
  <si>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</si>
  <si>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</si>
  <si>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</si>
  <si>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</si>
  <si>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</si>
  <si>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</si>
  <si>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</si>
  <si>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</si>
  <si>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</si>
  <si>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</si>
  <si>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</si>
  <si>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</si>
  <si>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</si>
  <si>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</si>
  <si>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</si>
  <si>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</si>
  <si>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</si>
  <si>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</si>
  <si>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</si>
  <si>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</si>
  <si>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</si>
  <si>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</si>
  <si>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</si>
  <si>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</si>
  <si>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</si>
  <si>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</si>
  <si>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</si>
  <si>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</si>
  <si>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</si>
  <si>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</si>
  <si>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</si>
  <si>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</si>
  <si>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</si>
  <si>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</si>
  <si>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</si>
  <si>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</si>
  <si>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</si>
  <si>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</si>
  <si>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</si>
  <si>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</si>
  <si>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</si>
  <si>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</si>
  <si>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</si>
  <si>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</si>
  <si>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</si>
  <si>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</si>
  <si>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</si>
  <si>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</si>
  <si>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</si>
  <si>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</si>
  <si>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</si>
  <si>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</si>
  <si>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</si>
  <si>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</si>
  <si>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</si>
  <si>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</si>
  <si>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</si>
  <si>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</si>
  <si>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</si>
  <si>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</si>
  <si>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</si>
  <si>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</si>
  <si>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</si>
  <si>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</si>
  <si>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</si>
  <si>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</si>
  <si>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</si>
  <si>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</si>
  <si>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</si>
  <si>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</si>
  <si>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</si>
  <si>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</si>
  <si>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</si>
  <si>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</si>
  <si>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</si>
  <si>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</si>
  <si>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</si>
  <si>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</si>
  <si>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</si>
  <si>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</si>
  <si>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</si>
  <si>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Sales</t>
  </si>
  <si>
    <t>Order ID</t>
  </si>
  <si>
    <t>Manager</t>
  </si>
  <si>
    <t>ID</t>
  </si>
  <si>
    <t>MaritalStatus</t>
  </si>
  <si>
    <t>YearlyIncome</t>
  </si>
  <si>
    <t>EnglishEducation</t>
  </si>
  <si>
    <t>HouseOwnerFlag</t>
  </si>
  <si>
    <t>M</t>
  </si>
  <si>
    <t>Bachelors</t>
  </si>
  <si>
    <t>TRUE</t>
  </si>
  <si>
    <t>S</t>
  </si>
  <si>
    <t>FALSE</t>
  </si>
  <si>
    <t>Partial College</t>
  </si>
  <si>
    <t>High School</t>
  </si>
  <si>
    <t>Partial High School</t>
  </si>
  <si>
    <t>Graduate Degree</t>
  </si>
  <si>
    <t>Row Labels</t>
  </si>
  <si>
    <t>Grand Total</t>
  </si>
  <si>
    <t>Sum of Sales</t>
  </si>
  <si>
    <t>Column Labels</t>
  </si>
  <si>
    <t>Jan</t>
  </si>
  <si>
    <t>Feb</t>
  </si>
  <si>
    <t>Mar</t>
  </si>
  <si>
    <t>Apr</t>
  </si>
  <si>
    <t>May</t>
  </si>
  <si>
    <t>Jun</t>
  </si>
  <si>
    <t>Sum of Unit Price</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</si>
  <si>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</si>
  <si>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</si>
  <si>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</si>
  <si>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</si>
  <si>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</si>
  <si>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</si>
  <si>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</si>
  <si>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</si>
  <si>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</si>
  <si>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</si>
  <si>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</si>
  <si>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</si>
  <si>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</si>
  <si>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</si>
  <si>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</si>
  <si>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</si>
  <si>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</si>
  <si>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</si>
  <si>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</si>
  <si>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</si>
  <si>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</si>
  <si>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</si>
  <si>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</si>
  <si>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</si>
  <si>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</si>
  <si>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</si>
  <si>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</si>
  <si>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</si>
  <si>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</si>
  <si>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</si>
  <si>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</si>
  <si>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</si>
  <si>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</si>
  <si>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</si>
  <si>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</si>
  <si>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</si>
  <si>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</si>
  <si>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</si>
  <si>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</si>
  <si>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</si>
  <si>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</si>
  <si>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</si>
  <si>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</si>
  <si>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</si>
  <si>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</si>
  <si>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</si>
  <si>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</si>
  <si>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</si>
  <si>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</si>
  <si>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</si>
  <si>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</si>
  <si>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</si>
  <si>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</si>
  <si>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</si>
  <si>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</si>
  <si>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</si>
  <si>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</si>
  <si>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</si>
  <si>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</si>
  <si>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</si>
  <si>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</si>
  <si>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</si>
  <si>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</si>
  <si>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</si>
  <si>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</si>
  <si>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</si>
  <si>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</si>
  <si>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</si>
  <si>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</si>
  <si>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</si>
  <si>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</si>
  <si>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</si>
  <si>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</si>
  <si>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</si>
  <si>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</si>
  <si>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</si>
  <si>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</si>
  <si>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</si>
  <si>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</si>
  <si>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</si>
  <si>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</si>
  <si>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</si>
  <si>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</si>
  <si>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</si>
  <si>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</si>
  <si>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</si>
  <si>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</si>
  <si>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</si>
  <si>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</si>
  <si>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</si>
  <si>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1-Apr</t>
  </si>
  <si>
    <t>2-Apr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</si>
  <si>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</si>
  <si>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</si>
  <si>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</si>
  <si>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</si>
  <si>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</si>
  <si>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</si>
  <si>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</si>
  <si>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</si>
  <si>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</si>
  <si>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</si>
  <si>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</si>
  <si>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</si>
  <si>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</si>
  <si>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</si>
  <si>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</si>
  <si>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</si>
  <si>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</si>
  <si>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</si>
  <si>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</si>
  <si>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</si>
  <si>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</si>
  <si>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</si>
  <si>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</si>
  <si>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</si>
  <si>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</si>
  <si>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</si>
  <si>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</si>
  <si>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</si>
  <si>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</si>
  <si>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</si>
  <si>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</si>
  <si>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</si>
  <si>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</si>
  <si>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</si>
  <si>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</si>
  <si>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</si>
  <si>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</si>
  <si>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</si>
  <si>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</si>
  <si>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</si>
  <si>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</si>
  <si>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</si>
  <si>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</si>
  <si>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</si>
  <si>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</si>
  <si>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</si>
  <si>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</si>
  <si>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</si>
  <si>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</si>
  <si>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</si>
  <si>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</si>
  <si>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</si>
  <si>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</si>
  <si>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</si>
  <si>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</si>
  <si>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</si>
  <si>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</si>
  <si>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</si>
  <si>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</si>
  <si>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</si>
  <si>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</si>
  <si>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</si>
  <si>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</si>
  <si>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</si>
  <si>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</si>
  <si>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</si>
  <si>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</si>
  <si>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</si>
  <si>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</si>
  <si>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</si>
  <si>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</si>
  <si>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</si>
  <si>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</si>
  <si>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</si>
  <si>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</si>
  <si>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</si>
  <si>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</si>
  <si>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</si>
  <si>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</si>
  <si>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</si>
  <si>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</si>
  <si>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</si>
  <si>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</si>
  <si>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</si>
  <si>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</si>
  <si>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</si>
  <si>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</si>
  <si>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Sam</t>
  </si>
  <si>
    <t>Chris</t>
  </si>
  <si>
    <t>William</t>
  </si>
  <si>
    <t>Erin</t>
  </si>
  <si>
    <t>Sum of Profit</t>
  </si>
  <si>
    <t>Sum of Shipping Cost</t>
  </si>
  <si>
    <t>Helper</t>
  </si>
  <si>
    <t>(All)</t>
  </si>
  <si>
    <t>Sum of Product Base Margin</t>
  </si>
  <si>
    <t>Sum of YearlyIncome</t>
  </si>
  <si>
    <t>Titles</t>
  </si>
  <si>
    <t>Tools Used</t>
  </si>
  <si>
    <t>Pivot Charts</t>
  </si>
  <si>
    <t>Conditional Formatting</t>
  </si>
  <si>
    <t>Pivot Table- For the ease of calculation</t>
  </si>
  <si>
    <t>Power Pivot- To join two tables</t>
  </si>
  <si>
    <t>Filtering &amp; Sorting</t>
  </si>
  <si>
    <t>Find &amp; Select</t>
  </si>
  <si>
    <t>These are the Pivot Tables which I used to make Dashboards.</t>
  </si>
  <si>
    <t>Data validation</t>
  </si>
  <si>
    <t>Formulas like SEQUENCE to provide unique ID for different Customer ID, FORECAST  function, XLOOKUP</t>
  </si>
  <si>
    <t>Pick any region</t>
  </si>
  <si>
    <t>Totals</t>
  </si>
  <si>
    <t>Average</t>
  </si>
  <si>
    <t>Profits</t>
  </si>
  <si>
    <t>Quantity</t>
  </si>
  <si>
    <t>Units</t>
  </si>
  <si>
    <t>Sum of Average</t>
  </si>
  <si>
    <t>Data Dictionary</t>
  </si>
  <si>
    <t xml:space="preserve">Unique customer id for every customer </t>
  </si>
  <si>
    <t>Names of each customer</t>
  </si>
  <si>
    <t>Discount applied on the product</t>
  </si>
  <si>
    <t>Actual price of the product as per their location</t>
  </si>
  <si>
    <t>Delivery charge</t>
  </si>
  <si>
    <t>Based on their order priority, the ship mode is decided</t>
  </si>
  <si>
    <t>Type of address</t>
  </si>
  <si>
    <t>How urgent they want their order to be delivered?</t>
  </si>
  <si>
    <t>Product Sub Category</t>
  </si>
  <si>
    <t>Product frame size</t>
  </si>
  <si>
    <t>In which category product sub category lies?</t>
  </si>
  <si>
    <t>In which category product name lies?</t>
  </si>
  <si>
    <t>Name of product they bought</t>
  </si>
  <si>
    <t>Profit margin per product</t>
  </si>
  <si>
    <t>Country in which product is selling</t>
  </si>
  <si>
    <t>Region of sales</t>
  </si>
  <si>
    <t>State of address</t>
  </si>
  <si>
    <t>City in which their product is going to be delivered</t>
  </si>
  <si>
    <t>Pin code of area</t>
  </si>
  <si>
    <t>Order date</t>
  </si>
  <si>
    <t>Date in which product is ordered</t>
  </si>
  <si>
    <t>Estimated delivery date</t>
  </si>
  <si>
    <t>Shipping Date</t>
  </si>
  <si>
    <t>Profit per product obtained</t>
  </si>
  <si>
    <t>New Quantity</t>
  </si>
  <si>
    <t>Ordered new quantity</t>
  </si>
  <si>
    <t>Value of the product</t>
  </si>
  <si>
    <t>Unique order id for each product</t>
  </si>
  <si>
    <t>Managers</t>
  </si>
  <si>
    <t>Person who managed their sales</t>
  </si>
  <si>
    <t>Mean</t>
  </si>
  <si>
    <t>Standard Error</t>
  </si>
  <si>
    <t>Median</t>
  </si>
  <si>
    <t>Mode</t>
  </si>
  <si>
    <t>Standard Deviation</t>
  </si>
  <si>
    <t>Sample Variance</t>
  </si>
  <si>
    <t>Kurtosis</t>
  </si>
  <si>
    <t>Skewness</t>
  </si>
  <si>
    <t>Range</t>
  </si>
  <si>
    <t>Minimum</t>
  </si>
  <si>
    <t>Maximum</t>
  </si>
  <si>
    <t>Sum</t>
  </si>
  <si>
    <t>Count</t>
  </si>
  <si>
    <t>Largest(25)</t>
  </si>
  <si>
    <t>Smallest(25)</t>
  </si>
  <si>
    <t>IQR</t>
  </si>
  <si>
    <t>Upper Bound</t>
  </si>
  <si>
    <t>Lower Bound</t>
  </si>
  <si>
    <t>The data in this is not refreshed.</t>
  </si>
  <si>
    <t>OP_Critical</t>
  </si>
  <si>
    <t>OP_High</t>
  </si>
  <si>
    <t>OP_Low</t>
  </si>
  <si>
    <t>OP_Medium</t>
  </si>
  <si>
    <t>SM_DT</t>
  </si>
  <si>
    <t>SM_RA</t>
  </si>
  <si>
    <t>CS_SB</t>
  </si>
  <si>
    <t>CS_HO</t>
  </si>
  <si>
    <t>CS_Con</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</si>
  <si>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</si>
  <si>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</si>
  <si>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</si>
  <si>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</si>
  <si>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</si>
  <si>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</si>
  <si>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</si>
  <si>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</si>
  <si>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</si>
  <si>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</si>
  <si>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</si>
  <si>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</si>
  <si>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</si>
  <si>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</si>
  <si>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</si>
  <si>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</si>
  <si>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</si>
  <si>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</si>
  <si>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</si>
  <si>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</si>
  <si>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</si>
  <si>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</si>
  <si>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</si>
  <si>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Our model is okay because significance of F is less than 0.05</t>
  </si>
  <si>
    <t>Unit Price, Shipping Cost, Product Base Margin and Profit have significant impact on the Y variable which is "Sales"</t>
  </si>
  <si>
    <t>Predicted</t>
  </si>
  <si>
    <t>The dataset contains 1936 observations of product sales from different states. Corresponding to each product sales, data of 25 other variables is available including Predicted column on which sales is suspected to depend.</t>
  </si>
  <si>
    <t>The data is in sheet called "Actual Data"</t>
  </si>
  <si>
    <t>It is added later after the linear regression steps</t>
  </si>
  <si>
    <t>Created Table to make Pivot Dynamic</t>
  </si>
  <si>
    <t>Data Analysis ToolPak- Regression and Descriptive Statistics</t>
  </si>
  <si>
    <t>Created dummy variable using IF function</t>
  </si>
  <si>
    <t>Sum of Predicted</t>
  </si>
  <si>
    <t>There are two Dashboards in different sheets named: Dashboard I and Dashboard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</si>
</sst>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
    <numFmt numFmtId="165" formatCode="&quot;$&quot;#,##0.00"/>
  </numFmts>
  <fonts count="12" x14ac:knownFonts="1">
    <font>
      <sz val="11"/>
      <color theme="1"/>
      <name val="Rockwell"/>
      <family val="2"/>
      <scheme val="minor"/>
    </font>
    <font>
      <b/>
      <sz val="11"/>
      <color theme="0"/>
      <name val="Rockwell"/>
      <family val="2"/>
      <scheme val="minor"/>
    </font>
    <font>
      <b/>
      <sz val="11"/>
      <color theme="1"/>
      <name val="Rockwell"/>
      <family val="2"/>
      <scheme val="minor"/>
    </font>
    <font>
      <sz val="11"/>
      <color theme="0"/>
      <name val="Rockwell"/>
      <family val="2"/>
      <scheme val="minor"/>
    </font>
    <font>
      <b/>
      <sz val="36"/>
      <color theme="1"/>
      <name val="Rockwell"/>
      <family val="2"/>
      <scheme val="minor"/>
    </font>
    <font>
      <sz val="8"/>
      <color rgb="FF000000"/>
      <name val="Segoe UI"/>
      <family val="2"/>
    </font>
    <font>
      <b/>
      <sz val="16"/>
      <color theme="1"/>
      <name val="Rockwell"/>
      <family val="2"/>
      <scheme val="minor"/>
    </font>
    <font>
      <b/>
      <sz val="11"/>
      <color theme="1"/>
      <name val="Rockwell"/>
      <family val="1"/>
      <scheme val="minor"/>
    </font>
    <font>
      <b/>
      <sz val="14"/>
      <color theme="1"/>
      <name val="Rockwell"/>
      <family val="1"/>
      <scheme val="minor"/>
    </font>
    <font>
      <i/>
      <sz val="11"/>
      <color theme="1"/>
      <name val="Rockwell"/>
      <family val="2"/>
      <scheme val="minor"/>
    </font>
    <font>
      <sz val="12"/>
      <color theme="1"/>
      <name val="Rockwell"/>
      <family val="2"/>
      <scheme val="minor"/>
    </font>
    <font>
      <i/>
      <sz val="11"/>
      <color theme="1"/>
      <name val="Rockwell"/>
      <family val="1"/>
      <scheme val="minor"/>
    </font>
  </fonts>
  <fills count="18">
    <fill>
      <patternFill patternType="none"/>
    </fill>
    <fill>
      <patternFill patternType="gray125"/>
    </fill>
    <fill>
      <patternFill patternType="solid">
        <fgColor theme="8" tint="0.79998168889431442"/>
        <bgColor theme="8" tint="0.79998168889431442"/>
      </patternFill>
    </fill>
    <fill>
      <patternFill patternType="solid">
        <fgColor theme="8"/>
        <bgColor theme="8"/>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bgColor theme="1"/>
      </patternFill>
    </fill>
    <fill>
      <patternFill patternType="solid">
        <fgColor theme="0" tint="-4.9989318521683403E-2"/>
        <bgColor theme="0" tint="-4.9989318521683403E-2"/>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8" tint="0.39997558519241921"/>
        <bgColor indexed="64"/>
      </patternFill>
    </fill>
  </fills>
  <borders count="12">
    <border>
      <left/>
      <right/>
      <top/>
      <bottom/>
      <diagonal/>
    </border>
    <border>
      <left/>
      <right/>
      <top style="thin">
        <color theme="8" tint="0.39997558519241921"/>
      </top>
      <bottom style="thin">
        <color theme="8" tint="0.39997558519241921"/>
      </bottom>
      <diagonal/>
    </border>
    <border>
      <left/>
      <right/>
      <top/>
      <bottom style="thin">
        <color theme="8" tint="0.39997558519241921"/>
      </bottom>
      <diagonal/>
    </border>
    <border>
      <left/>
      <right/>
      <top style="thin">
        <color theme="8" tint="0.39997558519241921"/>
      </top>
      <bottom/>
      <diagonal/>
    </border>
    <border>
      <left/>
      <right/>
      <top style="thin">
        <color theme="4" tint="0.39997558519241921"/>
      </top>
      <bottom/>
      <diagonal/>
    </border>
    <border>
      <left style="thin">
        <color theme="0" tint="-0.14999847407452621"/>
      </left>
      <right style="thin">
        <color theme="0" tint="-0.1499984740745262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style="thin">
        <color auto="1"/>
      </left>
      <right style="thin">
        <color auto="1"/>
      </right>
      <top/>
      <bottom/>
      <diagonal/>
    </border>
    <border>
      <left style="thin">
        <color auto="1"/>
      </left>
      <right style="thin">
        <color auto="1"/>
      </right>
      <top/>
      <bottom style="thin">
        <color theme="8" tint="0.39997558519241921"/>
      </bottom>
      <diagonal/>
    </border>
  </borders>
  <cellStyleXfs count="1">
    <xf numFmtId="0" fontId="0" fillId="0" borderId="0"/>
  </cellStyleXfs>
  <cellXfs count="73">
    <xf numFmtId="0" fontId="0" fillId="0" borderId="0" xfId="0"/>
    <xf numFmtId="0" fontId="0" fillId="0" borderId="1" xfId="0" applyBorder="1"/>
    <xf numFmtId="0" fontId="1" fillId="3" borderId="2" xfId="0" applyFont="1" applyFill="1" applyBorder="1"/>
    <xf numFmtId="0" fontId="0" fillId="0" borderId="3" xfId="0" applyBorder="1"/>
    <xf numFmtId="0" fontId="0" fillId="5" borderId="4" xfId="0" applyFont="1" applyFill="1" applyBorder="1"/>
    <xf numFmtId="0" fontId="0" fillId="0" borderId="4" xfId="0" applyFont="1" applyBorder="1"/>
    <xf numFmtId="0" fontId="1" fillId="4" borderId="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0" fontId="0" fillId="0" borderId="0" xfId="0" applyNumberFormat="1"/>
    <xf numFmtId="0" fontId="0" fillId="6" borderId="0" xfId="0" applyFill="1"/>
    <xf numFmtId="0" fontId="4" fillId="6" borderId="0" xfId="0" applyFont="1" applyFill="1" applyBorder="1" applyAlignment="1">
      <alignment horizontal="center"/>
    </xf>
    <xf numFmtId="0" fontId="0" fillId="7" borderId="0" xfId="0" applyFill="1"/>
    <xf numFmtId="0" fontId="3" fillId="8" borderId="0" xfId="0" applyFont="1" applyFill="1" applyBorder="1"/>
    <xf numFmtId="0" fontId="0" fillId="9" borderId="5" xfId="0" applyFont="1" applyFill="1" applyBorder="1" applyAlignment="1">
      <alignment horizontal="left"/>
    </xf>
    <xf numFmtId="0" fontId="3" fillId="8" borderId="0" xfId="0" applyFont="1" applyFill="1" applyBorder="1" applyAlignment="1">
      <alignment horizontal="left"/>
    </xf>
    <xf numFmtId="0" fontId="0" fillId="9" borderId="5" xfId="0" applyNumberFormat="1" applyFont="1" applyFill="1" applyBorder="1"/>
    <xf numFmtId="0" fontId="0" fillId="0" borderId="0" xfId="0"/>
    <xf numFmtId="0" fontId="0" fillId="0" borderId="0" xfId="0" applyAlignment="1">
      <alignment horizontal="left"/>
    </xf>
    <xf numFmtId="0" fontId="2" fillId="10" borderId="6" xfId="0" applyFont="1" applyFill="1" applyBorder="1" applyAlignment="1"/>
    <xf numFmtId="0" fontId="0" fillId="0" borderId="6" xfId="0" applyBorder="1" applyAlignment="1">
      <alignment horizontal="left"/>
    </xf>
    <xf numFmtId="0" fontId="2" fillId="10" borderId="7" xfId="0" applyFont="1" applyFill="1" applyBorder="1" applyAlignment="1"/>
    <xf numFmtId="0" fontId="0" fillId="0" borderId="7" xfId="0" applyBorder="1" applyAlignment="1">
      <alignment horizontal="left"/>
    </xf>
    <xf numFmtId="0" fontId="0" fillId="0" borderId="6" xfId="0" applyBorder="1"/>
    <xf numFmtId="164" fontId="0" fillId="0" borderId="0" xfId="0" applyNumberFormat="1"/>
    <xf numFmtId="0" fontId="7" fillId="0" borderId="0" xfId="0" applyFont="1"/>
    <xf numFmtId="0" fontId="7" fillId="14" borderId="0" xfId="0" applyFont="1" applyFill="1"/>
    <xf numFmtId="0" fontId="0" fillId="15" borderId="0" xfId="0" applyFill="1"/>
    <xf numFmtId="0" fontId="0" fillId="0" borderId="0" xfId="0" applyAlignment="1">
      <alignment horizontal="center" vertical="center"/>
    </xf>
    <xf numFmtId="0" fontId="8" fillId="0" borderId="0" xfId="0" applyFont="1"/>
    <xf numFmtId="0" fontId="7" fillId="13" borderId="6" xfId="0" applyFont="1" applyFill="1" applyBorder="1" applyAlignment="1">
      <alignment horizontal="center" vertical="center"/>
    </xf>
    <xf numFmtId="0" fontId="0" fillId="0" borderId="0" xfId="0" applyFill="1" applyBorder="1" applyAlignment="1"/>
    <xf numFmtId="0" fontId="0" fillId="0" borderId="8" xfId="0" applyFill="1" applyBorder="1" applyAlignment="1"/>
    <xf numFmtId="0" fontId="9" fillId="0" borderId="9" xfId="0" applyFont="1" applyFill="1" applyBorder="1" applyAlignment="1">
      <alignment horizontal="center"/>
    </xf>
    <xf numFmtId="0" fontId="1" fillId="3" borderId="11" xfId="0" applyFont="1" applyFill="1" applyBorder="1"/>
    <xf numFmtId="0" fontId="0" fillId="0" borderId="10" xfId="0" applyBorder="1"/>
    <xf numFmtId="14" fontId="1" fillId="3" borderId="11" xfId="0" applyNumberFormat="1" applyFont="1" applyFill="1" applyBorder="1"/>
    <xf numFmtId="14" fontId="0" fillId="0" borderId="10" xfId="0" applyNumberFormat="1" applyBorder="1"/>
    <xf numFmtId="0" fontId="0" fillId="0" borderId="2" xfId="0" applyBorder="1"/>
    <xf numFmtId="0" fontId="0" fillId="0" borderId="1" xfId="0" applyNumberFormat="1" applyBorder="1"/>
    <xf numFmtId="0" fontId="0" fillId="0" borderId="3" xfId="0" applyNumberFormat="1" applyBorder="1"/>
    <xf numFmtId="0" fontId="0" fillId="0" borderId="0" xfId="0" applyBorder="1"/>
    <xf numFmtId="0" fontId="0" fillId="2" borderId="1" xfId="0" applyNumberFormat="1" applyFill="1" applyBorder="1"/>
    <xf numFmtId="0" fontId="0" fillId="2" borderId="2" xfId="0" applyNumberFormat="1" applyFill="1" applyBorder="1"/>
    <xf numFmtId="0" fontId="9" fillId="0" borderId="9" xfId="0" applyFont="1" applyFill="1" applyBorder="1" applyAlignment="1">
      <alignment horizontal="centerContinuous"/>
    </xf>
    <xf numFmtId="2" fontId="0" fillId="2" borderId="1" xfId="0" applyNumberFormat="1" applyFill="1" applyBorder="1"/>
    <xf numFmtId="2" fontId="0" fillId="0" borderId="2" xfId="0" applyNumberFormat="1" applyBorder="1"/>
    <xf numFmtId="2" fontId="0" fillId="0" borderId="1" xfId="0" applyNumberFormat="1" applyBorder="1"/>
    <xf numFmtId="2" fontId="0" fillId="0" borderId="3" xfId="0" applyNumberFormat="1" applyBorder="1"/>
    <xf numFmtId="1" fontId="0" fillId="0" borderId="2" xfId="0" applyNumberFormat="1" applyBorder="1"/>
    <xf numFmtId="1" fontId="0" fillId="0" borderId="1" xfId="0" applyNumberFormat="1" applyBorder="1"/>
    <xf numFmtId="1" fontId="0" fillId="0" borderId="3" xfId="0" applyNumberFormat="1" applyBorder="1"/>
    <xf numFmtId="0" fontId="0" fillId="17" borderId="0" xfId="0" applyFill="1" applyBorder="1" applyAlignment="1"/>
    <xf numFmtId="1" fontId="0" fillId="0" borderId="0" xfId="0" applyNumberFormat="1" applyBorder="1"/>
    <xf numFmtId="2" fontId="0" fillId="0" borderId="0" xfId="0" applyNumberFormat="1" applyBorder="1"/>
    <xf numFmtId="14" fontId="0" fillId="0" borderId="0" xfId="0" applyNumberFormat="1" applyBorder="1"/>
    <xf numFmtId="0" fontId="1" fillId="3" borderId="0" xfId="0" applyFont="1" applyFill="1" applyBorder="1"/>
    <xf numFmtId="0" fontId="11" fillId="0" borderId="0" xfId="0" applyFont="1"/>
    <xf numFmtId="0" fontId="3" fillId="8" borderId="0" xfId="0" applyNumberFormat="1" applyFont="1" applyFill="1" applyBorder="1"/>
    <xf numFmtId="14" fontId="0" fillId="0" borderId="0" xfId="0" applyNumberFormat="1" applyAlignment="1">
      <alignment horizontal="left"/>
    </xf>
    <xf numFmtId="165" fontId="0" fillId="5" borderId="4" xfId="0" applyNumberFormat="1" applyFont="1" applyFill="1" applyBorder="1"/>
    <xf numFmtId="165" fontId="0" fillId="0" borderId="4" xfId="0" applyNumberFormat="1" applyFont="1" applyBorder="1"/>
    <xf numFmtId="0" fontId="6" fillId="7" borderId="0" xfId="0" applyFont="1" applyFill="1" applyAlignment="1">
      <alignment horizontal="center" vertical="center"/>
    </xf>
    <xf numFmtId="0" fontId="6" fillId="11" borderId="0" xfId="0" applyFont="1" applyFill="1" applyAlignment="1">
      <alignment horizontal="center" vertical="center"/>
    </xf>
    <xf numFmtId="0" fontId="0" fillId="0" borderId="0" xfId="0" applyAlignment="1">
      <alignment horizontal="left" wrapText="1"/>
    </xf>
    <xf numFmtId="0" fontId="2" fillId="12" borderId="0" xfId="0" applyFont="1" applyFill="1" applyBorder="1" applyAlignment="1">
      <alignment horizontal="center"/>
    </xf>
    <xf numFmtId="0" fontId="10" fillId="16" borderId="0" xfId="0" applyFont="1" applyFill="1" applyAlignment="1">
      <alignment horizontal="center"/>
    </xf>
    <xf numFmtId="0" fontId="9" fillId="12" borderId="0" xfId="0" applyFont="1" applyFill="1" applyBorder="1" applyAlignment="1">
      <alignment horizontal="center"/>
    </xf>
    <xf numFmtId="0" fontId="11" fillId="12" borderId="0" xfId="0" applyFont="1" applyFill="1" applyAlignment="1">
      <alignment horizontal="left" wrapText="1"/>
    </xf>
    <xf numFmtId="0" fontId="2" fillId="12" borderId="0" xfId="0" applyFont="1" applyFill="1" applyBorder="1" applyAlignment="1">
      <alignment horizontal="left"/>
    </xf>
    <xf numFmtId="0" fontId="7" fillId="0" borderId="0" xfId="0" applyFont="1" applyAlignment="1">
      <alignment horizontal="center" vertical="center"/>
    </xf>
  </cellXfs>
  <cellStyles count="1">
    <cellStyle name="Normal" xfId="0" builtinId="0"/>
  </cellStyles>
  <dxfs count="63">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numFmt numFmtId="165" formatCode="&quot;$&quot;#,##0.00"/>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outline="0">
        <left/>
        <right/>
        <top style="thin">
          <color theme="4" tint="0.39997558519241921"/>
        </top>
        <bottom/>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Rockwell"/>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Rockwell"/>
        <family val="2"/>
        <scheme val="minor"/>
      </font>
    </dxf>
    <dxf>
      <font>
        <b/>
        <i val="0"/>
        <strike val="0"/>
        <condense val="0"/>
        <extend val="0"/>
        <outline val="0"/>
        <shadow val="0"/>
        <u val="none"/>
        <vertAlign val="baseline"/>
        <sz val="11"/>
        <color theme="0"/>
        <name val="Rockwell"/>
        <family val="2"/>
        <scheme val="minor"/>
      </font>
      <fill>
        <patternFill patternType="solid">
          <fgColor theme="4"/>
          <bgColor theme="4"/>
        </patternFill>
      </fill>
    </dxf>
    <dxf>
      <numFmt numFmtId="164" formatCode=";;;"/>
    </dxf>
    <dxf>
      <numFmt numFmtId="164" formatCode=";;;"/>
    </dxf>
    <dxf>
      <numFmt numFmtId="164" formatCode=";;;"/>
    </dxf>
    <dxf>
      <border diagonalUp="0" diagonalDown="0">
        <left style="thin">
          <color auto="1"/>
        </left>
        <right style="thin">
          <color auto="1"/>
        </right>
        <vertical style="thin">
          <color auto="1"/>
        </vertical>
      </border>
    </dxf>
    <dxf>
      <border diagonalUp="0" diagonalDown="0">
        <left style="thin">
          <color auto="1"/>
        </left>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outline="0">
        <left style="thin">
          <color auto="1"/>
        </left>
        <right style="thin">
          <color auto="1"/>
        </right>
      </border>
    </dxf>
    <dxf>
      <numFmt numFmtId="19" formatCode="m/d/yyyy"/>
      <border diagonalUp="0" diagonalDown="0" outline="0">
        <left style="thin">
          <color auto="1"/>
        </left>
        <right style="thin">
          <color auto="1"/>
        </right>
      </border>
    </dxf>
    <dxf>
      <numFmt numFmtId="19" formatCode="m/d/yyyy"/>
      <border diagonalUp="0" diagonalDown="0" outline="0">
        <left style="thin">
          <color auto="1"/>
        </left>
        <right style="thin">
          <color auto="1"/>
        </right>
      </border>
    </dxf>
    <dxf>
      <border diagonalUp="0" diagonalDown="0" outline="0">
        <left style="thin">
          <color auto="1"/>
        </left>
        <right style="thin">
          <color auto="1"/>
        </right>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style="thin">
          <color auto="1"/>
        </left>
        <right style="thin">
          <color auto="1"/>
        </right>
        <vertical style="thin">
          <color auto="1"/>
        </vertical>
      </border>
    </dxf>
    <dxf>
      <border diagonalUp="0" diagonalDown="0">
        <left/>
        <right style="thin">
          <color auto="1"/>
        </right>
        <vertical style="thin">
          <color auto="1"/>
        </vertical>
      </border>
    </dxf>
    <dxf>
      <border outline="0">
        <top style="thin">
          <color theme="8" tint="0.39997558519241921"/>
        </top>
      </border>
    </dxf>
    <dxf>
      <border outline="0">
        <left style="thin">
          <color theme="8" tint="0.39997558519241921"/>
        </left>
        <right style="thin">
          <color theme="8" tint="0.39997558519241921"/>
        </right>
        <top style="thin">
          <color theme="8" tint="0.39997558519241921"/>
        </top>
        <bottom style="thin">
          <color theme="8" tint="0.39997558519241921"/>
        </bottom>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border diagonalUp="0" diagonalDown="0">
        <left style="thin">
          <color auto="1"/>
        </left>
        <right style="thin">
          <color auto="1"/>
        </right>
        <vertical style="thin">
          <color auto="1"/>
        </vertical>
      </border>
    </dxf>
    <dxf>
      <numFmt numFmtId="2" formatCode="0.00"/>
      <border diagonalUp="0" diagonalDown="0" outline="0">
        <left/>
        <right/>
        <top style="thin">
          <color theme="8" tint="0.39997558519241921"/>
        </top>
        <bottom style="thin">
          <color theme="8" tint="0.39997558519241921"/>
        </bottom>
      </border>
    </dxf>
    <dxf>
      <numFmt numFmtId="0" formatCode="General"/>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1" formatCode="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numFmt numFmtId="2" formatCode="0.00"/>
      <border diagonalUp="0" diagonalDown="0" outline="0">
        <left/>
        <right/>
        <top style="thin">
          <color theme="8" tint="0.39997558519241921"/>
        </top>
        <bottom style="thin">
          <color theme="8" tint="0.39997558519241921"/>
        </bottom>
      </border>
    </dxf>
    <dxf>
      <border diagonalUp="0" diagonalDown="0" outline="0">
        <left/>
        <right/>
        <top style="thin">
          <color theme="8" tint="0.39997558519241921"/>
        </top>
        <bottom style="thin">
          <color theme="8" tint="0.39997558519241921"/>
        </bottom>
      </border>
    </dxf>
    <dxf>
      <border diagonalUp="0" diagonalDown="0">
        <left/>
        <right/>
        <top style="thin">
          <color theme="8" tint="0.39997558519241921"/>
        </top>
        <bottom style="thin">
          <color theme="8" tint="0.39997558519241921"/>
        </bottom>
        <vertical/>
        <horizontal/>
      </border>
    </dxf>
    <dxf>
      <border diagonalUp="0" diagonalDown="0">
        <left/>
        <right/>
        <top style="thin">
          <color theme="8" tint="0.39997558519241921"/>
        </top>
        <bottom style="thin">
          <color theme="8" tint="0.39997558519241921"/>
        </bottom>
        <vertical/>
        <horizontal/>
      </border>
    </dxf>
    <dxf>
      <border outline="0">
        <bottom style="thin">
          <color theme="8" tint="0.39997558519241921"/>
        </bottom>
      </border>
    </dxf>
    <dxf>
      <font>
        <b/>
        <i val="0"/>
        <strike val="0"/>
        <condense val="0"/>
        <extend val="0"/>
        <outline val="0"/>
        <shadow val="0"/>
        <u val="none"/>
        <vertAlign val="baseline"/>
        <sz val="11"/>
        <color theme="0"/>
        <name val="Rockwell"/>
        <family val="2"/>
        <scheme val="minor"/>
      </font>
      <fill>
        <patternFill patternType="solid">
          <fgColor theme="8"/>
          <bgColor theme="8"/>
        </patternFill>
      </fill>
    </dxf>
  </dxfs>
  <tableStyles count="2" defaultTableStyle="TableStyleMedium2" defaultPivotStyle="PivotStyleLight16">
    <tableStyle name="Invisible" pivot="0" table="0" count="0" xr9:uid="{110E9B71-099D-45AF-8375-E614A3098EAC}"/>
    <tableStyle name="Slicer Style 1" pivot="0" table="0" count="0" xr9:uid="{576CFBC4-542B-445F-AC0C-50EB8EE7CCA4}"/>
  </tableStyles>
  <colors>
    <mruColors>
      <color rgb="FFCC0099"/>
      <color rgb="FF990099"/>
      <color rgb="FFFFFF66"/>
      <color rgb="FFFFFF9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xml"/><Relationship Id="rId34" Type="http://schemas.microsoft.com/office/2007/relationships/slicerCache" Target="slicerCaches/slicerCache10.xml"/><Relationship Id="rId42" Type="http://schemas.openxmlformats.org/officeDocument/2006/relationships/connections" Target="connections.xml"/><Relationship Id="rId47" Type="http://schemas.openxmlformats.org/officeDocument/2006/relationships/calcChain" Target="calcChain.xml"/><Relationship Id="rId50" Type="http://schemas.openxmlformats.org/officeDocument/2006/relationships/customXml" Target="../customXml/item3.xml"/><Relationship Id="rId55" Type="http://schemas.openxmlformats.org/officeDocument/2006/relationships/customXml" Target="../customXml/item8.xml"/><Relationship Id="rId63" Type="http://schemas.openxmlformats.org/officeDocument/2006/relationships/customXml" Target="../customXml/item16.xml"/><Relationship Id="rId68"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5.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8.xml"/><Relationship Id="rId37" Type="http://schemas.microsoft.com/office/2007/relationships/slicerCache" Target="slicerCaches/slicerCache13.xml"/><Relationship Id="rId40" Type="http://schemas.microsoft.com/office/2007/relationships/slicerCache" Target="slicerCaches/slicerCache16.xml"/><Relationship Id="rId45" Type="http://schemas.openxmlformats.org/officeDocument/2006/relationships/sheetMetadata" Target="metadata.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openxmlformats.org/officeDocument/2006/relationships/styles" Target="style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microsoft.com/office/2007/relationships/slicerCache" Target="slicerCaches/slicerCache9.xml"/><Relationship Id="rId38" Type="http://schemas.microsoft.com/office/2007/relationships/slicerCache" Target="slicerCaches/slicerCache14.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worksheet" Target="worksheets/sheet20.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4.xml"/><Relationship Id="rId36" Type="http://schemas.microsoft.com/office/2007/relationships/slicerCache" Target="slicerCaches/slicerCache12.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microsoft.com/office/2007/relationships/slicerCache" Target="slicerCaches/slicerCache7.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Monthly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Working!$C$7:$C$8</c:f>
              <c:strCache>
                <c:ptCount val="1"/>
                <c:pt idx="0">
                  <c:v>Jan</c:v>
                </c:pt>
              </c:strCache>
            </c:strRef>
          </c:tx>
          <c:spPr>
            <a:solidFill>
              <a:schemeClr val="accent1"/>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Working!$C$9:$C$13</c:f>
              <c:numCache>
                <c:formatCode>General</c:formatCode>
                <c:ptCount val="4"/>
                <c:pt idx="0">
                  <c:v>59702.73</c:v>
                </c:pt>
                <c:pt idx="1">
                  <c:v>59185.16</c:v>
                </c:pt>
                <c:pt idx="2">
                  <c:v>73062.34</c:v>
                </c:pt>
                <c:pt idx="3">
                  <c:v>73048.319999999992</c:v>
                </c:pt>
              </c:numCache>
            </c:numRef>
          </c:val>
          <c:extLst>
            <c:ext xmlns:c16="http://schemas.microsoft.com/office/drawing/2014/chart" uri="{C3380CC4-5D6E-409C-BE32-E72D297353CC}">
              <c16:uniqueId val="{00000000-90FB-4962-B59D-45664B9C971A}"/>
            </c:ext>
          </c:extLst>
        </c:ser>
        <c:ser>
          <c:idx val="1"/>
          <c:order val="1"/>
          <c:tx>
            <c:strRef>
              <c:f>Working!$D$7:$D$8</c:f>
              <c:strCache>
                <c:ptCount val="1"/>
                <c:pt idx="0">
                  <c:v>Feb</c:v>
                </c:pt>
              </c:strCache>
            </c:strRef>
          </c:tx>
          <c:spPr>
            <a:solidFill>
              <a:schemeClr val="accent2"/>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Working!$D$9:$D$13</c:f>
              <c:numCache>
                <c:formatCode>General</c:formatCode>
                <c:ptCount val="4"/>
                <c:pt idx="0">
                  <c:v>70282.439999999973</c:v>
                </c:pt>
                <c:pt idx="1">
                  <c:v>69109.8</c:v>
                </c:pt>
                <c:pt idx="2">
                  <c:v>31754.39</c:v>
                </c:pt>
                <c:pt idx="3">
                  <c:v>135248.81000000003</c:v>
                </c:pt>
              </c:numCache>
            </c:numRef>
          </c:val>
          <c:extLst>
            <c:ext xmlns:c16="http://schemas.microsoft.com/office/drawing/2014/chart" uri="{C3380CC4-5D6E-409C-BE32-E72D297353CC}">
              <c16:uniqueId val="{00000001-90FB-4962-B59D-45664B9C971A}"/>
            </c:ext>
          </c:extLst>
        </c:ser>
        <c:ser>
          <c:idx val="2"/>
          <c:order val="2"/>
          <c:tx>
            <c:strRef>
              <c:f>Working!$E$7:$E$8</c:f>
              <c:strCache>
                <c:ptCount val="1"/>
                <c:pt idx="0">
                  <c:v>Mar</c:v>
                </c:pt>
              </c:strCache>
            </c:strRef>
          </c:tx>
          <c:spPr>
            <a:solidFill>
              <a:schemeClr val="accent3"/>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Working!$E$9:$E$13</c:f>
              <c:numCache>
                <c:formatCode>General</c:formatCode>
                <c:ptCount val="4"/>
                <c:pt idx="0">
                  <c:v>62075.31</c:v>
                </c:pt>
                <c:pt idx="1">
                  <c:v>59137.039999999994</c:v>
                </c:pt>
                <c:pt idx="2">
                  <c:v>77874.78</c:v>
                </c:pt>
                <c:pt idx="3">
                  <c:v>66080</c:v>
                </c:pt>
              </c:numCache>
            </c:numRef>
          </c:val>
          <c:extLst>
            <c:ext xmlns:c16="http://schemas.microsoft.com/office/drawing/2014/chart" uri="{C3380CC4-5D6E-409C-BE32-E72D297353CC}">
              <c16:uniqueId val="{00000002-90FB-4962-B59D-45664B9C971A}"/>
            </c:ext>
          </c:extLst>
        </c:ser>
        <c:ser>
          <c:idx val="3"/>
          <c:order val="3"/>
          <c:tx>
            <c:strRef>
              <c:f>Working!$F$7:$F$8</c:f>
              <c:strCache>
                <c:ptCount val="1"/>
                <c:pt idx="0">
                  <c:v>Apr</c:v>
                </c:pt>
              </c:strCache>
            </c:strRef>
          </c:tx>
          <c:spPr>
            <a:solidFill>
              <a:schemeClr val="accent4"/>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Working!$F$9:$F$13</c:f>
              <c:numCache>
                <c:formatCode>General</c:formatCode>
                <c:ptCount val="4"/>
                <c:pt idx="0">
                  <c:v>64058.379999999983</c:v>
                </c:pt>
                <c:pt idx="1">
                  <c:v>161630.83000000007</c:v>
                </c:pt>
                <c:pt idx="2">
                  <c:v>58285.109999999986</c:v>
                </c:pt>
                <c:pt idx="3">
                  <c:v>72477.409999999974</c:v>
                </c:pt>
              </c:numCache>
            </c:numRef>
          </c:val>
          <c:extLst>
            <c:ext xmlns:c16="http://schemas.microsoft.com/office/drawing/2014/chart" uri="{C3380CC4-5D6E-409C-BE32-E72D297353CC}">
              <c16:uniqueId val="{00000003-90FB-4962-B59D-45664B9C971A}"/>
            </c:ext>
          </c:extLst>
        </c:ser>
        <c:ser>
          <c:idx val="4"/>
          <c:order val="4"/>
          <c:tx>
            <c:strRef>
              <c:f>Working!$G$7:$G$8</c:f>
              <c:strCache>
                <c:ptCount val="1"/>
                <c:pt idx="0">
                  <c:v>May</c:v>
                </c:pt>
              </c:strCache>
            </c:strRef>
          </c:tx>
          <c:spPr>
            <a:solidFill>
              <a:schemeClr val="accent5"/>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Working!$G$9:$G$13</c:f>
              <c:numCache>
                <c:formatCode>General</c:formatCode>
                <c:ptCount val="4"/>
                <c:pt idx="0">
                  <c:v>79253.140000000058</c:v>
                </c:pt>
                <c:pt idx="1">
                  <c:v>84858.810000000012</c:v>
                </c:pt>
                <c:pt idx="2">
                  <c:v>50887.390000000007</c:v>
                </c:pt>
                <c:pt idx="3">
                  <c:v>71583.159999999989</c:v>
                </c:pt>
              </c:numCache>
            </c:numRef>
          </c:val>
          <c:extLst>
            <c:ext xmlns:c16="http://schemas.microsoft.com/office/drawing/2014/chart" uri="{C3380CC4-5D6E-409C-BE32-E72D297353CC}">
              <c16:uniqueId val="{00000004-90FB-4962-B59D-45664B9C971A}"/>
            </c:ext>
          </c:extLst>
        </c:ser>
        <c:ser>
          <c:idx val="5"/>
          <c:order val="5"/>
          <c:tx>
            <c:strRef>
              <c:f>Working!$H$7:$H$8</c:f>
              <c:strCache>
                <c:ptCount val="1"/>
                <c:pt idx="0">
                  <c:v>Jun</c:v>
                </c:pt>
              </c:strCache>
            </c:strRef>
          </c:tx>
          <c:spPr>
            <a:solidFill>
              <a:schemeClr val="accent6"/>
            </a:solidFill>
            <a:ln>
              <a:noFill/>
            </a:ln>
            <a:effectLst/>
            <a:scene3d>
              <a:camera prst="orthographicFront"/>
              <a:lightRig rig="threePt" dir="t"/>
            </a:scene3d>
            <a:sp3d>
              <a:bevelT w="25400"/>
            </a:sp3d>
          </c:spPr>
          <c:invertIfNegative val="0"/>
          <c:cat>
            <c:strRef>
              <c:f>Working!$B$9:$B$13</c:f>
              <c:strCache>
                <c:ptCount val="4"/>
                <c:pt idx="0">
                  <c:v>Central</c:v>
                </c:pt>
                <c:pt idx="1">
                  <c:v>East</c:v>
                </c:pt>
                <c:pt idx="2">
                  <c:v>South</c:v>
                </c:pt>
                <c:pt idx="3">
                  <c:v>West</c:v>
                </c:pt>
              </c:strCache>
            </c:strRef>
          </c:cat>
          <c:val>
            <c:numRef>
              <c:f>Working!$H$9:$H$13</c:f>
              <c:numCache>
                <c:formatCode>General</c:formatCode>
                <c:ptCount val="4"/>
                <c:pt idx="0">
                  <c:v>106073.62000000001</c:v>
                </c:pt>
                <c:pt idx="1">
                  <c:v>115493.68999999997</c:v>
                </c:pt>
                <c:pt idx="2">
                  <c:v>49464.309999999976</c:v>
                </c:pt>
                <c:pt idx="3">
                  <c:v>72833.589999999967</c:v>
                </c:pt>
              </c:numCache>
            </c:numRef>
          </c:val>
          <c:extLst>
            <c:ext xmlns:c16="http://schemas.microsoft.com/office/drawing/2014/chart" uri="{C3380CC4-5D6E-409C-BE32-E72D297353CC}">
              <c16:uniqueId val="{00000005-90FB-4962-B59D-45664B9C971A}"/>
            </c:ext>
          </c:extLst>
        </c:ser>
        <c:dLbls>
          <c:showLegendKey val="0"/>
          <c:showVal val="0"/>
          <c:showCatName val="0"/>
          <c:showSerName val="0"/>
          <c:showPercent val="0"/>
          <c:showBubbleSize val="0"/>
        </c:dLbls>
        <c:gapWidth val="219"/>
        <c:overlap val="-27"/>
        <c:axId val="1851176144"/>
        <c:axId val="1851176560"/>
      </c:barChart>
      <c:catAx>
        <c:axId val="185117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1176560"/>
        <c:crosses val="autoZero"/>
        <c:auto val="1"/>
        <c:lblAlgn val="ctr"/>
        <c:lblOffset val="100"/>
        <c:noMultiLvlLbl val="0"/>
      </c:catAx>
      <c:valAx>
        <c:axId val="1851176560"/>
        <c:scaling>
          <c:orientation val="minMax"/>
        </c:scaling>
        <c:delete val="0"/>
        <c:axPos val="l"/>
        <c:title>
          <c:tx>
            <c:rich>
              <a:bodyPr rot="-5400000" spcFirstLastPara="1" vertOverflow="ellipsis" vert="horz" wrap="square" anchor="t" anchorCtr="0"/>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x</a:t>
                </a:r>
                <a:r>
                  <a:rPr lang="en-IN" baseline="0">
                    <a:solidFill>
                      <a:schemeClr val="tx1">
                        <a:lumMod val="95000"/>
                        <a:lumOff val="5000"/>
                      </a:schemeClr>
                    </a:solidFill>
                  </a:rPr>
                  <a:t> 10000</a:t>
                </a:r>
                <a:endParaRPr lang="en-IN">
                  <a:solidFill>
                    <a:schemeClr val="tx1">
                      <a:lumMod val="95000"/>
                      <a:lumOff val="5000"/>
                    </a:schemeClr>
                  </a:solidFill>
                </a:endParaRPr>
              </a:p>
            </c:rich>
          </c:tx>
          <c:layout>
            <c:manualLayout>
              <c:xMode val="edge"/>
              <c:yMode val="edge"/>
              <c:x val="3.2894736842105261E-2"/>
              <c:y val="0.18398247094113235"/>
            </c:manualLayout>
          </c:layout>
          <c:overlay val="0"/>
          <c:spPr>
            <a:noFill/>
            <a:ln>
              <a:noFill/>
            </a:ln>
            <a:effectLst/>
          </c:spPr>
          <c:txPr>
            <a:bodyPr rot="-5400000" spcFirstLastPara="1" vertOverflow="ellipsis" vert="horz" wrap="square" anchor="t" anchorCtr="0"/>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1176144"/>
        <c:crosses val="autoZero"/>
        <c:crossBetween val="between"/>
        <c:dispUnits>
          <c:builtInUnit val="tenThousands"/>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pivotFmt>
      <c:pivotFmt>
        <c:idx val="3"/>
        <c:spPr>
          <a:solidFill>
            <a:schemeClr val="accent1"/>
          </a:solidFill>
          <a:ln w="19050">
            <a:solidFill>
              <a:schemeClr val="lt1"/>
            </a:solidFill>
          </a:ln>
          <a:effectLst/>
          <a:scene3d>
            <a:camera prst="orthographicFront"/>
            <a:lightRig rig="threePt" dir="t"/>
          </a:scene3d>
          <a:sp3d>
            <a:bevelT w="50800"/>
            <a:bevelB w="50800"/>
          </a:sp3d>
        </c:spPr>
      </c:pivotFmt>
      <c:pivotFmt>
        <c:idx val="4"/>
        <c:spPr>
          <a:solidFill>
            <a:schemeClr val="accent1"/>
          </a:solidFill>
          <a:ln w="19050">
            <a:solidFill>
              <a:schemeClr val="lt1"/>
            </a:solidFill>
          </a:ln>
          <a:effectLst/>
          <a:scene3d>
            <a:camera prst="orthographicFront"/>
            <a:lightRig rig="threePt" dir="t"/>
          </a:scene3d>
          <a:sp3d>
            <a:bevelT w="50800"/>
            <a:bevelB w="50800"/>
          </a:sp3d>
        </c:spPr>
      </c:pivotFmt>
      <c:pivotFmt>
        <c:idx val="5"/>
        <c:spPr>
          <a:solidFill>
            <a:schemeClr val="accent1"/>
          </a:solidFill>
          <a:ln w="19050">
            <a:solidFill>
              <a:schemeClr val="lt1"/>
            </a:solidFill>
          </a:ln>
          <a:effectLst/>
          <a:scene3d>
            <a:camera prst="orthographicFront"/>
            <a:lightRig rig="threePt" dir="t"/>
          </a:scene3d>
          <a:sp3d>
            <a:bevelT w="50800"/>
            <a:bevelB w="50800"/>
          </a:sp3d>
        </c:spPr>
      </c:pivotFmt>
    </c:pivotFmts>
    <c:plotArea>
      <c:layout/>
      <c:pieChart>
        <c:varyColors val="1"/>
        <c:ser>
          <c:idx val="0"/>
          <c:order val="0"/>
          <c:tx>
            <c:strRef>
              <c:f>Working!$L$7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18C5-4419-8CD0-7C7A097B969E}"/>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18C5-4419-8CD0-7C7A097B969E}"/>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18C5-4419-8CD0-7C7A097B969E}"/>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18C5-4419-8CD0-7C7A097B969E}"/>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Working!$K$8:$K$12</c:f>
              <c:strCache>
                <c:ptCount val="4"/>
                <c:pt idx="0">
                  <c:v>Central</c:v>
                </c:pt>
                <c:pt idx="1">
                  <c:v>East</c:v>
                </c:pt>
                <c:pt idx="2">
                  <c:v>South</c:v>
                </c:pt>
                <c:pt idx="3">
                  <c:v>West</c:v>
                </c:pt>
              </c:strCache>
            </c:strRef>
          </c:cat>
          <c:val>
            <c:numRef>
              <c:f>Working!$L$8:$L$12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8-18C5-4419-8CD0-7C7A097B969E}"/>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III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Monthly</a:t>
            </a:r>
            <a:r>
              <a:rPr lang="en-IN" baseline="0">
                <a:solidFill>
                  <a:schemeClr val="tx1"/>
                </a:solidFill>
              </a:rPr>
              <a:t> Sales by Category</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Working!$O$7</c:f>
              <c:strCache>
                <c:ptCount val="1"/>
                <c:pt idx="0">
                  <c:v>Total</c:v>
                </c:pt>
              </c:strCache>
            </c:strRef>
          </c:tx>
          <c:spPr>
            <a:solidFill>
              <a:schemeClr val="accent1"/>
            </a:solidFill>
            <a:ln>
              <a:noFill/>
            </a:ln>
            <a:effectLst/>
            <a:scene3d>
              <a:camera prst="orthographicFront"/>
              <a:lightRig rig="threePt" dir="t"/>
            </a:scene3d>
            <a:sp3d>
              <a:bevelT w="38100"/>
            </a:sp3d>
          </c:spPr>
          <c:invertIfNegative val="0"/>
          <c:cat>
            <c:strRef>
              <c:f>Working!$N$8:$N$11</c:f>
              <c:strCache>
                <c:ptCount val="3"/>
                <c:pt idx="0">
                  <c:v>Furniture</c:v>
                </c:pt>
                <c:pt idx="1">
                  <c:v>Office Supplies</c:v>
                </c:pt>
                <c:pt idx="2">
                  <c:v>Technology</c:v>
                </c:pt>
              </c:strCache>
            </c:strRef>
          </c:cat>
          <c:val>
            <c:numRef>
              <c:f>Working!$O$8:$O$11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0-6C8F-419D-96A1-FC6A97F23532}"/>
            </c:ext>
          </c:extLst>
        </c:ser>
        <c:dLbls>
          <c:showLegendKey val="0"/>
          <c:showVal val="0"/>
          <c:showCatName val="0"/>
          <c:showSerName val="0"/>
          <c:showPercent val="0"/>
          <c:showBubbleSize val="0"/>
        </c:dLbls>
        <c:gapWidth val="219"/>
        <c:overlap val="-27"/>
        <c:axId val="1809077872"/>
        <c:axId val="1809085776"/>
      </c:barChart>
      <c:catAx>
        <c:axId val="18090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9085776"/>
        <c:crosses val="autoZero"/>
        <c:auto val="1"/>
        <c:lblAlgn val="ctr"/>
        <c:lblOffset val="100"/>
        <c:noMultiLvlLbl val="0"/>
      </c:catAx>
      <c:valAx>
        <c:axId val="1809085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0907787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c:name>
    <c:fmtId val="9"/>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Manager</a:t>
            </a:r>
            <a:r>
              <a:rPr lang="en-IN" baseline="0">
                <a:solidFill>
                  <a:schemeClr val="tx1">
                    <a:lumMod val="95000"/>
                    <a:lumOff val="5000"/>
                  </a:schemeClr>
                </a:solidFill>
              </a:rPr>
              <a:t> Performance</a:t>
            </a:r>
            <a:endParaRPr lang="en-IN">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threePt" dir="t"/>
          </a:scene3d>
          <a:sp3d>
            <a:bevelT w="381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Working!$F$17</c:f>
              <c:strCache>
                <c:ptCount val="1"/>
                <c:pt idx="0">
                  <c:v>Sum of Sales</c:v>
                </c:pt>
              </c:strCache>
            </c:strRef>
          </c:tx>
          <c:spPr>
            <a:solidFill>
              <a:schemeClr val="accent1"/>
            </a:solidFill>
            <a:ln>
              <a:noFill/>
            </a:ln>
            <a:effectLst/>
            <a:scene3d>
              <a:camera prst="orthographicFront"/>
              <a:lightRig rig="threePt" dir="t"/>
            </a:scene3d>
            <a:sp3d>
              <a:bevelT w="38100"/>
            </a:sp3d>
          </c:spPr>
          <c:invertIfNegative val="0"/>
          <c:cat>
            <c:strRef>
              <c:f>Working!$E$18:$E$22</c:f>
              <c:strCache>
                <c:ptCount val="4"/>
                <c:pt idx="0">
                  <c:v>Chris</c:v>
                </c:pt>
                <c:pt idx="1">
                  <c:v>Erin</c:v>
                </c:pt>
                <c:pt idx="2">
                  <c:v>Sam</c:v>
                </c:pt>
                <c:pt idx="3">
                  <c:v>William</c:v>
                </c:pt>
              </c:strCache>
            </c:strRef>
          </c:cat>
          <c:val>
            <c:numRef>
              <c:f>Working!$F$18:$F$22</c:f>
              <c:numCache>
                <c:formatCode>General</c:formatCode>
                <c:ptCount val="4"/>
                <c:pt idx="0">
                  <c:v>441445.61999999982</c:v>
                </c:pt>
                <c:pt idx="1">
                  <c:v>549415.32999999996</c:v>
                </c:pt>
                <c:pt idx="2">
                  <c:v>341328.31999999966</c:v>
                </c:pt>
                <c:pt idx="3">
                  <c:v>491271.2900000001</c:v>
                </c:pt>
              </c:numCache>
            </c:numRef>
          </c:val>
          <c:extLst>
            <c:ext xmlns:c16="http://schemas.microsoft.com/office/drawing/2014/chart" uri="{C3380CC4-5D6E-409C-BE32-E72D297353CC}">
              <c16:uniqueId val="{00000000-C815-4458-89C9-502672B2D691}"/>
            </c:ext>
          </c:extLst>
        </c:ser>
        <c:dLbls>
          <c:showLegendKey val="0"/>
          <c:showVal val="0"/>
          <c:showCatName val="0"/>
          <c:showSerName val="0"/>
          <c:showPercent val="0"/>
          <c:showBubbleSize val="0"/>
        </c:dLbls>
        <c:gapWidth val="219"/>
        <c:overlap val="-27"/>
        <c:axId val="144902896"/>
        <c:axId val="144924528"/>
      </c:barChart>
      <c:lineChart>
        <c:grouping val="standard"/>
        <c:varyColors val="0"/>
        <c:ser>
          <c:idx val="1"/>
          <c:order val="1"/>
          <c:tx>
            <c:strRef>
              <c:f>Working!$G$17</c:f>
              <c:strCache>
                <c:ptCount val="1"/>
                <c:pt idx="0">
                  <c:v>Sum of Average</c:v>
                </c:pt>
              </c:strCache>
            </c:strRef>
          </c:tx>
          <c:spPr>
            <a:ln w="28575" cap="rnd">
              <a:solidFill>
                <a:schemeClr val="accent5">
                  <a:lumMod val="60000"/>
                  <a:lumOff val="40000"/>
                </a:schemeClr>
              </a:solidFill>
              <a:round/>
            </a:ln>
            <a:effectLst/>
          </c:spPr>
          <c:marker>
            <c:symbol val="none"/>
          </c:marker>
          <c:cat>
            <c:strRef>
              <c:f>Working!$E$18:$E$22</c:f>
              <c:strCache>
                <c:ptCount val="4"/>
                <c:pt idx="0">
                  <c:v>Chris</c:v>
                </c:pt>
                <c:pt idx="1">
                  <c:v>Erin</c:v>
                </c:pt>
                <c:pt idx="2">
                  <c:v>Sam</c:v>
                </c:pt>
                <c:pt idx="3">
                  <c:v>William</c:v>
                </c:pt>
              </c:strCache>
            </c:strRef>
          </c:cat>
          <c:val>
            <c:numRef>
              <c:f>Working!$G$18:$G$22</c:f>
              <c:numCache>
                <c:formatCode>General</c:formatCode>
                <c:ptCount val="4"/>
                <c:pt idx="0">
                  <c:v>470381.1925</c:v>
                </c:pt>
                <c:pt idx="1">
                  <c:v>470381.1925</c:v>
                </c:pt>
                <c:pt idx="2">
                  <c:v>470381.1925</c:v>
                </c:pt>
                <c:pt idx="3">
                  <c:v>470381.1925</c:v>
                </c:pt>
              </c:numCache>
            </c:numRef>
          </c:val>
          <c:smooth val="0"/>
          <c:extLst>
            <c:ext xmlns:c16="http://schemas.microsoft.com/office/drawing/2014/chart" uri="{C3380CC4-5D6E-409C-BE32-E72D297353CC}">
              <c16:uniqueId val="{00000001-C815-4458-89C9-502672B2D691}"/>
            </c:ext>
          </c:extLst>
        </c:ser>
        <c:dLbls>
          <c:showLegendKey val="0"/>
          <c:showVal val="0"/>
          <c:showCatName val="0"/>
          <c:showSerName val="0"/>
          <c:showPercent val="0"/>
          <c:showBubbleSize val="0"/>
        </c:dLbls>
        <c:marker val="1"/>
        <c:smooth val="0"/>
        <c:axId val="144902896"/>
        <c:axId val="144924528"/>
      </c:lineChart>
      <c:catAx>
        <c:axId val="144902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4924528"/>
        <c:crosses val="autoZero"/>
        <c:auto val="1"/>
        <c:lblAlgn val="ctr"/>
        <c:lblOffset val="100"/>
        <c:noMultiLvlLbl val="0"/>
      </c:catAx>
      <c:valAx>
        <c:axId val="144924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4902896"/>
        <c:crosses val="autoZero"/>
        <c:crossBetween val="between"/>
        <c:dispUnits>
          <c:builtInUnit val="hundred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c:name>
    <c:fmtId val="7"/>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Weekly</a:t>
            </a:r>
            <a:r>
              <a:rPr lang="en-IN" baseline="0">
                <a:solidFill>
                  <a:schemeClr val="tx1">
                    <a:lumMod val="95000"/>
                    <a:lumOff val="5000"/>
                  </a:schemeClr>
                </a:solidFill>
              </a:rPr>
              <a:t> Sales Trend</a:t>
            </a:r>
            <a:endParaRPr lang="en-IN">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Working!$C$17</c:f>
              <c:strCache>
                <c:ptCount val="1"/>
                <c:pt idx="0">
                  <c:v>Total</c:v>
                </c:pt>
              </c:strCache>
            </c:strRef>
          </c:tx>
          <c:spPr>
            <a:ln w="28575" cap="rnd">
              <a:solidFill>
                <a:schemeClr val="accent1"/>
              </a:solidFill>
              <a:round/>
            </a:ln>
            <a:effectLst/>
          </c:spPr>
          <c:marker>
            <c:symbol val="none"/>
          </c:marker>
          <c:cat>
            <c:strRef>
              <c:f>Working!$B$18:$B$197</c:f>
              <c:strCache>
                <c:ptCount val="179"/>
                <c:pt idx="0">
                  <c:v>1-Jan</c:v>
                </c:pt>
                <c:pt idx="1">
                  <c:v>2-Jan</c:v>
                </c:pt>
                <c:pt idx="2">
                  <c:v>3-Jan</c:v>
                </c:pt>
                <c:pt idx="3">
                  <c:v>4-Jan</c:v>
                </c:pt>
                <c:pt idx="4">
                  <c:v>5-Jan</c:v>
                </c:pt>
                <c:pt idx="5">
                  <c:v>6-Jan</c:v>
                </c:pt>
                <c:pt idx="6">
                  <c:v>7-Jan</c:v>
                </c:pt>
                <c:pt idx="7">
                  <c:v>8-Jan</c:v>
                </c:pt>
                <c:pt idx="8">
                  <c:v>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1-Feb</c:v>
                </c:pt>
                <c:pt idx="32">
                  <c:v>2-Feb</c:v>
                </c:pt>
                <c:pt idx="33">
                  <c:v>3-Feb</c:v>
                </c:pt>
                <c:pt idx="34">
                  <c:v>4-Feb</c:v>
                </c:pt>
                <c:pt idx="35">
                  <c:v>5-Feb</c:v>
                </c:pt>
                <c:pt idx="36">
                  <c:v>6-Feb</c:v>
                </c:pt>
                <c:pt idx="37">
                  <c:v>7-Feb</c:v>
                </c:pt>
                <c:pt idx="38">
                  <c:v>8-Feb</c:v>
                </c:pt>
                <c:pt idx="39">
                  <c:v>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1-Mar</c:v>
                </c:pt>
                <c:pt idx="60">
                  <c:v>2-Mar</c:v>
                </c:pt>
                <c:pt idx="61">
                  <c:v>3-Mar</c:v>
                </c:pt>
                <c:pt idx="62">
                  <c:v>4-Mar</c:v>
                </c:pt>
                <c:pt idx="63">
                  <c:v>5-Mar</c:v>
                </c:pt>
                <c:pt idx="64">
                  <c:v>6-Mar</c:v>
                </c:pt>
                <c:pt idx="65">
                  <c:v>7-Mar</c:v>
                </c:pt>
                <c:pt idx="66">
                  <c:v>8-Mar</c:v>
                </c:pt>
                <c:pt idx="67">
                  <c:v>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1-Apr</c:v>
                </c:pt>
                <c:pt idx="91">
                  <c:v>2-Apr</c:v>
                </c:pt>
                <c:pt idx="92">
                  <c:v>4-Apr</c:v>
                </c:pt>
                <c:pt idx="93">
                  <c:v>5-Apr</c:v>
                </c:pt>
                <c:pt idx="94">
                  <c:v>6-Apr</c:v>
                </c:pt>
                <c:pt idx="95">
                  <c:v>7-Apr</c:v>
                </c:pt>
                <c:pt idx="96">
                  <c:v>8-Apr</c:v>
                </c:pt>
                <c:pt idx="97">
                  <c:v>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1-May</c:v>
                </c:pt>
                <c:pt idx="120">
                  <c:v>2-May</c:v>
                </c:pt>
                <c:pt idx="121">
                  <c:v>3-May</c:v>
                </c:pt>
                <c:pt idx="122">
                  <c:v>4-May</c:v>
                </c:pt>
                <c:pt idx="123">
                  <c:v>5-May</c:v>
                </c:pt>
                <c:pt idx="124">
                  <c:v>6-May</c:v>
                </c:pt>
                <c:pt idx="125">
                  <c:v>7-May</c:v>
                </c:pt>
                <c:pt idx="126">
                  <c:v>8-May</c:v>
                </c:pt>
                <c:pt idx="127">
                  <c:v>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1-Jun</c:v>
                </c:pt>
                <c:pt idx="150">
                  <c:v>2-Jun</c:v>
                </c:pt>
                <c:pt idx="151">
                  <c:v>3-Jun</c:v>
                </c:pt>
                <c:pt idx="152">
                  <c:v>4-Jun</c:v>
                </c:pt>
                <c:pt idx="153">
                  <c:v>5-Jun</c:v>
                </c:pt>
                <c:pt idx="154">
                  <c:v>6-Jun</c:v>
                </c:pt>
                <c:pt idx="155">
                  <c:v>7-Jun</c:v>
                </c:pt>
                <c:pt idx="156">
                  <c:v>8-Jun</c:v>
                </c:pt>
                <c:pt idx="157">
                  <c:v>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strCache>
            </c:strRef>
          </c:cat>
          <c:val>
            <c:numRef>
              <c:f>Working!$C$18:$C$197</c:f>
              <c:numCache>
                <c:formatCode>General</c:formatCode>
                <c:ptCount val="179"/>
                <c:pt idx="0">
                  <c:v>8666.18</c:v>
                </c:pt>
                <c:pt idx="1">
                  <c:v>24319.920000000002</c:v>
                </c:pt>
                <c:pt idx="2">
                  <c:v>10134.420000000002</c:v>
                </c:pt>
                <c:pt idx="3">
                  <c:v>5470.58</c:v>
                </c:pt>
                <c:pt idx="4">
                  <c:v>20160.509999999998</c:v>
                </c:pt>
                <c:pt idx="5">
                  <c:v>11123.41</c:v>
                </c:pt>
                <c:pt idx="6">
                  <c:v>16551.82</c:v>
                </c:pt>
                <c:pt idx="7">
                  <c:v>5388.8399999999992</c:v>
                </c:pt>
                <c:pt idx="8">
                  <c:v>13926.830000000002</c:v>
                </c:pt>
                <c:pt idx="9">
                  <c:v>11520.37</c:v>
                </c:pt>
                <c:pt idx="10">
                  <c:v>3355.1199999999994</c:v>
                </c:pt>
                <c:pt idx="11">
                  <c:v>14882.67</c:v>
                </c:pt>
                <c:pt idx="12">
                  <c:v>1772.04</c:v>
                </c:pt>
                <c:pt idx="13">
                  <c:v>5200.1900000000005</c:v>
                </c:pt>
                <c:pt idx="14">
                  <c:v>4829.95</c:v>
                </c:pt>
                <c:pt idx="15">
                  <c:v>3964.13</c:v>
                </c:pt>
                <c:pt idx="16">
                  <c:v>6667.6900000000005</c:v>
                </c:pt>
                <c:pt idx="17">
                  <c:v>2987.38</c:v>
                </c:pt>
                <c:pt idx="18">
                  <c:v>1652.89</c:v>
                </c:pt>
                <c:pt idx="19">
                  <c:v>6109.01</c:v>
                </c:pt>
                <c:pt idx="20">
                  <c:v>12281.51</c:v>
                </c:pt>
                <c:pt idx="21">
                  <c:v>13513.64</c:v>
                </c:pt>
                <c:pt idx="22">
                  <c:v>765.90000000000009</c:v>
                </c:pt>
                <c:pt idx="23">
                  <c:v>8376.5799999999981</c:v>
                </c:pt>
                <c:pt idx="24">
                  <c:v>445.25</c:v>
                </c:pt>
                <c:pt idx="25">
                  <c:v>7035.7300000000005</c:v>
                </c:pt>
                <c:pt idx="26">
                  <c:v>4036.3900000000003</c:v>
                </c:pt>
                <c:pt idx="27">
                  <c:v>6617.65</c:v>
                </c:pt>
                <c:pt idx="28">
                  <c:v>11666.61</c:v>
                </c:pt>
                <c:pt idx="29">
                  <c:v>5276.23</c:v>
                </c:pt>
                <c:pt idx="30">
                  <c:v>16299.11</c:v>
                </c:pt>
                <c:pt idx="31">
                  <c:v>7529.03</c:v>
                </c:pt>
                <c:pt idx="32">
                  <c:v>20691.02</c:v>
                </c:pt>
                <c:pt idx="33">
                  <c:v>3485.71</c:v>
                </c:pt>
                <c:pt idx="34">
                  <c:v>8893.91</c:v>
                </c:pt>
                <c:pt idx="35">
                  <c:v>17906.149999999998</c:v>
                </c:pt>
                <c:pt idx="36">
                  <c:v>9149.27</c:v>
                </c:pt>
                <c:pt idx="37">
                  <c:v>4720.2899999999991</c:v>
                </c:pt>
                <c:pt idx="38">
                  <c:v>1404.04</c:v>
                </c:pt>
                <c:pt idx="39">
                  <c:v>570.14</c:v>
                </c:pt>
                <c:pt idx="40">
                  <c:v>13160.580000000004</c:v>
                </c:pt>
                <c:pt idx="41">
                  <c:v>23856.929999999993</c:v>
                </c:pt>
                <c:pt idx="42">
                  <c:v>3233.9</c:v>
                </c:pt>
                <c:pt idx="43">
                  <c:v>14090.4</c:v>
                </c:pt>
                <c:pt idx="44">
                  <c:v>22401.480000000003</c:v>
                </c:pt>
                <c:pt idx="45">
                  <c:v>16533.18</c:v>
                </c:pt>
                <c:pt idx="46">
                  <c:v>16120.570000000002</c:v>
                </c:pt>
                <c:pt idx="47">
                  <c:v>1076.3899999999999</c:v>
                </c:pt>
                <c:pt idx="48">
                  <c:v>28264.33</c:v>
                </c:pt>
                <c:pt idx="49">
                  <c:v>2676.23</c:v>
                </c:pt>
                <c:pt idx="50">
                  <c:v>5978.24</c:v>
                </c:pt>
                <c:pt idx="51">
                  <c:v>37657.54</c:v>
                </c:pt>
                <c:pt idx="52">
                  <c:v>11464.77</c:v>
                </c:pt>
                <c:pt idx="53">
                  <c:v>6812.64</c:v>
                </c:pt>
                <c:pt idx="54">
                  <c:v>5160.96</c:v>
                </c:pt>
                <c:pt idx="55">
                  <c:v>10752.130000000001</c:v>
                </c:pt>
                <c:pt idx="56">
                  <c:v>5425.5</c:v>
                </c:pt>
                <c:pt idx="57">
                  <c:v>3537.5</c:v>
                </c:pt>
                <c:pt idx="58">
                  <c:v>3842.61</c:v>
                </c:pt>
                <c:pt idx="59">
                  <c:v>14138.970000000001</c:v>
                </c:pt>
                <c:pt idx="60">
                  <c:v>6407.95</c:v>
                </c:pt>
                <c:pt idx="61">
                  <c:v>262.78000000000003</c:v>
                </c:pt>
                <c:pt idx="62">
                  <c:v>14738.710000000001</c:v>
                </c:pt>
                <c:pt idx="63">
                  <c:v>6541.1299999999992</c:v>
                </c:pt>
                <c:pt idx="64">
                  <c:v>2218.25</c:v>
                </c:pt>
                <c:pt idx="65">
                  <c:v>2711.04</c:v>
                </c:pt>
                <c:pt idx="66">
                  <c:v>5373.52</c:v>
                </c:pt>
                <c:pt idx="67">
                  <c:v>3255.53</c:v>
                </c:pt>
                <c:pt idx="68">
                  <c:v>7421.7899999999991</c:v>
                </c:pt>
                <c:pt idx="69">
                  <c:v>2619.3700000000003</c:v>
                </c:pt>
                <c:pt idx="70">
                  <c:v>6679.66</c:v>
                </c:pt>
                <c:pt idx="71">
                  <c:v>6648.4900000000007</c:v>
                </c:pt>
                <c:pt idx="72">
                  <c:v>25783.09</c:v>
                </c:pt>
                <c:pt idx="73">
                  <c:v>2943.8199999999997</c:v>
                </c:pt>
                <c:pt idx="74">
                  <c:v>16728.53</c:v>
                </c:pt>
                <c:pt idx="75">
                  <c:v>5244.52</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15468.489999999998</c:v>
                </c:pt>
                <c:pt idx="86">
                  <c:v>2783.93</c:v>
                </c:pt>
                <c:pt idx="87">
                  <c:v>1516.49</c:v>
                </c:pt>
                <c:pt idx="88">
                  <c:v>15175.699999999997</c:v>
                </c:pt>
                <c:pt idx="89">
                  <c:v>101.71</c:v>
                </c:pt>
                <c:pt idx="90">
                  <c:v>5203.5200000000004</c:v>
                </c:pt>
                <c:pt idx="91">
                  <c:v>25267.499999999996</c:v>
                </c:pt>
                <c:pt idx="92">
                  <c:v>45469.64</c:v>
                </c:pt>
                <c:pt idx="93">
                  <c:v>10775.669999999998</c:v>
                </c:pt>
                <c:pt idx="94">
                  <c:v>16890.22</c:v>
                </c:pt>
                <c:pt idx="95">
                  <c:v>13355.85</c:v>
                </c:pt>
                <c:pt idx="96">
                  <c:v>3637.02</c:v>
                </c:pt>
                <c:pt idx="97">
                  <c:v>19709.510000000002</c:v>
                </c:pt>
                <c:pt idx="98">
                  <c:v>13636.130000000001</c:v>
                </c:pt>
                <c:pt idx="99">
                  <c:v>954.94</c:v>
                </c:pt>
                <c:pt idx="100">
                  <c:v>490</c:v>
                </c:pt>
                <c:pt idx="101">
                  <c:v>3318.9299999999994</c:v>
                </c:pt>
                <c:pt idx="102">
                  <c:v>1809.72</c:v>
                </c:pt>
                <c:pt idx="103">
                  <c:v>6553.25</c:v>
                </c:pt>
                <c:pt idx="104">
                  <c:v>5886.630000000001</c:v>
                </c:pt>
                <c:pt idx="105">
                  <c:v>13273.29</c:v>
                </c:pt>
                <c:pt idx="106">
                  <c:v>10317.049999999999</c:v>
                </c:pt>
                <c:pt idx="107">
                  <c:v>7818.3</c:v>
                </c:pt>
                <c:pt idx="108">
                  <c:v>19795.489999999998</c:v>
                </c:pt>
                <c:pt idx="109">
                  <c:v>23413.18</c:v>
                </c:pt>
                <c:pt idx="110">
                  <c:v>2565.9</c:v>
                </c:pt>
                <c:pt idx="111">
                  <c:v>10621.21</c:v>
                </c:pt>
                <c:pt idx="112">
                  <c:v>2152.5299999999997</c:v>
                </c:pt>
                <c:pt idx="113">
                  <c:v>31988.870000000003</c:v>
                </c:pt>
                <c:pt idx="114">
                  <c:v>12354.359999999999</c:v>
                </c:pt>
                <c:pt idx="115">
                  <c:v>5296.63</c:v>
                </c:pt>
                <c:pt idx="116">
                  <c:v>31319.000000000007</c:v>
                </c:pt>
                <c:pt idx="117">
                  <c:v>3561.5900000000006</c:v>
                </c:pt>
                <c:pt idx="118">
                  <c:v>9015.7999999999993</c:v>
                </c:pt>
                <c:pt idx="119">
                  <c:v>1701.6</c:v>
                </c:pt>
                <c:pt idx="120">
                  <c:v>12530.77</c:v>
                </c:pt>
                <c:pt idx="121">
                  <c:v>21562.16</c:v>
                </c:pt>
                <c:pt idx="122">
                  <c:v>7375.22</c:v>
                </c:pt>
                <c:pt idx="123">
                  <c:v>25136.13</c:v>
                </c:pt>
                <c:pt idx="124">
                  <c:v>992.06999999999994</c:v>
                </c:pt>
                <c:pt idx="125">
                  <c:v>3652.4900000000002</c:v>
                </c:pt>
                <c:pt idx="126">
                  <c:v>8591.7799999999988</c:v>
                </c:pt>
                <c:pt idx="127">
                  <c:v>909.09</c:v>
                </c:pt>
                <c:pt idx="128">
                  <c:v>4957.99</c:v>
                </c:pt>
                <c:pt idx="129">
                  <c:v>10693.7</c:v>
                </c:pt>
                <c:pt idx="130">
                  <c:v>6177.1699999999992</c:v>
                </c:pt>
                <c:pt idx="131">
                  <c:v>2629.9400000000005</c:v>
                </c:pt>
                <c:pt idx="132">
                  <c:v>7935.95</c:v>
                </c:pt>
                <c:pt idx="133">
                  <c:v>6688.9899999999989</c:v>
                </c:pt>
                <c:pt idx="134">
                  <c:v>10835.31</c:v>
                </c:pt>
                <c:pt idx="135">
                  <c:v>7930.9</c:v>
                </c:pt>
                <c:pt idx="136">
                  <c:v>1916.8</c:v>
                </c:pt>
                <c:pt idx="137">
                  <c:v>7445.03</c:v>
                </c:pt>
                <c:pt idx="138">
                  <c:v>24061.33</c:v>
                </c:pt>
                <c:pt idx="139">
                  <c:v>6585.4</c:v>
                </c:pt>
                <c:pt idx="140">
                  <c:v>13664.44</c:v>
                </c:pt>
                <c:pt idx="141">
                  <c:v>20716.77</c:v>
                </c:pt>
                <c:pt idx="142">
                  <c:v>11562.93</c:v>
                </c:pt>
                <c:pt idx="143">
                  <c:v>12568.219999999998</c:v>
                </c:pt>
                <c:pt idx="144">
                  <c:v>3439.7799999999993</c:v>
                </c:pt>
                <c:pt idx="145">
                  <c:v>1071.55</c:v>
                </c:pt>
                <c:pt idx="146">
                  <c:v>5378.71</c:v>
                </c:pt>
                <c:pt idx="147">
                  <c:v>33087.450000000004</c:v>
                </c:pt>
                <c:pt idx="148">
                  <c:v>4782.83</c:v>
                </c:pt>
                <c:pt idx="149">
                  <c:v>6929.8200000000006</c:v>
                </c:pt>
                <c:pt idx="150">
                  <c:v>4790.6899999999996</c:v>
                </c:pt>
                <c:pt idx="151">
                  <c:v>10096.130000000001</c:v>
                </c:pt>
                <c:pt idx="152">
                  <c:v>4178.5700000000006</c:v>
                </c:pt>
                <c:pt idx="153">
                  <c:v>30105.889999999996</c:v>
                </c:pt>
                <c:pt idx="154">
                  <c:v>23121.019999999997</c:v>
                </c:pt>
                <c:pt idx="155">
                  <c:v>16260.810000000001</c:v>
                </c:pt>
                <c:pt idx="156">
                  <c:v>5137.93</c:v>
                </c:pt>
                <c:pt idx="157">
                  <c:v>1229.0700000000002</c:v>
                </c:pt>
                <c:pt idx="158">
                  <c:v>1807.72</c:v>
                </c:pt>
                <c:pt idx="159">
                  <c:v>19228.73</c:v>
                </c:pt>
                <c:pt idx="160">
                  <c:v>26689.089999999997</c:v>
                </c:pt>
                <c:pt idx="161">
                  <c:v>10284.630000000001</c:v>
                </c:pt>
                <c:pt idx="162">
                  <c:v>26719.229999999996</c:v>
                </c:pt>
                <c:pt idx="163">
                  <c:v>3011.6000000000004</c:v>
                </c:pt>
                <c:pt idx="164">
                  <c:v>3219.8900000000003</c:v>
                </c:pt>
                <c:pt idx="165">
                  <c:v>3968.5299999999993</c:v>
                </c:pt>
                <c:pt idx="166">
                  <c:v>10185.36</c:v>
                </c:pt>
                <c:pt idx="167">
                  <c:v>12684.679999999998</c:v>
                </c:pt>
                <c:pt idx="168">
                  <c:v>41296.819999999992</c:v>
                </c:pt>
                <c:pt idx="169">
                  <c:v>2367.9900000000002</c:v>
                </c:pt>
                <c:pt idx="170">
                  <c:v>13650.95</c:v>
                </c:pt>
                <c:pt idx="171">
                  <c:v>15196.84</c:v>
                </c:pt>
                <c:pt idx="172">
                  <c:v>572.28</c:v>
                </c:pt>
                <c:pt idx="173">
                  <c:v>10768.77</c:v>
                </c:pt>
                <c:pt idx="174">
                  <c:v>7888.86</c:v>
                </c:pt>
                <c:pt idx="175">
                  <c:v>338.41</c:v>
                </c:pt>
                <c:pt idx="176">
                  <c:v>7990.0900000000011</c:v>
                </c:pt>
                <c:pt idx="177">
                  <c:v>3635.91</c:v>
                </c:pt>
                <c:pt idx="178">
                  <c:v>20508.900000000001</c:v>
                </c:pt>
              </c:numCache>
            </c:numRef>
          </c:val>
          <c:smooth val="0"/>
          <c:extLst>
            <c:ext xmlns:c16="http://schemas.microsoft.com/office/drawing/2014/chart" uri="{C3380CC4-5D6E-409C-BE32-E72D297353CC}">
              <c16:uniqueId val="{00000000-84B9-409A-82FF-E48EF07CA276}"/>
            </c:ext>
          </c:extLst>
        </c:ser>
        <c:dLbls>
          <c:showLegendKey val="0"/>
          <c:showVal val="0"/>
          <c:showCatName val="0"/>
          <c:showSerName val="0"/>
          <c:showPercent val="0"/>
          <c:showBubbleSize val="0"/>
        </c:dLbls>
        <c:smooth val="0"/>
        <c:axId val="2020350608"/>
        <c:axId val="2020351024"/>
      </c:lineChart>
      <c:catAx>
        <c:axId val="202035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20351024"/>
        <c:crosses val="autoZero"/>
        <c:auto val="1"/>
        <c:lblAlgn val="ctr"/>
        <c:lblOffset val="100"/>
        <c:noMultiLvlLbl val="0"/>
      </c:catAx>
      <c:valAx>
        <c:axId val="2020351024"/>
        <c:scaling>
          <c:orientation val="minMax"/>
          <c:max val="7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2035060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bg2">
          <a:lumMod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IV</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cene3d>
            <a:camera prst="orthographicFront"/>
            <a:lightRig rig="threePt" dir="t"/>
          </a:scene3d>
          <a:sp3d>
            <a:bevelT w="50800"/>
            <a:bevelB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2532553222513851"/>
              <c:y val="0.2080003280839894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170312044327796"/>
                  <c:h val="0.16219378827646541"/>
                </c:manualLayout>
              </c15:layout>
            </c:ext>
          </c:extLst>
        </c:dLbl>
      </c:pivotFmt>
      <c:pivotFmt>
        <c:idx val="3"/>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4179899387576561"/>
              <c:y val="-0.1026044400699912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237970253721"/>
                  <c:h val="0.16219378827646541"/>
                </c:manualLayout>
              </c15:layout>
            </c:ext>
          </c:extLst>
        </c:dLbl>
      </c:pivotFmt>
      <c:pivotFmt>
        <c:idx val="4"/>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3.5308034412365186E-2"/>
              <c:y val="-0.1177925415573054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237970253721"/>
                  <c:h val="0.16219378827646541"/>
                </c:manualLayout>
              </c15:layout>
            </c:ext>
          </c:extLst>
        </c:dLbl>
      </c:pivotFmt>
      <c:pivotFmt>
        <c:idx val="5"/>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14841827063283755"/>
              <c:y val="-0.1267455890930300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55920093321668"/>
                  <c:h val="0.16219378827646541"/>
                </c:manualLayout>
              </c15:layout>
            </c:ext>
          </c:extLst>
        </c:dLbl>
      </c:pivotFmt>
      <c:pivotFmt>
        <c:idx val="6"/>
        <c:spPr>
          <a:solidFill>
            <a:schemeClr val="accent1"/>
          </a:solidFill>
          <a:ln w="19050">
            <a:solidFill>
              <a:schemeClr val="lt1"/>
            </a:solidFill>
          </a:ln>
          <a:effectLst/>
          <a:scene3d>
            <a:camera prst="orthographicFront"/>
            <a:lightRig rig="threePt" dir="t"/>
          </a:scene3d>
          <a:sp3d>
            <a:bevelT w="50800"/>
            <a:bevelB w="50800"/>
          </a:sp3d>
        </c:spPr>
        <c:dLbl>
          <c:idx val="0"/>
          <c:layout>
            <c:manualLayout>
              <c:x val="0.2351286818314377"/>
              <c:y val="0.24249216243802854"/>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237970253721"/>
                  <c:h val="0.21930664916885384"/>
                </c:manualLayout>
              </c15:layout>
            </c:ext>
          </c:extLst>
        </c:dLbl>
      </c:pivotFmt>
    </c:pivotFmts>
    <c:plotArea>
      <c:layout/>
      <c:pieChart>
        <c:varyColors val="1"/>
        <c:ser>
          <c:idx val="0"/>
          <c:order val="0"/>
          <c:tx>
            <c:strRef>
              <c:f>Working!$R$7</c:f>
              <c:strCache>
                <c:ptCount val="1"/>
                <c:pt idx="0">
                  <c:v>Total</c:v>
                </c:pt>
              </c:strCache>
            </c:strRef>
          </c:tx>
          <c:spPr>
            <a:scene3d>
              <a:camera prst="orthographicFront"/>
              <a:lightRig rig="threePt" dir="t"/>
            </a:scene3d>
            <a:sp3d>
              <a:bevelT w="50800"/>
              <a:bevelB w="50800"/>
            </a:sp3d>
          </c:spPr>
          <c:dPt>
            <c:idx val="0"/>
            <c:bubble3D val="0"/>
            <c:spPr>
              <a:solidFill>
                <a:schemeClr val="accent1"/>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1-DD80-4F36-AAB8-5FAEF3CA66E1}"/>
              </c:ext>
            </c:extLst>
          </c:dPt>
          <c:dPt>
            <c:idx val="1"/>
            <c:bubble3D val="0"/>
            <c:spPr>
              <a:solidFill>
                <a:schemeClr val="accent2"/>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3-DD80-4F36-AAB8-5FAEF3CA66E1}"/>
              </c:ext>
            </c:extLst>
          </c:dPt>
          <c:dPt>
            <c:idx val="2"/>
            <c:bubble3D val="0"/>
            <c:spPr>
              <a:solidFill>
                <a:schemeClr val="accent3"/>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5-DD80-4F36-AAB8-5FAEF3CA66E1}"/>
              </c:ext>
            </c:extLst>
          </c:dPt>
          <c:dPt>
            <c:idx val="3"/>
            <c:bubble3D val="0"/>
            <c:spPr>
              <a:solidFill>
                <a:schemeClr val="accent4"/>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7-DD80-4F36-AAB8-5FAEF3CA66E1}"/>
              </c:ext>
            </c:extLst>
          </c:dPt>
          <c:dPt>
            <c:idx val="4"/>
            <c:bubble3D val="0"/>
            <c:spPr>
              <a:solidFill>
                <a:schemeClr val="accent5"/>
              </a:solidFill>
              <a:ln w="19050">
                <a:solidFill>
                  <a:schemeClr val="lt1"/>
                </a:solidFill>
              </a:ln>
              <a:effectLst/>
              <a:scene3d>
                <a:camera prst="orthographicFront"/>
                <a:lightRig rig="threePt" dir="t"/>
              </a:scene3d>
              <a:sp3d>
                <a:bevelT w="50800"/>
                <a:bevelB w="50800"/>
              </a:sp3d>
            </c:spPr>
            <c:extLst>
              <c:ext xmlns:c16="http://schemas.microsoft.com/office/drawing/2014/chart" uri="{C3380CC4-5D6E-409C-BE32-E72D297353CC}">
                <c16:uniqueId val="{00000009-DD80-4F36-AAB8-5FAEF3CA66E1}"/>
              </c:ext>
            </c:extLst>
          </c:dPt>
          <c:dLbls>
            <c:dLbl>
              <c:idx val="0"/>
              <c:layout>
                <c:manualLayout>
                  <c:x val="-0.22532553222513851"/>
                  <c:y val="0.2080003280839894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4170312044327796"/>
                      <c:h val="0.16219378827646541"/>
                    </c:manualLayout>
                  </c15:layout>
                </c:ext>
                <c:ext xmlns:c16="http://schemas.microsoft.com/office/drawing/2014/chart" uri="{C3380CC4-5D6E-409C-BE32-E72D297353CC}">
                  <c16:uniqueId val="{00000001-DD80-4F36-AAB8-5FAEF3CA66E1}"/>
                </c:ext>
              </c:extLst>
            </c:dLbl>
            <c:dLbl>
              <c:idx val="1"/>
              <c:layout>
                <c:manualLayout>
                  <c:x val="-0.14179899387576561"/>
                  <c:y val="-0.10260444006999127"/>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5096237970253721"/>
                      <c:h val="0.16219378827646541"/>
                    </c:manualLayout>
                  </c15:layout>
                </c:ext>
                <c:ext xmlns:c16="http://schemas.microsoft.com/office/drawing/2014/chart" uri="{C3380CC4-5D6E-409C-BE32-E72D297353CC}">
                  <c16:uniqueId val="{00000003-DD80-4F36-AAB8-5FAEF3CA66E1}"/>
                </c:ext>
              </c:extLst>
            </c:dLbl>
            <c:dLbl>
              <c:idx val="2"/>
              <c:layout>
                <c:manualLayout>
                  <c:x val="-3.5308034412365186E-2"/>
                  <c:y val="-0.1177925415573054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5096237970253721"/>
                      <c:h val="0.16219378827646541"/>
                    </c:manualLayout>
                  </c15:layout>
                </c:ext>
                <c:ext xmlns:c16="http://schemas.microsoft.com/office/drawing/2014/chart" uri="{C3380CC4-5D6E-409C-BE32-E72D297353CC}">
                  <c16:uniqueId val="{00000005-DD80-4F36-AAB8-5FAEF3CA66E1}"/>
                </c:ext>
              </c:extLst>
            </c:dLbl>
            <c:dLbl>
              <c:idx val="3"/>
              <c:layout>
                <c:manualLayout>
                  <c:x val="0.14841827063283755"/>
                  <c:y val="-0.12674558909303005"/>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555920093321668"/>
                      <c:h val="0.16219378827646541"/>
                    </c:manualLayout>
                  </c15:layout>
                </c:ext>
                <c:ext xmlns:c16="http://schemas.microsoft.com/office/drawing/2014/chart" uri="{C3380CC4-5D6E-409C-BE32-E72D297353CC}">
                  <c16:uniqueId val="{00000007-DD80-4F36-AAB8-5FAEF3CA66E1}"/>
                </c:ext>
              </c:extLst>
            </c:dLbl>
            <c:dLbl>
              <c:idx val="4"/>
              <c:layout>
                <c:manualLayout>
                  <c:x val="0.2351286818314377"/>
                  <c:y val="0.24249216243802854"/>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096237970253721"/>
                      <c:h val="0.21930664916885384"/>
                    </c:manualLayout>
                  </c15:layout>
                </c:ext>
                <c:ext xmlns:c16="http://schemas.microsoft.com/office/drawing/2014/chart" uri="{C3380CC4-5D6E-409C-BE32-E72D297353CC}">
                  <c16:uniqueId val="{00000009-DD80-4F36-AAB8-5FAEF3CA66E1}"/>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Working!$Q$8:$Q$13</c:f>
              <c:strCache>
                <c:ptCount val="5"/>
                <c:pt idx="0">
                  <c:v>Critical</c:v>
                </c:pt>
                <c:pt idx="1">
                  <c:v>High</c:v>
                </c:pt>
                <c:pt idx="2">
                  <c:v>Low</c:v>
                </c:pt>
                <c:pt idx="3">
                  <c:v>Medium</c:v>
                </c:pt>
                <c:pt idx="4">
                  <c:v>Not Specified</c:v>
                </c:pt>
              </c:strCache>
            </c:strRef>
          </c:cat>
          <c:val>
            <c:numRef>
              <c:f>Working!$R$8:$R$13</c:f>
              <c:numCache>
                <c:formatCode>General</c:formatCode>
                <c:ptCount val="5"/>
                <c:pt idx="0">
                  <c:v>415888.2800000002</c:v>
                </c:pt>
                <c:pt idx="1">
                  <c:v>295693.89999999962</c:v>
                </c:pt>
                <c:pt idx="2">
                  <c:v>370698.45000000013</c:v>
                </c:pt>
                <c:pt idx="3">
                  <c:v>368933.21000000008</c:v>
                </c:pt>
                <c:pt idx="4">
                  <c:v>372246.7199999998</c:v>
                </c:pt>
              </c:numCache>
            </c:numRef>
          </c:val>
          <c:extLst>
            <c:ext xmlns:c16="http://schemas.microsoft.com/office/drawing/2014/chart" uri="{C3380CC4-5D6E-409C-BE32-E72D297353CC}">
              <c16:uniqueId val="{0000000A-DD80-4F36-AAB8-5FAEF3CA66E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Sales by Product Container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8040493429079"/>
          <c:y val="0.17171296296296296"/>
          <c:w val="0.70193935822449882"/>
          <c:h val="0.62271617089530473"/>
        </c:manualLayout>
      </c:layout>
      <c:barChart>
        <c:barDir val="bar"/>
        <c:grouping val="clustered"/>
        <c:varyColors val="0"/>
        <c:ser>
          <c:idx val="0"/>
          <c:order val="0"/>
          <c:tx>
            <c:strRef>
              <c:f>Working!$J$17</c:f>
              <c:strCache>
                <c:ptCount val="1"/>
                <c:pt idx="0">
                  <c:v>Total</c:v>
                </c:pt>
              </c:strCache>
            </c:strRef>
          </c:tx>
          <c:spPr>
            <a:solidFill>
              <a:schemeClr val="accent1"/>
            </a:solidFill>
            <a:ln>
              <a:noFill/>
            </a:ln>
            <a:effectLst/>
            <a:scene3d>
              <a:camera prst="orthographicFront"/>
              <a:lightRig rig="threePt" dir="t"/>
            </a:scene3d>
            <a:sp3d>
              <a:bevelT w="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Working!$I$18:$I$25</c:f>
              <c:strCache>
                <c:ptCount val="7"/>
                <c:pt idx="0">
                  <c:v>Wrap Bag</c:v>
                </c:pt>
                <c:pt idx="1">
                  <c:v>Small Pack</c:v>
                </c:pt>
                <c:pt idx="2">
                  <c:v>Medium Box</c:v>
                </c:pt>
                <c:pt idx="3">
                  <c:v>Large Box</c:v>
                </c:pt>
                <c:pt idx="4">
                  <c:v>Jumbo Box</c:v>
                </c:pt>
                <c:pt idx="5">
                  <c:v>Jumbo Drum</c:v>
                </c:pt>
                <c:pt idx="6">
                  <c:v>Small Box</c:v>
                </c:pt>
              </c:strCache>
            </c:strRef>
          </c:cat>
          <c:val>
            <c:numRef>
              <c:f>Working!$J$18:$J$25</c:f>
              <c:numCache>
                <c:formatCode>General</c:formatCode>
                <c:ptCount val="7"/>
                <c:pt idx="0">
                  <c:v>32781.280000000013</c:v>
                </c:pt>
                <c:pt idx="1">
                  <c:v>62757.530000000006</c:v>
                </c:pt>
                <c:pt idx="2">
                  <c:v>63944.80999999999</c:v>
                </c:pt>
                <c:pt idx="3">
                  <c:v>261591.94</c:v>
                </c:pt>
                <c:pt idx="4">
                  <c:v>296818.27</c:v>
                </c:pt>
                <c:pt idx="5">
                  <c:v>438566.17999999976</c:v>
                </c:pt>
                <c:pt idx="6">
                  <c:v>667000.55000000005</c:v>
                </c:pt>
              </c:numCache>
            </c:numRef>
          </c:val>
          <c:extLst>
            <c:ext xmlns:c16="http://schemas.microsoft.com/office/drawing/2014/chart" uri="{C3380CC4-5D6E-409C-BE32-E72D297353CC}">
              <c16:uniqueId val="{00000000-C520-4055-944D-0ADB2AB84DAD}"/>
            </c:ext>
          </c:extLst>
        </c:ser>
        <c:dLbls>
          <c:showLegendKey val="0"/>
          <c:showVal val="0"/>
          <c:showCatName val="0"/>
          <c:showSerName val="0"/>
          <c:showPercent val="0"/>
          <c:showBubbleSize val="0"/>
        </c:dLbls>
        <c:gapWidth val="182"/>
        <c:axId val="361381999"/>
        <c:axId val="361374927"/>
      </c:barChart>
      <c:catAx>
        <c:axId val="36138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1374927"/>
        <c:crosses val="autoZero"/>
        <c:auto val="1"/>
        <c:lblAlgn val="ctr"/>
        <c:lblOffset val="100"/>
        <c:noMultiLvlLbl val="0"/>
      </c:catAx>
      <c:valAx>
        <c:axId val="361374927"/>
        <c:scaling>
          <c:orientation val="minMax"/>
          <c:max val="700000"/>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In</a:t>
                </a:r>
                <a:r>
                  <a:rPr lang="en-IN" baseline="0">
                    <a:solidFill>
                      <a:schemeClr val="tx1"/>
                    </a:solidFill>
                  </a:rPr>
                  <a:t> Lakhs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61381999"/>
        <c:crosses val="autoZero"/>
        <c:crossBetween val="between"/>
        <c:dispUnits>
          <c:builtInUnit val="hundred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VIII</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3"/>
        <c:spPr>
          <a:solidFill>
            <a:schemeClr val="accent1"/>
          </a:solidFill>
          <a:ln w="19050">
            <a:solidFill>
              <a:schemeClr val="lt1"/>
            </a:solidFill>
          </a:ln>
          <a:effectLst/>
          <a:scene3d>
            <a:camera prst="orthographicFront"/>
            <a:lightRig rig="threePt" dir="t"/>
          </a:scene3d>
          <a:sp3d>
            <a:bevelT w="50800"/>
          </a:sp3d>
        </c:spPr>
        <c:dLbl>
          <c:idx val="0"/>
          <c:layout>
            <c:manualLayout>
              <c:x val="-0.19159097949030202"/>
              <c:y val="0.13881861881050428"/>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620680227471568"/>
                  <c:h val="0.22325412448443943"/>
                </c:manualLayout>
              </c15:layout>
            </c:ext>
          </c:extLst>
        </c:dLbl>
      </c:pivotFmt>
      <c:pivotFmt>
        <c:idx val="4"/>
        <c:spPr>
          <a:solidFill>
            <a:schemeClr val="accent2"/>
          </a:solidFill>
          <a:ln w="19050">
            <a:solidFill>
              <a:schemeClr val="lt1"/>
            </a:solidFill>
          </a:ln>
          <a:effectLst/>
          <a:scene3d>
            <a:camera prst="orthographicFront"/>
            <a:lightRig rig="threePt" dir="t"/>
          </a:scene3d>
          <a:sp3d>
            <a:bevelT w="50800"/>
          </a:sp3d>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28124648481439818"/>
                  <c:h val="0.27536870391201101"/>
                </c:manualLayout>
              </c15:layout>
            </c:ext>
          </c:extLst>
        </c:dLbl>
      </c:pivotFmt>
      <c:pivotFmt>
        <c:idx val="5"/>
        <c:spPr>
          <a:solidFill>
            <a:schemeClr val="accent3"/>
          </a:solidFill>
          <a:ln w="19050">
            <a:solidFill>
              <a:schemeClr val="lt1"/>
            </a:solidFill>
          </a:ln>
          <a:effectLst/>
          <a:scene3d>
            <a:camera prst="orthographicFront"/>
            <a:lightRig rig="threePt" dir="t"/>
          </a:scene3d>
          <a:sp3d>
            <a:bevelT w="50800"/>
          </a:sp3d>
        </c:spPr>
        <c:dLbl>
          <c:idx val="0"/>
          <c:layout>
            <c:manualLayout>
              <c:x val="0.2159110566443205"/>
              <c:y val="0.11893321241707959"/>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layout>
                <c:manualLayout>
                  <c:w val="0.31543439882514684"/>
                  <c:h val="0.22325412448443943"/>
                </c:manualLayout>
              </c15:layout>
            </c:ext>
          </c:extLst>
        </c:dLbl>
      </c:pivotFmt>
      <c:pivotFmt>
        <c:idx val="6"/>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pivotFmt>
      <c:pivotFmt>
        <c:idx val="9"/>
        <c:spPr>
          <a:solidFill>
            <a:schemeClr val="accent3"/>
          </a:solidFill>
          <a:ln w="19050">
            <a:solidFill>
              <a:schemeClr val="lt1"/>
            </a:solidFill>
          </a:ln>
          <a:effectLst/>
        </c:spPr>
      </c:pivotFmt>
    </c:pivotFmts>
    <c:plotArea>
      <c:layout>
        <c:manualLayout>
          <c:layoutTarget val="inner"/>
          <c:xMode val="edge"/>
          <c:yMode val="edge"/>
          <c:x val="0.13340788808787821"/>
          <c:y val="0.18551455575745174"/>
          <c:w val="0.76774373674685403"/>
          <c:h val="0.76790025063504985"/>
        </c:manualLayout>
      </c:layout>
      <c:pieChart>
        <c:varyColors val="1"/>
        <c:ser>
          <c:idx val="0"/>
          <c:order val="0"/>
          <c:tx>
            <c:strRef>
              <c:f>Working!$M$17</c:f>
              <c:strCache>
                <c:ptCount val="1"/>
                <c:pt idx="0">
                  <c:v>Sum of Sales</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6BD0-4666-9199-0826745DDF87}"/>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6BD0-4666-9199-0826745DDF87}"/>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6BD0-4666-9199-0826745DDF87}"/>
              </c:ext>
            </c:extLst>
          </c:dPt>
          <c:dLbls>
            <c:dLbl>
              <c:idx val="0"/>
              <c:layout>
                <c:manualLayout>
                  <c:x val="-0.19159097949030202"/>
                  <c:y val="0.13881861881050428"/>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620680227471568"/>
                      <c:h val="0.22325412448443943"/>
                    </c:manualLayout>
                  </c15:layout>
                </c:ext>
                <c:ext xmlns:c16="http://schemas.microsoft.com/office/drawing/2014/chart" uri="{C3380CC4-5D6E-409C-BE32-E72D297353CC}">
                  <c16:uniqueId val="{00000001-6BD0-4666-9199-0826745DDF87}"/>
                </c:ext>
              </c:extLst>
            </c:dLbl>
            <c:dLbl>
              <c:idx val="1"/>
              <c:dLblPos val="inEnd"/>
              <c:showLegendKey val="0"/>
              <c:showVal val="1"/>
              <c:showCatName val="1"/>
              <c:showSerName val="0"/>
              <c:showPercent val="1"/>
              <c:showBubbleSize val="0"/>
              <c:extLst>
                <c:ext xmlns:c15="http://schemas.microsoft.com/office/drawing/2012/chart" uri="{CE6537A1-D6FC-4f65-9D91-7224C49458BB}">
                  <c15:layout>
                    <c:manualLayout>
                      <c:w val="0.28124648481439818"/>
                      <c:h val="0.27536870391201101"/>
                    </c:manualLayout>
                  </c15:layout>
                </c:ext>
                <c:ext xmlns:c16="http://schemas.microsoft.com/office/drawing/2014/chart" uri="{C3380CC4-5D6E-409C-BE32-E72D297353CC}">
                  <c16:uniqueId val="{00000003-6BD0-4666-9199-0826745DDF87}"/>
                </c:ext>
              </c:extLst>
            </c:dLbl>
            <c:dLbl>
              <c:idx val="2"/>
              <c:layout>
                <c:manualLayout>
                  <c:x val="0.2159110566443205"/>
                  <c:y val="0.11893321241707959"/>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1543439882514684"/>
                      <c:h val="0.22325412448443943"/>
                    </c:manualLayout>
                  </c15:layout>
                </c:ext>
                <c:ext xmlns:c16="http://schemas.microsoft.com/office/drawing/2014/chart" uri="{C3380CC4-5D6E-409C-BE32-E72D297353CC}">
                  <c16:uniqueId val="{00000005-6BD0-4666-9199-0826745DDF87}"/>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Working!$L$18:$L$21</c:f>
              <c:strCache>
                <c:ptCount val="3"/>
                <c:pt idx="0">
                  <c:v>Furniture</c:v>
                </c:pt>
                <c:pt idx="1">
                  <c:v>Office Supplies</c:v>
                </c:pt>
                <c:pt idx="2">
                  <c:v>Technology</c:v>
                </c:pt>
              </c:strCache>
            </c:strRef>
          </c:cat>
          <c:val>
            <c:numRef>
              <c:f>Working!$M$18:$M$21</c:f>
              <c:numCache>
                <c:formatCode>General</c:formatCode>
                <c:ptCount val="3"/>
                <c:pt idx="0">
                  <c:v>613799.42000000039</c:v>
                </c:pt>
                <c:pt idx="1">
                  <c:v>524234.58999999962</c:v>
                </c:pt>
                <c:pt idx="2">
                  <c:v>685426.54999999958</c:v>
                </c:pt>
              </c:numCache>
            </c:numRef>
          </c:val>
          <c:extLst>
            <c:ext xmlns:c16="http://schemas.microsoft.com/office/drawing/2014/chart" uri="{C3380CC4-5D6E-409C-BE32-E72D297353CC}">
              <c16:uniqueId val="{00000006-6BD0-4666-9199-0826745DDF87}"/>
            </c:ext>
          </c:extLst>
        </c:ser>
        <c:ser>
          <c:idx val="1"/>
          <c:order val="1"/>
          <c:tx>
            <c:strRef>
              <c:f>Working!$N$17</c:f>
              <c:strCache>
                <c:ptCount val="1"/>
                <c:pt idx="0">
                  <c:v>Sum of Unit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6BD0-4666-9199-0826745DDF8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6BD0-4666-9199-0826745DDF8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6BD0-4666-9199-0826745DDF87}"/>
              </c:ext>
            </c:extLst>
          </c:dPt>
          <c:cat>
            <c:strRef>
              <c:f>Working!$L$18:$L$21</c:f>
              <c:strCache>
                <c:ptCount val="3"/>
                <c:pt idx="0">
                  <c:v>Furniture</c:v>
                </c:pt>
                <c:pt idx="1">
                  <c:v>Office Supplies</c:v>
                </c:pt>
                <c:pt idx="2">
                  <c:v>Technology</c:v>
                </c:pt>
              </c:strCache>
            </c:strRef>
          </c:cat>
          <c:val>
            <c:numRef>
              <c:f>Working!$N$18:$N$21</c:f>
              <c:numCache>
                <c:formatCode>General</c:formatCode>
                <c:ptCount val="3"/>
                <c:pt idx="0">
                  <c:v>49944.600000000079</c:v>
                </c:pt>
                <c:pt idx="1">
                  <c:v>43824.010000000104</c:v>
                </c:pt>
                <c:pt idx="2">
                  <c:v>99648.880000000456</c:v>
                </c:pt>
              </c:numCache>
            </c:numRef>
          </c:val>
          <c:extLst>
            <c:ext xmlns:c16="http://schemas.microsoft.com/office/drawing/2014/chart" uri="{C3380CC4-5D6E-409C-BE32-E72D297353CC}">
              <c16:uniqueId val="{0000000D-6BD0-4666-9199-0826745DDF8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IX</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baseline="0">
                <a:solidFill>
                  <a:schemeClr val="tx1"/>
                </a:solidFill>
              </a:rPr>
              <a:t>Shipping Cost by Mode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threePt" dir="t"/>
          </a:scene3d>
          <a:sp3d>
            <a:bevelT w="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Working!$F$27:$F$28</c:f>
              <c:strCache>
                <c:ptCount val="1"/>
                <c:pt idx="0">
                  <c:v>Critical</c:v>
                </c:pt>
              </c:strCache>
            </c:strRef>
          </c:tx>
          <c:spPr>
            <a:solidFill>
              <a:schemeClr val="accent1"/>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Working!$F$29:$F$32</c:f>
              <c:numCache>
                <c:formatCode>General</c:formatCode>
                <c:ptCount val="3"/>
                <c:pt idx="0">
                  <c:v>2450.3000000000002</c:v>
                </c:pt>
                <c:pt idx="1">
                  <c:v>531.04000000000019</c:v>
                </c:pt>
                <c:pt idx="2">
                  <c:v>1917.6600000000008</c:v>
                </c:pt>
              </c:numCache>
            </c:numRef>
          </c:val>
          <c:extLst>
            <c:ext xmlns:c16="http://schemas.microsoft.com/office/drawing/2014/chart" uri="{C3380CC4-5D6E-409C-BE32-E72D297353CC}">
              <c16:uniqueId val="{00000000-AA5F-4BCD-9878-E03D11643478}"/>
            </c:ext>
          </c:extLst>
        </c:ser>
        <c:ser>
          <c:idx val="1"/>
          <c:order val="1"/>
          <c:tx>
            <c:strRef>
              <c:f>Working!$G$27:$G$28</c:f>
              <c:strCache>
                <c:ptCount val="1"/>
                <c:pt idx="0">
                  <c:v>High</c:v>
                </c:pt>
              </c:strCache>
            </c:strRef>
          </c:tx>
          <c:spPr>
            <a:solidFill>
              <a:schemeClr val="accent2"/>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Working!$G$29:$G$32</c:f>
              <c:numCache>
                <c:formatCode>General</c:formatCode>
                <c:ptCount val="3"/>
                <c:pt idx="0">
                  <c:v>2416.2999999999993</c:v>
                </c:pt>
                <c:pt idx="1">
                  <c:v>350.36</c:v>
                </c:pt>
                <c:pt idx="2">
                  <c:v>2298.3999999999987</c:v>
                </c:pt>
              </c:numCache>
            </c:numRef>
          </c:val>
          <c:extLst>
            <c:ext xmlns:c16="http://schemas.microsoft.com/office/drawing/2014/chart" uri="{C3380CC4-5D6E-409C-BE32-E72D297353CC}">
              <c16:uniqueId val="{00000001-AA5F-4BCD-9878-E03D11643478}"/>
            </c:ext>
          </c:extLst>
        </c:ser>
        <c:ser>
          <c:idx val="2"/>
          <c:order val="2"/>
          <c:tx>
            <c:strRef>
              <c:f>Working!$H$27:$H$28</c:f>
              <c:strCache>
                <c:ptCount val="1"/>
                <c:pt idx="0">
                  <c:v>Low</c:v>
                </c:pt>
              </c:strCache>
            </c:strRef>
          </c:tx>
          <c:spPr>
            <a:solidFill>
              <a:schemeClr val="accent3"/>
            </a:solidFill>
            <a:ln>
              <a:noFill/>
            </a:ln>
            <a:effectLst/>
            <a:scene3d>
              <a:camera prst="orthographicFront"/>
              <a:lightRig rig="threePt" dir="t"/>
            </a:scene3d>
            <a:sp3d>
              <a:bevelT w="12700"/>
            </a:sp3d>
          </c:spPr>
          <c:invertIfNegative val="0"/>
          <c:cat>
            <c:strRef>
              <c:f>Working!$E$29:$E$32</c:f>
              <c:strCache>
                <c:ptCount val="3"/>
                <c:pt idx="0">
                  <c:v>Delivery Truck</c:v>
                </c:pt>
                <c:pt idx="1">
                  <c:v>Express Air</c:v>
                </c:pt>
                <c:pt idx="2">
                  <c:v>Regular Air</c:v>
                </c:pt>
              </c:strCache>
            </c:strRef>
          </c:cat>
          <c:val>
            <c:numRef>
              <c:f>Working!$H$29:$H$32</c:f>
              <c:numCache>
                <c:formatCode>General</c:formatCode>
                <c:ptCount val="3"/>
                <c:pt idx="0">
                  <c:v>2576.9800000000005</c:v>
                </c:pt>
                <c:pt idx="1">
                  <c:v>376.72</c:v>
                </c:pt>
                <c:pt idx="2">
                  <c:v>2502.3499999999967</c:v>
                </c:pt>
              </c:numCache>
            </c:numRef>
          </c:val>
          <c:extLst>
            <c:ext xmlns:c16="http://schemas.microsoft.com/office/drawing/2014/chart" uri="{C3380CC4-5D6E-409C-BE32-E72D297353CC}">
              <c16:uniqueId val="{00000002-AA5F-4BCD-9878-E03D11643478}"/>
            </c:ext>
          </c:extLst>
        </c:ser>
        <c:ser>
          <c:idx val="3"/>
          <c:order val="3"/>
          <c:tx>
            <c:strRef>
              <c:f>Working!$I$27:$I$28</c:f>
              <c:strCache>
                <c:ptCount val="1"/>
                <c:pt idx="0">
                  <c:v>Medium</c:v>
                </c:pt>
              </c:strCache>
            </c:strRef>
          </c:tx>
          <c:spPr>
            <a:solidFill>
              <a:schemeClr val="accent4"/>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Working!$I$29:$I$32</c:f>
              <c:numCache>
                <c:formatCode>General</c:formatCode>
                <c:ptCount val="3"/>
                <c:pt idx="0">
                  <c:v>2308.610000000001</c:v>
                </c:pt>
                <c:pt idx="1">
                  <c:v>435.14000000000004</c:v>
                </c:pt>
                <c:pt idx="2">
                  <c:v>2016.1500000000017</c:v>
                </c:pt>
              </c:numCache>
            </c:numRef>
          </c:val>
          <c:extLst>
            <c:ext xmlns:c16="http://schemas.microsoft.com/office/drawing/2014/chart" uri="{C3380CC4-5D6E-409C-BE32-E72D297353CC}">
              <c16:uniqueId val="{00000003-AA5F-4BCD-9878-E03D11643478}"/>
            </c:ext>
          </c:extLst>
        </c:ser>
        <c:ser>
          <c:idx val="4"/>
          <c:order val="4"/>
          <c:tx>
            <c:strRef>
              <c:f>Working!$J$27:$J$28</c:f>
              <c:strCache>
                <c:ptCount val="1"/>
                <c:pt idx="0">
                  <c:v>Not Specified</c:v>
                </c:pt>
              </c:strCache>
            </c:strRef>
          </c:tx>
          <c:spPr>
            <a:solidFill>
              <a:schemeClr val="accent5"/>
            </a:solidFill>
            <a:ln>
              <a:noFill/>
            </a:ln>
            <a:effectLst/>
            <a:scene3d>
              <a:camera prst="orthographicFront"/>
              <a:lightRig rig="threePt" dir="t"/>
            </a:scene3d>
            <a:sp3d>
              <a:bevelT w="25400"/>
            </a:sp3d>
          </c:spPr>
          <c:invertIfNegative val="0"/>
          <c:cat>
            <c:strRef>
              <c:f>Working!$E$29:$E$32</c:f>
              <c:strCache>
                <c:ptCount val="3"/>
                <c:pt idx="0">
                  <c:v>Delivery Truck</c:v>
                </c:pt>
                <c:pt idx="1">
                  <c:v>Express Air</c:v>
                </c:pt>
                <c:pt idx="2">
                  <c:v>Regular Air</c:v>
                </c:pt>
              </c:strCache>
            </c:strRef>
          </c:cat>
          <c:val>
            <c:numRef>
              <c:f>Working!$J$29:$J$32</c:f>
              <c:numCache>
                <c:formatCode>General</c:formatCode>
                <c:ptCount val="3"/>
                <c:pt idx="0">
                  <c:v>2085.61</c:v>
                </c:pt>
                <c:pt idx="1">
                  <c:v>438.71</c:v>
                </c:pt>
                <c:pt idx="2">
                  <c:v>2044.0999999999997</c:v>
                </c:pt>
              </c:numCache>
            </c:numRef>
          </c:val>
          <c:extLst>
            <c:ext xmlns:c16="http://schemas.microsoft.com/office/drawing/2014/chart" uri="{C3380CC4-5D6E-409C-BE32-E72D297353CC}">
              <c16:uniqueId val="{00000004-AA5F-4BCD-9878-E03D11643478}"/>
            </c:ext>
          </c:extLst>
        </c:ser>
        <c:dLbls>
          <c:showLegendKey val="0"/>
          <c:showVal val="0"/>
          <c:showCatName val="0"/>
          <c:showSerName val="0"/>
          <c:showPercent val="0"/>
          <c:showBubbleSize val="0"/>
        </c:dLbls>
        <c:gapWidth val="219"/>
        <c:overlap val="-27"/>
        <c:axId val="228787904"/>
        <c:axId val="228807456"/>
      </c:barChart>
      <c:catAx>
        <c:axId val="22878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8807456"/>
        <c:crosses val="autoZero"/>
        <c:auto val="1"/>
        <c:lblAlgn val="ctr"/>
        <c:lblOffset val="100"/>
        <c:noMultiLvlLbl val="0"/>
      </c:catAx>
      <c:valAx>
        <c:axId val="228807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2878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c:name>
    <c:fmtId val="7"/>
  </c:pivotSource>
  <c:chart>
    <c:title>
      <c:tx>
        <c:rich>
          <a:bodyPr rot="0" spcFirstLastPara="1" vertOverflow="ellipsis" vert="horz" wrap="square" anchor="t" anchorCtr="0"/>
          <a:lstStyle/>
          <a:p>
            <a:pPr>
              <a:defRPr sz="1400" b="0" i="0" u="none" strike="noStrike" kern="1200" spc="0" baseline="0">
                <a:solidFill>
                  <a:schemeClr val="tx1"/>
                </a:solidFill>
                <a:latin typeface="+mn-lt"/>
                <a:ea typeface="+mn-ea"/>
                <a:cs typeface="+mn-cs"/>
              </a:defRPr>
            </a:pPr>
            <a:r>
              <a:rPr lang="en-US">
                <a:solidFill>
                  <a:schemeClr val="tx1"/>
                </a:solidFill>
              </a:rPr>
              <a:t>Shipping</a:t>
            </a:r>
            <a:r>
              <a:rPr lang="en-US" baseline="0">
                <a:solidFill>
                  <a:schemeClr val="tx1"/>
                </a:solidFill>
              </a:rPr>
              <a:t> Cost by Mode</a:t>
            </a:r>
            <a:endParaRPr lang="en-US">
              <a:solidFill>
                <a:schemeClr val="tx1"/>
              </a:solidFill>
            </a:endParaRPr>
          </a:p>
        </c:rich>
      </c:tx>
      <c:layout>
        <c:manualLayout>
          <c:xMode val="edge"/>
          <c:yMode val="edge"/>
          <c:x val="0.11810984564429447"/>
          <c:y val="3.4722222222222224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a:scene3d>
            <a:camera prst="orthographicFront"/>
            <a:lightRig rig="threePt" dir="t"/>
          </a:scene3d>
          <a:sp3d>
            <a:bevelT w="50800"/>
          </a:sp3d>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a:scene3d>
            <a:camera prst="orthographicFront"/>
            <a:lightRig rig="threePt" dir="t"/>
          </a:scene3d>
          <a:sp3d>
            <a:bevelT w="50800"/>
          </a:sp3d>
        </c:spPr>
        <c:dLbl>
          <c:idx val="0"/>
          <c:layout>
            <c:manualLayout>
              <c:x val="7.4404566616672912E-2"/>
              <c:y val="-7.9365079365079416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857064741907255"/>
                  <c:h val="0.25033784839395073"/>
                </c:manualLayout>
              </c15:layout>
            </c:ext>
          </c:extLst>
        </c:dLbl>
      </c:pivotFmt>
      <c:pivotFmt>
        <c:idx val="7"/>
        <c:spPr>
          <a:solidFill>
            <a:schemeClr val="accent1"/>
          </a:solidFill>
          <a:ln w="19050">
            <a:solidFill>
              <a:schemeClr val="lt1"/>
            </a:solidFill>
          </a:ln>
          <a:effectLst/>
          <a:scene3d>
            <a:camera prst="orthographicFront"/>
            <a:lightRig rig="threePt" dir="t"/>
          </a:scene3d>
          <a:sp3d>
            <a:bevelT w="50800"/>
          </a:sp3d>
        </c:spPr>
        <c:dLbl>
          <c:idx val="0"/>
          <c:layout>
            <c:manualLayout>
              <c:x val="0.13640873015873003"/>
              <c:y val="-9.0938102914428521E-17"/>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2361032995875511"/>
                  <c:h val="0.25033784839395073"/>
                </c:manualLayout>
              </c15:layout>
            </c:ext>
          </c:extLst>
        </c:dLbl>
      </c:pivotFmt>
      <c:pivotFmt>
        <c:idx val="8"/>
        <c:spPr>
          <a:solidFill>
            <a:schemeClr val="accent1"/>
          </a:solidFill>
          <a:ln w="19050">
            <a:solidFill>
              <a:schemeClr val="lt1"/>
            </a:solidFill>
          </a:ln>
          <a:effectLst/>
          <a:scene3d>
            <a:camera prst="orthographicFront"/>
            <a:lightRig rig="threePt" dir="t"/>
          </a:scene3d>
          <a:sp3d>
            <a:bevelT w="50800"/>
          </a:sp3d>
        </c:spPr>
        <c:dLbl>
          <c:idx val="0"/>
          <c:layout>
            <c:manualLayout>
              <c:x val="-3.2242063492063509E-2"/>
              <c:y val="0"/>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985947069116362"/>
                  <c:h val="0.22669627234095738"/>
                </c:manualLayout>
              </c15:layout>
            </c:ext>
          </c:extLst>
        </c:dLbl>
      </c:pivotFmt>
      <c:pivotFmt>
        <c:idx val="9"/>
        <c:spPr>
          <a:solidFill>
            <a:schemeClr val="accent1"/>
          </a:solidFill>
          <a:ln w="19050">
            <a:solidFill>
              <a:schemeClr val="lt1"/>
            </a:solidFill>
          </a:ln>
          <a:effectLst/>
          <a:scene3d>
            <a:camera prst="orthographicFront"/>
            <a:lightRig rig="threePt" dir="t"/>
          </a:scene3d>
          <a:sp3d>
            <a:bevelT w="50800"/>
          </a:sp3d>
        </c:spPr>
        <c:dLbl>
          <c:idx val="0"/>
          <c:layout>
            <c:manualLayout>
              <c:x val="-3.7202380952380959E-2"/>
              <c:y val="-5.952380952380954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6962137545306836"/>
                  <c:h val="0.27961426696662911"/>
                </c:manualLayout>
              </c15:layout>
            </c:ext>
          </c:extLst>
        </c:dLbl>
      </c:pivotFmt>
    </c:pivotFmts>
    <c:plotArea>
      <c:layout>
        <c:manualLayout>
          <c:layoutTarget val="inner"/>
          <c:xMode val="edge"/>
          <c:yMode val="edge"/>
          <c:x val="0.19227948068991374"/>
          <c:y val="0.26304875953005874"/>
          <c:w val="0.6270776489651968"/>
          <c:h val="0.67834880014998122"/>
        </c:manualLayout>
      </c:layout>
      <c:doughnutChart>
        <c:varyColors val="1"/>
        <c:ser>
          <c:idx val="0"/>
          <c:order val="0"/>
          <c:tx>
            <c:strRef>
              <c:f>Working!$N$25</c:f>
              <c:strCache>
                <c:ptCount val="1"/>
                <c:pt idx="0">
                  <c:v>Total</c:v>
                </c:pt>
              </c:strCache>
            </c:strRef>
          </c:tx>
          <c:spPr>
            <a:scene3d>
              <a:camera prst="orthographicFront"/>
              <a:lightRig rig="threePt" dir="t"/>
            </a:scene3d>
            <a:sp3d>
              <a:bevelT w="50800"/>
            </a:sp3d>
          </c:spPr>
          <c:dPt>
            <c:idx val="0"/>
            <c:bubble3D val="0"/>
            <c:spPr>
              <a:solidFill>
                <a:schemeClr val="accent1"/>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1-83FB-4271-8543-C018AD6C294F}"/>
              </c:ext>
            </c:extLst>
          </c:dPt>
          <c:dPt>
            <c:idx val="1"/>
            <c:bubble3D val="0"/>
            <c:spPr>
              <a:solidFill>
                <a:schemeClr val="accent2"/>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3-83FB-4271-8543-C018AD6C294F}"/>
              </c:ext>
            </c:extLst>
          </c:dPt>
          <c:dPt>
            <c:idx val="2"/>
            <c:bubble3D val="0"/>
            <c:spPr>
              <a:solidFill>
                <a:schemeClr val="accent3"/>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5-83FB-4271-8543-C018AD6C294F}"/>
              </c:ext>
            </c:extLst>
          </c:dPt>
          <c:dPt>
            <c:idx val="3"/>
            <c:bubble3D val="0"/>
            <c:spPr>
              <a:solidFill>
                <a:schemeClr val="accent4"/>
              </a:solidFill>
              <a:ln w="19050">
                <a:solidFill>
                  <a:schemeClr val="lt1"/>
                </a:solidFill>
              </a:ln>
              <a:effectLst/>
              <a:scene3d>
                <a:camera prst="orthographicFront"/>
                <a:lightRig rig="threePt" dir="t"/>
              </a:scene3d>
              <a:sp3d>
                <a:bevelT w="50800"/>
              </a:sp3d>
            </c:spPr>
            <c:extLst>
              <c:ext xmlns:c16="http://schemas.microsoft.com/office/drawing/2014/chart" uri="{C3380CC4-5D6E-409C-BE32-E72D297353CC}">
                <c16:uniqueId val="{00000007-83FB-4271-8543-C018AD6C294F}"/>
              </c:ext>
            </c:extLst>
          </c:dPt>
          <c:dLbls>
            <c:dLbl>
              <c:idx val="0"/>
              <c:layout>
                <c:manualLayout>
                  <c:x val="7.4404566616672912E-2"/>
                  <c:y val="-7.9365079365079416E-2"/>
                </c:manualLayout>
              </c:layout>
              <c:showLegendKey val="0"/>
              <c:showVal val="1"/>
              <c:showCatName val="1"/>
              <c:showSerName val="0"/>
              <c:showPercent val="1"/>
              <c:showBubbleSize val="0"/>
              <c:extLst>
                <c:ext xmlns:c15="http://schemas.microsoft.com/office/drawing/2012/chart" uri="{CE6537A1-D6FC-4f65-9D91-7224C49458BB}">
                  <c15:layout>
                    <c:manualLayout>
                      <c:w val="0.32857064741907255"/>
                      <c:h val="0.25033784839395073"/>
                    </c:manualLayout>
                  </c15:layout>
                </c:ext>
                <c:ext xmlns:c16="http://schemas.microsoft.com/office/drawing/2014/chart" uri="{C3380CC4-5D6E-409C-BE32-E72D297353CC}">
                  <c16:uniqueId val="{00000001-83FB-4271-8543-C018AD6C294F}"/>
                </c:ext>
              </c:extLst>
            </c:dLbl>
            <c:dLbl>
              <c:idx val="1"/>
              <c:layout>
                <c:manualLayout>
                  <c:x val="0.13640873015873003"/>
                  <c:y val="-9.0938102914428521E-17"/>
                </c:manualLayout>
              </c:layout>
              <c:showLegendKey val="0"/>
              <c:showVal val="1"/>
              <c:showCatName val="1"/>
              <c:showSerName val="0"/>
              <c:showPercent val="1"/>
              <c:showBubbleSize val="0"/>
              <c:extLst>
                <c:ext xmlns:c15="http://schemas.microsoft.com/office/drawing/2012/chart" uri="{CE6537A1-D6FC-4f65-9D91-7224C49458BB}">
                  <c15:layout>
                    <c:manualLayout>
                      <c:w val="0.32361032995875511"/>
                      <c:h val="0.25033784839395073"/>
                    </c:manualLayout>
                  </c15:layout>
                </c:ext>
                <c:ext xmlns:c16="http://schemas.microsoft.com/office/drawing/2014/chart" uri="{C3380CC4-5D6E-409C-BE32-E72D297353CC}">
                  <c16:uniqueId val="{00000003-83FB-4271-8543-C018AD6C294F}"/>
                </c:ext>
              </c:extLst>
            </c:dLbl>
            <c:dLbl>
              <c:idx val="2"/>
              <c:layout>
                <c:manualLayout>
                  <c:x val="-3.2242063492063509E-2"/>
                  <c:y val="0"/>
                </c:manualLayout>
              </c:layout>
              <c:showLegendKey val="0"/>
              <c:showVal val="1"/>
              <c:showCatName val="1"/>
              <c:showSerName val="0"/>
              <c:showPercent val="1"/>
              <c:showBubbleSize val="0"/>
              <c:extLst>
                <c:ext xmlns:c15="http://schemas.microsoft.com/office/drawing/2012/chart" uri="{CE6537A1-D6FC-4f65-9D91-7224C49458BB}">
                  <c15:layout>
                    <c:manualLayout>
                      <c:w val="0.23985947069116362"/>
                      <c:h val="0.22669627234095738"/>
                    </c:manualLayout>
                  </c15:layout>
                </c:ext>
                <c:ext xmlns:c16="http://schemas.microsoft.com/office/drawing/2014/chart" uri="{C3380CC4-5D6E-409C-BE32-E72D297353CC}">
                  <c16:uniqueId val="{00000005-83FB-4271-8543-C018AD6C294F}"/>
                </c:ext>
              </c:extLst>
            </c:dLbl>
            <c:dLbl>
              <c:idx val="3"/>
              <c:layout>
                <c:manualLayout>
                  <c:x val="-3.7202380952380959E-2"/>
                  <c:y val="-5.9523809523809548E-2"/>
                </c:manualLayout>
              </c:layout>
              <c:showLegendKey val="0"/>
              <c:showVal val="1"/>
              <c:showCatName val="1"/>
              <c:showSerName val="0"/>
              <c:showPercent val="1"/>
              <c:showBubbleSize val="0"/>
              <c:extLst>
                <c:ext xmlns:c15="http://schemas.microsoft.com/office/drawing/2012/chart" uri="{CE6537A1-D6FC-4f65-9D91-7224C49458BB}">
                  <c15:layout>
                    <c:manualLayout>
                      <c:w val="0.26962137545306836"/>
                      <c:h val="0.27961426696662911"/>
                    </c:manualLayout>
                  </c15:layout>
                </c:ext>
                <c:ext xmlns:c16="http://schemas.microsoft.com/office/drawing/2014/chart" uri="{C3380CC4-5D6E-409C-BE32-E72D297353CC}">
                  <c16:uniqueId val="{00000007-83FB-4271-8543-C018AD6C294F}"/>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Working!$M$26:$M$30</c:f>
              <c:strCache>
                <c:ptCount val="4"/>
                <c:pt idx="0">
                  <c:v>Consumer</c:v>
                </c:pt>
                <c:pt idx="1">
                  <c:v>Corporate</c:v>
                </c:pt>
                <c:pt idx="2">
                  <c:v>Home Office</c:v>
                </c:pt>
                <c:pt idx="3">
                  <c:v>Small Business</c:v>
                </c:pt>
              </c:strCache>
            </c:strRef>
          </c:cat>
          <c:val>
            <c:numRef>
              <c:f>Working!$N$26:$N$30</c:f>
              <c:numCache>
                <c:formatCode>General</c:formatCode>
                <c:ptCount val="4"/>
                <c:pt idx="0">
                  <c:v>4842.2699999999877</c:v>
                </c:pt>
                <c:pt idx="1">
                  <c:v>8548.8899999999776</c:v>
                </c:pt>
                <c:pt idx="2">
                  <c:v>5783.5099999999838</c:v>
                </c:pt>
                <c:pt idx="3">
                  <c:v>5573.7599999999866</c:v>
                </c:pt>
              </c:numCache>
            </c:numRef>
          </c:val>
          <c:extLst>
            <c:ext xmlns:c16="http://schemas.microsoft.com/office/drawing/2014/chart" uri="{C3380CC4-5D6E-409C-BE32-E72D297353CC}">
              <c16:uniqueId val="{00000007-BC89-4C66-A478-3072AAFD97C7}"/>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Profits</a:t>
            </a:r>
            <a:r>
              <a:rPr lang="en-US" baseline="0">
                <a:solidFill>
                  <a:schemeClr val="tx1"/>
                </a:solidFill>
              </a:rPr>
              <a:t> in Products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4A3D"/>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Working!$Q$17</c:f>
              <c:strCache>
                <c:ptCount val="1"/>
                <c:pt idx="0">
                  <c:v>Total</c:v>
                </c:pt>
              </c:strCache>
            </c:strRef>
          </c:tx>
          <c:spPr>
            <a:solidFill>
              <a:srgbClr val="704A3D"/>
            </a:solidFill>
            <a:ln>
              <a:noFill/>
            </a:ln>
            <a:effectLst/>
            <a:scene3d>
              <a:camera prst="orthographicFront"/>
              <a:lightRig rig="threePt" dir="t"/>
            </a:scene3d>
            <a:sp3d>
              <a:bevelT w="12700"/>
            </a:sp3d>
          </c:spPr>
          <c:invertIfNegative val="1"/>
          <c:cat>
            <c:strRef>
              <c:f>Working!$P$18:$P$35</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Working!$Q$18:$Q$35</c:f>
              <c:numCache>
                <c:formatCode>General</c:formatCode>
                <c:ptCount val="17"/>
                <c:pt idx="0">
                  <c:v>12594.820600000001</c:v>
                </c:pt>
                <c:pt idx="1">
                  <c:v>59296.389429999988</c:v>
                </c:pt>
                <c:pt idx="2">
                  <c:v>-930.43840000000046</c:v>
                </c:pt>
                <c:pt idx="3">
                  <c:v>39808.485999999997</c:v>
                </c:pt>
                <c:pt idx="4">
                  <c:v>1698.0439799999999</c:v>
                </c:pt>
                <c:pt idx="5">
                  <c:v>23990.207579999998</c:v>
                </c:pt>
                <c:pt idx="6">
                  <c:v>-1194.4125000000008</c:v>
                </c:pt>
                <c:pt idx="7">
                  <c:v>7028.1595000000016</c:v>
                </c:pt>
                <c:pt idx="8">
                  <c:v>18724.1191</c:v>
                </c:pt>
                <c:pt idx="9">
                  <c:v>15750.352871999999</c:v>
                </c:pt>
                <c:pt idx="10">
                  <c:v>7769.3150699999978</c:v>
                </c:pt>
                <c:pt idx="11">
                  <c:v>-257.62880000000007</c:v>
                </c:pt>
                <c:pt idx="12">
                  <c:v>-1544.8260631999995</c:v>
                </c:pt>
                <c:pt idx="13">
                  <c:v>-1291.0959000000003</c:v>
                </c:pt>
                <c:pt idx="14">
                  <c:v>7803.9946</c:v>
                </c:pt>
                <c:pt idx="15">
                  <c:v>-8086.6392636499986</c:v>
                </c:pt>
                <c:pt idx="16">
                  <c:v>40790.514240000019</c:v>
                </c:pt>
              </c:numCache>
            </c:numRef>
          </c:val>
          <c:extLst>
            <c:ext xmlns:c14="http://schemas.microsoft.com/office/drawing/2007/8/2/chart" uri="{6F2FDCE9-48DA-4B69-8628-5D25D57E5C99}">
              <c14:invertSolidFillFmt>
                <c14:spPr xmlns:c14="http://schemas.microsoft.com/office/drawing/2007/8/2/chart">
                  <a:solidFill>
                    <a:srgbClr val="9E3611"/>
                  </a:solidFill>
                  <a:ln>
                    <a:noFill/>
                  </a:ln>
                  <a:effectLst/>
                  <a:scene3d>
                    <a:camera prst="orthographicFront"/>
                    <a:lightRig rig="threePt" dir="t"/>
                  </a:scene3d>
                  <a:sp3d>
                    <a:bevelT w="12700"/>
                  </a:sp3d>
                </c14:spPr>
              </c14:invertSolidFillFmt>
            </c:ext>
            <c:ext xmlns:c16="http://schemas.microsoft.com/office/drawing/2014/chart" uri="{C3380CC4-5D6E-409C-BE32-E72D297353CC}">
              <c16:uniqueId val="{00000000-FB49-4268-B1A8-CAF50A4B2B1B}"/>
            </c:ext>
          </c:extLst>
        </c:ser>
        <c:dLbls>
          <c:showLegendKey val="0"/>
          <c:showVal val="0"/>
          <c:showCatName val="0"/>
          <c:showSerName val="0"/>
          <c:showPercent val="0"/>
          <c:showBubbleSize val="0"/>
        </c:dLbls>
        <c:gapWidth val="182"/>
        <c:axId val="566545439"/>
        <c:axId val="566533791"/>
      </c:barChart>
      <c:catAx>
        <c:axId val="5665454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33791"/>
        <c:crosses val="autoZero"/>
        <c:auto val="1"/>
        <c:lblAlgn val="ctr"/>
        <c:lblOffset val="100"/>
        <c:noMultiLvlLbl val="0"/>
      </c:catAx>
      <c:valAx>
        <c:axId val="566533791"/>
        <c:scaling>
          <c:orientation val="minMax"/>
          <c:max val="600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66545439"/>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PROJECT.xlsx]Working!PivotTable XII</c:name>
    <c:fmtId val="3"/>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Manager</a:t>
            </a:r>
            <a:r>
              <a:rPr lang="en-IN" baseline="0">
                <a:solidFill>
                  <a:schemeClr val="tx1">
                    <a:lumMod val="95000"/>
                    <a:lumOff val="5000"/>
                  </a:schemeClr>
                </a:solidFill>
              </a:rPr>
              <a:t> Performance over Months</a:t>
            </a:r>
            <a:endParaRPr lang="en-IN">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threePt" dir="t"/>
          </a:scene3d>
          <a:sp3d>
            <a:bevelT w="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Working!$F$36:$F$37</c:f>
              <c:strCache>
                <c:ptCount val="1"/>
                <c:pt idx="0">
                  <c:v>Chris</c:v>
                </c:pt>
              </c:strCache>
            </c:strRef>
          </c:tx>
          <c:spPr>
            <a:solidFill>
              <a:schemeClr val="accent1"/>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Working!$F$38:$F$44</c:f>
              <c:numCache>
                <c:formatCode>General</c:formatCode>
                <c:ptCount val="6"/>
                <c:pt idx="0">
                  <c:v>59702.73</c:v>
                </c:pt>
                <c:pt idx="1">
                  <c:v>70282.439999999973</c:v>
                </c:pt>
                <c:pt idx="2">
                  <c:v>62075.31</c:v>
                </c:pt>
                <c:pt idx="3">
                  <c:v>64058.379999999983</c:v>
                </c:pt>
                <c:pt idx="4">
                  <c:v>79253.140000000058</c:v>
                </c:pt>
                <c:pt idx="5">
                  <c:v>106073.62000000001</c:v>
                </c:pt>
              </c:numCache>
            </c:numRef>
          </c:val>
          <c:extLst>
            <c:ext xmlns:c16="http://schemas.microsoft.com/office/drawing/2014/chart" uri="{C3380CC4-5D6E-409C-BE32-E72D297353CC}">
              <c16:uniqueId val="{00000000-2DA6-440C-92CB-25D9E1704150}"/>
            </c:ext>
          </c:extLst>
        </c:ser>
        <c:ser>
          <c:idx val="1"/>
          <c:order val="1"/>
          <c:tx>
            <c:strRef>
              <c:f>Working!$G$36:$G$37</c:f>
              <c:strCache>
                <c:ptCount val="1"/>
                <c:pt idx="0">
                  <c:v>Erin</c:v>
                </c:pt>
              </c:strCache>
            </c:strRef>
          </c:tx>
          <c:spPr>
            <a:solidFill>
              <a:schemeClr val="accent2"/>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Working!$G$38:$G$44</c:f>
              <c:numCache>
                <c:formatCode>General</c:formatCode>
                <c:ptCount val="6"/>
                <c:pt idx="0">
                  <c:v>59185.16</c:v>
                </c:pt>
                <c:pt idx="1">
                  <c:v>69109.8</c:v>
                </c:pt>
                <c:pt idx="2">
                  <c:v>59137.039999999994</c:v>
                </c:pt>
                <c:pt idx="3">
                  <c:v>161630.83000000007</c:v>
                </c:pt>
                <c:pt idx="4">
                  <c:v>84858.810000000012</c:v>
                </c:pt>
                <c:pt idx="5">
                  <c:v>115493.68999999997</c:v>
                </c:pt>
              </c:numCache>
            </c:numRef>
          </c:val>
          <c:extLst>
            <c:ext xmlns:c16="http://schemas.microsoft.com/office/drawing/2014/chart" uri="{C3380CC4-5D6E-409C-BE32-E72D297353CC}">
              <c16:uniqueId val="{00000001-2DA6-440C-92CB-25D9E1704150}"/>
            </c:ext>
          </c:extLst>
        </c:ser>
        <c:ser>
          <c:idx val="2"/>
          <c:order val="2"/>
          <c:tx>
            <c:strRef>
              <c:f>Working!$H$36:$H$37</c:f>
              <c:strCache>
                <c:ptCount val="1"/>
                <c:pt idx="0">
                  <c:v>Sam</c:v>
                </c:pt>
              </c:strCache>
            </c:strRef>
          </c:tx>
          <c:spPr>
            <a:solidFill>
              <a:schemeClr val="accent3"/>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Working!$H$38:$H$44</c:f>
              <c:numCache>
                <c:formatCode>General</c:formatCode>
                <c:ptCount val="6"/>
                <c:pt idx="0">
                  <c:v>73062.34</c:v>
                </c:pt>
                <c:pt idx="1">
                  <c:v>31754.39</c:v>
                </c:pt>
                <c:pt idx="2">
                  <c:v>77874.78</c:v>
                </c:pt>
                <c:pt idx="3">
                  <c:v>58285.109999999986</c:v>
                </c:pt>
                <c:pt idx="4">
                  <c:v>50887.390000000007</c:v>
                </c:pt>
                <c:pt idx="5">
                  <c:v>49464.309999999976</c:v>
                </c:pt>
              </c:numCache>
            </c:numRef>
          </c:val>
          <c:extLst>
            <c:ext xmlns:c16="http://schemas.microsoft.com/office/drawing/2014/chart" uri="{C3380CC4-5D6E-409C-BE32-E72D297353CC}">
              <c16:uniqueId val="{00000002-2DA6-440C-92CB-25D9E1704150}"/>
            </c:ext>
          </c:extLst>
        </c:ser>
        <c:ser>
          <c:idx val="3"/>
          <c:order val="3"/>
          <c:tx>
            <c:strRef>
              <c:f>Working!$I$36:$I$37</c:f>
              <c:strCache>
                <c:ptCount val="1"/>
                <c:pt idx="0">
                  <c:v>William</c:v>
                </c:pt>
              </c:strCache>
            </c:strRef>
          </c:tx>
          <c:spPr>
            <a:solidFill>
              <a:schemeClr val="accent4"/>
            </a:solidFill>
            <a:ln>
              <a:noFill/>
            </a:ln>
            <a:effectLst/>
            <a:scene3d>
              <a:camera prst="orthographicFront"/>
              <a:lightRig rig="threePt" dir="t"/>
            </a:scene3d>
            <a:sp3d>
              <a:bevelT w="12700"/>
            </a:sp3d>
          </c:spPr>
          <c:invertIfNegative val="0"/>
          <c:cat>
            <c:strRef>
              <c:f>Working!$E$38:$E$44</c:f>
              <c:strCache>
                <c:ptCount val="6"/>
                <c:pt idx="0">
                  <c:v>Jan</c:v>
                </c:pt>
                <c:pt idx="1">
                  <c:v>Feb</c:v>
                </c:pt>
                <c:pt idx="2">
                  <c:v>Mar</c:v>
                </c:pt>
                <c:pt idx="3">
                  <c:v>Apr</c:v>
                </c:pt>
                <c:pt idx="4">
                  <c:v>May</c:v>
                </c:pt>
                <c:pt idx="5">
                  <c:v>Jun</c:v>
                </c:pt>
              </c:strCache>
            </c:strRef>
          </c:cat>
          <c:val>
            <c:numRef>
              <c:f>Working!$I$38:$I$44</c:f>
              <c:numCache>
                <c:formatCode>General</c:formatCode>
                <c:ptCount val="6"/>
                <c:pt idx="0">
                  <c:v>73048.319999999992</c:v>
                </c:pt>
                <c:pt idx="1">
                  <c:v>135248.81000000003</c:v>
                </c:pt>
                <c:pt idx="2">
                  <c:v>66080</c:v>
                </c:pt>
                <c:pt idx="3">
                  <c:v>72477.409999999974</c:v>
                </c:pt>
                <c:pt idx="4">
                  <c:v>71583.159999999989</c:v>
                </c:pt>
                <c:pt idx="5">
                  <c:v>72833.589999999967</c:v>
                </c:pt>
              </c:numCache>
            </c:numRef>
          </c:val>
          <c:extLst>
            <c:ext xmlns:c16="http://schemas.microsoft.com/office/drawing/2014/chart" uri="{C3380CC4-5D6E-409C-BE32-E72D297353CC}">
              <c16:uniqueId val="{00000003-2DA6-440C-92CB-25D9E1704150}"/>
            </c:ext>
          </c:extLst>
        </c:ser>
        <c:dLbls>
          <c:showLegendKey val="0"/>
          <c:showVal val="0"/>
          <c:showCatName val="0"/>
          <c:showSerName val="0"/>
          <c:showPercent val="0"/>
          <c:showBubbleSize val="0"/>
        </c:dLbls>
        <c:gapWidth val="219"/>
        <c:overlap val="-27"/>
        <c:axId val="2048230368"/>
        <c:axId val="2048226208"/>
      </c:barChart>
      <c:catAx>
        <c:axId val="204823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48226208"/>
        <c:crosses val="autoZero"/>
        <c:auto val="1"/>
        <c:lblAlgn val="ctr"/>
        <c:lblOffset val="100"/>
        <c:noMultiLvlLbl val="0"/>
      </c:catAx>
      <c:valAx>
        <c:axId val="2048226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48230368"/>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Top</a:t>
            </a:r>
            <a:r>
              <a:rPr lang="en-IN" baseline="0">
                <a:solidFill>
                  <a:schemeClr val="tx1"/>
                </a:solidFill>
              </a:rPr>
              <a:t> 10 State</a:t>
            </a:r>
            <a:endParaRPr lang="en-IN">
              <a:solidFill>
                <a:schemeClr val="tx1"/>
              </a:solidFill>
            </a:endParaRPr>
          </a:p>
        </c:rich>
      </c:tx>
      <c:overlay val="0"/>
      <c:spPr>
        <a:solidFill>
          <a:schemeClr val="tx2">
            <a:lumMod val="20000"/>
            <a:lumOff val="80000"/>
          </a:schemeClr>
        </a:solidFill>
        <a:ln>
          <a:noFill/>
        </a:ln>
        <a:effectLst/>
        <a:scene3d>
          <a:camera prst="orthographicFront"/>
          <a:lightRig rig="threePt" dir="t"/>
        </a:scene3d>
        <a:sp3d>
          <a:bevelT w="0" h="0"/>
        </a:sp3d>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'Top 10 State'!$G$2</c:f>
              <c:strCache>
                <c:ptCount val="1"/>
                <c:pt idx="0">
                  <c:v>Sum of Unit Price</c:v>
                </c:pt>
              </c:strCache>
            </c:strRef>
          </c:tx>
          <c:spPr>
            <a:solidFill>
              <a:schemeClr val="accent1"/>
            </a:solidFill>
            <a:ln>
              <a:noFill/>
            </a:ln>
            <a:effectLst/>
            <a:scene3d>
              <a:camera prst="orthographicFront"/>
              <a:lightRig rig="threePt" dir="t"/>
            </a:scene3d>
            <a:sp3d>
              <a:bevelT w="508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State'!$G$3:$G$12</c:f>
              <c:numCache>
                <c:formatCode>General</c:formatCode>
                <c:ptCount val="10"/>
                <c:pt idx="0">
                  <c:v>8121.5899999999992</c:v>
                </c:pt>
                <c:pt idx="1">
                  <c:v>23761.16499999999</c:v>
                </c:pt>
                <c:pt idx="2">
                  <c:v>6217.4599999999982</c:v>
                </c:pt>
                <c:pt idx="3">
                  <c:v>6690.8799999999928</c:v>
                </c:pt>
                <c:pt idx="4">
                  <c:v>10567.319999999989</c:v>
                </c:pt>
                <c:pt idx="5">
                  <c:v>6558.6049999999941</c:v>
                </c:pt>
                <c:pt idx="6">
                  <c:v>15219.364999999987</c:v>
                </c:pt>
                <c:pt idx="7">
                  <c:v>6848.5699999999943</c:v>
                </c:pt>
                <c:pt idx="8">
                  <c:v>9043.5999999999949</c:v>
                </c:pt>
                <c:pt idx="9">
                  <c:v>12503.269999999993</c:v>
                </c:pt>
              </c:numCache>
            </c:numRef>
          </c:val>
          <c:extLst>
            <c:ext xmlns:c16="http://schemas.microsoft.com/office/drawing/2014/chart" uri="{C3380CC4-5D6E-409C-BE32-E72D297353CC}">
              <c16:uniqueId val="{00000000-5380-4EB8-8555-1F83029D48A9}"/>
            </c:ext>
          </c:extLst>
        </c:ser>
        <c:ser>
          <c:idx val="1"/>
          <c:order val="1"/>
          <c:tx>
            <c:strRef>
              <c:f>'Top 10 State'!$H$2</c:f>
              <c:strCache>
                <c:ptCount val="1"/>
                <c:pt idx="0">
                  <c:v>Helper</c:v>
                </c:pt>
              </c:strCache>
            </c:strRef>
          </c:tx>
          <c:spPr>
            <a:solidFill>
              <a:schemeClr val="accent2"/>
            </a:solidFill>
            <a:ln>
              <a:noFill/>
            </a:ln>
            <a:effectLst/>
            <a:scene3d>
              <a:camera prst="orthographicFront"/>
              <a:lightRig rig="threePt" dir="t"/>
            </a:scene3d>
            <a:sp3d>
              <a:bevelT w="63500"/>
            </a:sp3d>
          </c:spPr>
          <c:invertIfNegative val="0"/>
          <c:cat>
            <c:strRef>
              <c:f>'Top 10 State'!$F$3:$F$12</c:f>
              <c:strCache>
                <c:ptCount val="10"/>
                <c:pt idx="0">
                  <c:v>Alabama</c:v>
                </c:pt>
                <c:pt idx="1">
                  <c:v>California</c:v>
                </c:pt>
                <c:pt idx="2">
                  <c:v>Florida</c:v>
                </c:pt>
                <c:pt idx="3">
                  <c:v>Illinois</c:v>
                </c:pt>
                <c:pt idx="4">
                  <c:v>Indiana</c:v>
                </c:pt>
                <c:pt idx="5">
                  <c:v>Montana</c:v>
                </c:pt>
                <c:pt idx="6">
                  <c:v>New York</c:v>
                </c:pt>
                <c:pt idx="7">
                  <c:v>Ohio</c:v>
                </c:pt>
                <c:pt idx="8">
                  <c:v>Texas</c:v>
                </c:pt>
                <c:pt idx="9">
                  <c:v>Washington</c:v>
                </c:pt>
              </c:strCache>
            </c:strRef>
          </c:cat>
          <c:val>
            <c:numRef>
              <c:f>'Top 10 State'!$H$3:$H$12</c:f>
              <c:numCache>
                <c:formatCode>General</c:formatCode>
                <c:ptCount val="10"/>
                <c:pt idx="0">
                  <c:v>#N/A</c:v>
                </c:pt>
                <c:pt idx="1">
                  <c:v>23761.16499999999</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5380-4EB8-8555-1F83029D48A9}"/>
            </c:ext>
          </c:extLst>
        </c:ser>
        <c:dLbls>
          <c:showLegendKey val="0"/>
          <c:showVal val="0"/>
          <c:showCatName val="0"/>
          <c:showSerName val="0"/>
          <c:showPercent val="0"/>
          <c:showBubbleSize val="0"/>
        </c:dLbls>
        <c:gapWidth val="110"/>
        <c:overlap val="100"/>
        <c:axId val="1152190944"/>
        <c:axId val="1152189280"/>
      </c:barChart>
      <c:catAx>
        <c:axId val="115219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89280"/>
        <c:crosses val="autoZero"/>
        <c:auto val="1"/>
        <c:lblAlgn val="ctr"/>
        <c:lblOffset val="100"/>
        <c:noMultiLvlLbl val="0"/>
      </c:catAx>
      <c:valAx>
        <c:axId val="1152189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5219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IN">
                <a:solidFill>
                  <a:schemeClr val="tx1">
                    <a:lumMod val="95000"/>
                    <a:lumOff val="5000"/>
                  </a:schemeClr>
                </a:solidFill>
              </a:rPr>
              <a:t>Regionwise</a:t>
            </a:r>
            <a:r>
              <a:rPr lang="en-IN" baseline="0">
                <a:solidFill>
                  <a:schemeClr val="tx1">
                    <a:lumMod val="95000"/>
                    <a:lumOff val="5000"/>
                  </a:schemeClr>
                </a:solidFill>
              </a:rPr>
              <a:t> Profit</a:t>
            </a:r>
            <a:endParaRPr lang="en-IN">
              <a:solidFill>
                <a:schemeClr val="tx1">
                  <a:lumMod val="95000"/>
                  <a:lumOff val="5000"/>
                </a:schemeClr>
              </a:solidFill>
            </a:endParaRP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 Profit'!$D$10</c:f>
              <c:strCache>
                <c:ptCount val="1"/>
                <c:pt idx="0">
                  <c:v>Sum of Profit</c:v>
                </c:pt>
              </c:strCache>
            </c:strRef>
          </c:tx>
          <c:spPr>
            <a:solidFill>
              <a:schemeClr val="accent1"/>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Profit'!$D$11:$D$14</c:f>
              <c:numCache>
                <c:formatCode>General</c:formatCode>
                <c:ptCount val="4"/>
                <c:pt idx="0">
                  <c:v>78645.775268600017</c:v>
                </c:pt>
                <c:pt idx="1">
                  <c:v>85577.445846000017</c:v>
                </c:pt>
                <c:pt idx="2">
                  <c:v>-17431.355779449979</c:v>
                </c:pt>
                <c:pt idx="3">
                  <c:v>75157.496709999992</c:v>
                </c:pt>
              </c:numCache>
            </c:numRef>
          </c:val>
          <c:extLst>
            <c:ext xmlns:c16="http://schemas.microsoft.com/office/drawing/2014/chart" uri="{C3380CC4-5D6E-409C-BE32-E72D297353CC}">
              <c16:uniqueId val="{00000000-B014-45E2-AE20-E1574202C2E8}"/>
            </c:ext>
          </c:extLst>
        </c:ser>
        <c:ser>
          <c:idx val="1"/>
          <c:order val="1"/>
          <c:tx>
            <c:strRef>
              <c:f>'Region Profit'!$E$10</c:f>
              <c:strCache>
                <c:ptCount val="1"/>
                <c:pt idx="0">
                  <c:v>Sum of Unit Price</c:v>
                </c:pt>
              </c:strCache>
            </c:strRef>
          </c:tx>
          <c:spPr>
            <a:solidFill>
              <a:schemeClr val="accent2"/>
            </a:solidFill>
            <a:ln>
              <a:noFill/>
            </a:ln>
            <a:effectLst/>
            <a:scene3d>
              <a:camera prst="orthographicFront"/>
              <a:lightRig rig="threePt" dir="t"/>
            </a:scene3d>
            <a:sp3d>
              <a:bevelT w="0" h="0"/>
            </a:sp3d>
          </c:spPr>
          <c:invertIfNegative val="0"/>
          <c:cat>
            <c:strRef>
              <c:f>'Region Profit'!$C$11:$C$14</c:f>
              <c:strCache>
                <c:ptCount val="4"/>
                <c:pt idx="0">
                  <c:v>Central</c:v>
                </c:pt>
                <c:pt idx="1">
                  <c:v>East</c:v>
                </c:pt>
                <c:pt idx="2">
                  <c:v>South</c:v>
                </c:pt>
                <c:pt idx="3">
                  <c:v>West</c:v>
                </c:pt>
              </c:strCache>
            </c:strRef>
          </c:cat>
          <c:val>
            <c:numRef>
              <c:f>'Region Profit'!$E$11:$E$14</c:f>
              <c:numCache>
                <c:formatCode>General</c:formatCode>
                <c:ptCount val="4"/>
                <c:pt idx="0">
                  <c:v>50973.835000000028</c:v>
                </c:pt>
                <c:pt idx="1">
                  <c:v>43762.015000000109</c:v>
                </c:pt>
                <c:pt idx="2">
                  <c:v>41372.300000000119</c:v>
                </c:pt>
                <c:pt idx="3">
                  <c:v>57309.340000000098</c:v>
                </c:pt>
              </c:numCache>
            </c:numRef>
          </c:val>
          <c:extLst>
            <c:ext xmlns:c16="http://schemas.microsoft.com/office/drawing/2014/chart" uri="{C3380CC4-5D6E-409C-BE32-E72D297353CC}">
              <c16:uniqueId val="{00000001-B014-45E2-AE20-E1574202C2E8}"/>
            </c:ext>
          </c:extLst>
        </c:ser>
        <c:dLbls>
          <c:showLegendKey val="0"/>
          <c:showVal val="0"/>
          <c:showCatName val="0"/>
          <c:showSerName val="0"/>
          <c:showPercent val="0"/>
          <c:showBubbleSize val="0"/>
        </c:dLbls>
        <c:gapWidth val="219"/>
        <c:overlap val="100"/>
        <c:axId val="905827727"/>
        <c:axId val="905826895"/>
      </c:barChart>
      <c:lineChart>
        <c:grouping val="standard"/>
        <c:varyColors val="0"/>
        <c:ser>
          <c:idx val="2"/>
          <c:order val="2"/>
          <c:tx>
            <c:strRef>
              <c:f>'Region Profit'!$F$10</c:f>
              <c:strCache>
                <c:ptCount val="1"/>
                <c:pt idx="0">
                  <c:v>Sum of Shipping Cost</c:v>
                </c:pt>
              </c:strCache>
            </c:strRef>
          </c:tx>
          <c:spPr>
            <a:ln w="28575" cap="rnd">
              <a:solidFill>
                <a:schemeClr val="accent3"/>
              </a:solidFill>
              <a:round/>
            </a:ln>
            <a:effectLst/>
          </c:spPr>
          <c:marker>
            <c:symbol val="none"/>
          </c:marker>
          <c:cat>
            <c:strRef>
              <c:f>'Region Profit'!$C$11:$C$14</c:f>
              <c:strCache>
                <c:ptCount val="4"/>
                <c:pt idx="0">
                  <c:v>Central</c:v>
                </c:pt>
                <c:pt idx="1">
                  <c:v>East</c:v>
                </c:pt>
                <c:pt idx="2">
                  <c:v>South</c:v>
                </c:pt>
                <c:pt idx="3">
                  <c:v>West</c:v>
                </c:pt>
              </c:strCache>
            </c:strRef>
          </c:cat>
          <c:val>
            <c:numRef>
              <c:f>'Region Profit'!$F$11:$F$14</c:f>
              <c:numCache>
                <c:formatCode>General</c:formatCode>
                <c:ptCount val="4"/>
                <c:pt idx="0">
                  <c:v>7020.6599999999817</c:v>
                </c:pt>
                <c:pt idx="1">
                  <c:v>6446.5099999999911</c:v>
                </c:pt>
                <c:pt idx="2">
                  <c:v>5440.3199999999797</c:v>
                </c:pt>
                <c:pt idx="3">
                  <c:v>5840.9399999999823</c:v>
                </c:pt>
              </c:numCache>
            </c:numRef>
          </c:val>
          <c:smooth val="0"/>
          <c:extLst>
            <c:ext xmlns:c16="http://schemas.microsoft.com/office/drawing/2014/chart" uri="{C3380CC4-5D6E-409C-BE32-E72D297353CC}">
              <c16:uniqueId val="{00000002-B014-45E2-AE20-E1574202C2E8}"/>
            </c:ext>
          </c:extLst>
        </c:ser>
        <c:dLbls>
          <c:showLegendKey val="0"/>
          <c:showVal val="0"/>
          <c:showCatName val="0"/>
          <c:showSerName val="0"/>
          <c:showPercent val="0"/>
          <c:showBubbleSize val="0"/>
        </c:dLbls>
        <c:marker val="1"/>
        <c:smooth val="0"/>
        <c:axId val="235259216"/>
        <c:axId val="235255472"/>
      </c:lineChart>
      <c:catAx>
        <c:axId val="90582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05826895"/>
        <c:crosses val="autoZero"/>
        <c:auto val="1"/>
        <c:lblAlgn val="ctr"/>
        <c:lblOffset val="100"/>
        <c:noMultiLvlLbl val="0"/>
      </c:catAx>
      <c:valAx>
        <c:axId val="9058268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905827727"/>
        <c:crosses val="autoZero"/>
        <c:crossBetween val="between"/>
      </c:valAx>
      <c:valAx>
        <c:axId val="235255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35259216"/>
        <c:crosses val="max"/>
        <c:crossBetween val="between"/>
      </c:valAx>
      <c:catAx>
        <c:axId val="235259216"/>
        <c:scaling>
          <c:orientation val="minMax"/>
        </c:scaling>
        <c:delete val="1"/>
        <c:axPos val="b"/>
        <c:numFmt formatCode="General" sourceLinked="1"/>
        <c:majorTickMark val="out"/>
        <c:minorTickMark val="none"/>
        <c:tickLblPos val="nextTo"/>
        <c:crossAx val="235255472"/>
        <c:crosses val="autoZero"/>
        <c:auto val="1"/>
        <c:lblAlgn val="ctr"/>
        <c:lblOffset val="100"/>
        <c:noMultiLvlLbl val="0"/>
      </c:cat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PROJECT.xlsx]Unit sales!PivotTable 4</c:name>
    <c:fmtId val="0"/>
  </c:pivotSource>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solidFill>
                  <a:schemeClr val="tx1">
                    <a:lumMod val="95000"/>
                    <a:lumOff val="5000"/>
                  </a:schemeClr>
                </a:solidFill>
              </a:rPr>
              <a:t>'Product Sub-Category': Office Machines has noticeably higher 'Unit Price'.</a:t>
            </a:r>
          </a:p>
        </c:rich>
      </c:tx>
      <c:overlay val="0"/>
      <c:spPr>
        <a:solidFill>
          <a:schemeClr val="tx2">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'Unit sales'!$D$2</c:f>
              <c:strCache>
                <c:ptCount val="1"/>
                <c:pt idx="0">
                  <c:v>Total</c:v>
                </c:pt>
              </c:strCache>
            </c:strRef>
          </c:tx>
          <c:spPr>
            <a:solidFill>
              <a:schemeClr val="accent1"/>
            </a:solidFill>
            <a:ln>
              <a:noFill/>
            </a:ln>
            <a:effectLst/>
          </c:spPr>
          <c:invertIfNegative val="0"/>
          <c:cat>
            <c:strRef>
              <c:f>'Unit sales'!$C$3:$C$20</c:f>
              <c:strCache>
                <c:ptCount val="17"/>
                <c:pt idx="0">
                  <c:v>Office Machines</c:v>
                </c:pt>
                <c:pt idx="1">
                  <c:v>Telephones and Communication</c:v>
                </c:pt>
                <c:pt idx="2">
                  <c:v>Chairs &amp; Chairmats</c:v>
                </c:pt>
                <c:pt idx="3">
                  <c:v>Tables</c:v>
                </c:pt>
                <c:pt idx="4">
                  <c:v>Binders and Binder Accessories</c:v>
                </c:pt>
                <c:pt idx="5">
                  <c:v>Copiers and Fax</c:v>
                </c:pt>
                <c:pt idx="6">
                  <c:v>Storage &amp; Organization</c:v>
                </c:pt>
                <c:pt idx="7">
                  <c:v>Bookcases</c:v>
                </c:pt>
                <c:pt idx="8">
                  <c:v>Computer Peripherals</c:v>
                </c:pt>
                <c:pt idx="9">
                  <c:v>Appliances</c:v>
                </c:pt>
                <c:pt idx="10">
                  <c:v>Office Furnishings</c:v>
                </c:pt>
                <c:pt idx="11">
                  <c:v>Paper</c:v>
                </c:pt>
                <c:pt idx="12">
                  <c:v>Scissors, Rulers and Trimmers</c:v>
                </c:pt>
                <c:pt idx="13">
                  <c:v>Pens &amp; Art Supplies</c:v>
                </c:pt>
                <c:pt idx="14">
                  <c:v>Envelopes</c:v>
                </c:pt>
                <c:pt idx="15">
                  <c:v>Labels</c:v>
                </c:pt>
                <c:pt idx="16">
                  <c:v>Rubber Bands</c:v>
                </c:pt>
              </c:strCache>
            </c:strRef>
          </c:cat>
          <c:val>
            <c:numRef>
              <c:f>'Unit sales'!$D$3:$D$20</c:f>
              <c:numCache>
                <c:formatCode>General</c:formatCode>
                <c:ptCount val="17"/>
                <c:pt idx="0">
                  <c:v>56969.530000000006</c:v>
                </c:pt>
                <c:pt idx="1">
                  <c:v>19498.060000000016</c:v>
                </c:pt>
                <c:pt idx="2">
                  <c:v>17870.489999999976</c:v>
                </c:pt>
                <c:pt idx="3">
                  <c:v>16286.109999999995</c:v>
                </c:pt>
                <c:pt idx="4">
                  <c:v>15765.299999999992</c:v>
                </c:pt>
                <c:pt idx="5">
                  <c:v>14599.509999999997</c:v>
                </c:pt>
                <c:pt idx="6">
                  <c:v>10910.759999999995</c:v>
                </c:pt>
                <c:pt idx="7">
                  <c:v>9279.4599999999864</c:v>
                </c:pt>
                <c:pt idx="8">
                  <c:v>8581.7799999999843</c:v>
                </c:pt>
                <c:pt idx="9">
                  <c:v>7616.7699999999995</c:v>
                </c:pt>
                <c:pt idx="10">
                  <c:v>6508.5399999999954</c:v>
                </c:pt>
                <c:pt idx="11">
                  <c:v>4321.2099999999982</c:v>
                </c:pt>
                <c:pt idx="12">
                  <c:v>1940.18</c:v>
                </c:pt>
                <c:pt idx="13">
                  <c:v>1527.8500000000001</c:v>
                </c:pt>
                <c:pt idx="14">
                  <c:v>1252.2400000000005</c:v>
                </c:pt>
                <c:pt idx="15">
                  <c:v>381.32000000000005</c:v>
                </c:pt>
                <c:pt idx="16">
                  <c:v>108.37999999999998</c:v>
                </c:pt>
              </c:numCache>
            </c:numRef>
          </c:val>
          <c:extLst>
            <c:ext xmlns:c16="http://schemas.microsoft.com/office/drawing/2014/chart" uri="{C3380CC4-5D6E-409C-BE32-E72D297353CC}">
              <c16:uniqueId val="{00000000-E579-4F46-B5D1-75932A7494CB}"/>
            </c:ext>
          </c:extLst>
        </c:ser>
        <c:dLbls>
          <c:showLegendKey val="0"/>
          <c:showVal val="0"/>
          <c:showCatName val="0"/>
          <c:showSerName val="0"/>
          <c:showPercent val="0"/>
          <c:showBubbleSize val="0"/>
        </c:dLbls>
        <c:gapWidth val="33"/>
        <c:overlap val="-30"/>
        <c:axId val="1095725839"/>
        <c:axId val="1095720431"/>
      </c:barChart>
      <c:catAx>
        <c:axId val="1095725839"/>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Product 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0431"/>
        <c:crosses val="autoZero"/>
        <c:auto val="1"/>
        <c:lblAlgn val="ctr"/>
        <c:lblOffset val="100"/>
        <c:noMultiLvlLbl val="0"/>
      </c:catAx>
      <c:valAx>
        <c:axId val="10957204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IN">
                    <a:solidFill>
                      <a:schemeClr val="tx1">
                        <a:lumMod val="95000"/>
                        <a:lumOff val="5000"/>
                      </a:schemeClr>
                    </a:solidFill>
                  </a:rPr>
                  <a:t>Unit 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095725839"/>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PROJECT.xlsx]Prediction vs Sales!PivotTable1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'Prediction vs Sales'!$D$1</c:f>
              <c:strCache>
                <c:ptCount val="1"/>
                <c:pt idx="0">
                  <c:v>Sum of Predicted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'Prediction vs Sales'!$C$2:$C$8</c:f>
              <c:strCache>
                <c:ptCount val="6"/>
                <c:pt idx="0">
                  <c:v>Jan</c:v>
                </c:pt>
                <c:pt idx="1">
                  <c:v>Feb</c:v>
                </c:pt>
                <c:pt idx="2">
                  <c:v>Mar</c:v>
                </c:pt>
                <c:pt idx="3">
                  <c:v>Apr</c:v>
                </c:pt>
                <c:pt idx="4">
                  <c:v>May</c:v>
                </c:pt>
                <c:pt idx="5">
                  <c:v>Jun</c:v>
                </c:pt>
              </c:strCache>
            </c:strRef>
          </c:cat>
          <c:val>
            <c:numRef>
              <c:f>'Prediction vs Sales'!$D$2:$D$8</c:f>
              <c:numCache>
                <c:formatCode>General</c:formatCode>
                <c:ptCount val="6"/>
                <c:pt idx="0">
                  <c:v>350320.84592621448</c:v>
                </c:pt>
                <c:pt idx="1">
                  <c:v>325151.0408572341</c:v>
                </c:pt>
                <c:pt idx="2">
                  <c:v>303664.54716737801</c:v>
                </c:pt>
                <c:pt idx="3">
                  <c:v>334886.17204348434</c:v>
                </c:pt>
                <c:pt idx="4">
                  <c:v>249618.07820457837</c:v>
                </c:pt>
                <c:pt idx="5">
                  <c:v>317884.08580110269</c:v>
                </c:pt>
              </c:numCache>
            </c:numRef>
          </c:val>
          <c:smooth val="0"/>
          <c:extLst>
            <c:ext xmlns:c16="http://schemas.microsoft.com/office/drawing/2014/chart" uri="{C3380CC4-5D6E-409C-BE32-E72D297353CC}">
              <c16:uniqueId val="{00000000-C7DE-4A1A-B14D-CA27F9C589FD}"/>
            </c:ext>
          </c:extLst>
        </c:ser>
        <c:ser>
          <c:idx val="1"/>
          <c:order val="1"/>
          <c:tx>
            <c:strRef>
              <c:f>'Prediction vs Sales'!$E$1</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'Prediction vs Sales'!$C$2:$C$8</c:f>
              <c:strCache>
                <c:ptCount val="6"/>
                <c:pt idx="0">
                  <c:v>Jan</c:v>
                </c:pt>
                <c:pt idx="1">
                  <c:v>Feb</c:v>
                </c:pt>
                <c:pt idx="2">
                  <c:v>Mar</c:v>
                </c:pt>
                <c:pt idx="3">
                  <c:v>Apr</c:v>
                </c:pt>
                <c:pt idx="4">
                  <c:v>May</c:v>
                </c:pt>
                <c:pt idx="5">
                  <c:v>Jun</c:v>
                </c:pt>
              </c:strCache>
            </c:strRef>
          </c:cat>
          <c:val>
            <c:numRef>
              <c:f>'Prediction vs Sales'!$E$2:$E$8</c:f>
              <c:numCache>
                <c:formatCode>General</c:formatCode>
                <c:ptCount val="6"/>
                <c:pt idx="0">
                  <c:v>264998.55000000005</c:v>
                </c:pt>
                <c:pt idx="1">
                  <c:v>306395.44</c:v>
                </c:pt>
                <c:pt idx="2">
                  <c:v>265167.13000000012</c:v>
                </c:pt>
                <c:pt idx="3">
                  <c:v>356451.73000000016</c:v>
                </c:pt>
                <c:pt idx="4">
                  <c:v>286582.49999999983</c:v>
                </c:pt>
                <c:pt idx="5">
                  <c:v>343865.21000000008</c:v>
                </c:pt>
              </c:numCache>
            </c:numRef>
          </c:val>
          <c:smooth val="0"/>
          <c:extLst>
            <c:ext xmlns:c16="http://schemas.microsoft.com/office/drawing/2014/chart" uri="{C3380CC4-5D6E-409C-BE32-E72D297353CC}">
              <c16:uniqueId val="{00000001-C7DE-4A1A-B14D-CA27F9C589FD}"/>
            </c:ext>
          </c:extLst>
        </c:ser>
        <c:dLbls>
          <c:showLegendKey val="0"/>
          <c:showVal val="0"/>
          <c:showCatName val="0"/>
          <c:showSerName val="0"/>
          <c:showPercent val="0"/>
          <c:showBubbleSize val="0"/>
        </c:dLbls>
        <c:marker val="1"/>
        <c:smooth val="0"/>
        <c:axId val="1969218432"/>
        <c:axId val="1969211360"/>
      </c:lineChart>
      <c:catAx>
        <c:axId val="196921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1360"/>
        <c:crosses val="autoZero"/>
        <c:auto val="1"/>
        <c:lblAlgn val="ctr"/>
        <c:lblOffset val="100"/>
        <c:noMultiLvlLbl val="0"/>
      </c:catAx>
      <c:valAx>
        <c:axId val="1969211360"/>
        <c:scaling>
          <c:orientation val="minMax"/>
          <c:max val="360000"/>
          <c:min val="24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69218432"/>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PROJECT.xlsx]Income by Education Level!PivotTable 8</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'Income by Education Level'!$C$3:$C$4</c:f>
              <c:strCache>
                <c:ptCount val="1"/>
                <c:pt idx="0">
                  <c:v>M</c:v>
                </c:pt>
              </c:strCache>
            </c:strRef>
          </c:tx>
          <c:spPr>
            <a:solidFill>
              <a:schemeClr val="accent1"/>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Level'!$C$5:$C$10</c:f>
              <c:numCache>
                <c:formatCode>General</c:formatCode>
                <c:ptCount val="5"/>
                <c:pt idx="0">
                  <c:v>12400000</c:v>
                </c:pt>
                <c:pt idx="1">
                  <c:v>11110000</c:v>
                </c:pt>
                <c:pt idx="2">
                  <c:v>3960000</c:v>
                </c:pt>
                <c:pt idx="3">
                  <c:v>10930000</c:v>
                </c:pt>
                <c:pt idx="4">
                  <c:v>1040000</c:v>
                </c:pt>
              </c:numCache>
            </c:numRef>
          </c:val>
          <c:extLst>
            <c:ext xmlns:c16="http://schemas.microsoft.com/office/drawing/2014/chart" uri="{C3380CC4-5D6E-409C-BE32-E72D297353CC}">
              <c16:uniqueId val="{00000000-31ED-4DC7-A23A-BE3FBC37D359}"/>
            </c:ext>
          </c:extLst>
        </c:ser>
        <c:ser>
          <c:idx val="1"/>
          <c:order val="1"/>
          <c:tx>
            <c:strRef>
              <c:f>'Income by Education Level'!$D$3:$D$4</c:f>
              <c:strCache>
                <c:ptCount val="1"/>
                <c:pt idx="0">
                  <c:v>S</c:v>
                </c:pt>
              </c:strCache>
            </c:strRef>
          </c:tx>
          <c:spPr>
            <a:solidFill>
              <a:schemeClr val="accent2"/>
            </a:solidFill>
            <a:ln>
              <a:noFill/>
            </a:ln>
            <a:effectLst/>
          </c:spPr>
          <c:invertIfNegative val="0"/>
          <c:cat>
            <c:strRef>
              <c:f>'Income by Education Level'!$B$5:$B$10</c:f>
              <c:strCache>
                <c:ptCount val="5"/>
                <c:pt idx="0">
                  <c:v>Bachelors</c:v>
                </c:pt>
                <c:pt idx="1">
                  <c:v>Graduate Degree</c:v>
                </c:pt>
                <c:pt idx="2">
                  <c:v>High School</c:v>
                </c:pt>
                <c:pt idx="3">
                  <c:v>Partial College</c:v>
                </c:pt>
                <c:pt idx="4">
                  <c:v>Partial High School</c:v>
                </c:pt>
              </c:strCache>
            </c:strRef>
          </c:cat>
          <c:val>
            <c:numRef>
              <c:f>'Income by Education Level'!$D$5:$D$10</c:f>
              <c:numCache>
                <c:formatCode>General</c:formatCode>
                <c:ptCount val="5"/>
                <c:pt idx="0">
                  <c:v>9910000</c:v>
                </c:pt>
                <c:pt idx="1">
                  <c:v>5750000</c:v>
                </c:pt>
                <c:pt idx="2">
                  <c:v>3860000</c:v>
                </c:pt>
                <c:pt idx="3">
                  <c:v>7490000</c:v>
                </c:pt>
                <c:pt idx="4">
                  <c:v>770000</c:v>
                </c:pt>
              </c:numCache>
            </c:numRef>
          </c:val>
          <c:extLst>
            <c:ext xmlns:c16="http://schemas.microsoft.com/office/drawing/2014/chart" uri="{C3380CC4-5D6E-409C-BE32-E72D297353CC}">
              <c16:uniqueId val="{00000001-31ED-4DC7-A23A-BE3FBC37D359}"/>
            </c:ext>
          </c:extLst>
        </c:ser>
        <c:dLbls>
          <c:showLegendKey val="0"/>
          <c:showVal val="0"/>
          <c:showCatName val="0"/>
          <c:showSerName val="0"/>
          <c:showPercent val="0"/>
          <c:showBubbleSize val="0"/>
        </c:dLbls>
        <c:gapWidth val="219"/>
        <c:overlap val="100"/>
        <c:axId val="18596960"/>
        <c:axId val="18588640"/>
      </c:barChart>
      <c:catAx>
        <c:axId val="1859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88640"/>
        <c:crosses val="autoZero"/>
        <c:auto val="1"/>
        <c:lblAlgn val="ctr"/>
        <c:lblOffset val="100"/>
        <c:noMultiLvlLbl val="0"/>
      </c:catAx>
      <c:valAx>
        <c:axId val="18588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596960"/>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PROJECT.xlsx]Multiple Table!PivotTable 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'Multiple Table'!$C$3:$C$4</c:f>
              <c:strCache>
                <c:ptCount val="1"/>
                <c:pt idx="0">
                  <c:v>M</c:v>
                </c:pt>
              </c:strCache>
            </c:strRef>
          </c:tx>
          <c:spPr>
            <a:solidFill>
              <a:schemeClr val="accent1"/>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Table'!$C$5:$C$55</c:f>
              <c:numCache>
                <c:formatCode>General</c:formatCode>
                <c:ptCount val="47"/>
                <c:pt idx="0">
                  <c:v>31997.77</c:v>
                </c:pt>
                <c:pt idx="1">
                  <c:v>10891.22</c:v>
                </c:pt>
                <c:pt idx="2">
                  <c:v>25326.89</c:v>
                </c:pt>
                <c:pt idx="3">
                  <c:v>43761.440000000002</c:v>
                </c:pt>
                <c:pt idx="4">
                  <c:v>18465.32</c:v>
                </c:pt>
                <c:pt idx="5">
                  <c:v>96186.33</c:v>
                </c:pt>
                <c:pt idx="6">
                  <c:v>62898.89</c:v>
                </c:pt>
                <c:pt idx="7">
                  <c:v>24659.39</c:v>
                </c:pt>
                <c:pt idx="8">
                  <c:v>18351.97</c:v>
                </c:pt>
                <c:pt idx="9">
                  <c:v>5009.04</c:v>
                </c:pt>
                <c:pt idx="10">
                  <c:v>5192.12</c:v>
                </c:pt>
                <c:pt idx="11">
                  <c:v>1316.84</c:v>
                </c:pt>
                <c:pt idx="12">
                  <c:v>1815.74</c:v>
                </c:pt>
                <c:pt idx="14">
                  <c:v>313.63</c:v>
                </c:pt>
                <c:pt idx="15">
                  <c:v>705.62</c:v>
                </c:pt>
                <c:pt idx="16">
                  <c:v>6173.07</c:v>
                </c:pt>
                <c:pt idx="17">
                  <c:v>12378.79</c:v>
                </c:pt>
                <c:pt idx="18">
                  <c:v>6525.13</c:v>
                </c:pt>
                <c:pt idx="19">
                  <c:v>46878.73</c:v>
                </c:pt>
                <c:pt idx="20">
                  <c:v>3226.86</c:v>
                </c:pt>
                <c:pt idx="21">
                  <c:v>93181.5</c:v>
                </c:pt>
                <c:pt idx="22">
                  <c:v>33232.76</c:v>
                </c:pt>
                <c:pt idx="23">
                  <c:v>13116.38</c:v>
                </c:pt>
                <c:pt idx="24">
                  <c:v>18752.73</c:v>
                </c:pt>
                <c:pt idx="25">
                  <c:v>2999.52</c:v>
                </c:pt>
                <c:pt idx="26">
                  <c:v>3565.68</c:v>
                </c:pt>
                <c:pt idx="27">
                  <c:v>1966.95</c:v>
                </c:pt>
                <c:pt idx="28">
                  <c:v>3565.91</c:v>
                </c:pt>
                <c:pt idx="30">
                  <c:v>601.13</c:v>
                </c:pt>
                <c:pt idx="31">
                  <c:v>2033.3</c:v>
                </c:pt>
                <c:pt idx="32">
                  <c:v>8136.06</c:v>
                </c:pt>
                <c:pt idx="33">
                  <c:v>27036.13</c:v>
                </c:pt>
                <c:pt idx="34">
                  <c:v>34049.19</c:v>
                </c:pt>
                <c:pt idx="35">
                  <c:v>33899.64</c:v>
                </c:pt>
                <c:pt idx="36">
                  <c:v>13973</c:v>
                </c:pt>
                <c:pt idx="37">
                  <c:v>81898.63</c:v>
                </c:pt>
                <c:pt idx="38">
                  <c:v>42654.26</c:v>
                </c:pt>
                <c:pt idx="39">
                  <c:v>35171.39</c:v>
                </c:pt>
                <c:pt idx="40">
                  <c:v>41790.6</c:v>
                </c:pt>
                <c:pt idx="41">
                  <c:v>3673.01</c:v>
                </c:pt>
                <c:pt idx="42">
                  <c:v>7599</c:v>
                </c:pt>
                <c:pt idx="43">
                  <c:v>2560.65</c:v>
                </c:pt>
                <c:pt idx="44">
                  <c:v>6453.47</c:v>
                </c:pt>
                <c:pt idx="45">
                  <c:v>2277.0300000000002</c:v>
                </c:pt>
                <c:pt idx="46">
                  <c:v>5259.08</c:v>
                </c:pt>
              </c:numCache>
            </c:numRef>
          </c:val>
          <c:extLst>
            <c:ext xmlns:c16="http://schemas.microsoft.com/office/drawing/2014/chart" uri="{C3380CC4-5D6E-409C-BE32-E72D297353CC}">
              <c16:uniqueId val="{00000000-DE16-4172-80F0-5A83E029CCD6}"/>
            </c:ext>
          </c:extLst>
        </c:ser>
        <c:ser>
          <c:idx val="1"/>
          <c:order val="1"/>
          <c:tx>
            <c:strRef>
              <c:f>'Multiple Table'!$D$3:$D$4</c:f>
              <c:strCache>
                <c:ptCount val="1"/>
                <c:pt idx="0">
                  <c:v>S</c:v>
                </c:pt>
              </c:strCache>
            </c:strRef>
          </c:tx>
          <c:spPr>
            <a:solidFill>
              <a:schemeClr val="accent2"/>
            </a:solidFill>
            <a:ln>
              <a:noFill/>
            </a:ln>
            <a:effectLst/>
          </c:spPr>
          <c:invertIfNegative val="0"/>
          <c:cat>
            <c:multiLvlStrRef>
              <c:f>'Multiple Table'!$B$5:$B$55</c:f>
              <c:multiLvlStrCache>
                <c:ptCount val="47"/>
                <c:lvl>
                  <c:pt idx="0">
                    <c:v>10000</c:v>
                  </c:pt>
                  <c:pt idx="1">
                    <c:v>20000</c:v>
                  </c:pt>
                  <c:pt idx="2">
                    <c:v>30000</c:v>
                  </c:pt>
                  <c:pt idx="3">
                    <c:v>40000</c:v>
                  </c:pt>
                  <c:pt idx="4">
                    <c:v>50000</c:v>
                  </c:pt>
                  <c:pt idx="5">
                    <c:v>60000</c:v>
                  </c:pt>
                  <c:pt idx="6">
                    <c:v>70000</c:v>
                  </c:pt>
                  <c:pt idx="7">
                    <c:v>80000</c:v>
                  </c:pt>
                  <c:pt idx="8">
                    <c:v>90000</c:v>
                  </c:pt>
                  <c:pt idx="9">
                    <c:v>100000</c:v>
                  </c:pt>
                  <c:pt idx="10">
                    <c:v>110000</c:v>
                  </c:pt>
                  <c:pt idx="11">
                    <c:v>120000</c:v>
                  </c:pt>
                  <c:pt idx="12">
                    <c:v>130000</c:v>
                  </c:pt>
                  <c:pt idx="13">
                    <c:v>150000</c:v>
                  </c:pt>
                  <c:pt idx="14">
                    <c:v>160000</c:v>
                  </c:pt>
                  <c:pt idx="15">
                    <c:v>170000</c:v>
                  </c:pt>
                  <c:pt idx="16">
                    <c:v>10000</c:v>
                  </c:pt>
                  <c:pt idx="17">
                    <c:v>20000</c:v>
                  </c:pt>
                  <c:pt idx="18">
                    <c:v>30000</c:v>
                  </c:pt>
                  <c:pt idx="19">
                    <c:v>40000</c:v>
                  </c:pt>
                  <c:pt idx="20">
                    <c:v>50000</c:v>
                  </c:pt>
                  <c:pt idx="21">
                    <c:v>60000</c:v>
                  </c:pt>
                  <c:pt idx="22">
                    <c:v>70000</c:v>
                  </c:pt>
                  <c:pt idx="23">
                    <c:v>80000</c:v>
                  </c:pt>
                  <c:pt idx="24">
                    <c:v>90000</c:v>
                  </c:pt>
                  <c:pt idx="25">
                    <c:v>100000</c:v>
                  </c:pt>
                  <c:pt idx="26">
                    <c:v>110000</c:v>
                  </c:pt>
                  <c:pt idx="27">
                    <c:v>120000</c:v>
                  </c:pt>
                  <c:pt idx="28">
                    <c:v>130000</c:v>
                  </c:pt>
                  <c:pt idx="29">
                    <c:v>150000</c:v>
                  </c:pt>
                  <c:pt idx="30">
                    <c:v>160000</c:v>
                  </c:pt>
                  <c:pt idx="31">
                    <c:v>170000</c:v>
                  </c:pt>
                  <c:pt idx="32">
                    <c:v>10000</c:v>
                  </c:pt>
                  <c:pt idx="33">
                    <c:v>20000</c:v>
                  </c:pt>
                  <c:pt idx="34">
                    <c:v>30000</c:v>
                  </c:pt>
                  <c:pt idx="35">
                    <c:v>40000</c:v>
                  </c:pt>
                  <c:pt idx="36">
                    <c:v>50000</c:v>
                  </c:pt>
                  <c:pt idx="37">
                    <c:v>60000</c:v>
                  </c:pt>
                  <c:pt idx="38">
                    <c:v>70000</c:v>
                  </c:pt>
                  <c:pt idx="39">
                    <c:v>80000</c:v>
                  </c:pt>
                  <c:pt idx="40">
                    <c:v>90000</c:v>
                  </c:pt>
                  <c:pt idx="41">
                    <c:v>100000</c:v>
                  </c:pt>
                  <c:pt idx="42">
                    <c:v>110000</c:v>
                  </c:pt>
                  <c:pt idx="43">
                    <c:v>120000</c:v>
                  </c:pt>
                  <c:pt idx="44">
                    <c:v>130000</c:v>
                  </c:pt>
                  <c:pt idx="45">
                    <c:v>150000</c:v>
                  </c:pt>
                  <c:pt idx="46">
                    <c:v>170000</c:v>
                  </c:pt>
                </c:lvl>
                <c:lvl>
                  <c:pt idx="0">
                    <c:v>Furniture</c:v>
                  </c:pt>
                  <c:pt idx="16">
                    <c:v>Office Supplies</c:v>
                  </c:pt>
                  <c:pt idx="32">
                    <c:v>Technology</c:v>
                  </c:pt>
                </c:lvl>
              </c:multiLvlStrCache>
            </c:multiLvlStrRef>
          </c:cat>
          <c:val>
            <c:numRef>
              <c:f>'Multiple Table'!$D$5:$D$55</c:f>
              <c:numCache>
                <c:formatCode>General</c:formatCode>
                <c:ptCount val="47"/>
                <c:pt idx="0">
                  <c:v>21418.59</c:v>
                </c:pt>
                <c:pt idx="1">
                  <c:v>1371.36</c:v>
                </c:pt>
                <c:pt idx="2">
                  <c:v>52133.760000000002</c:v>
                </c:pt>
                <c:pt idx="3">
                  <c:v>34538.21</c:v>
                </c:pt>
                <c:pt idx="4">
                  <c:v>18837.23</c:v>
                </c:pt>
                <c:pt idx="5">
                  <c:v>56017.36</c:v>
                </c:pt>
                <c:pt idx="6">
                  <c:v>30273.64</c:v>
                </c:pt>
                <c:pt idx="7">
                  <c:v>40382.74</c:v>
                </c:pt>
                <c:pt idx="8">
                  <c:v>2155.8000000000002</c:v>
                </c:pt>
                <c:pt idx="10">
                  <c:v>31.24</c:v>
                </c:pt>
                <c:pt idx="11">
                  <c:v>2227.23</c:v>
                </c:pt>
                <c:pt idx="12">
                  <c:v>6219.98</c:v>
                </c:pt>
                <c:pt idx="13">
                  <c:v>12.9</c:v>
                </c:pt>
                <c:pt idx="14">
                  <c:v>1287.17</c:v>
                </c:pt>
                <c:pt idx="16">
                  <c:v>41416.46</c:v>
                </c:pt>
                <c:pt idx="17">
                  <c:v>46964.51</c:v>
                </c:pt>
                <c:pt idx="18">
                  <c:v>33614.46</c:v>
                </c:pt>
                <c:pt idx="19">
                  <c:v>36085.050000000003</c:v>
                </c:pt>
                <c:pt idx="20">
                  <c:v>17746.7</c:v>
                </c:pt>
                <c:pt idx="21">
                  <c:v>44428.75</c:v>
                </c:pt>
                <c:pt idx="22">
                  <c:v>24720.23</c:v>
                </c:pt>
                <c:pt idx="23">
                  <c:v>20323.099999999999</c:v>
                </c:pt>
                <c:pt idx="24">
                  <c:v>1500.7</c:v>
                </c:pt>
                <c:pt idx="25">
                  <c:v>432.53</c:v>
                </c:pt>
                <c:pt idx="26">
                  <c:v>4713.6899999999996</c:v>
                </c:pt>
                <c:pt idx="27">
                  <c:v>243.33</c:v>
                </c:pt>
                <c:pt idx="28">
                  <c:v>2957.38</c:v>
                </c:pt>
                <c:pt idx="29">
                  <c:v>376.45</c:v>
                </c:pt>
                <c:pt idx="30">
                  <c:v>255.29</c:v>
                </c:pt>
                <c:pt idx="31">
                  <c:v>257.52</c:v>
                </c:pt>
                <c:pt idx="32">
                  <c:v>12445.53</c:v>
                </c:pt>
                <c:pt idx="33">
                  <c:v>29156.57</c:v>
                </c:pt>
                <c:pt idx="34">
                  <c:v>32028.32</c:v>
                </c:pt>
                <c:pt idx="35">
                  <c:v>102520.31</c:v>
                </c:pt>
                <c:pt idx="36">
                  <c:v>1610.62</c:v>
                </c:pt>
                <c:pt idx="37">
                  <c:v>78117.36</c:v>
                </c:pt>
                <c:pt idx="38">
                  <c:v>30574.23</c:v>
                </c:pt>
                <c:pt idx="39">
                  <c:v>25686</c:v>
                </c:pt>
                <c:pt idx="40">
                  <c:v>13152.83</c:v>
                </c:pt>
                <c:pt idx="41">
                  <c:v>1108.77</c:v>
                </c:pt>
                <c:pt idx="42">
                  <c:v>9607.49</c:v>
                </c:pt>
                <c:pt idx="43">
                  <c:v>2230.12</c:v>
                </c:pt>
                <c:pt idx="44">
                  <c:v>501.38</c:v>
                </c:pt>
                <c:pt idx="45">
                  <c:v>255.88</c:v>
                </c:pt>
              </c:numCache>
            </c:numRef>
          </c:val>
          <c:extLst>
            <c:ext xmlns:c16="http://schemas.microsoft.com/office/drawing/2014/chart" uri="{C3380CC4-5D6E-409C-BE32-E72D297353CC}">
              <c16:uniqueId val="{00000006-DE16-4172-80F0-5A83E029CCD6}"/>
            </c:ext>
          </c:extLst>
        </c:ser>
        <c:dLbls>
          <c:showLegendKey val="0"/>
          <c:showVal val="0"/>
          <c:showCatName val="0"/>
          <c:showSerName val="0"/>
          <c:showPercent val="0"/>
          <c:showBubbleSize val="0"/>
        </c:dLbls>
        <c:gapWidth val="219"/>
        <c:overlap val="-27"/>
        <c:axId val="416570607"/>
        <c:axId val="416594319"/>
      </c:barChart>
      <c:catAx>
        <c:axId val="41657060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94319"/>
        <c:crosses val="autoZero"/>
        <c:auto val="1"/>
        <c:lblAlgn val="ctr"/>
        <c:lblOffset val="100"/>
        <c:noMultiLvlLbl val="0"/>
      </c:catAx>
      <c:valAx>
        <c:axId val="416594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6570607"/>
        <c:crosses val="autoZero"/>
        <c:crossBetween val="between"/>
        <c:dispUnits>
          <c:builtInUnit val="ten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spPr>
        <a:solidFill>
          <a:schemeClr val="tx2">
            <a:lumMod val="20000"/>
            <a:lumOff val="80000"/>
          </a:schemeClr>
        </a:solidFill>
      </cx:spPr>
      <cx:txPr>
        <a:bodyPr spcFirstLastPara="1" vertOverflow="ellipsis" horzOverflow="overflow" wrap="square" lIns="0" tIns="0" rIns="0" bIns="0" anchor="ctr" anchorCtr="1"/>
        <a:lstStyle/>
        <a:p>
          <a:pPr algn="ctr" rtl="0">
            <a:defRPr>
              <a:solidFill>
                <a:schemeClr val="tx1">
                  <a:lumMod val="95000"/>
                  <a:lumOff val="5000"/>
                </a:schemeClr>
              </a:solidFill>
            </a:defRPr>
          </a:pPr>
          <a:r>
            <a:rPr lang="en-US" sz="1400" b="0" i="0" u="none" strike="noStrike" baseline="0">
              <a:solidFill>
                <a:schemeClr val="tx1">
                  <a:lumMod val="95000"/>
                  <a:lumOff val="5000"/>
                </a:schemeClr>
              </a:solidFill>
              <a:latin typeface="Calibri" panose="020F0502020204030204"/>
            </a:rPr>
            <a:t>Regional Sales</a:t>
          </a:r>
        </a:p>
      </cx:txPr>
    </cx:title>
    <cx:plotArea>
      <cx:plotAreaRegion>
        <cx:series layoutId="regionMap" uniqueId="{796BB198-F2E4-4790-B87A-181A21E91EFD}">
          <cx:tx>
            <cx:txData>
              <cx:f>_xlchart.v5.2</cx:f>
              <cx:v>Sum of Sales</cx:v>
            </cx:txData>
          </cx:tx>
          <cx:dataId val="0"/>
          <cx:layoutPr>
            <cx:geography cultureLanguage="en-US" cultureRegion="IN" attribution="Powered by Bing">
              <cx:geoCache provider="{E9337A44-BEBE-4D9F-B70C-5C5E7DAFC167}">
                <cx:binary>1H1pb9u6tvZfKfr5VTYpkiJ5cPcFNiXbsR1naKa2XwQ3STWLkqj519/lpEOiuqe5OLkvYKBwbcu0
F/VwTc9aZP7rrv/XXfqwrd71WZqbf931f78P67r4119/mbvwIduaoyy6q7TRX+ujO539pb9+je4e
/rqvtl2UB3/ZCNO/7sJtVT/07//7v+Dbggd9ou+2daTzi+ahGj48mCatzb+5tvfSu+19FuVeZOoq
uqvx3+8vdVOH77xtouvt+3cPeR3Vw9VQPPz9/sUn37/7a/p9v/z2uxTEq5t7GEvpESUOppJJjh0u
Hfn+Xarz4NtlCyN0ZBPEkCPgGrcd5/tvn24zGP9aqR5l2t7fVw/GwNQe/5+OfjEPuOi9f3enm7ze
3cMAbuff76/zqH64f3dZb+sH8/5dZLT79AFX7yZzffk4+79eovDf/zV5A+7H5J1nQE1v3p8u/YLT
P+n2yzZ7Q4iIfcQdhyGbCEQ4RpK+hEg4R4IigiSmBDkORROIXiHQfnR+DJwA88/JQQJzG5k7nZso
/76C30R7HIq5oM5OdQRnE2TkEScOpwhj0CHqCPH9p5+U51US7cfm2dAJOrfLg0TnnyrZ5mYLWv1W
po3QIyGltDEgZBOH2HD3n5s2aYPpE8JhjoMd+0mvnn77CZ3XSLQfnJ8jJ9j88+EgsTkLI/12uFB0
RDG4FOwgZtvUQROXI8DegcJgyUGhJAd8vv/2Ey5/kmY/Jk+jJnicHR8kHv9U0ajzt3Qx9MiWBHFJ
uGPbiCPyUlUwxkfgWRzJOJH8CbKXqvJHgfaj8mMmE2D++XyQwGy2xmzvwsY81PUbWjJqH2HmYMEw
g3DToWISAXB8tDNi0nZsgIhgG/zQc3heLdZ+kCbDJ1Bt/jlIqJb32/AtjRo9IkIiQm2ObQqx2gQi
jOmRwyTFAJPgEAzwlxD9UZz90HwbNoFkeZiR8+JBV0H0lmbNPgJlIRAVC0F3jsR+adYEOaKUMsYx
BAoU/xI5v0Kg/bD8GDgBZnGYuuI9pNtuWz18X7L/eeBM5BFCAgzVLg7gjAv8EhnOjigEzo6wHQzo
7ALr5wbtNQLtR+bnyAk03uwgzZi7TaOvusrfVG34kc0YZP42JJ0U9GICDsbyCGBhNsGSECbJJK15
nUz78Xk+doKQe5jK4+pUV9v7N/Q1RBxJKRi4GsEcsF9kig9iR4yCThGKGbP5zhc9157XSPQbdH7M
ZYrN2UFqz1mSQhTwpmQN3HowWlIIiKMh9ZyGapIfMSQg3bQxfA5BrPYSm9dItB+bnyMn2JytDxKb
E91EJtq+aZqDjiQwaRhxbnPgNPmUEcBHEGNLBMjYnBE5ZdJeJdJ+dJ4NncBzcqhmLc8f7urorqm/
r+D/PCygkMhwAkkOEw7QmWgasHGgBoiA6BkTgQW4nl8s26uE2g+Rq58NnoDkXh2kDl09wJSMeXjL
yI0B20wgNnjm/J+zasBGE7hOBQKyYGffJqHbq0TaD9CzoRN4rk4PEp5NZIxuqujtFAhCAyCcJaQ6
UtjUxjvG+Tk6O86Tc3BORDAIvn+xcK+RaD84P0dOsNkcZmiwm8/uX1G8JTxgvwAU9JTy7FTjOTgC
wmrIUalNOAJuFOi27wvjifh8pUi/x+fHfKYQQd3sACtt34uj7/TXdxDTNtmXN82CIMpGQLpB3ROi
ODKt7XB+BDDaDkTfT6o2Aet/K9x+1PZ/ywQ+zz1I+K4e+jct92CgDCBsYxBV25QjINieK5eURwSY
ICC5EdBBv4YOf5RmP0Dfhk0Qufp4kIjMIVON7rffrc5/Hs/Z4ohKm4mfAdtLUKDUQ7lt25hwyjAw
PRMleoVA+2H5MXACzPwwS9fnEMeZIW23b8rzQCEOjBvcd8iHhECCwd1/rjJg4gQB7s0GIu4pWf2+
Mp780Wul2g/Ry9ETnM4PMyla6u4NtQfKPghuPVDTCGo/T/HAc3wk0NdQ4HYkfYr1pizpn6TZj8vT
qAkeywPFI02jXEdvWYpDRxgTqJMSzqUNPR+TABtiOEheucPBzeDHWtxLnVm+QqLf4PJj5BSbw7Rp
NxEUe97UnhHg1jCQog70dEAB7teQTRxBWoSgi82WCP2a/LxGov3Y/Bw5webmQPUmv39j5k0eSYiT
EbQaQrkAanHQ0/HclAFrYAvMpSR418A2JQ2Wf5ZnPzA/Bk5wWR4mYbB+6xYpiM8ADZtJ9shV7yo5
z2GRQCfsslWb2xICuUc64Xkl4c/y7Ifl+7gJKuvDzENvH0z97qcJeLpB/3nwDFyOQ+1dWRpacx4Z
g5fgCARVOFAo8P+PVbip+3+1WPsxmgyfQHV7c5AZzmZbDek2v//ulN8EJVAeaGSzIYgmu4rOS5S4
c8QRVHug/QDAglo2qNhzFXqNRPsB+jlygs3GO0hs1nBbmrtk+H5/3gAbCAjAdBFgoZ/CtQknIBh4
Heh4A66NPurQpJzwGon2Y/Nz5ASb9aeDxGazjfI3LCJQdkQwsyEW+9azPlEaRx6BJkFe89Rs+BjJ
vVSaP4izH5Vvs5hAspkdJCQ3D1Wm8/rttAW2giBI9hG4euiH+rWtAIpvDjQYCmkjIb8xos9BeYVA
+2H5MXACzM3VQQKzie7CKNi+7TYDaBmAlhuIwZw93VJgx6BqCiSaBJ3Z1//5Con2Q/NzLhNsNssD
xWZXEH3bHVS7gqckjDuIQobzWLV5EUPTI8h8YOOOEPyxtRps3XO12USvEOl36PwYOoXnMPOb04fu
3SddJd/v0H8eAgCHBmQNgsxz1wcKHR8TTwONhg5GOwptf0H0NRLtB+fnyAk2pwcaAoCzedNuHAoV
NEKowLDJ45GPmUADO3IgAYJuKQTN7XtIgc2fBdqPzI+BE2A2h+lvPoSw+fHd0rxtXgOtOKAT0MxO
oDwgMcITxgb2HFBGIYp7oqZ/adF9rVT7IXo5eoLTh8P0PTuDsHqozMPwhuYN6Ggo0fzkPCcEDodd
BxxaqRB9IjynxNrrZNqP0fOxE4ROVwcZHZw+fKm2Jtm+IT7Q0AYZKKgRFKShtZCRl+wAVKUFbK4C
7wRB9Tf39Dw4eI1Ev0Pn+1ym2BxmunP60G7fsjQNOxAIdE9jAfsPgZTe0+TuQDcOo2D9HMeBjsTJ
LsQ/y/M7XJ7mMUXlMPm0nQ043maFCaO33B5CyZEDFU+o5cCN39Fmk407uw1vHDaHCti6wzk0uE+I
m1eL9TuMXsxqCtXxgRq37t3moY/u3nInApweAc0bUBiAQuhjn9RL8waR9RFGcDqBAwcTPHIK303r
UwfBDqc/y/R7kL6PnSK0OUiEFhUw0++uIDtNv9+m3yVA/4fnV5zqCs4ZcbeVhtr5G7pCAjsjoHDO
oKIBLQ2/tqZyqJwLBhwGsp949MnOiNfL9Zv1MpnXdM0cZhPd011581NhOGyMdKC9AULHfVTg7lQY
IDoo1NFhQysYgElR47VS/Tukvs9pipN3kLp9Vj0E+i0pQQK8hoAdlLBTDxq3ful1wDY62l0RDjzb
NRNP9hv/WZ792HwfN0Hl7MNBonK7hcAlD+o3RQZ0B46vgNYgKCrtGrMmscsTMkDnOt/OjZkg8zqZ
9qPzfOwEodt/DhKhy8dTr/4PvBHoD2RdwGBAdXa3xXiSOENxXexOwxBAf0Dn3S/0xuvl2o/UdPwE
rcvD9EbX9Tb8U+jy8nCuf3c22S5Fg8ItdKBIgfftc92dSsJhLwvwU2xPP9efpNmPzNOoCR7Xh0kN
3g4aDpEL3g6SHZ0uYWMX7FOBxBlqThNWELJlcDtQ2oUDfvDjYSTff/sp4H+FQPtR+TFwAsztYZDp
/353zRPj8xTrv/jk//IwP1CY3UF+O12Rtg1bWSfoQDuXhJMuYH/yz1LVc7Zpcrze78Xaj9Fk+IuZ
/H86u+/3edEPQ+Nt6+3s8fTEZ0f7/furj9OFcx0nQ7+V8fbmaE/3bnn/93voPqGw0evHqYy7L3lR
AHyx8+TZiIetqf9+b0GXN9RAoD/fAbX61tXaQccZXNql13CuGXCLEAjutpyDE8t3aQ78qgNLwYGC
5Df2fkdfmZ0v/fu9DTs4CTBbkJYjweHQGufHwZXnOh0gTP1xN769fpc32bmO8tr8/Z7BRo3374qn
D+6khf0DNpxFAK0akNkhB07AkXD9bvsBDA98Hv8/VFtWW2qNljSu2mPHtJdlawJVB1mhNHc2jiS+
sv3iQxb4lZLjcJI30otGNmsH+IidFifEH7ULfM+cieoDYdm2MkGuLMSPCz3OQ9ReQdNCoogMLwom
Lrsan1SaeVU4Mtdvw0blI71OLEe7CbLNCSOQaqPGs2ipyqH0+sg+g/K6IhFe4ViXqin840qkc96Y
2zFPmKJhfpIUIlZ+yS5KYk5Z1QvYMdz5biP7SFklOU8bx8xyMy46kcxZX6/tpg68YBzdyrqLpQzm
TmJz1VVcZaGtdqyw1+lIpSnOZiNfVlGIFI9wMRPJuGhwc5OhSI046WBi+cKyoisjndDtOFVdE4dq
LLtadVFvL1AwuEWTzYVvPpcCz5uKnjSca9Xb4dLhcD9c0vF2hauVbvmwitIyW+vOAgHsIHCLNrA3
WTagNY/F0yval/bm8X1cOWSZIrQRnOLTcYD7DD31cqGTgMAsqDmBM1z6tbGI4w39iD2w+9ZZznRw
7pMxONeltch1N56MA4lnVVr3nmQlOg9GNs5E1uinl432y/OBqgRFck7sIZxFLKJXvDX2SvOWKpa1
4abV/m3g59YZkkExb4Kodbkl/LPHh0oM1llh68uWfMlkz4/9kde2EqkznmaBbtZ5Zi8KmsF7qCpn
lg8ox5EVU5dkhaPGxGiPME2CeWzjcF3knLi7o+jc2krESZdzflINTIVWX6xZ2/MT2enKS+F7vCht
w/O+4tFp1KVuNjSpUHXYNG6F7H6Rdvm5dJC1cZKhuTRDFC6GIDJew1l9mVeMXmB02splSHF1jSwN
D+hzQEb/8vGFzao57XR7zlmocBc7120mVJxb0UeU8nRNUDu6iWPij2OBCm+AguksNuRjr81w5ZP6
pvV1+yXuslL1I6UXrePjlS7zfhb6qHP7BjXrAdY0twLroXQsWMB9cdqWmKo2FXqGUJCvZN6wK9sh
p9KJ61MHdZGXV/Zlb+nhXpTZMuiKJlA69xW2nPCT7kDFU7moEpoFSvTOh7BL4s/Yx5bqsBaXQ8yK
WYB4ODedI5XI23GZxnVwXALOF6Oft26UCPZZjMGyaBP/S2vXrm/1Z7Kvu2vD9Xgchr01F4aYj8mo
Z6nv2GfM7xuFuooseov5nhy64CZJBJ0XmaYz0cvgJkuImLUsQPPHq7KzF7ihiRvDkSnHSdEMt9zg
2yGx9LmhJFB9ZZKl8FngMmPa+2xr4cL/kIyGuL0o12nWylPTZ5EKgNhapH0kTkJsRy7NTXEVOs2C
xfDTqcHWrIzH9kr4lVk5rX0tbbqhRRpsMysqVRXQ8VxjNGzCJKxdO+upEqBs67IgfNWLsQJDIftL
bXX9ZW7bxw2TqduZvJ3Hu/e7sB1ndTTg2eMnuKnkcdWaUrVh5rY8Gy6SivcXjNbdJo+i1c+3AMtk
EaBoHUGhQ5k+L25RQbLFKLQ1e3w5DHavitAHqbJgXXVtestwcubrxFywsUmuBz0oJ+k+O6UYN10Z
5lcmT0+j3ARnj6/6oAs8O0yD4wR0oh96cQUWKHLDbAhOhihBtxkKPFExdjX0XXNeMXkDx0B4sBE6
/aCxnV5Ajr7IO0Nd6gxshuI029CqTzdW0rqaNPFcBLaTqKIn0dq3r2ATdbfSkeBzzX12WVCnUkPq
lw+hXDRl3J60Jbc9xyqkO6ZJvslLU50BfpYK2jZc8MHPj5HUNwG1zKWV42zdgLv0Mj8q5hz2hB8X
DjkLUBvdAwlzJlJk3fXzBjvLlAfDrUVztmpkitzHl55uQ+pVTWkvK0P5xxRWVRri5Ha3fWvNR9a6
Q5aJj50cjYtgeamoK8iMO4H+2MwgRa0+orHz12lUli4u6q+tBfoEDWFnRZe1N45FrDmKcLasWp/N
pTSxooHlX+SYaSUN0a5fc+6JtqTn1WByt0WgwmUutGpklnttU/nHDg2LGw75gpvxOlr3UX7q60Ke
dWOTuWHAgxWIHF9zlhYqTIePti+rOaZBdJkh3VyINlMRReFl2VGw1b5THDOt0xM7rk+SUrTnNCks
UPO4ua2YNY/hPOeVYzXRdW+qzqU8N8uijKJruyqTWYRgRo9X80jxxIKIIBuXQYAaXzm8Gs+Z01zg
YGzWT+/tXuZtrGdFhm78Yqw3Yvfw+KzLQZ6uZeGs7pN23XO7XT8+S9I+cJOxwF4W+v2MBOB9+xzM
E6qM44koClVk24UXJ1mmMpmV5ynujnlivgL9iReybQo3pUSrNtDgBp10FeV+MMciS9UINwHWjzgm
QSZdWPhEyfITNOt3yyQKjsMUNctMR/PBisGxdwyinIr7J4WfKpzX8am9KpLqPLPq7MICK6uaIMFz
y3nAIwREFJzCIkPjoBLblOs2KVLXidBl50exi2MfH4/EdzwuKjnXSbEkpPwUyGyBg9ae9W3SHbOu
+gJGeFRDacmzYKBGObq5LXkSb1rab2kpXdoUjcsZ+IcmcbhbDJdRm1Zzu/WpInUNP1v1ilNarwi/
40N8NcYlWNTE7awQK1P1F5iNATwpv/oRdpumQl7poFqZGp9bta8Vsdt70g/LtOqNyjiO5rXFSqVp
XB6LmFOXUfNxlJlCccPAkab2nDt9Oe+iwldhGHuFLO4Ck6QKtPXGqtmoQGugxp6rIchmMpI3pLTv
cGZtao5OLeT3bkM/iSJcdFhcNLpMVZx2D7zhoSrLrHGjyLkOGnOTcLYwju8syiZBMPWHpDCOYqnl
NnV/y/zirtVO68oxWEOowUmHPTQgr+4r1YXhRTDqRrE56lA781v/s5aWUfl9EzmwmOvGlVVhFkHj
ty6q8KK26XzohtBlKTNuGwV3dlLFCmXsopCqLtO7KK4+jpR5Y9ou8qFqIObLTnycrsquyNTI8K2u
0aXPkw+6kXKeOaBP6GvnqK4bbvyBzAo78YqAHfu2tQra+swfrVU1cA9W02yE+G9sz3sjXFFlAyxW
60NLrG3SmQsUoKVJGi+2nOOB6+MELLESdn8FpEvgaqswKml0ruDE01A5o6uDXiVt+iHn3ZUdjZk3
Chx6JC490P5eSeHcOV0UzoEWhTA4XpY2M4rEyO27DDSbOCdlQryAltea16qW4OvJKirKszKgrapC
cwLxU7IAq8ZDf1A97k/tvJNeSjvjVa0b+sxWEvnlIpT8zMhCkYq4Oc/9tV3Cs13YHSEwMFnwkTV+
fprK9hPPyrUe87u8RsXCWMMVAn306qqL4TaS48weT7qi9BUrQRGh4OFCIsbdXA7neOgQiJ/kbi38
ThUATxU2l0OSrTMUxyoXqHIHUuTKr/AclnqoGuGE3higG6TJaYJ4rnpJolnJ4k9jSbgyKczbiMCV
UTwbpd1DINfemIx8MrvvwZh9Cqr0lDR+5w4iidQQPpQUdIRY5V1bRJ0yjYld55pn8jN0O36JxT14
gHO/qkDUImKq7FRuxFeRDV+gxHNi16Z2UZ5Vbhg154lhHfhJx4usYdsScTNg+tA63cMQlSe0gLOE
KHIznZ3QPFwyA5CzNLwLWXRRd0miNCu2WDv6hIcDuK+hUAh8URsVn50Y1jL4gYVg/bEOww0EzB9x
194GDftgHOdUFPIitYdzrUmmhqz/hESz0aVZ0dJaQ2hkK12F9yEm5eMCzOjgq1SbedvElRoL56xK
nHUzDrOAKcdCs4Cnnhbm3M8TUMoqh0UyskYRAq+s7tzC8Xlc0M8MRecB+F/HykOl+1HPW9OcBIYe
ly0JZyaKXBR7cZWdt61fLJqRu2OQp6rKsrPAacBkhfOqSkJlNWHglV3oFeIzTWSqynF8aERnVJWU
a+OcWlk8C2PfdyFoEGocneSYdNGZSe164eD2XAyN0mn12ZfNUls8ntMWl25qzDzvo01Ttv2srjFe
OFHgYVqi46FkM2Pprc6dZkl5j1WOLHYK3XpzGhQVxBvahmgJ8mMs4B7IsQ83NPbVIE14ziv/KtLV
12QwRDUtGRVJ5z4ULO6CD/GlaMilI/PoKtHk1vfBtQemsDzL71YtM9kcoiyzZBKWVC6b/ni08zNa
1rc4pOlJV9mt8qMhmSfdrK+8ElK5Y2l1G1PG6IOVXkVEjMpmBfVSElK3ac8g86NeMIA1Cdp+8EoZ
regQyjl2hO+WbcwWVi9CsN3OTQh/V2PGRH7GkyGet7IxHvL5OgHU1hbM1NThciBtMCtQemZZne2V
TJx1nTDHAcrmTixjCFoq6RWoHj0Bpt8lVv/ZqXizhDxxycLQn41CZMcVSz5FsbZXVQZZfG7QPa6r
CpTcEl4ndQa+hsYQEA/zFNflR5NV87oSswES/8ski1o1+s4W9h51bqDB9n1mlk1dEdLxuIb6Nhi7
LlIlQaPSEb8IB38Oaa1wy0p8cDK4FFTkBtkOuMsqtZVVOSqoxZlh+cXgg4HnKdqYxmpneeyLtbTW
HbhXkcl6JSoKCXoxWNfGH1yrlZFXyegjS9N0XrFu0+XoaziQFFxZlB8XSRbMcEkhsQ7k3DS0WFVO
W6ziNExTsCXfXz++SaRzm9gjnz2+32V5sXLgWIpfPvd4OUbRCrKxcvE4tEphdUdARky+8vEi8iEi
pD06efzKx7e6svX6ko9qFOBofRLka8QHo+JMg1nuFoawZVfp03gAIinvHsIMgtl6QB+B8NhES2Mh
o2yrXmpTn9G6WgqgfVRUtypvnI8sar8kxfjA4+GhJFWqmsH3jCRL0nUPY+KDJdDhFTixdRa6pax7
t84gVoDWBaRGaj8Mgws5ZehVBd7oIdJuez+Oms/TFLxAy/BJWTgehb5+VzcEubyWoWtEgcFy1vUK
/oBLvWqH5NuzMfWFaruSu3bDm+OmQ97jxccH+FM02Xzs2HWZ9NastaNtFqbOCtXpcdvREtJVrtK+
6d3erqWKtewUogHycJ6ZVWk3Pbhr0ZjV4+sCcvxV0RwndXqh4RTEhYmzEggr3Skf2KRBhuEqcdJ8
RhhEZ6Od3aZ0DOcjJ/mqHHGu8jD+PIqwVi0J7DVqCX56sH88c4D/g1AqACXus2QtWjtZDl2hcju+
TLNSK0NOLc7ubQc4OHRZ28FN2gVrk2ReHeGNZNVdaPxrHvXHYQQ3vD/NHK9LspOOoJlt5SuKm0Ub
jxuCO61ge+xJYJUzyixlN8iLdLuI+hLyGS8NIemBtQFJiitBWB/+po1rCnuWUUj1eXTRFqRdDc2s
dvisltbnEgfgGXh+GvXyvhjEMjK+2oUIjEE4W/kel+lFg9ma59WqLi/6oNkUeXlqRcFcRkB6IOtz
7XcecH8Q4pczpltVNuFnPKINKWvQkTFogaPzgU2paiAb0LnIZemFH/LE9o9J053K3gZOk0Iglc5H
Q9ftXDg6VIlVnFAUL7K+ylRTYvD79pntx2dJ0JduHzeOqvJu0UJCrawogWlyWMF5mV7pBohLna4Y
ZFEivRoGComh7d9iq134Vgz5Rb+S9hnlVTdHaf3FF1aiqthnXlSk53a8JKjGipLia1IMrkytlRiE
Wdt1s4JzynrgbCD56aU+LcDwqx6iFib00s77QaVFWywNy2a9KGZW3ZyUmX+tCwd5iCZnccnhL/cU
ZwPNxaKinwbfv7TSMHfBNa10fN6wMIcwqOBuyEIGcSNejU29yPIR4ksTzzud3fqNmPWYMDeNQmBY
w+iqoIsm45lqS8gCIOCApW8aVVSXI4T7SsjadisnIMrQ4TpkYLxpWwWeVX4KgXYQ48yHjElllbmj
mq9qmpSzOIrvYp0JD4hbYCaHzrO7DU3Sz73fVCtiYHHmQTWjXXFcO2HoZgX1lfbD+2EgzWlEIXok
heoTcGOpkLdxwirlN81VHLWQyjQjcETdxzKN3LhOHzrH3GI6LOJkvKtlKVVjJXoOTZBgGfxumY2X
qV3ZnkSN5dJ+cBmyrgVPpEdDvQqHxlZVw9YoWsBBIR8yjs4Cq1d5PVy0QWEtcf2RUnNs1bcNj1Yk
LGZdUy5RSj/E+aBdxPFph5vITcvIuKJlXyuLbCzsz3QZn+lyUBChb1LfYDWSgQCHcmrS9qEco09B
fE5weZtqWnh5kWUQTTpk3jlg0Rir520XnsjWDz41hb7DTrIkxjrpaXPmBzcCFJG0EIUIUrqF8C+w
7KUXQCjiYHNZGnRLWbxmfX4Z2Jln0g58dLIey9Q1Fb/M4mpJa71NyiFRKPKx0kQaVSfNp5DKcFGM
9IsfO5niYhjdjOmrMEwus7H4GoKhsMfya2GVLvLrixSBzeH4pDc+Bwrzyxj1X3wwChhnX4XEm7op
VgPnn4e4+NyMEnLMyjM0126hgftvsc7mHQazkoyJiiJlf6poHx/LcbwyAl+mpUt9OgPtutaou0iF
+Fz4SeSaqG2ByJcYBBw3ou+P5XDdZLWYB4Ne5btQ1S/yr7VVL5DdYEV8cl2BC2gCfEblqBVqtMJD
Ptcjnw8RpILxGGzA9c2BbbtIca8sdmeDCyv8xoUV/Ing0waiN2fIT/XYLes+uIjb8YNDISgbgSlu
gPZgped0yTnVXQdTsc76OlsZRmIl6SbCqFcR4Zdl7MRuNSwZ6TxgfAWw0/hTh+SHMCxUICJ7xiE2
RIE9qq60K8VTmK5OR7jbSQx8yAARdDpzAgh4Rt1f7G5xkxVXMpWF64BFSJxwbtfhnQV5mTcUGsIc
mEL4KR4xcMom9+oBD8rE8tru8aZz4EWOx1k1VmA9s5EtWZqdi+iuNWzY0CiUijHrYxqln0gkdqmV
9MSY3FRBnKruuss1hmHR2aMi1Sks/eIrBB/XWcT1LOhTL64R5GjivHRKorpBAttu2bYLrSOQf1SW
GlB/yx2YlO1DzG6NkCw6DbjJZNzYGPIiJzmB8hh8V6tSAisGPHrp2lDtWoQN+uKHhYeT8Dzq8JeU
CzDysjwPcA16b7rZoAvQShtuYBUDg71Lt/XQKqQDfOIU6H8IO7PmRmFua/8iqhgF3DJ5Spx5vFEl
nW4EAoTQwPDrv+X0Vydvdb2nzo3Lxhgw1rD3Ws+WIQjy9Ixf/2CHocmTGnKIs7gsq0PIRhxfsE6i
/Yq5I0clyFTQ6CmS5H2JJNQd74kyCBx2/oMY99l0D5GxomrWpKAzEQXaVpfRYF4z2E6YV5rEKczC
asSR65FOIQYFzv9EM3FLOScVX9b7esT5O2NNNZoQE6rvf/YJkZmaj+0a0evImKe5W/JeufK8ybTb
a9XwTLknv9u2rCNItNO5y3qzRpBcEZcqiE9ukjHrwXTb8q2RomKdD+twqFsodN7b5n30c/uM9dFY
1nMKneEyQkr15iz2gwQJz5KZlaS33lXSIQ7tkt7P0FSmbBGRxjiqi4VibrXLAN3dDwNkZ9GK+SfO
ZezlsL0qYrwmm6J2gCFivBICdw2lLemLUTNv17D6NnYYKZtVX6RXnhw1S6q5i72sbdjTZIIFI9ZU
TTp92dx1F8z6l5FJmC3htqLP1Tdxl94pHyqpDh60XF7GID3bGl5GJ51XKLaRO5hsYWLY9w4kSsIa
zLOY0Jpm/WzYum82yXOkeX82sg3ZZJGzwufL18VvMh1jIpjTtoS+nh5o8wnZPkYX2iCm63wI/Dd1
UVMwbXwtiVuGfYwfjnFebmNuay++z4jStmK+eGahKYXGBVjmxpmdoCpvqSm9XtRXTpQUJkUT98TF
3bS1LGQf7GRoo0p76S+EN0/1hixXbU5Rm80iJln/LEz/6qew0k2M2DVt/Ix6BAkkrdwhEGdPm2cv
Rf5k1M3Sl/h5T3ENPWkV840jWFAYCyNYmTTrJv4UbxxiVIFgyYTnmMjlZF0fKm0tvCvW90gfasqe
3dGvIYPUaQmHrYdA/hFuROa1NceY2uthCZsiTDbcOLZAXlMVhue1iGbk6fCgjolKs8ZZHl0+Xsc1
xrxUIEHjbD3E6fgB3m/nsfqg+wUilv2djO4OvsoL91o/m73+aZn5WjXShQrP2ioi42Hg7lYKbz2v
Qv0eHBlVjgqqEDq/Nz57Gr40aWKIeU3zOZ4W1dtjYt2dM+5Y1N6QnvuITJLfRiXQ/+HrDZCrHecy
AvQhLOi5xKX1VS/7KbO2Jxkf3Kwd6wZBefpCFtzxqcbKgmZtMqrL1JtYrgPj5nDsS6XiOyS0j4zO
Hz5P4mzVSRkMid5pN3ib+njdUW3q3C7Tu+qgb3mNaQu2hLz0jMLk5N1EMAoj6o45SzDyBQ6/dsam
sgsLIaq3JYebUvoUUzpC9nGv4hQmzkQQgnbJftwUYvRoKXrrqIqQrzl0kcHEbuaZQBUU9HHRAkAu
rGq/JCyzfB7ax7hD2uxDCcinwcHIDhEQZ/bhCBQWNlexOOo9oqzJlgCBsUv9En811uTetD3XjkMx
9vhuPidzk5MhWQvjLr8MSrfzqPdvE8PaPFmONZyXAsIYti73OjJbGTNgBkycbKr245RuGSWJzj1v
KtY+cLLRd2wOyf1+VSktVm+ri1EOuvQT0hdz416gAgST0QuNg7twqbucNlAJscx5kcbDm6ibPDXP
pjVDwUS67jtLvVMw7bwhllXoG8S2j/Hox4XFAHPst+6M4aFqYOuTM+3Qk+E8Bfs2dqLMqUO3ooEN
KrNgkhnJtGL+8X43SP5ytmCiTaNqEgJDdubMfXfg63rFZjXv+27ryi4khznFFNcO0wGx9J0wMHva
mV07AdyGplsODU/h0XXuoe68bb8lCEPwRxV57G/5kiq6cwwvojZoqkEhRAinpUqsEZhg9JS3BAn5
ppxXMcXHRlJejWOhpDi59bjkbg1BJZgSrwzX1j/azuqM8g1jkUhVter10wc8cd25toB71hVuf9/U
y5ZLJ76mhi8wadExarcUouVXA20eqJkReCS4spVBtQujJINVu28Yr1q4k5mezD3y2Mq4blp6LZxa
O8Td0Q5itzVH5Q+30QBjYUSenTlJdz/bOn2h+ggNR4yR8wV1rtw02XXWz70V00yYqhvqJ7ZwWtvs
cL4PZkeMmtZgpO5hx4ejqAI7fLotK4Rq62JjMcZYJ9DlCkUkrNtzNPhHTKH3Y0wONh76ItKGYTYR
ImsJ4k2KP2vL8SmIbfEvlH8O+8j0HKN6m5Qe5igilF8Kn8J0gMIzw4+sY+9zcGp1MqNzI/l0YnH8
lKwuPHfa8RunzaOpq0Z8pX0tanZAWnJywi6EfwA5BGjEgUs/B3K05a3b365muwripitg7mSuVrf9
xGF1BEuGUkiL2UE2eWx1DXMJGdMUb+XG2UOQDEEu68HsumZ07xJaw0p0gieZinvLtEHawZBy2uCp
obLawk1lIUzHg/VGkU/pXG7Q/CtX9bqgw3bbOefQ0cMO7e464M4ZUAHIj2U6+5uFLoEcDvBOI4/R
5nxI1j4lrxD0T53zPIfrIRBI9+Y6IrmfYupxfwezXRAUdM984N9aEBwH8+Ei+SIjCCHgDXfWijFL
OX7JLVgQuSY9KUPiwB4M5hfrJ7DfhqBat1ECbtn27Tre2bX2M1anQ8F7vWSBIAl0pOTM0tBWykW0
5w/sup+6+Ozw+FS3ESCogENaM28N6KHdOiYLmjmFUHHtOuwN6iAyET3VOfFz7pskQ0Yx5OHESjgf
4bmzJp9NjumC7OO+9/Me5rKTS2JVoX0o2ZhuTxYmXT4q+0lE6GRRKIcisK8Y20f4k96XpxKZt3Hb
ZH3gJmWfmut+l1BbzBPbU2dQyHkR/3Jjd2knJKLDcjUNUiqI8jIY/AKe5VAgp0vzlIe09DhG7MhA
VrcQvrF4PeZnStdzMHQx5uz+tIyerbiRbg7UZB/G6k/ttZC5+J9QTEkx4hdJLAlKIpujARKDeaCK
Wfi5NvNNGjlH32tLusbYq7FPWrQPbQjZks3tkW7z04pv41v9vjYfOtJj2YFDKZnrF4zEQxUOQ1eK
1UVTt/PlZ2rvddCTXQ/+x/PMLU3TYsCvhnS/f+DhorNxY93OirjOteBfPoPL4xLxSOmyBzbxZmC/
Z4pjIEql+thatkck7cZbvO9qC79biD8wqp43W2Eox/mh2ma0Ns+xt1yrNaEVXSHXzbZ380H0uWm6
D7IGPkZO/4TFeb4oGRDRIvZHfJs8WrJjNiCVaOfbdZXnNNUkA4G0B1hjSgoRN5+Fr3YJV1/cmzmS
T0TAnRvLOyPDU4Myy7LXvJKxQ4+d5z9ovbdwVWAUui0mbfoCY2qqIFbgt9EMgpPfFlyNU95j8gyh
aOTN0r8DodeluExLCVsw7qfHFvN4brp2N/ZWlQ5mzGhBPjkS0maiV79hxQlkHwCv6gEmEnS6YU27
Y+0FR7LA2Z5hdkHRDHNi0eBwaIwMrQp304nEEkpHmD44rIsAX6gvoF1IojqNMICsercGgQLNQxj6
sbMTDYJNz3veXOdrqpfwqEZxmNyU3ydXyaO3sOGk6iSbRUugd9YPJPhNulbdina7q43UuWgKurDl
vGwZuggyLsUn8HYRz1ayrbkrr+nW22uh1bRLgtHNm6R2M0n0kEslXrA+tvtKVHQ/BdGniPhr3Xt0
F7arW2FUs/F9BIF1F6S8PQGNknByEHBi8YvomvQYIHmY5JCZpsKNrcjrKDks4wtX23KgIxFHN5Kf
Qll57McgN9Tc6jHQGBgQYgoDwWecnKmc9FjUdbRjGojkqsa6lDLMBqc709XhB8+u640Xt1ddracj
bSb3QDb3BsIB1Ox2202iaCUGY5cZudehp5CXzG6podDnivM+r2eFAHtWV6Jp6RfrYbEtcixbku4c
Qrsdhb9UuL5TGrnMBcSR3RLRs+PUmLMCNIPEtud1JQ+eoMF92IlDOk/hbqm9hwZe1H5xhxqhKT0K
/E3mbuiHo4Wxf0Tt2rUT+7RwF+/Jg0IYhXarOHWdnA+zd8S/YHy0I2THdQq7au0jmIecZMKzyFr0
Vnqh0ejv45CD7+Kn1G2evU2xgib6Q3VhumMYaQbi9MU6QSGjTO94sKjc60Iwa7yzWTSk6gAOxMVQ
8t4Bqcj7eXAqeO9TPjawgfBsxRzm3irZc2TdXr6Z7sNG0rvxjC3n/pO6EX/uaHfXdMFn1JFSj70D
MdYKqNIll2ll2HzfoSmAqNVT4Xxnv05BY/KlJ/3iSJOWDRkqGrMelqkf7STmZXecvkjdIzBNY4U8
cLyZtY+Z0h5nMW6llfUB4xSyqYG9zK2D0TcA2tendLdcMs6vJtHDOWyat1FgXu4hVzfOMGSd4sce
jXqPVV6PLsikQyARW89iMcVUxgHCp7Xe3gMkw0sM23VseekKuBiNfqX+1JQp12/Kn2hOIeHliJB/
z9PY7bgaWJ7iX1WLtIFoJwcEyGZeeRnHVe+gvW6zUYBuFUauCRfrD2leN82E629hQ8SnEYNNLMIN
6rD74iK6L2JrH9160pm8yMShaMbCCP3YN6mutCIrNKcoKCJm1izG4GRbTo9rNLhFq9jT4Ed97osQ
7Kwf2HzanKFyGUY+sCSyrIP1Y9L9H82XEaBUfCsmN9yRdIuqDr5DDnDlmTcIAedteDYz7lsYmK3o
YnG2roTG629Lnozzo2vttpdF7xVrF2CLpCriOSyqA0vrBV80ZKe0X3r08qg/fj+DngJY8//e5iN7
59nPjuvlCD+HGREK5UQyPZy8dpD5947f+4ySALT7fg0dP1nznzNSPuKt79fNyvDW9wf+4+nP8f++
E2Gw8ZPD/3oVfy/y7xkx36mt/M8tdUjbIpah6U5kCtA+Lt/6++x/L+T7bD4jot//nHh0OEKI710l
J9v09/79Pfj31p+jfD9z42VCf0AjPaT2vSahOSa9EoehX/yD9haBYaYZj9/PKNiHv89+tiXb1oDq
+p99WkBWUNX+Z8/vZ/VlpP7ZpmiXL7QN99/b/x7h+92/H/4518/n/jlM5FywHq/2co9ARy8b43mI
G+qbnwuRvgMH4vtY//FUKLTV8udowzTUlb9ET7yfkZpb7q5VYtwb9MLh+P3QrtsA/wEP/2z7efn9
bNDxVcyHtPpn+/fnv7d9H+Tn5YYoFLnPoCG34GQ/b/yc7Gfb9y4dhCwo8Je9/znW97Z/DvP9MtVS
Zp6KWA4FZPdzvL9f9/v196EGM7Zb/s9h/u703w77/Rm+pcdUmXFHBNFHNSAs80LHIvvCy5g2sNEu
D/+8dBcddNk/b89u1W5J1aYXxcWd/v+Hvj/5/fDPNldYmgVLGOU/Z/jnND+f/edU/20/L6W4pp9j
gS+Ux+m4fW/+/kA4zvAA/znof7z/z0m+X/77tpP2435tTflfb8F/u67/epjvHX+u9Xuf720MBFk5
x8Fv05gwB+cLjBB/LgtcYtawPrw+mPRtreem+jtczMGzE6mObtfMH5++RwMBCe/IWiEOYcBjhhkc
6kNf+pw7kBSRspHAuUxivESH+9CoOtjB/Z1OKzCkU3R5BrVuCpFik7G0Ho92+M5nn0M6c5P+0aWT
u09Zu+OLfZSmgeToQNKMhwE2ogL9Z0hdjdTeKE9cRxsmDmoQM6t+vV1H+xVSWnAGniBoNXIP+LDQ
AOUF110LN5Eg0nyX7nrP/Uq75dEbU14xCSiiXwTgoinKVo82pd8jSqr5dS8ky6bGFaieGdkVAQV1
XV98GBEouCD9uffAAsDEjoqUDAACEArDRR/LkGt6N0pzWNw1zuJ5c+9CLGC532ZcGUG6usQvCE2Q
2mjuAWFHoOMnqq4afYnE4IHbHqk+7mkhkKsg07vBKiMkh+fjlNTR8HKhx6CoBaD/9hSE3WEYx2tQ
umPeqPBNzvIoxNpVCKCaMsLcjgjlitVwpFoG2Q0ZuyjUcFiZuYIqgRyjhQzouEIVdetlbgAXgOqw
qWaJexfpYE8Txh5reIjb6M+5QxNVjEjMVbLecLv8UTFuTGLTN3jqsEdtelWvvM2bDscZWvfojeOy
g3d25VuXAXpqkbdM7EXaPy1FAOm6iAiWLUp2dMtiZ9R77cP+dqZk14QEdzqEnD6qOSwRGz8jllwq
JV2Rd1p9xc1tX8O0BxeIzxJIybvAWdd736lBtcwOIvNuy2PK35VNWQn7vt+PDgSC0bCpSjZv3oW6
qxIwGqUf4ovX4Br3PLlbmnTaJwoXvWxgPmuUAhzdAT/0WAUsTnN4kEGW1IkL2wB9SfvI7JnzR9N+
K6bl+tKC/Jbo645tv2FhI0xWsAdk+K6dmJ6Fb37J3l9yLAMS58AAbbasQOUYi8c8dNsQ+VR8BZti
LibUhoRKLUUHfCsIubPbuAveWa8wRXp4iyBfXmjDAfOTLgOzZkEPerhgnIuAJCsGvdncLHY9TiYC
R+dUfa3o3erpbJPJ59gNYVa79cdqnUonjpPPHuIyL7iGnsBObEApV8q+nAv5KhYGXXvZXlO5uqBP
9p7zO04HwCdN0BxQKd7naevebZomebB2BWX2cfUS1KelVyZB9C0cKK/cTpl0+C8uPVNtEoExhMex
cpJndomgo7anqJIaTBHaAVqII642dOl81jNEcc+7qReoEz3cV+N+RDJE2LPGtjTTg+LyCTB9l6dQ
Kkk6vnnanuGh9XkS6KrT9lm4NMhD1UIZp24PkcYi3/AWN0trQYFPwe5oY7aPQsdFnOzdkzZ8dlqI
oihb6zrkSKqXbjG04xH/v1mXrmf2XgDgsuvWlzq1H7SWE1xj8dVur5vPZ2Bq7JfbMHj3/lMi2ZNF
9cFpaLRXzafUq1xi0w+9mKSAXLWsgPFalC9mhPp/hg48tUve2jk6g8t8sV16FfrYrffm68AFf6e3
sC0tkBY9qisKPgTS1LrjjJGs2Qa2Xz+J3VnaPfLBvHtmgC+k19uwdYrZoGaQQElEkQTG7hBGmLQD
ICkDgXWaixptIp+EAR3XfljcpGwaAcKgzOIwLijBQpmWzDVyROYiZo9R76PEKRirqY/oHWgUXc40
bfOLhUyWvggGg4HAgeLQda9zbbrCS7sLGQ85Qqn+ZcQSV3mk16JbeFPUfN4KMrkQZBY4YqDsS+V0
z6T17+xyEadfLIHrKxuOUkoAEY3/JRz+1Tf+LyUDqBwTKHc3qjMT96iYMQjXesrzxgNIk3Rwtdha
v3qgFJYeXOe8ige3lWep1rwf1qvRQOhUEKz8GRfM/CpVKL1ztT+Vi0Oga7rjDXyrrBEkLIK4Rt5a
LwfhYVLos4GTsQIvAnlUkzpvvcMEVz1WMYqHOnHuOYStID5IST5UM5ZiCW9Z0vVF6HZ75sUyq6nW
hZkp+I9kPmo46zUZwkJi1i1N0IJrny0viAPvBnDfCr5hWAoaOL8SCYOP2mUXNAGcgRmMUkx2cL0f
Q2/bxboPdyL0d9E2X3M2PA2LW4VeBxCdAQ9ZZffWRGhmjnhNXdEebV6zJItGeQ8G+LGPuud1010R
TuqRTdsvsZAXX4CrgTTcE1mRernekiLmEFw9BZTVI+RajMBohIKTKmDKkFAdOAWh0pDd3DioLgGp
9gbX/j2tu0cymquFRFnrzgBcu70Kuze+oE20WlW+QWwQ2Cu2ASJaUefmThC1+OjfNs5UBBP6JwdO
2+2RdYM+7OD1NTMBYi/WHH3zfdXLe63gCcYdkNBEQCZo4Pj2/NccN0+BXN6s3H63MGltHew22xxM
2D/CX4Uj54r7EVWlpnHgjnMPDwF7CDcAKWJrbMm9wBQ9Cl7DtP5QiTrUBmU5UDfLIemBfuj4twrV
VmjMsJnRQBiGEPaTC9zCCedMDu5Q0EuNkB7ueO0iSwIYUaIoareQ9PDWq/YikCUHscCmR5FanTtr
KDLWYG52/JPsDPJlCqAdf2Gyv3DUcqRDNsb8pKNfbo/CI3d+Nbiogzu+NCOXmbt2z+nknDDyPTQT
HTNjYtz6+uyNCBMif6fbeb8IWqm9goSscFswSACVaFBylc2wCd/ZCmPQxOO5SS70glalq1ZSLOkV
F+KhMwFoBn9AkQp675zQ3123HAWfo3xYphdQIVd+qm9N0uWxme9GXb9HPWACk0KGaufu7fIfOOBD
hM3VBlELS9ut2Ya2wbGIWoZB7EVO3oyIZinxP8hX6JK70KzbIUVlsujPqA0AbYNiINTMoLuYF6Ih
y21dsmSqFjddC4EEVT64myF4zqCvHwXpfo+XwpVedzPQa/PUQIjfTwyuCoCeGFULqDEAdz7U9gR0
i2VgGN9RBlNgyPUr0ssqVvY6mNJrLUZeSAqWvmtQ8wVrPXDAFaCEuuegU5M6drJgiyDyB7jJMW5j
HKOCoAdlVRg/TjOFGnboLHBW+wfw1CPaHGAmMNRZpKbmXttSU6IfMcEhkrxLv9zFmCtv1bnSIton
VD864YpsLjXvYH6zdXUalMua90mlVW0TuBrNineBzHUQaSa4Ip0QsgA2j86DIEyCCZQ17DN4fQBS
e77vN5sckq17iRHUj5jBjR3BgSM2Xmd0T2ExGTZXIeqxbD3fLGmL5iKbew/DT6EM+hqlHDahvKob
8SdWDeRxD3Y5D56oSs4ATj69BVTKNimE3igSok1Swe69NrU8EQSLNUQ2m9ZnhCBZO0XXfsOfEWs/
JyQY86j2wEf7yy+oUjBbEruckxRTDVkLnpiPemwwm5M7p24hjxMJdFuid8w5maDdRraH20Q6nl2W
+c1JF1Zt3fyxVRrqUyS8KYPv7mTeMj9FYi49P1oQWDmYW2PkwcTcogwVZq/DbwNo4/BcPyGJDTvY
bDdSbnAxN2Z34HIDBX/bS4YnEESfyJRlHnEJ7NWD4x+j0Th/fOp/NIIfKIE72DB9GsNzP7phnjLA
xF2PQHSLagB3PMlTFOW0W3Q9mfSxd8xvWDtY8v6qWWgJ5L1YUSmdodSo1La+bW0YAiKRb8vUHs2w
3W8BxBk7vsvQAa2aAhpzBXsaQyCjy0ifkhkArXRrxJ0oygcriwLwBCyHiyUEAKfAXtn2lqxZM0Qf
relZZuc1D2viV2GwPvouipda9ECGO8zDpr4gZ78jACVFp+MMOSLzCEiQ5X1bjvB9nroYvbTvZ1n2
Hu5TOIfneumvV5QyX5IkH+GYulY8enGwxkCIMjLgqvbVVyfHq4i7wAaInIdQhJUNkY5hkBIoDExQ
B7o+J5fa3ZmWI+cY2JzgFDD1Zlnw6RNnrahvH9yVlqv22nytuy5vJkSE+DP1FiVda1oiMKnRQzgC
qgCTBZA+wYM/AeyKjCzmN0zt73Eza2Tk56vv3jWg6zMm44Kn8O6dFK0EfyTxESXJ7wb+EkoFxSHw
571d/RTOg3cvoxTolJcCKg5QOsdFdPlA2TSRLgBg7ZeEwxj319wDFBl7NkEc0I65lwLhAdzx2nry
MFF9cgAoSgHoT3XjU9sN18wlRzvJYhOIn2edwoP3fJmR7lLy1xaZUNsZUsDrGH6tQJLGfmsLGFao
E1PmLh7mt1jNv5pe7zeY2sT33sF3RsUYzDwfNpnRZUJZ3zbDEEDjGcMHy+M7AzM0W9v+2qJiyYFH
mYk2fWsj8Cfgnx6pvjehCyMUqXs2TEkHq48WMJWuuyi8wmKI6Lq1Lsm2oFDDjW9GZB0WC0sUDK5A
Gs5PvnWe3NQMVc3We1S42QJLG9z1NIUR3tIDUq3XJL1PoLUDMunjbICPnGvdIsBGgEli1CW1vijW
OToCG8vsZHY6ZuCHUPXcPUlUgB7dlu7RJvNpZEG5tB4yMQvgDfUGQ+n4BMrzUdUouvQU6vzqZitT
g9rTIS5n6b46XXdMJuPv6LLuxEIrYTsUvcjYAKnSv5hUxRoFB8QXqAlHgDHHWYSoEtnXfOPyAyLp
6OBcyBPbpCBkLMFpSIl430HdR/o6yAAMXtJ+rTF7ZZqV64qCZMeaIG9TH9DV+iLCpiupv+uwDEk2
2KHPFKpaSAtrLzSvfIDDTuF2FrTFr5aSCSxMOqPa0UMJZ7zHbu0FviL8aVkwe0cCQOs4I+SwROdp
osYMJsAASCg9huJrpHGdcTaedc2qgEcNil6X08j9TywEsaesNUjawCNL/auZ1ycOiq1yRJpmEj2+
TJ0YuWGKrjTP6jysVdqhWnVtarCeWsL5qmGFClrnkpZhZ8esRZFd0VFoIU3zJWh35cZgmpCCRUjr
ozHbGrVni9BZgjg7m4T/NQco6uiePHjXO4Bv7zFolnhboJ+k/YEH45eAB1TFovtqO5T6znaupM/O
Ww1QVeIhVxf/3t1uJpbu49sFsym64hmVyh+NTys/sn+wJMuZpqjzajBGefFU9jZ+Tr3ltE4OSA6J
LF4E042dQnBlcP9iuFc89XfORQpn43rVAbossb6oqRoAjARmczaO8zP6KGgQbwTkMoeknOp1h89l
/Wbqgrfs4HXuE2pQnaKB+/cc+mBHZknvNPtKlxeZBC/gZx7j3iDaxKorETiLXFHaZIA6QCSBpYyR
LSDgRd8EsyvkTk6kCt5c4qP+I3heeuPghk73AjcPomBw53R8LXQYvFqs++HVsy02sFr4ZdL6CiUE
j/VG9t6FewtrphAKZ4gACFoWfg4fzJk0QQ8dDlWP1r9NWX03/sbAS2vAfDK4Wpi960JkamTywe3M
EgiB+8om5WerL85RNz8u4BSqlTW3bWyvsHqqkyXwZEPYsAWSwKsZZd7LGjx4H0CpP2JULisXDZNH
zzEjDz4ZCtTnX7N023GNEpRuPaoJvaVG6XSy7FXgvhodfToxkBB8rwOKqipU40KMaTH/x1sTZK5v
D9KcuSTXCgNAGjZ9PmnvjV6S18Spr7YJrIYnrrhPNgh36tcolwsr8NwZCZaBAdeasaCO60aARSha
C6IYM4h0v2FNepAl3VFQ/TmE9m5kZvt/lJ3XcuPKlm2/KDtgEi7ixn0gCXojV5JKLwi5gvdAwnx9
D7LOPXvv4/r2i6KkIkESBNLMNedY8AEs9jT9o5PJAyaLdkmRgjUVVnuXiiVvTIiVzJNvFgA6RRmj
W8ik/IzyaJtY6b4hW6yl1lfkNuhUTVOtZKaH6zHeGFN1Tu10XDZ1tqvUSJ5Eq/y6tN5Tvd03BpVY
z4r9JCV/m3TmRxQU901s+byFQx9dHGgI7TwcCwH9JrWxbsTgLwbzIegE6Yzg11yIJ+OaWSOx8yTS
N4XHwZqNpQi1ijWXgbczr1Zmp386fbczvPgRIk64K4v0qwuuJzvK3iZdvaQFUZXCJGnclnzmeDhP
6XAqk/iRCMU7S4h37Wpzdkq1tqrpra/CYQEkO1mK3EuX0VzK5QxwfsHa/KpUjpuRIXNlTkizWmzs
ca2jJkRvHpGga031mGfhARf0Q+4OcuFo4uccDket9vaRV5wMhnCgKJuuLLEYDAaums6Ph/g1zhq5
/FVb1adlZh9BVQUs4Mv7XNQLLGwMLjbpmIDwh10f5mLwA2KvNopelurVwczyR8yQi8LBQ1LgfpkG
IkyRHrwkCa5Yq4f8Mg/OIZ6lSZkaM70ow41dF8NSW3bzmCwcJ07Xc+gc6LPzbsv6Dev4ReWB68dc
p9whL6QdHF/0K68oT3HvhhujSZbO0Ie+I4qlmcxnERT7IlPzprZM3+oh/TDlCd/Klq7B3YWLUm0t
hcP86qceXSJ21w9Vmd7D6CDegGliV86Kjqu4OJnZMwSZVZSVd03UvUYK7+v1Epyn2lgULI/Woc2F
gpZ/Ju63QRF/DZzujHJ7CdpAY5dgDIxOum8l1SGT+WMXGT/z0ZZs9CKWtUO1cb3Zj2THxFjEj7gX
mIc1RBnE42rLbuyxm/LXqks+2f0+DW7X7RzyIGYxBysIAq9WdWyq4CfLg34XRSxRAoT6o3Cl3+Cj
WmK2T0ExGdtGSGS9ZDJZMtThMZ/EsXQqcWav+TLmaLtz76ybKi5WOC0G9vQYcQjUoIzLLN0Wzako
BQUCDgDDSnyy711MvXqSceBux1mcK3bluzBPETHdcK/igU2jaNbm1IpllWC6ryZrM7W5vhcZXuZ6
rkMqEQ4bNTfSNnmgb6bJq3eWcLHjT567JAGWP4ipxVMDmWNz+/X334J8m3BfUr5ZOVmc4gWuDOaq
zmIbn5ebLHJXYTG+ujI+Ufjp17ZDpqr2pl3p5CmJA+fNRkfWCVAvHLMXWz7PetZZqPYyQOnT8yVb
m+c5a9qNYoXeDMxhqkGAjLvHaizf+w4EVGwz+8xi2EldeRsn+OU4E7CXjNJQjW48t7XCLomLoCWb
IvqpI8LE0t4e9G/SwNw0rLDzIPgwEwk2hy7sK6hKdJvKF5GGBauxGZbcek9y5CqeC0yb7tYJnM/I
Mwi/yEUyMQgHfbAz5/ioSRSrzjNevPTcY0UgI3yqry8XXyswpq3XGETfBs99diVEDLfYSvI3SzUl
x1mzH/LqUiVgGHDWPBYhCXeCTLumkkiazoUM46Jx3K9mtBwmQ0heVnafXEsHnsiRDcfmILVwIAVh
ckd4xeT3WrfvFb7HOqzHRTlhWcPoxm1t7golvz2wq2sNfgo+8TqNUELtoF/oTtVyZZnOwpgI3oGQ
ujSJeh3zluXQmBBrNPNfQzy3py7tNiHytmaxUzZDjwl2AsJCqsr3Iu01npyTF/7CBZUctOaaRWDD
WcVuwfCYPObDc2ASS1Eue7QoxB5bEv0euxKXcIkzw0vYOzvY8mDIbJJY019Sj9E67YDUpUgs0KCs
jR4fZI/6Yit5Zo/9ZGv5S5u7mS8aAgZKB0ERClhhrrGJr1a4BEcmX2LIpl3bSpRDRCp8msieBH/n
jFoJkeZK1PtZ2OfRStMNziCeZRxMamFrzbXfZwKJ+YBUGSiKKyrkWe2V8daN7OGECWGpyNxlatu6
H8zqSc9KFqpmTbIY0s/CRLCyqq80qe8arxi22XRNF2VkRgy56/Kux7pDYaqdEZ8cJ33vEfmYbUpB
2BTFLCujXZio6wLa+GnZ5F9RK8MNj27utBzP0mBgb7uWnoK3GoWF4JJg7dodCQ4QGiRQGWbQ9FiM
3AdgXoDMIXb2mvA26qzEFUGT95XvFVbDmp+yh60Gd9fXKH7x3A/Uy7hgPDNMYXA0K8xzwO+atL+v
c4pArdXy1QzlAV3+FFpwFXp0mzHDjjwga7KWqnaJIkLDbmoT1RLsQB9rp46yO4lSBjF6uJCxiU+F
1C5eJc2N1Pp6raZyN9cJAY208CNDguQLmRzCULaHAb09dYk0JOn4bBfkQLXuB1Uzvv9iBjaHIhvE
bbLPSmR19q05wVf70JhqXWhmsxzqIj52DvXTukG0r8xRHBquYhhgwAI77J5sIF49r/AL67r+LDvr
MKudlTKSZnH5XNizuSVzljCEldNetteaUKOJRa/n5LactGFdm1kLmJDKlxGXhRikcaDemHfcaGyz
bOs5z4iNOXoRLF25LAwoEdZQkZvlFm0r93pLXrKRl0gnbmEza6zltZEqLrr6SL72pbM5t4He2VD2
Ujw03ParfHxubD5xbfGSRkrAbAxthjVKMrarXuhErWMFz48uouQhLO81JBSuKArdfCt+lLZQHkEi
+AGvrVfT2qwZQvXrKsuh1uPbLk7wJFRbycZ9oYlc+EYviw3FYjOyirWHDTOKFK9Xv2u27B5yI/BV
Mr2AYzhWylFQE5ISPyXRimKiRDQDEBjjmQeJXzIXnAEr/KhMu185br8PqaEiHHqG1wCwQDa3qy+j
yzhFU3KnrkldN3Cfs0i5W3JKyg/rqlp0eFBXRl1v++LQFFzJVkBqihsJMkt1klPHcDMWxs4xSHay
rLC45mSlf42h9a4Zv9Q4f/VFfe9ViW9Z9d3c2tq+jQmWt8E73j2eLQ2bQPdTAFlqNVYMmRkrHlsM
6jxQY7bJTyWR8ttI/PQa6WJVaLQl4x2WAikcP5vdzyiV1HQoey1xxrLWmFmLTKxY2ddujJKxMh+n
dMW0vUvMYNrbRHEWMVsfWfQsZsNyXItKbLIqfuxEpq0b986QgoWhNj2rEUBVq6EKj82PTlERsQdy
d2HRggHywOuM2cy7D09R2/3MbEpk5i9DxXc0Hp3YBDMrKjW+SIPtQE9ebRF5gjX7timt6BKWpBJK
k7IBa5Whxc9bqp/AI/B0B6e0T9VC9l+Di6BfJUjwKhRPHaJAaWTeIjQKG/HD/KECtodJ1uU+XpB3
wda9iZwJclgsd3mS3AtZAaGxoNs4c1UuSg/9Wlfs+aDGIf5XxbdmDh+d0lix2MNWZ+zZpEUJ6zP7
IFEe8FzCJcJlZ2w4zQOfKOGqIlfUVFa2iUwwnnO9SkWyzTXYQk1g3tWtl+xLfMlLs4aPRBZwqrwD
11Gx1GuyNlE3DOeKaJZsMLKMoLOi/n2aygszbMIq2FwQKolhohb4QKr1lJTtkWQZqr+XVHfaXH0l
LV6QLkoeDc0LllGN9BqVFoS+GuGEAF1/KexlnItPtPbhTYRbqq/Y2IU8q5Yy2zwWn44DH9SRbI2a
9lxfkzmJrs2bEKrdJb7+sFDfcuE5+9ufyKl8KgvloUptPm3rPgEuGLc5BvFFigUCgShdu8KDLNio
aVXVjMNBpT8lfZxwHWgvbRUNK90wnGVobl2bzJicvZcwjoDKNGjaZZsPfhOwkcmHmbXQohnLeleP
7ZNyqnljEEDyFTClMZUhtWOqc7BA6g03Dylil4hS55L91anEsYRjjLVx2bPzSkvfbNr+rCr3ISs4
ocVMXrXSm3PnddUijUFS8nwM8KKjvFEPyaUJJkR+ZEYShR9Dr8MkdSjLJ73+bNq1g7vjraqLYBON
BKxL0GWNc8mpiK2IsGMnxjkfVGKtKLHqmWhXJdCyhNBWYCui4eU+bfpxnec18LDgDJTsFNrsVdiW
4YOt4MWKFD1Gxw/tVRWLnPGbIRcYm+Pe6WZzX/cpMowNiWOi/imZl8KsYydANjNQd0lAajy2TLXq
ijxciwz8W627vxxLkT3snscOp5lsWG44Ew7bdmJ8NucvObrbxoTOmvxybC7QOc8+6xGShuZ0rP0E
rv9iCg+DWf1oUswUHReX0T6NaXvwGhw+5DR9fOY/9BSugePJT6kacvKmDlrOM8xlYDhHI6wWGfUX
X4X2zsPys6+S8Yc+E+ELK0G1veQEOPILbsCmj8SSpEi2HgM3WQ1J9gQhgrqpQ5IfGzkevOmiTKoH
lgx+Rnc4UBhVlsEw+73RrYRqToDHsg22jN2kggsNr1y8OmKV6iNWHYdjEoN6yQvru5nHkwRvwCp1
FQXRgUByseDqFBiC2nUqyWml19UZdZSLnUREutOWwKYyt7XV7XSISX0+Popp1k89XiCjspgG4i1c
CovFu/ltpCY4Y1gRouxmdK6UyYDzZtTLvMb01LjRoaOWhub2bsiuO+L/ZLR3p7XoOm/VwlH2ZMTV
Et9nJVy+kLG+bDat1He2ypjKAST7mV69ZXZMtG4krmSI79Dq31OZfnQQlbn6jc1Q873IeFjCxEnX
9tyCq0WETJLcFyKhgmaS5zNKkCCSFBsKAxVbi9Os8CxjfGKE3Sdd8oPv/8H5aMhLrkL0AmRaRP/W
08gdsq2ywu+xHR9aw/musu7FndpHqhBQSBMRctI76s6ky+qA7YDUr+4d6qiCzLUtwRtpkecu+nyu
2fJrVJ2dwDxUtf6hBwOYpQKf2LWaVXQhxpfMBRZWVDs12gfV7Cdz2jjcQQXuvZyBO7DFq9nHvxqD
JDYs63FTAmoeAtLzzXfhtC9eFaJGF+Wllms9YOZkTM/g121zqU4jQAmyswPFE793Yyx1mqzWIQvV
unIy37rGXBh8vhzjm4Km60ezdxqxpK0KXX5meXhPWDjawxDaj9Z8C5SfKgBhLNzzow0oMC3qfNNN
luZjm7NYXUBsLOyNPozhse2qeh229QM5MF+zSm7/VO4bNqVhVwuC8qAHcq/uGOEJkiXfEcQ1Qgvd
ziwEnxucorRRcVjesgmzQ19MAxGIyDugbCzHtrjOg7Huj07xFFXNndmbqxGoA28jXg3kaFcuavmy
QfOzAeYuasrly3iCoeeY6TGx6/sQ1u3CGCsqViNFjDFPEKuyTd0JACXVpZs1HWqzWpOaAK+Wsiir
2m1ZgPro0YTjAvJONxa+G82nGH71Mojqwteqbh+6yS4INYzqOI50AIw+/JqXmM1iNpJ3US1LgC6E
A8eiHwDEV0hBr04AK3ihiFdiMt7trr5IrdvmXjb5nc56N+tIh7CuFssiK2FtD3ddaH5U8hCajJpj
PDiUw37RgpsVmAWxUnnfztS9I37J2n2mgrIZi5BaSXow2ZRGIcuIMTQuTjJeogFL9dDj9tB3VZjl
ax15wM7tu9EgDIc81WyqWtvDlQFt1hgv7QjvpkYwtXIwK51Kll5hn4vZfAzM5EEypqxdp9+kzbzx
Kn0fMJNLN1n2JQUyG2RSkqBGEoFLiEgY9WiusFHymxuy2KnwxbTwjLUu38UlqGqlr52uY1WC2OgV
IxYAkR3l2HwFifpKW2oVybzQ64es7ntumokoTPmK7/4rHq3vXpV+AOnc1LJqo4mRetkEyLBm125H
H0iyFOwJkCGeiYtZzk+R5TwnzrjVDHNHKLNeic44xoO44mXx6PRMiFZL1vb4Cy+1X2sVE0bbLJUn
11bNDKsNH1jW77L0Q5pXwEG6Q9S9JxJm8P2VL3PgrRrQB0Sd9B9e2eBG8n5GPdZ2Kp1HASZhgdGu
xzg7Hq3cfSRrhcCduz+0Rh37oLzcUP5/6zPwF17+Z1lNTRxG3W98/t9//b+b7/La/aL9P9dn/fHn
v/7Kk/520GuDgL/84v9jt4J/04/g4bvts+7f/Of/X7MCy/Kg9//7XgXL9yz+VTZF/PfGcLcWALdn
/a1fga7La09andwg47BlSfob/b9+BQb9AjVLo5Jm69KwnD/6FUjjvzTdNTyyyoYDH0+jUerf+hWY
Bo3jiBPRDNJ1TRoW6P+bfgW3bgR/6lag8bZ03MSu7ZgazQokvRn+3K2gwyXAjdWPZ+o/BL5Lbc1O
VB6VVo2bsIrUj1KOBR6pGDtrjCCH7tAsqLRWmzjoUenL/CnXss8wL49q9CKC9jDFgH7W0SqxACXm
mif2gZzeYuGCcGgytRs9uSW4/GNw3fFSJNN48TrXXv/pi/iXjRh44//wwaTmGfTDlBqNp+xrm4bP
P9owyGKqUi/q1Tk0gHtzoS+NTn7OxEsRYcICodeJVnreJ5uiEQgx1LWPzTDqV7rXdxfN3GgjrEa7
GoHaZAXIMsGYYCj71OC40Iamv3Oua29q1ulWH9nSNsyCp8ANvmAOx1ttLB5Kp9cp0JXNUjda4LhJ
pQ6IbtjcNUBHZTQcmqv1YZIdKkk97EJFfAs2WnJIO0bskRonCnBKcXfUA2wNw10g4DG2AZHwfmTC
9xwSUZFvMV3siskVj/ZcmdtCorqGYRP/D+fU5lr9p3NqOzZbT8+iy4ah/cM5jZ3Itb0JKX+eQF31
EdVgBSMl7JzwCdjE0qrmaS9myZuNRczslbyxf/pyZdhuYq82DszQa8q72kVR0d52WNX9AswIc9Gm
QRB9JM6fPiDWLzjRxg+at0CKD6xXluhqrzI0eFWp4hCOEE9hllBWZiguYm0A3UllLrKTxxGwmr3I
0hAyWFSxiDby8ixHPaL0ETQrbjrseKWbXRTAfK1XXbKqdWrckzHoT6bDufTmu6tR8nkKrZVCDlt1
VhWdUr28TFdmSoW6HuOQ3EaG9UCsjWB71OXPBohxq6+Pppk9xmyE93/8AEo5MpclMW2u/j7Y/Itr
XL+2EvnrNe5IU3O4ym3uYdOg7+ufr3FnEuEgqozKuvWRgmE+gMQxOXWJwNEGPDwJjPigpGWfRiWp
gBGKt4PCp/596GpsQkZhnftOase4A4MYiY3Xrby61p7/8/ukucpf3qajO47uOiY7Fe3643pZ/elW
tLQxlFUbFmcir+0eLNypsEmfWhGslH6yvf/h5a59Xv7p9eibqTnELHRgJv9w61dc/3PdROV51Qo9
ugj9u+5S7LPCsHy90eV56hAwY3P2HmtuqIUm25Xt9SWR124RYl95cB7Mid4JnanlO20wGc6cj6QG
T9TF4rmMiLoG2Ck3ZaChoGNIP5UzQNTKgFfRaoFNQ9b/9D3fxqo/f8+cPUMzLIMpHLGa2eSvJ9Ah
SBqFRR6fLWm+OVkUHZzoVqdjF15FIVljO9UQqS1ULlWJo8lIdGiuhkUWnQ9xbIQrshis6niSOTEa
tpV+d/uRSu9bJ6q2I6qabOC0pKtBg/M9zqQjWkITRt8wsut8OqeYh/XQoyzgQd3XLlppDGQKfd7U
91rMXgBKXQaQN8A5NCfOi5eX0RLIJimb6KwnPVsVth5YaMldXPURpap2DVnGXQSUEU4CC67eeZpf
6Ma4p/RhLkXb/+paLTqL5krm0A256uMYB6GLelHhHduGdtZeaZfgqCXmwf983q1/vpBc5zo9mrZn
SCaSf2zlY/dWYVmBOE3usgtGg14f1nDvWs3rEAkGXpWgSzeEa41ogibgJt8m2VUjKYf3OnX0ZZNK
+xKJRNulAxDKznCCh2TCWhtfH6tQAE0xffV9epapuRsNO3lLSndagBKILnCMprs6g2PSgEpfqcKW
71KH2OdVDyywLVgjredPCkazUU/gnfPhOKdzj4DqiV1Y6I+DkcJaN2q5jWaXKjMUpq2wtHpdyFFu
Y/Q/ISh8jDg22fjQwSJkT6qC5qciyHvJzKp5ls4928DxxW2t7qTpNFP/Txe24TnXS/cvl7Ypr13t
6IFLoy5mFRY6fx4b7IaaE0Vk89TRbGJZ65l+8Nwe0mo7ajjkY32Tzba7vf3H7cfoBoFYIifqh0aI
qV7/8Rw9EJ/VXDV/+tOfHmI5+OiAa/LEP46m2jxZgg6rVr+Pe/vvIEt4iT89crYJylDYJgNA9yYE
Id6lGJp8Jwwkltsb+uPRv1/y9gajXAtwmMrn338zb+/gjxefvJQvI3B6bddGyC7/6jP98ei/HVf/
ykN32v9+D3//MH+8/O0/fr+n2z9/v2hf5ZdEX+kwXDZW52qH8voZbg8IZOMCRLn+fvuf24/pdvpv
/5Tcsml9jpjjN7qCOxi00M/M4BDrhrclpFO2/UnpDH3KG00/EVWw7hR9TwbWsc/Kmn/N7CSBFf2Y
xPBLlUgvfWoeEzn/Ivhor9QUP3Vp9J6NIKqjdPyocs1aJT2bvMFx0+U4HnpPq34EvXOm/JcSurep
szXFixGzXC2t+VT0RH4bPdz0RX5gwsewqWc0iimEbxqBuYgI+C6qrimwK7NMSAPjbBgD6IfxfoAh
uwzRFWK4091AoWMIoKATahIL1DSSVViSjKAByqDRdaZgGO3hqC7otQJGNPlmdXbFLc2mn8d7WTjL
djDsl9Y1znb8ReeVM57J5BSTpeFr69ap3dzpyrj0oTf5aYI5UOtAkuQ2eRinF5uc22BVeC4WHrN8
iMyeCcmGjOKqN5m9uTnoCZR4OqYod2lBA7mmcirwuhRvr6a72KVelds0tRJUcNO0wt1b2z5ObA8z
k/46jzOeKnNPSfkchm10EB3BqKycfLrq9tvGbvyWBhxHiyo1f05foUcsolalFEbHL+rPj4Zs+lVp
Gw9J2JyQUtzV7OUPcyg5wW21qb02gv20F0XwFHgYZcIRFKY2+EWvPp1xXBH1SjednnU+6rR5MeVb
2lVLWq+YiDrImBGuaJcNLvGbYuOGtn6gk9po6KjAU0z9fStqyoaRzb7e6w9pTyikj7J4nbjNykqx
KymHby8ZP+M6e8idQpwMl1GylOa2csZ1qAttNwFMWUFLTJaF2wykH4+05UJlVNYO3CMdR0g+N2G3
1ROL6T2qj7U1bWyEUOqvCXULUt0AHGbM9SOUO6PFcjr3CasbxAkjdX5g9r4CpSH14RrLEWCWwmh7
3wGazcnXcGUpY9c4wljkg5ioKY+/nCHdZ+OztJIvu+zXJbADn5riA5pcc3QtZ19q6bQsh9pd10Pv
J4b6MJ3omAkcPCJ+6Jjnr5GVY1Gnj0rDV1a1q1jCCdKHCeUyA1OkH7rMeh6TqL4MFdX/qAfv3qq7
poaT2bHTm7XyMTIrA9nEtn2SrWdhGQAQwffimSCH5sBMV7UM916AGy0pnkyFxuFC6G/La3lKkyVc
6wx78FigzGFcw72efc0SR7NRdfDxOzKlGhCJwrFYdRPXA7WD+VE70v0LDp7INtpkny1DazCoeGAE
InpQpHhnBn1aF4nzoUR4YcDCgtumzxMUHnZ21bSlWLufgqnwrVTb56FBZfZqW0Lmv5dlMHJr0Y0g
eM9t0a1MFhtrDDlrduvdXpuqtWuH01k9OUl2MUFnagyIVP8oA88zNE3Ul8G3xgSYrMSe0stmkVjt
U63YD+qzfhQOlczR4VamldR2Zn25sL3yB4utdQKydbDDZI2AdtQBde06o/7JNVTjVXJpl5PmRG7z
CsllmMkm1tZPmGrIZJZK/QqT7RpOx5XQl9GrJz3CxwYqkuHTQRd6NFihLpi2iy3GwBjnYC1Wied+
D9DjlrzDYiVi58B2CIxKviyvZ5qS5exLVzyLmC5Jkx2+KEdu2IoBdJs7muDMGytOTmPtDhQLMWlM
VxpsGbFRgqZ9sArGyYxd0ZzIBLAvpQhjau/aW8sIuesbihNWinZngwhbgeFNQSzSoQWyAW4S6syE
ot5SpYYFJ7JFZiXU+xLRbgx8loufBlxJM1Kp9/ruPFnXTnrGbgxaOJYVrQaHedThytx3s0Hlb2LT
2OXeoZmIMnkeUqSW0SIl0/Aq6P3Cweh9UJdBucaBoLTjddZjrGU4hNOaQi/ZKkl2lzZE+WMR4Fwi
Ad0v2RdtgywoNrr11nvqaPQUOHE0P1mGe3QCvuG5i3auitzlFHjpqo3nR6O+th3sQJMbpT6ulfnO
DaY2WR//SBk4SXi3ROANWrSwqp7TuFhCDtBXYxpucuoPo0cojB43FSByfm2c6rlOtYcFfR5/FvQ5
sa7hjMJL9CX9Bl+bejxHDJ0Y+Td9YPRrx6nWdUlNvc/JSsZRlq6HdKBCFYvNmFBooYMcTUauRh/6
DO4GU2cFbeKgBT+OgFMyAhgiAi/aPfXkPVnZCPAronbWXucduqCiF0VR3yHZPoJO3tIn4KSp4Lsv
0m+9xxyvKxhf85wDfhxftYKQFQES7js5YLOqsIQkY3+qO+IscoDeDAYV+3vxYuOpW85c5LQPgFzY
sGuKrHoX5ceWLlsMMHFlys8h9rbTFOivhkXnB0+TwwHYoDiD8Mf/dn3E7cft15T02EWzo/EQWLPC
NM/Trs/XOTGfbshrq3kWD4Rvx22lMmcTpmHyFHfar9sx2mE6iVL1L3CgorXMNWM/eI64TCIrQBRx
jMK9VznQeMpoMW5APTrjj2qPBOCClUnG7qfKG/92LGfGceIwh98bYix3bMXyTZ9jxkkiUKQzhSpH
QCMycv1gx233Ksim+a5B8BnZZTiBMqVjpNbnbwL4we2hnHri7WmIPBKpid3bkO6ieW7u4Thd63LX
o6lTMrXZp+GIgSCjpl00sKV7NwJlBGqRAFblvZJkab60Pj0p4EivU6+1/qiF0XHAFn0KU6aMSnrT
G6Yef6CO9jU6pGymvu4fWfIcRnbN/hQob6uUrt9rPaXR28M0+WLKCvocLG58FUVzmcJR31s4/NeD
1sTPjuHideeA1izPCbC3lz50Rz92RnnIRRueIwrisiAnrMRbkZersraaLzdErNdsM3n0mkZgaZ6M
rdPZ4l7Whg4nkc8iieY2WtF+jKVHhJlmDZfeKb29jTNhrbSmYwfvPt1OkJ7Vd0xX9UtmtabPfTAc
6rRuzpYzJKsSb+l7idXt9tDKjq+AJGzCVRpkW7uUalv0MYK/SQj39hCP1a4bucG7sEhxuDq+AM+0
04MQGSK9W1rPgRc93h4a9uHDkFxlgxp2IJ6H8pBz3Z0bE49YbvfyvcON8ftEugJPzFyoBz2Y261L
uGqrD532EJQgA25HA4OHo8yFlh9yDKvFAdfrU3VstVqeSbRPy0jLy89Bvog5M95VQGa7Vo12LLOy
AwTJpvr2gAJ7FTUQDBodfWFFExyVENF54j3SSMIsPr2S/eWgf+Q2NTNJO87TJAcoASUdrm5HyJej
4oLTbIJGmdvNp8B22hPe5nxFYcn5oAL4+600PeoqNdqT2zWYTyt62OSly5zcmtkxUNvbo1jyUe/l
tUi/C/N4e4DmJe77JB5u78cOML0WU6yd00x2R68FVjXMc/uuFLrf9TPnEeSDsvSC81TpCa5uB1Bh
Z7lvDl/W7RHoEA3Zmry+MHhah2gyEr/DivnWQjG7vYrlDeQ3rtiBjO30ofOcCjKiokbOVXk7RtuA
puUERXeAxml8dR2arpv7nzadem6PmDu+HsML2js6xrr7OaPCPMks+llMPUwizi2UP2thlPY2TkTM
3qCe8QYXns/FNL0mI8Wa6+fpqCCTXrXTe2tq6n3InEtpUiSvWKt2t+PQD3RcRAm951oIGPsJH83a
Sri9WB7sb48gatUTYSy9+7mu5M7IoWkkJUlZwymfS50OFuM8vscuGVFLm+JDjZnxwaq1T0wU4zs3
D2CEq/XMhSdy0iIkDef6BM3IjuiS1o/MMIOtZrOxCSJjeNPxAV6faFgJ7ZvQNfbM55lvahE4Y0KR
t/+sSpobxVNlnwfL7c5jBVrsdlQ6QTwMg9Y/JU1La6Ia2mqZxtO7TdmdsRByQkM4G57JjlaT9Q8D
ge/29jW7A5ILdvhUhMF40TOscLcDYpx66ywnfexb09zHpZv4t78XZPyytht+VlPJ6qRIuu0wWiAo
Hbm9vcXSnEJgqJN+TLrYvLOocv0+op3ixMYR797HiW0c1MRYfTukTZ3NyPro1R07wsOCQiTRq/RV
i+XqdkgI0KDP5xjhQGvI8ExAWMhmNUB0W++uKnTAbG2t31VtbP43d2ey3CqTdutb+aPmVABJO6iJ
+taNbMvbnhDejel7EhKu/n+Qv1Nf1a6KqjhneCaEJduSQJBkvu9azzpN3YB+Y953VUV7yjzTtSxs
1meGcjeJ8qe3ilavgRP6gTaHRAEQpGtFo/QQJ8jppae9fX0qkxMtiIGH67FtYRWgL3D7RRtNd2no
Fi/95FT7zk9Z4yqZfnT64vZp5exMr9vY3iPyR2FnBtSIzfLydXRaiUwrrFrG8sC9s6M2+nrVxoB2
T2H0yTWG7KBENnx9gZl2NLnRv3thLTcCsB7NkdJ58ZqY5Sk7CeIdz9t8islwCO5vp93osTQ0E6Ig
oh+q59Ydokw6+DAx1oJ7O8wRF+AwePtOZtW+SZx3Ms4qAkjsGsljyNSkEP3WIdvkjODKpj08ToyE
PXdVeUFtXe4TVxAnjb/kYFjGdtCRsza+hLPn99590k2XsWusM5zlNRoyf1uwguUW890hKvfBjC2E
IYNjL/t2QDyjkDjSfnl3vYr2jBEbrOy88qX0/H2cDAorUC0OCllkU7AGjN3OPbuCVXVoQbImuXFt
TNhUtcx6p4yxyxLPvkqTDALT7PuddEBbR3P0SWtXhBhjaTxMHTFrAc6zr02Ym/hEqCfNX1pxwLgP
5un2o7Lh3MnePDaqjrZeHOSHP5///e9uf3zbCAOq5NdDaUXbsJiOt3+7vcDt+alveI/bj38+yTDu
L0vXthYS8ghrJytFr9VD57EqdwnVnHKB145nXqtE4K9l6z4troUL1iSOWQFFWjdtS6+7xtG3nA4X
E+I8A4pDRFc7h3PV8yaVOnNd1KtLMFPIvALSFoYu5uDq2sr2sNx7HKJN5ny4nT7uNYyhh7LB6TRZ
JRQqmUluAop8gP7etaTz9Qe3/KlbVtWfqVXpUac4tRPKfErxeNpt1B46/VcJqBNfX1yRQzNvsGgs
ptmyTjcGgsgATFfmI+YcEMJgCI5uzAIAgUyL23Zt2fV97oqTG+KkuB0errIWotYABjZtiIXUWDAk
df9y2zmqo9UBtUWuV3PJsZxI6vmedryqxkplU8C0MPqK1267ZwDa5C6k/EM3NBwrQ9ehU5MNHxsl
cqH5udtvi5YpOo76FazHdIXAYRm5DQL0wsWRewqrTixvHywSib8qK1ZxJbocKOXokPjStkzHnonJ
nJXJ2kOUBz1o7f7OSuIVhsKr5vpifQvgAhHeHm4pXBC0G9LjdaLNHBkcgjRC5ita++v8+Hp1u+nK
w+1989jwl4lClYADaG8EyQ5XS7qbgNqsQ4YqWiwgkSa61ivHpuSQxBnQ5snFcQQRd9l3zSMaaLnV
AR4fE4lnwWzdE15waORxir6aLjQNkcrH4dIM1xj2lVvW3o5IOB9sLCIKOz5A+21QEOrNoekVRUiE
u0vbUwiS5t5eVWElIOJgXBuRcA6aCn4MbfszcQPoQxLFS1eLO4BGFUQq554kmHBlquEKkaH4gk62
M7Tvhl1r6JxR4tfgb3SRBfMBSiPWInGdYt8544BFm+k+aMDJjvhLmB8mFT4A/vXcDn1PYiJKkKbW
WKcntrVO3FktSizBNnCbXSudASiDCbmlT8etbfSEQPSGJMZrSvbh1F9nlv+xS0R2LFqruqBzwnk7
hs4ZR4PYJALHxigje0kT0t0E4GgPvYRIHKhugQ+YuQUCw5PLrQEskwZPRZTFvSftDTbm4BhCNNOJ
OV7o43NoDcFDWhKBgA6HTEM9my5aQZWR9yGET1KzTaMkPhgjHY7ErglHGQxjV+WZeYgs/zx2lYvw
LmA4IRae5VBdZttWpEeMkOXhtsmVePBbYrTH0jyBt4OKmDDc/blJNaPAnklGmu5qP8I0xmhOaAET
sOCglfLqRASAp4pmw+x/0+v2AGG8Pbj9u+0RSEy6yEMkzPrgtjZLcC/ZRYKFzrpm5s91DcuaGBEO
kGk020GUp7wbwdb/fVM6s+wd6ehCy0tScHIfzweK5sjxvj7/gNaYmwThybLqo1UVJ/Jw21BykocY
y3HZqz26qu6A3/0+LjL4qqYCtTg/Vfz9JzTQ6DBc+zppXICZUiNEM0O0h3jemKPQ1lA+v5GxHAHw
bR5yA9tPS4jmKpNBQjm4jTLIWPN5TlxkQ3wfquT+AJl+2YWTvifzbTzaCIZSEviwzAZMjlxuo3Xm
y6/N7aGOhgU/1PwbnfK5Uw7lfpj35LbJhWZDrUdSp+woOEzzpgr7bJ0XgNENPSLIdirvyl5/9htG
eSJb+q+NB/j566fg7z/xYgJbDr38NOlAKTnIf28/WYoQzz8f3n7SK3eVJ4Q4hDUY0ttG+DBN0zp/
CS0z2USG3xxuG2JE2kPAjO3r4e05nHF01qPQWmp1i+5Y9NwMEszQkeeSFS6cFxliDg4IDsMyzL+m
JkNJJJCi2nmtlprlqv3Us5I0qgqtnkfCuMpD8jVSRWnUY2w39YEyNC1QkzTE8mr1E4UaS38MOqTt
eVCVxwGcE8gMxotw7sEidkXu0MyNUo7VbeMwW1+Uepx/HRKZp+AGMp8q5XxW3PYkBZe3DViuQ4Qp
hCdxDqcfupwzyHrkhyP533Iep27DFkkgFD6oGdIICR4or5H/MGHvCaNBHWzLUgeELgHdgIHEpsnX
D4hjw33aol/Tegbt3OVSMwugcV+PfZkge5bZ3hySWabfR0srJ7O49quDbIp1JkiVoFbAyS5NaJxE
yxebKJDPWWhyz52vldtwcPvpt+dChxMR1CkdV84L2ZX+ukJtcE4mUmmziMiXtEyLE71CAtQMr1xo
ESieSQ/V1s31ju4uizGztGCppfVGV4l3rwCfSJa5H/RgAPbMqkfYzRPfBmF1Q62danrSZ6liSQk4
5HkR7hwCek4CFc8hqNtNrKL63c/Nc0yLFcxWoyA1i2yVPkW2ry5FO/l3BRqDUmj9IfFpCIqI3pJF
S3zhhEa7BZsw3g812YS4a0FJwZikQOg79bo1B9o0OKWpxZr2ybAR8hIq9pCTJekxeycgIspDSsrJ
vFxx7TsUL8OjSYWXwEIQdxAshkfXtllGGXqwi5xxY4J4JsUCWLjjkKfs1QXBELRu8JwDL9Gqb4Zv
dYu8nkfrRJkYAfv0ZKATIwUHBIRjZunJrcKJ7oxHAEIe+s9Zn/xs9KA63x5Ri2cKiE1vmSV4uVvf
tl4VILoRSfO7tDRnLSwD9YWZx6/Kqte3592qp4tgRqi3Rdpcm7zZkmxiX/yhfGuIllj5qaCmVOPB
MkcEMOZkP1e63bxa9Pn3VWxkK4nz5rU0JqxCYUFTaP6tRyoYDi1MXZUPBisnE2CRGZG210vuzW4/
Nq+uA27d8/3vtWXwfYhpneYlnkS9iyjlbOJ8IBgHz33S3t82oiX2x2QKu09qiPDMEzHBag3igdx+
JgxdsjBg4tHa2fhAUAv1X/+KDNi7Yg6Od8WQEhldyzWhT+YDjCZQfQSMr6NYlTuYoVw6dpcynSOP
JsoaTPm2A356GssV2i+YUT0AepUlI3wpuEogJoKDS2grRsCx2euRbe6gk/zKG6lD2aqqq9+n9DYw
6D35AM9WpkB05nkAXpk3AB7lXvmdKACyPmA0C/2qvPjQqjRaJk5YP7umAkqqekgj9hP1ZP2ubTWb
DwFqKDEchUaunZD9qe5MzK5aO2lGmnWSciv0u/axqXN5VLDuf4kUF1LbIiVaG60k8baurg0NDhmW
2b01JYi+lLhz/OJCZ8p8jiPRPTsxQ0OCK5Iwsn2jZHtfsBeOO+a7TnQFmDKu9NjxxDEmJGOk1TXy
P3xr3OoKHC2ZPAuzOd8eGS6iPU2v6dy4NQDEMFqKYIrud5rKrFdXZdtmKvPvg0+dLeiT8K7P1Fut
IHzQFqX2bYP7cz3bfLTnzdRPJ5h2PunoVsqKxWX8qznJfMxWD2ifsO2Q0ms0IBhjKFaPAoLHvo/o
tgUCOH6JWKQYaWibAXPPoC/EN5Ni5QLXzNKtjOi71zKVCJoFfW35hu4KOEbb2ocAuuUzWLUH26m9
dzxduPIirzrRICIDL/edDfktOq2PcfxBBvTam6Lpzfd7FFEZ6MrQg3JXgYfdQBfrnogCZgQl+PKH
CuOVRwLPLwwPCkNXP4RkWWTeoay6NQNZ9IYAMtzkXpQfBqn7j3JMWBepV8MPxUtt6zENRG4EJlEj
L3ZQ//Hw9ls6nDRJbaaKZRvUT45icFaj9Q3WE8gCOJukgvOwbtQ3jDEo7szhs7X16a7HQBz2fnY/
IgY4eonPBNeiAmwTFHZP1ZIYwCakVxqP1E0o7+rODz+nfY/EI3q2AhoBdElGwrI99zIZ2CqbBHyH
JabhudjifbQ+9a7/XtJMfi2KsV8h3snvs5BZUjyTUHMU0Nsc/C3NhmaDNjF5sWL1BuKJyBOCUD/M
1nusPbP+NTglrZmAqNqp3FH8wZPQpqCBKlAECGYokdrgXdIxbInedJxnglpC+Bwq3GruZK6AyRlr
ofrhPs6MtywOpz1xQN3Zmlz4i0l1rRjZ88R66R1neMq55gthdWDLQywco2fsOYksvg2vXDc68cOy
ld1htBz7WPXdU1lnz0ZN4FIipvfMJGgOoAvrmraLL63WGqtG9tounKr+lf/5ljYW0UA1Fwah686S
3OpgOd7IDX7FEs2yvFdyLr0F2vW0Fc43QYc/L/aq1o17UbfbLIz0Df5WScE02glKSTvKTPHSdgZr
B9BIn++v5VqD7PJlMxZBhp3OxNfSzl4iKyW5rSxM96kZLTh6RMIfslTQ07PnKNtUhnuqR9NWZPY5
SfXoLQoxP02Z9j0yNHp0iWLtGo7aamRE/tEq7FsDPVjcOWehWeWyIFjurk3kVWn4/L0yt0+JbN+b
xmiesrCq8BdQ33S8xv7w3lRZhdu2s43nAWju0e9y41Jw81wwmmbMfAvxMk0uwRvGSovwDDmOY66n
wAz3BsSaZZskybadKMx5Zd3te1t4oO98VmedRw6ERsKuqYfjCakMdYW4dLd0v8qzJecAGUs7J4i0
1/SLq0vVCBjHXWkSn3n7BjszW5Fc/ezk8IQ9P20/2jjZoEbWtvYQZXuPTDAmPeKpTmOx19OsOlbE
XO4No12JnqC3aFIakYT99vbIdrC+cU8B0wbZvQQUAjQhyFa2G4ufYNx+NrZhbXK+/XXYxoplhPsx
IImdFilTsaVbRPVd19HIAJj3golyWALnt978/oWg7fHkDB48raDVwN1a+XEc21lKpB/bfPo/m6bc
ulDw6GQ8DEmAsFATTC3iSWGCBbIUGclLrI1YYpHPzUkY/v2YSv+eq3JE/G2UwKWb/JeyM+gDczI9
bao5p3vfNK13aEYHp6auPbUi5CxsMW9COJ3uYNacC5ulWKvI5JiwcpHMhGXXjLBY3BbTbS67Y5CZ
eyzq/lNmYATu4/hB5sgeIHu2d3PcWOndZQPLqmreQ/RPsCgCJlhERSXDS66P8kzxwrtrAcqwrujt
axNF29wfp4UKjGpP07haTTBP13HB/3Y2zBpe7iXVh9eYRdXVVEQ9B0OxVkFdvc2dx48Yc9DKSgZn
PbYjM7ScBgJ7k52B1/fwhGP/oA3EA9lV8YMK732XxeYj2FGiTSmPrao20beStE5c8GQUdU57KIgZ
vTo6tXT8Q8t8vkygnJH3FdfqMR3t73qVO/MSfnhEYp8fLab2eJQMML9lu+16CrypCF7CmcJBbFX0
g2ClbaOpnYMAdl3G1rL0HoXAItr0ff8dU/zakYC8qRdlyIOM+IEkM/r3gbbSzUm+aEGyJpwi5lYX
UFGCv7AUjH8bMNbJyW7Fk+XSZXFibbo3NVJgBkTYu9AH2gYnaUkLvyVKlSaQbPJPajR01QyX8HWP
2ZLpxJfaq+JVBnFpZ3v9QHQoAzZw0uxo5SWgTxG6e03Pyl3r4dMMBolcDPgJqUgmIT1WZK0qt8xe
yVChxEK9vpiRsBRz/e86Nws9CvOnCldk47Y68GvHv49N0W0rN+qPYxmHx9wI8bWV9FNNSS/L6d9A
1Ic0b/MMd7axbf2Oe1g8gzXcgQ8coPrWVvDE2nOciHUGS8Bb1ETrPZiJLZd8BPpPBkshdpsPJV7C
boLGV4SPxNKAIUCAu6aAZVzyOtEvXMAN8eMdnVHLYuFnNaebVDwvomatxS1g4qk3GFcijLwVxD/u
H8iipNkcbxEAVcxdvmzGfYgAf8uMA56eb2ZrvciaZcpvjo0HJoW18p3moMkKuuFFNdm5TqXYMzcp
VoVlUuZLInFkmsXdrX2Lujp5UNKuj3qqAVs30zsPhBV3OCs6U/nKIZTo0SnNsq2Vd+3RiIO9oefa
QxBiJVQ9l3JGNey1AdyaFPLaAeHP4vyu80R2p9WTse9sgonnp/LUQE5LXpxZZeNdZabPYay7z70O
zLs2/Nc+bhysiq9AmBWlk0uCdWyhObW57VXZrisiQb2SOolr7Doy8+Kwmla9aGDUaUx1cntr0q54
F1AKFklpv9uOrC/JnKcOu9j5rtfGUpRh+JSC4liKDhtNGL8n2Ns3te0UO6KP1GuHLikplL/Mc0IB
NM1qn+DzrQCThDvPD1uinexwhjaLOZG7eOJoUJRquuiIEmYRjt9JMmK5K95xBINhUUGwGyZfHeI4
PY098xwcxIQR46z46JAV97jzkdi5JoQwNWH84Egko1SvGE+mRYKeggaTq16ZsyCkDJqLBGhlVmH6
yBqiWA1FA5KjdJqdTQFjrh2E59smJpd0ZRdg6P2wWzZW5z7fNiml3dGEKB3n6nUg93VTJ2GyjUm+
CUPHx4Kj6YcgktkZhoVaWwUKGEN16S7rIv2QBoO5IgO3eqdS9dCJ4Jtma2B4256pFUNBIlm+eoCJ
74p3c2S4SyQZsZbjlZuWdg6ClExDttVn2xFoAN/smD53ZKHDMrdee8yk3KWMO3zq4FQ0i7V6nD9r
fkpuJ9XaBFPgQ8eCxk+18RDLFvxi1VRHc063iEMdDfkAVaRDtFd0hnEeW5aZZUa0KdaNZIvI1uac
ZN2mhuxRwu04J3PMgqPICZcwVqachrOGqMV10WZjeiXKiMK3P5MX0l4crDRmdu3Ro6KIic+0BeyY
he+tcP2rhHB1yJiOoBEtg+ukwIRcWeQXuFuy4h6Bybp3zeEUbQ1Ct+/DqE5f7Ggm+OjDuTbnbmDe
GvdNaIE294pvBOga9+hYjtj26r2QTvHiFsahUDWQCr0OSYlWFcWKJP6uxkOXbAfPDJ7rYRyezQlL
epP+pI/VnTU7bB9ZAef094iMVSRfLPK8LDH7JPXZHWi86u0g0GZJWhA6Sa5F68a7tBxBHwdgxPF7
wySYN05LrmMnFOh9PT/ZaZPsmAMZRwXwcpGXNu3hQbefo667Dwsr//BNjxxOgKxuEz5VAoxQL9Py
rahCGjiu/UvQZncKgMgLYTOLt/1tXXjJIYcbfKZMpZ+JGNHPyPGIQW20U1dApKQs9eb2CGsJCYyP
ZRi8dtSEd3TwKPexfKfm/BATPRTWIgeaaspHoQFhzwu69MxDc73RP6TmobfT6BlLQ0fcRtd0b3tE
T1CpFFfdI1E2HjXK/6ltXk0HuYAa3expyMk+Kr32ZzxlL26FTKeX8cTyta02NLXxbA90ks3g1IKa
fcrd6hylOfTJyT6okiLZ2BCwbTPSgdaGn5ISQrsxqercq14PWRO0r05bWve3p6Ko9dZF2Vc7uyqp
GXLXzGI9WHNbTZddNacGI7M8QSr+YVHSWpZSe81rmMCBrIeH2ArVg2FX4YaYRo/OjURERDc5sT10
/0rPrqz47rAq1asmlumOfoy76BBe7ui+CyofoXNKzPreRQLRAbI7D9i1Lh31DByN2gvswc3UwknC
mpZshCbcsyPjIwLn6uLYXEyz69vULJvSVkZTZKQ4WVBU3XlGBIYpKM2VlpUv0Ki4+Kb8ocaZsrYs
AEuZZ7w4cVzv8LUzYTBKtAwjcc6pRIzYAKcpA7gUZOb9sSFexD+kBRQkxqnqI8eLf7xttBZubowv
kJKLn2H+JYPOKOsnxP7GoyvLdKfHOJXxSEPub1iHIoCA1DUpz3ocE3oHTfeYzJsamLNmoUBya2fV
0VVdGcYRm3X6ZhRIG0doi2sHygKBYZ5BqVskqDi1BM2NBLueJ8WOXrSxzrwaJ7eqzPu4gSqA24/4
S42y4Thow7YdlbtuqKRi4Cm8A1g+b2PE9ZN0XA8c0+gd/TBKVm0ChkBz4HcQRFmeSMqbntrk2ZrH
3dCIvW2fD80z0hAW8m1nAg5pf+YOMhNrjKZVBWn7AC4pYYXV5jtU6ge/mlUwxUcb5OF57G9i0FHe
D+SSLwL9RfSyOwcp0itCebW9ZoSXcdLcO1VK53nsuN5jjGJf6+qeqKolHWlq1Gjguubdr/vpDSY+
ZzBe8s3tIQKRk1NOaMQpESxIpY0OpjKs+wqyJPLSCTqUXX0TbScehuHnMBgSLFGIlaFEDSQpwZ5Z
S25SA3oKc86M1alfr2Cg7GyLANHEUkT2Dbq+N2P5wIVGJ98kwTmQ6EWdJnC3hB+754hwXXo602Ho
63Yd9HMDOw6so7pt1B1Vn/rQ0VolIgA5zw697QEQpH6XD3G3aobimptDvURoLN6cegLuLpzH2sE4
QJxTWQrnp0Uy9ELJRF2g+Z2YHfg7cK/Ibcs0eaEd6N/Fs5zcE83Bbphbe5ZvXQpIzFVDTS8V0SGn
HNWA+HGDBC2kqCQUKUWP3yx+xnXIkidu77JksMAMRP3eoKBycGUP5t/0L+imE6BokbW7PUTs1a9c
rLkPk2ecVFWgWesbsUw9rhWh6WfUzOWaSqkDoi/Tz6Xe6+dsMBnRE26JhgjbJyXfcs2ML6bbtk8l
U2QtNN8KR9dfYodDEWrFHz/dntN6rwFMJgjM0JBPYrp6Epl/pozSv00jJa5q7BE2Gc2cZeCTzEQg
zsZAg4QZVdJCDMd3CqNPYmjUU1wT3tNnKQYAB8GyHPIG/o8Jkj6bxHJqe/vF8hBrjmShfWOXaIzF
yUxN9F6aEOYFlzr59kSLTnr3AM23o+6ABYosCZg6dqS877NL1kxcFNpRmO0zHc2TXiDeoRoXPFst
2mkzcg6AVdWd0DGbRXE7OwfKbI/JtjmYuhEc0k0mrOGUZH2x8joZfHQ2iYKycr71ie1uyo7IeZfK
ryEzlC8mAqw607ULJeRqqU9F+oZw8TWkOXksJl5iYDW+dzrkCaWvhY+Mn8jt01uSRgygsKJVkEHB
ebpt4H5gv5l892AOOchy1wdZVbnx6baJJQ2OOhIftwpuhM7SINJvVUn5C1J0tK/Dh47Ra5dqSu4S
6q/003sPLBptZqFp65JOG/JqAxdkXCeo2Y18ixKrBpcCE63tu55+FqFl0oD46XUuIKFEo/5kafYW
Wp23syn7LtOGNl4d+SyB6EzuvO940PzHjgLXss28HPiQ264Z0sSytCkoG+Joz+Xh2hrMxc0Z9/8r
KIHSm4Vz7+/evxna8AdiYWY9/O0v54+2/fgRyfYXzJO//PGrGZbwx3/+QUtw/L9Sp/YMWguuYzsm
NII/YAmu+Kut02pysQialslf/OV/CtKRor/9BViCR2iD60ExsE38hPyqBeQ3/8r4qynoyuhAFBwM
hrrzfwNL+M3+DrXScKE1CNuwLc8ALvDPXkVfjCBtK63a6c1wV1r6imoZKONKQDcjUArw7fB1GgC+
CH+VD18+yP+BCY4Ev+jav/3l372jqeuzydsR+FB/e0eCmQoL20O1G9YtjebF5FUvpnMaLDwUA2uf
/2Io/82ofdtB3shn7eKaFOp+g0GEnRZMTZUymmYbYocpHbvjtZrSD+4f/8Wk/W/eyhMeuCSbN9R5
t38+lr2bGX7ZTAQgtulnmqWfgRZ/kmbkpeH3fzjR/s0xnD/0PzhM553inWzPMlzOgX/51hAVE2Js
qwoL1OCvIQrULO4A8Kf0av/L8TM45//lvbCcW56LlZWqz7zX/+B0Dys9t0rYETh7GnPZC/3q1c2q
8pyjQne/cGpo46W3NxrMOCXeVbd370RYr7lh/hfP+G9ogNteO6bpM22Ey2x5vx1ft889rfOHaucj
c9LTgJnveKHgeTW08aoqdWkt91cAiP8/H+zbHv5+tB2KbMz4TEy99m9HQKP3LFxjviETpJ3owL9d
GLrlcKk7dWkkETVFeEqK6Zp4NfB7Lf5oLJzzI6YV6phioTznOXHS5/+Xj2UJW/jYuB3n90vXaUpp
AoaoiOtusRVnNs153q0j6mKhe91PqZ9lQ6erS8iiRVC87MrscZztWZXsn6AfQneVG7xcH//5g/3b
r8nGACEcV9cZXv75hME2KMcYVvqOJI0GZwrJFfRaVuM4cIFbXBE0DV2ze6tM2lL/+a2N36zXX6fI
P7z3b1QBz/OtXkM9u1O2uB9IUMJUkIpFSA6O2air0n0ORaJ2g+N8j+OXogm6/3K2/LtBwPmHT/Db
8DakeVT2BZ9gopS3MF3IsSr5mEpUZwlDwn/eX2Y0/3q0fY/d5ryEoWdCzfjno10GuKTyssp3yNI2
bu0enTL9hHdAcr0O9cmCLEbJvM/iF9kFxIMiR11m3nCxG1gltMixOI5HynqfYzYe/YBzR2j+AYzn
pmr1a4UzgA75XajLCwHXlzLZKLt8VQxwTPY+HKMV9K8UEO0NoPYTbSPp5PlyKnmd+e8lNaZFL5Y4
k7clMQeYmJZVaTL38E43Aa7DCZqm/JHd0bcXEgAWuk3XJiGLwK0ywGY3X1B0CS+W5ex7dH+REe0y
IwagDbeVb7Q4uxGZBniOSiZEH0OrHuIaJVOIpq9Ue9TO6Kh0h8zt4qFz1UDGfYFNJZdi4UTpPq/D
3RiIDSu8a1fP3OafqUw+Mlc/0n8TlKAIdSBJhwbD2vSTT8LkPksz+ZzPJ9PnFDYQBi7igl53+8Ob
h+L5yOgpsP3IbIkhATKqzB9ENAQLvY8+SXDZgvg5t21L9gX7ZShnNxAWmwGOse12hTjzehs8Okcd
o6aja9/gIlZj/mHwnlbDATIZ8QYfaS3l/wvLT75s+TFo7JxHWdNMuoXsQaAGqHUWA1BL4JE0CHMs
uTOYdj3m5UEGDGDz4afz9zkQd2uW2rPdhRzJMv9k1rjxm+gTh/wZ1gF44hFvTxLpx6CvflD2WFiK
XQXyh9tz0q993N8l/i/lVUR9eYTgDdwnzGkAoce4WPmHmpJaVUJ5Diw+CWEuj0p4nLATeaj9xfdZ
zOX4Vyj1of8BAvHInJS7SxV++DaHoAhI+cJ93qsjWYMEEw1X2B2XaJhPtFhu5veLx/q9TUJ45dmH
oMNmz0eKyQ9+DOfOTfUr3YCVZmmf6Cc+jCT/6F07Wwh1resRCg+tvzJ8FCUg/7ExLrP72tI7zil0
KcsglI+oY3hx0ebksHB+Wizd15hgae6WMBiiowUPdRUwvZj4RMsi6jZ1FWvLtk4+knSmV471PYLJ
X17M25mCL6uBPLSt07vyV26sjQfbBY3Y0fnlujrdPr2bsn/K6C/zfTehV7aIP8wKXVddfww518ho
nfzOJWscntPSYuWYRfp1PpUxnXAp63QiJJDYaWbpG3w3MTOLrVUjww/6q2iSCsJJ2e7TZHwxsLnB
hOOzySySbOg8pJ9OQApCrQeK80OYFPmS+9vpWNvhZzJfuFPOeYDN+Zsww0e3K8wl9AegffNQ4sXZ
5+CoK1nFV7NEAgzXsx2uIuI+ZWiMxXVQw9+axg3ppQQ1+NFH18/26bTk4vRTSFFP7cSc8DZs9fOt
PsJdMChOoQq1olLQhZNuvBrzF7UsQ/0H1b0+dh/1SSGodeVlKdPo0y0B9bHs4x7YECBRpS9uk35o
UETquHtHGg0h/3PoOV2MMP3wSPBd6LraOpJblj8wBVZobxdI4qjVzn/gy21YA6QGdX4FIgh5TuNj
KYePDheQV+FdAu5Dq0YTM94fuQr04bFDnrcosW7hC7YQaivA9URJpn5wBp5ONgvqVlwbO9vv16px
TQQPsdoMGeO25ofxBn3d2bMlPQRlXp1svrocCKnziOl0cgRVxZWumoiAF4PVdtXRGYu7AO8hPe3g
TAabfWK1Se3N81Blg8wvLYTfMxMTYfmBLuXepae8aqv5NkkQFEmPvK2ja89cW/E2cbTNCK2LznN7
rkeNiIyowFxGjFbUI1rSVOWvsyp5AR2GjI86NMhGDlzGGjbR5oCMiGPlDONVzwZvdTshb5MXRyaf
8+1Az7NP+js7TefQMMR11J0XY6f/rAP9Ca/psteNR5JZj6NMNtnQz2BPJJhfX9HYvUqfJXKOtX4+
+SUG1ZV3AHLmLbSYE6og/8gw0nFtZCWK+xGAR00QmM1pHSkYh+Uof0nMoGu7dJ5qYpT3Q5DsDV8U
aOEmcpIxeFFbCtqNCJuXmnScLaqAjVfnp45UqFUDm9SRLRpgAo7pDKbdilJgvXSS2lxBVxMoNLQt
At2YLxDnjW1qa8/NuSiryVxWwBQXjaCaNPDhbTidCysgxiScxdPJVBJYXa3Mkfoieb+cnu0IbsCj
gFZgyCkQ0dJJVKvcjZZcyCbBEuW5qJxo6fVM273xV40xzZSMWyP3zEXQ/yLNoFjTrS9R6UriXWlC
SU+RukPTedUzmNeJgA5KSqid1t3Xd1dmXEP91H0W1rVt5L1C47bq8sbFMGx+gPfxVqkeaziT65UJ
rHcZZXztoLQ++Mc783+pO4/ttpE2Dd/K3AD+gxy2zBKpbAVrgyMHAYWc09XPUyW3Zcs93TPLWQgH
iSBFAlVfeIPdIqDmjQfbjrDOkDGRjflhkGDggiNDABTJBYJqdesqW+COUBbCuIv8Ih6tDd1Pbd3L
WDYEt7vuv096Pq1RgkVLlIajXd4WnftA77Cjmd7fYVpzY8qx3HEvF6yLoLrwiEaj9eQVnZSS5+dw
ejQyEwMMIsZIPV1JwdxWtShKeP73bOKxhS14jwyCvoFR52B9WenrUgRQFEbW+FWyDQrTp5r0YGdX
+TmJJm0zOzLXaTTuYAueIt90NgAHPnVuJWhFQ011E2jVQGCxYpnd8rBEp9aD/asFBAY9z/KmqCfn
1BeUmoo7s/OHu6JGlt0s2wsTXfc5H28Mzx+/JJG/jlP3PIpm9zmiRuvt2k4bPyUlWocDpjIk32KT
YPbjt4N+pOU34hfjHFOBgY1VJkfcjgCiVeIC+w4dA3hRrTszsnFcijGejcuvIsCLE3eEdI/qjC6M
h0C66czQg0FHgkuxwSxANJmW+myuwcMHqBGANKwhjWN4gKqr2GOXUa7qRtM3rqghlEEvKVP3rImt
C70174rRRYf3WeXkNrf9WKTbrvf2fhsaOwQ8m3VmnQoB9rxxzGtnaugBlCVwVLDhjuYfKpi8APmx
bgDnR1vOfzAEjg5dWiE12y3rKO+vdWPgZMCPudlG4BzqY23j/NC7RsawOQ9beO30iuvumza6l32R
oFJodjsMwXGxrfKjE9g1D0V6G2TcRfmDP0ZgXmTIQFOB6FWXzjch5c+4dLdQh3yk5ONXx/vaTUwf
ej8aEJXSHqfSq8YyTqFnF2uMf8s1LGPdJ94aJlCBGsYEGKIQUkUpgRY+ymvQBzz6Ls//jLzkkAO4
nBBz9SzeMMCAcbVUYCAQ/a92A7Bcusr4oSYe9+W8dYKm5f4K/L03C4wrRL+JmlTfABxH8cx16Lwk
OrKRU7Mbvbk+xUZ7Xs5Rz4w07fq5HfZ+0FylmDWvHVRRYR1jityl3rb1ZlwZhuFzK3jSlgXYTYYE
+8pCgLnwRboPzOIAZ1DfIEbZHMYh2bZ6uqaWXK0D9Bv3Y+8cSg1F3YYZBpGWcN64lW6v6A7RRyby
M7Twy9Cm3E58qWv4bZzQdXvwQWLruPGr1XjnPIPZXs10mPORZNqCrk9rrENk+c6WZkn3EXUChrNg
DyHjFr0wc7/k8bnwEZrvA3S9mRX2E4rEEdDriwA7CyuM7rOwznfz0H7Jai3czSCCNrmZPpdZBwYz
e6pd8JH4qdEGoe9YdwAlbXSs/c79BOFJ7Mje3F0ohgt3bu8DH3WQOR9qaHVxuUEYH4APscHS+wd/
iggQIelCeIUUYnATLDKk9A0Tw/M+ODqkDyt0Uh8K6ZDnz4TpGmGyI3B4mavsRU6Yb9Ul8PpRucay
CNJYye3Ds47bN/18xzyHNAQrTgYFqYdBDrrqxxKX0U1rEme5wHcGv1jpY8ogiJrSXoWtKf6RUQVA
2mgfsw7wdUg2kwxoXDb5iJUghm4Qp/aaMfFJJZdqRFSKGG+tvpMFbYKyKK8Zkx6RDr9UoW4nLWV8
s8PBWCQPpk/wBon7Fk/20vwOBIoHSa9fgmovI+UyNB9wjkdOpYrWLvy6PWJqIAy0z1gYEoOSNE1h
VGwXyznIv8Dkn6Yd/rpAyieIT0BrZuEVYiBIiRbsqsbS3+SwdE0it6Yg0MiddGPUvjhoG8tvmlPs
b20S010lGmSn4A5K/c/FIrrwe/K7PNS2UJt4cFuE4o16m2n8jIlMtnpZa+nlt4BfnY+Qn4crcPJl
KfUHJwHCHlnpi2nz/Y9LS8ZJnqa52EDU/GKd1EbJyEj2ZsGXW2bXHu6/i+fc5b57GVA5rGwAnAk4
ZL++LEP5iDnLA712CwOAelMihwSPrb5zZBoyTimkAOr7Wp1lO8PHspuG9hGgFFo+dr6LasQpQlF8
nm2kiMgvPcwQU5h9cuSNfFJTS36zWsriLaTC0NsDfFQVJF9IKODr1Ya4NjOhyrQUxNez2R00uBGt
sI23OzTqsXZpguWYQHD1q3BaNTm/tfzYve/iXwRAbTDIFgbc4k1Lv3KBD2xcuv9rV+AgYLrenciC
Q1oxUxv5cGvlwbjKY+MQWeOtNc5H0AUHp/f44onsSdB2uRCv2HtMW3BEt2lN3IMd3jnKvRdu2ZOZ
tgMMQ/NB/Qa9yMMtfmqHuJefQY6rRSlzC5kf6/H8aLvzS49sFr1AgXpYiKqqZwHFUFmylS1AbbRL
3SHUcnWK1QvPoTFk3FzyQ5htuQlkaosO6IUMpvieCMRlsloly7F37r0kgBqPx0Fhmie35plonfmm
1oqT583YW3ZX6Lrt0Ks8x6oiX6cFZ8hLy/qHEw1fxvLedpt11c9AfbhHCiu+DijpWaZ7KHv/uRow
aKyM6WQsBLuzJ17AJGIIhvGmHj6q8pv68IaccyoEoTZmTqEiYZIyhPna4TU50kPlJgAiNgS0wQJI
tYElHXS44VPhXoY5tRQDkk9u3EyGwOzKmi6shBlTc660AaR9Xt7LAQMCxhOQVLQAGfkmA89pq+Em
5evRahIdP2tPBBoEweR64DFXVn2nqslotFlM9c+a71I8M0kvoYNAEnYvTTx1uqX4jtofdRSS+qEk
ZKf3RXRZBicbxEPnAjzoQnCM9Gm3hBjBtiMT5g7mFRFWITlqf0iVqad2kdWxWs++VV2HPbRMI3yr
lmhh+aDt/Om8AB+dTiQgcqCtHgsxfGvqASRhv5O/arz06Kg4L6hRvSTG1wQzN/Bp6D9lBcMMOjuW
eaEH5bxZBP+2LEEMLU9PNE23jvcp7eOvtYFQA1WVxjUjZvWzsGfIWOR3MoQ3aFI8yX/T1WRNmUGx
6lAR8ylmepiHqcJlD6u6JGplIrk3eTpql0LFaAPTw+gv3qjegEWnDyUowKlhCGZOM5aHWmtfpyq7
rYNyt4wI88QSBE2gvsIbDER7qa1lAyMx5miF0tM5JjGv+VA8zS624XZG3iELPghIvAJRhKAMPmgd
t9oZrZ49MgEPnry11UI0sji1EjlKdLUuWkiz8cHN8D6buAXR9OJ9Rb91x+nac5HoV4WF+FMG7gSG
r48s/ciNB0hRlpHydl1xgyOaRhc3I6yPX/veMIjMqLOnVD2wunqreFhB/lI02Ltk5m6gduI6Mrfm
rjSnfN9qeHgjaLieVPkM8F2AYzC6NxcjkH40Isn4+XISnIrkvwim+wvFw23djFuopNjHGwR+uZE/
dYNxoZ6HLkSnRwo+lVhlw+nyN6j+owuEjmBaz7xz2u2iaRM5/qPlmgcId9zi6vFrvU8WPm8blWqH
At6olUHQTlCUJGdDqAzLOG5omd4z3w919OpGDNxOtmz7kbTI9dOzZuxvs3HC+8G0oBfI+IB+8Doe
JuiVMpGkCqsyrUiWyjLQYnMBub7rch8vOcknMwN63TzXucasi437qnBOo0Z6lMSMBi4ODOsCKaKh
iihOxfwgTsYtWS8mAymVuzyepXDAgfQUu2djxMR8QpgafYZ1g+LWqp7FXevWwT5BqysuQHZlGpY8
+kq3ypvYJZosgD+twvbSREPOqRleoZwgB9CuIGkie+1k3xR7QeWeGK9tRQKOMGv5ikCW3zfdfBqx
3gUx12OcBldhTcP1xTNyIobLyMK6b8pfVZVG0/inm0xs6sol9td9H204FL5jpraC0qSa7AgVkZyA
tiNwm9sEjhlgtUB4OnvfkArHH1iW5PLQ5qZJ/O/whrlkDmQS4+21qmRXlXTYtfju0gDhO5xNYbgH
12WSQzdnKJll3lsF9JBio3i0J/e1n0CT+FjDYQqyAQz6iqNTPjOFJGhikCc/Ydh3VWmk3iH4282c
OQyoTG+S8LEiyTuqnLmwuKvV3Ja6hNEdtKa6BYsri9WLLE2ZDg+mQnxH5RVVhhXNaqCebb9pUEHU
WgISVG6Ys/r8pRkERYNdjIDrhXqWcSEkR62WKxXNqX+U0AtTJ8dmbCbJozKbB/JHtzouamv7ITLF
TYSpROtXXwIajPusvjBm/XMIMhiRtoWiavbsCeRFrBjJsSEx3moCri1RfTXWuhGwRe76Kb2tU2Cm
CAnyVNbFvi3mz1pIrALY4nIJbkYvQjw5xk8eC7uSmdcszvuLlrlUav+a6ALn8NGT/NyeznQf5ZOw
mb+FlveIRFe1Iz3fO1LHDaUwFPOC/KmqsR+pQMU0/Fs+t5ZTZLscV9u4/lplmruLnatwKIHKV9jt
giiePXLdsGtPknN+VqSetmK4HDbOnB1HU5gXkz70d4Dx7vN0gCzvTIc0o16nodUDK6UKoOl7lO/W
QtdQep3xBu+xVX1olx1oVgyWURkpF6s+4T6YXIUlhFBqD/2EXp4+1AiyoqKA36q0ixr8ndv71raK
emdd1zgWZQZhQ9JPV62w9JNZFHjDxxi0+XTmqhC5qigZPzW95Z7B71kjb1aQHr0Uo2WDcb137HTn
5O3KaysN5XuEQYwoSg5LhQYpkj1AH1N7P0L1OuHLY+5tp7guRj9C/cbRb90avKKi8eet252ncuEs
6OIlA4BRc4KeIhchIkDn/eeygPfNveD+WDiS+gR2kyQl0Ch0FJa3G+bqJqsl/kwu3Kx3zx2enDGK
yjcdAQfEbyZwupkHwHM+QOzYgMDQxNSL3ZiRxqglqFVntAtxNN+4pd7u2iz72uqaed7nOiBZGgpZ
gitOHkMIKvGXPFcLkYbY7c3B1rRqgKV+/OtC7UsqIg/gxV8EyKAZEdozvk37vMtHW/KmfizeN624
t/aR05yLsi6Ott3DwQoqKqlFoiM4+9eiGtEqwfsr2Q51SAmnnkR7lhQNgUGF/dDQHywthSUV1yOg
SY9RwBInpLrucglnHANo8NY0bfVY/KLg0McoOzStfK4o+G/fVR2SkDfKUioagPaMc7Wg3G++rfVp
aoGClEe8UdYmddPmaRX1dYBWHrOAftsCWrotgbbv0oLSYBy6ZzFSLDiMi3vLbeoTrlb4Y2oiP2At
GJ3zK92WXbTOJ726093mxOHp0jV6uKpplqCNNfQUIguxxsehWPtIidw4hmbeiBgLcCy4xBYbzWLT
YdS3s4kIGHTmoKX563fcUHKTQnt9PfIeamsa8aikwq9tRkCf+77n40TjjFiIlVe3s217lMapU6h9
UL4JP3r32tauplQvb5b6kqLYvMNe/bOtQ+MVsFSLlQujPx6o7uP4aDMRoZTR9hoYV7XqFPE3LDXM
LZJyFikAiiNqbZC/wi/7dLcF22s/+eMCpX8MEW82vc+a7nW7KUAgCT1maDQOKpsYMCgXBrU2DfEd
hTNUJ6WMC/Sb6Rwd+deERvs2pW14rnaphZ5CiFBrVdMhsZRV2ZZBD9UC+gwmNclzJ37mA96kA3e5
WeKI52T25XwTdOFAt4mFD8+W6QhVWHiSd7O5L8fmzgHdjqj0fPAxEDXlU+zJp7ObAzhXdnJCdyLi
9gu3vlZ0OyruJ2c22GNGkM7g0m676dKTQjOORTncatA0EQw1m7iW8WmznTsjOodYiTiIaLBW6lD8
BdtpnNniJpfCIkPq+vo6l6Ih6GkjkBSWewFbbm/ZNWqjURqiQAKicKWTU4LFNi9jELm0Es1D2O2w
3faxemmPnOsS0A0BEkdcykWXZgeS8qpPoJmkmYGS8jKVVMEhSoGh/1rXvPe8t3udj2AjBlLKDxOZ
KTGGWkU1ZFi1fpRsKUVM6wLaKsx13T5Xa2qB/u+PTeGgkJGjtBkZGNV51YxjXY04iGvzJmP8Y03t
c6L7MQqXM6rHAfPcRHk8FtghQNOHvxb63dbUkK1qjfZ5NvhaEac85vNwXcXiKYvrdm1NmDZVQOON
qLtH5ZlfHvG9eda3KTczhYcxOoXCPzd7a1pj21adqgDgceRGZzYpTwHffSMq/Uvo2/vEO0KuO8Tl
BPy4elicTrJmwjUg+8NIXErmaybngOYxLputeycZ6c8JxHcXLUbYkxpGq2nUPexnhCupEwztN+Qn
Lrom6yHXmtX21ao0TAYcntnRR8RtNt0tciKH0Ug3vutVmzKFOB547VPi5F9a1/9CYrJyDA87tD76
MtXhC4SvNXQZFKgdhnUIKVRNd5EWn8l/QDfHPXGZzyMxxcj+pMR6yUxw2yNATpTsfeowq6TIsq4G
OFYMyA0Y8jis0SBBejyLGe0a91lk1udm4SLNEr/6CHKvxl6sRUyp0XBykKZRSU/D/4QpGHLX3Rer
gPVW34jUhZ0WEcEhbmausd54QpjutFjnSw1lTDfp97o4VjhLQTI7Y6iVl+KJUegCMnADPpz2lFdX
e7Pvr826QrJp6ucDKvXwuTV7aw0hTFHBBLdASqYXh7XPDYrW45ZotjktLhVwWlGviTkAg5ZVHlvr
N0WpY7kRv8YyEcgSTDeRmwKQSESdqX5dGAB1h0uYh82NoQ9nvUf6pCp6CdbcshSE+x8JlU6Fxc+L
dWeiSjSgHZE440ODTvDKgZ+eALfQO2htlrV2SHRMjbzFRmMCebHmOoVParnpiwj0O4tgkdohObOf
I3LkYcs4UBeQBJK1xPP1lIUygW1i7Wurgw2h9J/xNraEmP0GBQt0sgJgTQFdQRRVP+CL2gVV+L6l
fGWVzgElA4uCC/L5BmI2Ez0Sr8rB1zJcofTIdJZTn5ClpoCGWo+wSRAnzrYl6qZAIfX0ZGagvsqI
MqPtbzILvySTdJaQR5aF28spcekyOySXfUi+XTkgRuZXF71BeoLEhDqe1qVTrUaqPZhPG7u2/oz9
0svkJNpaG2XpIENpHz+3qEyklhmc5OFfHC8MCej640sBQ2p4NlRuU31pvyAEvciMZp+SyKHJjYce
OFGTkrLKjyQm/8LwjssIQxWXzqn3N//8g5h/896GDijQtnHFARQr7U5+ee/WHpycUn92qGTHOw+p
GPFGRvzgUGbAHOeyNOdbF7TIPBkPvmeeBeOI+pF4pS16i6zETCquozKt01LuLposOJtsSj7//Cnd
P0BhgW7onhP4vh5YOJ19gMQVzVRgm5Jy2/h8yrgjQfTbdlwxDJNMzrK8Vhj4qrs9tp8BuCogY/WY
vkowB5Qc/rGC7kif+fiIuoRr5oslczk/A/3plcVL0uQvGaVC7okdDFMAb0n8XLaC4BZCEqk87trk
1rIc2CGqWz+hZotqUkRSqHAapAmvNILdDQRmvJZI5E2o8/uECTeCip7KT+lbMQrnA604SWmdEvsw
zij1585wO+fxd1GMV58DN7uVCRt1nhe3GW+xcxnW9vRoyiKjcOszzAckyKNcaD021nyXTfHhn79r
w/oDHMuX7Rim5biep7t/AFarSZSaT+njINzUWaOxvQWjSvYr8SY4KGGk3EpUVF6dUaMZIAvP+SbJ
XPPSGOydO+kl0wEVZd8TRMZZ1UoW4HhoBzjwcuaeR+o5S555yLAhekPBe7i1QxrAlVGeljbIUWle
XvNFGxjcOmSD6nmnis0IBhLWoL+Sxy9Riz9bZVCvFvx0sqFYCIpkycjY35Cj6GBUVlZO1GVSELUS
8wCtellTZigRjl4j7o8rSXc9xjSmYPViyVBmT95CRkxP+yU3YaOKBX/MmZEH9s1z1nlEhfJ4nLFQ
/dZe+w6PpdpRc9CMroJ3231FwE2W6/MciXneIhsFwr3FS48g2jq39L0fd7S89HxbRAOKA5YnWyMi
wtxTvyfQo15FxcemNJeazUmjyAWGgf/aCbpbVWuHn3lpe0h9V9r30uT2KYoIH4zQ+WwMhHshNhVd
kpJg6eDK2qgFyFLirdqOey03XSzV6mpHuwTyaoKAwItpJfP5CGxqneID4XCQDsF5VI5f7DFuCM52
oY0WTuWdoUaLfatgnoD2crAa7TnKec7lR63PojL+riF2BENyuJpdOC1Gjxz70E8PVugA1sCVMh27
5jwr2/t/uV3/ZkYxHKz8dJgATuBIDsCvA1jUgzGxtTY9WPJflrOBxz5iuOCbBgHVS0haY6pLNJ/x
5JTNO9kwKyWSzpYYhrrL/gW/+yfiO7ACJgmH5whFFFN5kf0ypnazO7roSolD5kSfqzy5Jnw+k6Xv
bMRxDPp7KBFn5Tg8SOhV7mcvoV4/Wr7zL9/N3wzuFh5KfDuWZwOJ/Ag970WPUnOBdTKm2wjK9TxV
/UpP2moNsgXlocD82pCqDYvz1W3ov0RAzltZ33Alfgw8xbqdl2KTh/4nvRefTDuet1TCQqSrpn9B
4gZ/wOQDW2fMASEfGIZlf8ThEmDjb52N8WFKk3Cj0UUHWbHRhzZZ+6Epm9mk9Uvm4sbHz3Ys9GNs
ouPn4cyxNXkhBerTnIpx2ws/34KfgHYlq1Eizxh6bYRIY7zL9RZgXtkHD6uWliR88ZzksSi1VQVT
+mxMp/scZ/iNvoCKNZUoUIqUr+YECC3uhanfms2dlmbNVtXEI4yCiDWWA47UGyp9wXYYKaxljxVK
XIesLvpt1QvEQcph3YGsvHdzc+fmwaUL4/AiGJCFmOlbaNaIo33lnidob62tukJXzcAqRATaY1O1
2UYA3+UO1p/mDLCuZh1kzVFBRQtqan6gfYJx96ozR8RmfD24DMhLUdwFMdgojHnnTW5pZwgcXxd9
9OqUer93rUOYZM2hbH0K2uWU7GoXCTx3wdgmqKrbbC5ITnEmRsmomw6NEN+7UZRv0cf/c0bT17Iv
Ojor3yOKTL/xkmRk9j/zme4L0X3/9l933Uv3vf3jdX+xmdz/BJ4O5SCwAxhLHpPvG5vJ8Mz/wJX0
AtejJG4GLkD1H2Qmz/iP5dieBd0HAAOv+MFkMvz/BJbpGNikmR7hm+n9X5hMRN+/xaHoGHB1FMjp
M3lYlvkfx63MSBpG+dT5XlvlhSPVQKY6MzcVdtx7Y8B7c8RmYZMvTbBXR3VfM96OmsTbb0ezLP1x
9O9eqy6lTv671xrBi2Aq2UR4MhzVws8ypo73bUh+9dGTiw/7EoSo/jpRa09uwU0b2UtDl/SvRVYF
v24KOwfNkR6COrDIKrP8BFMoQmeHzXou9O04xt7edGv70fS6b2nRjVfRhMlzHG9Lr0l26TLOz05V
Qw830P6Ipp0TJB3hqe4t9iYLlxDBojo8qjVAJOGxCCO3Wb1vpyFFrIEMN4UlubW9cEa3zUqiDbUr
lAkyA/EHA9bZUW3Hbn+FOoP+pUpFcpgTuzglS1yeMrmIw8nD44OKzocDalMtXIFrY1qlWss8zio0
oGhE1UNeCEFYDdVOBLABngwUOxcfXzWM6qMq9C9jubaglECs5lDyNvZla7UPgV5r1x2OYEhSQTie
qqG8RO6svAyppV6GXj0jZYYLY9eNUY+DVo4NRIWizt7quksqJstlVGn2nVEKtK4HZOIa6faK2dZ4
EVXtfZ1je6bHOvFxmibtObgSz3Xa217Pulv+Dww4BK5sap9ayGdFtimjM7Xp4rZ1+08vUhfKnIFo
BvbzOFkkkY7o56MSs31fqH0VTJRfDqh9g13d//jNfetyToaDjcg9IDUR32FI6KDl7WL4SIx0NxF1
rAaoFZvEHDsg6x1UUcNEzNcbh4Nv1Ph4kqtuC38pb80J7QlHS+PHNCNFH6dgOFYFmpwlsMF1MrbJ
g1rLfq611ILf9r2vwZk0D0kWU+XJGrE2vMLZI8xDTVhtj1ib7aM8iA6DMaPkssRA59oxvvOmtECv
dEDIYNL9W+zAaOJoefItnsZtV8f5cxfOuC7Z+FQ4FCROgHRodHQAgPCYcFZ5FdJMsnSU2bjpy12F
9NhlPOPMoHtNeTnLRe2NsgILMl4daBDnMnhuOKLFHVrtdfXV6yfksLJnM6EGT7uv1s7lJhMeqrBg
wDWAyeUzjyf/0M9NOgTNDbqShrXkR0po4G+pJRvHpMD8d9OlZbe1RmoNaufb8aQFdFzl8cHLHbEt
Yw0nDNQN6GxqX7Uuny5QB7cucyR1/MTLlgd0UaH/1yIC+uVHHTV+p6I64KTzdUAr6m1R2BteIX7d
EyF+V9Z4QND5nK+nbFpPtklx0ovEDYVWc2WiRf5VjNFhotX06LTNpVfU+1SOI2rBqBceaXH92MzV
YPK+zQ94FS44SHgNTic01/OLmOBuw3SzPEV4Nbit6X6jvnlnL454zP1g3OpOmJzKpckvBPSot1OH
YsGHMS8ff5kKr9+qGb+yVonhPswukmaJm6drB3DtmGjk7PNLVEw/WfSxG/vfU1dkZyJIE3Qfpcay
ViG53KGInNEfZfXj9sdTf9n+Y/Xja4lfU7QkJnuLfqN+39fRLcZ90xW4oOS+xOcvh40C4iXcZvJn
VgvDxZIo1PL0VOCrpXblSj1PrfryFRPuOFt13vvLfr7ifb9jLiiwqVf8+3vURXNRF2NxN/vgMNqh
HG+ECboudJHPcKjWv0TpcB5NVvSQA287s/0QXFrjVy/DESRl+tLmCHR2WJoAEUnbB5r1Z3lCor50
d1O0FNea2zm3edxfRLPXP82OEx8W17UpAnf9UzHQ+MqbNr7KnTY6NBG+LvgiU3Nr5viZ6ue8zmn4
QNZBEiFP62tP7m/9CW+8fAnPMIIvHhfCV7W/DxIPd8/E3Id5Gj8b3dWITMgTbnzaYegbe6t2R4N9
1iWVuI+QXD92NkbD4YimlWUmb4Hm/8iZRhru493neRYjHkRwcjPjD8bvklh+6+r4byZGaqG5xtSV
6OnybOuLu8YPkZihCq3bfvGZyktUHLLAhQJHR3ppZ+s2jrTHmQcWnRzqgDPeA6fG0tNTXjU/1tQ+
zc+vkXSJDh/2q3On3p1ampq89v1w4tbXiDTyjf/N5dQ+vU32GDOixYz+5dT340nvUJ9MG3oveblE
T52bXHny4XZC57p2bf1RnWrG9o9ThwU9u5+nll7mfUNjWboDG49uOJdbA+nYTYPOBn4ngNKXqrjG
4PCMR3I3YjGEOypremanqBb28Y+1349+PE+bxG6CJ/b22vejaBAZ52bT23QhA/2kzcuvi6AyzhI6
nGcf9r+fm4aVflKbrlOeuikPDyKdZ9qbf3M5tc/BfsAcMwAD8qXqwmr/x5flgX6rpea4mcp0Fy7Z
/InJEzUS32ie3BnXTtFBGqB9drGkEcSKBE6jEFpP7QiAeAdgHKxWLiVri3sjmZIrJWr7c2uRirfU
Iu/NIU+ulMKtPKa2TGaq+59n/q9eh53pL1d5f7+Id1Bbv7+D2pLHfn93dSbYDO8spWcPlUPEF74i
hjlgG3LPji7UPrX2vsAElwNRBiDAmH6c93cnx1I/7p/nEe93+QOb3Mmy8HAPLBdvaJn0/D6NTDFN
GAoA2jeR6Hfd0vg3vpckF20aDmv1RBMSfO2R77gh9BFIB/6132d/+3P/sIhxXdbmLEOIr5Mngl/O
V/uRcvyahS+iCW6DLqNwwsMN++Dnbfa2JvfpS1tvE+ECQopbnRPlTa0Oq4W629SaOpHZkdQaLdp+
pXa+Xdw3wmKNfK6+0UqC4jpLK8xngwKoAkFxXlI7jHXoKGoTH7/spoP+oLYwhnXuQN/jADzl5VE4
z0uHTFM4O8es7tqr0YQ60Ik0/1o76GiF7vScEyYD0P3rDNf5Fjrn7eC7Z54Fmq8zXIKs9+3K+pdo
QFH+y2yOykIKfKhfUSa7punoZuBbH39FMLilxxjkf8M2h5YkbUa01lRiWNJZ7k3tk9pI08MIyOdT
JdzyDleoIfeOAMSjC5fqODjzvzarEGYwkXH4djQQXnNDb2KjM984S22e8LWLDm2lY2Ms1yy5T62p
fe9HS4go+/fz1Noo4BgXC6o0XkAOAuNq19UNmu5L9GOhDlBVmkgK/9qnTlmYZNfqQIWUvLNq5OuQ
PPpxGXW2OjFI5+DfmiZ/PikeyaHtm4Ht+PRXPzDbI9xH4AHG1jenALfRCmGc+p8LtxXcqWq762yi
wyraWp1oz9931QU/TCYGa7sIQGrUuuzLtM1WiRW3F/bcg1uTC7VfJHa2DUBOrj8cUEenAMBkY4pt
1wdad1ZSnMsu9XLAlsbMnwDjGGdO6bRXrZRqpzPYInuaP5XgyQ9v56a4WV/RkjgO9mDeL2YZXHue
ODZjZd1bIAiv5bEaQNb7sVZu2fb4qeS+3JYonZ9BoUmOai0Z5x9rlGR/rL0ffV+LRi85pmbb7P95
FDOs3zta8gHwEaexXYeOFuUg+0NHK/Zi5MZnvfmWdsXS2nQ+g10TzyiY+vV1hRE1FC+23nZ5eD+u
0PaaN7gHBuvsbfvncexHqeJ7zdlc+Egl57Ez7Oeg/OUy6oC6lnBNewOHCahJ1eDFXC6SGFLcllWD
4CcFkhnG+qqJrOvJLOrnMYRFknWFfqej/IyqnxZe1JWeIFNW1Ge+Cw0tZdLcGmPS3Fl5kYAAjqNn
ecU49YC/w4gOo/SW5ldD4wO6VwfC6qut6/t6GucnMcApQJcNy67MDUEIcUbWuCMKYWhPdOp2lbfn
BDrk5Kl7dqxBNztWlO2U9qw68n5iacIatqKhWIO/a2+CqXzTm6KXHd+ZY29uROAD6ZMaVD/PAN4N
o2UKb2uZPzoLKFszDMWmlZtqn6BdtQPwjTSWyjijn9sFmdqNOlHt04IEFT0jaW/UgfdrgX5kiCpM
G2KQ1p3bdbytO7+47KOJfFiueWZeXlZO4RxB2G0/7FdnqIPylerU9xc58pWNfOXPy6oz1H51mimm
t8uqXR9e/vtl26D8lznb/+NmpwWBcpDjS/0mk87/73N25wo9mdMi/CpFXw3Dc8tVv9Rk6DppOjrP
+VFt1k5orJwmWYBqkgiu1OEPJwJd9mDoyVfX6qRJXkOd+X66uqTaVJf0K+cKV8p8J+i3XAobP/NV
F6LuWB3VnmW05stU7faqJNxFow6WhEndXL0fp2qLhbSXpfsFiuTl2+EfVzGoIq2aJne2ZbStGr/v
qJj0zcnAOAC1S7mqFq2Whcc82qoNHc+j0y8nv582yyOx7gdHzPBEVXE5tettNezhtHeeFe7CNisR
Xi/mXUXMvvKovV2ofWrhUFlAClGe44/eqdJx+XBjOkFv+95PjIPuxxXUvqBy/g32YUjhr18gDgx3
NMNs0i/yf0aoPxr4UbAkTlB12pe0haBK7QI8U+PXkFH7CU9yZpb3ucQfgunSf1Y7BIKrNJzlPIOZ
Z71Jl+XH+WqfeuUCnOxy+MpIIq/6fq3fr//2piLxXj1ugnTK25tcLgbvNtbt+votZpCBAyn4+57I
z9PrKjnZUp+A3+Um7TLnLvhvys5ruW2ka9dXhCrkcMocRYlUPkGNbBk5Z1z9/6DpMW3N7G9qn6Cw
OsCSRTa613qDhBlSpWf62nMd4wKoPtybhQrJZ+rtld64TBN0JBCvE8i4MgEYbVxV6VrsbVAGbhZ8
Z7KNCD14MQs1VjKUxEim++7fvSLzfusVmXfRK0+Dv8yFF5A+ZUmXbEdKdO6gJvf4KaTXi+S138c8
UraiSXQidtxuQ7X8kShVeo8t7bjo0Y/iN0mytMHsDVO8aecYQiidQz42TgVKKXvczsDNVi76wVjs
la6vvY6ju/C8Ilu7fQN3Ji/9S1to/gWLziUquNJJNPWY1bCRzf1FZ4S845pOXTp1g4uTFEDoVzIH
5TzHPiEXhUi/4Xkzsinx9tbRR45+LKRxLobd2sVDmppy2K2DXOE4Q/iQzcZUGd+3JT6LMEPPyGxn
97JkfqsHq38d2gwXGMUY1maeD69uk50AgHfnyP8vbIX1p9iQbpEVk3Vd1kHNUbbRzC85MGrVdgnB
u//oSzL98iztMYUw9d44sk97yAx8vOZWrf/QWt/Zj6HcXkjbVpsICVtUzwnFpc0fzXQsziJQAz43
umW5KxFCicC3OzQeRNS4aXtpAxc1taLBcFXK78it6tc81zCgkdh10l7ksK65qhjt9pWPaOX8Nk4T
WSyncUG5GqjfAtJkE5bALl5HeYyX9LTTwmP599AZnGRR40RP2cs4anF2Ecl9ccmj5N5ry/xORC5/
Aoy9LBPW7FQNCEvzNj4D/YgEcK3v9LDXFuIuMXv7sRjKQzflaUS7PkT6DmCt/Vjb+dd2DabPegjh
pnaK7Ln/tZMzJoDB70cZADLIh6EEg46UppPf/PPlZheIUQ6VmX1UA5ocqeuW2zpp7sJ+iNBnTv3+
6GXojog7fIeqLaX2O85z2PKIwVOYAGIYoAqeYzm2jg5EqE3uOP4OOYLkCHDFXFpp0l94s2B/GgTJ
X1YCqqjJKzZYk917G6nfLYwM0GkClElO8EgSPyXDZQ/UldiRFCOwvBkcMcgFIFnwKl83iYtuR6tG
wadKZXORTqTJcXr13C5oLVUHe7rc2nCwnMkgsWeW6ihLh+1dfc5ac5u65QbssPaiwXtaDLlubI1Y
0l5q0z64qpOfm3jozmHt7lkCo+fcOmHCHR34UXAF+3Wxx3IAN9rW+6yKlY3oACFEhUj1ZMrW07GZ
wtMjuCJ3fTtoi7P5LRQHa3Hu/jVWNIkRppQvXaOtt1XuDfvbZWzzYZ/ECUJKtbrRNA/I1633Gls+
H1EUsLfgb/XTaHaLJk0KKJxEoqnmrbOX6/4oItaYn+0ttnurIZRRaP3VJoZQw3nHtblad+R4y49Q
k9NlV/fmVktNjl/54L0lGmhGcpfDPhuS9EUB9CvaM9fNtoMfhksyc/4bDGRyUabinPQkNR8UvX4y
p3bQnVQrcbhAhcJKKSKhqIyMVNErw77tO/OCBEDwBNJKJJ70ShGByBjpvu1PPSKIp2Fe+9swtG2K
EC+O/3040mRK2l++UqyNFnRlW2XnYJpfMD291qW5k47aB/yRamvpMn6i00WyR4AKA6DcW5uOMGw7
U0mEX8ekcSwf+OYZv2aJsV9CMd6Qh3SGjW2LjFZ98ZFR2oUtJlniMhjyXNfZidyazKCS4XKjz4Dm
vX4dBkw/QuCnshGLpw0+uwLDysEh0AGqnvdVslX6wnksTElemlpORXcK81EvN9FVz58wBAm7RyER
1YCpF0avcmpl/SiiyB+zR8+4ThQtidkC3wite88JvoXI0OwTk6Rzg7PlTJTAhukA8qVNntowkv19
3K1NMqhcX2ttX+Y1GtpLBtrtIM29tyZKoueqhRqkqD6vlMFDRnJEqTo2IvlNHr2trDTm9z+HRhZv
H30aahRtC5yl79Z26VtUXlr/zp4uBfbbB1nGdxjHsTvTKBLoRVOHiDsbyXfeq1upVNE2EG1Oa2Cz
J0U1UisDAia3eYWkWuvYBgdQ+H580sb6HWlh9L9MtmnI4OAgMoVl3ulrK/LRQpjCSo2DpWZ37vo6
OHb9uYo0x16EnlS8WobfIEBWKs9+VMF2NlA7aigmGppxGVDXOOam8ireYqKJ2tye821wgl9tHbxI
P+tDRp1THMiUSRApV8gl3U5qt2OZ6FULEkpfzmuSC7wS5ri9c0aX1QfVKuQQAn2LAxzGeip2AflQ
7bXp4iVgL0U4ZhHkrtyBXv53k7gTw8QIEYqLXFvV3nWRXqbqjrCF19hr1cV9L8uC4NXMYIcHI+il
COrEszOcfKsNXmXXcPcjSiHYRhOqTqIvLPSRtiLM6nTfpop7Dsvwza3MvyJlsBae6fY7x8+Sp9qP
92XcDu+iPZjaVR2q37+0W76Mob2kAaKdyqE9GmdLEYoSqaiGio5b2fTW1oz1Jh/lrVTJ2tGV/WzF
y0+m6E14u+AW/DN0ZdidRqEHa9HrkfsAvjd1l4UaHsdg6+aFdgydsFh6oJ6XGuodR7wzjBlc4eKN
xAFUF9909y2Zyae8cckxBMWbjoPXOlTjelWN8B8LVT8GvNkvtu471+njNOzLdLDnC9HOVklfGkF4
CADp/wZ/0DJgnXBktZ2AP7ATUE7VqPB3ADQxpGA88cN2VzaCnierecKlGSsgTuUcDig2LvpAKpdt
SAFLtBmmQgXDenKa7I9hqfEadZx8ZiBQnQd9OI8k95DiwfluEam4T8CX9i+yU7hTZzFhH9zWPP3v
NwQAzy9vCACfNhApUwa+PME+v+Q2rUSC1JO2+TtWFu08Yf+FLzv6ezMtULhe703XMPathdIUpCV9
boiu6wDRdb2UBkDtLoCOUvnFuk3S+JqIzqfQ5jO4FEcuNzPzdQbJdykOZGab/ewN2yR7QEJjJfAL
As8g7rDTeyqtJtje2m9QiO7vTjFeYCJuwxy5ewrH6pypKepkWFJHeNlYbTK+qgrWZIh1IrzilcOr
041YR5LjvYuc7jpMGq32mGBSNxcbHnYX8so1EBG4VSFuO6EvFY3b4C/bqS/h7cm8p0DVTiWR20MR
YT/UGva4eHveibpkEqC4JUXdi14axVLH6vLgSJFzkLzBX0pSmLxWWnkXVCT4G5EgTr3aO7uTNoyS
18VJx67n0qnyjrf2gMWCkWyqoaReMIViGGSg7pArLTbDLpJbZEiS+9tn2RuSpzbv5d31w6yZeb/R
Es64Yoi41NMH3zezp6bL5N2t/TZWPPP6pZGM7Pq8MBuAyI4Y2XNIjc5kohWYjAa8XscIz+KiJsH7
mKDBISK3U+x7N3oVgZjjW6661WqnAizDnH97DtwH+T+2WMaEGvxji6UCJgTxCdZW1aa03JdTS9RH
VeJiJ/Fe+2qyIy/nX61J+mpAOoXDx8KojLTC6szxjv/WLTrq3HircIXYi4Nm7Zwa9DnPIohw0FtA
ovPXIkSjXzmignm+HnKjSP4sMss7tKVtbAYFfTm3741uETqNtwACmy063Pc2UANfIJ/3GMH5AHjG
0TkZeqdY5A+1FzvVw51oM6d0QThI1OLcYi2icdCbCWsHtqlrc1bALKt0ZFAd/cH20X+YTsaJSuZB
xhV5KU7Lbtb4D5Sq52bmdRcxokTLDYG8ONuKsLAwZu+mRI8IIZPrM5wSIb7pI/akOnpc7JbuzHwY
oLjW5BkVX+6WXoP0gG83qbkQXZUkvzu5rW/wB0JjzfP8Da7vLVpavXL2rapdjCR3zl6EuyiON2ip
Tm2Za6tHSWzbrUhxeEcGlNJj/95AJ/cEu4QCSkF9SbRz6LsX0RjI2FuHzh5FGOseVsWbWDqqzBtX
EFWStVJ23r6pw4lj7D7UcV8dBWStVlN4BpPIhzkt6eIiJe5DFFnVUUS3EQLyJmb9eoYYEXj9gLMH
yJ7buigWO1Wp/GPtfv/SLEKrRVGMVJUIbkumWB9Fn9t8vy2W4q7Qj21ll+bd9LLK7RCLbWp1O86N
gGHgyh1lJQMsY8c9+T6Mq3rZCJ8bH1ppUhfZX0VS3+Ph5f4w6482HdCRlJR8iZ2l+r2qlfcUd+E3
LzK9eUrBY5erHKjVyY5lUEPrGFq1dQyMKttCQXqwo1QbF/7UJjpS+4KMUcBuXpoO4L0XztMWuZpb
aq5HGiFz2iOfggfb8/Vvv27wlL224HF266oV6yT5bbQ35dg+Sn6Fm2ZXklpsDKnkKEKjo4DgXBQQ
TlcpNLKHIDSMXS73wcxvajmeV7rhLSR4zCuxOWD1KR/C4RQj6VYAYjvc1j+L/40V+z3cqsV+oa3O
tW9D1FOAWXZBFD8y/lWBJfLRBFC1W+Rdz4buVADzc21ZlNSQcOmbiRFZg+tjXZbRMWkalHlcPZ9H
BZwyrBJ46doOzrOcXPfldBHh7VIW8rrDUHh7a2rMqFujLxWMz0pZNWsS3kuSb/6dSjXyvqeSfW9L
ocmRarTWraVLkPnssF35hSnPRbc+DcSDPeTk4VHILMK1jYDWTGs15FbictwpmH4ckJZSVg0k8IdW
1/V5ZbjWS2EZ3/rRSD/zSVHIAcY3G70B+bCy/4gksBRqU7mLgaQ4FMusvGSSP3NU1XyIK7u4ZGET
LNFYjVaiUwtq6+SiZSE6RZOnIJVXk5DcilBC8HWP/CwHfOhTOXma+CkOtfg4whZY5PhaVquigleE
0Gqy92PKIzKa92zTplvRKC7R1H29w5IIpa6U4sttjAhZbs21rfcShnm4CM16vQx2fhC+9lnvnFD4
c07tdFeoiDPLUT4sRUcXZf3GLT0EIpLRmkcYCewbux9eVVz6nN56yVvVxbkN2TWc0GYF1qPj85jK
uI0bangWF096alxc0CSSzufaSPu9MpTvt36txEm2y3t1IdpgOf1lQ15go2ABMFvHQ0ClxMvxsElM
BDlVjKY62bpT0Bya80lJvv3LiNyTlVWX668ax7OzR/5T45DxJKLQ8H6Lpj52GpScp5GZIi1v0dSH
Y170mZDE3cdZE943YOau3zdERNJ1Tyb0ul0XwOMUaTVXB7Dn5skd1Hzp2UCwqSxHzAilqj3LSrqN
40x6xsRwUkiNlVk3jQrzDoPqws+XohfP6mrhVzno4hwIgXi0msXxvVLj7D1t/cWlRet3Xbrhz58g
hBWyrr0IR2q0Iw79qJ6bxMLkLh0CeOsmpV6ls6uzuFAvRQE8M5a1i+OyyMCV6CNwCq9J3k+bv2tj
PBjZulUppboe0i0jxijLQI3S+3zyG0WbuTuF/la03JpvQ33FSO5FR5wo/TRUtiQs13K4EZB0ZXVJ
jhz5INOMP1ENFubwVoIFoIK65ZMRO0D2lWbEJkpR9ujH9CjTlSrmpxPIR4uDnYM56ZPsWeWu9ezf
2vGPD4/ZmH0kXqKdefnM5VhzHkWmJbMR7Qu6/Cyi0LVeldZ1r3kZlSQoroBFthOdrVc7Cwpx8VqE
gWbW6zBAhFo8zRzKYWepkgXZGgHkVslCUpoOtWK3NA6yTmWlhMCFg0vtf/Dde2iVyHvSNV5guZpo
KxmBk+MwVbg4Ta+rUgq+WzE6IizBzQVjOWndIDywAYUEzWy0m5kYEkZkW0CBvMedxF+k9QGvqUn7
Hzlw/V82k5YMvwweFZ8mvEX+TIFr4Do91FXid2xCZ2ZbNPeKJlXnqFajXV5FOC5R7ziLttxCZTQq
ECUQoegYNevrrF5SNkPm1NIFi+lZOkLHd5JJ6+52A7YiedBkFEHIRgEJsDTcXcXFTYxilRnyX6Mk
wT71LMhvqqVWezxnfg4RoY6x38+e2+Tf5ojn9EP59h+nVwHuyH5DP6nIk8uwf8BB6yDZvv5/VaVc
+V2idW9qmyarxFPCmXAiRCnGOoq73I95rQdyfS4DK9yKNnw/rGNXTO7Z1AGqNUSwcCYamyiwjwk2
A4eotTgCZR6HUVM5fblr1Vi9tvW/7v7/x3VquaoNb1yLOqUBIHjm6yTWxLFYhJ4eRntRmBRhpPdo
JU9FzVvvbfBtbp1hjv1l8C30KsiwGLC6c7lXrIOdIWNsD9EmmZAc4kK+Xpsn8MfXJGBxGIPDdzIt
ba6rcvFRRkh9gVGusUhsYQNHHCJ9W484F2gotfWt+R2h2Iq/9nczaqRZEvfhLkcIdG7mVT6z+zh9
9QaWfMnvlbUI0956lDIrfUhVinGg8+7w3UleA0iuG19qoBqIMBzHmdm5w7EL2+FZSz/DZExfuzhN
95puT59sHg3TIFhktlztRO+go1DspyWAURkhn+knEA+TE7jC4ie4hrrzmNlt+tA4KTJhrXGXeL6x
NIww2DYA6xZlbxmUNHJ8RbHlndlREXzw5XgL7Ey7aHKobc1A8VcVYqvvtvUh1Zb/8WWi2ygv//vz
r5p/ig7AZLNMU7XAghgq4ka2AEf9RgUYMWcsJMdMns2evcizrtj6qvJDExsDRLkQqNxLk4mb3xYP
vufpaxGJdiprFiKgU6+IYdOQeQcGtuk6PdmiGcYZz9ezBIecBvlRd6y2WotCWFGY+X1mNnOvjIez
aEozPBdbtHSuzvaiQ1edi1k2AAanSRbknEPlj08iEpfJeR1yF1mVFsjvMlThLcELt9ZZ447LPgQq
ySbTR5y5jg8GYISXPgCVYCfDE0g6b1uEMJL9tjUmHng+zlXdshfiS3z9youvMmLEa10v914jqzP0
GZJ16IzVSafodb3kka7OdJT9fuvwpyFihjXNEIOh+X4ommvOc0id+az1GopTkwpS/euuFD0iptBr
23PkO771uQPgexoo9fJdLZv3X/IANxtTkRsIhtkIiu0gmoXP6S1lgCR6QZUNy1nfxjQTBoj07IXu
u87afxJRU59iPbOfEtVNHmTLP1F2kp5VLKX3+KAF89JopGdISsEaJ4Bl1YFOPUPASc+s1eFDxR/E
j2TjIiHIfSl8BBQR+iqwQiFM0KrL6mRYu2He7iU8JfYoyLZ7J1btfHaLxd1tjD2NFiHHvjufJLPa
Kv3meojzSV7sfDd/EjAKAZwQdzragQiMOyDNh5zDnkcq+TbOyGCAVVI4sj1Q9JMSGMYck1Z1qU2h
uMi1Z5xSPX+YEL27oURwCGdbfLrKSV/4z2FhgR/ilR0njziARlXpn8QFY0os0Id7EZANJO1MZvkZ
s6txi+VLos9EjxVMZtK6Qtp2murwYdrbdXhkxQnPfWXN4qyL70WE02pC/SKYVqPwLC4J7qWrEX4V
24u/2/TcZy+f23Mk+vxjikJg5bbaU2TmtojyINSeQmn8LaLmdo2qRFWfosj9rU947ZJ6RRQ3N0c0
tRBzE3d114/XO9EGDxNedwe9P2jiYmcZdr7TMsWl3GY1KWK04l7R4SkmYZxizteqW7sYhm2fNPFB
tV34eNLg3mHQOS4lSp1nzLeChY4BzVNqFMi/dtQt+jb4DDlPfjNShY9zj2xOGIQzvQ04dFRlOcMk
M/GgdzSHpJDw5vSrH65Z26+pkyHpkCvJUwZLDEVAyEj/e0H9B3PXniRRODyyqLKY0v0FTRqZrp92
RWU9+bWLDvT0ru3ypsBmIYx3In3do7k9z2UZfdTWhMk79aJW+LNXVuKfvbe5olc1+m2jZvnDv80X
jxMTfNSF50ZZqsMe8wVwLbWf4pb0B33AbIDccxjGs/SaxLJDpzvoKpKJnJe7p7x0EZFzzO5J59De
AHaVJPWk60H+MtrBuOutbKrIEpIplJcI0aMZNoVougKlL+riOGK+8mIY2bwYinjdGIh7eLWPXIVd
FWsD76unZjTO4iA41CN+RQCeL2FnGJvKk4u1V4fWk9Rq5wCq1AaNK2xo+2InV1n6ZkhA8wO2uUdd
S9W976jG0snM9hldxmeR5f41NKnSn0OxrMJweRqKIMpL1uXSAsakddRtaMkLBdFAOcyafe347Oma
wbOPKiXYo1Z39oeajGeTL+WHrBWflt+bb1qegH1I3PEF1hqUSNNsn3oLEkbiqM0lDlMMTRqSFLJU
t0u78PVTmkot9gSlf+eWubzuG71Gv0i3NqrUOzsHwaqdJmHxZXWdvLeLItsMJmRAJ8iCddPn1l0e
GtLStIfxXgUWTAmwa85pmKGfHdj1IwqynOXVtHtm4ULIMOmV18BC9rDKO+ndGsdXfpPyGxuAozUW
1qfRJSu9yfydR9FmU3T8Oq2exqcBY6eHNC8++lBT3hQPF83KUwrULiFCKkg7iPakr611CbZt1XuW
/OZ7uC/Etv/Y4aLCl3s7OkO4yaFKw5SqAhSV2+ibXjQz1CSbz6FAoKsxm/wpcGNvpRqStq+L1Dva
noEJlVx4L4jwP3fO2HxKUbhqGizCzQzdmIEzzTzTouacZMiLa43c7i3QrCyIXr5qSj+/VEnIculr
yYdRjCsFVcB9lAXx3IpyG1FpybpeRIiIScUexPDxRadDsZRuEkjnVk5CbsWg660zTdfQ7MZx5LfH
iMF2gNevJePkiyxPteg7ubxz5QD9TTNVVx6oxUcAj0jZIdD6qflviCGO31LOidgbpfKDWozpRgp1
e4P/gnovob4/9wqr+Ki8ci7mpLb9o1Hl7ClP0C9t+OghKwgzW1JSCwiv35OOxqpebRGFZTW8BGL3
MV20aZci2stmvID8/Nl0a6cqiasyozpXhRSBIfT1Gf/PNvEQ8S/0bfyKjg5KFYFtLEDZe48NVth3
qDHfq1LoP4omdLx3aGgOJ3lqsp0ygUAZyGvRiZE8OrYhxQAROupAPs5c6xbCKPOqb5fQ6+5Qq69P
Zi3Vl9oP9l4ckcZCq35TKFjttFNWC+p0OGtVpzoVmtZc1Mb7bVgzgLRMnBctsoZNTpoOIX5QvMiq
lYfeALsmLiJMooG/n2GkC9JH2r2rZN59GOyg5pKvFE1SZ7xrKMD9bBtNvujAAIql6GWXke//9/uE
PMOf1SEbwogNypPSKl9ORfmqClZoaTJmYao+Uf+kGLNirc133WivTfJuD8X0Ih8dZw1t82c09d2i
qU+MrKfXev/HyH/OEyNxtuCd9fe/8GteEEnluivTEcMll3KK23SUV5yDXLVgJm1zuBMt4jIAilpL
YYwUwZ8dlRlzChCJYttOcOop050fGTAZppIbX/DsDoXzjYjEBZslY81CUc4VjO0jEIh2M28de1j7
qTIfwS3BAWycE9Yw7i7QwocgDZ2TaBJ3UkC5pvFGiTfG3x1kt8pVmnjDXehUSz0Z1Xtv2qEOSZEv
zEgqgJ2kxsVXQnnP/gFdmUT9KMnzPgaK/TnWqv9UKm23GlIXSVk3Mu50XfNBDHvVNs/QMSMbBXur
Ns6I6OWXKE/XUWJmL2bahQejITcoQtSYVVYto16hqZa/DKMaIGq/M7O8uZPiNFmQk1LB32cmX/PO
yO68cjkqFZBR5CWRH5Px00ggwa6HcfzLUDPk0qO2XpKZtp+aXD0jqZ18S1pKKH0GJQRokLnBzIGX
6z9HkN3E/MpV1DVEHrT885qihpok+K6P+TLBOPeZd9l3iCLup6q+NXVT3ccwi/WNayFxqerI+alW
bNx3caYgnhNYS0gXxqucSyu/N5JvihT/HMFPL+8m0tnSQiv2WOV6NfcT5M0E5JeUOvZCJWdlNQfk
AuY0kOxuf4XIuX7jHYKhP/SyV3ikCHBmkir4oBWOVtHQqT88Rb8jzRx9lHB7Zy1Q2Bc7L/CE6+Lo
cWgDZeHyy9zHGP6sUqDjR8NPhk1fA2UZgtbfu1iCbjI7s4+kG+NVWCIJwF8MUQaNgjIuOkjasgcf
j1oxwI1QM23r4e72GvW8A/LeIWfulsce/gE6dbTrLvYlmt8zbFq4+qL/bZgcFcYM063hVRpSnlYb
P4chSc7O3fnBqz160fkvREShfPOQO1jGpu0f6rAo72JMT+YeBL0PxNpiTza/BbKczcc6ckBGOSj2
1mXAD6sWL1GW3CVmZH5L4vgzlbry0SqK/L+2vsYXZgFLlYNclKqQTpMNHbrbn7nHuo8UK26y4Qm0
jnMu9Wdba1h4kcvYGa0DYyCOijfkbfOZKdXNqe0K7aFXFaQ1aI/GaNkO3STias+1vI+24iAiwqAy
fg9Fr5nV+yLIH5zRjg+uEnQrv+xRS0KwEc8rQ33TkvEhELhcx97mmGb9qMz8L22I7RcJiuc86ZRk
S/HnR11X8l6SK4o3TT68+1Z6rlAMupRTO2ZSKYpQ2vDeHorQzXDiJfUuTvRZNMqrbsxwKJjerCIv
QIGrPwZqbmzN2NLrNQpP6awwtHBtIfw8AoXMqFWi+vwzmW51ykLIEFth6rFBkvvuKkvsovx28Hqj
oSrRh187xBQzN5kiBtZO2S8Tu3+qdfNeIAkF9hCWe3yYmiRIAw9+bsVITNiT8qsqH22rLpaWPB2G
ZBlJMkSYv9cBzFXVM35YdnEOXVt6RVDAmEdhqdyPkNVZ/xVycb+mBy6YMTGd/7nrdNPw9B9l0KI/
PXinRne7jRX06amCVjDLPDN9LcugXtmWmaylskpffct8a1y9w+l2DC4OtFnRPDipvUE8AYmfaVI6
cPrT1dI96L5cvwTZRtfc5NXJcnNPlbici7CXhgv8m1M4CQJhLHJnhUbx6HU10vWK1i5Eu5d6J0B1
xaNWYwbmjMpMjvMVOt5swdnJHwCP/365tclW3S31DKU6MeTWIUKQot0SzpK1SDuMRXo1iR8crBeX
bDdkXpRBuw7CpDh4Ba5uEdvCXQJyYY9qXbHRwqZBIyRRVrLX2sCXxwRj27A/x7GDuKKdVk9RPVmM
KErzKvt4EyXhoP2lulMNOM8+kSZbDZHr+rPRWNsGWNSZhl1HE3mBN5MzijCuVX9rvOCitdj//WgB
U2xFxQz7413uNtGDPFXTMjvYuaxvD6KPis61T5tI8b/6RE3un/OcqPQXbZeqV/aAowcmoFLH3wgE
JtxYbZflPuSsiSNde5a00rs4B+rKJ7K54M+zZRvv/YCpuPXdLHgjF6KwUPTRXezE2k5G2maVhKp1
sUuq2AHSLJ8hTsg2EgqlUsgzTNqls41h0LpmM7BDsNm+8wr2m4gOD29Z4e0DJ66POLhpa4tM3ozE
p/cDyGmS6toPfFLfMorLLxi+YrhnN+NJs3JkhzU132puo68ifLj2KKUEq9ivlL1WKsFRrot4Cegr
etG6+BkdgOYTlMuqiXT/ryFCtyM3B/8eYgQrTZH6G69stQfLj3yOxarxYXXvbJmhG8QYXhwDQVMw
+7zbT/XJbuIriA4QQT/vdGXo0TfIxpk8GOZ929VvZe70ry2yuCsr1ck1TkCsWtEXciM5j0PcFQd4
TcFcrvXgtclC4Gp8PDYidMby2FRed8Y6vH7osgiLRkY5mRZvkNBHlGYKSd6R+ZT8b0gsN3fUE/iv
yCEj3UBSI9J5VJoDcvm/wFYDNukSklMn0WSlVrApY39NrUDDH6qHcOFhvabnFSuDjItKpTTNI8LR
KJqXbfdee/lDyKfDm+U4H0RRhoFkmO8HrfU+6lGB2O8F+pM83l03BlL0jYX62a117QWr2HHTJKm/
FKHjtFg6SXzTrr38Wl3qmXf/e59u/uPdZ2oaCWIVBL/iyP9geGPLAEXaLKRHVPgVsE3oPw/F2J7k
Lol2VVe6K+iS2aObsS3R1cT6noML9Gq+xLexA7zG7RDdsS1geJCnj3nh43CbaeZteCKjSCUeHUNw
3V3HTo82JjZJ5aJifSVqp2MDpD6O9zUZ388S94C+yaL3umr1eVCH6b0eYSeSce7YeJkS3nuwRuem
lHnv6C7uPTblYlLbWRFZUHAaqJtjqsJKkBtJ8Gjhn6lO1XkfwavHCN1WwUwQfb+iIRq/9k3zQLlY
/yErA2Tu60EJxomGhoEMnE5GWuULjI70jasDJ8SHiNLuImqGKH+JDQy6fCwUAYpVe1vu4GaK27Kh
HFlPl2tPqg/OXDR2uELls3GwMdw0QJKa41HgXAQcRtx9wcR8CbvOGFCPqE19A1kKbaCmbdmAt/bF
UrDiTO222StSYR3qyGxR0Fb0J6RKvNl0CvpM8gNiDMZ3MSmRAiZZIb4oGmd+ManCjBXvC1t7wuuA
rX58UtXc/9503dLGts1HjTubY0SUfsLu+8uqzfHVUeoKeVvZOMtDBC0W87NjjU4rtieRvI3kyD8a
wAVW+thJO8fXn32XLFkMyOZAis7Zgw8NV1Iydo8pnDjeld3wicF1WOt8QMDjgffA5KiLHGMZOOXP
SSTCg+skjq3Fr0mDkrmfVolUVxljoCEmhdO/NB2brv+Sq0rdo+zisdcCAFq3uoNCL8DO4Hmsvb8U
w1YOnRaFuzEPHTa7ZBkrl71shQ/XRp9ykIWGh7lRDM41B4m8FLqgwfiUx8aik8Fv4s5pvubtj2rC
uddN3a9K8ikb2witqbnQQkwf9eg1sRIXeTS4ulWlviBj6N6JJnERoZPEKxLv4eFLu16p6hzP5nKZ
Dueo0Ya9P2kfUgGBTDzd3S6iLfLafBOlB1YonDE1T76k0QQ4xi37oEwZZMsET6vaqXlQp5Sx6B0a
2TiUzsUr+2qrJpH2Eo3OiiKdeZF7y38o/e4STySwTK+cjZJE5kIaJ2OtBj2gLC/TTUf+fSG+tYo9
pBtnsJtrKHoTM9+6yrA28vqHkcPG7AHqr0jjmDQRSqFyLMB/nt3suzZY0qFyBusoNri+sgosuThe
97yqbeLsqf8fbee1HLmxrOsnQgS8uW20NySb5AyHukHMaDTw3uPpz4dqiuCmlrS1Yse5QaCqsgpN
0wAq8zed2q1JTvM6E6Pu1ssR6ml1ALqaVzV2mf4auYLgXERB+mRM0cf+iV0fAv/p0xxvtKnzqqvn
ZAThnzZwbPGf2+jiE4UIYfPqb697rZP35mTwB0iDaZU2jX1p4iD/IjX+Ruwzx6wtDin5YbeP1fZp
HIJiV9hatBWFQi9GrjWNdecc8yt7yaKHQlbGr6DPnm8gGLBe2nrSJHnLu7F1TL1WuqDfz/Yyaspv
SM4++HOus4uKo5lmxitythFAcSe8L73QOzhSXe9C39EfkwyzOhusys9G3epx/SuD6/Ca5Y8kg3NI
hH+eSNLnno9DGegFhKQ/xGRlY73KkPtEyQHsy1wjski3zv9OWU3JSMWRZCtGO2iSZT7+sK1VNrJX
9/hzulAJmrsktOJza+Qh2mu19dri9lwnjfI7LnjyylHi6ZrwkgQQ0LS3Sdg7X9KmexYRVRqyYQ2T
L02RlLvWzsKDkrTlYzsn30QEzgS7wujGS8E9bd3MeiPVfOhlyDRykCprWwmwVIvNiE7L1NyktaIv
6RDeaWpSPoiHT06LCcWD+Deex5ZWo/kfWu/zPI9/xH9++juy9dfn/wy3ofKjUKj7qxaSZki15MvD
+Dw5x0pS+vYQpmCS8Arr1h12BmiQQ4wQZyitswHS4Tito9qTwJJ13rbNkP2BnAIPn9zEqdQHm+q5
/BxbSIib3Kp2o95EW9PLyArP0GIBMo5mjZsmR5+ohLAWImp0MrmzfrV052tmx+q9aMn+sNKy6DkO
ydooZuYduW9Xaz+zjFcY1z8tgHLXwqmlu3jCay+FYXY3OhJVqXi4Bk1XQ/5rfxoo1WIHEs/YhW58
ibTZC6RKHuLR7+/yCBZ6aNv5XeVY3j5S+vpQsTtFr1raYO3aPQ2qPJ2TsP1NmdTuaSzRi48a3EdM
h6pCwbPuJ368K9TMlX2sRNK+9JofY4UOXKqnBb8PX1v3ilN9x0lpk6mF9aKPureDDpztzLJosd8r
LglQ3tck1dairiQ36BKNfR48WFF57aUgOgxDaJ68DC6KOPD4BKGYl8itzTyhmVfV/epVnrdUaMLS
+RbkHkKbmlydbGts7imJ8ShtcVTVMCDYVrGn31fcndzeK+2t3YMoWMHaRrWpja1H25PvNWBw3xUA
M6u8wEbLswrs2Sd8H2X7JTCy7odtY3BT9lW9iaY22pmVjPOzbPQvjmmGGDoE3e8+dPjKL/tg1WrP
XaY7v4xOurIp3jdU59ejBWNhjHEQbJQGL4DA3sVYsp9y/Er2pi0dvSnPNsoIiz2pu5UMuvplynCL
6cDFbXOvZQeeNfdqAX4PM7rwRxv3DzbF1j8oOZGzsRzX97DeQi4IMyJgMYLtR8CftMBsnDpoC8l5
8IPoKg5lKSsnKQbCN3fFkoQgfmobm8LIlUtvjfAP+uIbstkPpZkVz6Byn5XKSe4RUZK/5JLyNfcV
CxPFor6MRvUAEQBIfxpFbOH+iOQ2O8uh/+jA6z74VhrqELExipdIQDubKTDT194ka1y0crUVTWk0
7+2C7aGpdv1da2Lf7EtZ9qpLUbiu5DY4qU57AaZpg39GRUwwaAKHsxLNprgIfLS3+7d+MRiTxCRd
M4eINmpjOL/n2brzxi9URrL7MsH5Ucnru3GI+CZNvXLs+7r7KtvcqYGGpzuSJD957vbX1O60yzBY
e7ypEHpHUIuEng4EfR6UR6+/doNlHYsp/kGNkYgehYSDE6JLdmuHKOJivaEmK2/Iuk1BZvkrrzHt
Bug9j7W5aWqm48oORkwZ+szomRej2ze1hPyLqWWn26mlt2yTeOOy3X7ujX0eULaKJ2p/V/SBc8zq
8aEcI+Mez5odu8+N7mg/817hDS9qfvS60T1MTVq4ao6hcRW+ThVAXyx6cHeO6l+9/tTbVv+ljgPn
XHoT3OEygVYRt5BIIm7pSPh5e7kPZwdK7ump1BYP2Xxm6cpDyk3/JLrEYJfX6a7vNd8VTcBN6Z2k
VD9iSsJ5bRnPVYyLT1/jFyiaVuhPZN7i75GUmc9oC/eP+CO7ydwqchibod+1mwEjtfM0H0CTvZ0l
sYY/eGB+X7qWsCXWgVFMaYOrv8+0zPoEivdX6RX2cSjr6GC3ngMldEj3oa74lz4M611QafEdpcRx
qxVaeT/ZlbVxUqQ9+t5/cHgy7/M0T0/oETfHgK//vg1z+6yhlLpVR3m6H8omxxA7lB/bKUZ6Wu/l
5yK5VpUB6sCe0iu61tG+06vqEPlOcz+GbUjeK6leVS+7yCXf9DgBW6Bk9W9RhYk7SL30QaPsugdI
Je+7osX0HqfajUIW9aCYrNYb0vzI6EvXtjTlO+4kG1WuzD/sIn1SeIdwa7KCD70mbRAXKX7pkMoC
7oWvfscn7IM4fzCysN1XY3Nn81Xaxard7wYDrIxs2eQWzEB9kY36h2qm0a/MvIDSRGCBL/ODSe35
1Qq0wi07pX5E7qXdlkmTn+2hOjkRNUHPl+oHGEbY0tdUAsp8cIO8Sv7AXAoP6Ix3EtPWsy30wvw0
TZpxUcGRrAOnV77p/XghB2JTqHQUbtnbWjbL72FgTJvelssjaUrrEQuPP+BWcKOkas+OuDavad1G
Jy3EFs1Ou/Eudebti2H8iJTCh5bRYEsWNEj9+7wiIVl0bUHp/u4Ak1spWTpiOqP3IMwreVtlXftC
eoICCRHh/OJsl3l6Vfs6BwdQ72XLTw7W5JgHZYryM3/LeDfKjXnv6KWzDvtZrmqInP2ohuM5K4Dj
D6HjPRu6Xj9YeOfFMFN7rV9pJeVef2iSS4gA344KcrMR4C6f3+Xa7MPyIKBfLcLmIEXsBlEroF91
a69aNE2fZbnLHmUvJ2XaGCej6hJX07v+gI+xv5lsJXuFiPEHVZfhoXSgduRa8DOc77lG7ODwIBVu
qJKHHR3ZPHRhN+6GLs4efbV3yFe29e8mBuOoFCt/SJQsMFy2vpSyPm0UJX61xwqHtExzHtL5AMG+
X6kR/6ieKakSTrS1sp4qq9gEXoVX7RzjOKa+syPdWS19KLvBbzG4scwRIiwxBvMBd9K547ZYYio7
H1RD108vo+QHGzsvsovkkwCEH8j7c6clZydyfrNizbmEGvvroH6aNC101UmdPXRguVfe0XJs5VJA
UHEn9LWBniCK7yS1esi6ZLwv5kOICVeKp3CThPuCncJaN1v1BbnT71o1DL+oz00glXlRYbddSUm6
qhsn3/TkvrldJj5W6wk3al0yrgP3kb08StE6KU3lixn51t6LpQyRRhwnLSX5BhAmWU/4NqHJU4zn
yQM9kuIIso1MbUAPKM63tjxa57xsW2yFmvYJ/9J0L/qWg1Lbf4bUtkpezQL+xdsIioR1/WLXfb3K
LD382iHqvu5SQ3uInYAtKlgI8Ny7SJugCEBIAN+DEGSvlhjRh82lrzS2gGSonlLqTCtI2cNB9Cmp
ZuKQ0kAqluyHSAutP6hF4YKAsbRvP/oab8kYg3yXJWk8gjydjroE02TloZ0cjnNqopR6XgTjb1Id
Jq+9HABYBw40A5dtEuDBEVR6hwCaZrrxYOMsAobeCEIKkn4anuViyA6YEvJ9KGRpXVqTSmnP8R5H
q3/ESPACNxpLpCmSSLDE7c5TqvxKPg1KslTiv6Q00MZN3pqg1FZfzHyMLgN5DVIhTfUlLnL7zon1
Z/5/zOdphM0DHfxPhrg1q8UsVLCSXdy67CgAC4K4GIjK2rtrit9FA58deZNbfby2rGp6iJHGWmlK
M8BM0KaHWx9qHzs1scFezCFigN0CGikSGjD0FH0Uu7KR8QI8q6YNjlWe2zZ5O0u0It4gG2kg89XX
DXVYYm6n3In4v0rkbotkPrqJBpKTkgy1O1Uc7yIO/Bs4hxamlYa2yMWoTB4AaXRtSinm689tkTdY
66pMGO55/GYORmVYV9GHPfNRjetpn0e2isAUzK4W81zFG1CDkzFOzcvxjqqT9iCPo+FqXuBfAz71
brTGZC+xtSxVf4KNNs4phHsQrOvOkHUe0yA3nUKFixPprx2kvkvQ/Ry1nEIrHsZbxyZxW4Sxday9
mnex+UyJkc+5dYq2ODTWHVVefLLasNmQNqVEUcCE7KXk1YuD+DfMBGZFFKn5yv1ewSLK85/AooQb
Paq8e1PmnyKMv7O5ogA/O4iqrcGjZW6KQ++ooGqxCUZNUQzhOWwes34t9Yn6oNWPoV5DbJRNpFfw
NqIqGaGcLDtVcvBMvBCzSZFCt5jIB+ixgZ/NJGlXcSgDKIG8bbVbxZff+qqmbSnYqOVhSCr9Ftcr
yh0FPfMc54azLdAeXreWoh+bkEyLg4b1sxKY9WNf9ysZEdxn3eo2TixLGJvqgEZq5UUDsXomQeDd
mkaR4qI49tE2VYuoQmsXB4wC+f8dEkwJtdj8d9uLcpwD+v7Idy1kx6wPVwMlDRefrmlnOJ59iivp
axDl8WMPQ1Jvq/rZH8fqOQeNVGiNclf4UvXsaL3hdmhUc4eliQuLt1M6UjNe490ZOaAqqFveXRaZ
P5Vpil78NKoOoRxQEXL8+MWELbPR+zrci1EYEWh3BnoBeoVRbCZQuY2lJ0xS5UeeH8BY6B6sDt5i
kJsrk43myZIwwy06Q9sbGn5CqIiYMKbiGsEm0GPwwM0vKakE/CtseU1en9FRVnZFzuNdii2DFEuA
ficw0Y2YqzqdvyuUosW9bJ7bAjrjaU+ebw7mDa/e5hPIeDEad+T+9HEqb01gWjywxkHeiuCsT6hv
DjpyhvNSsh9nm6olMXabOwze2qKgvRPBWteo6yqwvdtoMvsgUdMt97e5YU/hraMkJH6EeAoklwpr
vMOMZ29YTnffIX2/TcOpONvxCfRJ+CzVbqfI/bOkWN1zWg1fYVE5l1zPhn3ZQd6UtKG/bxsk6MLO
gV4kzf6Bc1+jfC8n9NRuXR1iBXc6xWZPLtC5jdgxAzQPjnZv9/ciPqvCBM0TbM7tbHBTK+t5xQux
q5ej5OT7EL9hvf2ekZz6XhQBdhC5ZtynnhHtMYE8Ns2UPuAR/qWVY/8FPrJ6xNcCxWtn8F+quGm2
5NrHrRgFPFC71AidoxjN9eoprfPuwQ9t7Wv7vS5Tf68GubwueqNCMcSs1jW81V0dUeTE0wIZJKfA
HWQTGdafp8l8qitpqbofAj6c6qmCefpI+sA3Hj1ImF9NfrwnRwfGOzj+V43/tquX4O4wtySj1+8j
f3wUrWjKkEDN+t9Fq+KHhr4dlpRby+DrVKEdZA/U6MSqUTNpuAxP1ToyJe1+9OS3gy4dLKn375du
XviLY+L5X0TQ0p/orbIJRirFnwZyP5JXpQdbYAkWIeQj2OugY9a/X87r2DAalaJ8gQ+/DftmfLUn
01tPDaDmUcnki6yS7gI7vbbReoH/jr1WOLugiAO+Sm9niWbYfL0znuEW/idiVHk/S/LU2WCC+zZ3
GRDBYrRvJf+2shiF7IP9itnXZCXIvd5WrWt7ldQTwL0WUjEJFmzdjsiFvR0iXhWOyXwQZ8vAErcM
fIr7FyHL8pjHgWwT6y/zRHOJWa70L0I+LbXM/dtP+bdXWz7BEvJp+dqfgXmfhj9daVlm+TCflllC
/rvfx98u889XEtPEp1S6sdy2Qfi4/Aiif2n+7SX+NmQZ+PSL+O+XWn6MT0stv7D/6mqfPsF/Nfef
fy9/u9Q/f1LkHSreDrXcRSCEV7tw/hqKwz+0PwxRimJWlthvs27tVo/z2yq39m3Ch2n/8QqiUyz1
cdbff6LlqkuMTN152iwjH1f6v16fzQxb716PeDtfrnhb9Xad5bofe/+v171d8eNPIq7ewIEwyr7b
LlddPtWnvqX5+YP+7RQx8OGjL0uIkWT+k3/qEwP/ou9fhPz3S4Gpb9cjDj/4jI/1XTsE1qYCEe+K
ZtDNkgF6VoPcYRSMluHKuNGvJbvO1V1SY+pXVw5vlPOwCBxGH0wc4JUzJPXqqOZ4Nq3FsN9tdD1x
LmB+YdCJrm5yklPp8BZYqIW6U0fNWusUlVx4fy5lBqCXs13bzcxN+LoJNzc4e0h6ilNjmGLJXTze
VOtt4tK1WMF5noYbeFXj0xrW0kFH8tnN0jTeUZMiHyWn+SOoTOzSs+YOsaXsUSL7csaz90GMiaiS
b+7WMathDS08exRhaoyVWECy5ShCVE/mFSnj1ZRVRUBS5GC49Aiw4HwRMfAvr67a3YNlqB5J1P9w
ZWdEeUn1fviZRgYus/vLBBJrxPAXwzPRxmwycIfEeRteBvT3EFOXCMkHQvL+bZqYKw4iznlfxSjj
YJvrkHeVAkaLVkVUAcSpOJAlRKR0aX8Iim37Avpy3H2YA/L0z/APvYgrJrY7aHKPTB8a/ri8mXed
Elp34izBu6LrsvbyqZ8XonDN+yn/Q58mDE1w7mIftYY/1xAR4lCwvUUFyux2S584CxKr20OD/ONT
v1ikqO1TVUzmUQyKLivpt6k89ocSvD2YSeqEGDkZ/IosNzMr59YvBkW/OFsOwOvMk2hOQgBPnNoU
U7wqepsrptV66K1DrWrwPEuHLRCAzg2jSXVW6OvVD6tSIUmCqZHEfy0QatJ25rCNnLx56H25eaiU
wjpanf0supZ+5LeejbSx2WsQKg4pcOStqfudO84zRd/tGmKlpVNcx7b88XYdMSAX07c0r+qdoOmK
M3Sgrm983U/UXUT4nGJ1G7udC86uYO8iCwvaoVk76HIG1HCPcqNpCbrmZVofpVIyOfckufof542i
VbIrwr2m6oZTo+Ca7ddduq4j7Y07HUutY5PdgB29HLSiRqyTbL7o+hDymXktxv3Iho79IVSTvF5M
F0Rs5AtWITr/GKeRs9Y1iNJ1YpunYAZF4BAp/5ZiWSycNJaIwFQURIP71FUPn0A/cQr4fCs6rdkt
FP6rQQJknb9jg9A0OmWmT+VozgDyTXkMqaIiXIksnjggyJ7iK4ffu2gWQk96jmuoht3igFr0G1RP
aqTjivo6KxRsw6aK1gFS71hfWHEGHCSN1r3nVNeiH6ur6FPmvhZSN5ZD5Gi3oi2GP60zyNF93Xr+
oTPr/tzJRnd2eirEK9GOUKE/2epd3uZDtr4NkHwCDzBY7Y8AcxsK92qH/rJfrJcV2ix6W+tTXzCv
56l3n7pNOZR2kjpcWzt+swr98Fx5cxGtvMklh6B8eMLcHjuUAE+3GNH+MPP2kOm9UHZ9QE8uDD/0
cSUqpmkSvvTwwnbZbDYnDsn72ShM5Za2GO76+DbjU79osoPudiD/v9V9a08rEp+wphxIzKkeSpfl
kHn1W1P3m1ULTOQsBkX/bW4HG8f1p2raLNPIqnvrrigV96Z2q0M4hAbVIwaoa2EICFgpN5JVv2pj
m/rHJrP6cxZlbEzDujxEU1IeYi2x5cfeIHcgD3bmiphqDowFVWF0QEa3VN1O6nAnuuxAzV1eRnvk
QWpFTl1HNdErHqxpz2NOuYfMqt6LsxQfUHUK28vSr2Lddk5VA+0iQh0ZUO1KGQpjZ/GxofjRuRxI
6/GTgPpeh5IzVwbm4VB3kKp8v5roq+dLDrlESYarLR8gqLL63NX67Wof+rOkBB2DL14/qYcpCcsd
eWr5yWlThColz/ypYucRtGn/w26y3q0g9T9477GhZk2fYnvrW8VlkhI9ZV+hBNDWiKMlTk06KfP3
GnpN/W24NEMykiAd3vpyiFX5UOKwM8+4TRbr9MGc1CsDe1XPIxU6ZsparGgOwV6EfJ4yrw21NkT1
nRliNDfKdaJa1mDeg1nPNnaN0DB/OvOnGcATUeLye2BG6HoYdXJfVjHev5gZbg14Ls8iVsi1/M9Y
GRN7yjRAHyS1klaWwiNJcAZqXA8gw8Q0ZxixrKGrJkYF20CMWjZABzEq5uYtdUjZ0XSncj3WcXXq
5KtqdjkgX08GvgQ/tTTFaDk7UYnRNMdVptIBNNUKKr9Ou9K9BKIOxdR7cbYMLH3BPAqCQ9mZEWwF
EScOPWrMtwG4Gz8nKnxT31NEXSaIS3xaSVxiRO0ERWgWFsHLtZP5Q4G+qi8lsCbN0ouNOQLHC80h
eoUHhR2M/OrzC6BYGCI13LfKa2kogKyK8WnMe/h5UpxQCfeVVyuTLYqfsnfxk0nGAJF/2Hm6WDVr
suowkO/9d6t6g4o2hiTh78PL48HobWOneB3MbPBZK/TDunOohv5LUEwHvyTb39jR9JyXuTvMwmjw
5/I7tcU2yp+jIC3y7mziMSNGnVgt+VFYUoyKJWHl9WcxGuryhyWzMaNQzBp2k/+kpJBQYXByEPRW
+ygjOH5o7cDcYnZlfpWm8E48h5eIBODnoQgtYxvUBqLLOupU/aqajHIn3pOnKNROupW5n96VIVXy
Bj7JsnYyorfRtz4xEtbVh5Fx4PGzur2qU/DZa3n9FM/2jVqSoKKj18dG7qX+7r1JUdS/iMOUWQfI
0cXFlPCzY6F8Xyt2+CgODgCPIgaLJ1poW6iXUm9OWqdjAJOO6bBL277jJsuEie//o5UmjTv7b+1y
pOgwiWnkY9G01kWEjKrX35n2tFsmqOYU77mDwqoXEzw5N9wG+fRbzO26U3xf5HlwW0RD3vE+GCl8
ik9hAcPHtt0zViJWHEBNJ2uwTf1Wn5efJLtwB1wRnqRkLUcYp+Rt3T+NfqW6YY/xregbQNyeQUX9
dGa9V9FV5jpSQal8seauHnT6Nq5M3iLnZsGm71EzvokxEa5H8EidFMpOI3v6cUy9V7RD+pPj+/1p
9AZQ6OJUHLi9SxK+Fu8Bn6PK9xERI5pe3vjlSrSROgs3qjF1tzWXmDSPRs9dZot1jWp8+xy3JUS7
SK1nua/83acQs5Z5ovrOl8CocFJpHf1od1IIdnCSORWHpS3GRaQYtpDKeosUbXOJvA2JUAoSo6v4
6IyIILGGOFsuiTeBpLn/8Woikj1qgOogyERZrYd7C4HBdTQo8UY0Oyegr9OG+86erFWPBsX204DX
Jz8D6i2Hz/35cAyKVDlVWZWY2KmwyGA/qWPR3/mq3wBOSq2tw87yiqh9tfKqqT+IpjjErf0o6110
Fq0yipRrawzrDAOh+3xuObrvXyFmLlNKVDgubWvsvbGeQtdpG1QGnPS7Av07dNF4mfiKqIj9ienz
hQc96Ld1mIJTKisXeE9/rSw5eIIIAK7SexIHLTIbEESGd0zmPrsGqDpNEuYuc5NqfXuf+eqx1J23
CWoHhMHAaFB0QUVLN9bUIRs7x4O9zc5dbv1a4qEGAu8ycbebA8quHF2/C8a9aE5N0QJGM0NXNCU7
0R6z4msaJ29XQxWpJH1pWgctaWJQN7lG0saefcvQEo34ySJ/jcQ6jmVzX5gbgIiXtn7QIMqh1U+A
NweIKNEUBy00I3A0ub/+NLA08W7Rt4FhghH8qik2Pjmj5mOVYlNsGtCxNwA+rpu+nrZU4ZGut8Pg
Kof2KhqL9C+jYq6OJY+ITTTbfxLzIfd/ni8iAsRpbxHLFd6vLwaXNQAFo+ULCN1B6n9rBGh4xRUW
eisT8s7FlpoNzAwfIQGj/71qIv8YzRjrlYhuzdByx0AbHsShQTX1Ung1svbN+JCZkDzSyEt34jMh
MY0lg1Gdby2bMlotGcMqFr+O91Hx6dL/MJqQEvswt53n9vOvLpNjY0+t2ofhlEC9iYvqCFwQbSkA
sI9D4CbhXPCfe3I5co7mkP0SQ7egyms3SWmHm2WO3+fJauz8t3XEAGLG/x/XWa49/O+fp+0m2dUM
FMrKxNDOea3uukg1Do2n8b6VdJ12HkuW4dUr0c6JqUXHAQowtpDaWXT1YvQWI8JLSDkbpXHgksxT
RKRYWzSlAfeIdekj+NTE5bgRnWL4dkURPkBC2kC+qlahHcZvd+liBOezKnRt3OOJscH9LtRdkhr6
MSxTA+g29/zG55GHxQRtR9zfxTi5nNHeFGXT7N/ea7whPJDlk+74gvj3dpvY2yFvNLSO/+yT5wH8
72DmVOqtP0N5B7PkOQRb8m+dahQHMV90iQkK/z5r/lOQRZnni4G+S+2zqY7SNkoH+Bx9cQYrUZ4n
xSjO/6kpBkTIiKq1WU1Qa//3WLFSEvrfLRNFtMp8KiRNcsWZDmjldpbNfUUiYf73PvrPcfjBSqCC
SWbayeaTNpZoqsB4pSwEMDu/x4kucaiCzv9gw50ALUg8Ddm21L8olg/5jPqyrqdgnAddA8AcPWlz
t5e28XFkL+2KplFCvUcjSQLAPOUvqkISniwQgqNzMG/0tzUm3mkeIit48iErvXCI+drqvMfgcGGm
+L3t8sJ6rD0TN8mlCTnk0PkImuyk2rmN+oiVXSNTN85IhA8PEzIpxqi1J0TQxgdP51CHEirYZaiu
ra7g5jVEZnye7LcJYpY42FpymypaYv5gxNHGAkqzLuwyIdfZjrtcCbVrAdFq0xbkyXTDwFJv7vMk
vXGL3KxvIWJgZIEVymzZsVDHP1rfUI6khrUroqZHOQrki9I2dujmLyNcsWszD41tI10Uc9g3muWE
GGmn4zGW1F+3SB2yFuh0PXfFNZcPk/hofUfAYgow7CfRnzRO45ZYfOxuSy0fRgyLDxhZye2DLMvl
L4oTW4csUn0EE9jYafPO0g6lbg/UH96WxJZ+tXQq4wTuVuwXRTiYbyIRrb/FLEssA0vfsgxuP9Fq
4nuK1/3wlRTaC4RK6bnJR2OXt3qxb9IqeZYmNMsAPv7+PwOGEMOLyictI6SARhmejIaQlxADlANT
W5tl+rGpz00RLEZF8NIUo5/m5ibw9AaMtdu3hnZJY/BAg2d/A9+qeEdfQS4dEg8qX1UhjaRpIv1C
ble7iOh6aNZxpfWnvPmV5IZ+DJB4OsEk5U9VSvhUwgzNK0TE6MXHfDiREhKj4xwizsShqiFJ3UY+
t82w0Y5m9zuWZia86DlOLCfaJJFaqNDlMRp95Nr9uEuhQXPQJiWQ9kNJwn7iOeJ2RpnZv5JET0+g
gQtSn2GanmoQUW5seYorJtV24mzCtg15t8osSb/g1QxrvR9hAM4O6XMT1ajx3gm8FhNy523UkLvq
OmENcIGA98KuM//WptG0UvLQe2lb4EhKl48vXhkaK6epsxfPwnYwz30HF4VaWkkGnN1Wg9FE2cA5
KrjT3njaehR5t6YipB5Qq/nQXEYFr+7fzk0SP3Stni15M7M/tRZ4jFaFCu8KjnUxZ7UTymeg2Edq
hqfeLzeibwByOa1vw/OUtMuVTTWvoEPo2jiKWm3sSir2yKfYmxja7qsaR19rKAZXuSvV+z4tk5Xo
z9JOX6cyMHJnBvVCf+bVTPnmTWVz5BdQ41SSxq+w2+pV7TveHVjA6bGQmqvo99W03CaebpAY4yJh
3WxbHThRg87mS/ibFkTDz37ysSvgtnbtimba435S7mU99R/ZDoKhNzPzZ/ib2qB/IiKRNxuvZoQs
zNubNXqTMJ/wdFwjYZHAgXq3nxedUA2SzThayQU0nnWflZLkSr7B0+z9zM9IlYq+8P1sGb2dRUN+
aTPEsULfvAa8vR74X9TuxAESu35nRB6ujTgHrj4NiOYYedeiSO2DiF0i0HknE2aAOe0S/xFxv+xJ
qZJo48nA/vMa4lgkFYVrdFbyezNE7qSPw28+7mKbqYo/RtSz2fg/RgidqCQKEcMMcBP1JQgfGVKb
O9RtUr5Fkhzce/OGow4ca23IaILdTJQDsTmx5m2IGPd8+A1SaJwcNEPbtTMPiFEnsfnSJNVllIoK
Usi8p/kwbV6bGvBwqqtLM1vtqh0JX610iscRYOKhtyV1O0yF9JUM1i1Cg/SzSkeEh8wISlRGfViZ
9dZxAf9O6Vk5oazbPKKjON6hfb7XMj62K+djvjVGtV+LWHHQ5OQ7EnbKSbTKNpzgVHZ79NzrBzaX
bjdVlCU9zNyEUW5Tk4fLNbIjU92MXyw1WwsKNPKobIexU1kLlrOtWsrKNk35AkHRTQKlk55Cbxw3
qO7nJkwZZHHFITBl+SgZ8wGsecpdhFOwtboKpaD9kXJvpFIwj4jwmdP+d6eZjwlkBR0W3ms5Dtdw
vl8j9mVQw0kMtvUQF7I/Jq/Jtoul5wTuFne/Eq/A0dqL/s+unyIki7ThlIyBvppQ4ViLQDGwLCXO
/LjeRe9LfQqL7XvJUdI63CG5okbrJjXWTWNmD0aRsNHU42hXqU2yrtWQnaacQJxvZXxG9epHX6TO
Vu3kCSsC/KmFd7Xoa5xucgdpqK9i4G/75HkuDD+oqUuMmJJUde+246CsReFxEYi+lS0/1DED3Iu2
Xt9/EVXL2/BNO/qv57fypq5hSXfTnG7z1tx2efvFDteIX64MdUgu/dh1wSaWoHpa2V+a8cwyznoy
dEnX7ETrPbSZucjVfHjvFyuKlugXEe/xol+fDZLe48UlRajzm1kiwFQgjskumUNeeOam7qpptfSJ
s1k/86LmDjK2Isaw0SWEr/82r7F7SEEiso9L/zL0sbXJy/hjzLJig/DajmrUT/wSzGNZGne334do
onoFLZpfwPITUWW7hYkuO7OoArxPvTXFyKc+Mr7fPb8qV4ray5u64c4m1AWKWvsJoL6794EWg2FV
VkKDoPbL9Kzr6ISKKDHJ8jvUF2Yp879Oaur48lYqUUIFp289g+5WxCMeUtgzr+LCHC6i7WOPs+1G
Somi7/+xdmXLkerK9ouIADG/1uiaXbbb7vYL0d27N2IeBAjx9Xcp8Xa5vfucGzfivhAolRLlMgVS
5sq1DO3z0RFV12s8rfx5NHUjJmwhs4j4G7DXNoiH0l8OMm87o1T2PR2mbvBXvhTx+mZrUV6HFKIZ
L4rSdLAthlS71MJhdEC0GnyrLWLe5RiBwVELh3EvsyFG/UoOH8z9YG1AZ1ssyXabAzE54J6E789z
UIdXWuGJxVhq6kv179cDCijfTJMjP3dgzfETqddhd5u8CfEzqJ0eN1/I7sCgBEoYLdoKUsP2arMK
dda+cxElVOghDtletQOZyIEOqf/RRK56IMDK7jzw97lu0/8+l6q6r2GSWvuA8YXvuW8qMqlVQfHe
ivo3XZuuAikSm0Jn15t59zAMRXg/FFzHqKAlI2Poq0YmvOc2AlfIxZfWm7ePcpz7CluZz96369EI
U89PNuWM4f2I+anV19ZLUvCXMUv86yix3Gsym++oSaU74eQfUIUmTlTDU6RhfE2tAzXIiYOZHrWM
zlOi637IDu9omw1ATbUuisGWPaTzVpbAL4dGkA8qkN8udZtKX8pHEBey2/gwVlfxa9Sizk/PYaLy
6ihxmSLUmS0zKjexyQGyAE7/nhfDuZ1ydSATHWqwOm2hh81A5gg3RB7BJZ/Cz3QBHsgMv9k3o5P6
UBKG7PYdbSUyesXRKR3A4RitOsuyFrRNIRttS+jsZruN+GSjCRxk/RZmUPVrjgJQQIbAF/aBNAzF
ov6uNXMoMWg6MZS7vhGGVapduy4DReYAccGNgfrJTasTpFNWFxuUGWSbRmdTb70qZj9HCwgapPSS
JeqU/PUnmDw1qbdGynHuvaHhCU6PLC2fx37qmKfSvdmEOxnahohuoYoImkbPUw2mrsgCo38wWO5z
1LNXCDKVF+rsO7YASR57aoo2fFCMb8nMCwjx2RJ1uCNLvOexMsWuNOtsRb1uLIx1HKbIo+kLRNA+
ni8wTzn6ny6AZOKHCySBCDagMgXqFWUu3dHl2RJNhF2oWbgA9CmLLfNs2IPAMzj2kUpWwk2SHw0K
OSYG/lMIwTkbySoPpBZV9mU02is5AEDpg+witi+3kZAH5D8aC5vgMHK+5lPhbiDugtvKBWt9Phbg
h9GYlUGDXW4HspUQXgG9bbm92cOklZsGQEnEuSAO9mkoNQ0CU+qxqNOFXtT7xOohTXAzuX3c1ote
61PQwat6BKrotE0Bwer04dZNNjXFfDVJBIKo4/MU8zx1i0QxotArm7Xe8XaQ/SD2Qw3o0rs9Bhrp
aI8g2lv9c4qSw2ESH3yqLhm3WRf+GOKxOoMrmZ1aY0MNUEND5tnDcny2N8WW7GShs06PkZlgJ6xt
buYYgpLgtEOS9bdJP8x3s/82aQxBrKEUSeAvGSqn9J6CNiBuFHjbccxe5y0KJU704dP+A4XCXyH6
BTyt7gS+jG2SdES0+HdfX8/W8OR13gFR77yfGRq5AqApOKR20SCkU7aPIkcBn2lMKEYpGh88wo3/
pDxUpoOw5m9I2AVfLDw/EcOzouOUtu2B2QBCQr/IfsR3Lhfc6My/jO5COl96jNuwtzGRZURHESeQ
5s4qtbakWqqiwq4YEe3XDs/nxQASl0srBtB5mDF2X7yYXoUP7gfwRaplLsDl6EtVrZBRSS+AHo87
L1DGlvmiugZW2GDngzosOwTdsiYPU4m8HwfBvn4aZHWtAbZVp7p2LXgPAsX8nSNDVUB1AgtI1Ae1
/iZzS/s5a8dzroL8Z2ZnqKTE6u0B/JotakzhwQ3Tfm7lcKb42Z883uf4jx4oYguWJaqAV0GffQEv
RXFPQId+bSK79ewq0aIAjD8RoKLiprcfwbE1wxyK2gbUE2oYG3sEe1UPvt1tbZfDsqocqG1rJERa
JvOkNL5b0aQKaEmalDAUKOz050l7S/XrFKIlgBZjmWL68j42m/IIbQPsQCBONjdJpJ54Yy2YEDsB
w4pe7pBdm9rULI80xfs8ZIKg59JPDQtfM+j7PYAeUXgFko/4OHksuwgtpNdzXv7sORBTXRi+qsmM
Vjk2WrOH25nDggOkEwJpt/FEigKq93gq6ADEpapzCx2QkVMUP70ZXfBgQ+bSwNaFRiNp0ywYOB/0
Czn2VtU4IbymiuJS1OASJV3zvklHAKr+3dF6BvYSuiNGRG0ekQ0h7mLdEae1c2Q2eIhPI0JVRSVM
8fgW35G2X2xGJKhJ724VDcr83mUvUAotfiLSZy6TUE1nC/imIwrYQRH25lAOybrNDeD5jDTYqq7f
uGbnHzwVuf4K4ZJsU4JIESgjaMxTd2Iw/5Dg7wH9EPQqc5Te7XKGInb6ywCzXttA/7/0I5g+bnZw
46ydPOMvf/D3tJ0lYQVkowAXWQV6jzxr8SvVMUlqm0HcLpA2diFoh9hFWFvjwvGKDpKxjf0ikHlp
OwQhERw487avF8SyCZ4VUFoZ4DukpuM5/31QYzkA55XqhCBVBfpbfTDAUwl4IfQzuukfm+5IIVMG
RRgJ2JPprRXYjWsraI6pUOrK9aEc3bWoK7C76xYdAPh3EoFFp7aERW9eeuSKqQVKR/BxANkHSeT4
cDOlY1sc5GB+IxMdvD6sdoHJunmkSFq+K1v3FyR6+gO4PyFj1I/ZAHHQql+CCN1FjknWiLdrI/WQ
J53N7tR24uJXmZsm8DLZeMSWyVo30yAXhLW0JKpvsC5HD7XJh87oAJY08BZkx5sZ9L0AcNZ9/zag
FZDYbibzkjEfUkZGF/p4JhsM31zfRmvVxMEqzWz1JAaOOKobXpkJLBcfa7CHepZxoM5JmiYKKiG0
Tr0B6J/uIFodLak3wKvm5Cn/OyqL1ZMLLuhHyAFUbdv2y6o1Lo0Etxh5Vi6qsxtVmjuah7X46QhX
qjX1MtHLvYV6V7Bh4hMBx5Hep6ze07TkASQkCPuM5oFaSQkiSmw5myPNhphVDxL7RoFGy4PeqAM9
PNcasA2bOPsSoZgVCY8ENFFQIr2TuJF3Nmh0T6jKxqO5jeunBuQYC1NCma3ClxYh4BNDLkiszDgd
7/q4BOBCx1SxnbaWScIbsOKhWbCK2wugGbITXkrga6kdFNsYjr9Ku9Ra5lHxmyP3IQIQNcXGLBuo
AOsUnKFTcJFOzeWIAYXD2J3JRJ2eAIGNGTpyQx7U4fUgcqLxZLtNYrk9MLpFfya7KQwJSRpoZqFe
3zq2fVPe1Ty6RpPhgPqLKK3igoHIygJH6hSlPwu8y0Guonu4CHEKLZhs40E7eEFGcDfDnU5nV1BX
luu+R1oK8tSrMHzhVacutxCAMhyUBUSJcUeBA+pIhDNCCFu0Kzxg7XvqyJlAzruyXkCQke/9qirx
4AvZ1in68Fx30DUo3ASCCtE0Lc3WT186GVQLfyqi703QnKVEQH4xTq81Nnz4VqsOFSRD8ytzimdX
ZuVrb+Bfi/pl9QX7gWLFy1xc+6FCQMBxrVPAx+lOxX6/b8xQQpWX/evK1eh8vLKrr2zw+lyrCnGW
Kn9F0v7jlYc+e07rwlympTNcpqTcgMQMbNyTY2ydShnfbYn7POwzBjLsNliD4j88ouZ/2COPbm1t
mZr3GQjNlr5o6q+u6F80aBvj/wa1ETKdU/bdsAzzJR78bMXwo7+P88jYon473SdZKk5jl05rN5yq
J59HIIzmjvUDQhpvH8PCxzCiOP7R2wgCfvoYagr/9TESJ6h++xgtFjYnG+vkZT/i99xIyFcgCVE8
gdW1utodHiu65YQmDsDylb4qz2TCakusQmH3W2rScD4Bq0TNzh7n4ajr9sVSD0VhAGrMQYrsT06y
GmzuPkaVVVyx1QIwoXMfoSfgPg6xDsJABOlAtjaONepXc12B5PgRCKPi6kVvwyEJhnxi4iKa4PTm
se+ct4PQZxng754xAF2qW14yTIit5DYCp7oH5DxQ7bHMnQmWyhXpOjgWogtIgUxHsMFCU8/8SWao
i0IqRnuRTg15lZNSx7oxr1i3RMukrsGHqaTTHgfNoEIH1g0D1scgg05A/7i7dUAaAd7mu7ca23XV
RXeQ6+yXNuJnO0re5Rm4r8AwEYAMFThr6gXndbijxF/BJsjxBqCX9aJoPQMHJsn5IopksK0Sq7VX
pPduaSM0FYItCbuTWDydUS8Di9ui071NB+xMLzuoroMk7DJx+4kRS61uKc98Igpb6tOtW5/2NN89
fx8HgeHZs7ZbG4VkgIVF0lXrrAOHEi0B59UgGcekhk6IXixSqpwOs7fT2ajyRWr+dgiVodaqxupX
cu8udQwbIIVEvQLYtarzMHtRSVuj1A924qbNkhBMFk0+2wOlGcaCSL1q+83fYs4vLN8knmGIvYya
sZ0OXcZQLSL7BOE22G69sfYr/G4C2IF2i2Ve8HNs4cXVdRKVFsofv4ZhFK9Gu2B7yu741f00KfHy
yUv6qc4t7nPs4K8G/mm97SFxESS+swpKjgSnFmaVthivjcK/lNIaA8OejdJro23419wx7Uew7KwN
vG+gmeL2RyPHfo2UalhuYTnHOIqItI4NZF9KQNO5OFBvl7t7BdqKhzjmDs1B5gHSokdeYA6a0kYc
DHikrFgUvMqgYNXzx1o1Deh3AFRq7IQ/ViDuB1lLsJxGsM8uG3uApmEU+ZvG8d56M2yraSiZ/jRe
e1CnjwK7tQtNGtQOtH5X6z9FzATmfuU0R/wpYuYsN13eHql30plx6kV2HM4c/Oa3Xvo1UZP77OPY
PznTbw1PtewoD2Xij8vSC40nI1b/OlMje7PJ97NPfkYKLfdRtONWlJl94GMA0h190wIH8aDqUT26
Q2cf6l7lUDXEzdmC7tvG7uWDnW7m6B9/mYILdBoq6Znr2vMRIAKJyWESnB0U67wVJOHtBdluHX9q
IpbAmgWNu3Xb5eStOg6F7E8dlp4/xxt31QU2JL4Mi1/oUFT5E+pXfSAe/zHRGXjdwiU45fN1RXqZ
ZKxTAdoULwAF2u/eCQfYPfd+3My2ipPbFQq/eruC7wK7pVnjwiWLeb6mETdnzygeY1nsDAMsm6he
ShdNMaabDiqf0JIL2K6bzOZs6kyvwYvwYPaAGOhML9604kEg5gSZhQa6rdqDOgrh7CzUkM2DUF7c
rwTEzZQ1RWfIkXYLIw/rb12NdKTLCn4ooqF+gR7ZbG8VVIogSOSsm6xtvtVYq1pWVT3YZQS2okIB
aaztgx6OCqj4NryB5Opj7PXPELmoVtDeyx6liXALnZFNapvSNjr7//EzKoQXShNc0+PIrWVoT6Db
1080dzsNqvvqMK4OygRmmaxZXljLUeKJUnMb+hXrfgIJdggRHgMEeZtWpNaWhC4m3z67VmU+ZMWY
3SeC/UVm8gqSwNyWjqO+ai8z9Ld2ATxMZTiPWGuWB8vFQwD5ePeRbBXnqxFFjlfbtd3HFELNKx+o
6y150ABHIdypBWAfyaYHDB7YW+c4QMDiBCC+bA3Wbv4CuHS7i4aWrbkOffmwu5370V5hW/Sq/f9k
l1MO9dkmWvCR9+eslMEmY0O1rkpefAGNoX0HXcpwyaOu+CJ5i6JlP/YXRohmOkUIStSgxyRnywaf
z1DIM3VmdTo9ZCAhi7F0ktDZWhVxxZ5YL5Or9Dt5N2ReYCIM53X7Gi/LfCGtONo59tZyhRj+og6j
At3VoWBjt5/dIdsHvRmIUAE91YCFZarHs5NU/Uu38kZHvpiG6CA4NeYLasZ1rxkmDcjA6l6oktYQ
V0ApCzWLEQpmsSsfkZkOr0HvnciMbxcMRTFA7nXWYsoAKmgFhGDuqNe31GvkqG6T5djf3V63iI7k
apEgQgItgA+vYXrb3l6+0bjWRb0fHKiPkwILOifIvMzvahrIEINOQIZ0dMDujj2kJTeDzrIV/dg9
JFO06XoeX8jUmwH0jnn7F/WR6TboZvt9UDdOzcHq5V/k/38dlPRAi4HtAR+tFwHipP54CdMYUI9a
SLv5odr4YKRYbT6WUVc9lVn0t6VXXY3fJosAi8kT6ATtuen93qTemzMiVuJ0a8oMFWdWHjer0NhF
jq4sHu1gukcrpjrj4Y8t2y/Lhcy95gGQELZ0C86uAbPUBrLS7RFEcMNeCojlhH4gLogv2ysDgIkv
UwMhDVU17Y+g4TthAW+7qADnBj8BhEIL+weUd/hXj/lsmSHdNk85GJr20S/fppQTAEu9dN+mREn5
Mca9m3RCfjUqNoCaEWcKNXgL6BzIr6XANelMatsf/Sp7Ak1sCMLS5dgVfEPaYBHCKifPB8VFA+Lk
NTXbvoVQOLQ2SSmMNMPqgvmndztJi3kIYOBlnKVYC56CErLBC5w4Ed4/C0h1zCcfu/6LjwnAz36Y
EnsT93a/4pMf7ZIwVF99yFn3sqqfhVWlpxwM0YsRuh5fyS1JMmMHjmDobDr+omZDeJdmLNpyFCuu
UJjsrBNZ439d51O/sqscuh/UVp3Tg1bEcdYjRIWgC+pNa9v0t8Ay/RW5Kt4Rbz1AV92Fzt7tNxPZ
J9ea/YninkyuBoyMsOOtGu/ITibq/F/tn+bHPf7h8/w+P33OkBAd73NL5m5CVLVtLMNzcEP+cxhA
ZKtYf+nLDLzvjQyQuijTH63tR9ka2HbEf9oeJCN6wOxjTymEXlIfqjApntL/nupmeZ9uHp6C0tcb
CyiEazUEp3L1XSTqZWgF+YZspJ3Qg/n0LHNzYQ8MvNh4ldpObO2QGjVn3JgMcmfhiqA/+WCZ/5I0
9tsLOK3f3GYYmXYLu6o/gTXE+5L94zZ1479m+92NhldRjH+xh7vfnrAxhgLTpatdaNLbjX9NROJc
gfaUqB/GjV6Zx7wDswV5Csfu7jzPDsCVyLAp0f7tlIDqkLfguiUfZbjeohVA0zHkWGYffQWwL7sf
rmCuZvdcRtMRtBH35E3TjiGeW/acHDLFuB99oFacyCjucuhgPps1UhKRH8UnaoLqb9sWXfJoQJHu
sVD2Suka1yy3GaqeRLWg5jRZ9h3ImM25Nx85gDBjWd5RL03JIbhxoqaeUuXg5KMpS9Dr5H3cndw4
Ai2KESJYwZeM4ib6INoCMHHIwR0pltLH9QRNvCTeUNPKuDwwE5pFQ8PLpxh5o0cnn0Mp5NA2oHy+
DReiMZeh36+tzoZKYZyG17FBqRrTaqG1HEA74XcAGvcD2B/+7SGD7tCOeNV/8gByCmFxnfL4wxw+
9u+rMbGhD481S8HWQOIgpOLZDo6Tpt0fUmNDRPqzbe4HqT5I9psWLLBuaVhbt3GQlWBgNUUerDn6
1ETKZG4SwoYwNVy6s+mGqXkfRGgd8no3UYtc3wcylCMceYxS6pRVlz7PDpAf9B8BDfYffcaeUcbV
nkAS60OyvAnWiG+Pa+rsfCM8KYSsOt1JprLMz5WfM7DSYnSWuOkaJfXthoYHprCwE21/zKP1IEhp
bAHvT+7JZAYDFlUgft7SJxiHoD9w6AEvqJfmYMjBlSYbrmSStYEKIulnd/QRoK7d7F3mmQCA/POJ
QPoD1S/jgSydWUD1afoRpcmwowCcAEHudmr6eg7gycTuznjRXqmTbjJkYyH6nvIr3WA861D28ftw
UdT1insM9M1lFuwSvAeA3Q12XdgUTy5Ly6cC6yR7zMZL3Ni4x13mLF3GxR11AiE93dkgSljSgPfh
eF4VIHFV/jrwqvRs248EmmB4Ca0A6Z3AvgO++6xBUrmVY/IDNLjfvR76PiAaCXcFhxqjn+fWKwZS
Pw1UtRGs3BSgmXJlmCnbuRqCbxmNukNa3NLQC3FFXthdRHWbbwKwFkjIIH3ts8QG22mODEaulaS0
lIu2A1nLPth/90fO8MTClvc7lC6PgLBmQCroyN+nGGDtJ/XSTpDQuHV8CBa2FAn0JVg1ywTP8GGo
wKUhoytUvKKrZyHLguVxuB0gY3sFRwBi/h5Kv2QQHsmDRal1P/bfJ+W66TIPuafpw39FvvTSpavZ
gVs9JfnSHDSl27TQ7NNXaAaG4G0P9e5oQNGb3tnhueRBxi/udtRsmbniYIX9kmDngWXLv93oVTG4
UNAOi+6Pbo2ejYDM7256HzPPRna6qNE74nZRmq0fwKg8ZBLACQiTbbspyw7QBcsPhWU4WwUUwoXL
CjD2ygoe+wih64a51TeW8G8Jl/WvJoXeXeaPfGGPgEC3vPrVh803ZfDyW9GUKaRxMv9RMfyYa4Pn
FwhUvF2lscaPV/GcJF0jD9aC/vi1sc031hgoTcsDMFvEEfPBDG3ImVbmTzYapCk4gtiCxEYYrHPE
3h4hElPtXaRsIMzjOo9ki8XXTjrDg7TwOghdyA63E7iwbv6QvgKkUZhYpbZWe50PL0M3QbS0cu5d
NXp7Wy9WPWA3NlamUqSxJ3FBsn0E2vV34yweT0Zbe6ZrZz+KIPirysyjCZaT24nvWbMl/OfkN58q
DdVz0jWvtEam1TItlNUAsXkRmTuyyzC4cDsA9iGfvvUxZAdu4V0KA2u7wyB27njxhioPlHyuYyhV
QCrCWiXIM0JyLp3OdiTMJTm44XPWNc6SlyhWb0WcL8VkxpspcZ2zAcTtfLBCxo+hcNZDESG8RR3k
IiG3tCzxI9uQbUD938p0kxjCdL24DBJ0IZ2bjZuqFPj+mspAAFKoPRaN6ivYc31IVLrGvtdNxjZN
OPovNchrDm4A9T6utaOtYvKXvQCF/+QbJZiw6l+1so1XfRJk9duJBX7cTEAQxLWQXSyt3Hpugq5b
8V44F2lBWyBrk2KPhAEYHaIpXNcMqgipFZXLvAb5Tqzl6Up91gdAewPIg7ZpIemXjqa1/s8+5EiH
NAXbCdfet8nojBffy7ILsd2yj7TlHCo+3TNjOpIMWZYyda/7aIdJfS3D3aI3p+99/20c+FDAcj86
ry1kGRYgPuKP3I6CjQqAsZGgMTyxNEzWfSOs58rovxfVCDXzBDx4WNX9BN2zvRj1IIP9Mwjg2/GE
gp4UzJqG+TyN4zwIsqrzoLZCQAtwEyMaskPSuMYyn2S6RMwpO8TRCJJ26umiVL2dUteUmQiguMW0
t0ck0EpdVlkZKARPLAivQwssOYYRGDSMQrQPhpPWy6oW/FUV8uK7qPVaDPL7IILuF0qm/uaBGzz7
uQ0e5mB0LplvZtB9EnyPb7Y+Zcpma+EE/iNLxUsSxdtJ54/oICsVAlvDUTdO7dxGujhzx71FGagP
Pu/dPOBqT63OhOJ8p8JpS5CgaoRO+dAiojcjhDR8CJQsf7YJDwwUJEpNzuQ3vo8l1BHNR37/cT63
xRo9yLoj+DdQnmL6xuoWYRkc8wks6cDc6CBN6QAUWLkeqMo0OlofaFAEbaf1zTal4dkyXhtsu/dJ
ENbYJZvGiO8wXs3NURbeRckiReVuEiJcAOKkRB+oA0x20cJ2S7794I3V8qpV+XC6Obu+JvbO6scP
bhByT9ajW7TgAn8BQUx4ElXt2osO8YBdaEcvNWPRWQnsW1aA3288GwxkswtqrqZFmkQGni6qWAFP
BFGD2/NpZHkNMus1PZg6sjuqd85l3hUrqZ2pJ8qRgVuYAgDBVMzOnx5+NHvBbAtkiyhL12yHnqZH
jFmJukw6NYn48NZFRmmlDlB9wGboIaSB98GPD1bFV+ToJhbKg+zat3fMkbNtnsFW9V0LmTaHL4q6
gNyEZTn3STY1d27S5bvSdtVlghAkNOLS5tsIuUffiI1fgWzuvIr5r51fjEsaVHhpcydzC8wjYa8u
NqacBxWmd6InglN2d4gRefOgCLi2+zBVawaFvkWhKxU8XalAh3pslghahSfbkRZwNXprD64NDvor
lB6AkPHND7smMJeIugHeHCGfxftgs0rkFvpokDdGOucCzPB4KTLZnJgHhXrBCg/iO6BAMZNW7avQ
vFLL0yY6A29Jftd7ujxBD6VJqKM04mxj1oDf+VFbvs0S5nm3Yj0iqYkVRMm6dLDRHDMGQsLbpZBb
wqcBguaOZhtVehelqTgLkCqsg0Ama/pFVfpnZSblI5Tc2JFabRR2p7LpwfuHPjqEjSnXHhAX67QK
32yoXL1GlRHMv0VU1ZanerIv5E8/RZDHi3XMZbO+TSQjcW9DtvhE8yA4DPoN5acIMoFSpdb8V1aW
/C1k6t+7A8S7RQTWerILz/WXVmuxQxuX4xeW8m2nAutbLi0oWZet2pJbhhR6bmFj304D2/+naSdm
1AtPgoaLpi0iWe5tggW2Rm/foWowWhfu1G2IhYyaKWLrH5pcN4myzGybaH3rjSSCEmb5d4zXwpcB
mkJ7keGvpKbDES2vvACFCLo3dTVHJK+BS9RNMwX2UGiafmoiZZCcsrrL5maspHmKa+PXPBMyHuc0
Lr9TKxauex4689mfpulLV4ruYkBHjPq4ZfP7Ng/P1DcCuXjfKhucAbgiGDWaKxZYdxEIVr4kxmQA
U6Q21FcMzHrwQBhI43q3bx9Vlyypr57i5Mkr/q5x521lCqx7H5XDoyzKDLRc+XDwNLkTYMP2Xcqc
Glo64IuaXVBN09iue6VWWuYMGMDE2lBzsIDhLrPwTC0aVGKBvkCAYDhQk6b0g/7qZ+mT0rQn+dBm
D4aO2pY1d7ZYYAyQu+H1bkTt/plckJThZ2hQ7G4DukKYWxQCAEGhJ6FDXyRiniQummFnA7q8AMNE
iFR27S3SJgSauXYcY8EMl0NkS4Qrp5+i+zqvontUS+Z3CeSNFib5NAxldmXdn6mXDuSs9mUYe/ez
U9bi4dLiHpjnzUIwJZluFt/dBt2uVerLWCkobMOsdFcouAKGJIxNdnDx5byvBQqZAK1N7Q9v/zFR
+br3EQSvO3Ob9vlw56Fa6DHm7l88nYqfpRkic+BXXwrQpf3JIWv9L6Gq6tkBL97hrlbYdOkZcmyW
HnzwyCwSD5r2pRXXJz837BcmNlNUJC91MzbnMYmB09bmvpR8mwE4vkEyyn65DXprYrWeIpI1TdVh
fjOOLMRvJOEVyvsgj/Th0EcAvPFBQeUXHa1+t9IZZN79MzY8iT2GK7KEjGGdk1XVNspLqOG5TghZ
11ysXcHSL6LAUjDp4u6vCrEqgznO3wJprNpX6Te3Q1AjBz4bO+0e20Msv/dW3aLYTg+PIHYzD58C
s/2ClMewTnOs9luNhfA0PkK0Dl6Xfn+mlm+CTWHqMrG0lAV8h+7tA/nWG8col2/cCogpPfR9fBiM
5cYMwWCagMIasQAUwg+6RiW3QauCH8gj8vYBuKKwFxh8Zr728on6I3C7rZgdTgcamOuBHRW3TONT
kydq7+uyiqYLyrOrz6gZexF+p9FwtCZobYOFA/yMTSWP5EYekxFX264HWewO4KN+GbhFg4ynMuba
gChPq0VimfLeGoL6DOyLATQrUqeerCvcn7UWJ/1nhB1n4RWEgOAwz52fvgjEgV5OfZuEZ8igbTuO
N/2yZfGwAZNeu7ot9fQAT+bdgUwSNH0bM7ABkkZ4VKTe+Brl9Q7EO8Yvy7WOEC6dvgkwCyx91Ptf
wJtl3Lm9OdyhvBSoTT3Id1G3mJrNbhp5dZkip1xkquSnXFelZgng0RKSQHPr3e4KtxSrQhb70gaX
4o1kBrBQ6PoYvQ92VbPcU0eO22td5Q5y/CyCkmtvqlMDhrSX/u9aWv1LzMYYHLlgRQub0H4R4P/a
pJYcN+QE1ta3McxrnBfrpxPnd7Ipk2vf2PyRFTaA8bkJ+qo2TR5zUbVHPHG+UefEeX0CRfWpHL38
aKssX0EZFwKLuhn2eAMu6JQOkZHiEaZ71Jihx4dwpxbq8dZkHNwfgMTlV0f5zTkHfnTRDaH5lbej
saoaVu6omSFjAXVM+SWz9BYMONsFBzPM1yhtRmArzGDn8yA9oOrUW2I5tOgzIZ6nIuYn01AhCHQB
A4CQbLcyqiDeV7qp3YR2M+OGnxCvhCZa3CIZBhTWClQ2fE/NdzdLzwawGLjRCFQwtT9Q2QGGrbr6
HnqIqeuIeWq2EkirPjiPYVkdURHnrd49kJJACUAq5dLTHlEHSnnygCZR9T1u3uYgDwOKc+AiAkcy
HkjmQ4dk2npqUAMyVo31gFJ66yEX4aZFlPJCHkWS2kAchOMC0Snw7PqpNy3wtFE7cnZs1GQL1QJz
haE0otVzIhzZrp1KTsWy9ozNOLjfGDS1dhnomBadZoZxp6g+UBMiNfYXtxdvzXhUySZBqfJqbIR3
V5cQDKO9uoe/+k5UMlnRRp56qUm79Zuz08nogKBOuqCsVud0oApOy2GTtIEBkHLR74VjBwcTqK05
O5ZFoOQakWGlAWSn1FmrxmSrgAGaZ7oN+DwnIkVQJVxlHMselgPoxoshuw8zvNHGyb82UQkTMASH
kQWvN9OQepBEcAq5jLu8T5c+L8QqNbpsM7freNKc5Ym9m9tWhJdvU5VnmqIqvOxejT32h3ow8Hbz
/DlKbEFSN+7z5FDEMjtitfN2mIIUYJ/PbV7Vw6FoD2SnEV0U2qBRNYlqxj77Gmw+DREEg33UUtqR
wRZkc3UH/v3VsgQoan2jAaEzhNGRRgXSjifF4+Qq92kUgMmo5NILw30ii21MO9BH9PdCmwbbbBZp
3fsH8iiRkVi1AkpordF6WFGhVFI04JCioRxSsnsUY4ULaqIk1jr/L1fy7aa/TwBxaZGFD/vcRaX0
1BSHTh+S0Ua7V7wAZmgqDnRG3ZXTjyAntkfwNr6Picmd+smznmrw+Xw+pX6jHZo1pLSSrZPH2Yp0
w3eFrg6rcZ+sWGvKUw8A/snN82yVm8w+jF71S0RZf7Tk/7D2ZT1y88iWf6XRzyOMNpLSYO485L5X
Za0uvwhVLls7ta+/fg5D9Vllf+5uXOAChiAGg1RWOiWREXHOaT4OfmQ3J7JxB/x6zE6O1DkqjwZs
DYij/XShnh4IOlA6g1ct1a5zmmpsRXDUh+Kl+okst5FmIBOlqeig1aCoVF7UIlcaOAb1NHDKaP01
1zz9r3OR/ecV57nMv65IM5tSWkdgsfH4xMOoiIG8pQpe52cT2x3zMarxWJl7sZz43KReJMSDxCzP
NtO6c29W3h6vtkNtRqjYIdt06qBAZR8ZxoFsdJA8B55ZHQAzAEnpc1BjBwHerkoMjxrK751Ie87r
InuTlvPs4IfwBiro6QT1pNPJL12614snSGUcVLdUI//DFP/jPpAAA8oL/N1r1jB2KnpuL4joIQ2S
YFNCp3Zih7AElF3yXGeXGn/yk+k8hKNpPf9pkOeY5cQO8fdBfZRbz75lh6dOAnzZpFp/S4c6FAm0
MpezZUQg7paHakEeB0r0VVdsljI3tkaIPSrvjOHT0KRZal6RedOUrQGuDr1XQQl1BRXTuy28wNjG
HohgyWYjQ7koayFBDSrzdQtM/d4TVfI0aONWFiaKWpVdt2J3tnd+9mEXYGzbF6ive2IZ9pA/7bP/
r/asAH6NsldT4ktlr0B5CU3mYUqWFaCtPTVu+TDnz5LWLLYtc/rlnD/rkMJEFDZ0NnNSrLH9l8S3
+yOZJnuwzDwgyijnNmpefAqs/GG+dIMHzrYogmE5T1N67eepqWMwkmlqmkgHlfNtw83laAAhWPER
gcEEJSmXJOd8qZVVChxA712mHjyhhj1wLY+pspFfaXpQUEQFyZZmmMbSBD9n6cDuA0CTmvTnAcvT
aabZNM9ZhPEW7xtxpE7Ugd1FLGlOLWD8qz4VWHGrhcy08sCLLx9spGaVyQHP9C5LBlB1qSYtV5j0
kWvrvPhINu6A4ABF4TfUObmpeTlS4ZvZJs0f87Ta4Hyelga5GoJZUVfF2EdhGUTTtmC0pk461D+n
9SpsFYYcq6q+1tg+r7Gyo/WM46MOgpq0nqEmd9oOQCSkJuYm9QLLhvslPjk+dj0tEMRbrx9f3Rpb
Il/o7QmE4ljjUVsoI53RIfQkJGLjcktDPbCs47WhhlB7nsHLQPBvteXdb/Zp5k8XGRI3XAhHdhuE
ONp9L/x70271rwJCrK7Hwm9pE7XLso+cCwR/6xNoPAAnHDL31SjO5MCgSrzMBDjliz7PzxI6Iivq
4FsLGlNvUHYuVrzowrMb+OklGFF7gNRW+I2bD21ujK8WQOkr6NhKtWz2tkgRI/ZQQbgT79zha6rb
1SKMLf9WSm5fqANbAGArVIcGiN3UkWvgX/ZM4Cj64iCMANSKTJVA9VV3R7auZqiyG9rhrkBkcGP5
WnfjJYF5Y5T6tVKL2gipJGp1tRZsNDDmQxEYIo++EOYBUZU9gVpmoAs1oe7MDiA/nzrJn+x0GJBa
OrCQ7363q2nBDq0dMqPeffJXdrpAPGrBEYCcqfO34UDvIn+sd9PHm/E25IaSSHkc82Q7T2uipv4c
Od2y0Kr+zDkSOj1q8m9aD69rAM3Cuyp2UfabQbGhL125NGwjfxZVCRhfVyZfHQdVAF0nv7kxyJMk
b340tlzFcSqgH3qHZFCEXUpSLXPX8n4gdYYy7iR+68N3YPSKR7tphnWAR+Op0GV2NJBd3YyOjUUl
yAcWfurU3yzTX2pjkv4AB/dTwwb72dV6BPcReb9wTdf3mQ3ovsCe7BpJp112tW58Hex233Ej+aGL
8dAMbvEVRZsQ6AL7oWiqRdC1471uymjr2UV8KEQV39hO4K8Mt+2+opJ+O+Rx8l0fgi9NEg1PbdcP
2H0a8uQajX3CnZ2tRSuyZ9EgHKhcrXrch8IJjkUZsmXuRw0osFl1DB1jvK8r4x48HewrNJqh5uTZ
9Qn6YfkdaNreyI4/BlGZtujOErR117IKUEgdOivNBbgOBJj+RUtleC6MAJt9y2rfSrbmUSi/obgG
MlnKwaz4sAWGMlhHZixvAX6Rt5kHgBcCDjni9Sy9NaC95izyFJ94TG7IBAyXhsx051rBoteyna/V
0aZTRR/4r9auppOEC4SNu4Ol3ntThwe0wOhlt9QKuJedUzM4z4OSDG/9IQhB4vlzIomE8Qo3U7TR
qEQEC+qPiclHBEa1SJ3yG5G9jYqPM4+b4VinC8kU5dtE/DYdyYcOn9p574/HCrWujeEcIGGzYBws
HlliXaaahRHSGAgORBuqcfClWZ0B0HiiTjLxwDibVvvhX6HCHWkynx210mFLoqOws/JLFtrGnYmg
2ekP9raQn+2RWX9hSfXhX6AAaEnsFfjdfHG9yLzrfaCppkiW9Nrqg98VSZCT4OAGpZoEgqql4F+o
yxrcE559iy8me2whybSrAeHe1INlfBnx4PUbEbzhFQb6lCrWTkPDxhuoVDsgygAgWY1ETjd77NXI
KkNgyOf5NJIcmAcQGI20UFFx00QQHRd/jaRr6gIlijSSBY7+pULxETlgpQfshb9O/dK+Q4V4tMF/
hnvq4hB8wxCv3lmVlSMvEFhQC2906FFboFe1zPgbpIs2Qy5GH5jEYA2OLuNbZANZiIrZ6ImNerdy
zc68yTpf27ZjWx94UQ8n5NkhPi6y4q7AYx7wvFa+YBnx4MUo7l0Ed2NTgjEsF7lSFbFfKk2Xyz99
trGx/vbZ/Fz/9NlCTYPIrsJ+EXQr6Kt0WVlBfZjAWaqJqvn6QLCvytTugCOp9nkXx90CkVVQyFG4
zilFsbZCMAZMRo607drpA22BNLbErrUWmx5iZsug9/Ctk7HKQryjfXYalYpXrw6y0cWm8iF2LvJ+
a/VCHjSUhJw73vRnOqNDE2VgKPM4X80dReG9hZXuLdJS9Bsr8q29I/LgzhkUpG0A1S8qT06AeObP
5DHYlon8pvUI9E+3hB67f+jxKLHmtP6nGP90Sk4jnCgFIKKQbbo+wLYfbHQDgrtMOMCgeMm6UGXF
lVXVC6NGZWCLsqAHzlAibcfjF3LzdNCcsjxHBK7FXiMM6/pSK7fWB5ZPDf+TW487fytRiggZK9E8
lmm6BZQbeT3ceRuTBeM2Vc0uyZcRdEOeY1noh9jkkB3XRv1FZ/33IXKdWySa+xuwaQOxrvwtw+XL
qhHIXKlpoY++Jf8hEh/TZogb78YUyHZQa4Nhd+OgZmyJ7GK4p60tNXM9ivbTxlf1ArERfmoilhnu
o0JHJroAutShwlU/ZO3CMFq2dqWrnxhVu+Il0fIN4Bm3H1eEOs3RrxGnSUazPgFkAnqJFETVJwh0
eubGzwEqz0TfbaifDpoIXyOem9temg0wLDiE0m/PWVVkgPInDAwyDu8XZAyz6sPH4k2zzKsK2V/l
TR2N8HvwX0JpIc6RvIXWenNuOg/FhNCXWtYZJBq7GNX8SN3jFCuvegPGt3rhIDTZL8hYqh46c1Ap
s88KcTPbc8ME9cfU21grI0ehYY+VAcNr/FjRjYZbKDjXsY17jk4D5z63kggKZ4ib0wE5qqRDSPev
dg1+IQlef7J8GkntMQ4NaJYvaa55DISEEIpXBzMV1truE55cQA9Wb3RwgV9yw7POevNoqHIvOpCZ
zsags5Y8GuQ6xEpFYA/iOafRT5fkEpNtcGUJ/Z7AXs8zlKH+iN1JAJo+p5ELDapkB1cd6MyPWS3B
pMBhxH7OXZO1Hksb5bvKiwkbSufVsCMfMtks+2s0TTm3yYeaWZYyezn3cENkK4NDULLskDDqZPhx
iBCNLIGXRzvpnQKEQ/73yZZQD7mzUmSbNtV+UATyU5AyDkOo/AQgT69RzX7C3vFzNPO34CYNdpj/
qIXaE6qgrbOpgR+ws4IBSvFDdC6GRIJ7qdGuAKGZy6IOTMR4En8Bxkj53vvxGkWKErUfIYRrmBd8
b6LiLfN5/aUckLfXeKDfYcHjgHuy0vH/mMV7vLRasOCUQPOLeM3xcsX9wCS+i6gbTtOpZjXawSix
ppJxASSR6qED71CZNYAWr8dusA5NgPZAh/GCwssrxDrLe2fM3RPAguWS7FoD8sWsDIqb2LPGW5f1
WL+oAQG4ApAxytjRBr74wckgp9vp8tHPxnLRg5HvRIeh09KTrg6zjZpN11RLlpibbERBeCerc8X9
7NFFFexd5XhL3SwD1LWsSi6TR9bX2SMiryhvzJs7cvSz5IIqKeeGWmVUvveyGKZJoFcHWtUkwH2o
5szUhhYPom5PzWRk4wq1QPaWmrWTIz2IAPeGmkPoVdiNlc7KUhcFV2i4R3bDWlIvMvHaochAb0G9
Dm/Dc11jhUq9em+WNwgZXKkTS9dwkbNB36WaZo1gW45LADLKQ43FAUJJaeyd8dvyznSmdfkX8GV3
O9PI2LgwC69FAH4AE7yRYmOYQplZndHBhyrAwQtxmJt/8puH0QhyoWFz878/1XzJ36b67RPM1/jN
jzpE1TX71rj3Aogsa1AJyRZ0Oh9A/MFWmZX3CwglJMe5Q4SgpC+y9K8h1J67HTXj3KSz3y+Q1MhI
GgIsh/9+mqD4+cHoKvRJJuN8VTLysrCzBbeN69iE2LupDzEPoebkQqc0JM+jZyhvFnvNCrPbGtKQ
DKmgk1SMnXTIB4YqEM3Ll4Npfdg6OovijQZRo/Og7gDURjfVpmxiYCV+jqURWYRquV6Y59k+6sBu
jwmeRHTVuWMAvU7Hu/ginQAr8yZo+TrOQ3c5XfHnxIhSAbgNDu+Orp00ErvkwohW01Q0OGheEtEF
N9NUSWPk6yDUisnF1dyLBRKiLRgmmgNv9OYwnYmk/Tj7g41cescWCW5sjKOD/Hk227iaZp6VOmZb
AZbQZWTjjge9m3uXtwLcVAGY1Knpsdi9a0xIaHexeRMojwLyarugZu2SOgvbce8yxFvSotPP06Cu
gVIgQDyIfKFEVDaVvHEs6wKalOI9H9lF43r+bjfiEgicSFgcL6pOIkzAzeTq3l6U/SMVpFMZuq9q
0REJmOyziTzInhbjDVDmC33AhiBh0S0I9OxrFEbiggfSmlp00EawOSdW/d4OfoxMX42KvNwtqqXD
PbAYiNQ/lomt9vMFf6l/nsWR8WGjszax+UsQDMlCz1LxMvX6W91w7+Omia+MsfgK3mt+qurxSCaI
Q8TXGoX4Nx6eZVDN6/0lubXtNQAZ0y150aEuq11sZd2ZWn0YxddSZs+ZkGDSUDOTqa/AWcE109/P
tjazyqUT6fGWXKgjaVKALjKAeMhGcwYF5ET92o5X81V90VjbuAcD9TyfbyXmXhg96rUMBx84ykbn
aPP6SsPoT0JdRAGl0vzT7EYBGt5o+gjznxBjR9mB/esym6RX3vauCE7zJ2uEFy4M0CQCk4ovjHwr
XnoLTePi019VmB7KSE3QVZELHdwRHCCVURnTX0WTitaF6F6aNsv5snotnZ1WoG59/kvbstUOutN9
mb84BEjB+98k+/nT9ZK5N5n/QnNN/4dun6uo63AzNcfcPoBho1Ngmm4vTIgkaFnav0ZV/WAmafwQ
QbLxIHQdFbrKDj07S8vqy4h1OIo/nWpTg8po76S5/diA6I6cdG4ay5rr5Tm0mLbSWJYuGgjw3be9
8dTVgzx3qsVzd9ygVgTMyYVr3Je8L28dkF7VTmzck6k1QO3lp354JFvf+vkuDTN9OQ1gpn/fGxuv
aQwwcaJED+vqNtrT5ODEjQ+IihgLatIAFz8WjRv9lUztiFBi0rflliYH2iQ9RZb8Tp30cbXQOCKF
699MV6+tDtVmIV/TZI6Iu4tu5xfyp4MbRa9ZLIwTtXosD7eeMFvQieAPGrXev6JSZUWdZMogkbmw
S68/UDMec2snQgTryIU+QgdknD7ek0ET0Hhxi1Hf0QcArYd+8JseW0nsqbrwWQ+t9jraornNx+7d
61z3C6TdhzUUAYed36MZNNoKpFuo0Yxc95SXKRT4gKD+Ap5CG5S4aX3M2xCla+Z1MrdQ4GuKAnwh
iNEsP3bcoFDbTXV6c21+jNTHsZX54lOhnhVVEBM3rDsNHzv3vWfKX/u6fGuqJnvIkWTbNRUkfhCl
dR+UA6W2sQZ8s6uvGoKcbxFDAWTc2T9iK7mpk8F8aaJ6gB6oKa/cCtutU5j9wSt4jDhFrIM10O4f
4gHKuBICnd/UcGiU2j9CDBcpgsH4iXobz0rw00h0QBIUjjx0NDBbGDHAZ0nQP0GjAlzOsM9unUKf
J65AGhEBtcmNA3tPbkBHfMw2KLd5tjD65hHRASSPB9B8A96hLdLhPRUBqktd8xmywwWKEo10V/V1
/FS09knkRvAGPE+yzFEefWmEqZ8zY0BqzRrCt58juwRiFDQy4z7Kti1LX2lRhASRL5MnOpM+j6ez
7g+2P/n5uqHjuZknn/JsGreGI5jBdp+yelOOjQ33Ghv5ntJrU69AlmzNtAIwk585OnKmWZKi2pG9
j5KFHJHYveRtnm856AeezTSf+Kx44hjr2HLKPaqQIM6bZBOfFdbSsEc1CLRNV3tS/g7iZECpoUyB
DRl4lM28M9eqdn4ZcBc82EUQ/4t2t4yahRc23tGNITuCUpk4u6QjQ8LF6FbUgTxhdgmhIWitorFf
oYbKO85u3sCCzeAnYtnbQHN2KNQ4NmnbPgSdKddgKes3U3MEEZvNS3wkU7QPTWeMIHBNTtRJh06A
MAygriu1aLY+Nj5ms43uYzbf0vxN28gaES/HjBfEmQX5oVPnGOWFWpWeVLvITcslNemAIC+IOf3q
YhcuCjaVRwUCsaWtpETI9oc5Jg814Nc5/nQVq4D2a96CezIY7Pxei40jcTN4UCfdxcBarXt1U0Cj
L1Sx6O6mgGj3vd2NRx3ir2s8HMUxqPxgWTujfarizHrSQZc+0dY1MjuAhTJf+aia+0JuXlLYJ0P3
t46ZtQDV8ze6Y6oKwhUFYhbXWtfrY+23zkr34/CtSc9ZYblf2xi0q2M9hgc9TeS9Gkj9ZZxBQ8dE
uZAVxnwfJ5iHVyZ/9xHwCYK6e0O2tFu2thvcxo5hQMx1BMuolY0QUY4/fBkUWRrIMcqVgeRpC4Ze
cH/Y+qqnMwtb1U42DsIFOJt61ZkVvLK6h4q7A5iQOoAUs/G3FQp6t6y2kZRt8CSqsYwAv78Yty6e
M9dCILWu+NKm/4ygHlYVR9CV/i+ToI2uUJZTGly3zNXZ1wRcuxBT7L6aY68vmzjqoKXnd7uat9pO
R6bzpgMkfIm83PhS9P2JOLRdCfbOMOu+6kUCOUjgL7QuSh8koPeAbuPML3PIhuKR/KBFzYdt7qUz
qevVupMlmIFsPCgB0UgP9JE9niQnXpSv0ydWfwrPQfZFHmnQ7KBYED26aX7KMs19iED4dMATRd2F
3fBV2RMdbwszCOwDF6BK+dU+IpGxyIyq2OHx15+x4O/PI+Md9KHtbBubebgo9B4iBNQjgnBc1AUL
tlk3QNdMgw6C46qglmrONhEnww61beW1VYcKxPrIXsBGTeqYbVklqk3hme2Sqtyo3g174Kuwuben
+rbZrolo3OqoHV4kRNM6K1u5VnlFbq1aywZPD18zzBsZM20dqjOfDx9nZPtTLwpLQZ+DWslthF/P
wUHqYFONIn8sS/luIcr4HhbVBoG47quRevEK9VPDpXEcRPaMrNrIRPClKUdt4TmpcXKIEYECxdRm
iMhhneMfyEQHoaLIdIY0BbRc8xFCtChe3USiAVpZAe6oiItsIACA/o3FzwjkZBdXPX5lY76YY63v
IpvhkZxrfby3dQ1viSKGBnpb+TbEdIzo3cNd4ZicveZuEK0MxtKLG+vOMRizat03sgHWG3hxqHm+
21X6Y8ja+sEJwnrreVm691MGpTQ1GXmMFhTXw4q9IrQfrTwxypXQnWEHCkGqUaeDK2Wx9gQz19Ts
AN674x8OtsW2PE1RLj7U96P0AO2Pw3SPnAYAhlB4uEIZ5MNWiLPmRXsZ8PWfNCs8C69a1TmqVLyQ
gb5CyWKn3SO6hm+hC/18Rdj/GKmrHXK9Jl5hUHkCkWJ5DRCMmWzUpA5Ut9c7a6kJECC0dms+Agbe
HmwzV9zUDsKHJaQh5iYHgSK+V+scWT4qpB3uLmPFMA6p1idelf69YHVyaofYWxKjN//L3mRWcsos
Jc+ECPwaXL4JRAnzBW5b4w18Gw1q/s3kVjR8ANcL/iMSFrb3ulOCcEg9aofgw7cNwGhsmU1wFxgg
r248JLKwNxy/2jqUefpmeIZczIedCjHAkTnZyX+Ukbf2tREYg7qOd3YXBhskOZDXc0Y8F5ErB7sN
QCFxkuyMOK2/kEdQh/Y2gjjfAoutdDlRz9ea3m//2CbieeTLgJJhjrszOajhAl5B/Yy+0qb83KRe
RPy7PX3/Rdj9rfe3sbNzq6YqHK3Zjv546AYkXSGFXhx7RAA2sjSse4mSMMgcy/E9827yvvO+W2Px
w2KO89gkBnaWfu+dUAVeTmOaNNfWcgBSie43fbDLbaQFGWJPag3UqAVPpw6JO1pLXX+dMdMzrjoH
mcQ+LSDuYwN53fG0gkDx0HwgsWc/aDJgbd6mj7Ze6fiddiW4aVJrkzAUF4dxkZ8BgpdrlD0VT6Uw
vhG0UePf8NiK3+cxejgGK81jLw3Hfyah1lBhXGzmplv1xQbyyMEmEb5/YgOgV6x/pur3LGshTRd4
w8Wxne5kNtjIhIVnvFbx5GD193pvLJAtKFAhglsiwwoTYWE7P5EMTaqaTDWp12qB7aRe7BXNR+r9
09iYB8hcpBIEqpq8YJmAdSUEaM2id45Fo2OpqexdyUEYMNQvReNk1o8mFs4d9GhXYLj102vgKwBD
E57A1M3sbxIY4hVoNewbLYfq36CJ+NFPsnINJanxDMhXcuB5zLdjnlm3VpSzZct48NKa8i5NMvsH
gP2ob3Sb96D4a7gIGpRvtLEJIn+8K8CP4CIU46YnVrceqgf6J7r9yW7akm9FXk7qQ+5gprfAdh+l
hDDSLEiU5kG9ZU0AMtwRgkRzh5HbEPzQbsFgAyaqHFX7CK4sChZ2R2rWQ/bRJOgh3g6fe4dfm9Qb
6YCH/cux2YganUKmK1Dbnlgl5N5VCyxUI0KRzSnS4ExtOigXLxvlPopFeDKw+CQ+g6jpvnssC255
19t3+hhfiAzBkp21RdlotCGvIR2/A6Xn32JtO3mR2RwsePUJvNTK9edc4K+YvGSV803jVNYaEUoU
CPel/hxa4IbDfe1dZVCBjxsP/zMwMshBeW2AoEtnnUeUikMcsbLu6qyql5kh+y+Ra722roi/m0WN
4SoPxZICWyU9fucuhFZ7n+kQZPNxT/sVuFG6AWmS1gjPnqG9JppnTwvKNjbSUxYFr7RMow2CA5Tr
wrHa+ECLNdfGbxBg+HxNbF7E69X0XnLWSrwqFPMX2eu+AbRD2e3OWc6uZIdMZ4IXg1ssQNg7bgGa
SZ8F5MWl4QRvqQcYtAAX2yVKgu7iAECNUoM6eIsgDcB0cG+YIvS2v46MjXC8lan1LLGyOYOCSZ6x
6pVn7ECiHeu1J8cKw6MVhRvfTIv7JInaWx4LFLR0UAbtEXNZlp6u76hXa1l98n3n69SrD/y9Avjj
iMURdi3c1iB5iQgZ+dIBxHUb1knthlph4fLVP//xv//f//3W/x//e3aLMlI/k/+QTXqbhbKu/uuf
XP/nP/LJvH//r3/armM5jNngsGAu2Ec4d9D/7fUOSXB4G/8rqME3BjUi896usuq+NlcQIEjfI+n5
wKb5BUK3rr2zXMWqACT9XR0PgOE2jXhH6hzpc/mt1VbTPtbvgvgIxMo2phVWx1i7Q6kZSy58DNKt
Q7xykEu1F8FQhNtJZTAO61/awBFfAhTCzMuMKGbRCtmYFAIhYCaigx97n23kXKTJSsdv/AB5YlTP
qgOTaX+21KGP6nKT4aEHRqa/epOy+QIy/XTHWh0rdpbyEvVITju50FhypgmgpqAv/v1Xb5t//+o5
tzl+WYwhB83tX7960ONlWlcJfl934bBDEthH1ZQxrlNbK17KGEkTtZzoRuCgC8cub8mDA/MEqLaO
MrE/e5XS0w5p4Hyap9MVzYbVNxAr1g6MVcFLEpbmKrLi7iwgiXkscvBkDMhNPY0gfcbXy9+VK/in
UeOtXHUPSiN+MpzoNjPK4aYJIutg2yaeuYA0iP/wu3St378cW0fUF9+OjdIQzjj79cvpnLhwUDov
76dFOs8ZcPmZ/YQMRXaFomx7BVT/kR6HYSW1DT3yqKm8UK4lr0MOrWIzcF8RA27WnKUSrGl4MAWy
glgDY/UXsynPQq0R8VK8k5GePTMth2RQ3sF1yOxjJW4DLStvUWi/QcKe3WeKTb8Aty3oDmLvSDZQ
hsXbOgf/I/XSgDLsN0zx8iNqBtXaMrSB27PSJYJT0X4UEqz9ngTksffAmWF1cbmsPKAIg/oe2vXs
/jdf27ituLl3oNzx29KeFObMhrkH1Unyc2PrA53UIeiB5a9+Muzwe9m56UOtDogU5iWLQACGRhry
dtECenhI3Vw+mI1RbjRjzNbUS6O7LplGZyDvvZnijXZu6mvTruNP5PJtLdRT2ag31FGYevAffhG2
+8svgum6Y+Afg2K2AAxZWOp2+vSkwpPFHEAl498zvKIgH6f3l84AvTLhDMPiyXAr85UWYbbW9ief
ef1FC1ws0bQSUpBRfCZV2UkllsRjJ3lYOi3dPM8XtVJ7C1EECO2dIoK4TFwcaRB1UPNf2qbJfD32
tlXloMpmsJxkJ7rROOq2YxzpzO5jq1jIcEC1FRJF+s52ov3c/TefyWCXzfY/PHt+feyrLxMEUNzW
ueOaIKJz+a9fZhyUupGkuncn+mpAKjZ1FwbwC7dmqLko+k6NdZu48iXT2ZrWuuRRlgFQep3dgeEW
xLNII+YOsMdtvquQZ1DP2VI9XT8dADI6tw203OBAZmh8IOhkBAin+aNclrEBeldTT6+GG4cLCrZQ
h55qHx3IzoSIEoDWXbMbuYzyHFw2nptcOepc/v234oq//cQsW+hMGCYod3Xb+u1bwYrK9mWd8Dsd
crlnSwlmgNokRgmbUrklTlSfR9Gqz68hH5PVJ+rlDIIGRJdMNvDnARjrgEqeqJU9MaAOruf1qioj
DVzcabWkUsCMgZ4DUsj+kamKwcjfiiYXz7NXxVGdJnRIN3YqNJR7EUgxQs3fUbNRts4BQikYrL/Z
yC9XoabJWfmRbagcLLVt7aVU9N4L4Y/2PR7D0BUx/QhMXbzYU09YQGPLKyHDRb2fvF27qiCQa7un
oDHVT2D4ip9TvonMatxJhkIVZdeznuMZgaAiWFOw4wdhv4NifOYs2srt700FIMkBREbqFjsl1VJ9
3QAFpaRGWA4SYYEvQe/cGd4e4t75palD0MyPtXd0UvElkU19R6YMr65VghzGhprUYSSAUOnG67//
jZjsb7eOC70N14C4gMts7MJV/6fn0ODqeN0NVnEXBIaKOsvnqCrDN9mh6NDruX6LzE+I8jwUAINf
L3jLwYiB/L73kiOttIFuKlgyBA8ffh3plq2ODcxwclMtBMYVXCy8i0rEpEBXS00nHNdB3oz3bSDA
KuLLTagU8fJMy86giUWpqWpih1HvHKFYblQzLUE+Wjis31ETQKOPKakJKeR1iFKztWPhV06IoNAz
q3U48voT9BpocayMynICDiFQNe4TG1C3CXrNUhBJQAnMmKDXUJvLbjyLfYJe535frZsubaZL0HUG
AHNQ923G4sU0RXPlpuvfxC3wrz1APC9WY0IpXNfTEyoUxIPhF3svyI0XsIrUGzxTvS25RRH4z3Pk
urraQb1Tix0E2bldv87TWv6ICLAaTtPmTeYjFJ+fqsYeUTcK6cahaIMHcK7bqM9BtK4U1X6okBEA
rEAswX4RvmP5JBfpWHiPcTuaK0/rkxuJ2tBdk7XmnmZiNTKA80ydnvp3bt4DnAydrNbrlyZE4xCc
BjbZUQeys7Ie1hWzmqXBxw8bdZBfj1GWrlvTHE64hYhVdeP4iKBIu0m/ggD+QMqQdVQfWT+6Lyhi
5MtIDAHwE5BPFXVp7PoQAXvDtCx8Aif96oTVofLkI8AM8Y2Ox+F1wMYImhcQuGZZ+4A8lw85Oz97
yNKxgkxA3m6pyYuk2VctCsepCRFm67aq9E3UWNkVEXZjlemJuDOLLLnRC7E1hl7ckakPvXrlmd64
sZTNtIsKyh2Tu9cl8mLmck/BWogGgd0w4XsKGAWUIVO2uheojW51AMKxWHJA3faiSeMalgxBvaza
W15Z/GjN+NWKRgeY18pbYptu3xaGVW3tpNJQDzSCrgEozk0eNtndn+ZJ4n2f5sUWAYt2XbSQxJNh
fpcrNArKIKGSrIAoUssg2lglErcUbHRgEA4gXz7iKeWEBXLy/fDFybLVOGTDYxQDoOEU3ECuBTt2
rG5tADQyvEgVuSFL8hWARf2hK+sSGbiu7eJzFWXFsjJ09wp+0mBrOXkIxZlsOMUmovMoSRT33ESi
gGeB8wZM1TpJffuH37jH9v9Tdh5LbiNbGn4iRCQ8sCVBWyTLG2mDkNQteO/x9PMhWd3U1e3omdEC
gbSAWCQycc5vWjIycjhwAPfRCMJoB6Bp3v77k1D/fbVk12AIXbAwWKqq8kz5zwchYaiq1UalxzBe
JcQ6+KSXJGUAuakHN+zUPVJhRERkXY93VNj2L3NrVRjeoJJv2aX6GPc5+4Ghyn4UfCsBlxnvtx5g
+AMS1X60txeJFamz0iGyyvtP726kqEq3GNjKMywcMcZdB02TXfcROujjdWdMyaULW+1BNggyIA//
/jGov+9Ll4/BFOwbln+WJd+wf1kP7HEE5+2I7vKJabfdhUnKT17gfIyIF2EAXZvRy7z96NNA94xR
r35/GMgRZQrIX/76wxI9OzJl8frfb9lQf9vn2KqjOg5/OYeHh/Ffb54wTVWMBqP4ct3Qz75do4Qe
RF+JCadLUB61nWRXub7Y/VUt1/haBUr139UBuo3XaqF30VesNm69m7i1PTOqcjSaNjLMmdlu9KqZ
aLkU6WYKG4SDSXl4eaKGT0pQfZ5hhGB4QwfNIw9Uw5uWs1u/HIu8/+V1XL4/3CIhJms6r8EGLxa6
5RqC8n9+nYdpHqN6NpP95EP1Mtc6piz9jNW2zUaTAJL9NMwDhroL4WTokgdAb/XbrYevGDP5IW1c
DYGPa6MGlSEaR6ycQgSmU9YcWKBF+GyKrDoOS6ssykNAIniyxuAUGgKvqr/H54OZwBNW1e9iuPv3
74C2RBf+87/Lj9exUQkxNNuGk/Wf/12oFtlEJivYXzlcerm+RmSI7btnLchJXKKhUi+HZA4adMCp
76ccThsC1avEQsUx6HqE+YRN2DrQ9N2ElnPI+wLU3V/Kt3bJCXPq/+XbzB9JX6IBv/xnTKHxP3Fd
XSPCYzjO71EsgatvYUdhs0u7xDh22IWvQQqBYBvM4CPKXCTwAJ47dg1T0hijlawHAWRv0WIkAR3l
4YcrihSzI9O6qOQcXjPyorJbXpj5XRASdpHFwkSWuokHgahjxG55bMsjGbPvgK3in1l5YdPIipQH
Ohkp3/mySA2viQx2T4aftttMVNWpTXv7SBJ52LW1MT/AzQ48HuXa+zJP3/rRz3n+nEdTUHq0SCaW
5UUNQhYQFCT7C0D7sxMkxVHj160u4aEOBaqgO8/Ka43uxkX2ktWyOHXVvIf9/E3WyyrZKA9TX/me
yrZ/fb2CrGyWKRt17Fddngc7WffLxRy73XVT3Nz9Upf1eXZqReWZQ4XfpBwiL2VC/tppaZ39Wif7
KGZdLB5oPQGL/75rrKh5J3SEu2OnVR0CgQpiCnMMF0cVfqaT5h5sP808xaVGuD5RfWTyOqW/k+XC
KYJ1G6gRu9tpk/qNhavanExrBJRZUaw2e7a70D7Phn9vGSGlpapLfXXVtMLEK8TMyN8Exp1iZD9v
PQZT/EQE2+bRbiTsFxlJIs4+tDY2y3IOd5kI4XRECzrzLHsYaZXsiY0TgF4aZZ2eGBtCV+HD9UqZ
O22zaZq96xwRO954ju/tehc1CUpxyzitcfKN6qr25jpD4VePOv6Wt0ltdY48iJ7lTs5qzKV/idLg
6JjCLNbQAXGkKP1pn4rrddrAN05Yt7zL7nKekbT+qkVI8yiLfugYC2sHXOdyC/JQBehppJZ2kqMC
J1D2dcnfRN6VrNM16Ajkui+yf2REiHP4aujJz2Ya/a960UQnB204njH9VgsN4wmhR+NJn5HCwk/C
3bSWGebrUUlWOLZkj7ILGAMdChtupJGmFRstNtqd26Mm3KTf0iFNt+NsRAdD0cq3dPbZgNjpNxCQ
jWe1hXaH6+j4pPT9d7Xyk2/gothK5K16cQI3uWd3aq1kQ26NP/vKVh4jv0hOc9OmnrwAkfE7Z4Ez
Fv10QaoPGfuRP4W8SOq/FKWro746pru0HNxdYyjlB9bb60nU/lZLG6ilLmkcpb0b4orcQ0cwcM3T
JT6oiS3gWPOREXkUq3KMRLX2eYj5apA/ylbVinrP4s1/J4uh4oJnwnj1OlXNd7giRnNx3E48Y4gR
bX2NQJ4sVnkt7qE07q992xF+NlYBxdZv9B9yNru0lR0mu+aat3D1WVNG4ynT72TbtSaHCZGBeLve
qqO0+ZF3FqxWljvXU96vEBGBNtSwaBKP/bznJSYak6zbyfvoCmGcdCP/vOfBcu6BE+fXe16+Dlu0
DYqNvGpqgmCfbZtM+nKB5SDvm3jzcL2vf7tnOWhslP+65yCpEewn73bf5uN2UBJz19XuoSQ3Bwet
KwF2KD1bC3k6pV0NbJWcSBnZ5t6VLY5SwFbMU2zdrj1bSB2x6QS4ti24kGWOAUT11o+c90QPMZKW
dQJ50fAkT6+1Za+JFVA7P1cSL4xYAPTkOW4q+Bw1Km9sQdJneJfpc5XhSDm4j7IDoAF9I6BSbWSx
FIn2xGDZUQ7BAczxhnDIt7KucUgWd9EaK9TpUPTp+nMY8zZhCy6nq9Dd1vr0WQRmez+p1u7WI6um
jv9mV+zlXN3cumc+kbxfV2V5J/vJoXUwYscmxuYg6/JRDKfJiL/M1dwdHL1KPSK78c5oR/Mokjw7
B2PNTn30/Lw8OEmBvZXIs1UaltOf4bxNc7v5OaXzD96gtTenILkQ134OJhzhu7kxeLHU2uBx9NGR
yXst+6qpDrliBgGY5U2n1b7Fpo4QfztnT/LK41SYxzgerQPSgLvSsZAX0mb7ro3DP/VBq0iTKohb
Wo55jlg1tkYZqLDpsMyekspdCx/Mg9JsKgNhjhSUxTcnEBcktJf0J1EbZ+RDjgEKhJFW/KF0wY8K
Z9cPaxTJ2hgm/7lBn9LDhkFA+5g/rw2Lvzz+dt2oC5xH+BDQ5sJweAMlDMFZBVHwH9fDohs+X9GU
W3cqUTBH/XxbowHi+SkWOnmvsuGeevUbxLyV32vNF7eBah+iGrcXxDLeXMM6Vtkya+2qa2fG6Egf
e/U+jxJyOXIksUg/rKZn31XLo42Z9EYOyPLdrMXOV6glKQY5Q3MApu+8zK71INtnKyamq1bDJSwJ
z8NuxO98uVLmBgh9GfYLP7v2MIow2VZa7X/16+11oO70G62bi6MqiHBh8vdxvRFQsysl54NLeCE4
a+Rv1sUyIcClYxF1+dvshNNegwq+zdqu+5KU00p2UHT4eXj3ZXeIL1VProP5lLxUY0Lebtg1PARg
IE4WCpiebFDMZuvy1HzvHN3YOUiV7sJkVN4Lg7/8ck0k7ipvDp2UFC6IHzySq+vHVWCsvgLvEjxZ
Cg41/mIiLEfUMYgfAklf2tkKduNc1ntcSKa3ucBnZfmgkwxdBQQws7M1Ky4QvFhbzSxJrySrXqsJ
B48IPMG+CBJsw66Jb7LfJtoJxLMsUpeLEIxsUAP7WRkx51xW01qJzadyOTgpe7tKj5WNXD4jt6fB
+RFaY3NdUMssmncFuj9rOUj26kHvTmwnz7JkjZ2L68bAMlwU2o5trnqEQbWyQcW8poaiPCZBeaf6
ffA+2gUfDmTPayyyrlVgTiIbN7LVyoLUU0jdHWTwESTpz7R0xEWWlhk1UBSv+TIj8nQIqxO/NCuu
+xdZPA3xm4QUcgJ76pw6s2d32lejth/s7l5bGuC6QSL7pVkZyz0PfeswlzEeduCynJNvan+dTqGF
y848/hGoXwcjQOy76zOCYK6erEM7bNcOa+Su0oWRrLFj3Gm9o18a+CZPcy3Cs56J+8/OuULCb+wy
71rWiBfC0KxanG6WyZocH1IRP6aRmz6RGifgH7p/dlZKm9Y52UZrG75m8kKNUfzoylbdgEQXG/DO
OkpcVvyeBoq1yRS3wNiGYjUgye6HSXmSxVHX9mDQ2EUVvvmcz+WmmPLkPQhrMhmLqRcb6eQdtwRn
Vwv/szVOx8RDsWk6yNZe2N+MIqzv5VAl2My6gLGQVuUDwZdXeZ0sN6qjvKlsmR/K+D/flGzNiD7K
m1JQ+GSzkFQ7f5rFSaI8r3jPpZiTAF/5vMlcxQJkl6uMwC/I0EDxCbAvnWwpJnCb6NpJzhktncws
m72qDTa80q+BJcXP4EDmVx20e9LCDpYlMRRs0VBjlyVH1Q/6LJJrKS2nkx4Uw4Ns81v3Hr0u516W
tEA8V0hLXkugKt+70VYvsi0Psu9qaEZX1XCBwzy5EWM4Xy8h6nTFb8M/SW1wBFbrVe5OAEKWm/O7
As0CNXXuZGvOOr9SM4M8jWzF/53fVArStgvEq2W76ToT59aqkwOpseJltux4lyhC9WQxSEV7dmr/
wxZWxLcYn9JgQm1MNoqWSxV64x7zRilexqQvtnlMiF62Dr6enZqJJ9p1bItOipO+yK5ZjlQ5gXo2
7stFw27oNzg+pGTfmchFgeEI+j+th+aS6lgLpEmmeuTXm4tZ4fMLKIfTOARjMeHYsL1WVqFLU9Wo
D3HWGwdCDxOWcMscAiBIpmcf9RAexhmMOuKI+bPqDtmlisKLUFSlACw688Km6tgJLa1m1LR3/gTi
zM+q4lnWYXT11cw0gFhLVeQOmMYvL0KTnGBSYS1oRcPTl/GjCnTKDzF3lEU5Qiu3YdKLJ1mjhuz1
JjNNtrItnJLhgTDItbvsMYwYXnclkSRZdAh7ItzfP832+BWpnPYkq1sFWCNf0P4oi0FTGTCNoAvI
ojwMtfait2l6lldyZ+gVEasXlCVuVB6E6eG94fFFSR8GYxQbXXT9hidNtc3bwvbkwL5Qlafhz+v/
tqnc2ZsgmwPLY5Y51rX7JI13Wjjlz7K7mZOY1cSsfd6+Exi8A5nvboLf1Bq+KHz8YI2zE8retq4/
JPaCzFac461KniWjvQXJN55l6VqF4QZpw3HcQaj9HI7Ovw50fOrXKB0cwnK0N6kBz2ECBfvQx052
PfiNsxgu+Ee3K5CZyRrk7sYx/+ynu92w7WyM/dywjLwhCdQz+ez2DBIw85IxDX/4BxlmvrULo//X
djmepTnj5S8ttmS5bK8iRXTXtXDzpTv6rShFdG5FqEPIzyydoSnSme33661Vjm2AZXq1K8aDQwbr
vtHVnzIlbDkhEm11be1kSphd23nCiOCpZRcqe/mx/ToN6BUH2eBurx5Kmvrad1H76Bpu9Zjq6ZtE
wpRx4GztsnS3HUsnKdnVZEGrhGRc7G46W6lSZ6eQ15YkicISFNBfXaTGVjKGlYcUzriZhiKZVrab
P6B7GB8kQOpaJ2FS1tg23tXcDc9vACLliAK6JRw+NISUw9kAsptDnEH3T3+VrViMYXCMr0OaDMF2
DIjTlcqAmqaqFeIcJu5GJTv2oC+HCfWLhyArv09anRxlSdY7nfY5VNbJg7CU0Zt4abs3dbSOI8Sp
7ya76V/MpGs2bRU222EpGopqH6w4iNaytTBi976qjaNslFVl33uuLtRHWcIvB3neKSvu8GD/dTah
bqOgth5xym6flOTcafnwqC7250NGCt31W7GSbbLOChRsrKKBgNDSX9a5ybmtO+3Ux9nlNtCaRrGS
xd8G6rlJWpxB8MEGwhTz55XkgDjL/X2hOU56ydknILqgEsIK7L2i5Npd7g/Wf52xw9+qtg/6qyV6
RCSNKMXCQgAeMFS9eZKlblTMO4wxvsmSPAD5n9YxTuc7PRsQ6u6d4KknnroMltP4Uassv+7I65sE
1e1lxjY0zdMwKOGTFQKSSnM8IOc3Tf6XYmStPSO0HCRQ+fjkIa7ru1TXlbMsTQM82nFQ32Sptof+
VBfOvEvJnJ2iIMRRcjkkf5+Zkdvt2qT6InukavXZQxanNF2bRhljS2i0SNBCApqxrF25qGVfhip1
78XSkC0NhQGYFUFYaPrF4N5DNv4cAdv151xq0HXM9NAvEAVdnY1HA/XLWWuesgWmYPNo3zclYRTZ
QdYNixiQAhb2OqgpFOPRdre5fbbMcW0lWgRYOjcu8jC4IzZseOhuewyVeKGnIXQWoPO0tBjwF0ed
kJrsJ1sBF770uLLtpbJW7lpYoljOnRTWclU09leyQZaXVsUPfoD5hH8f4iWUu4P2fDsLlCn0yqVO
CWg1EvfX1lu/sTBPmN18D4eh+kJwlnQIf/4LeVftqSIbKetrPOgJmzXlXoxR9SXkNSkbS+ut79jw
IMHJK/dSfxue41JzVwPNfmg1FGtmfJzeeZFAAH05q5c6eSbrZKvsN/R1+Hur4w6fY4var9fuEGo7
ZdYhybUhIkko8R8BoGxk1a1enhVWG5w7x2h2rpnML0bqnxVMOv5YToBMDvIEU/hrjV3j5Hu1Ivf5
S3RxFx6VWn1Ifd4hIvmXk6eNO2PW40wDARL+ptZykA36rIVH968RDv/Ty5UKZGPcAsZDnz2tGNvd
4FTqC39KZTekQe7JYtqANDYJ26xksRkTXtPYKQR1pHVrXdG2wxDHYIcY6oJwXFX88u6UVldf5MR1
XBFYXYqhxcRuTqzdJ8KLTvDkPCAwtilDbby4CzkoGbEIFWbg9bCeSGX7raG/oxiGpGGSlWvVTY13
xcqJ1ip5Bc+t0t/rsvkymXr6EBD/fPmHQYo6CS8vNOucY6utKHHCXskLAlCX/GK8SJ4Ms8eKZe0t
3TK3maLluwmMN/FxFl9Z1BuDN6tl8ZXFFj/V9ZyF1eM0pcZRS11ljQzU9CEQTVr3nZmdCLn072DS
cgPPBNkrLA0Fupk7frgOor0IPmUnvVdkLzn4n3rpClyQXLVCoiFJ/24oZzlD2Xafl5XF3y5LryYd
im2lDKpH/jC73A6xjh5cKc63mkxlHV+ByVrXtVmeZAPuIvkF8nt3Egj7fuQZv2XWmVdcwqx9NlXm
NiHz+dHXjZcumKXYxsQgKFvnFKMEez/2WJ5fwUyM9Os4eU2r9nOk6mfXkbJD+vfISsv060iJdsJi
8nEq2n2EV8W3Jt+NCFb9rHGiXFVlb72aqHRsin6IznWlJHe1Mmpb17SKZyIt5Lbs3vjRzd1KjkqK
6UsXztF7SzDeA1UWXkKD1KpqEr+DBJs8xY0froMsrb5Hg4PKA5mzxGdFVcrmY47cCs2WJrxHLrI/
OHXxhU1/5lWjQSwK4yX0nibnKxtOMLVd9HMxOklgvX3JM9Ve+4UZPaitr+0dJ7H2ha6SJAJ/j03v
MH4xrAIbG9ZWVfG/dCwInWq6F79Si5ceCsG6xCNkr7pF8SJIVUH3dOd1aYTlyzAN4r7FLZHfXfEi
e5ijsw/mKX2QVVbtNuvYccKD7D8HvbmrMjX1ZCtB/PaCPNqjvJSscsLRw2qne5SlNtRd+Eb4mMi5
o6hWthaeykjDcjNWoBeAYMuvsu9YZPUli0wY35GiY6YTZS+Eri59mhdf9QiMtIGkz7F2HLC1M6SO
Ri2+Tv6Emmdn8KXAy+OjFN9ld0UFmzQ6bOxlEV0Gu2iHL4XeVXuc9ZqtrMbH1GuNOINLkWmHQgur
jZy0V8xjwY/xxcpbKHm6cQBDljwlhYFvjwG4u7F7/KmK3mcprFiriSY/lS0oo3DqIXnlQ7K2grrb
o+KlkCBdyv/Hwdeplqv94wRqgAto3BaoryyKDS3MfvQsXmMVMbJOLc2VrM/VcfbKYNCv3ep8/KVb
66S/drPYLB0E++TzFElLcJKIf0RJ664aW8UvoZ2Nd4Hzbo4e9JsQbnhvWVW4mpeHKPuDfufCzdjI
olWZ5OEJFJxk0ddf+8Bq30K9Ni5jFiSkMZmst0zIxB0Sh3G/ssj5/4DN7gktJzgBsOkuVl33q6Hj
Jod1onhCrKXfjkmr3Plu1d1B7na2elQqj/GE4FsIx/ur2XcXTY6fE2Sghqj+o8yxqBjtdkChFe/h
0nfzi11O3QEZ62kf+017n00KqsJYkbyRIPozi/vwZyD2pqZzH5WqvTqpM+JGw29PWUhmcVypO5gB
3bENZ9xa+9zcRGh/vojlQcHb+/hdsRq0rImJ4RfZ7xNd+PtJqQOvbTT9NY9aZ19WBCFkcQJStk+U
JL4WMTnV95rbJNfiEPArzbA+80QRG6+pGMmW63nO+kqxNeORolVcO9ukq/cVRorXVqsO2r1NROg6
Nixs9nlpiNXgMra0yJ40k4r943JX0HsybOOU/tqamRBJO0egQrm0um4Z7QNVma6tqesru6BXxbV1
TmN/R4odMsYyc22TCMESXL+2mipOz6aG4LicKoyEvhMtOqqyyNqm7uauQbZgGZuPw7zTTB/TlOW6
aq+NO+zboGpNzaFxynbvT/kr3kPjuIJl2ZzlgT/v51ms39vNPJ5+7yG7hVBeVyTy0p0sNiUmw3lo
Ypq02Edmhuac3bkFZ1T69yy+uo04ihVtqwDxU1kp+8lDUMTf7QhkqSzJRktBf7LLhm28jL91jVNi
UWlMLuxWJ89aTbxoOZamt7kbnFnvnNA8NpHPiie7+TGc2wqtHE9OrGY8fFYR7PEMlvXd7WJ+gf1I
pRQPCS/kv1wfCkeDyFEeb2Tf28VsLTmYTlOebvVdoGRHtKvf5JVvc0e55qwJjKnXOexn31ahii52
K/KgRDithC4u2dPCKvurOk1Ds13JsoZVxt+nJqk09FuQHNCVzBMALE7XU9m1LVNlFbb48cmWf5mu
TaOd5gekFpZLTss8VtDxViTLxqQ4SIy42kaNHfZm6OC6g+oeqoBvuSxaZmLz3hQWZ2G6wVuNh5us
V0dHP1S1YBsL+OpDbaCCWQ1wZ1DOxmtGNEDWJ5k7HuZwhBwoJ8eWhxwJuEJiIGxoVVIB8lC2sXuq
l4Mstq1ZbYUPUVzWDVVFkpocf7kSmjCITMX2ObZb+5ykjde5+nzHImwQG1saLN/uNwS+WFeSnH22
7Chb1AjbxqV3uIy91csz11c/h8nidWwdmEejQHP1e5U2u2nSlBOQhtQxsrM8TEaEYNVykGeyLiJh
5IGDrte/NSA1DgFxGSs7x0q/m0RZHH+rlz3kUNLk/rZmu3y94j9dTI5Va/c7AcQlMkfoNx38aSsW
e8RpOYDr+jyU0kAxhVZysAKxqWXx1mfQA7EWrjLstMaOV6ZqRhhK18HBLrN0N4RB+hb5yaOklMyN
H/O1aH/t4QJG//cevlK13jS3yMO6KIi6XUvwqg3ykybsjaHjtXurstMYcYRb+Tai1pJurxfVGXpM
dpL11872JGyvz3C0M7uufUBrHmaLgWPHSOzEJd1X23tsqYpVNZntw7WyzJsdgL5FyJW6Yjk0dRpt
eMcWnpzm2qDa+MckqGnPYrFxWrydRmUS6zT1u/WtLnZC276WC+nddGtSVeRUV3KkrPylXZabBi2M
36b7x47jcgeyRR7kjJbqfNbdivzqWNhlHyevcITZJhDQPJeMy7gqg6k8j7gxktkpKnFXwU0RekhR
tnR+o3Ve0NZwK/krb2WlVVuLKcikx15So32qD81TFQmeJVpkHxw3IVwy1Mmj5nzINlkD4jTe20Qe
17c6y8THI8ph06mJWT+FYAWeiifZXR5S3WXbLhz7eg1ZZ4QiRjQkbPZa4Qx7NRNgYLIsPROMS88N
sY99iApE5RfqwHfX4ShbZB+wnC147B4d56W3bIA7qW6LXkcyLEu1Y2EmffPiZxj+mhVWeK4TPGdm
NH5RMzDrtZm15KErTOnSAIBE3kzHqYJUz8YxeEBIE4NGBQZmwqvzasiM6Q+I9mtIKEOwSrsBrJHu
glkyEBRIo+5F8Uni9XqNdIeN9LZIk/igLPsuuEvFRh+n8aVsAJNHFsr6qpMcrjNhdEpwxUfwsePn
l2b5xZ8zRFTb8k43NfK49pSWZIf+KsszeWiiptgbjY7YUxCcrb8PhNbgvo881rLI0XbCab7Ixlv9
b33nsQoXbNs/znEbGiZOf8STbyPnvtXLs1vdXDrRKUI2e7mD3650q5M3k8xILzu4EP7d1cmNaFdZ
OUJbgdmcEYbFqN4O9O3oZM2mjmfw+9mja0PkVIrWeSlz7aHEfulekEh9aTp1Xs12m971Q+a+zH7X
eMRdbD4DWo1msLY62/+NthTdxUt3VoDgyJnivlbxjQm/yUYTqaAnn58Le+5TnZglNmwBP3W81zn6
i5wtGSiwDLIsT5FJH44gWhfex+i+Zj4+3+k4XGQJKudzlovh/loKDQJbzvhwLVn2PpsL8ShLbkKE
xEI3INftd/Dn0IaHdr6XBw0g7Cb3dQFEgbq8Mj4bahCVWK44zqYVZmfB8F9aEFVZBTyh9rcZKnQC
7uMg3OVphBn93zNDjnc3uQ760sWEE7pTZmzQHrMeWkA3D0Zhx/vJsGGW9SXQkuWgExU5Z1jPaz5v
I+xKqev0YKfX88j2lJLsG0eGtqqtCLo69j4PHaZJsTKeRDQNXkZk6zsqPJVqfa9R2vNEkmknXSnt
y9STVpMNFWxzfDvFl34w4XDO7Z8Qspzd1LTFMcOsARHA22kMPPtIWreZ13GgFcdWtfDuGhX/gKUD
MWcIlZZZly9hDwycFb4+ENwrXzI2OLsaK2xPtmaQC8/1kL0RjE7bdTfMK6eLmqdySaqiMjOvTBsX
xz5wMQWAIYWtSJeLY6P68/WQ5MOvxe/KbGUI/SrBHVEheCnLmT8X4S9F2fBbXbr0K50cC1o5RJ3b
Dc8Wc18DBxrDkIzHlIUbOxQ1rNgoflTNGiZM1VTfm956cUehvyTdaOwT2/C3adn77wo0ghEozfdq
RnI076f2EotMP49kO9dVPeb3YxSKZhcEMNFyUF7oYQz+QW0SvCIbzX/QlgNvTdVlWIhsMeH+DRhY
NunNgGsMjbIbS/SfhK/jo5xDHkIrAgQebKGlgksLjRlvc6QMDX36qpclSpsk0nGF6uJd1IMI93sz
vMToOFyKKkTztfEtIhEUbw3hUsyMFuiTjgnTrUGxzOqsANy0qxzl3LyxP/TAR2s5rO07C2Lx+9B9
t5ZqHw+oQ7cEB8kSVCsQzMFeheuKAtag4I5qKSfIw8ZmCDISP0uDrJOtpsprLmLt9AEOW63RIFwp
2Wzfuy0Iccc2ou9iSp+aqlJeSqBd+2Y2tG1a5cpHbipr2WHCYdvrqsQ4yZF+DlRHWq9gM/KUqYL8
7qcVRGumrHaJfh9bpnZPRHLYBpmCg8jfdfKsjsNqvYQztpM79XAIeTPqp9Hhi8lYeTDrVLu4xYss
6AUPiFUG6O8wFvYfdj11yYZ9d7oxYPB5t1HVMj7Qy37VTL69kw3yVnywD1j4BIjML67YNlR8pWvC
twnP9/u+VIMVCX0CzvU87eyqsTeym+OTIrAMl3V3af1/jzL7qHrtMF9SdK1/QJyof4CNgNSHjk8y
maTTrb6LchLF8+zwOkg32ZCkQpwIsR7kIFnP/xfRh3ZYQly2fk+2mwj74FjvwhQfUlQndnfoDth/
KkGDfL/qlG92o1he74Kv04OwPTQ4Ru1BZun3Ztl8juYT/QA9/FMPuj+ZLjhfdf6kAqC9SNOEJi5O
kY+h500aUDa0/Xifp4nwtFQFDNw450lFVU0qUsW9tgtE5JxlSdYvVbKXO4f+7pr41fICwJ9hhc/l
pPmPSvYESBjKy3KYsWTy4mqMtrIIXHSxUa6mXRXPCFs63alR2+nenDOELMm6r6FUzQfZGNnjtMWF
Od/IVvxux7ssx4dHttYZil4TOC7ZKKtgWgC1NaZ7WTJ9Ygx+c/J5vck1b/GbThc7jR5AqZcCSF/L
4s2v+mp0I8vj0qeplHYtPa2F7Yxwo9Xp2XGQ7dQUjEzZ8s7PCqweXibG12kpySqhaW/IxKZn2b/h
K7vDJp5VZ+nhACN67EODAD6TuZApENkAKaZho6NFF+yx2AKOPH3K9HESFrtHIzqTlxIeNzQ8Imun
sbFd8dx8HOu+BFypJespm/DbU3pcArqPoDXdh+Ro8bB5tOF2p9NEtjXN7J1BdH3r2K61NYr0o4xL
BZC+paxD0pN70rEHhICjR9fn4a7CUfzqEOg2WhSaVc3Q0bgwxos8U0zgRlWJgKNm8WeNlSHDvr1c
RI/dNfEnVmlCsUTOWJIH4eN23PiG5xQaUdxkQZLv7fFxcpcdkYu0b8D1kcCYiqOu1fP6VYtgeSOf
ceT3P66Asf0okNh7KoUeHAIn++L2wbcwDtydH6nuPvEVYlu8DrNKRnyL5lczmtKdtaAZnGY8xHXJ
/xX9HCfCptgwVxNyUg8lTMRtiOxB4oM+r9SXTle/uqrmrASIMM/ofKKdir2qdRJEYgL4MwTduh/4
9RAlyPGcarHtQjNEPLiuQP6cPOFKm0MIQCQiNoCebYin5dh4ZDo2w9CxLos0vhuBLa7Coj13hOMD
IvZ/JGaOxGylt5ugUKtt2SrZajAAmGppv0ZXEqBT9EW1uvlbW3U7/AsPzWze62Ut7twGbCuLU79x
ozpfqdH00+++1Tnqy7z7/okUNp9F8wWVwV3s5u99BphEKzuouMWTBlptNdSYy2vKe5Ana7OuWFaq
Fvux0PiW5h/ofm11PpncxTRvtJs/BdsEzzTeYANURyDHvJ1g9rIy4p6QgaIMa23OUwBW5lct0mYA
3+wp3agI13T4Apl0U+YssFOG2VRV/g9b57XcKpOu4SuiihxOQRHJcpDt5fWfUCvSZGgyV78f8Mx4
amqfUOoGybIkOrzfG7JbYsOsXmLqdlZGRsFU9UfYoj+UsSxf++hvg4XuERHamwI6yjphudUTAFKR
rIZTU87ksTg7VdNv8DH5T5YGVybgBSiS4588jeVNmw3C0PLXfhi0N8MJBxiUgRKJVw1dyK7C2WA3
MQaAeJpn4sVv5jKFlVBJ4sqK29iR+aQhkdkvGV8Ghd7hmMAnDZP47DXd3tEJT4wqSUSOOT73WiJZ
fHbNMbExHRyG/gnqx86U8wgL2Qy1ylV8NUkKmHb93VkqCpZztez6qJShSMez7OHmYrVEaRb6utKr
p3FEY1aZJcRXeF3Y1lPtTxwiVGrKRF1PWtxAKkMS2TfXgeZMao7oG/vY9QnemYka2DAgBdYLp2VB
x2ASAeRrUamFbMvdYOwVlu6RPINh+2bTzbA41DD1BPrwpkn0fTM3bdhnGKc/bg8bdG+5/1/nFl2l
o6zs4diq/bmqAbpgR/Ks7VW07fTnC8RkBKWR7hfTMh4Re5SonU3pE/U+4aOxtKHwEv1g9eqjqtdN
CJF84Q5LXOJS2B/v2hmSSa/Pf5irbGQyi/fcitVNnpWBz+wXh7aOuUIZB1HtkEGVu79fyHP6nrps
4GanSfxS/6nbzl1Eva9T0zvHaFX3Tjr8qlu+HuEtT7VpY+Bb491MBb4qV5PswXuUeZbgH0zwqi1e
y2Rp9nkPEVn2fwoHzxKIug62qXW9X5TEfRxkdC4WV7lHGPxGc3LRjP6ttLrqgHPJ967Mlb0TtXx5
GDvi/jM8qLYYKOFTqNba6t4mwz+xNDucDBP7mNkUVOqxP0SDLAPeb3YpiunoJXwgRY1ni15Yw0NT
8WFpuXgtRur6esPWJRLHLC0OC4DyyRbttSgqrH2y6m2s1UCs2TDkVBITRWYaFc3s0FXRVda4SmTc
jKo2PNWR9pHoDlBNKy8q+42gX4Zhj3LRChVdEWD2mXnOBSYXsmv+Cq2qfDKpDVX+xaUn9SczJZq8
zQlMjZ+70tBOOPTKuLd2OCBXTntXc/HemGrie8bE1tctboljxwdpjPgLx3BTpVecdY1FQuZmH530
Fr/P3Dlw2mvd5b5rz7YvvJLA96J2DxXlnlsPZVHGbXcrrR40FzsSzNTQYXVCxZOy7d/A9FNfDNaH
UcUosoCcHoXqncYczxO3DStl/uM5+F9Z3ndrLIj/NMZzSeXJTwTlYibnKZgt6HyV7rkBMPR0YueV
U13DzSYvmks6dozB7mQeCM/Q/X5N+jRy7R1B9wR3VV7N2fV2aT2QnZEhThVjetkOg7DSC9XRS15I
G+mwXUDjHe5uhsACZMkvbMXvO/k3Nax3a5x/Sb2jBpaYV8jYlxoVojODI5q22+zwQfjWEja6d8r8
FVtx6zYx3fudzOWpjtviqZjh4SlJ/yz6xTf7It8XLOp2OsIsTLFSEr60ES5tYQe9RrJyowsDQyA3
O8nCja/E0kS4/RjJZfEK6xyxUgtFkmlhOhooNJNyuVRpNp5KTJCvUMONoybE/DAkRcxiFlkr9Jjm
MIwEI1Jr0vZ1mjlPRRcn+1g+ND2yHlPYFFMJgMQ7gyVx2ZBzmGD+G6wsyKDLVOrmJpR4Swjr1TY8
4gIX0by17WlQbPIGytR96yjaB9Kxetz2EzyGe2hAxkwkExb56relYeekNUP1oTTURL2sm861ZVo7
JK+t3zFcfkwWSp8EXcsHsuIOcjLcB3iqpP71wvhgAiNZEanWx2T3PRm+QiVb0yI/A1zkI8YQxWdY
Hz/A09mwZc3woXnR4BewpD48Cyska3HlR1wxROBj2HwgIZsw1cbiLVaMkMBB/Yb/pAcg4US7rZmK
Rb+VCiqiKflYuqwO0CWZcLrj7tCYE5OsaYaJzZ44is3h1mHiemv5Xy+TKw8QztgrMwHtaq9Aapk7
1gNrbRAl70lZpPLaZXxkoxkMNu8Si6EMK+9pxCMZU5g+NlYUFDcfqFHQfmMS9OzJ1AIbyvhBVZWW
4JT2hzvklJjxBkHjX92p6cyHAT+RHUwhOyANy/AHzcgfG2t0/Flkxj4DAvYNazjqVeaRSZ6Oh6W+
DVkzn/o2jW4L/4uS2lc4i295EokngNTex5OKKUsq6iNW6Dj6lcuTbc5M2JWcA4AE2HU4d1OYYier
DmkfIGboDsYagtqXaYAiPnu0x746ewtJq1g7ksFSL/9UfUXOSLUcG1L59nPtvUMO3vVyTBG+cP9H
C4zfuXEF/4oNN4TA4W6Bre3Y+yhLYj/KAVpbiQ+O4OEhTZEMiQiPL23Mn2wlu+nr0B3nAFd20ctd
j3eogg8bE7dA+AAggBdrZAW9Vzi+WlQUIpkeujSyX8baA1S3ikPbG7U/VoAalRe7u4wAOL+lsrxv
k9reza4cQow67IdUaCk/ugXeQgtcppkMqCVL6EenSq+l0UDSNa4z1nT7wZrTC9qO5sjC3+KdPeKb
1pw0HDOE0kaXjlsVc6j6l+ksPUFswjoNWNEkSQqEPDvavuui6ljFIg/M9K21teYpnifdB1H7h9Gb
CvMo5rC0/GEeaj9pY+XRrtv+NtmT4peU6x9aMYoAz2b+cdULE6I3ygqYJ+vkE2g35IYe4k8lcaAs
LQK0HU3DmR7PSx9TWlfVshvyxgM/ienWtVQbiVH0wjhySUwt3AeM3I9DrOT+4KqPJoDO3rDn2dc6
Jey86k0I27mWnfJHTnxRk6UZD2bdlPt2zn63Bvwdiak4yTlPVS/Taz6Mk6+ks+NPpAx0zPu4QjCt
qHYREuQd7eeI9CAxoJTuo4jQNaw7hKP8MSdzvJgR9K2pToKkn6ygFfxO+lovQkUMSEANgNF5qs7u
PJAM4lbNFc+xmyrZUhlQRQwiEXUiNyDLsiIThX2Rk0eiy8TiSZNDe0Rku08mBclaI5ZTYeUt1Mr6
tWurZ0WF8IbBdnt02va7JnI9MKRmcofl3Hye+bj0Eyq5JT67MalFKybaD0m2xw6aFXyszTuV3Uft
JSJEo6RSvVr+aVsDrhzLgh03BRoKctaDZZpIH+q973lUmn7nDGAd2DRNOd7Qrf1IqXS6TZAM8Sxq
D7kbvzuY1ewnTyfNVOT7ZYptNsMDH9AwiIMdR+peOPk7gUDTrgEy22O5qu7zBDZhpcQYrej1tZzw
w2ojpqjCNg3fwRLuoKSDE3RF2gUiSo5gcHmYYb1rq7p9YY1/Jeyyw8Y8fTI0TTnW3Eh+ND/lEDjG
IhXPLfvZ2KLQbLjUTQS6kq5p2bGqUmelz86uNuLpWNS2tksh2PjCxU42fYzFZLG8aYeggCG5s5zs
OfHExbZcue+wyKVuXaiHATneaXFUD8UvJieM4Uhphqw49Bi/L71dYeeVksWAn/ohmtV967jSR66c
HyLPYiSJRLzH5em7hu/Ovunb8a4VwEIF6ptG14n68jwySw2Mv5oonXaEP975qlwwFvcH8Gd+EApJ
F7Oxc3I4MjGgHGx9R5JoIjG006MCms8k3hPwGXSugQI3EFJ7J4OBJcWhsXAwb3CCgB1edS9NjoTL
oBDoUfOXEwz6fDJnX2UlbfZEgzH+/MRmYbyINH9WomYJBlWLHkRrfLdN6vDLUIdpn4lzOTNcmwp0
ropqRu1cHHaZSE8vZO/uNFLogqbRcESqIqRzETylrA07vYTkNeV4OsaNH2GwelQV9ixDY8nPg7XA
gjCrgmgk23qOvGw5oNEkDCNDkNovCjv1qUghAnjNmcjLPpxGMYTbo69DbJt9WKRQp9DUMFM7wO3w
249zmbtHvtw6NHK1Dm3wrkO3VLcZs98QS6QlTAs2bR66pGB7NbejGNDn07GhwIgNzQX0wvWB+m9C
82SYNeW7dAsAlNIc5WlJCrbIHqpmN5+xJe7ncDR6vMydlixcWysK37JwZ9FL8zwoayBefZzmpQyZ
RUo2QVO0t/rq3U5gBXRDXPH6QC0tObuFWQVKUiXspdwo3A4sX1mHJtnNAnY/RIoqw6WX+GWN1lEy
HIZSzeAuJixL/UZWr2nW/Wq7sv/8rLZH28eULBbe53O0uDi/9OIYrWmU2z5je+SuzTWaj+97J+ty
4k1zsKdoDO34DVFTzUC317D6Z3dBVdZz0nejjEstaNUmO3fdQsF92Wlj9qwpXkqaPf8YxTcLG0qc
IFjBt20UBQxS6xtoHoeqvWUKwwUWukGSzVHhJ2oUHZe8OY1tg7FCSSpimpzHDl2iwmINGuxkhNs7
wMyDurCzvFG2q8mrMNwl2B62WlKz/Y0MP+kgUWIVgvz7tSo9tlajCV5DIFUI0UEPBRrzoHbQsTU/
3SX/Ce7i8slGeMgNuuWyO6ZNBhYxqIk4b99VrU9VKNfD1twOJmYe/MzXr/L/Ox0RRP9fV4+O1x7m
UQAulketHgPClr+zOemD1sQVbm8rJgYjZXYamsKjqMMFcU3+d+WmmKXPvvQk/EzhNFDuOAww/g7z
b0GmBBXASVO6a5T3yTlXCuzcH3tiAg99MjyXUX3NGAdCXLJJSKuLH9jJxQDlLTKtnozZRX9s8YYH
DlfcvZNJxYcYTTkhTpeXqClKxu6lOGhj/OxQFYuKO7nrb1J1jeOwwgSqZRXhFGMTKaV+mTWibY4I
EZx7L7mHvcGFL1lUr94mgyR+oIwRUg7jWansjFvHnW9ixpDNcpSWVRM4o4d5QzPkYaQKfLk7hWUV
YqwLH80ZLxjF8heqzr4yQdJyDd3PvNi843hU1nUWetXymy+bfBpIq2dzLMnW1NNul1Ai08fOu41i
MY6AyjWqsSBlC7GzZFs9qgWixoFtVCDyOvX7PK4erZSKM0ZWmPaXR4T2y44qjMdVGD4bE862ZNzo
7pJ9wPqXl6hMzYBI5HLXKktzzTDOMLRKea8ZZg/OJN1zTi7RM9mZ1KStpfs1ZeLoLB3Z8515dxxR
HbkFylMEjv5elRGOCanyo4/MOsCedoAxKvKborLvab1hX+eJ+BHXyRtIUkACt/l9iMUzhqjOn0KA
pzEv6KViP+YRy5cyThtfqsS2ma39E2TeBQtgjHLUrj8BlrxQGkTj0jcIrUBLdlXcZmcdx/mdU5jL
CRfT5bhQOtjB0jR2i9K1e5aPu6oe06ParHiHByJVgrR2ordvEP2JKxTDS4mexEir5Huk1DZKcIoJ
+j2r1WoVryR71bCXl3ZUv3et9lGOXYM7OYJJqv3UYchqSd3UwwdoLHd4LmfPIs0KxK3ZzCC17+Yi
vzRFPV6sFb2bofqOhmxO3iCVN6Kv98IzgFRR7O2iPt9PcRq/wRT8KQiaejClrrwaqqUQn6GOe7cv
YDZaVXLI5eR+l+DX0nPh1rfRfAH4jHe5iZ3SQAX5hCP/zsXJ/UfrjUbgZI72yA7AOMs6aY8t2rN7
Ynao3qmE/5HYB1te+lsSSMx6WjOevSqv1+wR8+QZg3g2mghoQxHlr7z+g61AQo00qf1F2t4dtnF0
iBMHwXCzkLG1ZMsjEMPvWe/Oyyy6+9h27nOPsUVSwmcmaFoecQJnONrq3zlvNtxq3hm1tNz/an+e
3q7cOrf2dtgu/3r2V9//+xLbaXuJtnEeszLlHIN8ov5YQ40/H1Yjccdbe3u0zTdDonLR1v6vh1/n
vy7f+rbD//Rtr7P1zVpX7gy1nnz2djneb2VZM6muD1WHJQxw6r97jcFkQbCezxUou3vy2P7V/nzq
51HMlAEVSznEmWjC7VCv0+xoVpiPbW2znf/dxr2aVeSQXqtZj18sTeV2cAsjgEQUv2x9dWEzuqfm
eNz6toOKNl1Nxuj62VXY2VPMMPb1pI7kxrOJm/9n33aibBdJfWf1Ol5f/LMvVVpf0wb1/NXHjjPA
zN54rMxc2yduHR+tGqvxSmmsm1qb6i0qvISpb+p+SFd7LyAi33VVmcIlEsXeJoDouZoXtk/x7GPx
Vn1PYFwcUwIgTxRGUC2jTiRkb6fp3rAbZA6WEpUPdjW0VzPNjy5z7IUkT5ZIS5afUY4dM7b8lxLL
1iPmLm+lzJ0b8kN1r7DtYliJ7Yexm1JW+OpDNnUhZijFhfReQaQORG5YVMve8DSb0JMC/7hq+SEc
bCf5oL07gP5D2Un1O35r5U6MdrlXF+2JcnPPFrPHprHKpqDF3fBoyopKj4ohk6YjlGPpvcuGQX1r
nBHCaJetagqQpJx8KCKoYuMjrX8bbd+yU4bQ2MfW+zKa9a5AO/eSJ5gU1FP1Eyx/vmxdMtb7m5cX
5621HRAKx4cW6fduu37r63r9zbMGed1aQ1ItVJimh66bPXhqndhVRTa+lCIqkcEm416Jx/Fl60sq
FruQo25byyOV85I0xR9saP51wTJhVQ0qCQdlfY3tUOh/k9ESz9vLePWSnFWiC/2vC4aeuAdTkfl5
62u4b6+dEt28lhr+XO3wS4yftKVQCfHM5oPjxis8wbC99cVW8lyUVFC3LqsaYN3m1a9tXN+6knGZ
A7XW9OPWTOe2eplBxT9foSQCW4eotHFeN5IrdNCntE6dU9oyvmLZ8m/S7ecl7cL6XIu+ffX/73VA
/CV0SEM/bK/3deGgJfeJahw7m2IMcHCqHrAMNM/GtPrnNMnkb33bYajU6qFbD3GqQOfU52X1fEKa
858TXxdr2eKcal19+uraHs15VD189blp8Uf1JKsfmXi+K9v0odIpGQvCej8fffXZSgeJQHrhdoVC
henzsjJu8pOiQ4bpdFzH09okDEUturcYIGgfsWY4bE1NVAVpCD26a8dq30QUrSSfFStcL05GUZxS
ISBVr81R9DWJwfBMsGpi7yXsN8PL4bdVJgjz2jQpqp/0FuZ+N/b221TK8SQUVmzb2Xxqs1Mn63kX
m2jlh852wkiyKLEz0DlV0QQmabn96gwlWzBPvG8tq9Cy+1on2FqJG9mvhmnhktQVz1tX1cesJop6
uW5NGFNmQIbj9wafh50+Nd6rlQwKlmCJsrc8z33VWBqd1JJF3dassHrBf41FznaxwXDxhILhsp2M
YHS8ftP5WQ/BOBvcV3X9pK4vmnUsdzvPK6/bhcQSs6abe5KRCC70t76RmWcvWlyoPPb3XlIPiGiY
8qZtYtvmJld3IuDOtYzTDchFAsPWl5OTtwfhDDnczzg5lriFvMbjc13L4uApBEPn4+p7Odp3QAKL
4q/W7ytYWW9KNoBO5eq3Ps6Y3eeyeLO0aWadzyhHaEzOWtxwLkuC3Bkf0fxtUCaKLV70jh00ERwT
5s9ebx63VlOP8tUxzoyOyd4my9KBFRQ6uu4h38qwoi4j8dZOIFl5Q0kKGY1+0srYCQQ1gRXlc4IB
pss+yc3+AIy1YmMuy/niPvdGGZh6EZ88fYf5qPtkr3kw20HPT4apPBql/NbrClE8bjM/8qax4agm
8OqcvYtiIItMKR4HsV0jNdTxEMQ1q/rRlcNTFDXqK0mGG+PGl6YX3Qtwraxhra4qDZ/PrMEuWg/b
I7GuMezKfIjLOP/s0qYoCRVjeEnb/Fdtu8apJcbiJiz84WaWuJeiKT5Ye7e/XFPchqnQ/hCzcci8
1mKz9NjOi8+CvKSG3XXQJazM9zBX/hav/GtRSj8mG+PNTNtzApH3l1ZgDKc85cSYvOh2dcGZtzxU
GjhtqaTl3h3TmqJ38o1FX3McXIQMovME/vRZ92QOlQQIsJNfUvxQ48U+eq22svNLdzerYIRlKiqC
s11AWxVmrL3oz0s6lq9jn67qwlyEWzNv8BuFNHFFeW8/Rf1MHaofG7QaxvSUSHPVl6XtAVZwemob
PEIspTwR90SIQ27LE6Cf3JurrJydufHC0p8/v1CDpECxgwS1TxUK/RS1cj/VuwTwxvZN/ZnUwZd4
YQQyGGoPcaRXpH2XsL4UrX7TnQ7P2qJ8ttitvQ2Lqz13rX7YzmF96l16MrT9yf7dMzi/mcLx7kWN
PT8RGW+DZcykaBPCvJ6bMIIDaybVdG2p+C2+NAPI/doaKBa/lCTxbi38gOuX1ssOIqqtt65qCNst
i+N2rvcs9dmJ5OmzVZvNczcuZ1PNVGwt9FPW5MutWA+dOl6WtNOBa2jVfTscBlex8TLS7dukaw57
3rnwQXTwDNg6jfVMajHHzHNxKXRp39RR42w0d8veTJIBw9q1vZ3aDhQwiXkablvj86WKprUoqlbA
qMUoTuNQAEu2gsA015ICwRDOYVuzWv8ARQCbZ6+0Z6oW0IloTp3O1YurLudezK+fze2MJushTKzs
VuTDh1ml1bkA8boNQ/OvAw6Yzp5cuSb4nxOj6k0POm/l69rOcDTDbyet8SGQYy2yvkrSAQZNeoph
gBnFj0bmTgcxIKbUcjV+5E5CJGAPy3xdM4y2vu06l2igx63pNuYTijtQhvX5X/1L02JfJG0FX8ZY
spSLtJ2YI4HilEOZdiUEYySWY15TRF77EpPREyOgGDqH3b0WVvlWR424bS3Pm6OVWkki+Xpy7FLl
qIx2yka67F9Vu9QfbHI/YIx0kF64ooGWyub4vjWEpMaEX/1y3ZpaB5UDMV5+3Jr1XKbnaPRgDq/P
xMazeFzG5PMPb122NQeJzOOXrWUVIxDriCfK1kzIft/b5gpEr08XtlWHaDFsf2vmumM9SSS4W2t7
f12sn3K7kE/bey9WntdkpQp5muv7XolFs67V+61ZEy7PT7Mk7WZ7b3aBDVKKEdTa2l4tiYanvAbi
pbBMac3SSjVQmlaGNsUCgOS5Yaw2q/ak2lSGYsI/35ypmv00jp0fEIgvkkdk0nE/tdbyF9zifQYJ
/V73yEUoyos7Od9M9SwNfTI66xsMjvxUV3YUdsYiLlGkJCfqkOWpwsTzUS/S9xx7tt/d7LyYM3nt
jlv/LovKJnI5m0KtJtTYTWHfgP0kv88U4lsQfDYGWuymt3wqU5g4cXyhRHpMp+XVXkrDx44T+kad
2w/d0leLXzQaP2/u1CEvHreDYtv5I2goFtnRDweHx2DIUKC7Y0M9LW4GCFdQz9HQqXhs9qhYvG66
QJZfzrJtfhKbqZwtrZhfrb7hZzc9aeTBv5O79qtc3IACPc7ddXQQtvjT9EX2mKQJvrW5oxyQ6avv
tZVqLFq7g+bq9puwj5TE8m/GsowHQ0nSvavkl1jxfrFcV0NTJn/MpPrZT8KkvNM4Jw3GKFU2l+As
jMYmmeY4MCF+8ISR/TNSJMpny4WK1FCsdLixs2bydrqgvNRABHipqiOIfErJj9DzrkwJf8GdmCqB
9q1ZYu9keVQ+Ib7n+0Zgj2k6kJVGuPBtO0RX6x8X1fdtLLUXQ21DhOiNTxUqPqgViJiF3SXAywTe
q7I2l47xOE3/6CSeGM9VZ7unueixP5wgKMsAnFE5aQp1NTRNzQHtvI49SGSEv6B6qLccBGyHv5K9
K+1yzZFdzkyPWGza8femcOV90Zm06dIfHQr3kLsdAWLKQTEncZ289NdcEro4jXjnErX4d0EGU3e6
Rxpg3AbWILpnirfa0WosEcZWCSqf1O4uLlXjHebnz9FK678mLpjUgv4kfd8g/haA9VWNOcTY9b6K
Sd2Z5L7xRa205KmBpbK1tkNjddoB4Tzg2HrFdohqHabL5F0ixCov2Kho0P7SE9yIfUoWw+Ogmep9
prS693Rq3VvTwkjxVqR4wa8nB9iF99FAjD3Zw3XrMlAfHJ3Ebnatm2l3bzA6WJ4QiNbW1qUZFoZv
XZ6F2xPW2edsMDOzdklOlRatbp91f58jKK1mUj9vLTKp4n3uRkTorCcndjbUq7twa3m61t8TJYch
4GBJv/XpZIScB6+0UdHwhO3AouTArUG86PqE2FXmfdZkKmwErmBVnT71OtWH9aSyHqYR4E9BNHDe
rgDqHsOowgXq6yVjNw8xX80+33ORjFWQePN9ToE7ZkvT721ENFopRZgXgpmu6tK/dmfjK83a6cUR
9ks+/q7JxH0F0wxmw5qIJimN13qqf4kMo4ntHBCtGmBO6Z1gjJqvtkaeoTJ44367tjT0OGyIqQm2
s6NKpYf4desYmU/M9zVkGDkXoSdYQSBFS162A+Yo1b7Jomqf/adPn5PCjxsP825bT17meILlFXl4
f5vHXCTG3a16454tCoM+nJbz1kwVrz9rC/SQ7RJttI07E9jsFMnn9WVLGXnCpfVkr09vYnmA7h5h
iI62rVF652U7ZGnLaNeO09mJU+elwxv9NqUKMnMdAlplxqijSaQ5bheDCIpnvOTY00RdGcD6bfd8
QNMeYvO/Xk/2f6tCifYo+yFGEZvygpZOJ+Ku7T+bW19nyp3UmM+2FiGm1XFpINh9NvWIZy3FMYK4
8bh1TcZCOa9PVWI9mvi+9c1LFGolN8bWkp0ynDpLVlzBH90Ogz0/1pBDHj67UEGSaDV6vuGUyZPj
cpt3eGfZs2761HapFBtj/LIdPFUc1cpYbltritz2lkj3WOl5kgVLu6LAsnH87WyVMMvnlg501mbp
4avP8LI/nqoy6Q11+6wlqMr+OGSLTq36sh34HeHgMVCt/uqLzPFNJup0xdFHfRniKL1Kzf74uiBj
n4LzRtsev/pc4sq66fNF22HEsAIbocCa7PmqJ+lTN3nFjTmwuFFCDwdEEOHWIijTVv3toZeLF60z
u/N/9W1Ps9rqp+yieKfVTQHJp3Set4MrQQkdBAEo1OmrVQWSLrUYOe4yNKp3mUb1Pcpq4DUvTY5b
X5GUYJUpFHNRVnUwN5Hq89uPztvFpkFGa4VLsWFC/6lV4rByhtl93CfyLpf6pQMofMDvVd6rDJNb
UyhRoCIHJethvDi9OfABcFJAn9pRSIUppdnyrs4yfWxT97yd3LrIGdMA71vvrM1jfZvN6WJLMfB9
jsZba4516E2yhxU0x8WDjOt9We8Vdax3bevInWbFC8SjqD2YiuE8DBkSjXSIsjV+bE+O27fWiCr0
8MM1qocHa4hxbBfUpNAl/Iz69GAJDA8yi51OxQrAq7XmNCX278UtYbDJszrEKCcUAadbHfRdxxok
aFl9lB75QnrhL7CEgylREJJGzOZbtQ9+DOp6Ew66qowhjIk3TTrJMWZCAOBWoaRDUh4G/aIueM11
mmJQXECd5CrHfNLf2Xcx2MBe2NWGeiv6/EwYtXJt+hp57DC652JAAGcYb2k7pmz/XPbJsD2LQbj3
pbC0cKaiDd7RASYalV+Uc4dmylcnknRxJ6Z8O5MG4NVD5ncLcySb4Qd1eNZE6z2tJnwzIgZ7bkx0
j7FxNdtUPSgEo/hV8r4syysVoV3SafWhsjv3MhSkwQAE8PDrMI84wNtGc8G07BsMi4kUum441I4g
x1XXo9tQ/uZlRIjdiuHj+zwGjmlQua0U7VqwVi2sSX02cl55bIrlYmE4GwtIIoVC5GKmo8mbs1Or
jTKUfST3xEeOu9Zx4mvuymWndvq3eCI/AMZUv48XJBrqUj9b0D+eG918U9KkORW4NV6xSYRXwpyy
z1unu9ZVBUqij+i3liiIm3m4QiQ49RJDxk5mQSnro1dM3rk05maXs25ga2UK3yBNK5BDf7KalREY
99reHO3sAEH4J1ZNP9Yw0ZNJlTzg0xoC6HB9gDsbCB6/G7tVoOtlXXfROOKTAF0LLwl27L3BbG/Y
qG3Un02mz+jqTHkZIRqclRXwMNrnbUWtrctqlij8jHrqILnAmKXMsIxIxk5904sfg63c8hydL+Yo
QZ4+w17+u7hGE1J/U5kJM4nnmhrOVaO9mCg8TH72lHttOWbwb5wmMEqRXPuyicN4YoVRaNy/syCX
J+9r7PbG9ddbF0BWzoAnhZO8EdTLAjMDQ7UbKY/Cnn+6pupeJzfrAqDATgCFfpIdyFajtmQ753gQ
JELEiGm0ktCySq5IyTeEAGUwpsnvtqhJyU7ME3P5kMFYwd5KHvhA/8qciJgJGJ7qA6EcXWM9AYzo
fgq7bBel7d1zWzRmbkv6m2pUZyEZB1PFDJZxaIO6BxOQ5ROepup1SBLt2q0HxySw0kGEmZf/x9h5
LUeKrGv7iojAm9PyJa+WWm1OiJ42eO+5+v3wMWuhrX/mj32SkQ6ogiRJ85pdqAf+0exA6oWazgxF
cTr6Xqs5Bkni7gFlnaIi+KWw84ASQ4SiEEsZP3trKN9aZM35aF+6HBs7x4XTpAfsgagj9FSP4fF9
0ADkmZ+ZkbR79j2r0nzA1jzb4QbwOY3VkMs71gKhPkyQix9HjwX2Wu8mdoWDTwir8PlsKxBKvtqB
wzfjuxHk5Q7bLEYVTAq7RIXDY7YsXs9pcLK9RX226n8Frp8hUGYAb3T1FBCDmQM89M/hjFWjDmF+
12lQmdrfA6TBCNjvsfGA89W2w6qzszPzVt0jNF0c1aIDodwpGLBoqoJ8JHoxQeCzsVC6L1M1fRpD
u7ljqTHbz92EKFrWPsJe/sRKc7Oz0JO/epMOClT3ratjuzeK33s3SuK7N9aC06ni7kfjendlRDdr
NgrdWFpVlxmFJSxUvw8AUc9V133H+8CAE2wHR6VMpvsBr6I7h8XjYiEQB6n+kjruLfiHiVH26HMH
h+8js3ZWNwLgS3F81I3O3zUFJIosrlioaAOTXbfSulRuVeysxG7PQNcLQHGeBeiGj8EJMvONk7Mp
pRdobiEd+1JancsqT6Edkjg+l1Nrnvu68r6m3itcpk5t/Z+zXR/gvPMt9RaIjPIzMvp9bmXBjT4G
+CNWanNgpu5deoBnZwscKLgTtqQUn8lbB+HesQoWPVTzwJjx3hut4Skd0ChySCEmkxxbM3jNM8W+
3YJqKJw1aTPyv9o1FDFsvh4sn7GjN1jgGN0MoGfleSc/8L196KG+ptH17Zky73Q14FX0TeN2rmO2
TRl9/Epz/ZgHyXSjzsg3IRT1rMXBb2txiIKqc4dusTRGZmd8iJdgEc8x81G7U826fR76dnpo46Xn
JuWVQftcRwx1qzo9l4GjhvvU4TGCCbsqLfOPrk8ZeVjRW5Lq6ByaxZNljPZpzCPm30vgu/ez18FD
a7X42HTPqdMkNyHTg5vUd6KDUUAAgI0d3Vq2+awHBuwNb6RFYfc4gLhifS8+Dkr9PGNQycIek7Nu
ETjTsotgwOxlRxqqMLBE01q8rkBg/jdQOvaLerRNCw+7DCNEUssvQWqMmdeyzIJfg4Ps+bIRoMz6
UfexdcVwC44EZqAeHOugB401BcPEjNPnWJZG7hCUvtJQi9vGnJ7UcB6hdvj2YUSVZj8tSWQKpn1v
8rDM1AVo5oQpvJIO6clZA13kmcUtiIzLMMFIAa700Jnds9Li/5SbcXLQMdGc94KZCxcCvwX+7OgM
Uw6nYHYfxlTTGAp22aPH1txN3FRvM3Cjz3htgDYsfoRDlH5Wc1xivPaXW/g0blklcJalgnrWmemk
NCjHc7V7CSY+YQCsPOXgS200wLFXKyVUAHv6IAWmOjdv5DS4Vr5GdZBfs7ikyx4754BhN/AQthQA
wRXzvkAxLXIKm/fC3pt0efeDBqW3BiiA/9pwShquh+SIfx+zwHpJ5vAtRAoO8dHThLXcwXFGCO4L
3giA9iHReLro/6bKPu3rP8xr2tt2yM71WPOZBBWYOFhaqwkkoRYeZ11fnfBbkZfGFyTkUeQcP+lJ
YF3SQfk0swiw0FvVc2UuxgPxd7UzLrE3huzWH7x49q5hZD3EbKXtUx1ZpVbNEf4zQIzbt66pT3da
Gr+OKrPUsAqQUQyhDC8mTZWPrk3ScD2gQG+rAkSQ1d3JZsMbLFdpr8IR6fSnGxztBdiuizS2MjER
MOmntQVXn6d9cyhS23uCBeA8qtPrDILvyQCMYOdBc6ri5EvJwAD5yghoZclmqiTnVM8Y85UZAE1F
OSedGzJ+MlLgL9YhDzpjX5VFf4EdUbx2Zt1cRtgie0nqidOAN64t/EKV5p7hMv+n7eyDXga/JluZ
zkWczrcIfzz1M2Bv07WTxwApl8eg0Wp2hpHCdHonPVq1XZ1LaOBGADtDSZCYy/h5C1PDHZAKdkI2
GYtg58xjdmQW/WiwzkEvfsiyxy4ELPYjt18xLWuv2YKZKRdcXQjC4mo6j9GCG62NSb0CjAgXJKkE
kx69KYrhH+P/Zkm+VM+W166+KQPuq9dCp9tlRUooQM9GBzmt1VVw8E8TjpAXK3yNG5AC/svYBOkp
gM5rtwbcomF8QagcdUM871ZdDcEICW4oM5kwuLGDkvciuCEFnZ9Ckhz/mtwmuAGXZc1HBqv8EonK
G21VcMkuEk1mVpBgYfH3hroA7eu2OgpCpXKeFkghY9nspuiBWwcNXg/+LlG0ZR2B3AAs1pFdlW+O
kh8SNcAh95fZD6CYlxvXLGeU2IZPtLVEnY8CVZTMcc6m7CI1I6flziCLGPx9fLucRGppoTrtbCdL
D/IrE7Sm2YBF+Gxx9TsHjXoWhRHH20NyH65gOH92y/Mbzci55KhRyx6wBIncf4nGTJHZ0sL4TpJZ
Vp3DUtHxn1l+Uw7uM8A74yKXlJ+B83IYVQPiJH119MrylxyXjgEc8+Uxrk9YMgUvlfvsulgLaXTL
G0u9OyO1gicToI8V+yutAdotO9TjlI5HVa9/CB5YggEYdVfDr2M9FcmRrBpszIgqJ6WPd5ujbHqv
OK9QDb73MBePXhPyRG0kRE9t0rzIs7cT93Fg3ec01wbdujVE6O0xdGd7q7hJHaZ/bYhm2/bQwA7r
QKib4CCPS56GxEo8PpOdRKUVWKHus6/c7byiz2/wdfRAn0l0CSAi0DaUc4XXO33LkMwAEYA5YzWM
Eei7qBzt4EgBEtk18ps1Oqc9aCg7usj1xqZhjbo5xG3yZR71G7lz612CWrorrHQ6yL2Wu5K0BfP/
VkN8ZcEAyDORIyQmeWtzkLQERopjSNOFQDQRfRy6T/Lg16Ypt2ZrDVJSs/K5q8CwH+RWyI/U+5r7
0waFvmcFnVGuVf3VLrYhyF2u99fMnX4GeGWcMkYDtLoXrcpbmLbhKZ8hOrf69Elfug75bGex7Zzn
YAYJjB3fToXOiRJug56QleTF/3Phd79BotheQXbXQ32tuT491GRwKO0N/SBdgHzfO+TGLzaArPFT
Cpd3vbkrnOLdW/MOVPHxDhps4xURrMm5ORlhrs3H2A2/K12mHrc7TCd4ozsulO6tc1H7pwwTy5P8
lt6vHlN7Vk9oNPbzvsnCu3bQFWAeSz+0vNZypMT+Nc/ryhnhgDA5SEvo4/TEEIapy9IQ9BFpJxOO
9dZ8lgp2NVPB1PcDEmwXacFjZw2XKbeYllTH3BkwPnIXcOW/Xtcu0qsfghX2cgO4wgJI2dreHN+7
+gJgNAq7XuRt6N6WbllakiS3vILVn6VHsvTZOfpONYBZSZ+cQKGPlPoSbG/ruya6RqV8rrzh4jXm
XlrCegi2AmflrW3YIJC+kAl7c0ah+7q94VtbljxJBksrVPv+1ADSO4dOdJIyUxq71NiO/9gEJS1P
TWLrMZJeox/KJfkhb222ZWXbf3c92MqxwZ+a1wCu3C4FHlOkgNx6G4Tz8uHQPYimgc5EddJP+FCw
T8+4QJ74YOsYgzqP+dw+O4wNmB/e6axYzGqBx3bynANKGeru1lqwqvNYPueD251Mc2Yo0ejqQQ0K
1m56BGZ2bPCehHcw5YtdpDkP9SGIykcH8+LtwctVJbm+TltaMrdm8uGQYkjbS4/9oDRGCeqlu5aY
nkBfMmM4T3L35SQFeMYJzArNrveh1e/lLYHVTq5E3+UOrvE1txBRknnLhGvwEVLdN1u4FCE3rIuV
9Mo6ONSQeME3jIn+OeqBuyNjcpR7LIE89ngZniCUyxx5Sv/KJ/3Gi43spM7jbWKWCJR53UU6GY1e
u4WzW6KeewiLYP0CGO0vSPnZVU4oT15i9PTtwoaxo+HXPHhPmMW5K2bZT+wXH8+zUy4tYusMVE11
rhy3/T69HbVDP0G83+5imTn0pMnymcnczDr4FnQhIZXAC/gKLtlgJO4hPypV2FuDcmKgizJq1nHV
MZPBFnjd6jy5znUCmMN+7hl6JBrFkb3PcAxbR1frLCrSgoI9N11bO2G41A+1kRgnOb/8Lt+Oxmur
P85G3p5U03iWp7o9WonlXfczNqZoNxYFSv9QyP+eoG0dhyLffkmvAzumpyWONEwfwPgftczOYee3
+XCPILt5AZpW3QhrZ4i66oa28KcMs2x9vvIktj5mezB8oH+n0DPNyasPFgRpZDEcA4eTgpfApQc/
oBB4LLll8mSkWQcqa48W8GC/wDfkv525VNh69O1Jrg166e+3m7CVSkyq/P9PxVhthL10v3X18mMk
uY7Ft7TE1sw5wvaDAS3CDDLQVTr7ouKxKFXksuuQS6I4bPKqrVH2tf+G1a8fSvmd70YZ67Fl7u6B
BdyxIYg9Bh96Gb+yOcLStbwmc4EczD6YzO9orbCeHPbJpWjCUD1K9TXqL1/QCDBIF6TrOE5aqozo
tmDLm+aMLQcNpUgNmNgyCJO/swUrSlLS78ay668v5xEmzv1YoOvWE2+Ap59sdqnmPXq9BZtQf7ny
Q8z6Rnd19SrDMhnUSUyC9dTLsFCSbASheR1AANkqS5UtKbEt2B7jlrdd48OxUf65Q6iDPow+UzrO
DiBAfpG0vHnc8YRp/FK+/vi51IpdpAzqu2GkPMK15c0/Aoj2V2muEUq6gKaXZxB2HZIb0lL+OSpH
r10VoJzm4pbp4SMVJIApsk3hPnBChOAhpVvBNgeUAgm2epIc/J+DVufX9dcvLXkle2zvzDqeWRuz
5Hp63rF/8t/3TmJrLYl+TMtB61nf1fp4gY9HKRobG639qs1IzUq/so0e5Nh/ytuqSOk6zpboFsjz
2JISk+P+9azvpjNSWyp+uNQ/5X0464crBUuHj9Fc3YUw+pZXHA9n9iqqeZ2rygsvAUspkDOhETF5
X5bZtmDLmzM8QaHfUadqDaJrJelu5eRb1XclEvXNAIQQW/Bri5aXRd6T7WXZXqp/zdsOk/dO6v1T
3v/1VP6cL+T+IgbtNx5cHNoY1i5jYflwbcE6k93S79Yq/qn6h7x1PrGcdr2CnOdDnfUKQ+Ldacrw
R+28cC9dg8xBJbZ9o6UP2ZIS2wZkW+UPeR+SUs/vEQzof2o1kghJYUPk4+Vk753hrTThNSq5kp5Z
ymZanVXZSfeKl617B0wFbXxLK/NCI5e09PyMhQJWlKzMctelIz+w2nkv3QOr/0iyNigD/01XWzsN
W2UNQXqXopwhYSL+dvin7nZrCo5M+rc6WzPY8j40F0lK6Rg0KUsWLkyvQZ3NQ+fo6byX+W8CwIDl
omR8DdohOq1vvNyULVi71S0tt+tfk1KwvbqSDFhI+bv7lvSHM0jenCVgJ7SE12jr7NeB9Vouz2c7
ssGrhMlbdrVYGDGWFZJ3M8etmhwrgQwMtqTEPtSTTnTLe/fHpeTDIYNXKcfZuAcV+FRDpcA1QGqw
Um5oIDmWD1eJI177Il2XnyVZdpE7UyZ9nl1m1dk1mWNd5GXfnuj67r9bzHw3VNiqSkweb1T0rOit
ldZFrtxB9MSII2RSdLSyh9kr2Y5BzUWbHuQVXdcppQWMsx43X+VF/ntVq1aDI9bZbJ00bA7meXZN
kAiGJQ5pTYK6Ybdyt6V9K1DQPwutXbnoDjuzhQEZHfK28mHpWnA2df9WONsWGwCRinaN3FV5LnUG
lUmvitcyhmcifHJ9ecBzi+hOu65nfrj9clPfPaJ16rredZmzSHR9zSM2J2fPnI5yl+WyWyA/YEvK
jf2Qt87qpOQjmXOrKcXbX9LDUN/bWOvtsDHEKi7I/beuiMezgRDgUYcxSxLqGQKkxRWfSUotnb0z
w0GmZyn1PGCeepLg3VQHL5GWnbXlHGpSZ/dlULc7qTV32XhR5tI8qH0GSG8Yil0T8apL4GWuubc9
AJ4amKK7NHFPahRa+RHJIAyXmdkfWZUENTw510YPmkc4Wew1IxoL8TxzcC+K1bvUH18XRPunABnY
T/Bv6gOqcSOqHCQlL0PwKEvYnqhHVCBiu0o/xZ6DsqDZ3U8xWggOsIWTzt7+2bP8+Smtmp/wHS+9
qZVvY27iqpX63/OSIXmND/yNH6ggxbPmtfdm64fHaj07u37AhoPWoo4zDLugqesv9Qymlyl5+VlX
U3uPog7wqgjZLrVYbAFMlpLn3KrQb1LVQ4VEMMpQJThujBirh3EpYSkJM4EBR4Ew0c5NYZcP85RU
DxKTICsKB92zPEdYmEV4q4iDQ1khP+RPwzeTzbNzqy5SfplaGdiRoMRxWBaAd67PzC0uYlSvVQif
ho+RqIqC4aHNCjBBXjswH24K9wakBttrHovtLapfUz9FT8MSQHSJnnw1+Y6spnKVrDLDpBvdRVS5
CoTPDIvdGid4alDDflLZCX1KFU3bT+MYMIOgILY9oFWpzb3MsRTFQ3Y3DUP3oCWd9zgvQZ0B27Np
W7CrqbEVhHqW7rXSwRVtYHfGnDCbG0cdXRj/95RE88OaAs2B8q9Dm9uOryLLe0RlJtpXYbtD99Q4
OpplHqapydF4A0xfGJp5YztAnYG1agfd1pN2hxU8Mhg4gJdeWN5VUO3umiXYkrTPc1KwhjogbWTD
TSv1m3w2U2OvmYZ2I0ExBf/JLPpK2U8eLHcvTFlsRtTgtfcBjLr22H9LhvyrwVY6uHDo/rxbJnxm
kImgFYoKlZh+/s1255cwT/RvU5OAVkAQ5zUYM2DX6GA9zhp7ydaUWLeVm/c3eh+3lzSNiwcegQbl
v1U/NaNC48pS8141+tca1aB7N0oeB7tqoL4q9ae4Z+PIQezxKEkpYCv0M/Lr+bEedz3GHbtpqR5r
KaZ8MViu5Th2sMlyFGi39BmHdwdb+Xcnnc1bOVXdmNqD44UXyGE4dWbIop344FSH7Re0QfInDOdk
PW9tzO1j07XHXEXWZu9jsdwH2QtGhTOL9kXDXNk2byFaNJ/gnvcPLB1fJYXRbvsJ0zrIUNmIWNNS
Q/Ico/x4UOK+qi56XLgGAtSG9sOKxRJVYNDdoZ/W39UDy8plitqJFDgoWVyRwUxAs3ErdFNpz4ht
antJyu3JUnX5VDlgwpb7Y48jQJdqGejFZ3v8s/6dNMn9s13UcM6W+4fqNIi8bPLwp6fNjIOJcopE
JaiCGYb7lpbWNrZISL7LlGIp6SB3HIZHgDMg8IJhB64LS4WyolPS6691HYSX3h4CNN7D6ntZnqQ8
HsL6lOqoNlWz4rBgrbi4hbMeeG2CKLjrlmBI0D1xDf/8rqDvU+xk3gLfjo9QGOLbcszwMFwCiUme
ySwbywYbRbVYixr8Bv+lohyy1t6O7kbMAf8vh6TuAL5C1c4fT9N2BSK3z+NDqbIauP/w66S2XGQq
Sr25S9uFR8G2o2m1MGBRpLyPliBHYOJekpPvo1gY+QPkdTVmcX0pLlWUy3dbJYnhoHfLh69jH5mD
Y5dVlbCsPDwxJkW5cd4soPgoS0nph0MlKRduUR29OAiBr4fK1d4dkenmsSsBaHwsWH7VVMaQHZ/n
wv6aYk8Kcml209t2qtJbd4wAnGgob3YZ+4wquxXHpAi1F7UMhztXr//KQ019GexCfdHD+qGjg31g
bxqmC6KDfP16A/0vp271WxtoyZubcSo2c8r7FDWDt6hSvsBHDh6l0CyDe7+I7ScpAyl8TCHUfcqX
mmP9lgya+ar5UfFZS65ShW9O9qI2DfTLh7BOp7s+0NL7cQkQ99OHnZnURO1m3tFng8ZbklIHoikb
Ob77W00G3Etd1i5hLqVvmVejo60Z7V6SRt8MFwPX1ENpWiji72yr6z9hY4V0kTXqxwhC5VvTY4ug
wtc7L/zKN6Bg5cHOfPMyYpn5VNrjKxCa7ptV/pjdxv1iKW57k5UR0km23n1rZoAUqmPlT4jooKUb
9n8Cx26/AdnSD3OMi7jd+K8a4DM0bNsBvCexOGyPM9aw8IX/kwUt8u/CD3m65YCKzea7cvDqI35t
JQpzTvGaKZZ906TdhOZ2X7zqMKY/Yf2+k0IFGNsrCIwvMHnVe8my/Yb9BXcoz5IcUZO4at6U7CVZ
x675NLNLJyk5Yzeo9ypabzqM6NtgmsElFFZo3NZoxUCLrn1U2Oz8nkX3uDuAxUPWE2nZY+UPzo2U
9K3vHU1tsGh3uJ3MPj0PgjHRW69W/R6OT3QjSSdSbWAKUX8rSRsjInwgdf9OkrMy/XD55j9Iauqz
J/rr/MmIwff4Y3AJo0F5TrNWvY98aMShj13VkFdPAH2OyE70z6XXfk7iVr0FrDA863rLqxKjKl8l
7p1UkHx0EU+lUmcPkiWBicpRZENgqDsdw9UC99jMDp6legwd7Sk3n5umOLmdW2FYWB+RMS9v7ckp
bqMOstwiFlzeKipB01UuMrPqdIi9HtFxO2oeQ83BCnyyXlEIS7+pVuUd0c0sL5KEowOkXi/eSnNE
ktLowRIs1bR+8ndo+oGqyUfcldUWoHiVfgNFnZ2h4zsnnb2Pb7Zl3OauYr2YYebcl4kFwGKp1k7q
7wm05JVPm3bPsE7DjYiYuwSzlvp7VvAa8Lv/yduqSMxS2t9Vr2vnfzpebwHAdHb8WI9z8zAqFXDp
wkX6DlSXyZfod676n81xsN8aZ0QfKNeLuyw0bJSNqxRE3DB/6Sv3WaqORnpXR4b3tW5y9eDWsXWf
lh4GLHWNWgq6sJ+hI/1UEL86xsXeBTZ0p5a8VO4Y/+g0AGKW4TaPntkFN4rtJOcoDdUXVFXqnZze
mb+qpdf87Ng3AkZkxugwTsaFNdsS1d3SevZsNMd53R2ELbV8l2R1gTIuGlV3JX3qnV2Gh97X45sa
cfK/C9Y6UlxuufBIAD8j439Q50CND1Iegnu8k7PFjkumXUEnrBzzuialWPe0ZDzxakdrzUDTny0z
sc6qPcDd3k5hOeatDbz8xgkt5ZhqhY4t1eBcLPC+V7xumjvNMJ2TnWTT04SPy6Fv1eYzb6MK9Md1
vjN2fkabR/nTeK/ukDAkHQvr9Pxit4X5E04iYpEm/Tytj5c2SxxIKsF8rKuqfoj1tr6YRjXcRG5r
4e7rl9gSdA76WIBV6fhgZuolslh+73+Lg/FzEpnKbwWk5XqhLNeQiiusX1M6/AgVxfmq2U2G2rE2
v4Q22uAMUYJHKNTuOVtExVXFT2/7NLbOLAekjy5UIDDOjcX6GR2Z7c/hNzrg75APlV96gA8y6CRG
2AzCk8A1f2coI+td/xpgzdG0n/oOzDI6xc2r1zIn7PpKewS30QHPwWEJ3pVzYHHN9y+6buBBNTqL
pIGa4handdmtxBynZgsQCYT7LkHWBf+aT5ozeK956n3Vpli5N3vP4x4g31uHaX0jyc5AeS534u6q
xz3CVBrjsmtXAnUrGtf7HEBI31VDqN73Vel/jur5m24F+oOk5gUB7ujWo1T1NOc20iz/SVJhH5zb
tEw/mYXuf/Zn9hILq3kpDcf57J9HP3O+xXwqz+2otmenHYLvhX6uh9r+XoLIwjKnqi9DMBRfsbnb
91bkfmIeeYfJQ/FQ+wri+QHkja4Ptd2atxREBTvOOOsuTJbxjNjRxEuE8JoRGb/F7tBCTC10gu7z
VqExauNQ2Z11GrAUfOiWgIYxHRq8kQ+SlAI2bIuHZsZtC8vqW8BOXDnoKtANGI7uWLsrHowlsJHi
vXUV4z53qvkTqwBfuzKavk/RAvRo4XOgA4XkXqp/jedh+j7WkbUfl/xoyf/f9V0kl7b6vutzHuBp
+yZwEXz7z/m3/H87//+uL9fVqwHmtmcezdyK9wMT9udymOpn3TH1s73kIZdRP0tBzuR3zZMqCEU2
z+WS9+FYvpzIWSneOdb5JkpgLWxLr2rUEy0j+ztPxT7ay83TVk0Kx9jzdnUN3yAoH5WstSBMwvka
tXoIjg7v+qFHx+aQjVrxKMFo8ryK/k3faU111MNEvQsqiHh0UpJAoV29a5dAkrahQLpf01l16Jmu
ofX4n1LJ35JyhOShbXebRwDatqz1TFs6pdObR/ex5Hb96LH/QJHM+5bAZ6JRlfnV8+GS6qPzabJ7
74eBAB2rhd7waLkuhqMJeitFqkbsvsImhnh8bUrlZOje/AVFhuHccVYRPH2DlnWVa4QZcL6+aq17
nLC9B7/T2Ohazo15xaPOXfsMbsTCdcAwTnrTjjd6HaLZvRjuiKPOaq5jhQXkXCZfUiBBj1b30QVk
BRO9d65mapaI67T+c+YkyjMC0d1Bv3jYiCXzjKaLgXYMIuSOuWMIAi8mHuuzUmX9mckfsvjGn8ps
vyMxMnyJYpzgk67tH6Om1y5q3GZXf0zNhzDQ8cRQyvktDdM/gA6zPxwcYgd/o5gm6lhY/z7jJ3M2
xi54qIqmeS6WwFAZHoYFcolLBUNfqEgNkA2rLR+0FF48ksnqcfCK7kHqSzUMno6YRk4YoCFOkyye
7EDm8ZLtk+cAsQ581Zr0CdEhDCIsjNGMTh1P+KDVD1bQJecKas19kkGqMEZzvnNckMWw4+1bJxui
a4GU8a1nRtaVZY/ixpvm4SarxvGqqFF5mxkFxj5+H90ljY/E0+C4d0k54fVas0gSdYl/ittWxYFB
rU+uV4wQXRFdRgCqf2J/ojymsdM9+6g9oRsMdpAeBzRQ1fcvc4fVD+bO42tkIY/cmbu+C1mUCgr1
c8Me9D4cVeNtdF20vNE9/YL3TL+romm89/GhQoI6Tw/VFEYoYaEfx7cJwoefzn8ljXv08SP7yu51
g65NtHDt5+gFLOmfyFbnv5TE+IuFX+jlVsBCeeDqp6zl4+wP5rlfzuDG+HeAAyuxeBiZUNkTIp1A
TP4qwCXqnfnDA2vAFDAbbtFGHZ9qjNQXNf4Z0bX63rOmDilk3gBmRuUlazSEZBDvGx9i1FoYlI+X
3FSiV1/xnAdHg00rRvCh2UO5s/zh0qfD9NW0mTtpWvDqFrwp2pQXyAao49cIAOAxKIf+IkfpcXKt
jUG7yR1tOLCWWNzACIqZqi7IYMvDkMNvd2uWOSGIKFUk9i7TXkok82PJVn3MRJ+QC2znkbyqcuGh
sYG3z3AMfLDKFivHVuneOgwsb0ZfzZCv4JZk6G2zbjnA9FiSKNp5x6kt8Llckro5QVoyreIqST+t
tR3sxHiHyQMkOdthUrAEeh7i91SaU3k7ekmFgwUxCbY6EpM8nMap3ehAlIYcNNb/4bgZwagSgvr/
Orck313awUfgykho9y5vO0SuP0blfJOlX5spDF/pc/1dETvWVffhVvS58aJ6jn82hlDZzzmP2fGK
+Mmuiouk5CDT8F7aLvPuLUu5IF00P3hdA6Wwzdsv/ehUO2Nwgh9toLxCKPJ+mZp2yl26A3TA94GW
6xEVEOXtsvgPixmPqIPEf1VRHfPZadqvi939PrG68p517lsVEfd7iALVfa5V4Qk503mXmGp1vxVI
KQOsv+uZWPIUrbNXuzcgMjg3L2eQQ6Tiluzt0dk5Q82e5X8v8uHUypjAF9L9txSMKoKZy0W2E0gy
HdQLm1/xzcEdFOeuGwMMiLAOxfFF6UMoJLrzZKLk+JTaS++rFSAMzNBd82D6YqmUuheHpYJ7R8W4
JFaR+l+TSx5O3cN9tASSBwRTO+KLxi7IUroVSD3Jq2o1O5kDrgCSbG0jP0bIwhy6eGJ5v6r/iiAu
eIVaf9OCCfpbX05vTsmkvZ4a/yWf8/4AVKx/1rsYNUxnzB5dA1GVGBG3+8nqh0sBqhYFxwjMPrZV
Vyv10ARZevHBUaOHPFWrU8Zc90lFa5cVA1avU6tWWFgvss/8unDPmrf7JbFRQLFm0/yOp+hXv0nt
n6Xl36gsZAYo4cBrSuqEofTnomxt5PtYZGBDo/szTt6dn+fFT6OJfygmq9T0lgDoQQ1ZVo8blonU
goWkZzZnw2e/Hho0zZlASOnohOVtmEEFlNIcC887v5+bnZTGaZjheYmmnJROrZ0+1Ir5PVnOxI5H
/pjW1YuUxabLmhNCS4zJo8eyVZWHGCch4oE1R48Sk0DNgm+zrlbXLUtiuKGGhxgfn/WorVR1Mucc
sxG1kzynCZGbdBt4p4iD7rd623XUIbtvzMK+8WedunOMKxVMpJcx8Uq2iHw2T7RUu/XcTrtV4VHB
WY+0czojFSMFEowuqkF7ZalTK8pUnbZjNF/5Wc4lynb/Pc27KpYTwyGTk29n67Hp2PfOVB7W80qx
n8Zc4l3N2VaUPXZY5sGwPYhgy+mVoYYiCIP13YFSsF5SfmCYqf7JM823Nc+QX7BdfPISmqDvdOq1
CdvDP/6nrfbf59V+ZQG6DetvWO6CxN792OXHrb9JStaLdmX2GCPsClX8bLWuelss1aSCb9Ys80hU
SiSY5PZL1HQ7pBuGvzx2hO6Vbjgx2sBObWzumySq9jUGFkEE1Sxo8h9W0Uxo6IFp7NWrHfrz2fG6
38Byp0OKsKIa/ez1BOtI08aPwkMfzBu6a5i2v+rM906MmW5dJEyjSo8Omj0tUrbeT1vBIjvudkpN
R47QrIkcvuuxxtjgbuXWyRvzzAskvM9m03u7ntcOXY/ptfYrwMXdZy0YORk0PxSxk4debe6cGP5l
BeqJBZ1jyupWYeo/wmK4U9j1nAosESckGMplw69Q2HRI4Pte4BEzTfWS20jRnus2UZ7UmClviZ/R
U+XfmoxFsJdbsoaxhyaVJvdrnoaJy24uhuy6HRWwknfIaiSX8E1VnqQADtqPdoZxVbU9VM75pale
mtQcngYGQq1To4WeMyUfZiAjiJfF/JDgs1JisoJDDrYHVeeg7NCOuxGqqemBN7TSh14bcQBbgin1
n+sBHn9W3DrBYIH6JyhYLd7DMRtPeoHWmOTlKDCcZ1zWWDD9T143M5BA0lQ/V7joFa7lP2ZLgByF
VzrVU2sj15S26OKMjGGe5iWIUqO8uJMz7SRJD2I8xahRQBhq1qwtv7HNL5HVGjeS5SqVji7ZOGMX
2hRHyZPA0H2dbSI0G6XKuwIU84ypWS8s2ZZesL87FflVLix5fjjsbK81Du1Us2O9/EgpjBI1v7Vs
BAiXLItl9QfHUQ5DEMbPRXksIAQ/tZoWPbNn/meMKv86aMY9QuTp3YhZ1ZME7ozWP7JW1mnLS6c+
x8QNZf5E/R+2zmPJVSXatl9EBCZJoCuQV7ldvjpE7TJ47xK+/g20b7xzG7ejUPkSgmTlWnOOqaUa
lsbQIvN6OGV2Zt/T7Lf//eyQyO1ShaQfxX1HipbLpi3MyRha7Nrd//uYhKRm11a58NH58vW4ts3z
WjynnXu3eFQH49IwK2oGce95mXZnJ+do/cBK0v95UHb7PtC1PM0iX7eF+H1I/0OY8d/3qQzKUb6w
9F5/kaNXkuyK5J7Au+G2rubg3xm11EmE1rjfQEXu7qq2iB4ETbIHM60e6zBS5+u3XR8oycwNsUD1
4frh9XsNKOuB3aAcv/7U9XM4KnIsCdkNezjle3rk3eel5d3D5V5OljV8RGELJWT9vOkUI0lS6SZM
XZz/12+DgHlkch/fXL+Dyu9eTwzrnCycf9Wc9Act8uQ9ZlHnngSxZmvELlkGanHur18weuCees1w
5vrh9QsAU8Rtk1MwkryhQY6Ne0bJluWPCetvNtqX/743pndKmFnn7HOzSXfujGICnGX8UOOGCIhn
ybaWAxnNd/om3FmeBTkcfssDqOfkQfQd3lAro3+g6Ie6Vk6o0Jplcn2gdllIyyLN01wU1UYdEYen
ERYSrqS+EPDw/zxbP4Sv91r2ZPmRreGhv1ujVULCoU/XZ8Q1F8yvT/3qEhpWCeP12fVhugol1wc2
tQgnr58EXTvsPZOJt0oBvlTzU/xPeLXqvHXK7vZNNxfaLD272NX48N8DNTJWh+vHxdX1MIriVazG
o2F10rTrv0A2Ec4jefUf2Q1gN2iQNAXg7p6uD2bTq4WAo3blb/z/p2bufSWZCQOjK8E+Xr88jgsO
0evTFOwMyP8sZcwBOJ+hHZS9f0fMnYkgyeCMpK5khHg9iv++DOzlvHZl9rBPiDvAYYZ9QWy12dKw
2A0/8yC+Q2gRedXsFfFfgW08RuQ6nqphfHM4rOeEOLBdb4iPeBbeVq2q2oxfU3lnVpxie329/x3t
67PrO8AMK96KiGOlkZJ21gczaLNIHHqC2k7SquqjZJOQNWm70fRhPwn5nPOqbVvh0MfUofMOcwoY
LTW5C5B+0ewgbTExr6a0clVcO+ubdX1WAG3YNmBBuO+OxqmDbBE1kkGXVUPiy3J1+V8HBosyx016
HQhFx/A1rQjp99Nwa2L7SxSxtrXsSzW16tTFcvr3YIlEnUJzPXLF/FEYZnPC8tucvLIBOn59Wrre
aGyvT6/Rq9dn14fMCRvUTh40jFU7X61xLLXVYNCh6Pg/T6zac8pjUgACWD2i68u8Plxf8H8fDoUF
WcYgNzNcPUzLqlG8Ho7q6jm9Pu0XGl5l4czBf+/M9Tz978PrM8+YiLfCwMviXcEJ5MFaZX//PdiD
iPeDsM/Zqr2/ngfXh2T9cGLEsVuS7nL9VB3ahDtELtXINdZgvCYaSG3k/R2r6k9udC3po1aJB2x1
jf176gzmdMyAfGGS55iufIhGEGNwfbh+mCZQiI1E+20pKaczwZD9ZumckVQULVVnx60Ci5iuvlLz
JiqI1o3Jpw50t2EXY+rhnt7Pt5erJ6NewbrUI+TGVgTOYaWfGZ1vzWLEN5rdFFUTb2CUMShd6vgi
0cLcROHgM2/vNtNc3BYGt4jSa+zAg7J61pveZ8moGaHTWayb4QhuYN3aLvoD7nvzsEwkCEmXTFrn
tW/7cicYwqBiH0ayWLpol/QEUYpyo40F8xFkggE3XBaN9E6YhvRnY9a2odYTCzOaO9j/4OmWZ0vk
x7Ku6d8RSZR04r2ZGjIL53wHfinZ2hj9qn64xFGrb7g54kyOqyroMGTEwwXwK3qSlJGupjN6jVKa
KnipfKBsyW5q1ozo3kKFS4uC4bS/1OZEvrHbBTWIis6l1ziq387hwLijR1QKP7+M3iWas9RPCNgK
y1SHa0pEaWLQrh51wLdWCh2f0Mxm/E1DHNk6SipfLba7D2HdaHV/6M2YgwCHLhGSIy1ivOLdJNDF
TC+eu7YuCYKkHuu+HW7d69piGLBjHHkss72lzRiBNfT+w6TtqSgWn/njB8VzvHVn/Pu1JjPYRMh0
3IXaU+DNccGjId/khUelNx8y90GBQDow8dQviGlJz3BJYNBL3ugaly6e+SECGOxGrk7W1iBgTuF6
irXfPiRbplU36xlkprK/yePlx+aLftlxo2zYZGtOeFuZw1dTQEcyuUR9YxoJa5on5o2xQ2KOnoqA
huilyjoScCU+MRzcQU47wRKYwpdMz33Zr0gRWMsbZfavIfeLAMrrhlxm8kELRjguf0s2XgITYhl9
VDkzRC/7Zmi0XRF14cMMcX1p3L91TqpepEef86jtepeN4GSMwVoAjtKKz2jldrYXf2twWDeVIpvY
UMub19CwoAFpaD8OEYlwjazkaBl08rxUf4C44PrWnAdhPD7NhrsjCBf5SIwUSxM601Z2SFr2lTXG
sFsaNQRznNc7zX2JtbLc2GkRbtu8pD8zljtbatVlifmFU09nMDGMu0ilPWjK+Tjon+z8Y9+bnXE7
tI9dRlRrS14X/fyt9Op3ox/BswBIci1Cj/vxBUWuBewojX1SPIsN1aDhL/BXNx6BqZt+VsUmdeKD
LTR9M4Lskql4ASTWCESSYL5y6qNGD8qU9BUXYqhuDAfDimy+Nr9G3vgZRk0L1Kn6Tpe3xcyAr+Xx
F+LcIujMZyIUn0f0kkxdoKVOZw9k6jrb6NXgBvTa1Dw4tMwQAcvQ/KV9A8JEvqeTfVsphva5dxEm
31YY042lU/2zpqfbkdThvu4u4TIQIFvOe+J5JemyZXyY/5KcTb/6KSuHD2MgUF7v53uRUvkPy4rr
rWgEEo3OoE+wQpdAJgc0w4ANI84Jv60GgGDp58hB2rQ1ocCapR1rRZEVC6Px+z3HXg9yh4Y/kQJn
q961hR0+kG3YbxntpL5qnGepisAqBxYCDQxtnr+RcZ8HhsfAu2v7ZNN1xSt6UUyOPXtolSXkJaHe
lC1BwmtOLMpote20/AWY/wPoNHfTvY4SAl2TZPjup6ObmN+Vln0XifnVNRZhgS1kfp09FB3ufTkN
884tGBYkBlp2N0dHFM/Rm0EXVBXA/qa5etTT5rZZG1XlvA5if6zOIXph4h+Okcp2o9jAvWu3SpOr
3bm+G+N0k1SSbskq1G0idawMbgoFGiEJvA/WC6umjPzUOLZFcucgxNjUeXVbZNVvYTnHppGfXcLG
S4n72M2LQOj5AaEK/aCwJ69lCvHVu9OpJ80sAlUdNCjQt4OVQuSZxiyQGmn0ptbPG80uVRBa2pcL
2SgOR4ToibUVhEqZvSP3s2qfiHljDF2IPV2Avb3QyYzL51LpO0Gq986NJfphNCuJzWmmVW+eXqWn
0Y9id2WI/RmtGNp4/jIvfR7An3mK2+WrUvLVrOaHUfpmIZudjNTNApozk5DnOvInDSlvKjDWbtXB
GaxMJmqiO2ZhiExb7qdEC9yErPv3Oak/vCh/kvVwURJNoz69xH1+6NDgZIpzIu27HUg20DTjJQYc
iKANMFqb20FWswPX2sBquT6hytv5oemqiSbuDDMOPjTQALIrIvtj7tUH2dTFxsm1584FZNMn5ntX
ZF8TOD2rUe/4y36Q7aKLtfbLmBwHUTzN2Mj9XK/+1APw8gQO05ihqOZ4PApCxPYVYwA0fxa9o27Z
M4AEptYdo2F4INOIDEGX/vjUOz+d6EBTcIclY5uo91KA/AWgvNHEROSlXoJtyi9mXz5koHk2xjLZ
W+F5eyW943vRAeiDNnSslN3D288Qy8/II2JyNEljPxOKUd3iG0bC54BNN7ki65DODl3h3v7Si/6S
6dPbwD/F1u81QYQB6TN/8VrtzMr3iLis3gyDw6GPbg2S6Svb3PfpdFBVuOsO3VTuOg4LiwQ7f2aH
asNsL6H+n0ABO/VtQpfq0JOnpncEiynvklWwPgcrY55S7qaEq3dyw588J0I5Q59WqvZVDv3F9Pr7
wc198hwe6j76sAv2jVjIiG6Y8ncHTz180mr0Gc2Q8iCI/lw4N5gIgI0vKRtaY6KiUVvX0hEYD3vB
PuPosVuuiluiR1vqgESnV8XlMrzKnqbykrtqA4fnLk9Vt2kciIC6QHBkFdFTJfOfulftpujzKWi8
gcRITIdtrB9H3fvjWBSRcww5u4zGs9VRZddD+DH0XHfLYO4kMG+nG28suneQU7IAxJ3UcqahTQhK
FO0UyN1XGIQInSJaaBa9w3a0OMgOh5HIk4UF3SiCwXQ8DP+uuxnTqQiKx66AETVmmr4zLZgNXZv8
IQC+D2Hbc4OjknzwvnU1DBcDEBm7Mfvghv2TJmawm97wIXpI47OWoHsZPtrO20UjSNEuIaPYy7wg
p0XQMuDIEcYHpa5x8VCENSL1m4iOwKDrBR3r7FAso3skZPLVSYD3cAcfxvrb6KmN54nLs4KvkyYX
oVUkzE0wFFNOlyb5Y7D8BLiTUDWR37MkzSVKql9CRuONMAbGStZz2LkElZR/Dch17tLikjBIBAsT
l3zO8maImrOkWIz68nb0GBqSLwLq6gYD0Qu19ovL0MK3ozUrwlRfs80OIHNHdet63GrkHGTusCYM
cjeXBEilHRzV5jUzG66OyZftot/ZY6EoxvNsI1xqMJmj24iS35F+dn+2q5WQZSt4b2p6tqtpa5i2
orAiNCNxYDvI4V6bVH1MtOzeiijIyaQtTbvcW3SmmmaZKGjjcY9J2+pkEdAQepZx9Be+FezUDM1e
bDRcAZw02i9Nv8+kyo6htBTJwD3TytuiBmMG4l5sctS2h8WO2qCDiOlNqZ8u9k07eGhThx9bOxG1
fEkIZi1pQgN8RHuX1VusjPfpKMROL5t3IAunoVwgPlcrovmjEQRXK8/ArF/Fz7VwqITQQLk0CTaN
HlF3VgmYSSTopbtHtGQTDelMfiox98gZV4j9mQ4gIMdpJrNdmjthzU+mLi9NyhUYc4QzQagEU8kf
2wnHIO8hDhfb2JD7RKqPRZ1QzjznKFI35II028LgOBElfosTA9nIwn5d4lXq57UFb79qkPlWbZsP
PeTN7M6asZMEHm08W3sUldiNAG7XRarawEHFCjUjoN6vdDnSPzIWNs06gw58H2Prrym1eReaI7Bk
LKQQDdme5jl4OypC2+PsrzS8AxQmxCbG+Feo8fskhpGUWb+W7MuNVLT7bahJrJu0EG3wgqb+kLi6
CVXOCTJSTjeax1ni2OYnDZcfMpTr85gxtTYZ3M9EFWWm8QdgXxEglcFAaRmBnlX2+gPbhB5xYJoM
9t1sL2y4tIZSB8cYXeqAtPZBzXXQU/q31GjAUfdnLeFsq1qx6fL6Oc1L7EjyBBgzWCrq56n3SPWl
SbGRebyfSByH2rncSiTstfieDe+rLpY0QMhWc5oOD045vTvd9AVJ9LDMsy9N46NSiQ0teQLRi/ki
VK0Nn2QqfeYgei0ex8x5GDoXW0Za3IzuwACl0Rlke++p3ZNoX1hPYf9nEDqobhiiJIiRuKM7YaDi
8ia3xUUYkks36slzYo7R6s5dza5jrMopiBP9nsCRZ3MkFdMbyl0Uz3/i0B7RAjoPDFQIcElDmM3L
m+v9caWGSMRcWXxFr/y+TymwKTDB10VBalbBDMWWmPPN2A7MG+K9Vpc3Zf4MNs9j2BkeOCf9to6t
rUoNdmKjwbeaSbnVTGn57qmLAHbS9EO7QDa4N6A5KZ3t1OhvWp4zahnMfahg7qmQMLwcDFrjDH40
9l9xg/Teto7UF12ZU2BMzsamqmT3Nd3p2ZFK2oY6nJNSlXi+UY2SP0MeQu5pfog2t2wsw3fd9Ht2
4reYOeU8D4WvjbABU8+cj878Wokk34bmPhcMpEt8qHhQo60kB6YSw1tWRmuHmp1/mPKuebL1uSEw
K2kNOq3k1Wn7FBPpLLNnpbh726R67+qJkmOUPWPCjvFwTEi053gwlL/rkIyMLK5v+yjeWQSJ7LxZ
nevM/JtrGHbjFPL7yhtq+i8USc8MxKudhkZl03DFbz3NYW/ocSlNU3dbzjsPCvA8025Hz9UEYRZB
Z6uwBTY4EXKmWmmH9y8P6YUkyXcV5hfd0YCapzXJQqHN6CnpDjGAjQ2iJWfTVub3ZIGdyp8N6ZT7
qDI+HEM7OIuif+Kh5rHq76oCdQqv+xvezCcV9bRrzPh2ATkM2TfLfNJgoRAsd21MhOu94m7KpYjh
sPxEEoP0e/wl3/I29IhYTlijDILOi9F58Qx1nltgJHDmyJK32ruxFZ8lbxZIlIck88y9tkYux/V8
yW0d6ntSDrskYZ+mU/vX9fTCNYoMBFH9uhzKbRvNe36OKfgQAb6Nj8QKPWeGqQUkYO1fMJKGm6kJ
UQ99e+q1ca1XettPTjFQbSJMtRcUZ0RXY50455nHNpUlKrQoeLk2EdnS621a5DXvujQ/GgMtVYFm
gobtn4qDtykn60HLM1qGwnobmVsa0TQGpP+sPBUvusS2eIoWeTByCnQREcrH6kQFAGmPPaxrwm5t
BguhMSRhGlb3Xhw91D8svCGTnwlnpYrHh1ywU5Mtfpp0IhZF6G9xS1DDbFbkQU1PAEjzHRqu+9QZ
L4wVMPpp+a3Ioz5gE3iZVnLrbD0an1HpfjpD99LpnJiZ/UL2xaMpy0BE5BQSAQwFnCDZ+dS1XC3Y
ulCIHzpLfxt6+6/mjPSVUbp1Ftl1qU4zJuX+7yyJhWNiPDbDbdbAAWcBQAa3wpuN93DdvLpadFkg
FYLUvmSmXGjcdV91o3aNo73kRBJvnNia/Kmi8NZt1AwhZwtVzFBWHlZxoW9skZ+qsP9bCiwU8bAA
pUT+1A6PTi7OViE739QGaqoS+b0OoFqlmhaINZ938IwtVnCi6NPqKy7iA+CKU5vEOz2zv2O3pU/V
MgUkSZUoxWRvzvVtJgkUbZv8WI9Epg56vUUV/pkZHXJRk4RuO9mmGYPntEf/FpaAg+0t/8J5iO+c
pEQkPF1KzYDvJI14g+kxnKw/YY+FIgx/l1J7MokSUrKKn7TsA2ZiaS+mr0U6aqzJvJ1hjwVWb3w5
Q380veSxmpis4wD87sP1YMf5x2yMr1mJr5q0BehXFa85mW7nbLqpUuR5YfRJCfFJsGq8capxZ9fz
x1CvvjydG7lWeCgClwr2uInajtp87VSqPVO8OLBmWrN6YhIAb9JNiD88m0SKrCsvRU6cUmX/KdxJ
MEHX3pdouugNCGmvvDFZwoXj7vuqcv1iAnJX9ttkSt6SvBX+b2PXX7aV/w3rGq2lWT0U0Bp7p2Bx
kS1pS3YPHu+8lNM2JD8elRNebaM+4zN6NLURcTrOX1wWh3kCSxiTDZqmOk29oRw5G9GcL8IKdGaq
MLgivCDl5Ot+v6iUpMQk2y2Rc8ZB+SlF85Evy90I54uxmrzhCnmVGbQ2bQi8skKD6UZ7s019ZxoQ
HGukRaXLLealE9TaZd/Y1tYGb8D9xyCPMvddk6trXPTxQKYDFH1k4ModgKzzomrL+6McmjcO/ZSN
RUXHWVzeWPnLILKAANX7Nu7f4pER+HoKLjMRUwhL9F0kOVHwT9wuebinI/4WOv0tndu7EFA+uwR8
aHljbEkhOueieOxj871QUrDRiylr8VO5HpQn0XNjLJPHq1Qg0mnK0DyuD+zGHgnVfqv79Ivd7xMu
0P4INp9M5SUM8L282fWlrcN3ygP0GDElSkij/qIxyGkNwlaG2c62bmEeUBnR1ktni5KhiciH1C6V
U2u37DVfVUFvdxmcHXnZZVDZcmJPr7xdsYCiWUSeHcr2pqw0BgT8gq2baV/sezczXgiRhO5BLRq+
yQJkJSFZkXKj05hMbBohJzDb1/w6tYktnu393BXGScuZYDU4EZhEOGzU3FjHnmHs59lrjtjjkk07
k8GkDKv4o80d0Hgn6/bXD/99Dgx9ynXZ5WHgYOEAxF+b3Kt6wsadoiLLYE1/Um+uSIBxE2AhHTX7
jTcfKwdLOianD0kf2RDoTx1r0A68nt1iUKgOIqTTB8Serc3LkrfdfqRCbyfuYWNLAzLpH8kX/hz6
fHV2cfdZtOkojNHbO+GvQ2anP+fGJzoy7jUdcrdUFxE5x/m7NgBUrSxKezkZP2HpctFQYRdh+NdK
xeDTInIDsAHCs4A46yWvSbIsuc0pmdaSLdbOsYOGL3S+Ys/8Gjvk2zOLcDiER0jMANLpWPWe+epl
QL/tXT1rN83655J1AmNJ5FMT5HvPfYGfB/awJFliKf1xTi+LLv8U9V2dinGT5tNjGTF9zl332NaC
lqZzl5m4yR33u1U2EP+ouZ/t/CFdRweeVtA2VO1Z6NHkd63FFeGRAo+r7EQ+Rhk0UaOY4fcBxfXE
ZW0dy1EQqGOzeztYUSyATaDs0CVEAsOpYaJmlgOhMWq3qV3ften4poo1aFGl4z60it8pWbqbHtJG
RHtbt9kpW5HHDXa2mA9Y1taL9bdkdm686NfsLGayLXloLhvOOnFLlsf0sZheQiuBLuSyR4sjK9pg
sd6oHpaDqpTveil7Z8eeNsxU92miG6+Zx2oNO5bdLS0WVZAPZSRnMdB9kaO4ZY/9JPXitSvcfKu1
IkFoEb3BGMHC7pp73Ey6j9CDZXAVHTrEDtE5pEk1+GvbczuamNVN3mNznbYuGsGQdpbtCTLlp8yz
xSxsp7vyc8HJX0y0KsOR4QoIFSzuTNynXrGH08hdcsvc9TMpDRxN45ORAwTULZAvY1Ujq6JhZdff
WdrAfimnQz7TZzZy2zua4tgX/bCZIwZT3ULzyXGyz4EmH3ebStuUiB66vIqPUTquBbT5bmNx2dCt
jMCdqPZeLwoGK6b9t1pHT+FHQ4fFNzKN2rW/dPQskcm2pwhr4EAx8hBKzsqyotk56PhOxtsRf52P
RqXeeqUNJX1m7CHXxJqhoeOXLMPEvIwTBjJCtm9jKBWUdxvVZsNDQ2Z60BFvtAL5z/TlbyK78fOB
vo2CqGFMtDWppepjOjYQP7gjxI0I/WZI9Jt+0ncFNeVmdnBOJwuJ5UK/82ph7YU+NDsIkcelSZ2N
zMptbBLYskTcHKJIdOeJfnvmInBPM/UiS0Smev/M1Iz3v1yQ/tCRDZMuPeUVbXX2rXBqU0n0yriD
xQBFoimTS+8wP21amva1pTRMsfAgc6/YLr3FzXjq3kD0bEt7rT8rrHHLeLQzVtI8qV5KuVgHx6xQ
M4tqPolunQm1yGmI30DD52QtdW1Onjjeja2IOS20SWDA7mgEcqGxzZL2S5G3he8YZeiDXCnRcuJ6
rVOfyLYSANR6Sd7lij+RzVzCVt7avhBizVNoLrZIX3vJsQ2NXh7SJEPAxGWPzeellbzixuZP4iei
ExNJljVGMtIdX23PRlicFRdQn+ocVQ86LRTOqHIT8q5s46wD9921bPf420Y97wgaGZk6U2U5zHq2
0q0rP43Gg2DjTrxwQcTqIMo9w2ILRszOG2+qmPAWvLKfuhT9n8IMt2M6v1oTrsvRGZ+7EK8nMqB2
XxJEwxLd36lk4Zu0X0FKEG2d6G9tySFw3OEUMUOlceiZgFGimba5rL/hN3OI5vR+1AeN8GkXB8zo
ErtRYkxoavS0Jh06k7CRgYTNkjPZDsGtcSHh+q9vxNyz3KjSPAIqqRbKCptzTtTGt4rsT938HdXy
DXqGcAtA4XZzv3RSh4wT0ocOP4Fv8dPClDs9x0HByBB6TYfJhL6HNo23EzNmSYpPGo/bLtbevVa4
28FoCVxLsuqGyZ+zzReXdDzBTIexl68bVDrsczD3UrGyr90D9hE+TIws4LZ9TK1wPslQZ7bB1keU
SHKcqFI7DRY8OuTHXsv1Xevew7igMNTnl1EZh6XT6Qqr9rkfmYjIqffNqOx8NXkGhWK+8N9HN3HX
v+eSEZn1a47Jvctun00wd8VxVEiN2A4MigF07GnU7IcW3/hdRB6JVhFmTbhTMHXad1uN71ZErlce
3mQD2koxfE8uDf06pQWPuvKppylA3psH97eUND+s5zFke5hCb9hi0PnUVvda7Mxn5RBdUKTpgyZq
6Pn2zCm31NWmQooSGCN7Pmdl4nd1+aNb099+1KlY5HQwWHv2K3R7qvK/aDdIr4R+yryXnbHptH94
RSlnVZzSfrHzfQwCF7FhkGnpodAJdG5D677pvPRUdZzbVhNEHOTNXHvIAxmCG41nb+N+mm5rd2uh
ng1cJUjbGD7nubrjDptSBVsbUWOfa6sSHUi9m9PVsNuz7yC0DYH8Un+nmKzYKqSPpu6FftzQeo0r
O+EZjZM8qoa7UuLM1b7otU8fWnRg+qqDdhK3Y8eYbVHll+OsbBbB1qjtENaNvCuGvuwjb+nukvXB
pvtWoKQ9XT8l84YoIzoPdSZ5td0aQROqQ4H8EU2uyVpKsLqreVD823EO6oZ1OKyNp3RIUs4D/bUD
LxEYpun4kXVwpbQDsXivURILXG70tKuumLZtyEammPBBpJtWVc2xUd3T6NTL3kytZDu2+a1CMsbs
mOmc1ebNnouHYGN3yOAIK2a1TOIo4VhjcemDqaA7vLXabrgda/dPXnJAyyXfFLXR3vZeX5PhvXO5
6bs1TJae8QbUsbs2nGny02bsY/V3Ggwo4g5j+XQwXiyJsrDuPuoGkguOLkqhYuu1zl3BRCyoF9H5
FK3bEOvgyIgVZs4atDH9pO0chHLsiS88Ze2gdoC/US6Gt94S3USSvQrbsl1m1rE/aRn9GGM6GeQP
UOSoH5Zc4FGOe29Y7UMzZLRhZPSSz8w/BfelCIJ0q82/ivzgNLSM28S2xqAvi2in5SQjNIb769ho
NIv+RfVjuBFgkH1n1n2nm1mfreVbKPfQWsRkp7+O5ARdivyrUXhrdaen9tMIMSrn6DxZ9XObIabo
ObnM7gkfx9lrUfhEYbwNkxaKx2BuHE98rY4TCnHoJJ1nWn5oOhcT5XXO/GU7RvLoIfk5YVR8NtaY
8ajWmLZXHABHfHc5Zkt8RBXN150KXaA2af7kSebUpkNGESyQk6zmu9FiemCL8D2+R4HCquKH07Id
TKT7Y3szD1m+R5ZxnMfwjrgQrC/0IjJDIdVx+J3RPL8Wpf3TLupGiOGOKhVscXzOQr6Ds1NDENTt
MjFwdq/VGXOUO5nGgnK2K+icWIfG7o+GIge9UI/avBg3A1ogEx3wrkoORUuJ23vWj5lZw6aU3atW
9Qt9roybAcfNxJnZIHpq3fjcM0uj5/Zpir6/GITFprE777S+94JuqXxPxJwtyUMOmcGPWOurdg9W
6Yhmklt5ppv4++uPXBInFiqLxGntJ7KHz0xkf/s2Xjj7zf3U8L6IhPBC8tZ3cuk+IosmZJqudvqU
CZpFxpNZuZEvQJTRYWBia3OYx3bcIXxihT2lffrM+//H+dvWrRdE9Ato09L07zx9o01sq+zoR3Xq
T2c6P3Xev7pz98gUIvTNVIOT7xCc5UGUakK2A8JY1TvMUTVSg6VAkk3kgbsZiqVhy68zdXZC6wwo
7a8RTq7flOjE1mlW2WPPZ6eWB8TuHEclgT+cZmveO1xBZVTtCxbuUGpv1pD8Ajcr6Tw3al/pyNqw
v8ftT+l0r+RM0Y0uq7tG7IyQOydrOnRl71CIEfpx+dfMXLTpaju4CZI6XdTkMuA7rdf4GW1GYBca
3475w0DT3caLd6OQpAWlARoB6XXS6Gh6vfik7MXYpEl8U1caqZVWcZG41bKyKfb9bOtbZHM21cXk
D6XcG5OKoI3VDREszR+TXwxhjcs/E6eWTWmEo5N0xxjjtdf0rPD7uU5/4qpZoVP90So1XjepnELS
xaG8ZRO2ZqDN04uxxN6ZzoavOrLHXTsxtsopn+K6vbcGgiDAVPNvJMFUoHV16Zbj97ZvZMZWqGFc
7iezTnCVlV1g6j0g/wb6p2omVoohhiLcCeXUvum1ejvVd/2iG+eyGHdTqUVBk1GU1d2hKg3qVnrC
SZnw7qly68bLTVKwAIVxU271uj9FLsHtkU7sAoojw9O6rZdr2JXHt1y123bsKAH66F4zKPqnsvqO
GOg1KWGUXqQlgTabn7Jv7oTeHwovn7e9Qb2b95mkH2RhFsohsoTTfR9Zf2txjixWTXICHcZhvx4a
h0rY2NxH74eMlE+aX6JxX5ig7BUxcHhazhab0jiijFCReYdh5S6e9LtkGlB7GMc6youdQXtAFvJe
md4q5fl/jJ3XktvIlq5fpUPXB3vgzcT0jjgkQVP0ZSXdIEqqErz3ePrzIUutktQ9M+cGQhokURSY
yFzrNyxHixIjxRGsa1GpT/UQ3oOwZDmKDpXRdBA1MvOUTdqdp0W3OnPK2rbaTVxNG6dQbjze5JBF
l21OggxrSjeKiEbi2BmF1UItB20FjJKS7bPYKcDF1ClRc7jcYR5sxk5ZW03DqoRgo4NnwaKQkoM+
VC9e1L3ENbmKaFoo5W1Sti0/Gih/Xv5RDcyXcDBe2y5Hr19daXJSbBC/J182IqxQsms3gy+EZEnY
F1lF8Ew6a/l0HxjWY2QNW1nVdmXAUlVq1APyO9A9dDA6LS9Eo7bbxeGboktuKRe8MJCG6Bx9bZS8
YeX+S5UhGxh/0TUdH7Z4R1D3alpE4pImf5o8Z1WNk74JGuXBwYe1LJ1PQTsj4sPgIPUAKQDa4QKR
Dgcjxfc0Vwlwp/aDjIpb6+VnBI86kFfdXdkRi2l8yLC5ZR4hjmFo5xW3KUSGhTONh6x1VuFk4KJE
FzImBw2dFNKs9tqwq1vNSJ+rGq8ySbbQ2geQJnf3jk54WXOgFRj2Xd8oLNiMFVMuGWg0EoDh6g8x
Bp3QTZAXM7TqOZPblQRKtcQ1dAjVs6lYeIaiGxgRc28Lbzu/8sgLPE1ZbCz0IIObDtXHK41rqdUn
oxrsJblGtt2Y1i2kUrskrVm7GZie3gb5ODR7tSUb7JNOqaSvKDlg9UhsddFXKEiCS1Ut/mt78uVJ
orAvtXaE4JkbQ6XgvTZtWqV9TGVCYKgizYz0jQSxu3ZMFiUsFHvYKnMaED2pENkJ2R8JDrD69erP
pa2s20o/tJaFHkqBM2TMnI2ghZUT0GybY1/ozVHJw/ZIAGIirddLW+Aj/aKWimGX1npxG+lSfMu2
ej4XFXkN/xGdIl6bpocWpBf4yrIy5HrzvZmO0tC52BqWZ1EFHIA8hKF/eh8k6v2IedweXGOqi1vi
MOUtcLG7Qka8Q1Rp2LueSkfevnWYeyUYmK6522D1PhCBdFj6vSrtRD/A1sN1KLGvn0cVB7gl2wBC
JWlr7kzU1WbdLEHYGci4/FWXhPZSQdTnLHqg3TWCdokIaBtxf9aH7vuBvd3V1rP+5rd6nbUBUjo9
Ca2/+iuliYqFfiBPqp7eqxOs1U4+CCMxqKhP8hHrqcC4sBdZF2rpXSI8Pe9LD+BUXvTNjSiaTh7P
HnCTGw5Re+9UfrJXS2KJmd+3vDka+4oHwjKBftMsM2s49jKTr7h0rJx66QPW24lilDjRBmKDvnob
2Pf6A16FBM3mj60SVOdi5a2r+CjbKZ7IuuhH8Ul9iGXj5Nk+AQm6922ZbtlOS0tRDGGeHntHfUhL
ifuQ5bNWKvWdGEfhSkIZVXkQAxkZoL4yc7y1aG0iYzmC6YVVk+RXcTCSslrHFT8tpLKCYNmaOVoX
fVovRTOI5vzKB4bbCg9mZvG5TxpOAagrklrv48T1OLAfyDYEKdR102jhmRB7sM77IbmQgp+RA0Vx
RaLOWuV+2N3GSGqualQV7saqNJce7Jt71l7V0u/N5LEh+sbvzuifggk9OysxrI/ZYGSLRGrzz3pV
vGIqC12yyp7sLkq/DkUGbTDSXrIJIHti59+agRVFSk6FDEe+7OSCiWOSL97AimZRHYhWAclNUaHR
zQj4AdbELHc6ek/5JiAX8koiYq81U/mSVNbVAuH/JeyjT3YWVM8yewJWb7XzSSV3u4ijZFyHhY81
iqOUV8zk0dVMLKag2XBZ1PlxAaVyklj8dGV5FQ2Kr1hMEl7hiqJoqEKCQ5GfSCx3GOqtX+EPrgnE
bCWKzTxAbqm22w02ino/PgOv5xz4NHk0oy/zYDlVlryWNAUV4rmPGN8hJ7gZSqN7u1XRkNVeu8lq
clqiixh/kGRw/l1Avj8vwbPBSN9OXYxdJCnQM25B6bYtjQhL0CI48jOT3EYaojtEDMJlpRjN5zSR
TqpR9D454utke8G3MjWeAXg7T72p2lggN9BmeyshquKUeynLtb2l9vaazWvH7z9VyYtr3cfe6z4a
OVIugeHCHuA/aIqna2YV5qfBVPOl7/fTraOE+doxU+R20rq7Ad1vb3Bt9s7YmtYrrYzlRxCFEYJJ
waWU49tsUtWTVqQILWhmT2qCXGAbB+WJB4dEkZ/Hp5it00ZDa+EYx3qyaUtUUpKMBFca9+MxNrRm
o2WgCjKd5H+rK+lRaUd1g7KNf1Qc1dzwQ7EOcQwRIGfC5Vd2kwE62RRQ+7eaEQVXViMs6RTL/Oon
N+hKmC8N+/BF3fjjregaGpNEVOavrkNX/9ZVg+Z8K+Pxvekag9m3je9AT0UHvM82vYe2KWrLhDNE
HQHPTVcWfeD22IWuikom6+f111StcVaOvMlVw6m/igP2stZSQ05iLYrK3E/pYOL6WmFsCqY2jLsj
Ytmo+vg7NSyHt+uCiKCyrXrVDUnwlwk3P4SqiPSD9b80hYPsDTwldoP2NsdFBYxlDxkYXsJVQ1V4
BWhncEVdn9veldU9GH0UN8kJ0U/UWb226kfkmUSpD7z0hETZVpTEQPDTnG2Eex5wZsYQB0M3PIyb
+Q2914HnrEjlmuqu/dGP/MdKRdruLKoKx86QdKu2eYWF+pAkzUpWe9AVBFCatRTp/N9hBxm4sBHh
Y0pTTCxLrc8WrwWAAHMlscl4+VauywoBPuK4bz1FEeF8Qk3z4X0I0ZAbfnM2SamjOW0jA9PXZ8Ub
5a0I3GdSwk3wYP43lb5hyltJIcQvLhQdxUE0wEMlHTxfPE0F8PHYMXf+vAEtg0o7dcR/zn5aAmtB
NfAzUcOaJI+RX9QCoQpjgo+TtyQcNSt7zdTcuYY+xBunJJ4u6lPLuUPuQ75z5uVuWUKLkYKW/lm+
zwtUoYwRt2lvzEpX1LcBO6K+LZ7I4liIEw3Yq0akLlMDy1kl6KV9bfE0LcRpM+Jcmg0dUuaGtBdV
VRTTKspvp6L2vb1zIK4lqfTtt3pR/K3OUG1ll5ax29vEUPG9GveBOn4/yHJ9DVv+1kkHL54GlvFR
iSAfyEVcfCZp92LohfksWdljoyjNTjc1fWMrUeA6qYbqBxrwj3qukD6D4ZGpNvOpr6DLVCXhE46X
mBozYYLKkNxaG/c2KlveGGkrUOHMf9lwGssyfR0LRD3bWv3oG7UMgjS32bH30k3/tFWVDllRmdT9
Qu41f+ulGVvrBmqXrabPhaN8wp9cukUwO99nKjKDoTUBSBjadZkWyVMnk0QbpURZS1C4PpvekgFS
t33qKr+4UcoqWcsQxHZ566eP9jjuCEZmz0qv5bCePG+fBl106+n+N/Fxk2rzP1gO+dnK0+7k+WQZ
hvmC+T5AUJLTisAGZqavb5CT/BIhSXoUBy0b2mOpt8BrDRuJA4ldeglA8qipoT4sRB+4nPMpMG04
cPr+e/HHEKJ7WhRPaZrk2/ehEw1YsC51jduWUAOGYdqh2+KcRCmLIaBZHbL3ohhVoFiAp+56uz5Z
JASbXU0EBHSYHC7zUqqexo68apTp5SdrIm8dDkn9nCfpEzCP/isWzceW9ehr3ZlQsjIfB/t8WuQ2
NIGFxEZ+Dkc7PvyWdAAhY/v6TLdP4Yk38JRncbncKlGYU5ViEWItvRHF94Y4kVJ8kMFZdoS7z+Gj
1GEjriFIfbDNoHTWdQHEtx/Mehdo7Y0oiYPoYsz9RLGc2UV67xMva6xrOMjSLrPhdaWw1Nmld4go
qJCvVuHcLPpUkicvk4SYaGUY9OG1+pUtvXTzdomqJMtK9Y3zW2f+n04KzhJGZVhXCEMM8uMz3q7v
vbTiyeIzaiAF+6Fo+vWyAYd968dpduvNW45QrsDq/Kiz67ZZxYTAgO4gCQdzRb1Usm0fSjWqDnBZ
ntgTG/cytCr0xsxLUVtIykbgyS0exINoNFC1X4EDKbZyAU6w6bRik1ngXZNG8x9CL7fcokMcQY0G
eFTQOzHP6aC6Dal5PyWgbJzcl17X5Ne816xjSapVjXGfMpYLQDY+DIYWrIoogUAEUuCOaKY7MNZF
MzTjbqo8AqeWyg4Tkh17c0TdNb2JFqLV0sh0jo3lHUjPIzAahsmpqM3qZIFYI4VehV9KK72pssh4
rLTCglPhIwcypeFTIRFAmDtYv15JLrUmqG4HX8CLvF1pMmMti7FWL+SWiLhbZXLfJzCUEPAMr5Hn
oRulNDkpksTa9KOp7iPeEcBh0paMdpQfmN+azZjK1knn+3GtONaueYL9XShL1v0wSxahx7soS93e
1K03jYt09mBorVE5kupMCFyiujVXZSD4j8V8eOvXVHqOt4X0/QrR0owjDsm97mFBCLmdHLcLIrG9
NbU2uCtMNCtChN5cURQHOuiW2d6ysp9ZQAgPvXcQdXRQdMKBRED6nee0Os60nb83s6Q69kGfunGa
NI9qGH0V/9WK9i00+uAl4lklmD5idDFfYyNVtNfnaxKLmEIV6fXjpM3pg9571bO3azInURaqnX6/
pjTBpcRJtodS5eyVZnT2pDzJb/UqCYkyyvx1zLuhwg2bpkw0/X7KIlhbSW24ToYybTEp0OHx4aq7
qPnrUXnGR330EWFYGLLNMZsr3g9NEmIADOr1foJI67YDjut1OGiHPFNjNzQi6QmS/LnnKXwxwu6i
1732BG8hIy1e/62rl7ZnsXTVg+FSOOH3rr+Nqk8yHut5GRNGfFarTHuQvaq497ufCmH3rHSm+tai
OD+1/H5N4RT9pq48QChT2eEsXssD71gY/yREZd0Vp7GCIEA4HwonQmHSPsvodu2reN6vidMMDVoJ
T9Vfa0UZZfjqZtIIWTujdJMZ/h7KiL5JSBXfkJWXbkQ9xHeCp6JSSQcbXeS5N0k/J1uIXq2ptMZW
dKhFrTgVh9I2yJVZbbQoUM743l+0jIr/uXWqYD8yz198fhrbZCAwp6RldvEyJbuIM1ahjw3J1Jv3
+sHzla2tkbgXl/7aF7Tp974N2r0LNA5aZIdt/ygOBkKfPEep7lplinZJ08L9FqfvfeqRdMfvfUSz
KRuItXQYy4TADP17CfH3fZY1MvHp+VSVQHyJM3Gofd5dwJOCxXtdp9pjeXwvx+YUr6MUHTNxMRRH
lJp+G4dwJUmaujaZrmxyZD+NwcLJWmbjIIOvKeBqIdfXOeEFIYPs4stBdimT0YIj7mkrZ1TTnxu2
TYeA33ttoWnWikyrthIXigPSytml3lZzT1FR9+DDTJYcG3gaKU4zTxPpxiNmCOVCFKEy5ZtaQ2lJ
FFUdyqgEV/MgiqEZrnhBqveFo6qXONXvRXUfot3a6HjIRWM2PtUKqV62ENZOtEqGfMZJc7pilK3f
1dn0NrST6O2+j9oCPSUuIuMxuugKsR+db0tJUBPMDUk79fgqPakeziR/v1t9vluWYcGaTNLw9H63
YsiYu01rBJpLWPoboYSe8rpYN7kPLnoWS39TR5/11N+LZR3ARHOA0IhW0TANCTO7KCdy9ilRkmwr
SmNa7pkqofgkiutErHWhBYbhBW23YVUTz3aH2hqBMgXp0kOo4JSzFMI6yTNIP1TIZ4nebxdaWgB2
urRnX4/wYkh1eAFv5rO16K8x/hcHBOT3rTTYT7LKx4/OAOvIcS5lFz/Uc3XmwLOpYtLpTRvbT0Oj
RUsC8eFBtDZmhCfGGD/6CujpRsdiZ+gl+6mCNLbOqmhYi6tUtScc2UbRyZES53GKDuIjbamTDyi9
kgGcP8qLIhK5VSZtRHGMx08TvrNoWNXFfe17rvhIpyE3pkw4X7ddoj7qsMbi0D42iUbGQ5YhF2Nk
dcQp2zr2pUHuJVJMD1yofjeOiY7c0I/mQQLD8H7JNE0jkygS+wavVs2AdRJ0d37QdncYLRE6TACH
ej5FJG8wkOnH5/ceSus99JGWHEV/XE/qjdZBtBTFah5wzuLOY4lr+io1lmiKOBtHMzZNO1bnIYNv
zwIAqH0l8WuVEclsNdN/Ca5t0OUveDil4AT92WtAh207NTZE/z56MMz6i6NJ2UvsqcBfzPKjphql
26BMeCAaaR6LSSnxQHKsz5FUrkTX0ibPp/ayfTsleMONcsibxKj626lwuoX4PBOSYtKZ5bNXAFWU
yoHFmBQb+xpSpZuHpv0EcOAoujaR+qmzZTiIqqlwU0R0xN+Qe325tNhH/fU3xOyh3v6GPGVNJf6G
CtbQQ5iVX4DvdmuvjPV1IsfTFnBAulIR9ngQxa6Ks5UayOqD3tTfWyfH134qyrFabkkapWvYzuRJ
NCl6lPFJX8mjXJ0Aw/e7UonrLbLJ6IhKYbKy0M37OI7dExBo/Ztd7+tEml6bkmkCEfIIQjlXT45X
nWrimXmL4EKvZc99WgYb9LJS5O+SvjgQmcMyaj77rdgi8ozNsN4s2QfQuyz7EXYENtBek5qnRNFc
b5DCA2kje5kQd3VFfWmrYIEgOmcHzcjdvOmxjPBbrtCcEOMXZ7DfBuh3mqXjqqXM9nqWJR90HSzo
XCojHxRPXo1vjV0VKG5VdSgSzA2ii2h1OjXfk0BART8iQYUS2DqpfOOoE988mvNBFIOkN/cT5pKi
JOpFDyUlf0TSx0KZOougvs/X9jkeR4GRrgNcb5ZCgB2m60OB0P9d6AOYrBVwFkII3ZrqB9Ox4zvS
6cFbfZFYy1ZR68+obcA2715QG+cdBvzl6he6t/WRDtrYQZLdxT1JjkaSuxetl5cIQLfPMqpNK2Qc
lRPSqTigtUm4Hkqpfqxk5cGv4h5JHYyyxsx5MiI8VCLFig9tUfZ4gGgjqv2jf2GPARk786/QyvuD
pjbm1ZgPugpu0civYxSas6JYewSCuYf/B9ay0uNqp04sK977t3UdruWGLZuoE5d1ASj8MWzTjSiK
BjmsXpGtN27eu1kgqaw6T8+QN81rUnr12e6k5XsHlGVYmkXj1/dhas0qN80EqU9cJBraNhxWcRJ4
UC4YSNQpTTZgdh2mO1Hscs9cZ2EBGkLGG8fxjSebLd2+dwABiGI9joGLUo28FUUrzh8a0l0XyFTe
HQz1dd20xlMx+hDYnFtliPQjqQsk+H35GzAseRNVBVsaUScOYZjVBzhX0JbpK0+5tvamqtg1XfYJ
LDDUc8dTV4psR7f9mBkXXf3SEluAOINdxQ4ZMyivc2Ne5fGtrIfySiY75Iq6twav+KSNqrIXJaQU
jYuTfRHdRU1oKPKORevP40RJLoOKaCS3sroOImlTf/LhUL2NweYCuHY5fYL8Yi8rh8x0ROpfmSeg
EL3Xu/eS572VxFw1oHLx3tb9UvpxnZjkfvQU15Fz6u/Unlz1PAH+6Pn2eXPbLLjzD9c5gw/60e93
fj/GR5iN8dGIvds2Hbstcizx8b1enL3VlQMJsx5kA93fq7OKmX4hyvXUfU18gPn4Mxy91MiP4kwc
6nJEU0VNWgzE/mrwFDkcfirrVrjNZT+9iXp8KN+GeR+hq6XRVaJZu28eXxzEWCwKusWHP/7j3//1
dfhP/zW/5Mno59kfsBUvOXpa9Z8fTOXDH8Vb9e7lzw8W6EbHdHRb1WQZEqmhmLR/fb4NM5/eyv/J
5CbwoqFwvsqRapifB2+ArzBvvbpVVTbygwGu+2GEgMa52KwRF3OGs2rGMMWBXnzy5iVzMC+j03lB
Dc3s3iH0dxOLtXamdh0vGOC1oos42GlpL7MKvG+5kMLeYaGCSUCy9qNYP1WTob0d0kk56UytN+SG
+a5RS9JPoPKLjaT47eK9n2gg54aBZh4imVyEBEWNbFtmdn80snQ4ijPtx9ncA+WUjGUcuNOArcnR
U5VdE7b5tQiB0nr6+FPJyeSdETjj+n/+5g3n92/e0jXT1G3H0GxL1Wz7128+NEZwfH5ovVTYuB5N
Nc1PfSsnJ9wt5nPY2zX5jbmmdI0RZzJgGwPSIfPhe3VUOcgGlrV3lEhurlJdNhC8GeqrE1oVEgrU
DZ5pACeVuwBW31/loq2+lknV4j4TPJbA9c8h2fBHWX1M4qZ90CBN3cZguUWt3TbRUfGgGIpiopBU
GTQJ8fz5GgPugesndQV5vzUewVoky8nKkr1ozfL4p/GH4qfxJU3e9W0F0dJTcD31vAaxjro7En3+
n79oR/vbF20qMs+5pdsKlC9d//WLbu3MZsHqZ69ERHr0Yvj+xDfspw5fqoGUBcQ+1PLEd/ze3OfI
otZZdvPWL6hbmMLoiN4E+lQdCOvAh4154FJzbDHNnCs7e8YPi1PP0+dTS/3eqzDM165k3VX6hbND
s0pzO7uZnptmMdbEwycMYtZyqra7NtXte8NTLqI9ZZdDxFwtYHJ65qlC3nhZd/b07NXx/UCM+Z45
4LcBE+AHt7KjATRcDgm6pZMxXDrLCg5tXxxFCZHA8fK9vrvg84wCX1dk3qLTUH4E5qKtPP29C5c2
evZ2qSrp1WpifbLNI1AeAdIhSNiHw63slffjoCgYvHXEkuxm/lt86aNluWNryJ9k1P+3gIXMt6I5
hqcMDuudZmMSFOZGimEqV//TqPPllYYWgng0/uOX6a8W0+HXvBir0A+a34r/3rzmp+f0tf6v+aof
vf79a5GLvg+6em6efym4WRM247V9rcbb17pNmr9m37nn/2/jH69ilPuxeP3zwzOyV0RH8VQNvzYf
vjfNs7UiyzzbP6b3+QO+t85/wZ8f/m/y/OU5ff77Ja/PdfPnB4iR/7IdG8kdx0YYWrEt48Mf/etb
k/0vHdCTZik2exKOzEYZqmXBnx80418yLn2WY8uabmIGa334o4ZgMzfJ/1JVZGsdwwSoLmuO8uGv
v/77u+ft2/7nd5Hy67vI0BnGxm9LUUHJqfLfZsRIKVS91nRpC23LWasYli3xI0Qvo8+3hb9W0iLb
otwl4zk8IxdRJlhOnRe/PRS/PBM/vxL/8TYsR7MIP2iyraq/TcwTApdjN3XI6xToyI+Jau9Z2X6x
agQokQj2y0iFfFhILgEAa9kgorwK1EH7X6Ythf+Mn97M4ttwFEXTdFVzLFM35mntpzezrStR7XSa
t5UrvVh5CNnNeqHqTvKWGm442Et/jE3vYobOR37waC/nzbJQUljUGSGDWuvgzbCPdH96ov5hwaDo
+rwkeF8yzDdmaSBDDFlhQtUsef5v/OnGQLsbJfIJ3pZlORkiuc03elSelTywD7ioO4th0IeVCHpW
k0qQnJ/1aohUxEzLuiU015m5a5i6ufHwoOuK3DkoQ1IdLGsTA3Q/IEQ1bQ0HN8Nc1Q/jj0NSWAAu
jR5L2tEe3azPDdYiwXAm7TbehNL45JHB3A8e8GotlPKjPwJuMnP5VSpt80a/Gv5tiXXO0hn6zTgL
w0hTL+0w1fjmePYAQQxCLjgMt27qLWmQo6cktWvKWrBkt90c5bR+6QY8FKe+WPJnZ0c5mu5sIAFr
afzq+Q3c2ihfD41rkdfu+mZjW0m+ikfcG+OdYhMl6LplY6baupTKkxW94DGJtF8fIPSQEPpAXXmh
EYwkLdvfw65CsrltTbd29uRJlpHK/jeRdXOtOFG7MCzYI3Z/yMM42lUBEccONdt4tPU1KC80N3Z2
QLQ44rbi9NtYyhgDFBhVaoHz2sz/IVkAYi18Sg1z3AxNm64mv4MCgkZ0jH78sq/1GweEzips7A3C
vN6mHMNXUgf+gqCKC/76m5VNF2yGLiXy05HuqYuhK6/RXZaUX2ArV7yn8FKIcqCrTCdnMGELJLp7
eoHo941xaWgwtSwQqui9biD4gx1uSQ9JKCBpFYLtXrW1shiWi2PcKaylNqoS7bATimZLyX5RQDI3
0v7BVlGUwnShdaWBUEsxlF9YEGBhcFEm67NvTdK6MCDwSoH3BGA0QcMHyWrWH9dmaE5WnLwq+qgv
mpQYf5VO1pLQLMzdvgtWmfVJKQhVoToFDTA8R/IXvys0HFYg0oHfDNKYH8AgoyDVvw7QRA2CQ3C/
HJTHyEguoiIByWq30KGz4diOCgBnv9Uuepqhj1KhDWKPILAqVMOIb38dfYW4Gum2ZT723xJTxYAX
vM0iafEjRp/PW8EAxCEbJY013q3WKtIL45h5FRnC3luFJWyLQgGm4iQaItCasQpMHesqgwMcuVlI
fD7FJeTnQ9oExqqMsNsTDZJRfhnDZHKROm34NoOz6dfGmuw/5q5zVeezvVmIsjg0bfYAyAkWx48u
4iyeO4sr3htE3XtRnFXGMG0iydgKbWN2DOGE86r+BJvGfNPlFprUolVodetj8oTYrDIBM0Owuw/1
HL2LWcBbdFQgykB9tsw32WTRB7pbMAFipDuPDLhpvtJqiTAG2Ij5wrfKt6PoFToxIeQeMLYo/qaU
PZmtraEkMF/6052MshxsvVFxm1qG8V4quJrMH/l+bzbARrjG4hZE7ShuXgwPZZcbE6eluF2mEOT1
oD3oZoLqSOS8tgDewQrzeEq+8qWPoXapJGo2vtGwR0N+rQl8e43A0gWBhk3fywhmIUJWDRUA2qG7
D/X6hSRdB6Lk0TTVQ5aaqE5n3RX7vkdda8FJ9jeoXiIJayA35hW48bKzSrfahNMwvwt5JzGxIyrj
20QQq60n+7e6ZKquEaKv2VnRLczKRWRqZy+Wne1YNlfVtyFDg3WBBOxabaAtzLrSV8GsIWT4BZwP
G+O1bPQOWfaZeMRxKGxYbBEEE+Zv2HNO8dp0Fh5bZrXNNNg7nlrBRDIi1Jdk/L4yOdzkXXGSBi+4
mYJkp3fjdK9q+caT6q+kBnBZI1hVZf2wZEseMz2X14x4Me5eSPQWgd4CLYNKDq3QWMnWKC3CsfBX
40RElI2h14QR04Fcwz3FxQ1sBzpSA7pT4Wi7VpiqTL/TGaLQa8nv91PZns2gzVehpE3r5iW2fPNA
XroAHpNFhGyH1m2b+aUF+b41dfxCbQi5dQv+Bgat3KxTpHHZ+ocI4uXDw2gqvM4ytVp3LPCg7O3r
AeSyNflb0sTeSoW0sQ7bl6pPX/Vp+tLJ1YMhVdmt1FnlVpWcrRPzqvPJH52Rp0Vew69nf6co3+vf
WO85Cw9N0hxlhwVGrwk4ju65HshjWFWrLDUrzF1oYDDuK3UfxAQHHPkG9CQTADz+rvHzRQe/R5qQ
nUjh6C7wwO0Qb1hhXWfLMKBVBSx8UQTfwry7SUtlb1Tli2IX/RqRcbcozxDsPoaw41aqhViSVbY3
6H24CC1qCE8+Z12o7hXbgEiRlMMWnMSd0sIr6XSAyUoIF0oxv6hp+YrVvApNsCxdQt4QnjBjWeXF
XjGHY2Lr0xJViNMkEWuYDMhCqoSWFcGEJSJiC0fmCVBLbV1b2k6JjO1oqIc4GRGizbcykj8rHuyz
qQbjWvZZb+qmX2zVfK2oyHm23eD6Y4ByYoNrSs5qZtcNrxMmAovY86c1YMo1jNzPYS5PCBsl48IP
rkmYfuUnvuuIQoaxlbpWYSBKlK5QDXnwmixiNVfdmzBHulsbf257gPPtkSCWKvW56oqtFoDJkgoS
NqEdfNTCYmnKNgIg2QTuujhHEyIBZYe+r8oLavCWsUPMpcMZ6BBW/kUOgKsZ021nardjCqzM0+yl
ZeN0QzBoLXW+tVTNCyu/XYyfIQ4G+VYKAzzC/eG2UkgomDOJR5q0b8SqebbIs+RwLTMrddyuQPYl
lT8PJQTBwCm+6hmafOiMNAuBvy5D3mJxeAdkHcX/DvQCcGPraGrFeYgQ/+D1E0CRdlyiPNJi2KG9
cqOm9sW2ykttou82SDj0jPGnweuPsm49VjFTk5PyHEo3mNYhLtaPlyH0+aJH++pVtWso3T2wW5/H
A5YtMH7EMCRUQj2IF14QwDnwAXVa6JJFuHiRklS3hdU9oSllLG3EdCINHY0uSOBAlusmQ8wVyeKD
ifiBBcnE7EK0zMaD2QzIJ0ryIUvgk01du6+mW3UKVNdWAT77XvG50FBzBR78GMHAAcSi3VvT3g5n
YSYvOMqQ38fIfLUH+XkclrHkPUiBeRPrGD6ypA2wMcF6skL5fTzojv2S9elTXmhI84VbZz9iPkrW
2UI3CZmTk4Xytbwg641td2lqbpiN7KbmFlH31qwkJmspk5xwXtyXvGRI3KsfRS+vSCu3aHFoHnn9
nyCLthtV5rFpVOLEvgdzETu57DQhvX5QB4yzgnQ8wft0G1VK3QSLEiSnnFl8B4XzsCr4NaqQsq3S
QZ+LCP7sYL/0bPmbte3ycjxoaO+5QZgB1EEeEKjWUWtUcpYKK70cue+1RRAxLBJ1aU680jwg/EdF
ug8ti79wvhNdbiYXY+WUWdXi6+vk2HVQxsOjjkB+ayCsEH7zmyk7D1rOAYFNHAy6ZyyGOzQdHIwV
cyy3YnvwZnASUur8f0/8m5NCblQsxJxCfVWdnkiaNHyWCm2VoB/DFsk7RM1g71Jys3WIMkCWwdww
UJVVp/Zkp3Hoonf0TZLMc4wy7c3U+Ode1TReeo12UlBRsLwkOX6RYR5wSb6Tc3On5l170xvV/+Pu
vLakVrIt+kXqIRcK6TW9K0c54EUDCpD3Ush8/Z0SpxsoaGr06304eZSGykylFIrYe625rmwoOTA2
9TuRmvqRXkx2KcdsE7paw7+VEHTmH7HMMqJQ6GzAPgPBNTbGuHUr8JulUMexllvycoqVhlO0syvv
2FYleDRgwdcIL/rcT67Bq1cHY6w+R0VwsmwwlV7cJydvmN75HRmlWKNpM8uKaljyLXT4jB7U/kbx
NhlHVjIJqpIiuSKFfZ6Ci+cqZ9xHjXMwzGpDpOAHV/CrwPkuWfthNTJrWL2JfuC6NJ5Cl3S4xPCR
9Nb1mlg6nwpTJbj2Y5YzyIHImqI6e2N4zFu3v07nG8/svyLKtHeZzoHuENnqjdlKHLA6sRhqmbnY
MhnXOpVFSFDRZy8Y+gNIp+Qi62KTpTrCWnMipmO4Fd5nZAwcFv1puVHzllagUKMpzWbTGZOxXp6y
gs7lIsWKLqxOJUyF07IVh06Rrn7cXx60lzCMZRO+O8+zkP/n9X98sLG9TWJBUs27ol+3IXvbmZM0
lq0ITeN/v7u8BODDPy/+8W+Xf/bj7qs/5dpAswZyxpmT8UbLH2D8FsRVHP05zkdbknyWYJ//3PzX
x9x8Fjz86d9VGG8ip0goKk7l91csL5N0WbG//udPZ1XWnJa73//Wj7eKluCX5Sk7PGe+so8VnFdd
4jqZ//lPzwf2jNlbHk2WSJ1lc7lZ/l7XAVd2RxMSX93SKJ3fM6nQ3m+XzVQ1xzQwHwmcYlbgxzcE
HKRMPC0AbQLPchEYN2DmvVWbjJD+WOId4wB/W54QCIF01N9UVAlRf9IWifFBD5A364mjuqMnBLkd
nbRdgMztJBoQHCq7Ctv1FYLgeqeFDULJ+a4KjPQq0mA3a6EYCG7u7YvRWE+xLuz9RKDKKhW+CdIR
9tEGMs0hymvj6LqudZF0gSe9vidjqg/t+NAh0L7EYZReyrCe4yO5hhmhs576Rh3dWr+JpUcVehJj
fRn5eORKmOFuhKLZTsWFlKZHFuLTReXadFm23NpkklB4XGnnJ4z5JreArTJ5QBwd/fOyYDKmi+WM
GMoMA4ishXOcTzKJD1Hm5Fcx9OTVNLImaAgcXJWWv6Eebmz1Fuu15ZgnlfrBpZ1vDGoXTRyIY1xV
xioEsrkBJ6lpVyYrlVMAa/Vs4p3lwsY+4g+ynOfyMhXDhdEUQ2yQPVSmkIzLvKIOtP6SaD14JMJw
0BSR8KSBnWOZnlJhGKInadYlaHw8qKhfsWLb+UvowTPwO0JnvaY6uCFa80kXZyTkB79igTelwFML
L872zhB98tG779o4el97TrQnhUS/6KlLHvi8tdxY/YhVQujT2kwpusfwWKn9aBY/gZoSuLfLq8rR
yxEMZSDm6SKdqyx3zsIyINa5cjMa8sVjOX8BBoGbCBivNt/r5iOF9QV1SttRXKn+/VgoKa2gw21U
/65Em7CKp8y+LAfWsuWqPtjFAqYnaoORiWNLt6BzDiKbrIvXt9Y+iePnyQNhsyH2IhHGRc5PLc87
fWldXIRRYcqkz+SrRD0JbnoxHXF9ncqxAHusw2uXAlTPwElyMfVMuyxbaYAojywSYLVZiSH+Ilvw
sFEnUOdYQsu3aVo9g4Y81Q5kC7LiUYklKrk4ZppcLNnSGdh79mDslkeRC9cbx8qo8BRufJH/eeXy
8uVGuufY6R4odCa7bkzak6Uyb2OPXInR2OuXcFaouPM+bOeDfrkxuqggdcQoubaWLARFfJ7C/p8b
LQoU0KX5/vdNaBLjvGoH6apNT8sT3fxPirjrfnnh8tTy15bnl7s4C7DlJJbx/W1+PPHjXZfHftz1
2sraoP5G9fvrB1teV1pNdhq7Zyt22wKXVpT89NHxKbIEsL3d8tLvn+/HO/74eNXyyVNF5cynF7Be
nuk5uABw6/sfr1u2Xn28V3eXl7z6GD92gWqjFyisVzVRYfvATnWuu3AzRJncJ8QeuH1Io7MmccOm
i3JbUHA+WKX1ngxCQmRrM18HVH5Qe9nRmqgzceVBLepJjL72ST2z9OFFr7VyPSHPXSHI7za5SI1T
kZrmheIjElvYuMzqw7GdSCt7bqS+T6lZbM06eTGZ525dx/MYpFjp2pjFSCMgByugHlvqlj6vLQlp
y/dRkUq8o2SW9/0wnezIhKrUlhzBprG3O7rm+aijJ0rfh6xr9lQ3WI5aJIBy1zzyIcAyNUwHhRe7
O81AozgGV5Off8z00X1W4aeyDXdlPRgwXldZreqDVqu7HDzfqqWPTegUZe7JVfU2yZMPocZlmSg6
TMcVhaS+s14AErwkXWof50oHKDG4uO0Qo1hUHxrfvc2E7uw0G4UeaJvYeGadJs7pmG6J4BRbxnN4
wIVBSdWFTle5QFu70Lv3hW6ui3hkJMpcGgADaGhwOcz7YdsQsjL5DUsnz/6M6QI/uN4fc07Bd2aR
CCroqDdbJEl7TwcfUGJzG2oeylF7UQ0e1oaNoHjqcJ2Zjf65r5qPrS6MHeCxDbwxC8ft+ykWwX3W
JHugW86Og+Sq70nUK+z4VqFh28l6uMG8ca1GCjqcyvYpPUyDnbAEgzDXOvWd7rXbOiHlpVNafsDv
2Z/FRCZIdAMVqdmj+T8Vnu1cBnecNhCpMdeC97tuP8a+4156NZYPrRedWsqXx0LFNtkXfrOm+CV2
IV6ftVEWzo3dsVwqMjtf2c20U6oU74w4QB5KbJgqnKte640rn8izuMysE7AmYqT80D1XUf/VBFSx
54bu8ZiOh6Htuy21swTa0DTt/czUSKCF4wqFRjsyIYFiQSZewpJ4q2d6u47hcO9CW0H9HCftrhzD
6w7T3dHJM6ocnTOTbEvzUIzxN3K2kxvdLsjA4Iii0gZxNur3tJu7nafB30YxL7Zd2n9m1YdXyZm2
iSvMI9iJY2I47f/zXq2hW+ZPrbXfmrW7tKijL782a7//m393a/V/6Zbh0l8ShnDMn3q18l+OZTrC
8wzToI0/t3H/3as16NVaNHkdU0dobzuITv7p1Zr2v4Rp0fp1dUc6Jviq/6VXa9qvm4AOAAnLNoSg
F2jpBt/15yZg0MNah1qITBb49KbKak6RuIjPDRW9dlDGxknDcA96LblEYPbWnVkVTLWTDeQ2u5xC
CB3dtdYmIIdLRCBMYvKLaM11lWKRIzegObaGuqLTCJGLOIy9B43wjUbvrwIcwWCE7onluam7kh38
us9bVcHkqWkARsZPtW7w0CQa7VPNZ7TMTROec2WuOk9+kSQuv/Hehv7r/vv+5p4raK0jT9adV03m
2oqVYWSi3dcV4BpV7KsUUGWNtDA1icrp/OCmdEptBogQKMAJ+NOx9qc27p/en5/NsxzJMYYS6dff
j4JKUo623e4zt7m1bJqqRk+MZJM7q0wG2rom4yDqN3qUga6Fu/2G7sx4dfws39/i29sc3qYlXquf
BoUQPoXUssc8GK6h07wL6pxpzyiMlc7QA48NggvRRS81qpp1P9Kho9Hh6ts8s5qVVdbaG7vkz58I
/cF8ctFSfLVH2iH0fRqSLV48mzSHeAi3sKyqyxs7/lVbny8uTE4X6bq2g+pLvnqbJnCpmlQwFobJ
IN/CLeJtTbn9qfRJYHHa4KQHuX89QX51TWUciEPsb2XNBTCVlXkpLYI808FxznGEn+7vn20+5n5q
7C8fDeUH6gvD5JB8LZQSlO6t0Gg7UCVfcEjSqNHCF+QfRD34tI6A3zp+XL5xJPy+24Vpmp4pEBPY
BqPWrweiHyZx71pFx8UVA1Xuox8rda94Q7bwp72O5sXzXKmDsrLm53/SLOB9M2MjITe4CQZ3Q3B4
uaoLsLGpRSje/74Xf36rVz+wAzG6CkTa7d0x8lZdqpCqx1/KOCGvRdpEJmEIjcLx6u/vaqHC+e3H
c6XroCZ0mN68HpDHMEEN0HNCm5K6Rai1+cHL9HMbyWw3laa9Ut4NiPPuqiz7h1aSQjhWCgmB7QHG
kslGpSDle2JFNIgchyQl7iUgKks5jLtup1guD8mlEgMZi52nKK9Algusaa/55pU/4k/N6+AbSvbp
gKihdslxCxLBNGs0owsQsqC9Mzrto12J6A2hzDJUvTpsUfXRjXAEs+PfDlsyWEF/tJy4hKklO2OI
7qwWv0AY8K000ipanejKHj+9VN5Dg45mFdvjLV1PuSEVXW2d/D4lxgTurmcALTNWpVv0AN1iolUj
i2gWDhZkrPqqqSf86hQ6XTkdaIzjX9A3xmSyCDbt+GpoCOHJNeCEvX7w348OFm8z7i6aGT///cc2
jN+vXQJtEuobBivBf/NZ9dPxHHsUHCaREmmHPH/bddO5r+KvQ0HTtOkfpxgpwtS50KuJZD7kI7tD
E99Gr7nW22hXTrF2CYovecL/df2DSWluU5fGh9CnABNZRUT7l7ymTkBubZ1dYKXywetI29E/x5iE
HjP4mbR0uE6SMmcSJUE4j8rIlfIpxQJgO2de07L05Tk7zu4GRe5ZUT4SaGskFN1z4s5cTElmS4cp
F2t7OMcTLmQyWlFW9dWp7xTmBpQd6pwMiBiLrIs2hX2v6+LRFel9HQtx8BzWcQ7pl62CrlvkpzTJ
Q5wHmtxNkuJ8YVLj6ezoCQaNi32eBf1ucoNHK45uO6luagcQZ6TiFTmyL2NplmvChRBeB1XGvlul
MjmZ7i2FFifTDqqkXqCTrtNr7Q291HPS0AYbyscKegJGyBR/ikpPNgE6FFbw7o+CNIxUae+MAq5l
4b2EtXgpZH0r7AenaGYogvhoGs6DPdnvZQZAXfMggCHyWPnSclatyx+pVffoBK7axKKmx52V1orx
KiKQqb1Jw/GNo+r34d9lUmSZDMWIwqV8NaUb0OSAWOI86iCTlNmwd1WirY1oeCBBCsNNSKWW1cgb
4/8f31Vw1RW6kPOF4Ncj2as5OrwJ7r2mPzVWf9cV6beuhhU/aY/YSGDUO+/fOHt+n/vQa+BKYHiG
B2bFfHXJaQh9BZzSMfey0ejmCWGa0IpqjVTE+pOQCJo9/axDs1qVYrr9+5v/fuK6Aokl03PP0y3L
eXXiBp0gKlAVfF1ZvC9rc4clTTvaEzkNZWueIDdK7YuGfOqN3WzMcsFfR0ne2CaCzXQty2JX/7qf
M93XsrZnP9udvPY4w7bgH9U6DcbhmOTRp4w1w1ooKsGkH183DJ6oDtJPjnqKRWe89Wl+v+rzaVwD
tamQhmRK9OunSSJtMpzSI/sCxsVGn4eNoKRfFzTUM1wg1WnfGLjMdLUK7OKGFNJNmrrxNgv7h8IB
mCBI2v37L2P+6adhPmwI16CKativDouqKmzyQWWzR52K/SzVtqWDnUdF6qkMxm+q6cF6V0QOQwoK
uO6lz5lVvBulr+Nzg2YyUH05NHZLNwt/T9IZZNM4Jabu1iQUOHgwYvOqjeAkMBVRezQ8Pmiqq2oK
v4W2D5gv4U///Sst05rXP7on5bwiRJwrXs9pA4rkmh9azV4Cmd7nmzbAHSeJD85Vx0XZSGChxREI
ZssmRJkkXxjngBlTMZ/48G82je58MiemLo6CdJ40m76kk+t4jQcc2drIHn2bjkdkkwS+RQar+0D/
kW6jE04bLDwMYd7FG2SLk5cvjBknsLisAlA6zFgH0ILZG7Mv+5WImEmsO6+MEc5Ky2Y4e6VOhXbn
ZaM7g3hhfLZheAiRDslQGw8TcbuqrdaBCO1j2JNi0VFbwZ3/LSbcVoRM+FWH+pjpOSJEf3A2LAAJ
p7VsAitJAVz3cfE+G6puRcxMwd92dm36mRLYI2Vvl0KN0Wy7fp7/ONYGOzraLDEHS5gIBh2VnNyg
B4Pqo1YIo/HT1GRke9HcX6c+Rg9Tb+77wvny9wNgmfX9dgD8tDdenWekavQ2QKlmH3RGgmV3rNfm
TJgA/9FvysTNtowLJR4MhLLGzGM1G5OAU/FISfDm759F/GmkZwLORZpRyEDS/Os5747KBpnVNXsv
k2rfQ3A822by3PlkPNDkvUQCn34Zgfqrg4ABITVuMjSVN9Irj55NqY4PfvEL6LhL/bDJx7MEqURz
DZRmNs9x4hy+L8BnYfJHoqr41BqdOnoBymO/wmzOznjgzz7UbhdvJrruWOiQKBmIWLaZG31Lc2R0
vjRvINz5O5E57zMIbSvXQyFlTeRSJYhgRowrIclcTGHcbANWw9uRNoc+SX+mb/4JudOj08Vc20vk
bm313GEctKowukQVMeaYf2FBpac39u3vg7ujo8fGPCEcKnGvfmZwVTLxY4ZT104+kUddwFrQQ3QT
zOn//k5/GCQdlrA27hGgglKff+SfJp5NmjhYt4xmXwb5t7iE3y3LA0PnLYV5Wj9lCGKEcAg7tx/+
/sZ/mPJSCzMp3Xq27Uj99cK5wmpeEh7I8JxTdlRxs8K1Yh+TtnnB1zCswAoi18OK45DojbJQx5oz
spL3mdevE4TYJUk/tuioIpdzrmBYxyiydz4MxDeG3T8c6I4OcF/O4n2qcK/2URtEFX1jAK15CJm4
r85FQyK7nt4OmgCXGX1rZPFWMWuZtLw606n4mZ5rmJTmiFj69YfxlAZdGSTY3lDdNb2IDWM/DB/I
oY6k6egTVuE05U7zrANVhnem7x4Bg6sNmlO6GIV9O2Bz3YRhq3Y1CG0SBceHyOjPrfbWFGheAP/+
Sbl04nqTtv56+hV1rRKhYkzq3QKOXikdxkFIdI6Ot4lEiW9/P3D+eMSyRHI9ZIIYWV6vx72YVnw3
ACDIryDjgLnnXU240wzOFkm9xD56sCc22lsH7O8rctcxqJJyuPKD2O6r8S5ujKAw7BJO79Q+96N9
Z0hWh34IqSocavQuxGAErD+TAcy/E7RzH7jZhEpjHe4DBkAS4KwtXe1Q9p2mySnfuFS+dpjMl0q8
PiweMfZIFwn8r4dMjytrChsCyLB0fWJUIfvIbuMdsMsr1o1fw4jZsbKBcGLUdOV4X9qkkSLg2Mqa
Fi+j2DdrZBf+/eey//R7MUPml2J1i7jx1adqA+WbVq7X+7ELYixxiH60XBzTBprKgGriumk9D/Zt
QD6d0oMNE8djaVJE7GI3ux0zrPsiureG4Sug5v6+M4K70G/QUOVnD0ku7SpiQxlpLpVXdRvHJ/85
YqJ5nXNd8GLjqnUJGY+80LuaSi4TuWIKF+mjsw0dTz031VVeskIA89btj03bfkoH8X7q0uKoWbF8
IoDuC36UbaJAq/azxyI1uKxZ9VRCJNs0FXOAv++wP+wv18N/xWAsmUu/dvCGpMoRpe3QRQwEfqkI
zrM9qW2fd+G66MRDFHZ3jlZ/I6d98/d3fu2Umg8gj6uO9HSJMBu7ya8HUBQblPtBq6J6SImk1Tv7
EGm+vzd9a6axOcaxR5ugVNafUlzaa8uqxCkcrf99TcVaikAhZ+5G/HZlKPNyakvXrkixG29qO1Ng
/3WdzEcCOGVofALHZBBlmV9i22zeOFz/UMhnH+BVs1nESGr5r85yeptBXCCq2xN7JVZdEO5Nt/gc
lwFBhEFFPLTm0ZOeJpK6gl0ZVuEbZ/EfRhmPlDS6joZj2DBzfv0NmCnlpCyIijb1lK3xllr+OnbR
EUVxZpLN/OY3Zin0h7Ukc0rdIzxYuhbj+K/vCTym6JD38J4IJz4XCLfXfdmC/ados4va+j7NFRk0
Q+U9aMJFYtX5XywZhmc5+NU+GHzvNtY+5bEebrHiB/RXo3CdAKu87ZCdNEZlw0wlhqqVYbRJpaU9
QlcHUleLFfPk5KIlg3xqKDE1ul/em2H63IxqXMumjj/N4Y4kM6Z3TUr0jmXRTOZsZ9mbD9Fj3pb9
Niqz4IAvxXpObPuzcuho9+aQc6Z37lWAgHEtbcP/lEgilknpMnX9HdUc7cH2mUbKXjzhDYmPlL/8
Kz+CcVsUtnYrdFXfTSYBGl1v3dHYqB7bb1YB8j8alAND4qmbjPiroq5f9+S2dtGDZAVxV/QCfHft
q3WZkS26ckPfe4ciC/VyAG+0i27B8BhPTW4gChlJlvabmMB6ifO2NW37BqTcEzOZ7ljPIJPB1M+i
7IwTnMGPLIKSK7xOMSk+tP25QuZPwxg/6HWAhKKfvB1Z2+MHsEnMnltClQuRMnaYmC8mLVolOuwM
YquL+ziSLyakjhc9Me5yN/3QZpG2y01CKEfZRVeohL9AEOwBIfUp1Kes6LZZGU2s91J1ioqcFVib
TvWGjKUR/hAZodtIkb2TWs1pKkpm9V363Gpxtzfme8tDMpzc9eTbGRkMEt7sfEOka3saKZMsD2Ei
EKeWIMI0j/oL2SOY4XRbfd9aHvOTGRBV+/sIQkycWOJC6dG5LFs/bvosUFsEB4JYEHRgI6wk8GFF
dOX3Y3QV2AO1zmCsAAQmxZmwI60gHrJF9yDrjyTnsnqZ/PYUBZiqli1C8lI0SzgfE8IMb7Sinm6w
PZqFX90sj9D5G2+iNLYP7pQcitpBYuSL2x83Vd6tI+Yq18h9kRg0yUCsG4tzMijgMpql/TgkVngg
tZaIOJT4be/b/gpmj3vyVPUEiavYhVIG29QQ/r3tYlUYc+NZC4vi3ISsZTSmyXpZau/a0tDeETB1
p1LZktiba7dGTe3Yi1qS0TVrIwLhPyADqU5oE4P1chcerH01u2O6ZjjWiri61SCT/pZpQt2Dm1uh
fetum2Qj9fhsIgu8q1JPzL6l9KjKyl8blVPsYt2J72xUEncUmNR2GCO04rhdVqWjQpQ6kTr7EyyZ
FqcuKU9xuseOK1H2mP6TExMYmKOeZG4FVdIZpqfRJraPDL3pKtf86clMspNmG95dptf1U/aRmHMc
Tg3uoKHLORnAZVYsXx4D3xvvZy9oLY3qsYI+jzshyKmRW/HWKfDxjCyJb5wmsm6WLaauPWuNlXTB
2Rh9yxwpHi3cq9Ukd7JKPlqpK07SbZ1ThjSb49tG5ukDbhiyYE17rd4LI9xkfJfHuUa5ImVHrkIR
qF2cW8a9nuXJSsOTD7906018bU/53qMKcweuiyuxGvLGKurSzWBg5yf0ZYKW2uyI1EQrj12SSv1d
q1T3MRjs96rrzwaO4BsHyfk18QtEleOs3mh11l41fYFKrQy/IEsdcZIFghqEXu2KQGRb1WDggM2U
3U9Zdze6g/Mhi+eoUUVUhTZozXsxPAkhsycrsrdWqVE4zmPCTMF7fOjCU2WOzkf6v8NuqKf2AKor
eS+IsW/mxx2wY9u0hKCkBoZVyy0AH9nauDZrczx0IdmR9RQ/4bn8yECSfswtn5cn99Df6lvXSJyn
MN5ZQZQ9DV3f3VkugeHjU4nl7sElcPLGzYbHoKv9RxFNyXXcai/LvdSOSMOEt0Cqd0EESK7xa1B7
veMiQwCg4997883Y2sg5w8k+p7RAwbea9cHKIRdNFJcOpWmMj57v2OS5lRb9tmJ8JBE92aZS/zz0
Q7auiri57wgOuyJ6/F0No+6+nW+MgfrBULgmoPoEk6cSlJ1zrz/1+Lvw63A3hrZxH+WIenv9I24P
ta/cQR56x3s/WEiMN73DuWiSeq/Z8mAESfS5+coP3R+U1ndcfFz71nck63EyWNJGgFjAapIPCXHu
FVA47BDVlgHPuRBHjBSf/BgyWAJI3241khnJFjYwYjCSFOS+Fu/GwaKfNzTJ7ZCVeEHTJ68Kgl2m
hEdpDOuPrizjXJpUbGQlp42DG/DkGFx7vcqbDmjy5Rk39iYpw2tII8U5MJLybJeZvm2a2Nv3uAe6
hJBLWrTNnRnpycYabHmuTLc8ZxAOrxo5hTfLxa4gtmsTxlhdKbpO18sNjpsnI/H0vd7UAb6YausG
hnm0ff/TFLVnJyQRMa6+Fpp6cXwinFLqbHyBs4fMu0vDeseK2tsUcthGdhuANwqCjciNmCTX7GSO
06FmGbESdrTV4N1ZVvklSpJ3SeJb9HbJLJmiryhO93UJp5owUlJobD4F8z41NNtCuofJnGi++vGF
9IHntiLHxqy/xOpicx1nAbMeWvuDipx3ujZiTY66O6bzm3xAkiIT8gRHJciQYg6pIdeFxfJsju3t
1M9d5fKGWIn5qktnybdRkhDJIZNnmPsHexLIFcP9LJobTNzoWK4T7RtuuuvRdL9M7TCgyEYjS4AZ
PU8UfHWKw0FvyzWtUECbQaEwayJbx1h9YjEUn4xieupG57Zy1LQx0vKY1NOR2Ks7hZCtY8mUlv0R
glWOFszYEeK9byJtOypznwTORqS0HOX4lRXnXYmnYjPKmjzO0qYCmRG8nTdMWQVfq8yZK+vJWbWq
vzjlI0k1inwBQTAOcumuwdVkKJ9ZgaBe62f6poncF9fAbhRFpGFNaXtHwsk7B1bdRhtGY9/EzEw0
PZuLjHLdU42rCvcmjTt3O01keEJ0PLZNfsosh6DNXLuJhuFTNIHrxna00WsYB7FlfMxL/ZpSiVq7
7j7XzY2cWHt6zfQl7FEPFsqE18XxxTVJrSuNcMW6rt3dqFVXZqLHGxQhxboqrVvkp9aqEXDQFYLA
1HxPyNn12CD8UYJDFdhwuTWTuNlWJFD0BL/v9MGod7SqsFVqCoRiYV4jjYaqXJfRrlEm3i+HIcGW
X7VWlZvCtb5puaWvgbNZOJi860RNd3rjsUI2hLlCvru1TY08JmLkDgnu1hWFfx2tZxWsVKR121HS
tHCmK3iP3WkIQzAbVrCv+uJiGtFjO6FOFbk4UQn8llNKDvJs1XTZVzeOv1kNqv5+ImKtY2axkgr1
f8ZvbKvmyVHWx8qA38SicCXe2TeRRjM68LCtoZLdDFhNQAwRPuuW5KNqYg5Xx4bk7oqkKTd636VX
yg92k+l8QsWB0rVCv107gqSrTnHZNZyNEfekF4zthejxdBPrw3thaODc+/6mLrEaRnQ+VwZJFESK
DbsSjEZmRvXeJ9DXCvQJ90L3knMBjMsxumuhUKoY118XYe/Mq3I4k/YxnJetBsxaHXjdUTVceoba
3pMzW55LTELnSLLMpc4ojLI8Yz7VkIKEZy/HZlPpst56EYDYQqdmDKp6o7KgPrtdUKMyaAK1LgQl
+OXBLraqM8koF3gE7p7eTXU2tJqKYqlXG91LqjMuMhAlWV+a+07vruT8hpU9lmfpSEZPYxCcpS62
4prCeGGD3Zq/Baz5fGfJ+IXWQATOe4jODmv3VR413YasQ5PhihhPOJPNWVSkSlbZLPuoB9KQI/e6
SJKDGdTkE/jZZxWUOYZqfI2Z6opzN++EJKa54OUkymm+BhJQyBFFqdiTDIAZ1eyPGa5KmkDzC1gE
nlyc0SvLabSN63WHsUQ20vfQ5S1pNsSEc0NfcCcb0yPgE8IVMW/HuhU2ErUszQFF0v+vajc/R0J7
rjW/3zXzveUhluCXKJfxFnftOSqq/DxlYX52h+mjK5gsWR3CMgpRSH4d6BiFP6GRj+e9XDVNsTHK
ibhjJ8+PEww+CSPiGLtc+EM9PaNWTs/JvGX04X4SYXtI8u69q/xixz3/tNwUWIF3dm485WmQMZyQ
NL88TiYUQ+Wy2Yt4S5lOgixDLj0mSXhetrxwwneLU8fv7R1Zl9jXSrWXdYUDVdXVc1g22CKXuxp2
+jOHVAfFREwoKVjluUgitCg+LzejJiJcuqQSgJ1bHnFb28U3F9ebfipTjCbwT1hrgLXKuk471VXy
2WBhuqWZ4Z4s4LKM4+ragrZ5CmVzVUV7FyMKPTQdtoDLdc2QHD5g8+eYGsxHZRYlB4MV3Nbsbbme
SDGKXOz9KRWrq3QooWN4egkKpTQ5yckdLRpZ74Lw6+Qa/pkiX71NE9yAdX4kc1HfCV+wuMZnNGoe
gIgE04hN70GrWKumhA/0ndavjTnGetS9L6PZ7gY3HLYJ/IR+BinUC1OhmXkM7kJaWDZBAwCP4CTO
T87yKEmKEBpQR+en5dFuYUbMKAcio1FpQHeYZszD8jg2bCgUy+v0f5AQC+9hvln+/PIqYjjsdTwD
JZa739/n++3yT4sZQ5HNQIrvDy6vIiADYsWy+f3+DLQwZ7TFj882fCdfzO/2/ZMIyBjCnOT3j/Tj
hUS6OluwPM/FQtdY3jWBuNHM6A0iHttTPsM6lq103vpxd9laHnv1OqQc6a6D/bE8vtz0Cxnkx7+V
MzgEf//N8tA0Q0XqrPjctDlLZdcvIC5IG+M8d3/cTDOdpMD9iWdh3mRMh17iDWLjzlSTGW8SzqAT
r698yDLVRemafYWG0iF4WBBW22LDGjLD35SDJO597gUO8UgMn91+G2LgKkTnClKhnRcuREBPZgRL
AovFmqEsMuis23YGtaQzsoVE5TWm45ToWYoz9Qx2sWfES4/AyoT5ks7wF6zPtE/hwYCP0Dq6vZH+
2Z1xMSGlDtbZ95n8wIwt3NQzWIaQbxAzM2xGn7EzDvyZBg5NLcw7BCvIPmdEjQ+rpligNQ74Gh2O
jSdvwXTuCug2pJalBOcAvAFPwerfbx/TmCUdNL1VrLCcZUV0DOvJ2euQc3KYIIQwwoKYmTojTgmP
DDX40USqUTyxjPaS1imGp47MEw+1n+X4apUQrGL1NIGjmd8zg3yUBOmTwfbBuw/nJ5qBPyXknxwC
kIWJ1oyJWYNVQEZKsOL6+VXN0KAQehCuxHaj4AnFM1hIQBjyhzn0K8Ja4VJjoSJWM0MisbjW1NYo
CjhSVvlh6G46neSPpOr3NR6xDcVI71aq4rPKSdNJ3OpLGXQPWluN206HyRTlwzmIw09YobWMqEfd
nWWJHUFOdVhvs6rbyyL3zkGNNiFibmTkxC925leHINtDqB5D5FvvwEFlqzLyLxr6lLMxkpxcoEay
8Ot5bblNPOKuIEVGGx0/3qaLIoPL83VcfilsQqVIYol3hgiCVSL+j7sz6Y1bSbftL2KBfTNNZt8q
ZdmSPAnYssWeDAa7IH/9W6lzgFfAHd3pHZSAqoPjkrMJfrG/vdduICFmFpkOcwx2UaI66O/m6oHs
jK2u5WGvCmQtq7gahkr2nVj+4nEsrgGl50dXhadqpKRu9sbp7mA8yyr5apSyOwXkR9h1UKVluW1z
KTO590bXPMxFtkd6+mHwK5w8pA/aBEbWgKCtNhScuNsmyMW+s+UvbrcjrGe72SWBPd6AaJgDI19t
sJaXFGfS1wFpa2S9iSG9ZaNIyAqVk7s7EhjdFqgD/IPshQvNvMtYE61y9rInMd7xMYGXjpgNsBqc
fOV/H216xYsZlEuJxQUE/1AZhwVDfZzpGjarX8szuF2eRJVkDn4Ubgr83QtKIq6o9D3IyaSUi5Ot
nVypc48+1IU4s9wqVITbE9zpU/imLVkew99FM6hbS3BGqDxePPs6kPePO5DS+8JsrqaF+2P0aCvt
0lTH9OZCsvCAPeN9jdZp4f6cSnOMO5pC4jRj3h9Y4HKtIPeXvToac2lGkmedN1yc0oYhVSV1GYM6
2BpG2aF+ZHIdNNOEjFXPu0YOT55dKrj0aDLoXIeBYI5r0oM1ZGW4mWuilmVoX0ubtXBhuoz2j2Sd
aDiYS/PXwwMmDcUwwqvDvQ5Fv1w+a1bJRpO9G438HIgZHYmmG49CaJj+PnatagETDTyNrxH/fqR7
e2NY6Ueaia2uwaAzcjfrNIuCSzoB8imdDGRLjZ3TU+yk0f3O+JxCwMc2OS9Uxa2r9LxXTQOiqc8I
cNvTnyxrZtrUCoww4wCKtdXDMSvydjtPkIIpoPEPBre5Bz6OnGx6S/y2OVkjA5hjQqg3KkFmP3IO
DY0YjEAgamgnh6SST+skytNvvXb+CO/SwLzM2eMYo+c8lOD8aWms6JI2TlyBG1hbiszS17doclpY
5o80XKK4xEVjxY4y2PnOjC2TQfnSPn5MMcXlSHN1Hxx72tl3RqvOXSSLyz8/bM7G3ok+RUt9KbcE
d0M/K6s/Gsf4w4I2pRUFm4qX5XHAOjBgBYg4CDcHJN1w6jDOn7hQ6rUdsr94FOo2OOgyxHVOqsc0
ae88lRwihbJiZ8TApQHpv0+mTR0Ee3+uja3K2gOoQbXS9S/wf1YsHZmxJk/t9Q9gav62xISFtEXz
bRqm26RRCTZXTmtjph7ej6a9aw6/5ppCzkCM/FlVbIio2/BcsTf8r5tQkm2Tg53EYRdlsRn0gFqd
AuJAmm39LOk+pmr8sE3wSgXDDmQl7rGa4mqg0X8buo1n39nNxeyjhYJPIkl5xuW8G5lgnyx4Ljl3
GeAtfCLtgTZznkFvmZ242zyrXxcwsqlgqZFMVb5jl2PwcSPoUQ3NPkH12uK8UvNLJzhly7T3Nqyb
3xEbvZjhFu+OTU5bLzbbnEidanKCFLrXvc0ZNfDNjPgzHY7HW8vLN6c3xtRpKwcwXKShcootrGDb
5d+RvAkfkXatnVu0hBHO2uBBecrKOJDTdUqajokhIrdZPe5YYTkfI4phAmPQT2l3oocnbuw+vBVM
gPRyqrty5EdWUBIQuWNxgY34RutgtpsRXwDkj1sP1WzDnEztNxyRjZpluG0L65JSa3yi+jSemqk4
BSzTNyWH9jpJ3GU7qfE4ptrezCj1VLEO2a2LeLg447O1JPjnchg58hGJGSXNRfM7kY7qeWSBtM7p
/6BmsK4BwNMf0LgY2MJ+e9Z4xA9jUvyZrETGjuW7K74TLHhK5zdgLnvnToozFq1rb6lFbPoAZg0L
tQO6zHzwBlWcOhUAfJLiYFQLhYmh/m14kXNq+zw664iO5RJPJW4sm2WbjppVgO8PPkxrwlICwz+I
/KmFkn+CGH2zokaHK9pb86c7bGyY+axX94mXwyleLJOGcF/be5Jb6skRz6Nyqm+yTNbgDO0nPAr1
N7zxxTasyQFbw7sahHzx8ny46DR75+vWvvThwFjvpRR0iU97zKu3bBjbkykNHZuP/4ozrlr3vl2Q
/m70IaVUY93SajDpyfqkDOEUSrKgkV6PrRe8VTO12ZgAUUlg4IAK1reQTB7xhp47AVKSR1vH3iac
vg6sabk5vMwQ29zqUNaMkAB59Y6uj+3cpj89PR7KPBzv0k+TKztTsNayesnKYY8EZWFHKz97rx9j
Z1DJ1q3Mz6K/5Zj4z+30G0GiuxQ5Ma2+xFqZ1tExrwaX2KZjb/IMXpLVDXy7TOIbxjCecpZZEw6Y
XYWph90WYycsyJIzcmJJwuWlTkRGgtrnaGdMAUqNCdn+yMIB6PQIqqdMrI0LnmjHkusnULV/2Mme
hVwoql4fvG45TDkdPhlhpWJetoZM/acx93awRfwDS9v92E/P9G721zlXJk8Qa9zKZrZpK+fpKrzg
gHcv3UEojx7NqBNAmjcFJ40JKWO3Z0V76tR+B73pHKLcuWgHGcHRzsafBrUz52E8luybVk6XcokP
3XOlk79E6xBEg2DaFPnib+hq3ZUPrE4PYQhOTk86evCHOEhcHrhiLtETtLt3mm1AE86KPUqODA50
P7O8ewYsfGWKiu5wmUPXrFFEDFZgGE3mjZ+5TmxO3bBfVCkOWHkOIOjsdRmW2Ko4KSblbx2kKuhC
EGdU4c0rX8w/0tbyTg6JhVVlY2VOdUVBTKjKWHeZ/GaV1abzkZShxMud9CvaakWUreA/cW4hj4Mr
6+hEYPFmmd2BE0lj/fApQFJjCjEsXZnYqjsv+mu5YjyMDspw53irfs4Y+qZcrm1u2bF0M6aFkMeo
WVFLb7vDxSqMeVsNrbl63D9PC3dL7K6CJYGX/bSRWA8QzX8mFPFeFB28aZ4+JZqwSDmEzEk+9X1p
Rkm6I7ndcaNVe3p0do5u6/M0HzFOc/HLO+LKKeU8TpbtMGHiOPf1QRSK9GcXzNupjor1VDzlIPCv
ijZozCf6O8V1IlfGq6XZykA3z+cW7qqjP2ZmxXPdgKREXDuHj/Jaku3NjjeGJnn3VTSe2BiZMH76
0x8R1P6rlX+AUBKbyAPb5YZjeFD1wh6OSp0gK9JLWpOAsdz6e0Vx3UX0hfU8Ti+ysAlAYEu4pHlY
XCsqjh8kwl2B4eRepQPyUJn5l7G8esSg70mIazqsko7Jtuvvggnmcy5VcDWyGQXbw7wKpQLghMHn
VyIvjB71pf8fqdG5QD5VsAQrxsboGpl31l7najb3CT0Pe7UsL9AZ8zMrivlZAbgzFoO7xpCzfvLc
t7ZbwvvXD2S7fV7Yf2XjsLwzqRNxFeRkZnfCQMn8ssD/v/A8GJ/d0TymdvpzQiZGtR7Z0KS40gIj
6i7LAFir1oZa4wbiZXXqe+MUVmwEw4Q0PLBjX0onbkq8z8D9wgMTg0SVE+rJXtbk3yGoRBu3duZN
4Js1uIkqPztpt+mLcDnVCMUbIAnOSsOnAXc7ss7xWDeD5dl9NQ4X+EYmlpRtrsMz2VF9jBLM25mc
/mbtBChEL+6mlbU+elxYKQLo1mPaEqutEms9pDb46BBZ0ToVZSK/1V7GqxTD/ZjPM8iS2ampt6I7
eWVT7kfZehrFvQF6JgupNEgdCG8sGFBA5xhQ3RvLd04Rt6ZMJc+rtQ8g/OZQ8huzH8m3dklHcD3k
Kk5nlkGW9xsvqkGHgAx32sqO+A3U6euHoSa6FzUvjGyy6l7NsBYx3ryMfOOP+djBmRzM8Thn4Xst
kr8G4c2n0oFhyK3pgJkKQqZwJkbGWm6WoqrW8+QM60bZbI5bPzlUNAbEqmqTXbAM7R4UC3XwPsrd
PGu01/Sx46d6FIBkn4tu18Pi2rRZ+Abs81IO9JQuzqROOgAdyW3tjWBsz0ciyjbADH7Prsn8O5fT
sedOvMst6sdzv7oDPVPXasz0TYjmNM+WvZ4rx9vSQw2CZyrM9QhdEvdQ+jp3hsUhCWWZPoEUGlzO
KJRPwUqiSNy85Fdkf7bB6LxGzYSvzy/fG7iOWLx1/o6uLmPBR2xyfTrQTJ/Tm8DflDotlgFHbdNq
eqmsXF0e5edele0Gv/dpWBXRgQgM6sCu6EH3kbF/qdMUwjYMyngKJmaPPvS3GU0Ih7xosa5EZnsd
TmYV/A0pAI3TVnhr25tfXL9yD0NPd57ZYVawMSFXNdXxsu+5d4T4BAYMb1hterq3DT9hXbv88V1c
uA3LcW6PsuEZN7e7xuhj9hMY3wmDgNSUW5GXVKy3AZZ1bkVFX2DKwYSHrrXYvPsCjrMaanrirF8t
RWCWzaRvsPbrZbQrpU3ZSAQz3Z0BnTXpEEt8prtSLPuxlnKtJab3Qq5p/GP7KXe+27ifEy0X1IYX
KP2eyByqaa3xKFpj35jlpigRrmyN/uOL4aIq411X+iOx0UKqAdRIvcx6JRfXOjTGfFvGILpIo1Bn
q+nDNW6qioUmS9TWenSs29mG5/3jq1vHhab11dFveUNJdx4c277ivHdbYKlty6MedpYb5fAuGaey
R9HWVOt975CQ94WN5RJJhlkCf50EmNawza2aHPBmnr61g4FSi8bPJRU/j6S7BRcQ0FpazaRZ7Aox
B6fE21pWh3fc6Op1UCN+2V7U740os1d9A7JKKFGxDSn7Y+P1f9DDzV3otHSFOem0mViylUXzizWZ
v5sTKhM06MOaKWiT2HBuM988VRTyrbQziOcWcWnW7GsH6CcPdFTKNa9/bosUykAB0aMc6IDt61+B
7ZZHbLDjqq9ma92mEjTy415vIKyBx3H2M/He2MhILXhI4WRu8wdRnMmxCl5TIwqRF2W9a81Ur1u5
QAAVOthyGp54szS5BsXdxGyd21hbR+J3IIVdc2KWxSSuHoXNBKHcOE075+ziyjlUU/UUBX0DoDdH
+emUugYBMyfEyzOH8AJHt4huZYYOkqGtZTnkPt31L0xQig+rg1km7Q5OaOdrlyw/y89kk/Qq2i0m
ZWtMOWHbBGujahWtXcuLxabsoUgFR8suK7hGzcydmhduAoh1SX1DIHlaL22x9EdOuKM7+wWhm+nX
MNlWnOeNEXcO8l66cUWUbuyW8S1prN9pSclM79Z/Oi7tO03bBYiov3XRpWcsduE28PI/k/eQuuyk
3OdE7j3wNmubFOHWDcVv+Os3kX/ptgjZs82erEsJ/w58qiPD9A9WTS2ejti/VE3ZxUkv6Sz3cgZZ
ooXxktQu52z1lz0vl6yK8UUsOc/tEbEoNHKEBamBXv5Ew4DTkhWvwXSYexUcC6u3YsvLeXfClq1o
WrUbAvzHaHF+qSA3t5mZFkct/R4jv7Wxs3E4tDVMIq04Spgj77X4tKAe3k3Xm3FDhGpTyzzf+Qnf
zCDSKzRH+PPcNmREbCShcxuTZHQoyum9L1V2SmjAkDWt16qVZ0hL1JXB1V+XC/fhsMOGNXkOrzHz
QFYiBs2F+yEsJBq36HmXJ2/fBNO48j0NoX6MnKMXGr9LgsQmmdYtkiPPg3EOT9rhrwdp0ic/0vbr
StA0krByvEF+3DsBli4U2mTttsLZBfC3C/CoSRU2q2m2mkNo+OUuR/bbju67ORsQc3QfEWCdskPg
XhtEFsfgxDGMe2J5MCXsiE+A3fFFLtWrE4jpSLCv2cnF9OOG9ZN2fRb6TitxkUjOfbePTl8/oO79
kWhraH9Zu0W8yA7si55EKN1zqpzfzJTmR6ncuyfM9JrObbi10uwSjFPO83W0NkhC47YW3H9InPEG
d6Lkrunv0Vuy1zxqrss06FWJCJbLx3qsT1567KwMTGV+tOvq0BZdeUzMRB1q7d2dOtA7u+XQWoqW
9V7MIyOFZlbi8/joGdcGRZ1kCV84nZxipwu3iKvI0MwBzneq6/fV0P2yGxplJJLQjnUZDo/Raa/V
oF4YquaDBhxdLHX5o2ZGoqHcOYyRguhL2YEICq5pMu04kSY3HunEielneGI9M6/S3k6PyuQpOmhA
yEbrETDvCq4CCykMK8mPLUCDM5Y5AEkhDwadhPcubSDXaWluaWn8GWBci00fDq+ryR4Q3aKIsen3
rd04Jz0n3opGwV2fI78VYBEQGiaKIx3uNEtjUllj8RwM5K5K2MXMhQHYmovuxQdf2jURVx3y5bzH
4vlaitLf5hEd1m7Lt7yTNgpNWosLhP+9qd3oWDJLH8aSlLkvO/xOdnlNx9LY6wSYtce93Mif5yao
8dsAVqI2Nk5z8hM2MMddxZ6SFZTuDot0uSobl7zpnNgz3XztWAt1bzWkq5CI1zo04WX13Nta7b+V
fFeo1poVowL4UxxUt0oa12pW4wEaVneNkgT0gUxLwFFGnDraOnoVDNhWC0AIeOHS4pr27hB3pZed
CyF5e8aeovC65LSqTahUj4M/HLlNBoaEl9Xb9oFnxzWbGRXNVj41SX5zbETfxR3XVL6PlGywxKr4
XG4SKWnCK4YLqnwbq1b534TPciJV9remZkYRE+ajsWAzNGbW7zqX9VMWdBugv+57iNASEwXiVyLf
sanbyvlhjvt+/NvL3n1pHbN/CvP+pe7wT3EftuPCScofXpn+bXx//Ns06Hu0tK4WhR/WM7gKZ8t8
Hg3fOXS2Li4U4eyWSMt3HoOUx4Bi2BR+kx4HR6GOD3NwpbA62YqkqWI9DuvEasuDwSpdZPZLl0XP
abXwITK5nc+NI2MC0jOWxcq59ornh8h77zbKZYxTQAQNUt6tffyYzaokLav0k6snG33AdL8vuMaB
V/4gJxc97rhgNabyaZaO3ndaflayaOMwD1qfSz+GInfWT1NkJVdlmhXrhudacPNFuglOHjrnOiTM
gHyf5rFNwf2GItRgzdXaO7SdyggBkG1bJHM/5dFOzlCLD66BodBzqbMngxxvUvy0POtGOtnYEdtM
t7bC5MZx/zOwFo+JvOkPWTMl6z5TxWaxC58EVdrtXbJO34pq+ZR8vrNwrAEpDs4e9DaDF9/lxRzN
26Q5fvKgwLMKZzR2sqK5VOphbHHDgdXqIk4V9PU0W7IzgcbialvnRLHcbnqnwkAS3XtKfG+T36hj
MfKpIzHUnUKflvjRrbur3ZUHs22+wYdEfiaZA8lUMdD0XmwHTFxfzYB6jp4R+2msCNO1S0RgNTeJ
+IZH+Ic7hVR8FG1Bs7Ao73bHF76hTXQdOLDhZtS8S5Q3iH82AV2d2tWZHS13LDnuq8iat0Pe2/dG
f4WCKc8YSphwD072YJoXizNj3Q2NvSkfTxEafvXGp274OuNtmlhgeSWQ5xI/6XNiNOY9So+dvyNs
VX4UyFOxr83uqRufmr4szyXhAi6ehfWGMZEAt6V6smDL9Mp9cZwuQrrhu5P3DdsfHooW8g/TYcB2
KUkgVSYA9HWOddGX7pF+vp/cCMyTrXgmUM++MYmDB9PcnHr85LwrHE5FOaZPk3YApjPruVaKQvL4
EbKgArkx0AIaOU/EIO6Wk60gz3pHN+9wEeVWdhop1Y37lrxR500rrqwTn1p+JD33bcp2pn05DDvq
JK1DG3n5s8AY55vtJuBcjCtnXE4+AsYe4viEJFMdJ4NYoIyc5IfKkF2TqhNn3vWaBGOLAO0W9c9S
MIgA68juVT3Yu47t6A9229j07ih7vlvc7ArDHRB5GQbyRzU8bs/QBdS4N4gNXdzE/C5YaH42Tssj
MPCe/AGlb+xM/lQROle2QvdiYhgKezFvZihR62aors0yZsxPXNGbQpoXE61/lRTDtx6DMq9rnb2m
LfJOG5IXm2DgutbscKO1Yo8hdKxGeZFFqeBaFxB32ohDOPfEk6r8X2HiN7vUH7/ZRnJTKYbboaj1
TvgdlzbB/41yy7s3h+GJPT0VEvmUo5OUYk+7w0Bebx7vE+mSidzBm0/pxa4osrtF2pBFCW10fCdJ
eYgD6b+t39n+n4Gcgi9AwKNNff3IPSu4uolr0iwTrZO1wT7orXRbdfJLPvBWUZtvvRoHTGpQCZ0J
e9/QpcGuNMbqQoEi3m3PG76nfLgRe4sfmKnyHfIhV6olCQ6yS6xVNEXy98yKaM4sgKs56AMJ4/Zo
O8vARc7H39mxqncq5yPEKvS9Q8JhGvDoTw5Chadi0s/z7Dcnoxd/NXLQcybyZStrjArRl15V4zGt
JXD/L/nKV3DTw/kzCAyt146DsxOoDP0WrjXs2v6ROng0P3oLdPfMHp1jJ0bne2uZ//5XX/K8gxY3
b1U5DnvqZtN1WWtKY6lkBZaS/JwHJ/teyudIRs2P0RbJ8+RMeC7y/A4y3rgBPtjJVLyg6sznzomA
WFtRcC9qKhitr13EoCV923Uckft8SUvAszRxIacU80vRoLQRMjupEhMG1xznNAVEopJItW+LYIVF
uEAeyWaOO6XQHCLcbIAFhmhLx/TK9TBh1w97+eIpvaMmOyRfUtZXbyYHWTtscmes5psRsOCW7S6O
Sq9rrnZTfSI1hLsW8v8O3rpzYCLnK8GwsdIVC34xGxwzTLqx2etlSxsXqr7lzRefgT+WzTQy3xm0
/llufxsXrrwS6PKPmd1DP4TDM7/Y56wUpdLYQ+hTS6d9jQ1tpfpCnLF99xu2mixYhfJvBY5iKi76
cRCnMWHgrbrhk7cTgTDpukeLsLOtq+LxKLacJ2667hPXyoHIj3eqDE9vek33i/s6e1Xx0iaGemF+
S1amUaY7TzIfTTV37Gnpl6unEcr6OXgdHHP4jsWWK25QzXdWO9Z1Ec16KIL8QoTDYwM5/6S91Lp8
/TBGi2UPGUj0C/431mR71UbjLsyWE+9VecStZz0L75gNQ3GXnXBOotKcaRbXGj9wXhbrWx8Z9qv1
UXZ0B+go+ZEadnKDKPKq/UiuSy9oyLel021Q3XSrwuVMAlZER5A38EbpFuBiMTOiLgRfWRPX5rZr
VfdFNDjRI85T2QFW7snMfhrc8lce4b3UuXRe8UmlmOy+9SM3kty3KPh2RnVJu/oWuKNx48KACSgd
0XiWXJ2sxDh2knceaMqrv1jD3h0DEIrB+M7NwjoQHHNOSHbJXmur2lIkEK5UuQB5xgeKcFK4vuaq
mgYbOxE0BJCdI22mfqSo4o/msF+la6ffl+EJlD/9KMKbNks3/B1l/zxLK1xrt5kukCqOY+N4wOOS
70nUmqeh6t2VNxvLmucExWW2O/4TuPy/WhoZQDr6r1jv/+CQQsaq/3702cfQ/3dx5D//2r8o0sD6
D9Yq0/ID23kk6R+YkX+LIwPnP+B7AtN0AhoJ6UwknvwvjNS1/wOy74tR5toBNBaisd0/xZGu+Z+I
0LIXOh78n0c0/38DIwXXSeD0v5ACbogXKbJNgJ5W4Jn/AyngESmKfOr19ooOE3YWfPKT9uxmjz0H
DSU8dPu33vgslPMcsv1dyWbpEeo0YIgcCiCZRheFtqMiJ6xfZePezD58YaAtoMtLjpv2Uw8l9a7g
+wLDv4J3ZnrMDqVJjVDARBTPA365KOGsYoHIzb1hOzizEat9ljr18j2LKO+ZLarmU6i7EVdB6QS/
Ol18DyL7Xlqwo81kurgG15LgyWSdPAEpkHTftajKicUvqarqPE1b4Vi/cquGQ06dAnsxES5cATL3
Hs3PYxm9qAkT4lK/PKTkFI6W7+W/hym6dX76yJmedV8fC1NdC4tbi+yrhf2Sb8ZyVG9LKl9S0TyP
on3vSgL4Jp4DsycsKoIfrpM+DUHxOSp+ed+Tb2WTfTYJSrdueJlBzt596Z0UXHi75nUqEn7nJFBv
brOhd2frVPZOiG6TUzry8PaaFjRPz72OUf5WjmKXWFyUiqUz10n9x2mhYqrwkNFTtYIazcKXfwWX
mVyNkUA8BPsSlMWGegEWVYZmEOVddYs992dUoaqNzZbfoRwlG+y83JtuvU5g+ejUp3PKDA+u9n+K
oP8Qin8vGxeAU7kRs2U4ZXXlxamwqUL8+qQYWPX85Sci6zp3ldyCgGFg0snBb/0MtcO9L0G58Hba
+8cfTA8iMPvHuy06448rXxM4gOwznH7T6vA1HxD+O3ZYxDiIKCft0WsxKVZ5nAG3R5SHdOCxzppG
jShLAC/rJmxoEXo/R+fASb7+2tWbS/K9wBNCIHnAGNnUnx1VqZsyr/dNllyzgI8O/9n1IbHWIegs
hqrgVfUQ9aIy+RAlixcU2Jc8UFTRJpfEARxIL1JAhJdUdZ7H7OeWrdvjsraC+YkH24etPizAXc92
J8j/ROiEgzTX0CzbyBexJxg/TAIZMEf2eMSnEACS0+ErQFM9jCI4pGMdf31ZRBRhwkjHzdJabryY
n7QtAVJk0K5GvjPKjF5anbyyULwWGe+vxQtkevcxY0Nsg3NoezZvxSxKGPDdKkfM7UP22DncmVkQ
TrTLD/2ovpHgTfzafqbeQq2SZxIkfWxG8LeaaorDhyZVRn9FT+tQ9SxtZ2MhxNKa9OkLn5XAY52T
tMWhTMmaVJ531XPxqSOAF7bNq4J98tWb2As2K5qS+SaYr5bfHPmM6tVoGfXaVWd34iOCYZW60Ir3
KoGcs1qm5M1qunDNlDvyMe2iGEX9beKJuzLoqg/pYcOfT9xLBHFo7lpZnYXDxyGjLSqis2iUxT6x
luNS/C7aZAvDKbZbXuuB38K0kk9XsfCctjyWX7JFb63CegrZb8VhwJdGjcjtKSVSRYOI6GpqYytx
ImJLejHln/th/pvAP2wdHYWga8RbrVICmbyFgRu82AoFNXSHDf+k5mYG4DRrdbEufc5TpxYZ/pip
XXlTuYmC7i0o+P/1gxaI5qB3bJzPaLTXwv/iBTyBbeCN7UJr21aTYjKsfhscZHHetxRAcbDUQYXd
KiUk1eEGS/Ak2GyIpQl4i7TaMxWMZZwn7bCvulzGtpxY8FLd+4BY8Z0dZLuas+Cq6Y+PG6W43UWf
ti6L2OjKdZe2ei0AfXF9Ezsu2aewQxDtE4d970ITDnYaVEFImOmPruM4KoLGjtmvnjPcLvx9mm7d
citZRb27VfjbeBgUF4cXYuVVYATEycxIVnHL/mawNdU9NP2QIKALc21t5gVsgErEVMs02zH1rpPB
Ozi6XhfXic8trq7JBM/hd3NAOw+tFPl/1V7MCndMQ3XfykSxxQ/NlsOsJo/o6rCBz1jvJtG7lHMw
yltA2cYibNAcoyfLsbeuc2PFAghU1Gdbio/CRs+3LAKVMv8z1OU3Z+LdKry3qZ+q1RIUy5YwfkTt
q/wtC5O/c+e9jDx8WYGnfPXKEEoaTkLYMt3XWZJ09n1WRY6Js38OyvSbqYY/etDflV/a4Dd7Dgs/
eQqKP1+fch3t+wILKuznVe/vJperV9XN3B6ROKkD2ZLS4LitXUXTT6hXXw8sYjXYTAx+0cboRDx2
2FNE5IwxFSq/nZEOubn/FQz1Z0o/YL4M703Lx8Cyyj+mwXexQhCNE5vYuIu/NaNESHQ4fsPIgMVm
ErvJo/akO7HztLdrOe1nMRyMBMeGsH1E+eAyTZhAcmKophjxq6RiM2SIZQHmArGYf02//xEuCUv1
ErXUwbCAAe49G7BxyISHkWGRlEKiRTz2+S4v48Mh45ZX+oT4e9V4pYO8+mVOxauSJiI5sUrNc5LL
uzTNv56L3BcK/bMXmC0Lt0zgBv1yXWbcUZ696T3tm3KtlNethNWCE9f0G00+h01U+IeI5tw46Pt6
a3X1nkIwEmxoc0aJCzFIrH4zSA4fIocv3bhwVIQQoMVg38dBxe2goac+Dkhf+ynyCE9iIFO4n0e2
LGLVJvmyImWKxD1YnMnplOxmbEqldQX8QWzg0WsJ74FOPh6HfHkevFT1Vj6mr0fzrDasHSFYZP/E
eFnm/k0XCystwCrEHDlsPfduGsUasSDdRkD2Vqlz8frmMb8xNtAO8s2Y+LsA7XE6CxRC8/BUtWYN
TGSTcFlnsVh8ZtK+BF2HzG3Dg1nMt69PTuQglodsAbhjHdPawNmrQTwMPOLIbfkF7QmuWimju02j
eIWqsie41q6SaxSwS6lcyiY9nI5rlCGsLlNKdSmlHCkaPoXm6aaBHaey+m84We0x86jBaE3xq6eP
bjOO6SbFFrkKVmB8f1QNo1JhMGb5xdaLMN40LMZ8SQ90b7nPvOT13vb9/tTb+t8f7aNYR00j0dlZ
1YxMG1+P0dGBzxaCdtgzgb+nOEG2RfL/uDuT5ciRtLu+Spv2KGFwOACZpEVEIAZwCDI4cwMjk0yM
jnl+eh2wqqXu+s1kJi3/DS2ZyeQQBBzu97v33G7XtupnczwGnLgNfyzzF+Iru1hr1892sWPnI2IG
uncZOakNrU5GELW8+fN9vQX4AAtZbsxqCYO4zM9pKqYdR+QHF7MlJT/QPAhPtEHp7DsSfn7SG6Az
RNMHNunEAIWlD37e/XnTr/8QMjhp8YSJz9GgiMfRnDaQdVduJRrBtk/M+CpT7lnI2d5nreyopCaa
16SGpMCZXKBJxlbr9qCvzePiJGQDxa2hYuOgJ9LeoO0j/IoaJ3Wa9d5B4UUD0EllYrF+Lz+ppEnl
T3bj5fv65x/qjEsOxVtj5x0htXZGFMy9n9S4M1Jqb7mTwuWUUP/lrp7YuCCzgKZemBG+DGpXrh3Z
XVc9ngvsgPAwVBtdh11+rZWmfrBiSwZu3svAExY8KTEdpdZtmqKgO+VbTkX40GK5oWVq+FWWFGPH
AFCvl/s8lrdVTZfhD1uCr/Ik4/cKoTCwiG9TPpSf8g4Hcd1wwbitPgVkkTWD0Sx/zByTLY7Mf/+8
R5gpY8fvwO9aoA0oOQap0UyYSPkTpTV24UR/pkfTMun3k+m80YHU72ou1tUz+erost2XKFDBGGdW
QH2Fp5iY//N9c6JUSxbxl+pmnKQJugni6/pHkYntDKZwZ4R8Ha2pzMDQQqngzXpXamyTHducbDVp
LKCOwXOVg3bVpKIKIrsgs8175phwnALRUGwnl6gz1gXt6udNu/7zn++O1bOVhOFelp3jc1BJNiXg
26vO6xiNj8y3AEgNV0ofOBs6bAKA3xI0B8sGIccWm7mJbpn52JTO/rNz6+dPKF/OTnRoyT89XD8f
0tdhULQLvsZU+D9/A4nVviIuys3bVMR0WsYBlg1JJh2+K77ZatKbt6wJix2sOnk7hqu9xMOnO9aj
vJk17Tpd2IUvYnxIula77ZR9VUAn2tTWmEOc6Y1HrCreziwliez1XQL1t5bC+uqM7M2qUTcfc8Bc
1+2C44b6G8ogDYbsuYcFHe/I+F4t2MHgtdxnNmamJpveVA/Eo+o9G58sG4SssNmek4HBtdJsYkc+
/ou+cPfnsfwfRa/uyqTo2v/xX4wVpPu30zpIPJfGdi4W1/s7dy5H4FpE2fRH2u8KYGH+elYlcED0
rHAf+4ZdjaVzLBmgmYuEp9f/z9cXhqub0tUdfMX/jq/yZmHOGIf6Y+tMSL71beOwmeQgyJjqi82+
CZhi08s4CI3l8H//2n9DQ65CBfBKidGVAJYODPXfvzSbf00kS9Ef85lz4npgbHvvccpnA1jSvF2E
ftRjODs/X/U/q2RlrUUQ//K6/gfN6mFVkf6x/WjKPCn+rULnr//6T93K/YPMBPezZIb47x061h8w
sF0pgAe57p+K1j87dOw/gHZCgSY8Dxycj/rfspWFoiVcHQ+QLfHArorW//zvv6b/Fn2Xf1337d/e
/9f7wLT+jpwWHmoVE36HTyotRJ6/XQ4837KCw0NJwKqLDgbGBCix/SO7U/qYp5f1yX5hj8tcfRqG
XSwM+zqdr4ZFhZseyu7hzAmpXM1J6tap70MH4dlbPNZPzQisMpp2glITP5xv56bCh697v9J0XXwX
dumSWBybd+AmScJ5aZQTtYPU1ebpg5fpvt4U1hNnbHenJkvbGxiAd5PsSAVk1gGcdQkaygWTzTaR
jBhOxtYAi6g7eFpsfGL0Y7N/qoCxOUVkX+H+3UhBJbBpGL7BN4rEH5e+11TFiVl74E6MZRp9rLcW
VIVDUUFQnGmlC7sIL8Qob1uBub2t8gfHoN9SDZY8YgADNziUuzoxqisdTBcxMPek4KcciA88ES6C
RpunzbVmH/rJTVh9YZzP3ti+YRxHYGmsQ5Sm3l7LE3Eb4s3ahFwvgRyLryaD+1GwedsNPNwObdZj
mDUmcmGgVwlEtKv+RTumFj93eXFM07WzD8LvAerNyeSqAjHhGEE+Wp9Nm0BD5KRyMqKTQ6Lg0auZ
dpSEvcD+CIYWsboGinfs2dUHhqCoOvQVw+UPpiIkYZ9sz2YUpmHtSsPxYumIPEuOx1/SKompaBMh
vO88qS6wPEgSaq04gxulM9OL8FvFodiGkQMYrtdwyMx5EGddcotqOfm6Vz0BwOv2Vj/XuyWJ7euc
aMYmpoaoH8LrkETWZgxHWMfxuG84i92TwXvh5F5f643zjPTXbS0763dzqDsX8PI7Og+oCKz7+SRL
OW55ttE0MoIrkezqFuIezyHwsQ5E5MlsogsGQ2tfE9p3azbLPFrv9FCGVxYu5e1kEjicY7nARECh
mzr7vmHPfeEF3Wm4pXAWYMtfHcGtp9N/CbgeyS+F240BfZNllOhqGCv3UfNl8ONuTKgYdwJzAaP+
t0oZ1ce8tdLrPByKe20Agyfw8eKAhNcXJ/ZxTGf7CPYFVoeTnx2Gn6BaK+hAERlDaEk3KnY0BvWP
MtIrwHDq4hZwf/ruAf7PEswNebs4iq8qQ157jHqCRMMJVzuWcx9W7ZFNdoRlMDoy12uugc4QfYXB
cIoX45TmhLvR3qADtWhXjk2YCRDvPbsgEO0e5I/lK9XKJXASveUCUg+SCLmZJ/M9DocvitbVzkS0
5/dKxhAbQIH9kxMFu7xkYySQsmsmXDAtSY1XxXjUDN24MkPwIu/OjPqWNKDqwp3CyXngFxWPiIxz
6l4zWcWDa3CEYsfvBVmTPZEc4fzlefjoi7NeFFXgWv15Qmg5wzfCKCqvSjmlePuoIwHaqvsiNUmt
up7vae1AsRfMSLssg3Cq+kM2kOxuJ7M5j+yDvK7ee5hOHhvzucAVqVzIZYVuJLdR5LCn98ztZGjO
XVjKR5Yg524c+9/YVquNs/buJaXCUK9mea0XSHiIwb7X92z7dCEPad0UWzcrgfDK+naKEue67Lzw
kLsaqTjofBuc3doNdpWLqmp2yYmMcezMxXYEEeBrKZWbMwoYr4/5bgAGxQyYeQc97r8QPckYReZB
i/LsyLyN1nTRfDs9BYrTmBlYubWYrh1wtbsZjeZqbDQS/KG5J4vZAUUiXV5Iqu6pc+GkG2l3C809
Phu6wY8t97fwwmf8TtA+DaDnOMvFoXyZtR6HiUvyPK3DkO97OvPS4rCZ1aUuvhWZp6emN2DBCIRs
z0Z2SHsCGWpjZHifIEB1UTqcGqzkPp0+UHxsDofDkE+bkYdA7HbkJOfvsCqSQ7sOJRryQfuurV/w
C2TbZGjw+vAxXkF6K2tWYjBBdyTGp8LRoehNnQP2KLyODVxAo178Wtw66Ms19V+Mv5QB8NjMulPf
pIPvzCgVZZ77P1Kkyo2DoRP07K01Nl4jehuk7siu7M054aaM9edqntotgRQaXJcMZdoy6z3f+nHy
4lPtZs61ENoEOC7WoBOdpkbqQe+UPB4WFg6rsTF7Ei9hmZ8QpIWa/VZ7EUn0NAPV9m0sKCfKcyCQ
jp8EOicUMJc8n2zVyVrqNzNaPt04D++b5iQngjTtzEA9s+9dXSR3UWIYO6/jjC7AWO3mNfveiuSe
BlSWuJlbs1FWtOsXzS8ycWOFRDOGwvFQbklqNhaTf6ArQW4w2PQEad4lV2Cz9Rt3sJdz56TgZatC
P7pF+rkswMJGw9Y2i/A1VrpDqWN0cuqZo7xd3KJWkI5QDH0irNy+ohWPPDQ9PnaR2v5M6ykIyxpL
p5iP3uoSXSycsZ2Mj2aX4C8vKOllgPOBA3SLtzY9LUtGqkwuayCCoUbMBZbXJgus03qnsrqTMo2e
Jgp06E3wlzhaju0ivmbHiW+WFIt8btksPt3vWbnEMFqMFerVcMbqoobopayXX4D/In/puGbUnJCh
s0n4Mk7R4PAkBy/UtMDomzcXKN6R6kCwQxUMsZAsKDRYRx48Z1EPhtmdslAjQM/6va8pzr4L+QGs
xjXuISv7UC+T1zk7pSh/RwpUMt8kcob4M4WBDZj7BQfag5tM921hxK8DJnOS9MAv0t5+dEPtiWWJ
NG7cvThG9BWLod3KDGOmk/SwntjB4AQv9WMG9JIkR58/iARbuZuDW6911jwdoxDR9DZ8neT8Dt6t
uzWSQuw8LI+RKSDHR+5udEZ0emncunWiX8XxSB2V7JwPO3Zfwyr8iPHZnXShxGPRM/spo9zBiryI
x8FpXgZBDholY9i7bh1dbJLi9ADH6kj/tuF3Cdp05UxZ0NvThTTbcMPgvyAiqFVHUisRcahv8gXj
xkazfMhCyNeDaxinsLfsM/obpiZRyj2BbFzadXyqslEwEElZGvPr0Zy/Y8qvndipTrBgmA7oxn6p
GU4hIMxbIizhoZmNItBIozpz313L4pKtSjfJh8CbvebR67iIyRoPv6ZSbitZXxLEjG0dkn2sZsiQ
ZfnAS6XjeEsqEjkW1qZwUddW3kRXoIk+ksjBU1+72N0Sm4CUUe/sKYkfZXq37rMGtaypLXlwYuqo
PFU/8ezdyybKTk6d9Ltety991d6BrgrLxn13QwHDzVi8h8VpEXLKpbhJ2K6yVsObyAlPkJj9Nnn4
b0VXajDtrGWnrRdO1lBik5WRRuc4NjO7sH6nLRNbDLryqAqdUQ27pPZFjHbzZfXeW2hWyaseh4ym
54oHHNlTir+oxI2JokXl8+TSp1JEFSZTCE9+q9KSqCbgjPCusEDYOuP0HVVwa0W8vM0t0wjH/my9
Aj+pNZxmEp+sR6wgzFKYfdXXcnSTs8FluQGs2R3k+GqPBiF9m11pufUqHyhew9CM36PTJvLsDoI2
aaX5uvbbCnskdLfoIa+lsAXlNCLISfgDTiZA4ZFFz80R4t4SJnfgM1WUaM9uLwL2cTFppEo/l6EW
n4wx+6pcIk/taEAOC6eXumz9ugIP6s2L95ZhSwlrvv3UcfQjjqYNIKTn0HW7raObv0diyRTvut3O
WWVHDvXFnmPCl0VeMJNmf1Xg6MFCBprBNJPnHxgSR49lo5cDhR7r//n5jz8qJXMERi6Kj2WH/lCN
WrtbygzD8aFM8+Wq1ePnQi/JVA7Tl2snvQ+hlGEyljLoOoBqdQ1yWmUNQR9F459vWJ9PsV7da52p
78p8SYM4ObkOV5yZytvSGGB+Js3NZPaRH9LVthH9NAY/b0YvmYJkGN+MEgKASLD4WDogTtuDsDU3
/iDLMWDy7qHLEwlbogUb5hwtO2z9zDsbBK8ALYrgWMUwoq7SF2NeKEHvaiYQTnIw7KnYxlkkMMGh
lBFrvoqcvqWVgWl6b9cSGHM/04sGF2Fkb0mHFLMiwOyfXT1pvupTXHL5khCZ6pjhQqVoXeqFrCXa
RyaTUjU7w66b43sy9QAWo949sT0h53YpB2hG8adc69q7r3jwGLCX6VnZvY0cS0wyNNqrcsqjU6jR
Oj6RiiySNcKH9TeqRHyDlhjvabQ7Lrabnl2HgVUap36kUpq4Xce7GZb8uYzLekP8IblkY34wyBYP
PXPOlhLKC+GpQ2XX3yRg9ActJb88phpj0YJ5B+Uq8y5Zhjdt1BRcVFxVWeS+Fib0lLIbxQG8cT9y
SwKbjIOUVHc3Wt3DknoeEw33LZ3KI4b9+KgX+WufO28ilQcE+mtnjD9jG7onlMQXDbcVNpK6Q1EN
a6beZspDawiXcw+nu8u8/aKDpxhxrZEDssDFhIG7rmyxPm88fThxMLnKijRgoJQn9iZUQKrJogtb
nw8jp+ImHoZjMcEJ6TW8srMbBiHPrA04Fba7nAE3jO/ksa8roHpS20eTjvQ+OUFoXw9qFGDg6o+B
sRrKvH3RWgauINxWt4rKrpL4ORvdDzlZd9y7d8TgXkK8CoHXqcCY9Ft0sR4S0/nnE5XLZBxrJtl1
2AQkInlwVBTeh1Q12s7yYkbKvApL7uO4cTkWDl0IKIMMjr1efn2mRk5ByAcr9Q43gXkKG527VM0H
oqZHiDwyIFoLsS7TzsM4bTsb1hAoWqzGitRsZPIztcMqgufmsEs8t90BEnhg4bnHRsgeR7GJVKGZ
gEPkOOJbIxXmozonImtATJG7PVegxPCyWlrQrzjZxo4AY3RfWs+ht/GcnmAkFD3Mjbj4Zpc4qTOR
g52IIq4vpNKMnlOP+8jJyg4EMVHgWIsdeHFvHcBHXVUYu7cAmfOtbmgElNc1jcHXg1jUWy67s9kn
xI3Hcd4x3UIvbdxHoy7VsfCccQ80oNuEcfSL3VDDvj5KNiK2D/T6PI1TaO08eglJL6RGfzFIlfsZ
xXAb+F7kJfNbHQekT6Ay3fJ4fdblHG80vEORk38pNzc2OP7FXtPp62OvbGZ5z/kgZoYlsirIGPML
0ssbXQ+fnBG2cG/M32Px1taTejBBbS3es4IyvDcz7AUDxNGsX+ca84pxj88KO+2GYp1xxwgOPG8L
CG0yVojFp1EbxyJmy4Qx49DRzJhGxntv7FqQTCfR628dGmBQurBJ58XZdD1G8hJSd9hGIIOJReOb
8lAkSKF2h66dbT8i1QrHqp6YCH9XmLBvbvvZ895NlDIXSmyv+v2IMha50RUzVJgZa4SgBixY4ptl
PB+JXdRBOs2skc7rGKuwnppYKIl5J6TbTbb6265pI1/PASQNbRWUwieJvBGr+Dvbxtc44dTMSfKC
/mGSE5nyKtQih+4Gd/BLy6jPIx+V2uWTXnUwLKmsrJW97NqptEEgwtDPMRH7mojis9MqpuwWTc5D
b/a7kBwWc1BgSQAH2o3HCbjmssYhN/nVkt9lBXygqfyuOevii4qOiTO4DIOnc/UUryGwiW6nuHn2
NKafeZzftR457RYIRMx0VLcZI6klO+Asfoo7FrQSKWQxb7mvqTSsAjWp76rjcjDJ8wuMFlu7GW9i
DSOLCrPdZM54fmc4XlXxQSHBtq7lQ41Va0tKcwdcGa+H0EEqi5VnNB0Hi6ecZxH84FmyURzjHGkD
swJS69g8F0r2LPRnl5w/EvHlpvEXuqEXpw8T3T9+Zln8gprXTGZvo1ydjSfR8Jsz6movnP4AWvI+
jviBmyH/KMF2DxM9iNi7iQCsUTrt5HThMdKLL7epT1M5FX7e2UEIjUlP48IX7JQ3Smd8PXT6Cdo7
TLM+v9JT7a7C2Y7acybc8pgM1YMbM5BihaeOgFehlRfukS4ioZkM39KE89Ea8iUapttS8uIgUTRp
dUFgCiDjfiYhzaAryq3K0kAH2McWgKsGjG9IrMeoFThgpFVLWHdNJ9utN7HiDiJm1/qyeM2vZRTf
6dI+KSH9BVpd6o7PAD+PXjH9SuDsgdSab7TE+tSm+mEZ1VoO+DXoxsVZRrBuw4kQ1duQr6D9Ev2I
aPOu7/OPSYOF5o3TlwE7NTQ7bh9+DxxUboWJbMox4eQlstwQf3iypH2aq+wUJbQo4G9rqg6Phv04
cgoYy5Q5lXnK4Vu0g9haGBCWWDvAXtzFTonqah8pNYMcD4CBixtqBmBn68uNvR3qKCREJwGX0REQ
kyXfY9heHE4h+oAVonO1GoZUS+N29YkMfBefhPoqVz9M09xYGCFYswBhLRB+t7mYb8qu/uxMcRXa
86kcgQynU/E82VHJQcrD3si+rNPRPcv8exYnOge4wvP1dOOq4ywAPbhfTTi+iQGOJdkYZqSF68uq
ONdLdaVZd7nwO61+LvjZy6y787imInerasagdMjWhGbJk4BYpIhORBjQOwsd1xx6QC4kd6TjlJtJ
ACfGEog3tGdvHdvaQxGvkJJUPGcW5GzqIGz0j5L/vqBBd4VmIIZOvyuRcYzKvKdGEzN9m8tb7NKa
Y4cWRO9UZ1iO2kJq4XdbEHSznZnb0zth2PfNjkok6Bf6TV1+E3lg1Fv5CXPtQ9G72lH2l3oBikBa
NEbjAF1FFl7QQvhs9xfsivhFwOOeKKy5CcldcyrP9/kSFvBZkrMi/MDNpvOagKXBjssNasNPtMiw
NAP0HyMeGjAq02eUxe+QjPFVUCmDew9PDKKKsbr65iYgh9iDXWYLcxRVPRwGnVAF9XG7VAEU0hpk
KVFx12lrdbFOTHrxeOK5LWfMJu5LOAM9UlVYztcat5WZ1+4uUTWaLNTQ1qnESWCnIv/Qs/FU7Yow
/gDkNJKRrddYLdY9Lv2NPcHUxskMSx3Xx/WUHazJxVVIRtOygc8oJ1CJyx6oTzb9YD9FBq/yiF3X
+CjyX/UaP3FjJgQNESOToNRVOxvGdnHs8ZSC3N7nEe4bLW/2Rj80G+KK7DEMdElL+HHBTgurhrVv
zeSypJRYaJ7oTljlwJ4kAyf1SPNhwsYYa6pjMzT9rX1e+l96Bah2XEoY2qzPwo6NvanBkBiH4XE2
dW+jaZelArDROkgSukO6Pk5TBsbeOtghjw1dmOQ4dSU8F8XRnHqNkTmtoQRZgI6FxfOMCke742Pl
5dgz0uQl6xrUp1GcBxYtz6jNQyK9O9y7j6TOKE1xyU3LhlhJEoGX6Qb7UrVpc5pjwbElGz6bmGg0
0/uNaCPWnQhdtTRxF7ftg5t3EHc7z9mB0cAnxmHy1M0F7DsUoA0NTWSOEOr3zcLd6Xp4t8EgsBex
Yu+OjOHeNtitzVHNlULFa+NRqhV1VKN3BXsU1/1dpB5IHNYq0g+FP9TyCGJh9pP0pZm16k5EEpAU
l2FXRH6fJ62vK4wYRLYST39mgwvgv1pLptFE2IHkv/pSM3FSPEWZU58yj0MYHEfrrEfLe2sryXUN
fWtYGRd5/YQ7tN1bNhWWMH855I0VAIXwo+px6YwGvQGDBZSumvODmfNps4Hzdj08o/b3u7H/Tts5
mCz1NXbDrjVhti+afBOyOC9R5MuyOtQDjuB0WF6LNiPn5xUPk8M3BYXIKVl5UPUbe2Q//G4644Nb
IGF4xqj7lY2gQCnFVoM4u+dUUcPNUfQtgnEYeakjmbLl0jGPJXuqAvKjMbVHA8PeLtM0elKYg8/h
tm0eQiSdZGLhdlIOcLoJ6mEM77XQeWit8My2AOkfwzMyZobDmybaNThFspWzZsowLENQYA5xmamQ
xieJlg756CPmgzMR/VbzF36pG0eH6W1UjP2spLqAJTEIqtmROKg5va1U896MHVds/maz3ZXTdJ3E
IIno96i0akYMcwgJWcNdtp4NrMVnO3PTqRc5MTmMM4xtcGO+l3zgmKI4pSB3WYdM7+/NaXxhuugr
al8b0wk0r/+98JIMtvh2J0KBesVnGemo4tpLrA8L17yZqS9l7KbIuy9nOW0N6sodb7ymZ5rpKx5m
Ncj7xqa5qc22XpQBWYpAdLfvLc7epmyf2eWJfULVQD85N5rEpAmy3gMTlj8OffdaYd9eP1djZzdF
Ka7YsR4667XGFsfEgsPWFBg8WxMxHsKkuIrUuXaKV8+c70ZdXjzMqF14kMvwaprONb9Jj7I5c6am
OSUKC/JcJKw+FsxT42CyRG4mdiZNieGERaqhMBMNAaRguXDUqeYbq2KpTJTx4M7LY9IWrxNCR2fB
jHeGayUrQocllSuPvGo77lJiAo0PUIopuXe2x/68/r56DUFXpWe+5K2ebYG/3Ydd+z5WqFpLClxF
rpGNadxgu1swxR5D4qnWTPrXzKFCN4onIxUd28pa2flzfS/z/gVyBi93yxPAvGAu2WiQfVK53Mm0
8RvocYyz31LbajdlWt+33n1hyNuaAsPGnfcyzg8F22Jc1fZz0pt7aetB2Bc3ddPjas60x4led165
+zRFqdIcj2EN1V6HPE+fJ236Yqq4zWGJkdqI7qw+u+guGMAqH45T11wJegg3rSbg2IZiUw3iXAO9
Svv4q8wZuMY1FNkpeUZ7xhZEThgTZIeVV6fb6DaEfKu1VzllHYB6EK2H9Kh7EbQmE3IH5brLbmR5
FP1dRGir4xrRjPkmEcYhSeMTzMhHM2XjrVn7pZsPWVsdw1Db21lDApepSwUQoZqYKhm70A0j6qX7
hxARGILahmX3QJSLuY2nX1O65aukeFgvfOrAPkqqxjKeaeVwS0qZlmq4QJbzmgPIbzTvNs9sv+3c
JwbtryO26tSerjhhs1zVmPFHF2rf/Bv8TMTDur2fueU3BpFdnKejth2N4oqtx3WNCdikbVK1cIFF
+GiiPlTsX7Cg3VKoeguw4IPx9Vs7uUcjxcxJGPzgjL8KIiUFY09B1Gz1c2msqG6nfS5G+9Ur8TSb
7lMbo7sjRnwVnXycM+lrmnmSXf3MHPN9Ya/Yh++6HYJNbn9ndfxUFNk+swkG6sVpVMs2mxm0rpCm
Ij3rw0Er60cZ9zuGVEC8809TZw4srYciSvzE7n8hwxyXbjf32Uej6Rfqf94Ud70GYhnr7ysG+bex
03B9CwtruHOEGHa3MIK1SmbfkdkAJuUBpHDDKg/Gf7rjGXNyZfRkWgYMCCBrrvvF97qpsWrHbYNN
70lnkiZ5ftaGukunR+ZL3+Hs3taReUtX8DtcCkJA6TGPYakt062LCdvSipvFElegU7+TFRicDVe2
1r9a3FTYWwNslGqXMDPN9Pu8Td4KZULeAP9KoSEiJKq51b7Ymg0wBwo3YmPl1FRqV7ex4x2tgWGK
3o1na6nOo9kE3WLdaspAfuZ56UYEezOIPbTId9NDwzNlszARKY0cZ/LidyWXNqsnpPXNDGEnVKQk
K85Pl8Ie6TXbRnQEbGXfXVENxukLw20eQGc/2zPlZ4ON+cUr5hjktHsMTXUXRndGCIqswr+eoF+t
hRhIJS2cx7BAtKJ3JFTWjHsCJljTEHE/iyE/el3xaAjXHyy6CEvbgkVV+51O308H6tx5AOhwsmcL
cwIKf2S+2gA0D2pCAqKl1ZGrGgMbc2M3oLjETTqbd55Wf1oTzNqmOoC0uA6ZorbLcquy9h287KVU
j14cQ6x0nJfZfacU7TTZ069Sq5ikGOZt12aXkADD9ISN+WPs90PTXo9t+xqL+Q0bIkQb7zl2ueUK
sclF2/2azeRGoIIzFjlU+ppfNtlOWU15gkm9SzSqZxxHMRpjsoEvJsEoMVIFkyiG0cAi0ng5hBl7
JFYMX1r8msaKaNwkyeZrsen3RrGv2WbRAvdgaHO0GxzjienWjVcQQY6cgDPOMRH5sxi47elm4bMv
dFVNm8pqj4XRcPkhPNnijj3v98y/h4bre968ByMta/VYEoCLrPuJdGs7Ng8SSJ7HNoLpAHI5zapr
BjpdmVwwnzrb86Uhfq9fFzjyPZ7YK5o+b2IDXbgxseqsX1AJ48FRdkJ7CMDcqL9Abw04dhzDOHky
lbnvhvLZ2TbGcmMbMMPhfXAOiQG32e4VDOR2u37QpOqX3ok47iXfJnxGkJHysTSr+z7e47S3xl1e
gsfFUiL6ZZfRz0lei8yBZV/0ZeFJTtiaA9wmLFOU4alljLg8k7o/pHQnVFp7aBN3KwWiiEZ3D1N5
StrI3ZBayyiqNFS5AfK6g5J7bJzhTA0aMiExirE9z5pzAwXtFMEVTBfrtJbPIWLPj8OSANyfj9jE
zyJ5i1Ypcyy/09H9RG09yYIZaKxvZOR81t4TI5pjFObfoXBvqEGgzkPWJ1dvP5ZQXkKV+mMfn9wC
Bae3aDRilLPmeeaFJbJS2QEJbwvX5b1gmrazmZDneRkY2chLibXbp++DErDCoRubsSpZI4V1AdsA
E6gCDhAKwKTMt3XJjNrpVaoakLKigwX7v3Q7a+uleh1k5dEDZhbimrixQVN17CeCQvuzWvY/q2uT
aLBJwve//tMB+R9cm7clnr5/7D6ysvs3z+Zf//Evz6Yn/7ClxYHQNATpYLEGiv/KGhu6wH+JYxih
mnmYp9N1+5dpU3h/6LouPf6Z9K+t/4tpU9h/eBbqH1xS07VM3fp/yhob2LH+zb4M3tbBNSotk+/Q
JvP8d/uyAJlI46RjXpMEzPUq+HmT461e2KMuh0R3zIPpJVWgVQQCh8wEa/N/3v/5S/yT+L41Kh3b
ISqZElCXhkAaDKwRxOs9LdvkTRjSiQvBnsMOzUt5mdNL4xiqCJosoVQRpkS/1tb8vBlHV1fHxBqA
tmFqy+n+oXCiLo6JnZXBz/s2/i5rquNDH2E8q7EAMKO4FAMRLga4z3npvlPNfNEjItTFcDtVZAwz
NmQ8ju1TOJwzjfLRImWbLuvqqY2WR0WikkiyOmmj6XsZpHw5Z9U+jV1jh0DAVFm49yMNRCKM+42z
cKLMGEXX3tztCPX2/hSKY2fwtKdetVzvs2ETF/WvFeS5TgFYmuUr7p1LW0f3s9695DZETNNmPGXl
qT8QtNo6UG0OqEfYSzEX1UVbMS70fstppxqFsG0ziO4SF4J91d0Qy92RKuO5ZGu+ttgvtZrPqJgr
y+bdrmS+A8RxX1S0fdHke1z0C/Pbcu/274OHAmgJk8EES6+a0gWPanfTUek32XEgkmwzT4z9bIUi
lI3TWrDCs0QlcPUcSnY2OPcEYOtLiVAJRdgAk89gN7Wu4654r6L/xd15bLeuXGn4VfoBGl7IYcoc
RJHKR5pgKSLnjKfvD8XrQ1k+drenPYGqECmECnv/gbvaWzS2kTnJRivj3g/K59y277F5uVOK8mRX
FoBWjIBtBjsoOG+cxDw4CiLGUagC8LlRpZKGEGInZLCxz/fd5Knie8VHUSPnh/bvh61D1WaMwah3
GZvptu66d0hT77aGa3HS1CsvWvthiswC7jIVDmYe+rYMALBi7RcOdjGRZW5LmVlTpfjki1J0lTO9
+FJV05kNdC5rvyFZ5N04lspIRfk0Yp5WnN8nbYeKasrc3veNr8SbPGDMfVh75E4sOgNz6tpH/mkp
JIwQMw4fsBVeEvZ5CToomsQ60V1Ra21F0DMoUDDuOuctN2K4bl15BHDWyWjtOHlQEgSEfoY7xJ3y
BMGxQMU6wadSN1cycFYNOPL0PjEe2QCMQgaQzEgsV/5cJSMSxFsMYY7QvRbtFG6xzKOKNhkRBQNj
wEAiPj249CLDx6j01zGmFoTew2Njy/KaaYo/bwyOVJIbZIIbxKijx1Jxn7TUua4bU5o3MrKgAUTD
LkHbT8rVD72WTxJggxr7JzwBIJHb4cbQYGXowEB4IZSJi/VgdIj0ZFVJZ05f14LG9cv4DmzZyBQr
3Dpjf2Rgzoyly4qFqgU7qe2mfAqh8Eo/pZZL0ih2r424IKIQPeEliQYpiSCtQrZlQDSKkVpp1/dd
1EXzGOsQPeVNNlX6ffQ7HpltkiFH+RXt5zgLwQnm4abEAwgTxdpiau/JS5LLB4gUpAMiE4Sd4d3U
vbbHdRoH6zkjZ4ChxKXtSAUakQ9fXOA5CfST5BPqjsrgTU/6rdwmS/DGqMeFb5SJ2HTmxpYkB3kS
fu82p59eaejABQzYUWFqm3XXgo/Mpv8HsWgelEoIV9Ojfq7qSAAYhrZIBj8nPhkeK8XGMrP4Cmtp
4znXKaiiupRvHY+kMsiobka49NT4BxS6Y4xWqhtTCx47QOfQTPGCq5ttJ3XkNbPupKbDLUmjmF6C
1yt8aTXIn2j2fFV2TSCtRvfbk/q9Gct3TsjLrBrMW626+5SNawbWqAXaxyoOPl2lR3Yo7m5rrQRi
kNb3SqY1JAdx4HZGNN38ylzaI10KJME7lFfekTW9lfP2pc/5kQgCkF+B7lxLDp7z3cK29JPvMHME
obe0muRV6ssHpWOup+oPWVzsKh1L7QgvEgXrmTaWb106AasdvhQ1ve+6Yq0H4VfvpfsQLR9Jxf+g
8ehNarBJ8xY/h8BB4pxYAtYLgEyxqcyupQL3INXANAcjMJnTqzZee7LLfCrS5E2cmMvSRWFpnDvv
Zkhb0fin0Dbex0Hvl72PAy2a8gcHPMnSSGn/RjiwyETp13Bz9x7A+ihEwT2QPy1X3U1G60t/hH7u
69aVqxLI7ru9NSgQgZPxFLjNHnrVEjos7kpGPpdBarYqYT8y4rJ3K7s4ryR4Q2rbPkpOOhbA3DOJ
fjA3lmXj4FROhqVWCLikN3Ebf3q4DYxmhUVs27/aWi8v7D47tQUqp9PX1RPh1CSE4xQf0zqDAGCH
uL9bE4wOHVz1sHPVEJ2vQrDolYNAXgFmFXRihEvgnPHKtZ267206pvNKITiTjuSbvMe+D249e5hn
LXHJuim0TWDGKPRa8q/Ure2VoTHml2zmZwU2RJbVbmH/X/VSdAIpD2IKJQY0HWYkpBa+2a1lYwTZ
ArKjCFugVKQ4TUJQNUBTOQWwGdbRGumBTY5mJpicp74v/fn0tjtqDuvBBizghbjc9uqz1wUgGSvt
LdFKpOe8mReEayf5lfryxhr6T/RQl1JiHaA8POQKvmME7ZiwNc+h5RJys7sd3MY5YiMpKbzqtvCY
J9M0kAzaKJXtz/s+u9Ey9RbXp73tIBVFmhEYL9YupXlS1NKdq+xkp7AnnFWVR696R0zADMLHfORF
JAiMaWmyrySycpaR094REJMyC3ltgvTEsJA4Tg3emxZ1f0Km7bwZR39mxwUQt6Qgpc36nIAownWD
e8WQAsiJTO/GG6LpTAaJVpvI6JmyvmtNfjD+ZQ9On8C/1XOe+HOgtMEWt4kPP1LXplVgQNpJbyCz
sDozjkboO9su0g410JpZVcQvNQjrdZaHa7vS1i3YmTkZSHnVeUW81pnGYmepkl9VM7TJ0nsz5xNn
PvIKZecebRni6GXxqQ0VNijFgxbJzjLMie2liAbmNeMhfKT4HLSHrOVzJQLxaEHZye2HAMIH1pru
UxSZ/tLwy2fgXMeBoD+aJOGtmbifqKhhu+QwfLJColvDk1nbOxfHNxAOAe1Nx0Q+6d+0PMfKyJOv
c+0NWshM72LEmwGWWc/JNfkcxgKA2VB9okVM9OoecRYcbxP5SZJk2q+WN8GVvRXACGQMMvsJXXKy
fQrh/rYGwl8DetOJGTQN2sGZmcDeb+8UO383nJPmyC+dYX8gFcvnU3VXUWWrwKPDw+BDfciyB6Sf
QQH68omUnTwLUcGGw4KIag0ERO5w8Ih6kni2dwS0ihDWtpEDxkeR9xxr0VtYeK/Qi659Lbyt1fBa
QXfSQmNonibyXqvQTqmSRTmiH1upWEWbfv84pA56uCN5c1t7gUW+zwwgC0oc303ikJnC/1j1Lskf
aZWE3anLvCcD7CmYbx+TVY12F1kJmj/g8Pq9pDIflkwdUeAJ3hn0v4xwdGm8ckJKkPRJbeAMbYIg
RjQdnIN3zIxJ3iZZO+oGaMZHqij1zBtRR7botOzhPYQzK3sT78pK4xVx9dlQGXtG5BJOarPAyNBP
GVZF5xJvh9NjE20CQRQcCAOTIPUNdPRaHB9ISoUVDdzgx7cA8bh27XEBA/+MqHVfPR1MrY1EvZS6
aNsOKd1ZlT1FSuatzOIdb+zbUAI6Hcf+K5PnX5bffoD4/VRHyANS9hZMMJVc5l4x8b9tJCIncZPs
SiTUWmx/NooLYon462B0V0rp7k3VQDXMK18arwJPZJQr/E2ibE6OMNyEgfVLDUm9FMWXX9PFDkr8
0qk2KQN7U5PKJxsb3ShNjoZ1ab/7NUaictodFDk6OkproVoOrjEmwEE+ddL+pMMDStZ9Evqz515X
Aig3EwKkYOkGuaD7b+70zH7TQljnamyvaXDR65+pCuZ6yGcy/m8qi7hi/06Dc6v5KBe7N3j3ziPE
zVPwPW7mR/DCwmhhRcUNOE1nrjkZfpcQLIzwodfTe3Q96f6x3gEZ5iRgYSJEYgEAAjOVQn3PgGBV
NgZiIQZpEQRH5lmjHkffOmKoe1RzhGOHotrWRc8kqDLRb01WrdpAtu7u1JKwLkDZTYPLlg1XUPeG
20qLjU3ZFKehUx7l3H528/BKCk3aFySCAYPZSOzg4FKZvLxdMu+IcLfQ9tH2MD+GSrmJJHtdop4F
YiK48lNaqMJ5VBVEdxHBwVQ1kOW5bOnHUgvmUa08Rpa/NG3UN1xidW2XbEIrQW74Pux0Y2bG06hW
B3JmhnSAAWguKTg0FYL2gdY3c3woyeHQRuHVaM/cZ7dToJQQlVU8YDr+vSSbyiJFA2MmwI8mEPEO
GDbePg+a7j/a6IZmnXUNRXrm5ZMQZfzZwNtXivYqVZ90tf0MfPcDVO0vmJ1vjW8+ejrjbcfeMf8+
6bn1VUT5DUjkfoFpxrr3c5KZjJB8B7yWYryHKiRApb8qg2NPdnnpudnazkjUxu5a0Ro0rRksoEiQ
gibFDCQwU4x/svy+KvJdHWIOGKVMaskrgoOw4lcsLdEQ8XuJGZ//7JdHPcIY1cvp5h3Jv8Kv71Yd
NcxABv8T2+JV490b9HuquXxvCOXtehTSNinpIj90k51YoJxBmEEUQ3TUENZSsPuYNidJsfZz3vV+
TAaAhjgueO4wAiXFflaAqB3v6GPGgpJ1WyydPP8Qx8UoAszyEoFDB9jeX+fOpssjLxou4RR45+uJ
dX2uEopE1RGZ5SY//yZ7Cnq0iCoNJOKAr8lq+epO68QCdtK6KcF0w5kCmZkUnUmgurDQFvXtanL+
SXaeExBSIBvz0nbgVZ3Kd3Fs1cNkBTrhTvjkmpF97JoWlZNzMKYLIpS4olk9BWhia4Cz6AeIaPz+
b5EqB51jAC+UDSPZ1VMsRpRQJ+RiouiQ79sZvupuNF5aTCBTEDm6Qx5AFKdFJiHriwhsoUgFnXcX
jUCd+d9icnnj8ltRHG0hKjfy1Wrp7lyc8stmagYbcb2+qjAlqqZh3dPYqztx5853KQCilhnxABiS
GyLuSlTT51c1Ih1inbj/4ghREuvOr4Ooi4UWT2zLxt8UurOou+ZWPPjAqnmw4tZc3oYzrr7vmH0C
CV+IWyF+pNqW3B9sToDf1IQ7UHV9q3uMPKvYP99fHT+gEVSjtkocF99wDLHwqNx6GgjvMRsXtTrc
0sCmAJ1ZJKFprYG6rzyv4LHKzIHgrFSNOQHUsn+68LffIIqo0qAXreL2JX7i+ekFiCnNcKxRFz3K
/jt/iqI1pZRtTJL2/W0cR3CWp8fUE+4DVHD5amzVAgombt7POwg35joL8HoYSUWhUjoCwPNfpCaR
l5c7zCeyUy07pY/jrRI/KZPbE3yYdiV+C+p8R2Sm5FUuGy3upgkfeqdKOCDyronziCNF6V+uc5oc
ZiHdzUK8CbjKEUvIsOudXg6VLMtGByNzeX2mHcxiZAedYXHuDRvxBvcNEmgDnBnshbCxJCzl2tOX
9i+va2bx1vVx7nFSDeO86dsUlxS/dgzRa88yhoZ4zW7Pb9J098WbJKqXdZmF4gYtknC7dq2iW/lW
fLLO5t3TpygOunyt317Rc1FsHwmDbpwpDjLd7PMhNUhp6bGu0tX5qaaFV63xu99evnDx74lDxDpR
9aa3UG5hqaNdu/aRQhXbdPGyiz0ux/98BUVdPDVROh8j6ufij+2i+mPd+bXNC9P8q+nBWYPQcawD
UgNBFqsbBYmOudyamIRN90d1jIakL1Y2g7oKcTe0jYrZ0PROd6aKcop1TMf6xgojwpX2lQrOe5QB
PwKRT21t05XNHtvhfEes8SZN9lnVN6iuqxDAM+QlN5okL/JCajYSzM+dWGROVu9KBe7lXNQtzG9j
Rnuw9ix45IzGXCRrUnRmIrNgi9j/z8XUJmGKe/VdFOfjNia5jo7BvpsWLvps4PNFUYWCPhfFRi3L
TVDK607rOxLq0Pr2YgMpu3huoklvJrTQydQtiYUzvZqX6mVdr/XcYrH5XBSbbPHaX/b/N9svZ0Yc
J9vopRr2V0ZfjqvL4d9Ody5a08/5tvZ86W8rLj/wcpY/rbtcXWztTeMlddFwWGto7P3YeDn+fDl1
ejl+nH4sU1xjgvrhfLrLzfmx37efejkNNj6wi1XmUpdLhbxcSiw/+yk0DtgBxK2+FfugKXZqMjiI
JQDv+J1+Ufoyh2XCQqwTJZGXEdWqByzoytJabgLQ7s6UlynU/q/FIFZ6EXr2VQ/8jaA53Yg/9bH8
GBr/Sz1KcnNOoIpBqGj3UzGMmRaOeAG8qflE1KJcAd6/EZkZA8QAvd00bJDp4JZGxaSmFKOIMSSm
geozcVo+SLsrwl1/zukUYghRR6230SMb2AjiZ+jv+b4M0IOuyJsWciPNkOAxNxaS1LtYxzMM1VU1
24m6oOKLKgzKl4TcATS8lmzV9NGKEiMJMGljSaQyALYJkgJH4YaZeZnKOrnt1lukxVjtbLmodvnv
0o91ZSlbzEKhgVUFGawaj6zzAi/dcndeF8r9OgJXIo866Gl2aHXsl33AnuJ5BoR5dqKkcGPOJbEu
6FTeAYO0+zCE6bYqK0a/hmHnO7B/FMUTFnWzVB+BDGL0OD1bkW0LyIzgCTk95kv2bchL9B9Vn4jx
NK4rpoUoiSf9Y502jR+Z+7yHons/Z+DOZfGg25SYWm0j4Dk9TvGILxk5U3RF5/rUiZkjQ6+0LjYi
GRfIGfgBURwSMiK0yXW2i4Lisw1ytJymJ6pLbfT9iYqVYZoRm2Ws2kh4jDD4L6u1SSsvhX6x06dn
C3IYWImoe0OIM9gkcIbL3C5u66zb51lYY+P87GLTvsO26vviT+uIwGykoFLWvqJVO1QG/lrUCNcT
ldSi5WXdMEmmhR7RZUd29QUGdyioocvoOfmWGKSx7Kr2l6GMfIPiOXniEYkidKYH5E98tAkr3vXL
kxAP5vJ0fGQH5pI14MQ7fWuXhTU1Tpeq+DKd2kRRb4g+xWMQD+hPj6qZng+w4XyDiuFCPJTcRPwv
T8y1+NLOj0h8eXbYGvN0QF8Ey4Ni104R9cEaNpGL/cI8VMNyN43Ot/iSzDRGoSQTovzdJZOw7KZ7
5ync9tg2W9iVU/1cdDwLLVif+bO4hfJ0H8/3eyqJqqK3zB1hTZy/jFC1l1VkP4kGUnw7ztBjBieK
528pMwM4lMTPcpvUtJnYeMTy9OfqJNLhS1glYSbjMitSo02fQtVNfQLNYus4tRQudp9Lc8wfxbtU
gKWHv8TiUhUlsc6QJBIPDCDEm+ZPt0GaziHwAv9/ERECHPBvEBGf3X8dPvvgPfsuvQ6absIU/IWH
ALkAtEE3Dc3RZNOES/sNDwHqwdAs3ZEJnVpoP/7GQ2jWdBDKUhx1Vri6iFgpf0OISjFtDWqYDMrC
/k9ErMDB/wMcwpAdQBcAITBwhozB7PWHhlUR6jGyZml4VSHZ42Gng+09MPQ17LqrULzoopXxVeT5
56aD8qePdosEWh0IU1UsC99412F0LTXjKuuQIqzIW5wXmh70O1e1dRILw0ui0E1oEPV2GATyYYli
ajv4qYli46blebuoRhZhEClC9UY0JtnUEeRacSoS1JEvrcq5vRH13LHSbZB82GJyPrUnZI+ZaP8u
iWqTaN5yUCQf0gUt0DjNHERrk4lOWxTJYOX4/loDMFa6BtHAXNogURUbwMyjNU4Q5dKri+bnsjAa
3V83urEXXTlqQNlOLIKpo+8kQ1qNQXUlVuVITxMMRUG7AIpOlyK+Z1P0Im2W3cYKqaxz7/Cto7Aa
VA3wTzHyEsa3NnUU4lMXC1ENA0ABSiB9lZLddHsP1b/ZWEHkHmjk+r1lZ4sYgQLoQy7KS+0HrpWk
tQGimWMKp8JJgEk0xxKLhtUA2tSm+ZlZkvCjCXAu69t71w8RPyvljWIn942v+LPcL69RBDXWg1Us
5Tz0Tv4cXdByP6YwcPWpRFgvW7eK8upGwN01KViSiGlXGpzfmRSNCXPqMaaxnOGYnm1FzyCeTWgW
DxjjFe54SFX9UTw/b2TwE1W6XdYnfCXMhULGAwmcJoS9pw9EUWXzE0PQamm6QbOj10SzdCo5v0uX
dVre6XRwv7eIfS7Vy3FineygkkGCvl2WQ5NvLvv9L6f5uVmcFttR6GaieN4e7UvMOr79VjyA+XE/
foOo/ufrytyZIpLQHy4nSErkEy5VURLr2hjMjGQ4K9Rhf1zqfAt+3KYf1T4Nyds0Vb0QB/udkq/L
yt3FUwQomDpwsUh/V6GXMYq/1MXmEroIAh3TTmLLeafLkWgzrocaGKWvQg/902l/rLtcPh8Grvdj
s6he9rn8GgaCZHFBxC7ELmLDn/a7nA+DN2dVRs7VZdXl0Mu6y/92WRdV6rE0zYE3fLonTDkewAF5
wJIZK0sZi7zKyPg16NvtSlVqUN79UVTtCc82eMewwe1UNYsKhUAFOytTwmhMnONyth9Vca7Imkbj
YovDxxaTkeS6A1TFTQ2JSezzp+PEuvPBYh/xQ85nuNQvR/9YlyW9uo1KOdt2nd/ucvdFX3YJw5/a
ZHAChr4HuzLVAyzox/nPojFMEyvIzwzWfuyFemiiBRDJmbmdA0pDCjQ8QLjnHAgVQZbyPI+77OSJ
SKnYJgI4lwCVqDamDlI9Mq7Dad4bTwt7mu6IRaUg3jtTpLJZjUN1I9aJ/UTJgBMOIvn3IeLgS/Vy
mm6aQouqP0mHkGgmfDfdnSQt2p0oiQU+6u28sIEnfNtQV8YCpdZJHhu5ZqHZfFn8aR3BMPJ33kxE
7kT8UpRE9FaUonH6bsQWT+nx6mxxuUbrgoEzKOQdPmf2Ct2p6587n48TayXxWtejvQpVSJ9nUeOE
QQQShvz63AMjMw3WzalzE4tgGqCKktigRBLzzDx7ktHZ3CLOVu3EQrUQ25il01jbcLxf/XSrtGok
9V9pEvarBYNmu4K8pGig1DoaJ6EeI4RjLguxzs+MNxAXCiRmtAF7yx137bRIDf7ftK221TRZEhLX
okTyBdhaluOjhECEUIkgYYT8OuLRPpr/sHxbGBuePt6WboZs8WR7LJ65eL7D9JCxWeSFESsb8e7A
xsIdFlyWF3C8Bro+Sk2SiXUHCVPcCXFjQF5vdCW11ija6zuncfSdKPlG+VdpMBsmVk0WzJIkHUay
lDQP6qgzX2UESGhiisSoPs58nY7Hn03OETZoheiSPnZ33KhsZ2hA4crcssBplbDnsLbwlkGCoQ4U
YAwTJJi41RggfJY00jKwUeXrQeswPxlndi91y3Kau+tithhNYRpRF9ma80pRF1vEIhWo2lyN1SlL
6AK3mVC2l+3fdhInEfU4lsyVqtaH8ylHRoYgIUMQhpJ2ZytdAkCyHkcSmDQn2jSvEosezRs37whk
JRuMtIytOm0XC22aoosSlpNM4EVdHHTZpxZT+x+7X/YpzUKfqaPszs0gz2DfsBhFDEsUecsILeTT
cPeP23FXRCsFe8fFj33E3v+HdWKX81XEIURcPzzHQ3v+988Rpcu/2vaw2fUBNw/xT4m7dfl3f1TF
P0pCzBhv6qkXuiyUqRO6VL2pB0H6EXh/7a60sjd5YaeuJRO92WVHUeqBro3kRv9+zGXz+bQBaSDA
yH+/oFiJwhWn+3FZsc+/XGcSmQOdrK1MJHJnasmbLha1V3Kqn0VRh5X/104/N1eGwaP819u/nfTn
rt/q5+K3cyPOyVeHUs351P+0Xew6Blm2rZSPb9f4c/HPV7r86GhQ7gcnD1fffoEoXnb5dgqx5Wdd
rPx2+Hn7t5+DeJleEYVFsEn9toh/V5MsXOqFNGzEHpf1lwMsXXYnYZSXyypXr9WdasSJNhdFsaWJ
beV8iWxgcpgE64Gh6k4sekKtOzzR8awNdSAPoihWis1xnRP2uewpSn7sKwu0U4tZeNlsNtNkWWz/
djqMv6sdEva5TAyHoth+vpKoh+V4P8KsX1VNg8HD5XBR+nbOy08SZxebedy3kpLWKyUh7NMSTxXf
yuWLEFVI7Uq6OX8XZhuSS7/sJScA51280WZ0pwTURObLFyOgbpokXxZ2CoPKSRsZketCpytyFOKG
Wf3XQmpH0j+ijsSMQVht2uR8lo0R7HpnioriX0XjPw3P+mlgdqkm/SoM8ZefEqhTfA1k4QuDHSII
gyaRYm5QrdA/XDryOCtwQs/Q81XuvIRYdda0v/CbxQIMqYXJcgM+hO6gYMc3HHGazMGIXUuWlxCi
mMNfZvhjgOSv7tGtSE0a7uVGXZRoqW1qYZSg0Zmj2AgANwSpL4Ne1s2HmP/FgLZa6TUYVQZhvDsK
xIWlbTb43BiLsIyOl7mrCEWIWWzSY4hYmDqEw65V/r/H2XDt+rfMI+Jsm9ckr2BNfP5jqE0c+Veo
zZL/ZioIXk1BNhWLwb9oR5b6N3IIEydJNTXTUmwE4f9OOzL+RlBOQd7YQnleN+AW/bY4VP9GNAyW
kqZZhMfgHf0nYTZD+8com25jyIgevY1SvIzuszkZC7y/3gapNzks/LeOmKJX2Na4cchGR4F50BLk
pXF2fiiu4g0acKO6KhBqU5eQAJr7+lV/RxjjUc9maboYnLULsXGcW9JTne8bwEZoU6RrkG9GCeht
44SLRFqkZL0eIsRn0m3u3mJZv1BX6SsAZw1vNCDuIIoflI9iDwx86ywQd/j2TP5vvhD8j47NbSOo
yR+CoN//x9JVB0VFjWYDo/aReeatTxixsLUT2K/3pmy+JAksbh4Fz0ag3P77i8PS+sMdngKZFiFM
i7Dqj6tjx9UXoaeNG/vB6fbyV3YLnsqfyy84F31BjcXTA7/ZO/02cxf63sd66E5a2Qfnzrbm4xE4
vH6jlAflivzka3I9bjHYaBbVdQD79KbJ59USeeZXODjQUY07K0SEYJFtoNg++lfaSV7n9qdnIEYr
OeNj9Bl1S/OkP1eLjlw2qkQcg7bEbLRmM4nJ1EvxkDygM4sMroG/irW0nAXyV0o+h1g0IieCjtQV
dpEr+QMQnbZBe9kuAL6Bep3Zi/KuuAZRqOxxCdrBkXjJHuA7++/hPf/Oqn9Kv4jU3BIRg12MpA/a
LrP21bM33VVzBNzPNOtz2CSLZjGidgItKJ99qfuimtcOKknSFs579YbwZIPRwCJ5A/KI5LS0LV/A
CibqsnyAq4LfpqoukSnx7pETcR7cah2HN8NphJ1+8Mw5cnbZTfTpAclNZtIhuzfWI/Lqs/Qp6e4B
cmfhgtvhXQ2/0ldzBW/FRXHnK8Qe+mCaWxrEyFum4dybNGFWHUg1tCMgcFnQoyCp/WqBloPtB+uN
/m0q3+jyCsqOdVO+dHvzLTu5xxr747tOA2k7AxEJ8h3BYOcW+aBrOrJrj8TPxjuZe9RchoUJJEqb
56/xrkBwxp/5N9kCXdclKnfNKsGtGs2HN+CdUbvyYU6YC5zJf6nVMs9OwX3tH+y9PizwS07RqF3i
S7of1/qKngQBL0yUsD9+Vj7cQw7F7TD+AqnhLJKjO49f/IN6QDla2laIv6TzUUGmFReyWbi2rqCW
pOF62NtPTggnG52qRfxZ3qB411+rzFiP8rPaLo1bHAkmjxcUUObgsTpl7qAHgujKDCFyy7oiSqVu
wtdmW86To3qr5DP7wXszr4Ue/Sx4ch/sGxj4vNo52mcL1L7g814nR7SI0STRrqwbnA6keJlv0rdu
hRFfuCk28S9nQXvibCAHhQfn5DyihZA1azSCUJeYJ3wds/izvda5m3s1vIfCVxyzrQlrZjWS9Qen
EcxQzul+qdND06tF085UfAoW8bJ+NTcBcj8zBdmV+biscPVcOTfGDhizf4AdiOEQEkrTPHxmvpdz
cH3qxlxBmNliAINSKhNQpVuDI9+4+QYCdjkvr+GkN1v/EOHSjr7Gg4bGgjxvW+Qq5425aL0lMyrl
I37ANWGjPUfo5a3VGUSfE727uZ54DtvwoX4ZFpth4z8w4AGLhw6Rd8Q2zEOw8N59rb6kCoTZTD20
yPI+keFeoifs3DQuWikzaT2UWxnZlHXvzSuAWUeteXBu2kP9jNwopu7Pw638JC8SPEJm8q1yRD35
37eP/+Swi+mvocN9VRSFbs4g1fS9bVbj0YaHphabCiexFIsRNbGe7KD6X7x5/qkRni5jOCpkXTo7
1fyRTCpLaWhgDxUbA4mG6RJkNbeD13+OFSITqGCCISjo4n/n3P7Q76gQrn62/baiqzI5LBM2Buk0
uvHv/53mFcicOlW1QWvzCREYd2n0eJjkvYd7rwmLRzEgCjKydvPH0HP0hWK/ZlqXLlxU9pDcM7d6
PtxnrttuRiBsCzjnuKEbaFgEmnyFKuax93DPRj6mWhErMiYehb60e0S7SlXJV+OIVGVUVNd1T5MR
o+HkTCI8sFwBYWk4GXeTOVKIuoC5couqelRzdHERIEJ0Qm5Q+00z8mf2eIu2uws5ho4eiJ6qtaDN
swcU3Jo7z6jUgxOneBzm7SKJJiqA7uVbpyZ9ZCHqT+bIgsufPzst6RLjGMMdWMXGewM4vUDOcFWa
IFRBeUlZssoK0tJJpKw1edwi3zSuzCjMZ3pariXTxUu9LOfC5rjrsMtV0vYUwFlZ8NghCcWQnZxq
VZSKtMtkmHoI+CG6UkoLRLbyhVIGX01ZR9eqgNhn8l1kuvohaAl7pCMii5kKjzAzJEblw8YoSqR5
ULeTB6IxwSSLjKo2P9L+Uu99BX0C5HjhrwLLnHlxPdnWKBC3pVFf60Vir3oZdWgVuVeE76xDXVmH
UIeFQeSPjg9cOtxsom4SBnVOr1879VKPJ3e8xoo3batKM7k2qm2EzWDfhSctk94dlV+WGuO9ob56
/N5ZZicfZaa7GxjG9GejegzbGilMI5nXmWms1MB8bAL4Y3pCR+FCoY1NBgktkHqlRJtoNM07Y/Tu
5LxEmQ81I9sHVWeclP6j6A0E2SRtDVQff/j8Me+hux0bGcv0qq9uez+9C13vXg2qj9DuC+RQ80cI
dNAJqqeprHdLpQtsZBGkcGUksL36UVkYMjpMbqRvsLjsUqdZGsjMQKpEMEJFTjMJQw1dSu/az40H
wpkH8EnNXHd40jYsPSKRaynWJUyN8GxusWWEnTRpFHaPaY44i91lc3xUMO7rEd6IIX7E98C+P1wL
UekhhcDnRMlMjtZSBG/N9BoIEI15gvPvEeacxfU12tbIhCEkxN2Jx4My5Is891bI4+ZAS2s0Z2w4
lHmDS+ngr1MIYdMzk9Ek6uNP/I9Xlg5XwDcWXWphPhbPa7vY6CfUGelBoQtbI7puBQqJBXRxCKw4
Sna9NUN3rikxEe0CINovRivNLWSHIwZeqfEZ+q9jfze2xkLr2wcbSpKjoVNh4SOQ468ZjUQzYYUz
RGv7wNwnVmnuNQ+xMRRPjoMPT33muZa6BDtOp4G2xZUrobiIes71qC3CbEDypdZhaucGmddUKbaq
mRLPSLAxQ/EpBybVI21elLcSFjBrPcOrsI/Ccp4h43c2csxp+ZA/sauFDet/MyBaoUARRt26F27J
S1uRg92QBSurkjCGmBbmoKK+E5SM2VRIeeuitk9w59J5KhngzEkpE9jT8mXny9G+17toZ5mvYeQy
aBWrAvspbYmTZEES78Uaw3eic6lV3/kiwv1ogCDGgVRG/hKcjFeSEPXrmOazd2KsJhv1Ez0hiUBs
GyxPwTweZvJxvK06SBBzhgD5xl5Uh+zGwS573Vpzhozus/owbtTnMF9Wi/IQH/qD8opkbbVHH810
Fs5plGa03dHzcMe3X1z1cAu/yrWybBkhXGnX9vMsu/HtmfyMSJV+9F+rK33VHxD9ca+zt2TPkF0G
XjtTf/GMzF/2vrpDbnIBh4yIdmEfrXxtVUDb56i2JTiuKIgSLaCdldXcupZPQAIRL/WiRWnuGM62
UCBiHFO2yo29YIAP/q58Vir8Eq9gQXIYSAJrjnae8Waf7A97W3wG7bOPvku40Ou53nBg+4XAmvGI
JlwDQGkmQVbDvr6BVLOIr1EheMzuGch7Jwgmj9YarPIxWFtoENKJpQw0tK/4ZQzXeOK8jS+YuVrr
olpm6EHhW0/fRJdnLup9vVEKpiqrdq/2u8wDU0YDCn8qvIZdWBprU9l30dJTV0O36e2VxuiqW2LU
qehbAyUXvrZ677hz+YAAGW2pQSSafBmOHsUyQJoHpqw+k5adeTIU9P0W0U1B27RPlh0ZgNWk+tvR
INCfzFHG7YtFxT3Ml95TXK9RgmNwem3zy5HD3ubwI3+p+VpTVtDDswHyObpjc1AbxhFeRLBlQf6f
WDGaTDPDhkQ5MxfdL+5xxPc1rGt5VmoblfuBeGezQlkQp7SkBe02gz6E4NZNxt1idPkJBU1DTugN
aXkeTwGI9H+4O68ex7Etzf4iNuh5+Co6+fD2hYjIjKT3nr++F1UX91ZXDwaY1wGqhDAKpUJikOfs
/e21PDCS2BfzO9s8Mm/NLgSlxTQeZvtDunIKs6+GcTQ/pNob9xwWhXTgJbbgGkdP1lX/Pfac/Ty2
ZH1NVwOWPNxP1ozi2bqWLfb4Kyoz8zf444f1Nbxj/9R9tBC4ysf+eYYemO2iT5a+7+W5Poy/2ZOB
KdZ/ND+5mpfiayCGCVDqbXpJZgewjX3lzyaDfLUXk8OQYPVS++0TgCBSHshjxY6BXzZrKWQDZ4Cn
wJAjB/hLE3m6a1yzF2MLY7qqcjJTZn680G3fGJ2Lpj1Tl/2R5ysPFzXdtnEsoSRE2DtL3j2Twmww
SDRB80LaY4kO/Jo89DjeV8o7Pl6mwIU4R1uz0SOBzotosZG8QpQzzgoU9xPke3agWKkq3imfx2gy
lzeoxMv8OmSv0RoUJhqWIB9O0rdeegxVKwy2gdQMGJ5qrvbdUngyaLv5Mh9GxkdRpvgcufoulHZN
QLwk8+cjHblLCjgWbMFvuELpu2yf83NY7tnb4ryn1wuprfrGdkTtuNrFrE2YecYLsKMpNqNBQAPL
iOVe5ZwxfFOC3pcAl84xEP6dJdzsPQ9602ExwAaMXuIrJuTsrg/CwpHgTjMxOu4k4BTMUwqHyKHF
nsH0pjMTlGPprhebo4YtKnUBL/9sUdbSIzOc+IEdeXnMsucxYJVnP5NQHd4qVjhzIBzt0DnKOz38
gOpjQDHno5B3K5ePQ35JfO2lpK7gWecTtrn1aSq8+b6Rd819/sB+5qP30wPWIv2ScRqL3Bqwq2P9
hsUMrPKq87jjO7bqT36HB3a6otzHRyY3sQ3V/NZ54dLmO1QISu5IDiwtbTMf/7l8DR9JW4CzZ1dX
O5PLtrx/7O6kj+ZkMD2769/Fg13tPuNDd2KezmOZ8BDOuLzYbDvz+MTgqghWTvoH2wd35RWvXEL7
eyAWynn2q2t0BX2tARVhdwWa1L6TNIfZKv2l/h5c48IZVn/WrslLdiJurR4jjcoy0kQmI8Ca7POM
eepDLd+bD/rFeqpeIbxs2i3wfxGUdaiD+/Y3WwMc7af2oLxjMF7v2NJducJQCmGPmHz39q5nPJls
OX+s8GgHJ9edonBrBEMHXhf9vTmVgOwY+H1XNE9DwnonrkYPDMy3pGAM97G0n9HmbEO5Pr9LlT3I
87kCXZg6bFLJpIaDX14oq6AWSqszu0rld9d8s6qwG7fqz/oD0487Texgijyogf2kxC49bwauI7oJ
kA8ThwDVsGsPDEJBoQB2ukf2JOwretSYC9IVWQYiGPFnbF3twGEXva2/iuvtNKd70bH4pLoyAUP4
LKI9yyLbW+6LgMr5Q5QgpP6OJScVD9F0SRjcdpHZruTEISX0J4FsJjcvnPxxO0TZKZyeB3ifkfRn
NzaBsLwqvef8Yy8LW7Dn7Dg+LV78S3mTbJcdwXTJP6hAaO/KHQWQUdspd/lh9ZsHBqCZqC4eok+u
S5wMNO3LHv3hMt5VjwnC7F8Ab8CavDF/KmyXoRR7S5DtUi5lnB8jtoJMPype/jLXLxBQVtMhjmZz
bal8LioKZ7uP9HOr59/hYl8e5vcwfGKCOGMBetA4YsGrGa3L4PCwCz/RsmWkkRSv/m5eqs8qPOuv
dfKYAsfEjbk39unHtvCU/OQLxyQJrTFxW2WXHdO7VduvXCjelD2w+mBwFtjaFET2csBEHBihC5LE
uA0a1R9+BARYIIIGpJOdjNLjQzzJ6zV8omXjhR/DD2P1NauAZ2geW+8ZpAwN+6vsFS8WXZj76kF3
osf6vKEnv5hyaf5o/gCdyIv+LMfiS9UeioR5VhDRvOw4iycO6R0oGqJSD7az3I9yYCSH/ph4y6eO
M/qFszo4xpJHpTZ2JYz2RB+cq4i2F68mZUqgPXcUlL40X/7hE8UIpugwU2emxDoHmNHTxsvhJT2r
VC9PsJ8plsR+nD8UPxiVcCQUP4a1K7OH1T5lik+Dp/Q168oM+Xg/mgAW2SfInzrlllz/HleZzQnU
xuh9NRnfz7hAoeHEZs2fXsLGlqzCrkEnnw2QblgCYeFho+5Z9cRFF3kipJydflnYoL+XpRNeWu1P
1/5qY7e953dauEaNTniIfljDlHegXJMHJgvDyMlZJUD58aBF2plTf+Dd443Tf6AB0CczANBw6L9M
sGOSXfw8nsff1q/pMzSZ5nDW7+aHXaPduRUsxD+d6UNJ2OFJFUdqycZbNCMO5irkKIF1XC+LW5yL
oGB16UKrma4Zy4y29koMgThcR7c+9Sgsrom3ArhUfP23fGCJmAQtJMaTfkGiRrYTM5AXXfOP8pAG
8ex03wMTCZQ1nxvGvBxo01wp7kTQXIU4ycH8M/6IK0elFDnF83qJL+Uv+zm66y/YDPRv+5C8tthj
HOrnzeu8+Ev5R1nvF0iRucPWa0kPzAskrT//skRQ06aw2cog3eBAR7aESUNzRhGpjj4v8mlVdV7n
uTEiIg+ZExt4TacoV07z7RuK3F/GomfQp8OGhJgVa9H23dvN7X63j24/Zk2gYEtEbZyUB+Vkz4kC
j2q7N8hb0u/LfR71+6lI44dOVtzImDVXE/IuQdC56zG4ukJuVc9iwppNVTQHRc1weTozbR5j7zXS
uyie+cMucIoWtYK8zsIuY8cn0xA8N8AJLuwF2R+hXu1XC7p6WDa6Cz6IiN6YFdSPVE4eZuUTymFF
JVm9Hy54HiwB5auVKUbZBnVOPC9en/YfyobzaIZuelIKnL4FmIdGpcJOgDsETGdabhOmMzvh9qnr
NOFWofhSY50LlwT5YwGhjS3NjVqEQapttd6UAxCb1bDwtWSOX5PENxosl1IKliqJ+tYZNdCmjUGs
oSm5FFZN1T82rI7gbLi2zSB7i1XTyWdAynI3nfSB63qdrRRSxHSK0xyaN1wg9BLhJe60D1Nfx93K
+SEdsvgARVXf6VL6WGO0ErV1srg4hXFzGjXZVda8Z/3ICnmqwoc8IdanZd2xhwcz4ojaIR1kGb4a
fp6BU6G1q1rVIQPxaan3fS2DptaBfC1qwfBKgvjAXlhUFD2zkpP9EhfkP9Nk8ONRHAHdn2EXv5tZ
CddgkuiT9eZ9mH7lQ9se6Vv/6DWqUGMUM/zvFNlEmHD9lYIUpsiHDjyXOspoO6uoJeggfQsFeX5c
o4eiLI33YnjvpArJq9x/lMNKeXlykzR8bow/ilS3DJDkr2OMsHlqgFpNrf2nKa2T0s00kKWQygmB
97BYFK+ZyTWqCFbhTbxJvWAsaWacrZHjPytzckrLbkhEuRtPOKhCannNsL40FjmvAcWU00jgZCJz
osMQTW/L9o+pKrtTlASqjaF+nqH1t+DWTVTBumIjck1VBISxupdrytOJZgdrplfEyYATteppWN+m
RnojgX4FIOCNtka1caze+p7N2O1ni9T4g/08U2pO1hP7d+ppiTWz5c/hiplys2Hin3tZfy/nDCOV
Rz9cArksN1x1kMC9claOd4OIeAbWLyXs3ipjOsYFG2IMpUCGq/6lbLBClDr4O2uyv9vZVZLwG8g9
c1bjcLIqFsx1QQdBZ9RU/wA8994OQD0ymuodzrGNvnjGS+ZHNVsGNaaFkjaJ5SU56rAWhuJjbNBU
qphNI7MGZkhJ2Mx0mGsa68FeLOZmJrZNVst6Wv7I6ukbhQjW3TIkMkI9qOgPRsJErDqArmesCBzg
C+E5kg8ap5RcZrccd3nlxglgYijBXrOo/R6fmkloMzGPo8IFwIqeh5kRAQuEEPvStB9lR5HkBxB0
ftfZPfafLV7/hSedLD4iPk/0/UEFcsPEZ811UbWBjIzULaSIsSXm9V6ShA4ip0hPWxp7B77LlTX6
bdFQ3wm7fEgmqGLNspXJFgFFBqqf0j/awIA53ibcMn26S1RMRRnEnJ3a0bYIeyedKtrJshXt62Uz
KEt+rcB74qXl6FTLfauzpCVfiO8sG94YsmM9ktOL4RxenO3mVRNs0ZQy/bB68PF6itMcd62TRuJ5
nNLzaqKKUnFCiBKmUsVeeh6hBDOWtLhptqh3NX1ACcGfb6Ki2eWW5mQ2lA9gcU8pTkxAPfYXIXwL
5HrxMm8WkJH3iumaFrAjUkc9a641ZYa+D39iXAraOLwxTJU6HWPEcEnS1KtBHrNQZoBlBOurfsYz
C1n0NrJ5ipT6Sl9jX1sNB0DfAcuicV9gHesaFvjlpVoYVIDLeXEeK2EciqZ5km0BhLMNxgmkXtLL
06Fo2991jhJT/ooixmeoysMHTzDRQMCl2GTlH5nkdxnd39YAZVfBxqWXwIKHLc7y8WUuNpKahoV9
h3KiHKmTapJ6RnO8TaRue1UxYdYEKp+lycNmZTJyo0DpSdt3rsijVPYTHqPCzwe4iUNW77tuPRCl
PoZpK5+qFvN3KueP89h/jHUKaK5YWZ6ojMuarImKEoKQJH3NqP6WWLuLxvJEdOJumu2Id2MgVZmy
lYTfKCRr9nPmgBzd4FMTV8Y+zGSm6tkTl1EE0SSDLVnZxUs1T3yppqzWTuMJzPiLjGitq0YHFIoS
NBOQSAtGKUwpjHeczXYmdjqvH7Wrsqqv+biYAVY3htvzowHG6Gs1kpMSrdIhlZWHQrAGJbaFNi1n
E232T7NGBTecrIeB45TZck7wqh1oepe5YmBGfqbXGulsq0bLCDqm1DM80WFS7zVNCpKaQh8IDQBy
SnnQ8vo0iuRJ4vd/TSieZ1X2TtQ95kocs1rkQobfOaPbNiGVGuWTbGPeUrWCEnKKYyBr9YQMPxt7
gOJsMENEhQmx2UOasu9Ykw34lCZ+WI7AW8k1jqmwXHOKEMarthuvIN80+jrEzNgAJypbQ3P50jM7
dSYQNBCus8MqK/uiEgc97QdPSIq0i4csozhuMtwzuxOJDXfTHmar2jkdBCcH7ypsC/ZlCiEWTETS
/aL3xcGo9dRtUYPuhqLym8oqg3RC1dmMlHHzzpmeR0k2SD2ZTrOkbB264dKpcUJnN/ZWvdwvon/q
CkFds28Rz4p9biXUIFrjYSq45NbrcEhm+5rxEjlJaJ1rM8S7GnGxoWmV58lTs3T8xXTGmzrXhiNn
xUcWyi9TGy+BYeIwTuw3iNAU+kDAGBoYvQQ91WGMzHddgN7qUomgGNOuelFaO0W3oMLmk18p6jtx
YchEJjUBsdWsDTV/XCXpFNfrU5vRgeDEbuieUvNnXOjTsyhhAUVC+Y1frr3oKfO75VLvgGKgrA77
x6g7VLn1baqJ7HalCcJr+YPxJ/aZpYNpxCtU6bo3zNTXmAWIKDnHeBw67EGbSMZqfllNw5XN5JDA
KVy4oFVMNyPWlzWOOpbIi1XlJZSH6DwObBR00hFVOIxOniZPWZEOPg0aWDWCVFBDKzsbiUCsfpKH
tjvT0Vgm6hpRb11UjZUBJzY0KuBuB/shhOnr9Asc2KQc70bNl4RKXz7GaAglQD92m/jw9tE/Pp3z
ajkAciM7nn0ndIY8RUOIOIn47ze3r4l2sb0Ejs9/Jn2bkb8ATlgw6GtWbaGifshDpR07s/xlVHLn
25mtuuNGyLoN0hrxSIUvhmQWKWxkt8k/dx4lj1AVNU0k9rex5TGKqoNO1cnISdxnm1HydjMs9YNU
aJZPfNw8dukCa1E1Kou0u2b+dVOW5E/6D1tBMin9+yYhXqCvBh4pvM3QfbgpmP85Gg3kXcuQH4tJ
UBXTjPJeDic1GAcjO6OU14Nbt/v/2xlaxZBJYv27n/+/qOKXpOu2/+o6+R/Jvr9+7l/JPiH+C3g4
2T5NtxTTsv8GFbeV/zJvyb0t8fevWJ9mbDRxzcIhyL9us935d6xPk/9LsUhBIBXFt2Jaxv/T9Kyq
Kv9MPBB2s+3tmZmaZuuy8Y/YWUIP38jqLjvkcCn39tR/DrpJTb63nZuAnMCEa5OIxe+QCZh25SGa
F/q3PdjNVsXTptcouKzlPms1eiv2CpO/JywjkUeaq4yDfPiZCxi2VbRSjStorU7R9Ges1PLcLSgl
LOI1VpStfldSHNHo0kRoVNluedgarxo176XyM5VUwzp3WL8A5IKNoETVa39aciE+JL2TPtHeM+6H
TaIh1zglmggc4dBYPmdzzSUNFg+/ohhIci/0J7OcR6flsutqEQiicM39SQ7XfTH2wTzUWUCiGtGf
SDDKKZV9l2aYLlepLGGLF6DNwvyaSUZ2Pxsdfed17IJkpnQOb3g5KkX0S2oV+6gXvfbc91qyZ9bz
I9bS5ApCK75aYZS4PZ1O15rD5Zxa6zZLMsqEigqcgMwce1DEyamlkuR1G87StiL07XOHsgi4UWA3
HRgPLd6LcNgm/vL+gp7pspCkcIxsvCxd3u6rrA64ME33ebw+CXMbXMH4CLX5eyZeMcbl+NOyely7
8GPCXoo3bp0dCb5hsKSN4jaT27AO96eK+Fwy0+tAi/BahkKn1bI8K3W5BHbX8kB0nci1W5zDx5Ba
9HgS0zSTo+MNrZGEBxUZ58O6+TdXKT/b1DiqlgfWBBrFpGq/tE04vt176eOrAXv+BIC2CPMTknNm
/WuJHigPmBaN4QjZzrjok/pZbCrLjFnb+6XN2AerbSA0fkno+8clN9HyiSjypz75NdLaPsFUIg8d
T/+6Iaeb/e3T23dv97vd5f/06e0boZ5SbsL+fPtMMuHhFeNcEUUYWLD/49+4PV59+87tw7XQgX9H
5uM/noaeCqyV6/DWaB0IqP/5RG+PaXBUs4VhHfd/f3q3n739hJ7hMhZyQvFl+53/843bp1EaUX+9
ffi35/fXPaUVdyX4vwjw8u5vd/zbh7c73v6ZtaspJxik5tSicmJRyefbTadsGKYVHbo5LfJ5ijL4
5WNhu+PC0J5hG3C0o/mZjdVNt/2fG2nRs7Ol0vEg6lNRtNVbyu58bZ6YS9TCwGqmj9vdb18dBIkG
TaiQjyP9aEzdG1WpyqPqFNEjSJn5WsZzLDWXZK6gL9ocSopcSGfmzaTz7SMtLujvbtbnnmvhKbfm
42RP66FNaRv3NJ7KrGLpruzNYtXOthDaWdpubCNRz7pTRqoGwW7I36gDasHt+2qvQsTpxnNoScuJ
lAIvtYkJa2Tw+RxFpn6+fcS+EjDAsjwCX7Q7xvduWvFVTY1zVErUcWVew/98zYoHTxuY85i3eyxt
+Ku1Y+HmGXjmaTJPdVGap3ja5jPjrPLJa8lnmIwaJYNatOeYPYqd+myTcA52xkrhU8hbqutfN7KZ
K399qglm4espeyeLXnHyzL+msCkCrSAxADy8PK7WsFeFbZw6lf8XudkXMc0zJdL8UC9/ZSHTlBqm
X7+UWZsVVkbopjeDtmFYrYP9TpyYEK48kDrQ1mo+W6Y1nxecDbCcq2em+WgrbTdzChusVlobQiP3
UNv7aVw1JDbTNskRX+P7hAEGVwp7hb1VZRzmpDrESxmf0+1mnFOWYBn56dmgiaJJLpRjAIcWDzgm
LfTFBMuPVn6ampyfAcvJE2WXtgPhOpXSepYWZT3LYbueO6zFh5VOGXXXf30d3gT9DV2k/u1u6Xbk
3z76bnCU26I6L/lhkgRU0AhKv0bu7swuagA2X6t3pY4qve5pCcno3JQE4Ng4thQubZ4JO7+U2BOJ
nv5p1Fn+ct44L4SiENVPe73qTYIGNlIy+Jcc/FJkBLVmvN4OrFaT5k3zVlBsC/NLo1fFZe1GOr76
QqV0+1SXus5f9JB4F3m1S2+32DWtilAdO1izI9OUpNED0bv7dsh7r7JE6FYZEOUsQvympTWg4gwn
wSx19m6oIuXOMuiyaVr+lkgAquHj36lmrOxvA7azwcjS7gYvvA3Y3nCJzFyTh2a37KNUkj30EOCH
0g0oNXVMutw++uuL//n89oPpjVl0+/4/7n77VOXt8W1tuLv905ZK5rxOCBj84wf+9tB/fQjR9KUL
1div/vNMbv/e7Z9fb3SkdgprWt+MVf7tSfzt/uA/FUjUW6ZWVnrmzJsOAM12IwAq/PXR7VNkLP/r
a7dvDGiSA11n1FsE6sbGaUN0iJC+rjjvGR4CO1qFm4TV/G7K6Bs0auMSXfw2V+sT2th4GdIUcfWY
5LiP3hkx8GZe10M+m/wB6VlBPA6a95ySOlSVcd+GmeVuWsxsVCtH6vXcwzRV+12eLwe6BTQ324NJ
9T7pVldfabyqMT1Rw6ofwWbvYxQEgLTmXTiNW6c0viNLogykdDJDYzdcKcNOI+QuUdT1zKhQMEow
rNsra3oo8s2cFvb7G1UeBr6iHO20m1ikieaQSzjV9BGSfM/DE0/cQTKvPSNS36cyRSQbp5bPwAF2
FZDYamNDi++eqURmZfgWjwNZZdPs92aF1WzSm9nLVnFNK1RSGdCtuJA+i5qKO3lH24mwpDXA0jFE
4oCpmPalpZcMZwgrlBwFV0/ZjFylQiKVygepJWnFpDQJAm4d21oTx6jCQ9ZvMa3JSDykZoc40SJH
TWJq/KBoUEinZHyEdoiNEZ+jLM+e0nRw01aa36JDPtLY5IiSbnrLFVZgYQ5DJdOsB4n3oU06gJZk
Y3dFRsIbQRZIkDjmRZjyr5qZ7WwxsOnElGK03yC0Y7+Qn0xlplaq15dF0mRS0t07ysEQagXJtmRh
4hjF/DHMi/YAiix3EwQXQJez51q1ZiJPKMX61fyM1jE6xTJx4YnDk7WYScdsKM7QTz7LVwukuLvm
dTBJNOQKmTaCSRLBnq3vycKAQInDRaybBLU5U8PsmJieyslVJ4lFxRwFlkygRnT1p4q+3LUvlpju
a6sOvXCw84OyqAABsv040cvOU0N3RP+2rtQ9B3tvVR0yC+DecjKYuEe0Pa+YdgEnMe/kk7KOOFA5
HCmnyC6WFjYN8H/Ze1Skr+qjXsntS9z5sU2XrK/+WHqLJCAc5NMSc/fyqyop5nToWVpjdGJ6Mmc7
Nc9yjZmjlPPAbnkFNfynfXmDMI7uqLX2SUvGg66adGwV7XNelwV7B4HTOGsvCf4LWZjh3rIVNvMY
6Xeilu8odz4VqFfGRNkBg2T5vBrM2IQ275S+nZPtFzuWBq/RCdSkNH8xIeRBQqsHkRqZJkOQ9km3
mSlOOm4WzWcMYxqzHXYQ4+tLbaAFakSd3HrV05Y/qZBJlFbW9sOkbmnW5Ej7AZKgdYmWsnFtmTZA
n3uVUt1ZC8/RGPddCaFcAfzkF1E67AHq7JXMGzTySXKuEweX9yNl8Ffb6F9MjdyAKQHsz7PILUxV
I/h0bTTdpF7GacVItsKpiCPXNHOJeBvVfVmyX+ZOe00zuAVjnSPTbZssoG5vosm115K0sToFhKkZ
fy3YA3akVU9pdmfSaaSAQpMzkdFW1YTgZn0k/pek/FlG7/SXZFhg8/vUoC0UU3+NE0ucqVh9iL68
M2Qh05rtY1eZ0CmTu6ckjNHGL5Oe6RViEwVlVfiDzNQYTYER1J4curCyb0TZK04hibkhVA1qTaRE
tXl9hmXxFi2VAjtvk22MsnYTOsZeGXaXbYmTk2A3sQUFpZX3uwru+THBgUBCNqf1hs1uqKXLStYs
5LSfSaOPx16Cbhw9hqYtTsyFenVObz+WTOGMiyG7poKJqIzEPbj0XTlbmYMgJIJ2ZErC3jPQSZtU
TVhI2WSQZJbypVpDH2ntg8AoEVohva6idYG5Y1WlruSXQ3qnjD2juyUvrQoSossLf7FqfAC8G6kx
RY6W1L8j45z230KjS6TDId3UAJ8bJYvoAXlSXCK0F2JUDCztQmIjyMj1kHJjqo2X1gL9RjearrO5
6Upl7aIMZC5sc8TBQR4A/89jvFof5dgyoKALQRiaM96NntU36buCntbLwxwg5HhYqdWx/tZjMM04
9GIKxqEtCKC2wqKlrf+OhiN10/Cp40XfRfeFWYankBkDwn76n5gSxk7tk2GvpQwLxOaRMxX9PPtD
a9tDm8ds0yXc0lKbHmlvskGOOTU3H23JRUnv+z91Qmyh4IUGz4S0Nt62o7E6kaqPR045yXMLaMVj
8XCv0R7aJXLxK1S4AsJYo99EGboxinQ/lQT2hPCs1HiIbOmgZZqr51MbLONAd2HTPVLfc4qOFo9S
4rnIrbMmijs5EY/llF0i+TGahovszptfXIqhxpNvLXNOJ7L+gdP7dTJ4G8xt2GmmL5xHr8Y6mkFp
TsTiSuIsFU+E0bXSqCu3pqAdZUzXKQoWditMvaU0P3XMXMhg7D1Za8qy8S81JUE36BPzaE1CSxtD
odzZicsoWpNpzjSY9x2Rg0HCv9FS8iefzYTJfS0qzRON+VQK+QHZUMylPCZkWHa/8zLaT/ihA6QI
v8w1lh916UcU435AYvZI2CKBzQt4aTYCrSGGZIzvbcrCQiz3kwrdgsjDVzlweElZM+6KOGKJvDoV
YSO11n1edsZQ1Jb0X538TI3+YfbUTTiJzE5ah5nHIKTBkXKiCox/KlJ5EyVrbwtyuVwYSxdWYkrq
vfrqN4RhZSKxr9L4w0qML61k/lCbKWypWvkM4p+phJe6WH/Ha515mU4TdDAFcZ9a2VdE6EJ1JS/L
+xpTao3YNjiJMX/2JXVwegvpvtso7/Nj0vSOEpW/zBL7CX6WpuZRpf0il599I2Wu0ZMgxCNzTNL2
Ooo0OXTxuDJUQxSv0Zf1OobbWG1WfZbUaEo5e1ym8lMyEGclfe0uKEmDfmlRgUXRi0gLuMzbkkvN
iHLqpCYCJWV3mm9739WwG2S/4mg1UaArgjSzcUHtLgd5g5rONkYf5nPj28ja7IzZn1JuHbvKyLJ1
61tVkhgcTbZAs0xyp6+JvdJD6XJDO40WglQto8c20RVrGL0J5pEif9eG93Y+3y3TH0PryeXAZHEm
jEE+VP0U6Hb8NgyR7uqt/sQI/+sSt1ogYrbw6XBR8ko7EaA0NPqVn9mmRrfNlpe51Q3WoKTGp5Ks
jkE/Um+QKHBRLQzrR+qrn0jltBmaqr2r4wSlRQeyIS7UysddRn9+IrBLqUMizGJWOrvPmBC3Tmuq
FmIvooxlhCCzxYK3P7cPabfKbpKkipuLar0fMEr1zdSROBaLW9WreWrq+GWvydVnbXrRmmtIDNP7
hFapJxf27BTttmWnh1dR6tgVQ17TUOxD1tfhXrX06G7SNDerEV8VrfmUDPoftZBHDNv0gtR+mXec
ikfa+nJ3Zl1XZQQgWTQN4Zx5NV0rP20sscvZlPq7RJ/XyxCRuuKv/5gwzogk2IuXdA6mwXrLQpvV
tVqM9PSIlmfaWckztxBEyKu1nb2SeZSDULSLLEUvjK1A/V5JCLU2NH3LLD4kY3nqIU5xpW1kOEbt
h6Ep5oHhh5QwR6b+GqjMuHDUSe5p6uu0NDDjFiY0W004hnyXK7pCVqzkqjuc7HTgoihFlz6qr2M3
4ieWWhbWRqUDYWzOqjCIlICAjFbbXWa6o0jzBkD8Kcdhcz+q8aNs64UrUoKr5dw/y9EZosQIyGcd
nA7PZaEqvPqqRLDYHmQ3KuiW6rPgNbFhRevDWxd2ntIz7JkZ7HBCw7xaHZXAqU7vzEK2qAIz1hEZ
93gWTkbRX5SYp8Oi6sLrxHRGiPBHR77ei7dlhmY1V91rbU+PWa2/NtrAirdHQ1xKGbzEgbZcDbY2
B3+IKTr+zOFkOYmVI/FKCXyYNiZFLVhm2uZpKPa1FF9k0VindWDKlzhvkQKgCJZM9WWtKw+DpU6E
R7eJkdY4NMqYXoehvObdvI0McCjWC7s5LdT2HVX+2J9G9d2OmpSGM9P+taZe51JmoDvOiChX9Mls
Sf1NX9E6sQlCXk7xv25ZJeM/JHJ2aGcezorrk5TROijCmrCvYb+O1K7fSPIQ3GdkcEtdl5TWf2uY
ippsoSQfiQD64WOi1gQ5W0vgZM91mqk/RT0QPo8GRFqDM6T17MoIjT1RAyII2zzxkKqjY5pLBgTL
ZA+ag91gyqCttJWwyK5QJ/fY9RClZU2sFxhdGpMxkGGu9mHHBIzJqSNscIIT3hhZutxFFlnzVIw+
RzIWUhIVajret6ITTrhI2KRs6dkCiUB+l550Rut0y5QSuQVbjAgPH3rMDHRFKmnUSbKlinpeN4eM
1DEBtnREbOm1GSzzKZFGYrUCtpUHvY/+hPJIIImJec7k5EBKYDkyIk9aePaR8BTxTZNz8Mi1kBw6
eanGRpc4VP1z2nXqsYvZ9BQpUxHFSCacvZKjy4THIksiWzxgrk6fFVMj99P0j7OVkLAdyTV1g0kt
TilIeaPlsUTpom4uncE6jgM+AitZWASXgswtB5Si1XtLhRsT2cbiWYleeMtUcwkkeeEsDKWM9qri
WwMHmm+TeYrxAw42OdVT9JGkewFjjYudnvrxYHz2ecX5Ix/ZYjBAnljW1xIh9xL5wDrYmvZDu1xt
6s0I4FLdWaAIyzqJCF4xtjYalu912o+z+dyGpeQqDEeijZZV3+DUX8vFRxT9N3dn0hw5smXnvyLr
PZ5hHmRqLWJATAzOZDK5gSUzmZgBB+AAHP7r9YH1WlWv1GrttaiwYiYZGYwA3K/fe853FKVKE76m
ST/yHjOFtokk3zojh2eyIc/lKLpDOmQPpM6eqN8YHplmt9Xdu0PL2hpe+wq/iDsO7RWr4sJH9FYu
GafZ3vjoaVJYpnJuBqsjhQLKBV7AsO6CR6PyyClliiwbJWgDLgltCPcT4c/rMkio85kqGSch27Gd
+UcrhjrOzAI3+m1KOum1zxoc+lXZxZrafN/0rw3ONPYTGjmBUcXS7WKvMtk/VINWuy7CXQeWC8VO
/eykCfm2krLUNptvg0MPWCv0nKX+xVFQe7ZJ8ld9FUv1kPGJ0eMu2OfvnZkSWpr0IBTK+jHyH9yu
+F0q926qp+femEE9+Iw8LCn0jruy4MA17Z0fQ0L2l9EhMfBBhuy04/dbd8mfUV9OJ8uNHkdtn5tA
HfLQvvZmUhyY/8EVxApU5K80jeqY4SRZn+R7u658lOtNSj9yt3Be3DaVe55lml9mAAofeurXSw0D
vTVjVm2dJEIeUG2L0ci3Y+YelAFEw8GYJ41giSPJlQlAxTqYwRzPhfs6+6nHFYp/z8/0bz07w14a
kOW60Nx2P5N0OjjZ/BROICRS9cvTozpki3Huw+4tITd937SASzInIhUxiX7XI2Ih0Xnv2qmsI9sm
OrcKOQRTljsuCzAECz4dpvwCUWyabYd1dwwX4x76IQ777qMa0ps+FM/OZIK8SAa1GYVFKxqLhek+
z2uMIJBgsimr4FtnlwwhXfx1tYWqD5Vyrj8sF7OM6vpL1kcWFRtHxbR314SsZl+5fnGzZKgMsWeS
W9veCS4R7usoQEmdZnSPq7fewUGZCcvZstkic7Pp2tJjMZCHR9GxHpF6mHVyToPl5PSYU1tzV6Tu
L88InvtqvKsM28MRon40IQ5WawlRS5LXVsjhSnsSP+FQHY36aRo+ii6bL53jvNey2QvF7NXKAVY4
5mCefPWLGrN4Cnymjd44XaDdncappwsoEFDU837KYFh4Hoe2fKR8pguGPG/CX5kHnxqXT+C73u3q
s3awqNN5ae7RW6FCcRHhZf3MS2PFFkSG3UZOax29gl+/Mp1fZTo2sdVXvyR508esG5Nd4CHoW8aE
wRXlJZYxcOogAQnKYkHbGRJ2oE9uEhF8dVzq9GrimD61PfWhNaMiJ8+CGwiL5Qyit8rzk5E1cZi7
+bGsci6NbnlZ5ED6gm1V8dKHJ5kTvuBOuExqBHxzG5J1NfKKW097eK2s/MY1rkMxMVXp6zu3GG6W
huYhQUbtIaB1fHYmui+D861NZm+vGo/5g9/f5pSvXsV4nCi7NTfx3sit4MgdQ9dAlg/kUbNn4pXf
j7MEFlMbcVdY88Z1IomcNLqXBGH4njltrayNp6mNbhxcW3mEE2ZYj0d4ujervZn16VCboFDkeNXm
ydYGYVZddKsWkdAWNN6loBc20Sk4LCGCeqcaroafpVsV4bBYPH+K28y0Nl5zOzW/8kVAU5lP9sC+
OTgR0X+jzXbi/sz9EcRE++RU9/MIA6NPDOrZJJV7YQTBnujCZNsR+7c16DIYxuMaFPOVd2HB6/ZK
HHtK0Dc370O6pbgno4YLaqaor5xr7vrPQdAfvFCOh36p+p2Y8Pd2KOOOY0ZvQN3AFge3MHrtzhEW
MTTLxSswAwsVTKe8Ulc7JIJ4dTnvvBybI9pkTpCU6CrfO3nzoEv7B7Mp4rJPdrso0Czgkawypws9
Y+XNzY8+i9JH1ubfQZbQRCEnbF8U5MzCkS73vUWiHiFDed2S52hDSEmbm2ZMz0Ni1CdLl/1KXLhn
8k8wYNHUWInALJmJTyOnolE9YVEk7Cu6mmr6lgH235MVzBtcjuF+kgrlm8xeqUScnc1FbeNLyroq
P5EhcJWL8Z4EQ5wM7vSGrPZgmNN8nw9utXV9acSLicNVTcjtk55o4jbMNHBwJE6MB8YDuzjtz0H9
CLgSGEgcJaQxrg/0ba5bpVvfvkHxhudiaV/GFaX8B9JspdZ6f6aX/Mkv7/8Wd7H+SPi3uIs/v/vr
/76eNmeKvUVfaXIrYHxpsHPrba2JlkIp9vT1LX88zR//6n/6lOGa1mUuA+aqr5f29ezshgyh//yH
/vjJoGguJF4UVGlQo7IkOU5lmFLwrq/3z9f3x/M00roxIzOK//K0PRlHnJnyw9+f+evrP77x6zcZ
Qo+Q4WTafz11RuuppHP0H//Kn//U1xv39WVWNxnW62TZfn355ztqenC5cse65L3xkkwezYaIXmVe
iHecG8YuM/12h7gG0hTSSFKcDU4uEzumwiWKooZN17awnE8ciqmZH25Bmq25xXZ0KpziQHgtVhZJ
J2zR40vFCldIqA5W+pMjP8aVFtUuW+y8L/yFZR6T2BwxvreBVScjdpAF2q3fNC/R2B0XBz2LVzxW
08dUNSYCE/As3ljemuY6MlnIAVuMgLDS9MZqlsvUFT/XEUa/oMovRnEVjv5RDmSVjJ13M9vuIUJL
sqHECLzYaIxbImZZ7zXeXqcgI2qYZLGlQQGKObk3HRbUIkAh4Hio/RPiiEMtgi03LGDXOz9liWxQ
NOvWA3gSnfsOIkbu4JXP/cPILB73UXZVucbu72PoFLV9mWX9oXve3pYRlyMCqD74ESJneJGN3W/S
knFNwEWLgled2NiOhggPNNIQwCOcdejlLbPxhk7H2Ka2ukGag+cQWdIUmiTe5/1BlMO8zzInJiTj
O7IcTg5YekISBCPoG64akj3iekbmrnitK/9XOztqN3XLrzmoJQdEl4XbaadNkbIHWqOs95N+y1L7
ua0obwUr2W6aRLlrv40mXVBFujHmC9smD7M3cu84l2Oyb6wi2oQ9A/Qi1wLdUXjoTMHzYbxMcou0
XzoDLhEy21Gymk4Vx40RKtBJzgCJtDG+dTPej8Atn+eEusIXBVJZ87uu7A2NtIBxVP+x4BaoPhY2
tb2BxCOWDYrU3J9vgt5GsOo9dbQ4O9VDyAqYytdEmbOM7SOFeMGTBlbR2uPFd9HZ1MmDGBKc+5Nu
YTH6rzOx1wqROgSKqovlEvO3jJmiXm+isb2TeEMG/FteKX/UKr/XkJF3bjZ+N9Xo7z0Li2xCbH38
pXnyBZCGv6gP/1OaEKwgotPStjn9+vd/o6vg+QCGHDd0HUoldH38/V9IfRl5AVU+0pxaFoYu9WRE
56BkspBb1X1lou4gR/nZE8AajBqjuCGzJA5TusL12JKL4RBzZB+YoWC3T9PxYtVG9OCisFVZUN+V
XAhtMJDVijv1v37h1spW+vsL900uByf0HJ++/7++cATjvb/Qoz0xCC5Pho+5rKGdRwg0k7OxkLQG
MXWJvMrWMGtAIWTT/r9ew6p2/NtroP/hE02CFDKkyvvX15B3eeGrrM5PiDWWO1FBb7eK7ETlB5lM
B8axreYwTjgdGB0lw2iefdJtG/H9v34vnL/jrvgQkYqSQmWBhbL8v+MWS0w9bl8G6WkUkBOzsHdP
o2Q8b7IIzkPxNmnCJ1qC56ww7a5hCbk8p9kyCRd04mBcp0h2NxT0ZGmF8zVFMMN+haeFbIsZRCjL
NIpQ65oEmNJc7xzKebgKY7C3ImAe3hvMpJsqaQkDtn744TQdFbTSMmqDm6+HfP0/Wem3//rXtv/P
tz+wI8e1gsAKTZCT69//5dodTRlmcsrSk2/ZZPkOot0XUbnsrTSIhWdvM1fj5exmzpYA8DybWCfV
MN+vNGW7umnqdDrW5uweLa+eTomLnWNKM0xEIpkOlcYvRtrI05i0Tvz1yv9/VTWDGA25/f7vqubL
ZyPHn+XyV0nzP3/oPyTN1j8iZta2F6FSZsX537jSMPqHF9gBVFLH+0PZ/KeuOfoHnLPIWsXNvm9b
Jlk+QzvK7N//zfH/ARIzAnJKO9c3Le68//k/fqr/nn62/1z0hr99/d+asb4nX04CIHX+fiGFtmn5
NHthlkZcK/bfOG6InbOe8V96ntW++CPJrxPWjv6WcWpFck2i9OwFmiiswH2uMVZtdNhkR1M95EYF
XnlWp0aujJi+SGIzSEiYjlpFQyXSG589kiMSVB0pahODabjLyuKpNCQBYzhXdqaP/DEhrHIm0PA0
d/Nnb8e5Neoff/lI/vlb//W3tN1Viv4v61Vo806tE2vbt13LtFd1919uGBrIi1fa4Wo11xaoJQmC
rKyPMNpwZq4Ja4SB1RvAmAF7PEqkdI3/StvQxagx7KZSV8fGMhH2OgQJmeIgekYjGjfDpVj9G36y
75FUncE5v8AOhtwxtk+NYX64We3efz1UdeZv/EiZe8QLMX4kPLvzKTdwaQWiQyhBeE/tT7huFl3O
F6NqTwu7+DHXNSe/QCFmSOz5EmEb47W7P0ra+HjjsVnwep9DA3iUvz5EVLpnJlXSbMzz1wMKIfO8
lG1w0sbDn3+Md5hQ6jpt9oV0dkNkawpJMg++HohQToFnRdjv1qSKrwckP+Q6JckDCkIrTjwJ8tLy
6yJuE+d7i2fO/sTiUWK2SkvEy6Cg06V7a8082hfktMCH4j1jVpPsUt80z4JEEias0W3elkzk1Zqf
gIYLz41X6Z+WWy/Abh6qUpVr2EUYU+Q++tWUnAUI2LPr04pBDAd2ff1SSzP6y8PXnxlgrlH0BUdE
nxm1+nCv1u8auPwGxsFHW2UGs14IWG2FCbe0saIHOE3pJpSQbsoezN6aqYDd0Dt//R+eGes8fAOb
PcGdHhVqhQQ6BTXYUHVHkeoQbPga0YECdMKTnICSMiiOw1Vf5zoa67jsftjlyPCKc+U/o+NIoDQl
f6RpxNZVOt5EPqxPO5sIsl8fhA+Y1Enb/DIZmN5GIlzjUoyvX3/09fDVtp1qTbiw5zxoM8OQSQPG
IJmEBxH+tlrGUkyxBiAE76KsplM73/geF1VnqmCXa+2d8UH1O3f26JCus7FeX3IHpNzUORcAcTfV
IHGN5fZ76OPbGcq9WqOXl5XdbTA0OYscpG3rGK+tQXEo1uB3KZjIVfRWNqJBQ6OLcw+MYj1vpaso
rJ1CC75d9Br5yGATXA3nARekrLV/GgqZXZol9WMiK57ToqflhsNnq+7H2srPfV5eqxGmexelu0x1
4dGOPPryZXrkNEmuVKVWK2HEP5378EdKJZeDIaubygTvSBiJs2UcNp+a5H3E7x7rJFw2uTeVyMSw
oTuc887KZERhdZClWtU+GIJAAgGXcYO6RO399hs/H5z4uOyz9tXq5BzVnkaAOkrUZui+3XMRcYvW
EwcPs+2Ws93hRSvc2GVsCY/yUnZtvrOFfO1zaKi6Ms5qPCodWqeE+TmD+ukyzll1yPLuKRXLdPEc
Wi2uiI25wZSqQ2B6kJEGifzVDxj0otH2cMbjchXfnZnzi72monXecEjSrEcWQ0XOAPbIVRwd1nS7
9fdrXhtJ50OVlcZF97Nd/ODcrQ9V9MjCsZxKj+NHVNHR+Voo2TBh8AHYSjqvO2hVPwzBGOxqEw+a
647pvm5odoIKG7Amb2W74PAMISJKhULLs0CnOKK6M5Byn9vQdk5R+pIJ5ZxV2Vx8Wf6O0nLeop8e
ywSvlz19Fq0Zzzot4tAmu86as9ioorcsQFZukXFk4r132hlN84yzZElAAYYovBYvAz2VGxo/h/9D
Dg4nfeFM56wzbPqKHIpgHYUdHCW7IgogNA5y7G7bsUOnFyafCwDptHlPJIuvSHdflznw/5Wwhw8w
rN8bNI/7rkr1GczoRPkYzLsgHbiEe//NQJwBrHLaF4EruR7GGkpklezGjDA4wMC27Q9AbYhCzY3+
yDrxGDivg4VJkD4BRrgWfToXxCN9EL438MBpLCSVcJAUjZntpQ1syYBoFfXjschKk6wTwl11N3q3
VmZu3ZrOQtGYLXkFO8WHM3uld8yJht2O3rivDIdD2Tp06hf72AW9PLkjl1fjPDKGULvGN6915nzn
oF/QScXS9ekvGZRfg5bEwMC0V90pshrv6jPoX+qx2w5yRMkYTgDi+AmHaK5byzEyunkV6vyS5BVy
nZMNLr+9Y6NyCVUQAFywu4O5RB+qgJ1hlMmDToFHmCl9d/QSd4Ki2zHLE738KC78CrolOQI4+Jvj
sDrRF3wrYiUrMguxouQOyRNn6rz7ZluZ3hAEhAgQ+zsumv6cTf1H0MOGdlI8BIZChlsbhYQRMEEA
N/xjkYpj5swLdhBsik02IkQheU71hEWV+Ct3HhQ7B2ihIxjua8SglaerQyJzZugR5MgqotyORjee
dM3LWIyXIG8X5AWG8eDD4qkQSN4i6T/bQm9Do9oZ/s8kgfXAyuLBCobS5vP9tMggk035clzlvEws
GU14mHaDiHUrCKvt3DXfc5PKbH5Uq5oCBS8UgDC5X6m/T76orm4wottj6teHbr9H7B6vSxmMv/ZO
2X79wkx4sMtvfsRgpkThBAXA8/dT39/rdgFCVaLgx2bVlOlVC45RgVVzn49MWZhZG6NoL+P07knv
lSgWhBxuGWzoFWZ7yy2NnSktZopoVFrQOUNOh6pdg3dEXmBjkj4jVXBfrolGAKNvecMoyf5WtXde
9phIOd/Nafi9Q4yzGzQAU+iqZTvH5GO+VZGAn9gYtOAHxz3YCxPxIAzeChtaVzLSFc1q37rH02Xf
19kMVzN5y/KaGYOYn7u5KHbO5P6u6HW1C0GMZWjGRURFRk0zAqejdVdZ3rIbgsY/FaJOd4CeS+le
xgZWukwYtHsWCB78BE0NnjV32x8t08LNLPGL5n4RcfLDAu+VCfPRCngl7QAGzQlkwDSVN0HUsYU8
u3aNklLUN5biNGrzxuQF0mw9nMLZOloKBeVAzvr7Yl7dOVxew7Y+hWp093j/QVAOXKee3k20Qy4B
aUJWVP0aQppDg27eXG/aJALboO+2V8mACrnA0ECMDdtzWIKliILM/wEouyPWUafH1nZp7Q7ob8tO
bcd2uRFBAm0itxmskQFX07Mn/revryjGOjm+tX39EUZhtg2p3YvhFx/6U+tMD6W3dv2r+t6FT1BV
dRMPdgF3G/3IVlgvw1edlxbo2C0ak43kVlgYTupVW8ZwwXPirkMslLoPAcxd3QR42THFbAmIRIat
orsUkF+rnT2q9YIDQ5jQkZ3CLaPCT4WcHrPYg1ahvxsb+2pwjA/9kmBv2YfEiUWxnYzvwEqopcq3
pRIbIyiYvzDUzFznNBkylrxkbHvEfaf1cG+1YDbtGTZXFY5EGQpzPCTGqRmTjhRvO6dw4LQcVGO5
s3tIKcuvBVHoJm38WzAcYCAa3ADF2L3YtnpVCsigSJ5a4qzgJk4fEhFIHOi6P0bqVRDdFSjgLs6S
HHJUsk0BKK9subL7kxy5g/N1GmojunegBG+csgPo5XohEkYLsqWUsbfYxX62FNLGAd6uSI8pn3Lc
hFXDvG2ALxbtR6izW88bLo6uXrtOwE1z9wkyLobZKXi9iaFZw8CV2LQGAKjeZlH42Y4/5sF+Yb85
OFENRsAbfwt7OnVacb3mQKsGrfsTNefvYDXYp3VzceZ6RkgSXaM2RcvyoCmzHwfKsdbpfSSw+tGy
88eiB4nhm+DJCZTVzXdBgxRJL2XQZPtchzM4SfGYMR42KvOlhiexIQfyZNoVvFVRfOtMhqg+Q2cf
IciJaG/a1/h0Mln38Whqe4MAYclSPltLX9j3xUNS3lrIeNKyuPGF80EQ3mOPnelQVw4nOY/0BMR2
sVf697YEtDzPHetwB+iD7j+NzRlAD7SzoumO2o/GeA4YcmrgO4dOjGpTetiCEguTKPwKlBogS0t4
LEvVAUQLnQ4BuNXucsb//hR1GzsteKvN1TsYwpGpgKt483zqrfu5pB7v+Z293gkObhPcRv3KLKE1
boBd1h1ut3Q9VXnTeF7pYomfA5QZYN2lHLkVpDVHF9ZeZMNb0KZ3iiinpEUyWFPEILJ/7FXtxiYw
lJ00dbWPqggek7CvA9MeDVSobiMNEv2uUd2rXYPCmzxDbfsUIT3nm4od83NEXelgLhVNEh1G/E6Y
1uj4QVPhZGc8ZlgEY9Ut4QFfTE3vFjle37vPZbe+payFPqm30DYWpoSSJj3mqLKE3Gw0/l1rkG0A
YgCWxNDfQm3otwqM88bOVz73pPaOhSdMs3rRxrt0hvdS+Yjp+hAlwvwQFEwV/IpVAu53tS/Ln4UV
eLsp9757Lj1YE+QQhRVx5Gt0WEO9i/4SmDeI0Ko5pphROgGJDxkAoEs4MwzlplsWR51SOaZWuAtz
eVs1DqUgEQqG+j0u+fc5L2cgHdZr1NMDWYbzmM0/hazEiQQr+nf5IUJYjOUm3YL+yluQiWtRYrkI
Befq5zhkN1Ed/WwTRicjR8S2IuaoHU/jPCMYwVDC2xTd2ZZzCcbiZLW/QXAsz4ZBzWHaFm6Yk5NK
Ku7a7w991f70Em/el/5yb/imQwfA21uDMWAsc7rY0v6B7EwP5LbaLKON+yjB7t2PiO36JMwAWuUn
x86LbWZOyLUjC+aE5yiAvJTwQb368zzkqqUugetk8jApBYo36h8MHz2jk4fbImr3Q1k+ikZ8Ov74
aXMWcWvYa7C1g+V9UjCXhiLgpp/fqzF8ypF1TQb8+GLiNVQQGpwW2ajhvwdU8ObssIWpAOBjYrxV
gz4yRr0zqqDZun33xBNTNhUsYENYvgEu2zO2ibZ4vFC7hRR5si2zWDKvvbTye84I7VSn2M4XA3WP
HzUcdamhUTWWDMQZ8DGTstPbkbMcDCSBgwmik8hADxWFv11MHPGw9LOty+puIBzikAVOykhnVN1U
2F4kQGj4hPW1CqGe1gLFZFPEIHH2mVV46G0QeBH0eLv+V5+qKMcXqGBN0hQvY0l0iO1xuap8Kxdw
TyMFyTLqU2Zmb61Rsb8a7aUKO8Ce7LEC6yIxoiUVA7cDZQHTRGYZO1EH3P7rG4l/8luIgxb4ixn4
HaMwTuB2MgBUYQ7kDYolADmYEdnvrgYumaC3QAIqzjBsOp4i+l1l5ZPIY5FVnwa9AAj2UB4dG+aj
i2bTZKTQTPAQfZDzGyS1J2r716INDqGXvESOv+xVFD43FJFbp0/QZwKAQ10IdD0BisCxaMsdftfp
8FdiMGjW+HsB9xQWPD9Ea93M3MgsGGk1JTgYLJOQnSrmWvJo2gjoBxqPbI4/c0hhu9aGaOoG3cj5
3+Yszz6RKqWOic/7lswmN1uLDHFIku28kOCi7I4TuVBo1zqw/np08tgtnGBL9z89JEOEghPWbuSL
j8jmFzay/DFZ78h0GlBIieKSJbBSliSjfWKzIRWvInVBFFnlQUWME2bj54ycYp/IdyCEu1wgJZEY
O3BolcuVNWQajSfPAvJu5vUzYb3Cd/eqhseVTBHfNh/tMbntVULDbo4TEi5RaFO/xrpE7E1pgVf7
0StGZqkeYVHQ+VC5K5iYJYDUwXA4h1z6GVKAwxtIlf+irOY8uIwZQzZKdj13U6Cr3fSpU+0ki6hO
WOlyTgJwTPJt2C5QKZPf1FXTbRMtjx0uSvC6SXmuI1iuRk8AynAcovbGdqnm4VepY2TpF6dTT8mQ
34GOMHeZn30K1z347erGW7xHr+pe3cxF8g08ZXxtPfduMH04Qyu3Du2Kqi5uUD5Jh7tloupHU/6I
96ZMghbtNIL3JA2gP3JqRYzQoFa1q+Q74qvYGHNaVeriYXDKM/lp9eDcZrNhpa1PYzseI0Pemeu9
5rSfXd98awPOEpqwI2+SP3VrWBv0phKRkX8vR7z6DIWe+8Z+SawnY01uc1vj9yCXa0hmO9fi6G65
eiA01jU7b69+lhqFpwb6PEFOtHpsUoYJPnuASG/XzgcF23bORb3BpvHW+QwcxzzgED3CNZ3ye3AV
fuH/tqcSNntJr8xKfyCau084ceatuPMbl0Ct+qldf2djxkQG5K0eWchDkG1WgMJl4JNCRwbrw67a
c9eEV9T5lsrmeHLlL8tVp4p38VaYV0iP9gl78glOYrZt8D/HfRNZMWwg2F6EqFYin2PV0zijv88J
BFUd3G897YYlp4VYhPq8UEnC64L+ueztXE509aVxSo3oKees4HQmu3TxaiSWPlaUHJscDmffJSuw
fxlPqtcMJwcRp2Zp3qVEDU1B7WMPIvFDJvBS0X0pGz10RckcliueBOU+3kM5ELhifW8XwOlMzxmz
CeIKgjo75jZmOmUCnSbJfkOJTQtTzz8hQGrI3pD0WnBPYuZs7tdhT4ugoHpF/ylvcb6+glwSec/B
20Ksm7uvoUdFY0xQsZSobrsyaraOoT8qQdziwmW0gTgHNoujRBxOaBXzzo0jXX4bij7ErvXYJZWz
8+uselLmmYXI36MBQzxB9+nYtTCFZf2CnbyNARX+cql1t8YDJI6rJeCiE6uR7xjtqZsw63/JLIUu
k7vWARkU6HSnDK4JRT61lv6hsD+ckqJyb13NhYBh4r7Wrr5EM8DS2i6uAkCp7FNwfgt7CCtoLcO7
LMPrXzJq2gSOGRxa4edI4zHeJdpajv2xqpW8zTWeIM1UNBsDfxdK88is8GqPsFKs6jckknoXSWjB
1UKjUlJa8ns7NG1h1o5CFdTTtJsj7ZJK0j7bJjpB7VZ+bBmoLOqpuF9wh3ACUc9zFtBwsHLQW0QL
J8w/UN5CK+wafk7M8y5tSIbW/iSwZEdqdVM8RXadXfLU2WYESAqJYoUqmeVrGd3DEPQfea1+Cdoy
56DxzoFgmI+UYjPpScQiMb1D4GOJSorgo/e6FdKavDahcxuk44ei93PpWr1smYsNsZqBsg8kLif2
BO4lIWCPXKDiyuwbKZZiFWwHIjQWAqBtNKMcHIEghPVnsXjVPnHoStkhJwI3CVFFiOphMCz36pf0
52hfx2VhkT7F1StVJR7nnptb+c6J9Jz51jSyVwTaOUBV9UMWXXfDeJq6NxUC3rJX7wJSpx3DNO+y
eTktam1WopNHGOhI8spMO4P921PFOSuuclmcu7yD5NbYSEo8K1DHMego97No786kUBSFuzwu7Z2x
SmEKTLwPeWPugeae2Ca6nWeessb1Tk3/u0+N+YYP79fcFeJQtJphRgQM2zJuAnPKocm8OcxEDkNJ
iR8Ynb6Og/cy2057F4nbxkHCxME5juqDaTJOqCGe7OeWUVOYDdgcpp479K4LK4nzGqIfg9MbWrMD
FJw1ZdrsfgXj8pgu0GaX7Ir/+s1k9yjd8a00ML2hDiRygDNoJJU8+PlnJ2v3QdjjC8fl5JzARNcM
KDH3bzyRdxTAiKjMcj6n0PhWwqzeGHp8xLFxT+toPrAUbjworU/NZCQxbp3nJEIOZrft/DDM+Wde
kkTMGQn2Clv8XLavc45soOWWtKLhR1M64O6ZFu7yWXn73Izecr99tmQj7xKF+LCSbH/Okr6lCScO
dEMPmlwdhiyYV1LPRgCT598EU4KY1KBUlxeSdJMN8qnvo+U8DljCsxXY6lRLsp9Hz7lSQYwhtWHa
BMs2b7qHAnsXZyBi2KxgOtqhu5wmxD2SPmYFcwKR7+xusmRA+VJm+94mAi2w0FvN5DV5+FZCMXTb
vNXlvgqScGfVGmCSFwvZpbu+mm9nGzdd2N16Z8MF91kkHTBcyZnTJpNOXEvGEo8DZrsooAXur6fJ
rFQ7nQq86l4Qbuts+HQNXmeGn77FJo0/xL32Ft3QKQRbP7QbVJcZuIz20kTdmztDxsfhU4y1H7dG
iS/FGchzwUvpzUvLcMldMy4Kn0GehToJyR0FNgkHzhYhiLcJ8EDVZvI7aa16HzCzs0Z3oV9X3ia6
/snhKjsUObFDfvSDpCMEnqK1aSWOyLjz4hT0n9WM9tjI85IDGDkYqNuCWy+578FR3Zgke5Qr1LNc
HG7PYgLDOr6nCjUc/JftYoTfunr60WZzhgsdchSaXo+rCcoP79ZUA69dGuj6hkRITG/pruTYvO+G
BNce2kAHXsbkyOWExbIlgYPqb3bVc+C9l5m+zWsI0YzfxrPluUhasw0KeJilEZAAx/T8IylhFF5Q
TQyVziepcSxXon3CC/CKW+gYuYuLA1FUu0mwCNS0Z4px7dvrNZBlyNy4TBjX+6opd99bWtVAJFx+
ehj3vTnB+hvr9LY2xXyRkhid1bqbzT47/dztk7K9qa152JFVPZwygNA7O58f5zL1T+WzrEq9R/CO
XsCpLwkXSYzuFS+aZdgPSwHMeIleysodjipHlQYr2dwYxInYtsnkxsx/UjbonQxREtuB81B2ybA6
Cp1NblGBiImkjyKoH0tjprjHpQkVfyROp0NJ3Lflr9RdUYvSeMTqHvC+BOk9yU6YZieLZmMBT7l6
gC2DfCkXNs7t4H9xdybNkWJrtv0vb04aPYdBDZ73vdylUCgUEyxa+p5D9+trgSKvlMqbcaumZTLD
3MGFt8A537f32vdWytXADceLyYSQk7ZctqbjHExH/4bZOF71vciB3Or+U9zckYbqMTa/jXrmXmpl
XGeG1/CyESHG0OClLvm53XKnfzDaodw1HmW5zjdqssG0r+kwJOswVu5qiUaSEf8JTiFlPkz557KI
dzbCP9Xsyo+VPWKETfRtl2l3WRJvK905JehOQ+n+iIMvnRPvU5WjqTDRs/ngZJzc3PkdY0CpdeZ2
0AmA4UzL4D9Kna0WWOsAwuiqyfHKmGYNZUzVNvB+x+JnVoGZb5tkmVTGs2vlONLsFAEyotoqP0eB
Ey06g5DIUSOeReH0gtXtOBKvVChY5UbLYVLkMfQGy8MnJTgAPKJqcA8qo0pIYy6oSIfKIuk6Elw5
/TQ9gXBWT8hSjU4CbMhXZyBqpmkB7hXReI6VmjI8pOZNCMbKsiFwAnc/SYl4SzBxoL3RTxZ+ZZ8U
uCW0eNzKidko+0/gaOq9ytgIoXO47u2ADMA0B4+fUtcrcklyiimaY9cS7lJ2Dt8U+m5Kxrhs0vFm
d7jw2m78ymgDbHYFa9yOlk03dYUmHqgaThDZiefRm9vYBJiAwzu9GdP4xm7Qc9RVuC66yLnYlMs9
eD+LqDWSu94jPlYBsVeaaz22d/TWvkUE1K+dCnZABFdCD5l+aN7oL10x5X+ZeyIR6DbYUb0psuQe
GM11bOP2TioUKUyHrzMqSShI/LNjJdEPKPZ75nhczHwIv7wLBjj1/TAEEDzqVWFZzteoRgQg0Rdi
2PMvlim59gEJZsqoEfRj4JPUwzNXDThaY3NnY2NSRo1DOi7P8CUW5uRDr1WxokhgLVJd5lc9oHTi
hODsklKEu5bYTrruNI11qtpZT5aOy5FLtPmzG0GfyNN8VSPnjZrolPRa/OCohzHsYVBNC0WJ0pPl
IP6narzCkgOcBg0Hg1i8NBYCYNOlQpCFkTxUOZP5MNVDOkciP44OdhIoERunsD+HuUPvNhiNq6uW
nDXpK6IaoBNRl+oRl/0nv8mOGHRbMov8u8yK0qc04btuaL5nNn55v7HQkUydTo1+ld7a+iM+OGO4
q2gRHlzBgGtwRcyZGbsSRZPsKG2w4GH5wZBww+sCSy+VulS6B6Wm6CUsfVuieVx2bY4GusNaNMGu
DScmpFQfl0bfQAjM+ztbJPk2rhX4piQSlQwDGcT96LORviV1zE4CwzBcugd24QNqtq18jWXPw67M
AKWiQmRq3RFdyrh1s3Tr61hccQbcxyoMIm9sFYbJLoW7xqT4ZRM6VfRtt8EeWeto0usCraG09b2L
7/EyL1SHCNzQWmNaDfF6kyWQG4G6LXpOs9TkTHRhUfUUMKKyhzbbqrjylyW4NZkJD+R2bVz7ROon
WNyH2KDkarQB81MIdAvCtPejZWCpSZkKZFl19Vvo3L19yG3GTn1DB2TwdyLL9I2GnmDwx2MTJR/9
0rJOoIl9/IrE1Adq8kVYZrlOE6TXqKWHlTfgl9K76CmnsTkkMZCtVj/1PSemvCj3ysfIRLtRKCl2
orHsdmHNxR2cLgfZ2GKJmgzQdeFd/Z6Rt9+1YPPcdrw3kkYsNTh4voydBzcdvwkUz7r5scA0mxTK
UoVJthiw6MAIEQdp8/0YsbsN7TQ9mKFz9ZkjVHhk1q5B6KZSJsrO6oufRhzi/CLWuVRtQomdylxb
IWFJMiXwMRjzYgvrlmqY9TVJXYQ2MIIXGfIzVXFOdYUUBUrWXsT2M9x9qkuNe5YpcZURjUdcMEuG
xZwZk8dSqwlOXnrwK9a65d/RCWFGl4k9c3+uMpz4acOSxuhnSy4kFAvzYZM7OvkjkDoKnS+9Zraw
SFoaamHFv0giJPXehpfkXyUNMsp3Q61s6xJ5YEb2CFexS9XZA7PN+uiTj+5RLFwgjSewJaCGUjTV
RNNcJSAMtyA0k42O01AiEC/1dNjTBqRZzfBAobO7qfJ7P4Rt7YahuVMzqa2UIXu2xQdDozWktvEp
Tyz6NRnVDerqbrS3jCz9nCY6s21qQG4z3DPl9/ZNRDdGcxE4kHe+hAlT3Tv4HqMIy7fdgruKOj4z
HfIxABLwUNYjc2TJ+FYdUDon7iJKbnmdMVPqg0OAnG/rotZfGF3d0gVl0muj98MWBnVEQG9SB+K0
GqCNQtmp6OQ9GSp3pdWB2rE4744pZTNV2OvcLIiesTtnKYrxhhcBy5ThocLMoSVLC1hAOrrHVIbe
bip590UUbsPG/I5ngwasm+3aLodaY1YHxGrDIcq0jyi3cfZMgpwJsMh5iIWpkvHU2AHBPKMKGa/3
aJhqfQ1CCQnLvJjVGEgT2nGZqD1N6ACNUWVEeFF0VEoHZhw0fEKQ0UXAfAp1WNaUyZJqNH0hNs3b
50Xdl/6mUcQjL52W70R6Prh9RulTq6/BdG9e5VOOLlu32wELVeAvIBxKHBiOCTwwnJkky8q42TDq
XAPAX3FSJuBrWqApRAASgQMCMsWMb5DtgQq3fFl8TBrer5jUZ5kSfXAqvB5Ra48vq0ACd8v/2xJo
10Sz/M8K6P+PfibPUOSihA6ZfeCtwBTAv/zSPyNe/kM1VY0qp4Mu1zDNfymg4eP8QaCzrVoUKYWr
2qh2/yQ7O3+oqHVtoYoXEvQbsrP2h6FT2wQ6ghfeBdT8TvD8OwE0Zv13FgLiGSzH0GCOIoWm8/be
B4L/vK57dDAnYSRyDVJmPMyLvo/HgzYpYvURJ3dW+HBCJm3wq2j45VaJhjgckyd0dBNKN0ZW8yoC
nW9RQk3rNPjl15sEkIh0fy1mPeRsQqNy4VKxm7YoZYz9Xg/2ah9FGz8fPgR5iyXO1aaOdKb51SdV
H7m6Nd5mPjZeF1pd/3kMvRxOrZk+mfrovPjuZgfbi/PNnq2AVmnTimauxZAphPw2LfSyoa8w9hX3
X2/qifstjKkv+XVGy2je3LZj9+uREUxSTgVxRJJHK5Ek6lFJ7276xATN8B1xLesINn5CL4t1L5u7
Mj3W2aFH4pfic7cGFF4N5T4G2H/eTZIAAmIG0PBAlSTO6YBnY2ypCCWmZng3cnGfb84LxdWag+hL
wts9qDcYy1o6d5NF8nWh0fyYm7qogeLp20DhyCglRS8sp+5wMGk9nTZimiTqkNwkclA0YI7T6vkB
r4/qKv2j1RkKpxzOG0NZMopGOc4lpT7Mt7R/3QqlAWXh3WY17D2NMzgCWKXXPngCOW3cFHxI8wPn
+4zN+CDfbHrd+5t9Zsb00Q4N6odkYLb17tmLl83Ti5tf0ryPl2eab76+zvkfU4QRA781JDj6AW+Z
9nJLMRv9YFgJ1uT55rx5XpRj8pm2j7d+XTXfSqcdzLcs8Ne7DFjQu/Wv/2DVWnpgGJMqWn7Ar8In
X/sVy5fb8+rXhTP9Vl62zyv/7f03u5pvhkjBNmAUPrz+y3zrZT/vd/Hmef92M3K/Gymy0/fP8GZP
xIMTDd7qJB3Pb+Y3z/Q/e+bXF/3mfb/Z9+v2+da8eLP5zc15E7K1KcPQ2DgI6Ze64Mh//XnPt/5x
3ctx8X4zgsCMKuNf9qPkHDXzocPIjWDXd89Q1HmlrpVx5Gs2q97e6pzSXv/n9dHvdjtvsMdbEBbW
HgdLfoBIhtBtugXcpnhz9906Et4RttnTA/92c37ovGm+NS/m/c67fL1rATyDMDLtI513N99ktMae
f//s8wPnxfw0lkncp+wSmF3sC+GQ3X6ab7ZR0Kpr8FgaxGVnayRqcbAtURzI1GKEFU2ujHnlvBAJ
SWnLl03zo+a1ZGPBd3NGdCR1GXUrs1Gi9jhvGtXIHsEDsFfV8tP87s1udBuIao9NFVCaj8HiZV/K
1DU+VlUImyXMLaTF2tlV0OdABPwKNuzZGwscotMwj87tsq/kV4p20bJC+L1uieXtgOfnQYCKCEbH
UGQ0hwSUmyQv1smUt0Wis0wPhuN/M8aWGReXoEUXaylW+RIK5uurfHkbg4kSYgirYI2cPzu003kc
ehbC8enuP66r/7X15SHTf8z/+493gQtgaHi36//BbnBvSkjFRLdNT+nOF9v5mV5uzmvn3Yj5uj8/
wT++kpTA9yCi6vn21SAB2RT6cF9ogiuZalnpwU37lG+UW830zl7XvX/M6+bXx7yuK0obbuvr/X+3
W72FqvHyrK+7+N89zbzb12d53c28zo3i5zQW2WEgZuLQT5cufbqazrfmdfNdruBXjfnT5nV9GxBW
ROGFf3u5OW+K5uvq/D/v9jjfTecr5Lz55ZHzP0FY+/XcL9tf77/sE2gKkjArAe3RAIPJlQtuS+uo
qcSKKekxGNNT3qkto4vBx+PU9dsaYdPCYES6iTXSQgXy/dEzpqRhuyC7vPgaM/tYCSrMRMIXDVl+
DuFcFgWCKk1Ptevmu7bRtm5BlwBeGFhR4umL8BDXn21F7LW4SPcQonWSJijvms79kKGG8ukpQtMq
v0VjS3OFEQY2+wu5h+PVL2nYFb04xFWiLRJqUypQz22Q15+SUPkGihQaiSbdNezdi9+pCL2oRPnW
U+1m7hYhk7u2mI9aiHlNUstlArIe0EC7sJthXZcBrHvm80Nn74xagTzgYa4nAS4t+nrd9mhHM8fc
0dC/ogT6GWe0d5hxgHG2AQoLdZLwuPTr4/jLgACKCHiMIiEj8pWYTCq6+pQacX9Jw+IEbgIjbtkA
Q3IemOcytwe4CJdmCeDWhU+r9GuzAV7ZduG9rY3Kyqb1s/jSYhdbBTIP+CYpc5sIBE5hN37Kk/CL
0yAp1LpntX6QfnEtTfxp5Y6SIl4MZzrPWQGpSQQxY9BhNBmqgCAEgUvSo3XgMDN1bqad7Epb8uvV
K5oxTU7ZX6AD6FAgicZXOC16GFYC46Yb3xMyGA+pF7SPCRYJEQfDPTqGUxaWz5bl9SspKI0MNyLo
DpFeHKOi/1mk2jRjoDWIW13yXRTNRoOas0iCYaTSgSIViCUyxKE6Z0N86BpOqqVqZBuzxu0i3Xot
qNDSEnERTeJ+0GtdnAaDJr9Nn89y83AfOPpzG9yogqDpDqkDliZqh6JotpqnblExkEKI/DJj7G/B
MZYhb8seu33fiWdILtFdKylXyE/kHPeSuPNwoLVaKz8UYi7LrNgkgfoR9Wm+rVAoJX4AnY6iLJW0
ZZ5t0Eg4i94FJtVYPenl9EJapHkLMwP62ogO/7tpbIIsqfdlhOYLJSOh2aJyVkHZTt066HCev+6s
tNxB7HnG1v2TYJZ+ZSBrhxl+16pYa4ahtu4s7UgPvI1d71IYjX0UvkfuWoIwtfiOztHbdCSIJykK
vTJX5bKRGC5reiKlebWkp22Kgp/DOqiIvjNpGG3d+FpGoG2sSk/gdIEItsgdWBpp4a6InQlJwOMS
bSfMbEw71WjxI2xuqaQXIxRMHMDsxwvlIuqem7G/2Y1drespSZDGER5I/mMoAvrAKrqyvL5mng+8
2YKIh/Z5oiekHB91jIzKMyEER9FNMtpHfpOIo43FfeVBMo1VDMTEKB1KhF9HHYr2kvdDxpavfeut
Ci1DB7/G8ofi2uOOGHoXoUgCvKegrUrkqLwVHFXwCVPCgpo8wOUVptcB/gCqDpf89EE8jl3LNbxS
/WUhsUw6hk/mn2V+oJJXnsqoeaiMQGBMO6RjSHt+qIoBQYXFhIwhdEmoArzGAxUma9vDNOo7pn9t
TPp7nluo4cBSgcKktEWETm9Ooh9iBmiWUyUVzWaM2i+wwilidZg5ag78Za5UpINHRHvqFeGT3lZa
fr+hY0owrSweMTXiaWno6QI5RIk7fIZdu0ATgvQURclSEdA97IodhG1lrX2/XdQw5jRxjPk17i0Q
F9JqVwOGwoVVYQ4KZPKUq+hKOnQMBa9sZZj1uexcc2G3TYk6mQT6MSP6U9X6T01DDLMVdbuCL5di
WgC1y/uR5cE5xM1vR6jssvKKjNraisY9JgrxTYWmlCtwtwq16+ZDriv8KLycJhPi0W1jGA8tsmMa
sO4+IzkSIGUPFDiqMZaG5NbHEzUzIIW3SXEXFHBbl7YD4d7T5SZPRzrkzbos+wsIwU+pG0H6hAC2
SAkkzPPxeTVk+n3pFB85+sB/0R/E0a3SX+Zeg9k574DZDDFBh/7oHyNcX31VU4wdwDrDJH4MOUy3
0vii5VpPAaUvl/DY88m49dB7iM2dFoY5sUf7NmrI9FPsU+xrHzTJsAwG6Em1PruJl22pPe+A2MGb
9hJK8VX6QPIdBqUKDaqSkapHC2Bru431gCq9bYV+lHc2GXzHjgOMI83YllE4LATEt3JAAVyn7lEf
yBhBqSDWmEzasafSW3BMdpNgkthafd9bVyGbS9ljESOodxqySrHwyQmLm6eKURSE6KXqcbprmvgz
E4R8OVBPdRvXxTcNX9myaUcAk4I0jAZozUh6X6nRSupDfY3hdQ6RGd1w5K4422E7gHdxDHMaqBx4
K+mjju5KAechjM4GpquRODJ6xfh5HLq6rfdxtIccLqv7cdBVvB4IPHEGJ4iMvS+VtI6tnmWrjqbn
MovtH2kFdN7pB5Lj4eVDYYYL6xf6Q0bm9iL2wgoZyJHYErLZSwA/TY9ysAnKeB1pYYnzQ38uBcQ5
pP942ASrqkIVu8Eh173P8mcqaul+bBkRAdbfKJb92LfDxtawpKHGXDQi2xHlDVeoJrs8cEfcYWbD
bL3+kEk8rtLAsugawSUWOZA7DP3kCIREPopMLIiaWRtZdFfdq43eX8iK2jgRsX05xwZYlw74PPKF
pv3SynDte9gcQ9u7Gg5iYSZ4MI9j9VDG0PYq6hVdjP8OVnC8raEuemmE0CBSLo40v5rETgba6B9U
AaDMclC463gexgFzX6UkWzMccacMJyjouKC19pJn2BCGgjMfJHCtaLp1JiqxMET4nbBxUtxMBgp1
mJANpKKBrHLypIVCdLPeFlsZZR8EBSLJ+fgALGkTYIA9IwTF6mXpEvlWdpGgptY+Pg5U6vkDgOvH
srSrVdM0V9dAj+O3eKcbvbiDTvFRr8h/9baIFsiQNmjf4puoVyhR0zJ+kLFG/1znazNuPQSeJXSA
U6i3X9FOrk3k2BsQ2ZCELQcjt1eeND24N/uk5TfaAIwMvsf9R5rih0HvfyZkWCxLRyGhx9f2NTz4
pTE5BSOTPmlq15g7fuLOxKSNBQa5kPko3AB3pRpcvJaA7AC36aJ0WvBQGU1UiRpuid7K25cModUq
PxXFmK1RC9U7MmQTh5wHmK17GZDtKgnH4hmX6DxgHmlJvUL1oO5L+JNjbho7znHrFMfo2c6ie2G2
36QDfz/G8BAiD22CJNxEUsHy6cpjGdg2Fd+JQ73LkiHcQ6bHBYsrutOOjTtmjOdL+je0qfRYgehd
GFumD0vd/NzBeL6r6ergE85izBfoF2X7LVM7TibBkk8cXSS5yMzYCqZ127wutkD3gbS66X1vZqhJ
s+LsG+q93qUSG1H2YEn53a/h7mJLWxRO8CnBY74QfaCfFFqbaqjLXZDiTy3R3eZBFByB4V7i9kAy
EhHEJsnZIZgXToY2XfzixHWQ4RZpCYHAFiBzQJuwyVCJBAW8gtrclrgTNasuKCB0+cpXP7fNACC9
3fgGPCjNyO8BU4XbpEm9FTkYmGnGYaXqAB7JCaQ1GUbkDLb6XWRX18TnYhwYCslIDurUqL1Y4fdK
6DT/dPvJyNCkhVAhGG/3MbXuMfoxjDjWm7ZicORawVpYI79RkhwUB7GToAHIEE1ZdMILlgFROqsS
G2huw7JRQpIe+pumd2iZPP2iFOwDRyCVbo/M30ixjQVqszVmVSoNHdBrqcbHsJFkrlTjuvOHs1eR
ZJH5yVMgRzgVFXZFyfwHgXXx2ORHkxDrJYcXowNN4hXsKHeQP70iSusL1qAPqg/nOPO6nzrAOsdt
tb02tD9xylCOJ+y+Hn52aW98tKBoorsupoFlb6w7zSHpNK/l2V6hSXd3vukdFbinRdOOYMhUfyuU
M0EbX13cs2cqR5vQMswDnblzHRO7RFt271MV3lGj/2Ll9YBBdYSMCTY08MYtqO4fhSDZO0EJgHSq
1XHtl6ZN0cbFB+R2ch8kzXcceu6m7PujGKxFWOIV0mwuCoXjfrMVEoBoLCuVe7acemuizRYuXBgy
sW6iij/murfrNPFo1i3R40ySES8M8IZLvlX5qPnkK2homEGFxpdWhboe4XkpCbQSVbRO9Pxjbupf
AlyASu4shrwl91ig3o7RW2GEIcKn0QKCv0x9W7l8ZYp2q5oYSGyEDK8gLehaekdTcR3SV6ZVXd/C
105iEr2mdZqD7X/Mu3T/+l++7gWrtEKcVEx7mjcQofYFLVi/KtG3G8H4UJcPdWJ2107rto1TQZXM
yMHoRnjUoC4iXoj/qBStr6BBGQ9RKZ11CywS0PwRFBmuASu5tFrv35ppMSTereqWyJPyo+N31nVe
UI4cl9EwMhLNnV/rMnuAsiDBqqj/WidHgQ6BKOhtKTBX4ri5Qxjt3Ul+jCSXXzkodE75cyaArl/H
lAWl2WInBgdH+nS3bgLjGlVOeNdJTG7Tqtf1tW0+hQx/D/MqCF76FfU7Ss+uzsnq+POxmIH0PTIh
hIjTQ95sQMdiMHx5XWPpRCSEA2i2+YnnDR4iZUZjxorJabGaV80bQ3RxR8seHuZVFmHBF8dRVjB4
oxu1wtyJh2ujaeGtK/uffVhCDtKMs0oEH9INy7zOCyIQJMkW2Hte1yWT8MSrjWQZg6lVFgVll9Ok
mIzBI1zDaTE/GCce7RwCL4aApNCMOB6+1MS3F6M1gQTn+xXBVGgNEpNYnWl7AHWLkRH5m7W4mxh3
IP/KjmNHmlfXRcEHuMWf7hhMb14WTK2eZQQAdDAT9gBKol71GWKe18f1MXkiyaiWLztyYKcf/TS8
Es0lL+guVi+/qJGUlWUPAxYTdn2HTdu/mYrwbyg4HoC+9sf5YfPCLnN4xyIrdvPd+bGayBrwBp26
nv9rXqcPOmSCPIay0vf4O30XGT2mFB+t6cEwkLUSkoNoivW6k7Z3dod5KRIq72N6mCeHPTyg4Dw/
glngVQ1RW4Qjvz9UGs1O8V37Wha5cy2yoFxrgcC82o/Odd6gNags1ALp0Hx33oAoxryUCSzyCLsJ
A/+g2dQpmUewEhi5tdbp9bFITNEcx7WzTfQScMgQgdpWPKjlmSVWvTnEa8PxcGU6RM5CmKH6Vpdl
eJPTwmzqZk9NCdJLj6nq/3Tz37AYE/yu+//0hQzYDBBp9lYA8Ovf/lQAaPYfroZWn86Da1iWSS+/
+1E3//X/yOcz/3AwU+ikI9OX/9X8N1EMqLopgNvpJDRpAlrXL/yZaf1hmZbGV6IxJjRhoP3vuv9g
v14xhibcM1tormaqtob6QDPfYcFGjuJJwmzfYtUKV1kVD5yg/H3jq0QvyhSFjjHFoeiEoOGH3dod
MnRVzZnR0qmsC0F5sSLxJ5HqWUnin28+yX+HLTP+/urQl7iOStQGcDZrgpq9gZYhejUTJ2jMG+HK
i5Kh65kYBeYJQrH2YaLduF7cWxrjGbqqE8QCXiu4OW0n/RpuWcrkkXlyzQUJdzwA2JM3SpdZt4Pb
GIzOnfTCTTrRrvDXLI3c+/ofXv704b37cF1Gw+g4qMSiu3jHiKz8Ju6qXMPV4PbFMwjw6FKOZB7E
TlEsixHRmq8F7pXZJJlpz4OvNpzX9WNqO8HJCMzwpPvJoWRWiC+OiAMI1o1otEe3qPZhriDATElf
CPWSdOW2vtcdHQOYry1y5msro1CdU6okt//wnqaP/K/vyWFooalwLnhv2vv3pBshYOgoMW780LNt
VavOkjaIv1E7fy91RO9OoFknoCWUAmMCb7y8VA6WFgyn3vQ6qP7lo+hJbnFSY4P8X4Oq80Gf6qmk
Tpv3dlJBkyGjoHehTv/+pU8Hzd9fOscO1EiNo2pGAb75NWVY9qlgu/pNK8RStZXoftC2Ha6DRZIy
i3b8FuLWiA6f9MNzK5P+c1FP1dWNRbeTQHONBkDVhNveZ4BiSC7oXdyF2ylphRFieCRJ7axMaOvB
wdavV1lwN2VXQ3ZWj4Hp1ivHmWj/YUysYo6Ij98G+SomdVx0fXRENLg6Taq765L65jImwHFT2nm4
Vboi3znGneUTA5VgztmN3sip3PNWpYdPTSL52JeDfwkDGwbytIgjakZ2urXsQC6rWD0PfRnurRDY
hwZE2PTwBHeoaj67ud1gowifWiWX50gh3pNTxdSjoSIvIg3ar9rg45hudXF7jaMmXsM0ru8NgtYv
KoMP8O9bui0rt4OJ0dnxB3s00cH1sbbG79Ushqgq9zjfK1BwxfeBGL19Gtaf9AxnI9QS8xZoxc5K
62r3++/7HSN0Orc5ZA87FjN2S1MN8x3aUXTCkL0T6DdFl6fWoSqViKpiAIRcBvHkXjj6BYu92OdD
/RgwjVjHqaB44SOAH3VPOwdIMSSFCC0m3TeR2q1TVn5MzoDhksU3MgFwrcx9+g8v+690218v2+XE
jJqSV+6+O2vYCkpihkbabbSUJSfu4N6P7TsE0PgYsW/CD9IjvngfODLBK2cTgR/sqIfa/QIWXD/a
avhTwHDbdQK8CyW8hQJ+cW2URIQR7xBuf/9ytX9zQgCEa8DoVuF1Is/+6zm6dV0m03Gv3VJPlFc6
UEsxxJ/DLjnRUJJLIUiNjDKBmtA8aWMWnzQ/egxj0ex//0IMZHTvD296hqoDf41XY82H/5vDG4BB
w6WJb0lm7UMZa+apekoCQjnzEB+nqsiPafsc55n5EI7x2dexXDedrt/NH+VQN7gnuuRSZbh3xkEu
KZmqkb4vaM4sqlojdDFSSBuntRdkiEj7FDZ/2EIoM/NLBtyuAxa58RFsLis0yujzM5SkUfIpiuHa
/P6tzlDSdydhwwCAbuBVtIy/ncl0U8ndUvXUG4EB30zZRcdOqPqCNpwzOXbumRr/tHNxUxRy0Aqv
Tz5HmNyZf9v4lY1xU0QkFwCQqqa21lFvpkCwUemRTxOKUyo0CX7/gu2/X8gdh8EF1wz+HEufvrs3
3w3OXhXfQ6vfqroRpAaE7ZaT9HZ05LdiaJw7YZmkiiXk0EsnttaSgf4xrSJzX+OYlMxLMFmQrpj3
3yxSOU5El09dxvwzsst2yQWYiHAU5Pupz9aNtAB0uzX2wnyyG1/s1MCoDnEeFCAtwoCsQOMQuLa5
Sos62BB1Wi5azcEvkw7pSSV9x/WZk+o9VgC6gA0zkLWIKm2n9A6tokkJL9pLKdo9VwVxF/VjsyIY
6JoxEfypEBKZhUQ+KNI5GAAKDnmkPWiubzymvYKcWs/Jn8eGRBOqP3u2odDTqdbm9Kb0CsDB7z93
czpXvPuhODqHxKQ+NVxOKH/93KOEcB8a6drNdYtkUsK09wNCeTwgVbWz4TjeK27bERSWJ6cB0D6W
tWEPhY3ocwVEU6qa3kbWJlJpDR6PQgiYQf/apEERqX67x7S2IpxwOBI7KFv4iIZwN7Rgi5UNzgXW
J2PDbDAfYEO5mzaK7mI4Nx8E1c0k04+jIfWzyCnkkXfUnXWC+8Yu3pH/mDy0E9KBXsYmDehtgamA
kRs5MOuQAez1HEre7z8p7a8i2Pms6yDNRaFn8nlZ6rtPSul12RJ9rN36InsyS594Uhl8ihN+iHVJ
40jYRBJ7XQWFMEzTozU0qPVx2sZmXxwHj7qMUUxoC2dY/f6VzQTvt9/hpA4mw5SBpAa/V3v/ytLG
ByZGlPqtK4z8GHVxfXUt/Pxu/OiVijhVjnLqFRNaFC5+6lQJc/ySkpewcVrMP9/CiNudNVQWkQsK
EciCNJFQtupp8NzzqJPv64MK2Zp6oWzMJg43cT3Gq0YGA2a9nS9N9b4znjqb66LSwTIYwXXsYqf5
QpB7t9c8tKljCEwK83EOSAuGEXXccgQLXCIrNWsSF+rpx2/YsGLawliiVVj1XgC0JXSDDRG11TIz
Y2uJ27/YgB7pATYaK0PThguqBxzm8hRKoCycmhl7kFaQ6x9jGI+bVkCga4uCUCiSJuB2mf6y9qEF
Wrk5Al+EJkQqdvKfzr+uCX/6LwcW0yWVA8rgrKabji3endDwhLpOCUj9psRdfkmVsd2YkHmAvFLD
z5WTZZXfQ6+n0TsOhPZE4cE1suBDMyrVvsOetQycr6Kv4os1SGBIujOSnl5AzWLovXecCshc1wzg
zXwTR4P9legn5jZR660HADUXpLwb2cTxVdWem6bU7mOvf2xaWz3jMwOEfqe2Ct69pFG3QVR9IwF7
C2SERD7CGIP7rtXth7RRMBr5EjwonM4M/kob9hsx+VCNPJQIJXhLrQmPJicMRbq+SoCaGh2Jj4c1
kdw7JGmtxoBRUktQiy38ZSSQSxcBymJbDDic6H2t0h4GAsm6HXlAcX96uaXLW5+aB8ej4ItXxTtp
IZ59OMd3FGHWaR6D61Eq0HAJITm+hKRqEVBViF7b+bF+746dd5sQBfJEPq23asroSeucahehf+wr
GExj7MFTGgd+aclYbwM6/klJqc8PhLvAuI/+IqI2wm7hl9RRTXScx2RMmiUwMxB7KhjIRc+gl3rL
p6HStL2ELg6lUPXXdo8eGCXvyS2wUNNhRwQEi9Pr+psnCn+pRTK6DCKnD+y59tro02+jjBH+VgHv
0zIvvYmL1eLVJEhP/OrOoPsLlajWiAhHGNU7yNFT4ADrHl9MasF/1bvkqHb1JW0TdWsLRDCVHFCX
KPJmdvx6+HqTLeij71pEJ78iguw8diU6I7W9RMhprgSSfK4JMclAl28iEtNuA8FgXDO0fSvsq1l5
nyoKcdcQ6oyZp+Gq0vhBRCZoGeSpuzK2kw219O9motPwdVBfVGSFfEDrsM9rdTzytYEFBLPIwFjb
GRYwMQiQl1AhJjMqRnpccVIck8G+Fhwqu75wm3OxYv7jYb4LTiKXP4SWC2oJdXRONEQ7DOwJX6fJ
fPGgVV6SyqVAKiviQ0V61F1A/6pN18njeuuWRKiMdZeevaI+Q5aBKmSK/uZAhVoVZJygbuo2NtaN
O1SiJfm5QbEJQ3K2ciunDP/fjJ3HciNLtmX/pefRL7Ro6+4BtAYoU0zCSCYztBbuHl/fK5C3LqvK
Xpn1BIYAAZAEQhw/Z++1RTG7ZwectyGrsGjae7qRXUT+u8o5wGTuBTtDx+TH3xxSclVRJ8/426PV
4NjuKjHp6SwaKnBOyDP/xHKP6PeHrWhBfPJQe4Wh1V0x6YCOt0w+VqbwxzavozUEoBqalMuupstX
m1edQFqUtAZwykuN/x+1Q91hs88mW7/R0NZvalLihq5r9o0lPR9SlxKlNhQWOIsAynSG3+9SAwnv
K9s5gVx/QyWQrEHY7xJQYFfmPc0WlnHJ/JToUgiCNUoHUOJmG3yoGKTJaP2UoY8mIu1CsZJgGJFx
dTp8Pewg1gRIlc7jp4c97BLMN14NBhuMKdx2V3rHELEoaDT0rgD0blMv+r1mhrcKaCU4DPu5Krsz
KNzonBCusRiClijHuH1lGGg+uZF5jDViiRN969F7wO5vZguN3fYdQvcvFWoAW6DLwqpB9jDVxoJi
LF4aRiuPNToYwH+HbGJUUJAEaxPDcbvXMlGaXDupJZfQay9RHMa7qC7CbZSR+UMrg/pubOw5MNJd
x91YHYSHAMINvdtQyZ84lQ85FrYnOwNo5aB9GK3puxOrZoNzBsoQWaSrZvSqZ2Ff69SDnd4YV85T
8WogRrnDQUhPpAsZwjNIweG47F2Xl42y3cWj9hn3eDYHooytCuVZFwz2i2GYLxopjGvpk7+mEiRI
BAyC5f6nu6ze2d7KmXD9BadnWVT/2TTRxt7Xuc0BD+6Vs/IEdxthulP6k77+Y225b+tAYMOEnNJg
tnc0Jv6P+w3yzbPpdd7mbiS7e8i+bloCb2bhuVfa7B+Ss+za881ffwDZ2ALgccN+zxxPHZL5xosm
dQhRsaGRgAJkMPHicneIBYlQplns00hT60KNb38ejpNT7JrZFroN/uX5ppipASismNrbDlyCBh0s
yvOVx5J+hxtcIXedUez3m9iAx36Hsvd5/OEWAqxKjocmDDqITeiQNqLMXyIMdC2yxK1PePcCF3CO
PQevXY5ZZ2HFcbCyRgOkS8nBMrUAgetJPZkIEFaFSYq8Jg7lIJ392DG7Y3jy182/bU4iLWm9N2gh
gw5SqU3U29iVryYMc4oDNO/3m7sh8GuT6Cl7N3aMs9K4YRnJDddi4HR/34sEyUeL+3aKCro1NOAW
XnltpfEEEinag22ZGVKetgWpgsE9Vvi8zYBkC/z/WBKeDWzxhJ4Mc7qDYjyRtisNr3/bVNraMz71
2j3DfINBAzyDNS25NpnvouJppmZpI5lljODq656xCcNfRnkirS558MzUDVwLIN21ZuZvIui28EOd
BedKqLpj5q5CUcMXwcQf1yFUQIeUb1XZADZJU8ANxQdFv+IgWv03IpC3wMzwlsI6j2JWuFmf79tU
rNs+2skus1eoBdceJc4JSGO5J6tv7zdc+3PbaAjFfUM0sRF+STbshNKrcyJIm9V4MmV+X6vnSyPX
nlwnydCK9bQzo9pZFQaxmMqC8YV0vYS8esjv+vRkFtjf3VJcvqC2w0G/P5TO6vb78+737o99PffP
a//jj7/ewYlpDvYzaOHff2dx199//Zq6IektUPL4T++d3Z9jNmO+NUrvUCuFNuzrzeu5Kgrj5rPt
5gC6+w8qTk/TMhvhk4uJtd79He4/+Xrd/U+5b2bIoKj5sf1GihDulgl4XspNivDpyAAW+a7GAsmv
+l/IJ7eatOAH4oxbEaxJFK2LhPNwv5nQAIM5hM7pIHp0I2VskJj1oOz9hpBHw4SLg1ItdTz9qGMG
XmVIBxb0ymmG1eZHnCbuHta2cyjHxjlkwgGTWzqBviGe6kn4aKMX9x/fbwbWQQffC7Kl2UDcCYB0
2sv7T7gKOgfF2LpNU0zf8/PuD91v7puFU9o7DSRl9/cPnZyEjvsz6pyR5KinwerrBVTyMG1ZLS+L
Wvk7Bw106mtM0jIMlU7LxTPUdIKT8klb+sXk7NLvkQifnFmMQ/upOoSR0+Nhme+WeESmZUdcNae1
+YH7jXBRvazT2eZDMjwS2MYCCjg7Iu83QTX+de++GadhcfCYvWfAef/xHP/ve1+P3V93f/a/vY0k
j3UddD5nH6FP9opUcJoI5nxIZDaJ3HPN/hz1Itn8sULc3QxfN+XdQ/G1rf72Z9wf+7fN+2N/bA+z
heO+GanYV8v/+A73H1AOjGTWZg0Cdnodf54NET/46+5kSZwcX7+sS7J+63DJAenBWR6xRugn+Dju
b/b1tK9fqiV8jl+b/93z7tOwr9f+0z9+/8m/vUQEDXZJ6xxY9a2lfdqjO5n/ZTl4loHdfv6YQNN2
/dPdDxIWWVHs7p9MnY0lSeFkx3eF5+zu39nXN3rfDHqTBVhR5dz+uX9/+Oup93v3Lzr546i9v2Ac
DeRqpYfU1Uphk+gmdb+YgnrdDcQ4shC/23WI/HCm9X0PkJOZdt/lfFL8Y8lxETfDImcOLtGGOmDi
91lH8VSaqBDvN23nY1X92g4dRPIaMRnoBN167U0OKwx2rvubxvMV1TGNiL5EiMQXhJejtZtER+x5
/1Tv3wvcKXNjNtVzzapuH84VjDl/wVNP+ixRhH/vcl/fzv2xf/qK/lh9/nzq9z32fjfManabZBh+
+kP04WkJUyyyWo+qmmEEAzC6AKLcwyDDoww1sconRz5WGfirRc2KC0gF2DYye6Ayb90wJLhlnmHa
mcjWnjfE67rvu+0YDISrUEouMJS0Z0YQZ9mYzTcHfjHSDL98CA2HIJ5A7SM98vDywqQeYuMdygta
gEp/dsSY7M3+MkBzPhIJ/IDq39zRaHknIbpz1MWG5bS2OQVzzWNK1DXtujIbl0S6+HlqNY8SwX5O
odlt3cZ/rzhZLQZgDDMMNV5rCdd6mQQ/gYYaZIOg5JW2Fe51pR3zkByEztV/BrHvbkYznXa9b/xw
UK6RuZ2gzy+0ZRX19TWblSIDcsRQDyViMxb0mq3esLD8LLWxOiYpHSiyFXx0uKM5s8fcTduhs4T2
aC6kVRFiaciPiQEwJmktIMyli24kacTEGwFyeEgj9QqQy9ur0vtVhoXa6N0Q7GBBC1RWwWNTRsmj
103Nth7Tl7Gw+zXD4XxlKJJNLFX567QQzht6U20JJSPadlGyFxwM1wg1I0hVNHJNUp2DVP/mKNvh
EhuCpi9ktOJjv5TKH5ZJW35opV6eR/iPXBohgTTDjRNSc7QnN97nSX4BpDzuczd7IPi3eB7GyKIs
st+lqXRi43e65VTHinjiDf5w3D2m2g7u6FO7jCmJOPg3VMalMG2IcLLoGfB9fEyedRkD/FYJ0P4y
lNmG6dDvoqJPCckGhHAH3MtponxxKJgDnYrBL1/9jLWY9Sy71n/LI9BNkTmYO6OK8q3XLOteDqfM
5fzhGF1zMzsFiqwztnlnBKemAsDca5I6O5zWTTVeR0XCqmdI9ZjE7c5BSat5zvBgomLnu1PMKAs/
O0Z9QoRHnrLQ40Kn+d5lssMIeD1DzBSB7JKYn6F/6Ic0Ww2j7cPuql+j0TP2mJH2zRjm6JfpIeoo
kFZtmBVLH/3zEULlzwEyr/2gZBac8rggPqWIx2NivGuaRmDzyDhBdZFa2LMyPHQbZ2+5zja4Ic6b
TF/jdFFfAprY6xDw1q8iiJJLGhivzG+oYFmhbwxDrDm6q4ts2LEU0BOraMkJaL2nuLbMU/E2MXJ+
7YN3s4YimZThg5HYP63GloBxQudAROOZEV5xcTwYl9QqCPIqiRO+6l5b2TpPZoPMyGwJ99HlB0ja
YBENsXtWWiFWZHuDJdH7Ffy04dnX8rXQUwkPmBDnsgO4aPn1nvXpHlGETsYXca42HEAvGfc1cxO3
KlvUT1OwNs2Uv44PGNi5re1yNb2kkLKfMwm10ASuZG0iN+oe/IIQ1so9kMOa0ypmKmrk3szFITVo
UnLbJjZUI9XLJcUmQbxapINqdeeQSeYHDZFVxwCSO6kWkrZmRrhG76zIvLGP/RR8k6OZn2ySE5aj
OUwrfaJHqGDxr6zQto4UXjCrQLfuYO4sBUD70CCsxSnS70rwl7Pa1/CT9N+1Snj4QvLwTG7vp+rL
73HtbXhKuUGUx96tDzXE7mF4RHrwhOuMfgKbKyy6FtMWDfS+9x5A073AG0RAnnV7RPo/dNnWFyyH
hA7HIG8sF1NhjoGRseuHqVfPgeye+0j5m2gmWjvTOS1qyLLtxXVaCdKJWWsgf+h9ZqwqpDREUrbQ
uRk/GtanniLTC9o347sZltNZi7V126IRG4znRP1MPMvaVyOaaXNwd0M6PvZO+tvJ0nYnc+YmAHFg
nserkbXsc8eEehaVtvtCPeIy0NejdMlXc8vpSYx0GK05dNZyu63HqjV3U+2F9NAdjEUzT83n2EIC
xjjg5DQmhLjZ7lFoJAQof9SPKoJkHreb0VHfJrvBQBSRq+GMZYrVCA9h4D3pwm5PUQm0VMYSLO3o
bzXw4PAdvWib0o9auBJCbyJOpZ5rZ2fAdz3UT2bn09Ky6it59QVpAsZwKqb3Sqj2waddN+dtUsq5
a8H0AFOk+m4h8LWs/NRZafwUoBgHy5c2B2gjoEMRn75oVjg+eMC+kilA/jO5w8OoPhLTbt+1zgVv
2kzJos/YaelG4hBMiXjwPKmW7RgJekBZ/aB6rml+3tVLdNVwz3O6CcP0MOKiIYCLR0Irao+WLD+z
NMh37myuUZW7JXD55NuOtiPiY2ZE4rcj3Tc/1xWxuTW/x05HpOupJC3DERwXQ5HRGs7SF9W7QOQw
iZFvn177EFBIORVMPAK4/UKWV1k4OdignCw+xH2di0un48LguTOZjrQV1+kvqjLmFPTkTdNbbw/t
lNN2QS9aleRltBSVlF5tsMl7oNaDQvQw9Dvy1Yqb5/bbg6VXzl76Goa0sem59NraU54hY7bt36Ua
xGvtpIdMR0duh3ny2OUR7FkwYiRnTLc4yN4syM3nbgQ71TGnPvQPmscQ0IUDnXKi3zJ2YSlve9tG
lRH97oJrGF1R092PlSteaK2w+2r9tGgda1lZkX3wXXeulcQbzXl9m6cs4X3MYWebRGxn5lYFEotr
Kx6i+ge/ctoLPoWNMkiVdkGrKR25fqaNADaVpZahTcs05JNBm+qhVceWoGtOi8Q5xD2VZd9wc4VM
9DDxxsLsNqQJ05rTme3WYYwDrYuXE5Xqd9vOX0ZhU7zSYg3C2VebCJd6QD5nTmkiLsPFK0R0lS3d
z9Tlj0g1MPqJn++ERQYIbWGaK1F10N03hnfGRfeGLR+kVRTih1V2xtp1os+oZTKH6Nt+kBLgMkxN
9PI3GY3uyizzpypiVx4THwK5wemfEoa9Qk1XAGvpIWCtLHqvu06YFNZuJF8TVs10kKfkOXSHcxSR
SN04atri2176ob2z4HYkjcy3+sjh2iMgIqStu5D11K6ksiAu2N433f5NVZfvAlN42BpKdpeh/mSY
8+gMpv7L0hIayYH7jatXvc6UtzJsdFV17r3EUzG9xZGLSTeFRd5ZDTXjmPlHO0NkX5uNtg08ktI1
RwRopwFjWPor4Nh3r67XQdKJA9ne0wKMrUabLRxOE7G8pxoqsuF61PWoR8gsG5Jdl7HSaKmlwc7S
Rs68B62bKy+ivgdsZdvM8B+mpmx3/dwu0SfU/QSvVZs8b+qNkO4qjuyBtrAbL+JCIIBIMQOFWer+
CCJILjFcZSd3m5MwxpUQMjrqvYoJaxH6rifeZgmj9IZ83b85pdiGHh2MXIDhB8RHK5u+ij39aALU
7YSQkxQkGnLQacNVlkFjJOrDQzNYjymaGTjEbr9rtI5q2c1ySNMFr4YDQhIml9ecABI9ME+IEugX
2+hx05fa08JFr/f5uvd0hEiBf6vxpB4yU/9BrGy9yg0uKB5D1VKOZB1T03dc+Ha1J381jnGValML
l3N14YVH+O43VKCErNBsIQ1xn00ecNEChmzheJh3qx+1gc9gqLWtbpgdhGgP/jDTt20n+HMoq1I0
Ef24j43iMVXauA98sqGk5v+m4LGOWosTuw3saS8NsXe5tl1NN9i3jaCqGP2SFq58czsGMLY2JC+O
nl0LG8iBDCmb3G7aJC0GuwxbnF9ZDgc90Rl97l7KmPhGP/vp1Mr7LLvwza5+JJYuH4GJXvPB+gGW
Lrh6Qf2tDDLj0Jt2sTbrDoP27LBvUsfZacZwrDJRr4GodMu4NIqz27AC5sKC3HIsLmixDvH8noUD
9s9cEvRuPI95vbO0sGDSNvkHgi4ZfemQIzn/5gpLYY7PBhfDrJgrGkDf9WhuiSDw0dRPv+mNP8Zx
yYdVeXx9HfS/2lW7KQLsL8Iz5VF38C132xLsctET1AatvAHt86LiR2ML42bGGJ6MpqlXUJAnMo5I
MalJGFn7Gn18fPiV0VvbUPU31fsDNq3wUNlPbpPbZ6PvnaWMjOpMrOpDTghAhlnoHIS5wpVcjpvc
qElzNGBg+35M+CHyzCjJTWTxcb7h/LqkX9Ix5HBapkFOjcEKLn07F+OZJi/vo8X8Zkgx8npcRgt8
5L6uexehug/Dx4TJgPo0+mKn+920H9yqImW8UoyAJxIG4mR138eRycLYK+q9SMRvZIjb2Gh4bWYz
7WdYs5Am4+pEUlPq9rEZ8k9yZKcVMhyd4ojoPhf1qBsWxiNpZq+Y6E5MaapLJH9qNUJNnybkDUF0
uoog6eE04CZD7HpuCvVNZN6wo/IrTlPh7MB6sz6D5bK04cPvc78nME0VO5Y3z3BUKSy+d62NVDIw
IpKocDDZ6EbWAqsakVVIaCpzPKQitM5QwV//ag0QPbmPMu0IJ5jF2onnjRuF3BRnRXAqWY8AtjEL
Mj+afpcF/i8m/jtOBtjwuuyhyTLjGKWuvQlTdVSWxxeuO9oZ1OscgmK6K0Nqj7ZQn6yvu52mnHdT
lkTVaSRWi7gyFqyJjrnjfGfA50PCjGFu+vqvaqoF2qBS2+g2KWnDgJOC42ZGR2dMxAhQYqoS4moD
D5naAzZTm74Q1PqdjQ1+aYvZUxsUAEM1Ze6bns24xs9qEVVx0Dy46BV26XUHohFyhia2rIiJYeHg
WtK2yY8lwNa1KqabmxcgKegjDy0DHJAPc66lRIy0LlFfrbtx2DGIsL451S99oj5SuKR6VmN76vBv
7DMdcWePPV2NhywL8LzRpel1vdjgEJU3BX2372N3yW6aLKLIth+cQDvSX8C7npZnMIjY3Qpr5+qA
iFkSwmomx3FJ1k2xNOm8HsxUA7yQd9TzyLqIPS76VWcn3zp6imenLUMYAX0/N7iIlIi9YBsT1QHk
xxZbzaPOxO2RH3kzZePX81Sjdm7nonZrzXCBhV9gWep+1ckYnmUd3cxovMZJGLzK3kCiTCDgketu
v0hrANEJq0UdYeChtA1K0twudgFCQVwdOTo5Mk6Z+jaXIq+abZ9Z6ZLMrmKtWakkmHPhar35aKv0
sxLMWDHKyW0WOsQuF1mwcxiUgQM3fmudbp09An+moW2ugkCflZskh4m9dClbf9iVLuPzbB5ux2Fu
XLRil3VVfALcALEvJLKZ+ZAkoCQQt5joY5f+jBaLq+jcl7rWzq4FrRT2Yb8aAp2QR0OB7w9wQRfR
cPYikq4acHEQbvU9JNv0UkzDN3xgG2/MzF/QFBZFEWDlsQfzRXBKDHo3eR7bnsHv6F2azmx+BnBr
Wzv/MInIZD1uPjWOluyyEBWFGQBLLqyheBhcKpJ+jDYhJsQ1CA442z6kDcQnN+SXFoHpHA15Ha8p
xjpozG66xpXrLFHrpCu0lPOSQQwEqLheR2Ke8MazKRtEUZW59kI33LV1aNPLYnAu2nJij1Ss1uei
JDWM9BDVrBEYXzJpr9tdEyO+nAiMWdeWeLZIN2Q221sMDEJzLQkGQp91CGXckWwHmJyYpG06GAMT
DCwMXW8nzO/0N7KIFk7T8hln9feRGMnD4Jjpo2ExDKnXvt2q5d2S4PssXnSSSTheo3I1RhFZPZhl
g/Qx4nRxIUb7dwE/37FYkvsZ0UNdHAAKGRFcdgPIXH/KIfWy1FsyR9E2I/7VKCX708NSevLVVVNx
ybqRhBAXz/jW7160tOSMSy7xnhG8hZoJkyyUBZCFFTP7rrA98H+KMi0bzE1fJQYDJ3vDEV0ilORA
bZnlhdrVLCWjKwDAUaoPR52YYCdG3ZTfol7G+3o+zRKFYC97L6631dg8ZTikEYGfLUb4O3TeBQNf
e/Onv6Z3j2lARd3WgboSPq8tMbKnm6kMv6m6rdeRSYyUndfd1RI3rkbJCVT193sLJveEvXRi09hl
P6wqN5jmIgjCs8vhNgGnPVqjvuoiYJZa+5m0Tk47Vdi3chx/OYULWRsWUJfqKPVz4Sw96Tw55EWC
63GQTTSwy90qeBgDgxTqumXNSnoYXdL6N//2g9UkL0UZAf6mZUqkFE7msnYojsA0LMUs4SCN8GdP
MOPKxzyG7JacycKS7DsxcYPmoB8SZW/k1CbbGhH3ivCgaaPFYbMzCWLC209lbRFW/Wga+Ys/Jo+B
jOx9FCVQhEYKEFcfiw1MbxtEhnORnTccoZaU+oXsWXVwausTo3N5MgpnJY20XwUB6olExzCL/lYs
0wK2cZRxhUuoVEBzgHlqBiPDiz0XGCMax652znE2Fsc0C6+i1De+Vzlvoj6bU+zDw6aPVKS4T5x0
+pVpLeB6fWB/aqdmPyQkoxlD9XkXw4fSfy8BV3xb0KtKFzGIoq3OP7mGstBh3lMrx3xxpBS/Z8e1
YsWEOM4eMQm+U3Al134y6fu1Mj9bfnUb3YRmYwU4MK2Qp2YczUu6zctCDO25Ev7JiYzykb6tuTQS
11tRTb2QYpMQHkSEdJE40IUG94dd1+2xifBIDJ6drNs8NCGwY5dXTYfiwZeMPlr35IZz/l6BJikl
QHEcdCbbAbP9IIqfFSMJpLroQ8rKINbbdVaoioddpxunKa/tc4gsGiu8sNWTyuN674DmIXqH6MB7
6zGNYM9r/c3MJF16TWUIQNPvwAKyU+pqr2PI/MVH83mMsvraJbN4EcS2aTE9LYURHUTwWHupd7zf
5JrNPtcVj2SlWCg37U/A8inCYdRzC6GVbyq9UCVXJ1Ab8luWeOhO43VpxNgbyix4ru3giZB7cYyI
oHO7YD6qM5pxMqfFlcX9FSVcdzXxoBL3TTIVokGftquGycYL8t9NADDQqycuZF19trICgv1sZVRT
S0FSxf3BQfNvZNqpgQDyksg0e2jfza7ZlkmVvXB1Nk6lItu2bba2ZqZPOsp6OAmYJZGBqnNgzIz/
rNtK6EGIONppe+8tGO0jSxSo1aJOtgBmFk3M/EP322Sn/5KxFh+bkbN9ZmlPxGzERxO7vOqN4KyK
bK9VwJlIlGsOGOB+Ypf110bRckT5DRB7ny5vIs0FqRbIIkq5w+NADys2rWVmEhVm28lOpcBLnNgI
dyhEkAupgt5S4fvL0QVtwmLEXWlh8wRhXm6FQSJkbHmP5ONsrR6tXuUbl6LMfvbTrKAZ6+6xBFJR
ipkbwFrtWFcO4POSRqGRVD2po2AapKlf47J65SOooTxRgivLuFkx/37JhHKJuL3YND6xkQNks5VF
RbxFowsGlw5LDEo4aFzzpHLtXROjuyXZadp4VVtu6uS1jwq5i0NBfGVJ+h7aDNDrJHZF+difgNbX
i1AOxaXN3skSWCW+WbylnE0XFvIVHD/Ruc5mwohppRvHSDkbuQm5ahITh4ZL+rsz0hwGTJNVeXgg
luzZqvv60kWctzzbCLdNa6xiGUwPrRzLWyh/lwzl12PM6oKWj7oBEUivMksXuld+bwmLOFRYxpDm
6choElLi9LDsz0NZm+vRYf1gwuERo3PGdERafJB9FFGT7ytfYYjup6cgZ/RBu669SLHwdbKNaAY9
cc0hNaEpvGNnrsMuxgWMS3M3Bo/0vbMnTfudq77aMjMcl/a81BF1dpJ0Rs65nqPEiRL2NhBgRHta
19SuyJ4yvOKSdy9/NsyR/QJJ9lJLEOy5BO0eNQvBqlYKe53YNh8yi7PnxBTsJEY0nqze6eFCKbBG
7eTt7oYLU1BBmR0rSkZF1dbXkTemrn9qAAutzEirTkKl3wbilXzd0G8VA6suHsiCk4229GqjpRNl
7u4rRf4FVL+ptvO6nu835XxPBh0CW9fbmskEmE0n4ClOaN7JVN6ciBVnBD8gNuSVv4AKnfTiXMyp
t2ElyTdA4MSXtaSmMVaoQ72zOzVvEOTHjRyQcDSR4W7sNvsRzecTDyM0/AXtAa5Iij5dyR06Rm1F
GentiKShBTw8YOoWZ+YG2rYRcxDdPHasOy77IkCzZ9cLhlhUrCVlMZKYdFEPXBxodhFmhP8C8DtZ
smNXHXUSBoXkOkzIAJosr1ynYXdsHOCCXY1sbhzxm/E/oUnsx60/0JCLpPE6VizLGvFBAzPbKVvF
m1AUZCzUrbcgHg8/idlb5G4ax1qf0ivr5JqlQOIs/dhhFlHWFWbRiIZr7xjPNPRHOt30WHeOJ9Sz
PQOWIk5ZkVKIWjz1JDqHZ+iJj67MADU3l2eJsQ4n80RzAaNRqjEiqZS/CtsBXQ4WGmXE5rNn8Z8i
4SWPAXuNRZtX+PUnmB17r1EXX0pRE51trzItcX9aeBQ9wma9weo5MQ3+0ZhPnoWnDzud7w2kwrKt
lUvxB4kVNFS7gwpB/644jqj5cNGS6iIxBkHwokXIEOtQRU16G+lnLF1Jq7fr0/5QI7dgpuleIKEl
q4kF16l1zW+h+1NGbv/Kl/WSCF8wr2gh8lkD6gJXsu7USXyKbfNltKp32ySTLvRJqws61s8sgOow
oP5wi8eJKNKFbLelM9Q/TE9biyJ5KkxRrrXB7W8T+fV2ky4rqHekJDGZy3IO9doQ/q43yK6wTUJy
2sY0LqadHj31PNgI0FWVB5wgc3WtYnKiQ1f8cHwSQNIgXJmVtdNYKZ1y+11DjruNiOlhKNFw2SSI
lwlmtFTkKR77SufMYWThaxH3az/GPVKSvQa2axLrpE3ohgDbQblgR6tOkQReFrRge3Ec1ChuzxFi
JdAdkNvTV0qnZoWYOeWCDK14cKedH1qMSuDI7CGGviCVlsfAluKomBTJzrEOg5ijcBCsbAN/egd4
Vx51k4Cr+73KqcsjcFtCStp6E1rVdIhsbu735GThDNUUvaS8O3sajW0Xo23voBNojVAtTRPZmJ9A
pJBD9SiwDzFJ5msux5kLlpIrW3klfoVsMp5VG7VwmLCxt5Fvg+GK5bllfH+3l5WMV5+m9AMh1rWx
Q/dHx3olDowftfQGckyS+ugJ0IS9qMH8at7RymZTQUIzsKumszn24sFKfyJLdJ56aFm2CkYEZmDX
i2NVE2xqVKYJxfR3lRTfYyr/LeMHurqo17koT96G2vbAyIz6q0gOSSS/23rBaS725SrwCVFD5v12
10fISNGeFklznmwRLVBKoy4XJY1M36/JRxuf4yAFghRzpqQN9Tbwh6Ro9RaoKX4bvQM31OEwbnV3
1qv0x9G2XwtDPiLPC1ZRWn2kyVTAsgTmajoGQHjnTG4jCUQ97t3AJgCOcCnyfMZjy7joGITFqR7g
rooaGy8BcUT09AN2jQCOjWO9RPjeD5RJLgla3SvdU64OPWifu052bM1LUitrk8wQ51Lza8aBkC7z
oeiWNT66Nfpuf9MVdE9IrNBIhYMC6NXPA/zTdeRzlij1EOM506llWqqePE+Aa52kYd4GBm1F0YfY
0rN03QGcYrRXOQ9J4uboU519ekYDGb5YHRk6Dmf7ZeCiSEm8nN5oqd6QhjcEkBCJqLlnWlmU/aa2
TjrdfPFz75MY8J3gurktmLwUQ9egevcTXJf0dCfH4TqgKoBczBcFEoQypvHcjDtL6PpOK94xulTk
vyTXmIYskEeDFOHOXXeu2GZD6n2IHTTwtZjE8FiZ7dWPRbtqHS1fiYH+J2AJd5Fko0XgbGBQaZvG
tRn7c2pjWy6q7wUttQV2Io/zC4BOs/agkoWs8jxEEyoom/UuIONt27mAwGREnOjgFflZlsOHTA36
kmG2t5RHAA4jksbLQCnaBIvafSHWfU2GA3MLLIKVuXL9wDizQHloQ6M91IBcoHRdzKorbr1jbqxE
ROfON25qIP7Z0nM4X1WhDnGEoV4vdeZhzJ9Y/82aR3EhQ1Dft1P3ePcT9LbxjMCz2vc9dZFtp09p
W427qXRfe9uD3Fd7CpeK9ssRXCmKOGvWmgoC7DYCmx5TJ2iihnUq+/4tapv+mIxqFpA6f4zP//Uh
/1f0Wd3+OPD+JGl8VLVqkwjYzT1o4+/N/7v9rC5vxWf3v+dXfT38r5u86K83Xb31b/+ysb4nhjwM
n616/OyGvP9HkMf8zP/fH/6VO/Ks6s//8z/efhUJZS9HZfLR/zORBGhDgCv3P8eYXLMcqlTxLzkm
f73oL4xJYP9P2zJwHJv4rC3LCTC9/QNjolsQS1wX8p2pzxgRfvQXy8Sag0zc/8fdeS03rm1Z9otw
A9jwjw0QtKK8f0FImSlgw3v39TVAnbo690RFR9drPyQDFJkSDbDNWnOOaWuY5OCYcIbiUf2LZaLr
/7I00zTptBpi/b//qyQTnHD/6crD5E+N0xUgQ3gZmn7BpvzdZtzQZyzQ2aGYlzZtGIpn41wdbZsg
vyyMn1m8+mCcWLBQytoQQZ46Gg1oSPpcUDljLXMfJGy0E3AQ/GlOO+gbmJcSwzi4oaIcVQOHgUFD
mDlFD3pxiMdCnohCr1QTGNpAnW9sus+pXmGmbTl6uSSxDLIPuXd7l8751rBc57joORIuSLeEqtFB
EyUc58oyabsjEmjY93oN60Rg7hOcwfXo50YxiFySyK9UuYG9qOwvD4lIw6NwOYRSRwUtj9o1HfTZ
zWaBGDz66yZi5DuGTUiDwWStdrmLuJQkwwVh8s+TLw9cbuT6Py5Hl99yOZoJDfQgHwSAvAjibr6A
jS/0wHKwCSqrs8uNqvX5qVlCa28mIrBmIZCJKuL4fdSVoPVt9qngw/xIs7tDSDJCsizkLOYu2ZCu
qwAjkjaI0CtGN7xxLbFxzrqI+LlJtEH6FiJxf07DJKdSOpibAXeSB0qmOklLXpG6TUHuOreozlAT
Ttigwm1NmvxWjM4vyKNEiq7LIUvNXlH6ZBs6ge+OM9AAmO27cGRXiT+Gbk/iFKe2LFbtxlrPUd5I
ZcUpOWTboVaQdrgTybBWfgX0XrJLYiGGS1qco05oa5oscXBpF/KxRZa6TZoEU/rM5t/RPVu0EezE
XouvlPlLB4F7HtyMgLYlP49tsac0hEhd76/CuQ+STnwS+MIaY6KKBe5AnGu8p77WIGhAPqifq8ak
oDOMjiez4WEuMdoiH72yJnYYDXs+L1LMmIVLw9nZLUBIMrfdjzAh26rIr43YBZWTN8NOH6OBkG/s
AQiu2AcaNO4nA326o7KsFzniHjs0WAJ3XjlS53Sm0rxSM2ntbGd5vjzmVsxeqqIG1K4HGI08gZx3
5yAaZafx1s+zM0MlWF9118bPgyLmLXTG7eUxLHD62ZL5DcsRMNbq8mRFCYhYo6MblRbLVTPytkZL
8nmYGVFByi976SI4pLV2HLUl2aHHP+Pu4Zpv6T4dk0S3t63V/sfPxuaN8O5r2VEHz9I4PynCVfcI
DbfgSVgtuWV3bPnjJKWuh5cf/tzg9Q0U1DoeAyC2+NVNpRn85aSbT5d7Aj0ZQhq8lpC9nI0lWI8h
Ww7q5m4xo6dJLuyQZkOcVrcoDX4KVFwstW6BitSYN3vcU9Syt2k0XBOQN1HGX9ZOxxoHV0u01Bbt
H1ont2nM2q5KHKoOTv5+kXiP2Cr2pWvhol8V4d9C9MthRU2m0dJyr4YrFOBX5mTD0egJHhTrzZh9
GCbfnOPql15Wd8xXGXeDUaRl87K/6LfdhvKUphlD0Ohag+6I8adXRpYnFal1o0VLlNhM/LEgZbEp
odlCnZA0R8Rov9JpGIJYF/UxWW9m2f91dPnZ5Aw7LKrmDrULlp3QMTeLZu1hwEsaki4I36qtPTt0
P/QGFDmlm7/U5bBaPzTZaMH3J7lWHkpnwv65frCFkW0QR477Gd/2Rpi42JnGmoBFUUkKK5KCOkPy
h+028/WoFL59CThRbZKY9DVNpVNr62DR413zsNp1DdMler5npbMlmYOKLK7KHjN7rlgzjeruSYeI
e2RxvrIMi0fchMZGorai7TkSZBeSqqbMuJqZKvkaOxbho6QpKmad1lO7kPhaXLVDHW9Nqfwu9ME9
sJtHQoJowVQoPpJtga+NqeInl+MnkmOsHYAYUim9UlFp5K/ugssJcJG2X47asrzvUEkSMYc3RK6+
N2ptTFffLpJ+nbyysNy4ISvA3O5m+CfdeFQa0sINTH+EoqBXizp9PopB/BK2rQYA4I2tvrR3doYB
tR5bfd/3+FfezPZPtFry6jyiyrisPj3bFyZXauEiNmETT5i9Y31JQBvB5ZkZmNoNPuHy+9kYkEmr
DEGY4/hFvJ2AchyF3Jt6t23mA6pT50BguZ15DIeBM2NRUhbjRWRsDuFf/uO9X+4OUkWdSvvyPLex
8/0xtAm503Bb95cP5XKDXazgsrSuMjF/UobtwbJaOm48vQjMSiTAw1w6wznFqaSO/Uzl7EjXE3SV
bC4z3a1GuH0AkYGugzK4x+V6svUS+Ia2bVdjo1M0V6NZppD6CKjorSkLegDj+HooLEgEh0fIrba0
uUawuR5VdUukqDySjsGdIX5ABqRs+xw7sZuMKKzYuLJ9GTZ1vfCBrzd4PRnAygLmk21mceD6FtDc
QwxamL4nAT4JyNV0zUu0mAsoPuKaxgRqyervN5eftUt/p0YNXIKLdXS90f99dPnZKqE95lLp6bDb
zSYuccxzmu0vV3+kkp7pXQ4vNw4YJGDl9moP7K6SKAG9rsKAp3ozHi83nda3O9GG32MQLeCzFZM5
XUBr9Vox3CiVtQSdob5f/u5lvP15GT93l1BVdoWVbyH0sSCkCxB2zuHb4zHUs+EtTvbSmkA02NGr
x8tNq2TGps35REo1gl1k1/VOdOYXQbo4c9eyPhyezVJU014Uj0poEVrKdr1CpYW1W1ANJvacy/Tb
HQNilnYpAYL+xX8ygu44VGwXhxgD3Bi9QcvGcB8FANLGbXsxWtV6eurLNt1d/DAX002+rL6+y+GP
U+bnYS3ftyBaDj+PXZ56eQKayupgD++XMCN7TMz9SJ3sO/Vo/VB+ApWc9e73A0AbDvrI0F5bESlt
GWlJJXpGRqz1ORWmi+GU1CUtHtvc6bzjgsbs0Ugy9SoZ7OWKuuZhqBRnF9n5TM2p+CPzQTtqiq4d
gV8uW8117y7eNhjkf7ncLv42qnFY3y6Hl4d/nvM//cxuJ8p2SpR+u+d+/kdegIXQyMD4+dE//v/l
gUsS1eWINAbK4mvU0+XSo2shx5vLYd2gLPKdSawL9jzxJwb0HudtTStqj4iEYfHfU+jP3cvRsOBo
9S4PX+5fptmfu7leb/IBf3Q3kSZVaOqEwoYpR6yTTzNQBgQXxH22u4DSDAed05ruE6MmP15uoAfA
WHG63tkP9eiPetVfXW4m2y5BrxMAmFkS9bCG+TgUtsOMzBBNPh9BoCGk13YvhzSEvd0GmDmMNVfO
qiISEC+Hk7tmfdG5LI//fOhvz5J9AkB1WlMLL88qgl4tqwMIYViw9ArBRa5Xw+XoctPnavvXI1Vq
Lc3p8lN2LXW+vxxSTsmPNAdLLG/r4Xxx8v38FtGaMUjmachO6KnTTVmzF8BYv6Yyff/yv//k51eG
q6Hv8hsvP5ta4Rx6rAbrj//xrPhiQLw88n14+evfL+Ty1Mt9WdsYDy/3v//iz69Sk6ImU9ciRdu2
ZwaI9YO4/O1/vIrvl/3z8M9v/3/4WUmD3K7VBi1ZGh6WcE1yoXQWGT6asJrOgr7QnZwfp8KYKMCP
gn58fW0kiEe7cY38WIrnZFUYl271nFY6cS3uYm4LSn2UBO3bNp2qV7bCXyzRP5BU1MECamtTLwoQ
DcHTtRLwTi7M3Jdt/DSZFF9x8oRHyyWkJu5nLw8B+lDqmoNMuh3Cju4RygwzjdP2a9Or86xheFwo
xG/6Wn2xwPd4MI59e7BPUZGclBiBTSIKF1sTbxNlBXlKfbvNFCY+y952eKMCNHJs27uk4Vro2k3S
FjFVwAo2StH9Ca1YcvmOoR+rwxv2JElV+dVZAzXsKoF1jOvbaJrtPGnvugIBYNgOJZYRQVa7v1gI
SuzeIphoKZE5pQQa87llrXEqS1hqupRvsdMV13H8e5w/MxdZjk5xdkgUSPFF/NINQDJsPaYZwIa0
KKdjpOt0YKsbrYrIOY9qhajH/rcVZptKdc2dwONEAhTZPw07t77pXhTb+m0qmwbuC2L/mbmV/wrq
f75PJxi+6dZsZqRsFbY7FD0ByuFPpE53LqWJ5yH/VMlD71ly3WBT/sjJYVLrJt3oUr2tVyg2LhXh
cdT4pCaz4zD6yo+sd7TFKsEbbnso02zw1JUskCAh8dllE2JS882uQPSIulyTGS6l/u5DXdp4MzXR
czu5ySlVUqhPRt9tKraPdPuHnYIW3MPmEBCLnm1lRdiRpjv0cUftmDBT+4YxLFs1lo/kjTyFtghX
jst5sViAwms9Fqal7SY01KOKWgqpob4fI+3BGRuDnMDyEOe1cS8N58GpsuuRgjATCeLuTotu+jbZ
dfU0bhaKui7lDHorYbaTlgtms0bqkwMVkkn4GzPBFf8AyqeUgNuxoaosGeBaA8LfEjNMStZWhCBt
ElwRO9PIqJmrN65s1EMadc1RtVHoDfN8485KSkhmdl3VtB9azldNC1G0VtZuqJGFlxkRRyN0eadf
9O0kkJL3SOZQWoJZMOpj23WfYl1kOao9HcbqRQFZCS+i9OnyNRuKv76ZRwZros48O0spSB6Pa0+4
aXIyxECoy0C/H2r0jEk+o8ddmCkKD/PTbM17YIrqK4yfl4ohimCWVMV4QftiRBW0E4QWnVX1LFuD
9vjELtIAvcaz0JugxA3DZiLdY2NYfefTy7mzyr69nYsvxPYPMDUt2teOp04xY9+jfVWrbnrfVOWh
jiaDApbye9G054I4xSyO94RbxSQgOuRx0ZbbpdlqwkpbSU+n/R3GGboW1CGmXbf7mr4QyQwGjW2v
tsh2lD2hWMB/oY7Aq4sK87hQ1WKZ5wQgRwk5GsKrFrK+N4b9Hxa5iWdMOtFPDE5lPrRBl2Ha6UmS
yVsX2U08QQYC1RtqZM9F6XuZElwUUi2nE9+s7DEal5g0vI66D86QZpvG4Use0jxurCT1CZ+KR/Wh
QqR/zLp0G9umG3S1cUpVu75TMNB6iTam8GDa32MHHyNkjPLVmVgQ2bHHNSZ20V17XSTjLdElFiK1
3Vg6j2OP7MC1QJU7WDAkviBz1oUvRvmxjGTSOzEiJBHBkOH82hbucA5F86w35og/Zi62KI3Z4j4P
Q/ZVyRa+ndtgYhugJyicvtUHZQreE1ADz9DSNzec9stKCaFH7bVl+rsv7cgvCXbfJcYE/M7Q84cc
147ruhtH0/rbzMaplVu7tszuKbkXG5qLBkkSq02hkuXWnfUNct8uQAlYoeD+6KPxfYL6ACfiqYN0
TP0KlEybPbhyeCLmHhu7SOklxqdZmW4KYX0OxbbLGGqkjfNlsPSgLqhs2CN+NvVrjPES4tb4cogq
TuNBpShnr7hGTj8JeYZS5nKtrR8QwPp0m0W5h9ID+m1qhJBqc3KD0ooOll7AsmV9tJl6+VmNgYOI
NkjIbBvTHqVW3bT4ZeXeYarKdqSonzNddQKokSSBSgOUV6H9xveEJEDiIKoLdPoGIQXt8Nm3nYaZ
o+K6SKEMx0gA2iHaiPfBptcdVqm9pw5VoZIGXWVcR0Tbh8RocG7MjjfbvtWhcHNz/D3Eur8Z5nnJ
w+sJLtomHuEEG2H/ZugpihQcis1onnrLsq61Ij5jTyL4wzWGbZo5tGn42pKcbIYocgsCxiIBKqS6
qzNtzyxc0wPGyGVLPcDU/UKICllvyF6DwRLFJmbR6I0Dyl85pneIa8juocaux9MHTX8VcwUxa232
jDdiYs0o/ojyNgJy6xvlDE3KmBkKn61UnNqPKk6esPl8dK6sjxNGOF9bhvTAdvV6DpE54fy5gcAD
4VYrdmZ1kxfarbM03QYAdb0dyDJc3K70o458HfxCrYdycdsP+lNXxyU2eeZlCgj3hqI/2SEDZCor
9Q5NSL9rCjxUeoRWvtSWgABAdBeg2/oO72tcGoOHzMRD96fulo4QKoi/AtwdJ8RyJdX8dipVitV8
ZbmNphnVBI6zzAg0Gx1NEcWHsqzMVRqPTN9HjJDesPLr/Mi2n6q0OfVFfGvLuj1h9/w06Gyi4sCi
IYn36WZEvojPpzhxAgvLIOQOtUAeGf7SMJ31C5+jktQr+AxONvNYTF2yJaawZgU7iHuNtrsZJdcL
nVZIj/APYhtuYguxT0tiFC3FZ1aO5RZt8OjHyYBqv0U6ZTofiG5gygiWgLrb3qhzAy4Q6/ug27vE
GYLILKM/7Dmo4htR7740SnHvVqS+aYacKQlX8IOOY1HucM1n6ORJvhpUFaGv0LdVP96zy2Wi5qqD
U8QIZzqUPZE1TUak+kKbH9nsPZSiTa9GZCZjhjRbKSZGc/ccr9uQJb8Hfp3hth82GiQr+GsVJmsU
8Uo3eFWhnNqkg6nVVL2v2iDDlqWu7tyhodbsaMES6WQhIbT2gRvRlycVMcQo39hgVZRXxaYC17L3
wrNFVFiZOsCi5uI2kq59g0R96kr3neEILSyL+W2Fci8gFEK7psFMM1w9ui4zuCTYhZm2mII+k3Rg
wBLNJpZeMd9Xxjzd2rqaB6qiNRtq4JKswArqB5XJvUF4ylbr9yKi9LXGoazwXtvEudozJ23UvvhV
JsZviRrYy+xe2UYsrbwxU6cb8jODdHwsWBLuRFlZgZX1h2pUyXsvtGWvMzQwILrq3dhNV/RJxc3i
mAfLoLabjW7AMknxSehDHhEy95ntdWpg4SepavTKgQKla6MnhFkjdwPSmUQaDRbmJtnpVkMbNkPu
Rz6MlenIrIW0EAEjvDC0z97Kq+2SMSpLPL8bsw2vEtBmLLTiL9mek0Lb5syvLCNDuN/VvW492K5G
9jvauzEa2y0I4QrB/Mas67d2oHDed+LZECzuIXLe5QSvVvoqt1PvNMcijacuOoRAC1jKFn2MWi40
zzErTTkkYJVPfI5JXdXCCO9cBS2AOJA+hWmAdy4wpvveGlWoUHiS7ekImiPxjVzcdjQ66VUDHC4c
YkYcAIcZ1kdfCfHeqc3yDHybfQGqfEBcq1EW3eiotO99RGdOq4ACw8VjCUNfTILm6ye4TjOzzdhl
jzNZO74t8996YSMHzm2L/ZjTbjRJ/76sBWW7PyLOu229Bp52aY9O292XDeLeBpiRlwIm32thnfkg
cQmPdpOAXQ7p1D2idT0/ZzDAvQyJjQ9yjLlBv1F7Jq3JSIMKtPwmlRgwE9m/94z9PqTeZRen1lvT
JT0DngMJAQmB1vQf1tQ9pr17Z9RU1euFGoPWxD7gB4DY0tPn6WPGrc807b4MOWwDFfbiUtUWQVGE
uCXxnHNmjwGFtJPt6DFXKq7KlgJQ7uBQbpT1XQqifZObsNrZg7ob23w4omiW8tOUiB0GiNaeKZ7H
ZPxqFmYlczK3VjT8MYAE5un6BVoVmWcJ2zaj8LO8Ae3mlk8OkHRvzt0XFEC7yh7+9Pn0JOLoUEbG
jmX9R0iu7CFyWSwXrnUPJeMcK7h6E4wKmdIdO7PfFaU5bxDEm4A0CN3lgiwnQ24GfTqX0XgswxA2
iv0hFkBP1Ri5wVIRkyGRND9HOZB96mTaVa8K+IpWPZ0645rWUITIfg1WWfInNcUju4Cv4ivTNzNa
L/YuVIJM5dSxJmUUdinXqF3/vBR6ec0uRaQhOZukAnkVwGSvQCY8x90v+rZfcb+sD1F4hOVBpKLx
xCjxu6Z5tq1yfacNUc2FQWBf5zJqh4TAMD9HV4MyMIlGziahs468g9aCi/SPkI1nMtCHLdaxyLnn
6hnNKmWXEjZQAmjoZRIDFso7Ozffynm1Ixt+kbb2xpWfdmNS9OOcbG30/RPtakJCbeoji9woGsXE
tim/4qVG5x/P+1jOn1rRCZ+c0UMIk9KDj1HsQUL2HuG2aa289tGE+ti2r1kjvOid/tCI4VYvlDtH
kzduwreUJxGl1Hz8pbvLru6Yn9jI1z3WWTifT8DoNCI93a0epc4xnjtcFUrMDjmOSH0tEdLkMes+
nDdEN/daMLhkgki8NJjeLfymZBwXDpVSMKOaYPXeTwUfSMgUacDlGLFqYKqkdxPP9ZrpSaiDJFTm
KqXCIE24oHhEPvS6fXOQSuYLGDzMprGXjcnzrH1gHXmLcjB7XYuhspiZnTsYZYPWXmsOviMIPWKy
zoKcg1MlmZWNPiT6SqDlVE9Un0Bb1YAJshZE6ZBNvtH3T3I2w3MzHpFfMQ8L8Vn2pEemxGJuSTRa
qZDj/QwvQ8McF2AP+nIb+tNKrR5Du4i2wGUi2DoZa019nHlHgAbzTqOSiNE7U8py25v3U6k89eOX
G1P1trSn0awJ8Hacd8V8QtXJLKcT4WqU9j7M2C3SJ/LQecaeHfH3mywhJEPFBFvZ12ZFfCBgo1V7
D8irZ6VaJwYrh5TM4ZLoWK1lBFE7IBVOexsrNAXr1GB4SG7duALaq35qZDHtIFOh89QY+XjNIC7K
oKZnrrEcbVz1vO5RyYEJPS3Uai5I3tKkTi993yieReR1oqDTiyKiiFE66l7l3MpOlYEykjHqRlUA
QeUJpMJXl5dfq6bEzOUNXFnNY6cS8h0jJnuORxfls3T8VGaszpXXVZfq9a05n20w/Vl+a4J9O9QL
xIKcdeewEEsuav2stspTO2t0iVfF/hCqnvacr8gotgIMxkux0br41xotsq3T/cTuHn929cikedYJ
lbYjTk8SHtbvSQNT4Y+DznvM+ACHWjSsozlb1HgF80gRRHDwB9W910ftrUzgIMJW2ujWoUqsxMca
8IA4ESeVcU5NJAbEyiJLjG+px6GOHdNb26R9isyibsdHa04eCeS9nyZ5F8n5IJHSd22+bZprMxVv
pLv64YBRpf6F6t+LRuW2NRdOL3jlskJvg/5x3ZguRAJz4bKgjbQbfHIfItSfFtFrnr7gbEvqryS2
G3TO9XHIO2drKk8OCcyVqZLS4mrE5KL/J65MAjqy3o1luBN8WwBlgonlYGw8OMvyCI0HqswbTQU9
Y4HIrnTFaedbsg8wfBgFXmUIESBqVoPS+2Lb71ZeU0LQzqqWf/Wt+673/WdRfI4tyuKCBkeuhk+0
ke4QKvu5VXwJXmy2YM2KU1ws5WMBJ9anYpl7EBk/4VjKXZv2b6SDkTcnGZKSek49vSs/wCIdGnBC
haRFZGQUCqaDMaPRF9WDacIobNUXW2sfRjvfxhOtYmC6dw6GHSJSm6/USe/c6HmEZiBa5SrukkOv
Zr8qEnneYMODToNBsgyE8EZImpuhJlq5dauN0OoXRRIZKN/Srv2TR9d62yBlqsDqRp1zLlGYln18
E2oIFsDG24P5ZWooNCNjLVYJwFODKH04aVSRWGnHFX52eQy7F6Kd93H02kyRcsi7+U4J2QraKgo0
eQ8o/qJS+/9Vh6e55v81T+z/NOlH0X60f9fuff+fv1R4jvsvCLeGbQuo9EJzbJIM/lLhIdCzNPS8
yOlsVHUXgd5/q/Csf63hAYbzrdxjtvi7Ck/VNJ6NoIOSmCP+lyo8wfv5Gxvf1DR+nQoV1tYQ9xms
Nf4zdKImL9OoRG8c4GUyb+YGAuO8PZGw85wZtiQmSmKTt4xfJJHYrQ8GGmWF27zZ6OYCYiTkPrLm
B1b2b62bxSyYnIaUbUZljYhJctbOZT7KA2PDFBBHZR1jtuYYf3p8tUEiclR1ITbiobdfojmZdq6S
BLFB92ud/TuYazMw7PMmdpJpq+Q4NACOm1sh9DSQoY42UIPM74cJ0ZxqgUg+Jo/A6+zEZNDWByq+
9hcSXOuhxfU64nMQZBjeZCbt8xYRVtGTrY2PlNX4pJq7XAiPr2XyLRVYrj3HtxTTxSFTA7AJ74em
ivFCL9bJqdll4PBo6cUY17lTLreJRAVAEgP+0bvYGrsrxaFRr9ooncsSo3aZIZ1JE6LAEnm7ZgVJ
bNA+1cnpxlwdPw4rCXYEgavmGmm8MKeNPJxIdSv/FKb9J7T1DLtT+erOIvdy2kCncTnNy0IMA1oB
X0XD4V1rQzseyp583hA0d0PI6lB7lkh0CPrz85iLBwQvOuaS+MVdCJuZOlI8ZnbvfK3Eby7jV5hN
Nx1464x+0KZWU3VnDLHCkrCCKgzYMu2lcbLG1bCsrrgO8g4W4nbHXjBPGdpLWIIvJ9mn8cM03IbM
gQ3r6W1IBC/71xKoNfsGjOxnU3O2Tg3VBIXlUOrs1OOM9RIwIQ/jZoTyHtOvCvhx48zx7FOUeqzM
wvRqFos7uYb7WvC6l7F4L9X0vmybg91W7xjdpVfn7nIdKvZqKbkAVxp5mN32WkQ1XunUYEERE4ag
Fu/YAN2aNBTaDDaBSyIqfiUglvp4ul/JAM6c7PFNpx4bmffYWfO8LM0fc9aauaoRRRodZqvS9p3l
vKqN2W8zNK1B52q/Fcy+bhuEbvXYZJD27SznfWn2B/Pam+EwIls9325tlh/2QOx8NKbFBg9wSPKq
Yu/zSJzzck5JDQjDE/HqaQWhWeDDJAKSEPapNt7USv5ZREPMVCmpClXGluq5x2o0z2DKJCBePPAu
CS83+hhEZB7S8FZJoilw8/kVKddeUP2dBUviGg1k10buvZ2jfVf+mEus3reT+WuQmbFLi2ifFGtV
Px43aTbHEGzEXTs6D1k86MFzmTjVtuBVe70DnWe1tE29ddukIOFKloMu+wi7xrNFg2Mwxo7WRllu
wvhXqtFMJOOF8aNC0CX0d6LFk2BAGO6jhNtSaPPxEpExboZ8qR0NgeK+tMZhZy34EAlGf477ZFNY
QLQmLuhYZM+VaryVBHvETXeKsOq4IMk9NRjL8cx7wo531qRzn3DFdQ6+Xymuw8YmnBZiml+47JKn
geTqbKSbkuobxVEOQ2bfGYobGBHItLpP9pNR99S9UaThxCapKv8lBthGc57f1jbb8TmTj5ESDxvs
aufITUqPSqjY5DUBA9qQ9mTVj1+KTr2VtuUbBEbwVYg1lCY5Oorx3tJeuaazeQjfamsaY6qLFhKN
3tc72eMuZRGCP+QLZpKDsgSeaXTvVCG7BCQqD4Y42sL+Dc/S2bJLwR6IWhhLZA7a04gDNWIbtwIN
85CyX9FQh3Gj13RVkzEHcJobjkMtCbexXOw3UIasFSFDc1GOByqx3jcexVEK3k3TbnROUH2YCOfC
VjhXroSsVoZ7e0WX5AtlFmvQEsYyOaGsnt5HOmsb1YSOr9ifhjw3ZvObWPLIX7t9i00xv2wzlqPs
sXZ8a9g6s23eJ6wx64xOOVtvgIdgwUKshw62HK1VXbyuqCq4VAj3o6LfEBtwhTfWtxh99mlW0/T9
XU6I1qIRdV3k3FL5QqSWqSr+KIxhdUYfuaLXqqD0PvVjdC+6UkE5SSMYixrqnw2CmDMdGYwRkmga
SfpzVGnW0c4rwvKsNttNiJXncrrKw/YcO5EIFvhm1OwAq096ouy6mfwL1wBNWZEtpsUltakxjrZd
nT+H9N6ZzCa/i2kf6OGog99COq0siQBFyF+IKUyLXCgfk5aJ/VSUTLEqm3q3K26GqXqTElKCO3bw
Lml8TO30qvSZCgDsVemKlk0ebNISRkGsFuyW4pj2o0Y/V6Y3DVAVILTQG4wCdB3+0Z0ZNg3dDEY8
1yvJBNwlc+MGQ4OpLdPNZ6eMnmt8VUE9NMomoY+50cyCBllYktExOxCK+uvMEvpuzNIIXalCDTpK
Pyo5PiUlVbjF2bcG266eXEqfbhERKvsiSiin4o3ediSyc84Q+9xP9Pzqm2JYssB0ab63NW1tjKFr
+FEP5zF09H1TcJNWcg96SFKSc58HK36SWJEiAOdrj1g1dGIRq+EKOyIvtY/4ZkGDegL6AqyuBF0q
s+pgUkYaBIgQyLHBWD/XDtOLFVKcrBaeSL4H5iUCjBDjHIt0fkgLcWN1vEaFgcRb6RgIcozNoHQN
QKrOy9Jwvptz6x3sPhv/aTwsUnNPZkRHpaQg2KwNyoYLGcffTqv6+BySeyfnvLvCyUkZs9wTfimR
mNYfMwyIRJyK0KYkXxlfUKg58+dtGcekINbNsYL2p2ZT5E1U0ja9dNFyKPENZuPsrJ3aArV6bk76
OVz0vSZ764AT0HdKPlAJdFddwj9u95InpuE35Kv4KpFeMQQTUujyg5aO9Nrs+da86WdOvFSr3y2V
vB9lZIIeIf/YDGabpKmQf+QT3z67JsEJR+cWJIRrfDZciJtM7V8JrITUAivS6jNrs7zaavc+lwYR
bqFzW7J6A48/t5htjehkpu67lqymJmGzAhrTx0RR0Nmus3YfhfWBLrh7TPgA0bQPgR21qOnz9nVR
dAKUjOoM3zbhmY/ELMdbNf8j6hQUzGyCFmkP4aqYTnO8chUzaZFSZ4ZKulaP2mRPkZkgOvdOCHei
NcxKUBrzyyzRfOF2ntgEYwRTa4T5hTqR/1mQWI9p4JA0CqdHr4V+GDspVmGNckw9HZbRlNgAYgfT
XUiE5SJpysKsQYXqYkBDdzk4h0nnW09nIqDQVRDyQH3RHWR/VbXU4LAA5xtU7wQehe6+p3/r53pF
K0ePP9DAj35aNttscQA31lNgl/qMvANEnRw4QTOYKMLwrKV/HKbB9cN2VM+ZTbZAYm+BhJYbIxKv
tOmroLDIIHNaSpjrmgvL72YeHT7qpOWsDY+tkiD/wWhrZj2sLeuq0m0QqRZT4KzWGhoLVhYNOEZU
5j3rJV3SCyHxIawCgqxv3JHKgt7NvKRavQd1se/C5j6WRA8h7nbgaCybmi+hAQDRa/pL23fzQUuq
apsUISGnusVSArihMtQ27jp32GeduTNdE3MbX6afT5YbzHqU0S8BPrG8ZqxdyMQBY4KsdDjbi/2u
5fVnH1JZbYqIgJo+EAMWDw2ryG5KkQcltBrmPnL9mS0H8qjhS2sjyqxwe2F7MijPo23h1ozXZZvB
cnPNzDOmt6Ec9evxCwnfxxxb2xqDRC4oxsiM2Pu4119rB19IShqakSD7zyQevcnZskR0jnVJrCXE
wf/i7jyWHEeiLPsrY71HmUMDi95Qk6EzI+UGlhJaw6G+fo47q5JZOd1jNrPsDQygCjIIOtzfu/fc
LmsOPQTds2WiCh6lpDeerG+g4M47yuTZwfbBq/fUvMdGorSG2eUOTrXv5sBm1QHgsBMjOk8/f0P3
34O9nr1FdOLusmFYFGyJ+BsLb6oQT7B+mG6S25sjrE2L0KeOBRClOvvfAz/eu4JKzmhU/E66XR5M
4uwV411dfl+TEJrvSGveC4I7Vq7idZkIqSVvE2rxIa37b8yVPjPTq5AJsOgBPUac9Y6CvL/vFkmR
fB6VqcLc1FYMEdGr221igLSyvJZu9VgfOK2jcmw2gmXLzk+X+3gR58yU3oOMam87TdG3lUzrw8I1
R/qVva8yoNk9ujJwyjszKqhMIe8Y/QNOMcBdCY3lshie6Otv3HUMGOLQqeS1cZfzAzx3tgXd1iVW
KRs+4A9SeZHZZ9SaGz8zQJKs1M9LSE14cStwnnKCa7MJX+SSwQMO5Xn2UaPFwfRJSPpNdreeusb+
WdjF27FlKPXMhyCBQTWifdhmNW3IXDzh9BIpZEwn6olDw+iPNQ3di4KtgvhFZXg2cugjwOzex3SL
IOxM9RH/vEK8v1tZhW388c6znsaYuUQsLOwOs7eNO6qfC2C92DW+2fVRDExlq3509n2OS7zmRD44
sLs7oz/mqfE1m4AeUAuAhFdzhXMR921Z7Jh76RNjbIn44iCzSXbDklwQVBD30rbjhkkt13MzMTc4
Q+m/4icO+pYCb5XbrFaDjETJ4mcALTwhhygjLPtY57RxmyX8lDrWB1NEw9vQN94I0HI7pNdI0Jxt
Fr/zK745JO3TIWbJXi2sTdo3Dmg1xCYjOZggdXYwPzZg3b6YuZVsPVKZDx5yMNbYFZoqSRBWnb8i
ILkP07A7UUF/NUJkVQ0dJnQyjhSvOIrwHM/Uq2VXHxIzuRMyRbSCSn0bBu37ZQG7vywAVuPUhUjs
vmuyjK/d+hhCtN6RWsN1j2mUbe7At1SQAzPVOqwXqrykkRXeBa94t5N48wEW4azI6cmO9aehN6Jt
ndKesabPU5rQ0mYoSKsgOGaJ9TaY520hnObVKY+jsGhCeJ7NFAFifuDvxnXgmgee0yXIGQEcveLs
G6KFD1nQuvfUeR5WA7UJ18vZ/Bka3edYRpdgEPAy4OcHVF6Afkx7i9wF4NygdlyPHqfLbziZ8Ivx
HjdS4bJWJQ4IuETF/TN4mWlYintoG/AfpuzRF9N3ScV0QjtU43beCEmpGPLY1p0mZIFUVGewJLs1
msYdvvFD5c0gQmIUC3396BP690LmwiZBW4ytiAjI1jQg6AUPAmk+qzdjXxokvZER/AalRHSS6Mio
HDfUB1THZpH4gOCN1sVwPzj45RJJjQrr/8EPxKs1tf45sNcPJe5DA1Q+3aWI+rL5kJeDdRqY8XgZ
AMlxQvgIUwC4adA80t3OuaCybrKLClOb4RyHYDEZT8V7bEvvOptfmje899pgPdie9W2C64vgjXPZ
ATILMZVOwZDgTpv3rhU/lE35OmJFnVIKyGKkdUSX6O2ctPT9EsoyW7Jd3xaEb7AWW/CpUxoamgVV
B57AN7TaPgKD7d+YCQ1XdJVfVpfeaoYBwLY/evTFHoZwIAc5eV0JzuUbZQBLnWar/SA93aL1uquP
s/J7LoP6DHwwOyl/TdMNXHbUxvSCIyoN56iPtIa/pZt3DJzo2ULzskDzOMNUDi8kxxiHSIqnq++m
lERT413THht3CbAO6N2pCGASZ8y6zJSRLJcnvZgMOgeadTxjE/L68SWZAI60088KRPg5MT2UE1by
jGvivew7ci8DOoiINVgdK48LI/I3eg9e4sqvU9GcW8jF2KZcDJ3sbYX0OkocE7HeaRSoVj0DU1vw
/4y7bx6SSw/KxilzJSOa6e75T+N8JdOAZmCOepeVIsbeZW+8FX7iYAWcnu3If8ALxxxyyeUujZsz
XVyKQGbKkk6c7H5Y3kRGPTM52Y+iGN4YbvuNoQiNlu09OEGJfKT47E3TYx0TLYKHCxVq/Gj5d13q
vIP4n4OZkkgFkmhT0iErm6CEWgHOWojPqcnQDvVAcIYAilwC600RBtZu8JtPXB7uTIGrOVOmLuy2
x8B176OmYkZn5M6xa8xw5yMRywcwyI31sQnLN20Dbp0J4jc5h+1mIq+jLgWweaiDWRsv9PMLi5Oe
YWVtaIUz1eOkFc8k+6nEabxLcLWoz9K1rEwoGm3/iBzKhjMJecPYMyV7GemSHuthMCizjh/hxmx9
8hU3U1nml2mSZGfAlG3tQ4eeO/chqaBRXcnvK/I7ygmPDiEMOL7agwsACyIZtsVZJnInlH9Cmyj0
RnsobPUQfeiSLrk1ILsDMcTvMM3luIe/+q0pC1zKa/zUcyqRqslR1Jbv+jL4mo5UTdq+ADNeVITX
KvOUp1xSjggsBhmizws04nWa25fhoh1JVThRlUEKY8/tR+2fmdaQhqi2Jo3FugAQpUmr3zlpmdMx
XVn7rb6Jb1y91UHbP/wpCeCG28d4RI7qrC9dxpRf+3T0ptSenNuxyRclMlJH9FvUm6Wa+b9df8/W
yaGcfkazfzeAAz+08a5Tjq8MyTB+6Bk9fRd1DzF+6RWYOcUcVpvteQg+6B+j7VPRovN0ctRn1y9p
xvE/r67+tp2nFEjjoIRbyx8pDCAw+hO7vqRJqf8P+rjCb3zwreWNa8uv4Qg9OKF8MuF/PLoE85FY
Rsv76pTRHhrWY2Iz8Y5YjKHBgPMOJpi4H+3S0+/0ZtqrO/pvgVo3gfuvL/qtd3bxseVqxSUGD2Jo
yS0ESOdEv2U4VVG9D3yG30ROTBsJqR16/Iyzm9HfncuSDBVtpDKIbDq0VfiGTkV1GRfnlNCnPTIH
Y0woCdoml4lkC+1YKWfjaHs9ars0I88sjRxyQyQrsjmZ9qHyUooYwsDQIQG6ert07JH+O7giWMuQ
UcHAAYnAN/z+4hrwCozewj4IXHVLcXFpTmqGocdf7QIOq/5xWPRXCEXMaUNmozkJXpGKDtR7eqPP
OELZf65ihuhZJbiMLPw/UYCd6fpTUZ4jvWd5CwNm4/tXe5VsVCyZ9lGFPHkTxAg/mjSTnPmAs7EC
e0iRbCZ66R7n9blZiAmfG5cWo7QuxEQ/BlQKaP3iPtIb2+/qvTvwk/eVLclu2oDMUXv2twRoUDeK
4MT76I5bgtTSnqk6i6sarUZ0zOcsvZu5sNEhZ9Wjf4x6o92Kei9JDRjw8bAzugrtgauU9DF54tfN
qk6Nb9KTqk0ra1vhWO2L9N6JKhvON2fd9RuhmhNgNDdGl6Ug1vNWedBZ6q33vYMvHelld4yxqs/K
s+4q87pysQu1aTG2S+Vw77G6C+V5n5X7Xd9nYoh3lTPeVx55KJAjrlexD5R/HkS7c+9hqV+1t149
AIFef2dhvNf3mVjxey/6OSlzvo1L3+mw6xNmAAVhivHwx6Wy8/ND23TK4j/i9R+V6b+nGmpqDoAR
uclDq+AArsIETAoYgPRiR/XqLbUFKrgKKmCpNy0UaKBRyIFSwQcShSEwRg4NZ/0aQihoM1AFA8wC
Qi5POQwDqWAGDP3VQ7T8hLUBlU4TDyi4bVYFQUihIQQai6AACZNmJXCKo21QAIWxQwRpKaiCkxdK
xLiepAIuEP5yGBSCwYfF0MJk6CU8cwMnVBBV8BpIVCUAZHZfBBq4jTmXnxsUpzsXzgMpMxPeXU4G
KFzfUlgQpYJCLODfjrJlji3uU5CE+wR+hOkCksDXzT9zIRvSM3s4E20S09cEGbPVQKvbxp8tbwPv
w9xV0b01+t6BwOkXCrcQLSDJFXfAJOGNrANzkBguUcqlLoCFAebXugQKj6H3HCAAhml5J6FwGjbe
1OsGxSFFIJfJmfR/zIuf7hK33KchtuhaMT5M8C2kDbHXqo3eu92RKJTHjLBaZQQXW30H6ghmf42L
iPLXC+hX0Q92zPR9T3390AqFI4HhcrHqDKe/3iXGwYBFlyAJcqcLqGZ9623TKRKJPkSgSmlSwU3M
0WaKBtYEOg9Ok1VdSRQRBVx0cJmFRZxGKQjTXnYFM8JFIVQmBVOB6/yV4orDC8CHLadjOEXJXbPw
iwlJ9OFSwPfC8BjbQFq4cJ4bRlUsYbALFMqlLYjtQHo03Zn4z51swstRMpk0o+nsWIxrWDlQRTMK
IIY2v7mJ4OfdfwDz9YPqyrb2ho923SqUy3DAkfua5qxx8yD8MOXEGmPDUXaIE+VW+VhFyXe4qxE5
3kWytaeG1lu3t/rS0zXMi50Xn83pIUMMj0aGNrWnQqOt4tss2nZv8y8ruv5b6NPzDoZ9ONuvWfgR
7Hy8S10n2w7O8o5LNgxQsA7bZaLSVXdvfeWiCzyE+t3AOrv0y03tHFsMVImA8EAxg4wCyKJzXX4o
+gzeGtqOypZcZBnxXAL4+p6wpcGl3FZlz0GfXKICV1abJ69j+RnPLg5e8WQvhkL6l0/Ia8UOfvO7
aFA/9noPQ3rPONiczWqmOtQyWVjJZc4w5Hd+1TwGlLXNDulbFI0XolWGO1WWVbN++MI/fQPJieWf
POh99uK4OyyqNHCK4StXhukQWE8FiWP08VHewzDNko/tQo8tLF6VSI8Ti3YWYJapeu38CKFxmkOi
qTkDGCmPYTh7G5YO7dYG3bnyYiPVxWpGvleTVdM3NRXjAiH9XuDm8xkU0RK6FvDhtVnQmBIQWbz2
Q9qh/LSeVwZAfsHRvmOBu7Va7OxiFQ9tFH3Cqo6ott3XbUm4zsz/J/3S0Anwy+RQV+0joduITJ8N
q4F6Rcs7LF4I0R1kYQLArh49EwF76p/xpHwf/Qr7UUZLYUy/INxAyLSXjT0y2yRkPsi3eW/v4Z/G
CN4I2Ajh0i7xRgUuTHJHNWIngWiYlPyAam4cQhxdx7qnEFizVBUPUzQe5dRcRlup/8p7yueONT8W
uDvHU9rzrbrdt7lZHwKyA/Ipxq4Sv+88863p3ePV/97ZjzkYtA31v7czYDwWN/m5VV6/xfDmnevh
nl5H27zj127e6T29kSoeYgkYS8sk+9ysGP0Xn8ll7qzJARHCB8sl7jrziopKf5LQWU82pRoC6DmA
fZukOAZ9BhboRMAIASEL/mdR8bP3uhBvgj7ue3/dpTWz7snCEZDPct4SwbiBBtKyhmPkneLc/pQw
99gU2C1YCtGHU+tMahV8mQPV0kunNlYyUZZqloxfZ9/t09gnAjMDIgKyRIdx4y4iINKr0NirEEy9
8X3/pS/XDpcApeONpt0tASK9bT9/9VaRIVFmEaODnrGcAFGEw0sOspIT1JvCiZh/6zvnp6wviwsV
V5gyagO3kBlaKcYB/CAFphKRJGLDaptl/FaqxFo2rYOs26/4DecmpAiDtFguc1wiUTlsR0KmNgzB
4XZM3AnY05qilJwhkKSlN11itSlZ8lwEQjcoMMNqvA0qPkllqEueflBX0jBIvGqL+beDiwOTgsVa
j3tC7c5ZE53nbm/mRbSHbvXBmgY+Tqmd/K5aY80qyVbyr0GliirDKHxb3s0xkz1LlpTi1QzV7hdk
flj7aOr+Oq5M94ycbQDUP9Htvf35TL0RGnt0uhlbBCdEmeOH9NrI24SG6C76Nr2nN4ZV39f89Jkf
QdNhquKfZj/ZR8X6yXb6gZVr9d5Vod9cC2BOFRSZ6sqnSVcrFqOUHzFDUBIeVbMQXoEnhbxQCpSX
2LcJLUphfvSeydVIbeKVH2xszMdKIUL0xoUYFERGdhr0J+xX7JOEZy9UAjJrO8AcBNiZEd3Z2O8K
g2FxPytcqOnX3a7pBOO0HBERq7k2ay+WG6kX73sdq6pvLBSpB1Ph2//RGjvLCjzQcP896+7xx9fu
S5//m3V3fdI/rDv3L9t0HBZ+FDCFizrql8rOFM5fiNsYxvyA/Aell/uHdecoCp5tBcKzQw8Ins1d
fS2H5D//wxH/8Q/c719swRtr8H9VsnyuUwC5//kfpuX/wbYTgeMKl7lX6NObcnlr/1bVFbY0oCAn
5DmNzjAv9IxYoms2wI02oA//P2+LVVx0qKOQ/+8v0zmJcajjWkKhoinCbEKBE67gA/1MVhjZZvTp
czblucOCHhVUjYqQUctHEkBCLSy0qXtNpvd1UFvnap18GvfMEfGRfqJyewbkgH2SxuClqroPXN7J
RM0aGuHOFykNEiVW9DkpU20PW6ZAW7za43pE/vYaBcnHBvTApitJU8f5N8gEW28rn92GBUdXBzGI
vnq5RNX4UGTje/A756LoPMJdOy7E2AkgBtM1szvCCokEwTgg9mYX4SQiiQQh43s/9L5ME3JEJyKM
QTIcAin2L67ARpRbxqcSzDd6+dA8SxvrrbS/m0T+ldQUKv7ORtrMcp0ZhRzWzofQIBgprx3E6dQe
nkQdjYchXQUd1gT6Rsb4bvZkkB/8LJBbpGYtZd7qvZXFp95z5dkxRlZ+ibOLAdnmggK5lGQhRjm6
FxeXbkB7orGL9zFf1N4PuNZGyEBs6MNzNeY78wTIuXENWA9T9VixLtyEdKGrdC6O1YJCawoPY8Cl
CUZ0cVjd+N53g/dhjFkWEylNtu618rzvQxxSERRieFhSQfZEXTx3SZsc5XBYy2qCEYZBKDPfYih2
SUlqjr1fvqxNQKez7beOQV4al3gIhnKEatv5CWvK/jznxkOQ2WebiDIE4jbqsXbZTzPnQWo6n6lW
5UTXN1xTvfdismtmWcLDkwFMQvr0KRIfhj16LgOB/Ib84qgT2MBnzC4O18JcZfssxORSW5ybao/6
8MvomXz4JrEOESiFrmGta4pv9QgvPXO/GD6xK4Uomx1SEOCteXsfjEWJrZKvz8w7MDlFzrdXN09N
GXq7KmD2FZjQMlLPeVrnCnyEK+EfU5MvB5uECiZP44RTIfbq91XtNydEj8rCOk7Eyhhnr7T3tMPo
EEOQtlZMFwvzfZJZyGCn1Gy7lGVsWiBNC1vI8xGPLrLGxFLjTCo9MpWElTyC/ca3Uhgn06N6yVtN
SHnzvxZd+TVp5a526MONjv8mY7EjhLFsE/cMvx4zoYvPwXC+VMyJN36fuvvRWhAGuWfsPgRTzdHe
Hl4cZsV4Umswg0Xwgr6DKlLxOU/yvTDnr2sxfkrmllzgHH0/0rkvATMqFVSzMWz7HTozdysnviva
NS6yBuayX2ezeavG102wOCFfmgMEpHoI4a6r3gsZhpRHjMkRx2qOmrshSn96efmG4VE5mbJjzeRs
jxR2a3hA+aZE2f73jrRfrQrpZF5FJ0O4W10NvG58ok9L50NaLgpybD1nnfeSD0aIjBijhduTYgic
XFw865hFCOb9HCs40uyN6Yk7iOUSsLRzYWmFoCSbIZVXgctc4SGz89ehlN8yfl2OsR4YAFhcgvCH
nUYIVAl/jjiFvb2mH5iXUvIZejhcLVb+pS8QrxTdjjSd1ZIH155c6rnTcp9RIeazfGfx4TzY5fw4
p3iMLaulKOLghJ6fKSykuGx6/+SXdrr183eLQdeX1q+9S0P3IfaDr34rpvvOPc1BDogy6kGXecGb
mtjKQ1wgBqYBBssNw5uLczCdEVOMULaQT9PlcJlZ4bVeXtJxqp6i1oWZB7GEJj2q4E+IcS9lQ6c8
NmDJC1xw2bAgKHYacHJBdOiDFb/z+qMhX80b5XSkFlDtLcf53CBe7eVDR2hu2wEKcHLUIQuEqqR0
n1nlSZM4T+h+EcAD5u597paPdpe+MT1K8kyxoWd02CNX46t0gpS1G7YtywFzUERpimNFprSFwucq
2kWjEV+Keu02g10yYXZQURoLdrCZ4EVU48wvUdCtybCzpWNvlyw6qJ/WvMrpnqzGZZ9n362Stpbr
XLqV3rHpVdRyauNHO40fGZC4laSBUJr3dVJ/b+rpiYvBPZ1CiqYJg27iKCoLMS9xfR9mC3LU6Wdq
QXOsyu5H4qEaGCLy2Kzh5wLzE5xc8poNfXMaZburzXg9DN7wM5uHGW8pyaqB79ynbvOxcs19jk2d
y14qdx7kXca2YkYtE/xchxI0P+v8KR/jcz+Mp6xEz45ihIA1amuycJ+Eb3iPNmXr7TIn9UOCk3ea
rTfdstwPLL4UL666H6PDEMdwTJHGmoMDwC+3R8SVRB4BCH+m9vauFZUBpg8cu5splYRnHZaoXDce
lp+FiMOBpWMfNPyQp52du/O+HmYEROWPMK36HYY/5g4WnIQVLSF9jX0VzJ+GCd141NlfojZi8cBr
x778SXeKFGgnva8Hb71f+xSN3PsAPciFC5Dv4I/xRRHv88X76RYzGg4bH+BojWiFlYHZ9d/wksdW
EjUPsSN7ToVy41vxfT61xv0oaeg3Ie39MglPTo4irraOPBgZatsud8FA7gazDJTiSDpViHIRFnTg
KGK2Elh2Wo+PEpU42C3zR0vOYOjgBZ285mOJPno7ZtXPcDRBy4hWYU0BM7ltgrImPo09KZV9OUIj
hgogOr/dON2IPgI3+9ak65z3JpaHth8RfduvcUnuaFwbhzRncYQ8zOIN458en5lHUpWeVbRilSwb
m+F4j23hNJC4GQ24cpDtIduypx/xBbyXf+qJ4dnVq/HJyrL0OPckOjFX8DZD4TRc7GnXU3AYdu3s
QJ/J269moaZ4wXCKDC+/NwTU+z54WgYLvz2QY7o0mB5AHe6kcoE4uDOXuBxwppfHZaA/TGUBbRDG
OgxnzU4sVLAKmwIB/79siyLhh5QMGLZdB6h3fGJzDEQbJVkTj62LuRt+DrpO24Dp45f1w4C1zcRs
tZFY+rZipn4w2uUPf7GJR0mpzgxQsNLvFd9ku1oL86tyOvtLij+qUCAQEkfvJ7+zD4ELvsM1LH5G
hkUaE0K/CYviton9fZblEHb4u4QuYnpdIMALATKkn6iWDA5VJXcWL0ZPURBl13CgcNKhG0veVE2X
37tGYx1qugUbHIkPnAPMQQosgQJ6VaxsqtX43e/z72smvvZYwqJkLrYgYZR9U35uCRzdLyrCpMuI
VFq4vu9dd3ln0H05eVU5k2xgv8JTaXZ1vZhUhzZuNH53iFA0hqTcMaijHgL2vOmW5Mg1DPAxAVJU
Ar9ZQ+w+hX66L+mfHr3GeC3LoHlxs20aueegNenDVUT0xGHwQAIa2COTCzlQBYgRAXaR1Y7lfQ9X
nvTVliap3+0K4o/vyJnfJsVUPqFLRg7s0y9YJjI1yZHxD/FqjK/G7D7VWAbzIolPpu3ApUXGQx1S
oTjR1SQ08okpTh+z2nOo66Gr9Q24+p5RjlvRUFFPasyn5EMlFJMTe5tVxPeZNH/uRRZD8crbH6CH
WhgRdnun98gaf7JdYZ4tA4IfABliRf1pYbbg2tu4nj4YWFiOU77cO650H4lyLLZuOpyWbJHnicsm
OOiiOmZiNPZM0h/nMgcPFqhpO0zuDSvHhqwSeDxGHD0sppx32di4h8nNUMQv0YkLxX3X+8NdES3p
qY/Wl0UFfc451sKJyFl0YDS5cNzTXfXfFCNK9jB18nOUteJ9GdjPmQkH3FwGbLIxwYSZv19MrL70
1e9kM2fUI4OHkoFEmvU9QRXieUZkaJtLci9t79OQIosWyLeIFq1f234N7sqmfetiClxF5ePjeNOL
YKXYuab7di3bQ1CV0T6k4nhMLZLmM9IXDlNAqCPpiW8FoiDMOaCXqhF1UCHMDwMgYmZum468+sfJ
qmpEgvdxBPl2DZicUg5lnqA265T8vfnjtiAvvqUxM46INv4FRQeXRaRIQHs0glbfKhriTmrGs6aB
Oql5oaKo4KbdjseSTrRnqfWDRRrKWJLnU1Xxz0ysLNc0iVZvak2mtelAx639hcRFuYWtDBjEUOji
MCzVrqovXY+HlpwIe917qlpFohgaXqCX8yl1E6S1FMP0HXqjlL5Yd+VJOnMy3jGQuycXTJQ/l1DT
tWSm1HU/vTuWcbCXZv9B94E1x/O2mVT9TB8uhvHSOnRmZA+6Q8ZUgjXDUr+G3ggGdhYg/vF20/UP
dArcjANrp1ua+tUiQ9Di1ru3G0OixWpLLEfd5tbtbOZa0bLVu10Yr2c822Vd8GvQwGkaEv/s6iZ8
m6czUjnjSSsEWHigHBp6gq1hpx5yVagKJST6LjFWlqijCa+JKF9W/Aq33Sqsc00oKY5wpBzJL9al
oTih3n3eugkB7PBgO0p8B02TvVGm59LGAZMaCBHm+KK1Dbbq++q9BjouZMvZ/ygZwa9QU0/hTOtG
AvdbgpVwKUUBV1zqRJV786pQaR3qGHY55Unfgq5CK16TpofW7S56j0gpSaSS3ElVQO7VRu8Vuitj
IexVD43EbhjKBE0FRGR98um9lG6IEl+QW2VmRb7VZ1vMXMfc60/Pl6ROxAZyh6+siqryOahTTYbu
3Jymsjgmmekd/2jxN07TXvAsXyYRQ1FSmpJ1hQoKSYU1cPXO1Zxr3ebXOhjzV9efkF8k97b87pLt
Bb0Lp7MuameuoqkDk2A6q3fVZknQLuYhlgZptDBvY4Nz4Qak1jfqw9VAA+t2VVjdy5JluBZtiFWS
VVZi71MwaoMlwz6JCMyB/UkDSX0C/an0ZwHYUpv5pbUzZDR/6xZUgVyrfSBEVhgCvIsGH2vJRJeG
RXcKnIyhxHrjOpNJWKLqDGYojlgHsMn5oew6In1RuCLp0Bt+03/vLZ4SdtyO9d1C3wgYFRnHwhr5
1/NwM0Al0ccDSc7dxz9ebe3t8tyLH3Mz89lah/PuuotSo2AUl8xN1I2AgRF3offa/vbIsScvB0Ia
p6Da6AeOM9dhqjc4GgWnhAUfu3G98qSPRMhJo/dCu/vYysHf66OO5AsT9xZQymmlr90YFYCfekTI
xXT2+gxX7f1x6EHiCj1GlSlgkbq5vbxt98YuV5Yv/b/V/1YwPv1FH+qNbsfeDv94SFKv7mmsGNFx
NoNoVhu7NiOxN+LOO+GcVctsh95jwuA5m3BuhRYdQVDDDelK2i16F+bJA3w47xDOz/XijudAEbwj
PTiF6vQK9C5l3Ha3tlwThvrF0N8mKlFOvtvuqiQ8AZA8P01GbMRqkOQSzrYmO/aU047NVYCR7Y3B
vjEEuHH4yLe3rw91xJHe05ukaT+tkwStpsYjo0GHQpwxbZLbMdmHNLqkcbx+HPXx9F7F+DmPkOco
E3c7C1n99QPrO90eSBl0sQqC0sIKb6H2p8YXfkAgnfTuTMbflpo2OUtq8C2tmd+A2tOHc9yxAtVN
hIGgmMkcz6PTSVoxbGyu+oxNancyjUeCtP88CdXp6MXy73PSpf52MCfn+bfzW+/Cv8bSNXn45NRJ
3tgJ3HPTRCXG0fVE12c2cvNHNLTgMG8/E/2Y299ozUbxthu02+rvponCUlczM1jIn3+/Qf2U3oMR
jp7Yb0ginIiK7xMY2pnq2aXqR56ovT8O9R12Xvvb/9GNFN+zSev57/so27qouy/f699hBdfn/N1G
MYX1F564IAxd2zPpjMAK+BtWYIrwL+EJQQeFbrpNrM6tjWL+JUz8LzyTEQSaJcFFf7dRbO8v4n2s
MPAgHNg+L/L/0lbhbfybVSCgdAU+FicfXgW9HoeGze+JQaIEGhkZK+uUjkWJr86kSZ3L7q+96236
NMwW0jg2k97Xj/o/7psjLBNUTNDJqle5vZ4+1JvaZEaBQh5rwhQ+D7l0CKiZihdMJsOhKgL64foE
7ft+3jIbhICqbkz1+ao2zaIY8NcHdVVG7Vzfpx9V/Puhv73c7TG3V9J7s1FS6pbTJ+odWIx+/Zk/
/uqEqp5296+79d4fj7m+s96AAlaGc7q7PaZiRktzgmVoMZwbH0FaH+GzpfNDw9nxYAhNuWq/61v1
xvf6fx0T4caUSj0JLzkFOzdWfaO/bypGqNrmq7779sDbi90eqW8r1BN/+wP/1d1/3BZXNYF0uYfp
O1blheZ8eyW9R9/uwRctii8lip2xGLPuVbt6k/3a04fWTB4EdSyGdn0sbRoXa9hT4VT/4Nu3+MeX
qg8r/f1jC1539J0w6OvxrVMjKNdkYiLU8IdFGZugHhP1SVirgbJTQ6Z+oL5N712fp09pSw24JiOv
Pk8XfZu+u1QjtBqq9RFaqgDpGgP5b8/VuxYjvqeGfn10O/n14fVF1RsEAzVzFZnU5YQ4Fa4seldv
UnXhAVANg1lelus1SV2j9HpBJ8/oMBpHXcYWdUHTc2dfX+X07sCVjxjQ+Iz1oaI4CkbyVutHeibR
6yCrNCOZnnyWl/pOPQnVe0DZjvjYxVEvFSJ1fb6qom/Hdlfb+8KrPmkFs97o5YPe09JmFPiIzOeu
uSDw/rAuTbC/arNj7B5q6nDVFF+XXYGeXDDL0OsqvdiKtZT4t107fZldlGv9Mrc7oov/WWddV1+B
mtXonBO3fPbi0D20rnjQHwfRAb9avRvoKVJRliQlEOpCUoNvlU/0xuhaZN6JukQo9re37yPegn3O
/EiraLWeVi/k9KHeaPm33kMO9IBoDDSTmtXgNFBi4hXBJvRn/gtl6dAIXPoX/V/QQRN6T/81IY0F
BAJaXyVa0bEmOCyghVYs1ecJTOJVAB6nSgvuYlvaNTnYjiK3/Euwtv62SRtjs2Q9+tfr+yJHliI+
yFoKttRl9ZvS34ljdFsZIZ/WN+lv6PZdRYe1YaZYRCuDPP3T9w26o8P1kLxwgooylT8KHHFDGCRT
pShmBcwcC03U+3Bu48PkrGfSMMajXtXp+/SeY1r0OIqCKinTcb2wu67m5gb/m64otAkppyaLrUAr
XPTCztZ1BV1O0MfVmr2FftpcfQ4GCTRUe9WCTku79V7Ql2Bcu/her/X1Wi4fFEFVVwf0Ag/Wfr3x
JqacLqgGYST9ZVEbvXc7DFZkYwizfuqbpIw/BRgD9kkNW2qjF1YBBBKQeuvDTZ6exIN1hIdAJSv4
0DgF472qmegPG1zLKb+OZzpLG2s2mmvBRH/C68fUkiJdO2kG0zqL8l6v/m6f8iZg1ytCZyTXOeii
YwrJB9Q8oXD6k+uPe81xuq5y9Q11i5HSn6yTFrDL2Wc8t+D//3a+6rOjzvuQeiKecLtXS7XrL1gt
S0Lm5mVim5hnONIbFiaPbcIvT9cHYKEwDP/axEi3t76L2FF/KyS7Tyhqx2e9er7VdH5bV+tSjGs6
dBzWEYKPnhDoNbTeiKAkzrxtAXoD8t56I0iwxhqana/OeV0HK/2cjgwtBCKU/6mNRdXy2a+H7GBJ
oGJ6AyQOn1NN3DI1WZLaVzQDumSh6xl6zyenkIl13s1n6tHmhDnQrwJvix62vzRlOXM64F+/hGoz
ztTWlSmAZabJ9VvXZfQJfj12WoJZqzDh5x2bO4+sIdb3qoihF/l6sy5Q+0kiIMHO0uaFVZlhbg6e
gS4DaUbIP4eaGCRVErvFt9wOB+ru+1pMcg8lcuMvq3nRmzg2P7gjRtBVLQuFGjr1xtehIL9u04eQ
95By6F39GP2U26G+zc7i5Ggt3p0+crhCo1xVL3Pd1bf+9jrX3QCRuTcw7nnLaBy6vr23lI5RKxgt
ODln0b/UljfupCRlBhy7DQuCWOfahbA7wQ/aWQ11qEJNJdGOqlpTRevHUTded/X9DCpPdN4Iq1fC
E12ImNSattPVGb17K1w0v0oYBrPm3wse+oG6/jG+2NIF9Kxe5FbX0Id/V0mgRGwaVlxMTVTVRK+j
bqWThAL2xkrdClmd+uHpu2s9n9G7eimm9/R6TB/mOuXsdvxf3l3qebN+pH5SoX8xt9f8Y3l3vfuP
v3ZdF+rnuEB2joNsrmtDfdNv7/L6wOtr+G1HVFsUEFWeq3AkGLtcpicuevo4shywPRHeEH2b3kh1
7+1wDVRhUj1Z792eqw/l2iaXwt3oA4eYDeLT1BOE662IStVLGY663P5v7s5juXVky6K/0j+ACiDh
p/TeyF9NENI18C7h8fW9gFuvVK/idUf0tCcMipQhRTLz5Dl7rz1f/X3r1+/5+lPsiOrST5Ckz/fO
f2/+kf/0zX/7jV93/+Mhzj/8t98/Paj5tj5kpXBCMrGwD83S1fniS8n6jy/1AeEEilMTlSNtPDFt
aOXkRvu6MMxUrj1z+DHfhMma7d2dSrOvb/nHl/Md/+Nt+ZQWFDZkXczfp8/1wj9+1++/8h/vb+C7
LEuLNI/fj/ivJzo/9vm2al6k5qtf3zPfLee+5e8bp6f69T2mBlKrRdxcdOSZhMAdp188X8z/vE6p
ecltrUs3Smw9MuOYZnkNoT1zkZe2LbB0PMu/+0HTgeNvXbH5xvni940y07xJp0/Q4VfrbL5fn37y
9680p6vz1/M9v2+cv1YHhAVaNuLFsxVUZkq3hDuucJCV7qFOEE+pilmTc4la1pGRv2ZWwbiknDxk
zGvNRTuPMnqooo9aX63sgVyP1oBLhs5DZb3i42BMtWQz15JEAvCfCAKevyMnQIim5muvcY2DO6rG
Yb4WlKn5+5oBbnjLUR9+179kyr91wxF8BJi2gggTVDJM546aYP0n04cdhwEx7f650z9rvP1p/55v
tJSKFElRkSdpaw9isiwmqt+ryzBwDmpfMyKZRrL9dNEYZF7B6ycmlgHG3F6brxEzsocXoG3lHB05
XXS2R1ag1DV0IObnrCL+6rjN1+bbLCqEla6Biu0c5CzKWHbrHIbqQVRIBBPFIhayjN5G6TjrdN6O
nWknni9gExF+mL+qcyU5q7TNaWI1/2Pma/PFfEcCzh/Tt5ctZ6337wt0ZvjESEec19N6apdFcwTd
rHb/fXW+FVLiZTDwkjLcJSYeMwMRMSHP15fD7p/frE2r9fxj8z3zNQQT6IayQy5pyH9dpP/+5XzH
fFtYEuujuL25yqY5oueSTm9FMMBdHYTNfNvXHfO1fvpXuT1J4XPXdn5952tfFzBy/nzN59vmLwFf
8O74+vr3NXIQg3FoNvHv08J0PJjvmN8w889NhoHaIrV9biPPvWVmR9nv8K+/tZqD+bAHyTk7lNq0
8X59axBizPbUwV3+7ZsSPdyGISkqU2Ib1FzC2/rJSelM1kkX5wzFkQY4PJ4S3zhgBMtuSoFrdULh
5gsokxPzzwFNNMXG+dNobb5o5lg5YwqYU0mam1eecvYff61h6ZROV6CmWjTADA8Jw02Ul91h9gww
6CY+9q8vm9my+/X1fG3+nvm75y+LKT3v/3WP1XH0/xUIu/qZfHQf8uffe6y/f+bPHqtt0mIlj12z
LFOd+qjirx4rd9mOTffBcjWDO+h+/osH6/7hQJkgIlw3CDrQNX7oXy1W5w/D0DRT5fcJR5+6r/8H
5TpS7H9vsRoEjFma5hiq5oCYpeX77y3WmElWBD673LVxDnuTPX7UWiQFlkMhGXiHkOSJ9cQUXiCp
nqcirbVm/wMC32LUS2EgklTO1Bpulb+MFFSukWHyJm8gksd2eTTpKCw20Bdqok5q/9hmgAmZ+jAP
aQV8dlEfq5Rcsxj1Q4VMSvHfHauoAGHVsH4sqzmGDsW1rtTqSiuDDxXI0LayrUtnDuk+LMQS/a55
hMmSBWSomqNDTOeQ/4zzdNwalRltUCcwC6K92WbVm9Gbl7zgaWnozZvknaaDQ3hVs+1RLsNQp3vm
BvbLoKtI0wLv4iA1X3NiiNdSADbyZAAkxVMx9ZhbLzXNRyjdR0JXAQk0oOZbLxiP1uDjKgG7YYfl
WWqmtx4cd+GkVF6NOvLJrsuNUcU34fvv5Jtpj04IZDt2TsSk45EZ0QapwxNCYZBz+BRhZMCiwbha
Lo2ILRrFbgTBRf02qtXCyUBKjcJ87DpRrClw40fPt7+FxUYmZ12Sv9AR372WhvZzzOxuGdnFBbKg
tnRZuFiaqpVIB3Uhq/C9QZnro6iKYskQLdX65RDWhGx1qI7qYsP2hYKm3vAe+hV3OdOqwgSSEdWP
BWqLhaXx2m9UUb+kaIxXYz+Fi4z+MUCR0jr+DygSZDt5aDq1QNxlK+5m3JBU58YkUjdBC3M2X2yu
kM8uOO+7lerHv9izVol9GFtVh4KXY1cOyQszrCfPQwtoV1a5rORwNMnN2JA69EPLTdyB2A9XMR4F
FI7pLeAPgVSBp2TX5xqwAv0Ecc9QFQ+6ffLa5qx5qAiDPntsCfhCT6XCjaoJDejIJkvirF0MfrWP
Hf8unPSUD+nJVD9lkd6Ach1g4YAF8YC1RhEvSjz4767l7YfCuhQKh9h4n+j6PR7i99Js4Q/m+WMT
p0j9s+Qlbr0l3giSnpZM2gJcAepkKFd2oJKJkMc8VnhXBh3XXvfWHjNTmJ88c3SmC8vEXkqW7KKg
+btJAX3TcBiLRaP6DdXTjvCkYp32HHsawFRtDTMw5TOOvLLf5V1nbKzS3jWFdJeu0vX7VgWOk+Zo
ZXs929K4KqDCI5gvVKjxkf9kafi38ASXE/70V+Q8uHVwrMDFrXNXu3qGArgZC0YDJ4HU+MdGVt3V
kikMdmtrj+jFlQGKipdsXPDEGSElL3qBI7ULfwFK9cgM3CedufOc0aGPU5fXynJ30fAIoalaJz05
b0bsPDXB2U5gyUBbXGISC7d1gmyZFI58WaXRCcAP03OdU0OUqhmPv3RXFkVhFbPUxLIN98WnhAN9
My96EqBu0ZWLzaKzIf+Hug2wByQDPyLY+XXokJ2Rr/FAbLSyEmzZrY3JrhmEsyBwPsOZbEtJNCEm
fIO88HVnlfeSmvsE5RWJFfAe8LUDKQ16JnFrFMY2zTE5ECEAlSx5cErX2KVUuGoMAtGL8aHYTT1u
jICEwnZ0N56LyLvJyTwNHvOgHNe4fR/BD5VoJNNfIJMBpo4+mXGB9h2mu5LSPukePXiGLTAqlbIE
4JLvaje7RInqDt2lHe5Cj441Rn/0moG1xB68cjz1exS24Ypo0JdRZI+hT+XQgi9fkhVuHWE82ceo
b7V9hq6a6Hp/A3+hWSR93hwLMaabjgegl7U8ho2QR9HRqENH9KONyTzzho0+9C+RRpyUpeH5aU1n
q/s1Or0mvNt9hflXgwuWe5h+IltaRyEYGxWNv7JTDK0s/ELrGzo3PUSzhOMUTIN6N+bh0aCVuIwR
MS95t6DaTJKl5g/BPsFXm8eduW2crmfRYR2lYz2uUMbJZTY5E1K9+iXsCg2ax1SRYls5hkllQm4R
NyUzzSMauWIZKxNANSnTY5CQtohOW8OvYEeEL42XOiLATpE5AIRBhYuXYogeUwb7fbAISjc+2Zn+
6hIds9UN2z0ObVns8EucgV6SgpIN4M6lYa1IMLF+Pwo5PZT58ZTjr8CO7MP8RVpjqeCN9vtRZkHc
H0m4wxKNH4IsG9AmpYlTZb5ahnA+6xfTzceDb+lPOfqJldIEu0FD3y0Nce+n6p0IxjaI9YNlV/ph
vpYJjbR0ZagWdWRiSB7bX6lJrzwfSlpB0VubcKtnkaRXNuNSCgM/8WDc/IywosEdz7NJ10eftNcI
JKEfhgFcGc9lr+qL/9d1I9WbyrT6fx7Ov/6s6v96CaUfZuG/OR3//Ml/lY/2Hzbzd4oz9c8y8a/y
0RF/WKZugBJ2DUtMtdtf9aOh/mHpqqZSXrqWzjT+b/Wj/YfGfJ7JvuWqBtnG/6cRvTC1fxaQFKo2
9aNpEyhAoavxKP4+o/cHo4M/Ta5ep0y1lsh/pi22MYIvr2ho5bHT9WSd4NNDd998cLJJ94OChl9r
LgQiB4a1xzESLTKfkM+RwVcGiN40UgJ3O39TWPYHea/XZrJC5/TOieGF2BmXhbdNIkTzHRLe0II1
MVqrQT0InapG+q6yZEGK1143vnYflIfFemwgiTbjzmmKbmX7SPLUlv0xjxGIwxJtax29UYlavs/3
hoGKvx0UsCLA2Ww/SE+G023I+/WBUhBQ5ifjqcO4NdoI8v2gvBIQruDVIPoPC1hAodNRYu3doAq2
mZedlVwDaIxPZ62JxyZIQ6wVTbthGHJOVH289VYOFG8gkBPXAP6LGriANuAGL+rCReUHQsBkYro1
nLxkfgp9JgnJSGPs9xg3JoO9cCWBFiG4K4FyNx9yIG/MCOvhGrkEniXCBruGtJsT4NoairPsWMaR
7Csrq4xtdoseRmhSlyufsQWvU7jpCAxH3F1E9LL9DYfp/glf9QMhP0sSRPM9gEJI9GZ1ZgFcaLu0
EE9F3XYnNVCeNKEBp6xeYA7eTUMu2w5KqqUtLDmQioVLJnwdp9gpd8DWpxy7wr1a+TilxTyrdvFh
TMnMBTmWsS43dUyUslI7++lePWEXZQo1MVrfuwhXi5lxNKhTl+xjzbiAgaAisOoKf15+1PteYwBN
Nxs9+g5m2mFKO6Xsaw+0dJKjo7Zn0apvkEzj08jmDjpWQ9Gu04xnALQIheKtkhzstxsb2jZqxwIx
vYl9UyMCNzKqTc4aCgNBtOxPsHJrk/gVtSQKqgmT8m3UqSOzY20jtrd9P1+VKDVxaIwd8HsI7YPw
t0nqw63rv9ep/6QKgvk0xu7sJfFZSPQenqo/YJU6xZ55F4l7zePAX5bdu+ED9ZVa9FYWgbxKkHJ9
OHY7RYeQFzdksmELWzcpADulcjf4sgh0pvyecNMAUmEddZm2jVWCh/yMmUQLz9no3K0+NMMKumVA
IaV0W9jLpG82COdgQ/teHq2bQK5YCfiY9aCjQV4B3PROnlTu8LRBuJbyGujd2avkVqta2HiGzlEw
zddJajtrjXImrgx1OYwuzSyQ+nQcL7XBeNoOcQLUdfccPGHDeQjlg5MKZZsbjJLVAj9jTehXlgvU
ruXFo7RwM5XPolGl2ybBLURvulkMo6T55tTBW2fevMSqd8hcFJia4Dhqz94F7ZKPzVsUPZQmIZZA
NlZohcO1rpkXWxJaSpTSUg6vmdb/HBS6lEFrXkqrh1AsxcYmmSo3nWEzxoRtBX17GyZkUZObGaWG
qDlNwkjvmp2WuOXW8vy7rIONq3r3qr16tAPX0gXnaSYXm+w6FgBLX4qCGA3bsMtlO5r9ys/x5rkm
nJsgVHdq9eEO5H1o1UffN+QfqvYKk/OHOk4vkD8RXISxsb2GbL6ApSyq/J3iYHYzISM26OlXTPaN
bSLHfSlccUo6cIuq7j30pes9B/AryuQxDcp8XYfZx9BgU87JFqPABV4l8+BnUeCtdsknDDuKjkS3
r7oPIAY4Gi5rPT0ExotnMTKyGDJilN2HceDcW53mVkG6WN+O5CUx7V4RpEkMYhCY666oT6lj/rSi
X6FivSQjeN6U3MUJtvOza5C7piqmbAt3omKqTzZBfeuu+u6Heof3LY9RvEGYa9N8owtLQyX96WQW
0fZgS1auzoIFvEKPHBI0C1amMh+3fQ7jsCEX/W5tNbuRZ+Z66aRJ4NWVYbplbrGyakKDWwVriFGq
p9iG4Rnrx75ozGNAyIEMjOe0IHhZRx66qqL9wMQYhzoZzXki1jQmQJZRcKehpm4CQgZVEHznMvXx
2u0qp7x2bbfti8LBiJv5q5ZdEuqpuJPHSaYpWMmySGFSMARfAbA0TfzkCv7VVvRQVdoJqEwBXMbT
4Vub0lGyR5nIYZlMdtoRdLoFBneX/nKT+i1yDKwLSXkn9Lffa7t+9DISlIdrol5InbcmOHazqkFK
B4agC17rpICqzCZpYEDCK1KCtKHBhYl/JNxSvSXwxmB7894JX9gLSnwkarzFkku8aqDvW8m21qXl
TY8r55bjeiFahlxYO3vrhREcrUAp2SPDfVNnxQqdfX4KreJc7TLdUq5G7eO4tNqLbTTskK16NFT3
MawU/ZC3SnxTGpULzEl7BQVMUFQYM+y1VjeQrstn5IJPcPfBscevJOI4i97pXl2IBwetLzdd0Qz7
HJw2kyB9m/rKSCPU3ZdhMeLf27OulptBqQ7hWF4deuL32DkWHdiw0pYXtxsEo30HRarN90lOZEPr
3kddGe5eA4OfeMsfDe7XRdiXzoaP2nshuwcQ5sq+8nn/uyUAtoI3JjVHtws9US/HQaevvxDgKNa8
f69mZ2ICw0XbMG+HsosJ2Ch+5qbRbMo+/1k2g7W0cM6uNGQ1knnDJjQ7bZN3Do7TAbBhFXyDkfUk
GyfetIbxgFkLAvlEGHDdBn0+nKcmd5bqZIUdCBogzAcge3YMpUJgqhojN7PgpLdvIZplb8R3nxJh
a2FLMqEpXlXprINQ+O+lbVebUFPindpigCRi/LnF+QE7VrwHXojzDmZNR5KyW/WvloyLtSjTJy22
X82m3/CLlyA3O9Xb6YUWrMs6g47o1s0Gb1q1yzUNcQgQJWXs3qTqf8+nMGnpxFtd6EeLwCU+QPzH
VAVvqC7c5zZrsBqCoxeWITau3yFTsAmK90khTTnNLywr+YjwLoIPShd26ZO2WYISVxRO80P9wkBu
XOUQ4lY59AB7LOFguvXJ76fJrd0+ly6NpjFi5ao6JebMhg3DpoVxZnRcLaB4ieJT9Ur9QsAlEbVW
verDPjqMQ71Pw+AeagWdyML8KNoQ1I4c7yGMCvxcKHz8NyJTWBGJVJAKWaZAofXA8xYQ+fOF1yvV
brCDc2UQXRAk4z0JcddgozBBSmm/0hRRhmHRNNVGZy8pn5ayA8hPVOUa7HzPKfo1nt6oUkQbm9d5
T7WSnBx6eCaq/W1IIOYG0Ia/rsHOrx0So5dh3MKyHnreX9BEPRuChP0ZxTRVeji8RHpMIq5PRelb
xmtFt1QEpkdfvBsit/aVEpKqlYRHktkN4JgFsOxrprJEc0YmA2DIHryyvGp2lS/MJnqIxkuZB3cP
eP+6tkJKSjyrpLsioNVGYF9Fnj7ZHYqayrgPmRQrlcDxoVTBylYE+fRtdqmpfeyAEt112Mc6rDam
mBb3yCi343RqaB6gfGjEUsq7rZsnJ63PXjwyF2x7coUVi+3Fo1FtKKBgXXPUV33fgnO1imY9VqP8
lhrlKyUvtV3Vkr/T5oDIiurWZAOme01xCcwM9oWhl09xXTuLDN7sWUta7O66QnKp4P9tA8cAyHvz
4XSQpNU897ZGAxFrJlaaHg0bOOhjq+DGmaJK4l73QbH13cqLRHNIwH3ilqUmb9J3RoN0bw6e3rxI
tdookU2RaohL6+Omh/eBhhmz5ZROvh9avV31rt0vKhO9g8O6amsutZnCbLDCfb+oFTu+Rp46Ulg3
5XsJeRHAHGnLo4f+RFdwKVopiAKymF6M0N6OdnaG4RbBYEu7N6+IvrdkG3hR3F+roP3Z6BU+TsPy
V0x1b0ybjZPZsKKE0apHE73QPUvb+9NdvP9yz6j2Vhd+Vnp7xLeIHYwPAPRK8RkkJyU1+VNKHm6g
Rr8O5jCFdzxUkVpMFSvMjl6cqrOhmNuszM6ZRvZTXlXGyozoUVcKaic1+PTjBgN7VL6nxII5FoLF
8UYEzKFqiGiI3bvVDi+dIjeqMoV+iWOalO+10tVbP8OXGY7uQ9r6hOGg6MLdHKiwu0Y/QYT0YBXu
g9n7H47j8x+WazKMFsmUeCL9D09p9q7UliZTRJ/jjW10Z1KwBanwzcptGdMnDKATex+mpE8LIqxM
cIxWZe2I2v50ted+HNcjp7e2L74VVbQkPPDZsOkgVpAF3SdvcL9TfX6zW9YQAyOhUnyDu+kaQCxQ
5UZsLY6acDbIbmPN8md7N7JEj1lQvIQEBxfQsUanuhlTpHCd2A8mLLUkwF2sahlBFRG5Ln00AS45
UzOg5FdFSXovjHrVWvpBS2OSez14E7hwr6YVnOCd3qJRvGUy30VdtzRb7IDMN+Hdr0nUPKqZf8lN
snO1XpQL1oWe/yZvR7Ioel/ckbG96LBGEgOLlx+bnzFO/zwHaO/QnC/jJ9fQz1Ehr4Ot3AQhIJX1
rSnyNezHExj3pY2FqZDGeiyK8PQmw4xcdl19CjJ110SsytDKEWWxeBvXXhrvJDI8qZU4k8lzadAP
KgpFIR3iPn4nRoR6rzQ/m9Q9Uf9OyE0wGgSZfO+RiA+UOLEXYM+Gr1f2bAUUAsARS0o7K8outmjW
aRV8x9h3T+BiaF7EsU/YNwZ9K71on8KQvOSUpsH00mT08U033aRyNwUUEI440VQeo5w0Ba1Dv9bb
7kI4KDSUFEyJONSuvgt0AAymeHWgWhAl4b127EjT/1zpnCcJPNL1gyevOLdd8WGr2zCDL+dNOVI5
ZNtxcG9YqF/8lqjDirhoLypYgpa0QZ4pK17oXiSUUZyelcC7xVa78aMwWxitYT4+FFYgj5miNVNW
IAOFNL7FhGztiRre53RczsRVAGA1qy1B7hUEaxYNtOtthxdZz8m+dniZEtXa+60Lt6QqOCiTF6DT
mWXvh8Sm1+cQWGVPzOSCjStaVEV6tjrlMczFRglCuVM84waGi1mI4I1PCkAPI8I7kmx0GmObdddN
1zIvf+YWD8BjVKLzGRoBel6r0n51UdrsUBYuCGWEQ9VUNW8JtwHZO16msMFY8XaiKTi+qsGHpKyD
lLIgSSSFiOOcdL/Y0rmijPP1C5SDZmNfLOcsS8qCKBAc5oMzteOn3eqfSrcHHU3kSsduYcGmYjBn
XRhaEBfHEY0YtXA3FvknuRbOPjUKcBAuykIt7TaBW90KH9N3reSvlhUde7twFl7FYEnphic1vJYO
vGXXA6Ts1eaT4Ttntr5bq0dTILK9tQflyWqVa6N3L6KiBZNXdKvgYWyUUFxtM2FfzMd3LS4ZHOoE
y9YEWHp5s+N9iQpWJYs5dWG4Z/E5VB3nEvraMfZEsHEKZoVjGByUONm0XkxkZdnRbuJ9Z5LfBw1R
vOt5ThFdfDda5KK9tLAmJuZeZzoaCV1d5nH+kXuoMjpSxEb7FJPifVH9sH7KQkzyRI8HU1xfQsdz
ZaoBEJ2tCkGd+Z9FZHlFKodFmBjY1iMqKHfb+wbndq37kUbkUyS2kpLPLndVwbKh0epcp3F30rsW
GJ8tjrgk+JD1j6BcVpRbxENk9bvmiGhRU9h0UHs62t17k2SAKSjvOAQ02OrGe/Npx5dSCbG6qJvM
raDII/7ZaRLMf4hGVTFpToYj47TS+pUi1YDyS1ZvYbZvVg1zIu8ek0QBrSMlCeN5xCrucirpoCge
XTlaGzSf9yYRuB4Iz14HgoNfatrbXq/jnRDexBQzd+yp9iJxBA2BtuKUQHHmRmy2nV0n+9g0d0Nv
HWSQkKmR2mvD8BT6KLQ3IBe3D33zA3ZYv+qqnEjWGn6Lo59LgDt7zVe7Fdmd61w01AVpf6oLGpVJ
UV26SN4AW2+hDxiLrm/7dYn/Wyu/mx6twMiKfoyY85YxB7olleh324MUbmsZUI5p5OfYpDwW6qME
Wa0qjO2xzdxq1b/roXLxnJZ3tWsTNY7nCtQO2I6G1GcNRN8i9qNbkRjfw8qNyHVpT2Hun0fN28BR
mT6iOuZzG7JWXqDr92Nln4knj3CHsbX5xUnF8Dq5JCrtS1jg9yTXnxolpzkwKO+ZInQmqerEZ9A5
jVkB7lvl7OlUJgrJdSpzY4sQzUrV462ZEsZgb6VXv+SVTz/Wt9aFG8H1IvDEEHqFjZHOaOaLA5lG
ARK6H4oqni3QaWwHPrxjDOtbGqo7r013ns25QwkTotJknx18BjaFTyakTRrVOrMpfhGiLQOyuUZA
et4p0Ri9yPK7VAwBZSfupiPT3U1gn9rThT9hoYMoMTfArW96X2u7MGIaFUfUFjlguy6o/rwmfTmu
uw5zhuspCkR6eughZ52V6dD7nC/SgNiaYSZFDyVvwPnG2g2HJfm6xbJizYSeCnFFp2G1nzXyfqNd
aMiYG8C5KMozNVjRmvkT5j57TPSvdIHfMQa674YgOCSHjUjbMV4dtrSTy0Mxthjh04EJ88Sun/SV
87Wupqhxhn1SsIEl5CI0+T3VyjBaV7E8et2Ej53/+uy0LwxvZSF6SFb05B00cdi0ZmPJfO0fTpj5
NqrQFfhTsatMXsR2guN2ru2tOjk6SwSDyoI2NBRRS/x5EWQcW5msvOqTAL2f9NRkTrrDcr4K5xsd
WDlJwpxJlh7W7D+ZME9lqHJHhRilzcMIchFPsA4DBH0FYb2E8QHInoTk80XDp4YcKPXj6yZhOgeq
3GJbioaW2tcdBYPw3z813xYNqbYaapb2rzu6nAEGo1hSL+Fu0wGsthwl8Sb/deHKiXk7fz0J1EoI
qQD8+RQ4FfPqVGCbsBsF4Tgw/toXZD2l5aOdeOmZLNHV2MKB6Dsa2GXqHVM7U8nNA9+ltuNaazRt
pbbE2MkaIU+TOqsg3udETjUpCo8847ASucBTizRWtuwE9zRj4yfoR50CgC5hMYFy2UsXvRgF+2kX
nuzIHxlu0uS1ROwhp7MIv1XqHQSePWcC89QM4VbWJKsUdKWU/pGwX9i7VLd0Ia2FbzhPHR/DlabQ
VRzC9BkHEnC2gVE7b8pjZOjfQ8HG0pt0IOIheiJNrDgpBfYlDeQsazT+NqSvIwM8zpmdWOdec8Mz
Ux3VMVhr+QBFOMs2o1OSPtTrMGNpDS0L2z+MTHuXLHP5cmwbQRsG5mIaq7uMNAWgGe23UkmfEfch
tKEfhE666dI750TSc0wS4RKv4bgETm3imDIP2ipRw0VOESf8T86+ya1QtHCDcMhlaLNsMqODalcg
v86vlXrxDbErdY4q+rBNbPqeqfkSaxDsYqn/JA76UXKoTsrimCSwjXTEwK1igO1KorOui+e4dJEp
QB+Lnb1lNJLhSWgu/LZ/qgb7EMVPrUBY7Ovd1WuMB1eiL3KjixoOq6LMX2jGc97PBqbvsMYG8PX6
mE/ctvY9SN3b9GcLB2loDXvOtgp1FYTRjwy8f0sHn0Hc8OaRMp56mBDRaD+ahv1qKExwWpqySaC+
kd890IOSPzqpv9U8QxMX5QJKN9A+UQGOpoedi0dZn/ImJHDA1+yFMVSv07Nbku3tnBEGjQgz6w+7
9W8unE8zN3mUAdE01BN1e4l8h5ObgdrAfCo86p+Rj0dSABTyCvW5rPttK0ZOiWHzo+pqyivOuXTA
2SvFvlANVAX1k4jAL5pqitkxcfaiRBMqoHUEDGqsMpWLLkx/xoaRMDFp81U2QCbP5TLwJbslmqrB
k+MCHtBTIdzvlm+Ox6qgB6U1XUZuZFVfAeJ1EK7KCZJucroPJB2HrdnQpncU24Qu5rQ7APPWLaOL
mZuQPFRmGUmeZWv0uc0yG3kKGZO96V/HoEj/KAlJanXl/ZLmnFIFom1EKeabYnUrv7YetSbaMqU0
zmRmAxyslaUn6Hl7Gg1fD5GbpZMpzeshQegS6UsuCAGgJAw5r61UP1grSSHPdYiikmhMj+dcShDf
7fA9lgNuqYSIKPJ86g6JguHJJ0IeaSCA/Us1/epn5ELCdJUb+jW4ViLzpNGs21l2rh6SOvocMsBr
orqHVvXLjmmEjmO8GFKEP+TjEe5CsvAyZhCh8ioS9ePD2tPfAZzy8rgT68A9IY568CA3dmkrsTnT
c80JUoCIiW2HK9NdBO+WiziufoiKbCfHeLFCPqRe2PJxzF+krV0ROXcbM24hqhrKNilB8LmQ3pjd
4+0wrKXRyWjvev6yijlSpqn5xEQd1KZP89dFBrwadYVuIzkDUYzXu2opnaEjluQNjuXKTEnFjkJe
EkceTRvZuGJeDAKfV7QRomB8JURxLwxwhpq/wf/LXyZldxmHzV7pTG1HWO5TFJiTtBMeqS8Z3pE/
vfX9gdoYExj/16l257Tliu2AtI4BaMPxncT09k0JdH/jOWzmx9iGliit95ISjJQunb0U0GvhPJSu
9enYTG5428As+yny8V6UN1vk68GgDdh7vBenO7DSMQguvbfpDS+Dcd2EWBENf6+jJOsrzGMkvt3j
GOb4EH1gbti5FhywGPN+Y9GLczv1NkDBn4oFQTpH/xzkZIdHsfKQkkJStJ+AvWDWtTWRq+p+gMW+
tKSPflVjeGg6a71qwPk1/loUiLtK2115urKLreFCn+pu2daNwKx71pD6mk05dPp1/rtDTYSwGscw
LepkI+38IaiIDsEuDjSTkttQyRcMLdtbUCBBLomHTWMkzzaZAUxdwTKKbPipuPU2d+BS9vRU4CTT
ZDNFuY6ah8rms9SqYHEdCVE18x4sLV7pQye3qfHh0sdF92d+L1i3OlwClSyfozLaVjI4mply0YF7
hgGrYu8SERHR7KdR5APdWzKF/aiS4aAM9jsx6L+c5BOSMTznzIIP7K6rKFoBFtNIymTqLtUdi2tH
U5gOa6/u8GO/08blsOhEHCPrbcZCq2TlR+SnD4gprpIMo6Qwxh32hGTVpva4pgY5YcU/qK7xZKrG
a4G20Ep5AtSW+3CwJ1Ga/T74qBkGOu8FUoqCMQxqVwLlwScxfT1EJjrjlHHnJJhskuI5avtDGz6o
Zv1d9alxRLysu2qb8Dlho90mdXtV2Qwg+qJ4GvZFTptYG+lLOoWWLkuNabtE9hkNzMSKSGylOtJi
zsXZCQnTVI03OH/T9Mo7kjWwylAnNPYwxakzS4FJS2jut6hpX6u4VpciDK96ILH3R+G9q7MfjkMH
KTaaNycp11VdfZaD8Z6W2UuWUBY04XNptd8Mm+TzNutBbhfZhvOjzQYQkgfZxR9BrQMlbUciZhk0
ZPLT5PX0nF7wYSCyNdfWTqLFZGU/+pFS36NcPRX9SqhlSRR7r18TT/tvys5ruXGkTdO3sjHnmIU3
EztzQBA0IiVRtko8QUgqCT7h7dXvk+juv83EbuwedLVE0YBAIvPL73W5z0ojtuzbFt/iVirxlHW4
olUvTaNHiG24NNTglNVPGvpEUkJBpGQEl9Sy966GERCyUACLGTu7q2/VArzY5MRAJ5BejUQ/jnr0
1io24VD1SXRUPqbLSgmF5ETn9WIpKqTc+JhO5vs4ZCan+hkO3jtNMwh647AnopNucyE+5f0d4gPg
t3C8abFV+O2iD59g9pqqcxxieKKJDQo3GvPZckDa3MYmvE538FEikBgJvnXf9hkbUAKfypp3sZRX
waypYia+sQvqFqsxf0ANOJgC0qhqa/MxpmW8lvtO9wv5pkeEoNIQRKDJpfleDCGFSs2UiccDkV6f
islRtIqG0yOBJST9EQ3H8BGBDZHH1xuLML5IO0LjXQ4K6pDkJdNFv4vKDA6ye1Ezwq96kBJpY0sI
NIhMCUBahs9eYv9UY3CBKJxu5yx87VQyXls3C7S6PYV9jC+vqL7mGs6jri8PIl32ToJxXltkp5Lt
EF0FoJDOrYnhwgegd96NNlk2hO9tnQmfLJiggZ1NB1FogQnC72ukWfoxbRDia41xXyrWj3pJxmPd
FnTpNPBJJ/lR68t9TxG5Ry+pYiGbPVACwVGYHaLxokOzQBem3Gp8NC98IwOMuyfpnvzoIO/vZpqr
UJMnpgz7ikNiHiwl8woX1ySkIn6sa1JCtLAMN2O6s8sIp6j2p76kGpbhxrJVICa1HmlHrkPUuCE2
nP0eozLkRqA3PuLgX4BBp6plV1G21p0Wws8w3OmFodCwmFx0axyP0H4eFCd9GTEapG/NUpsIFrI6
7IJ0IuQdeli9pVgjtE3wzZmijgLuUDjT92nbnFuFe4Xsyowiz1EgTNke7qOpqA9VdFwWnLAjNoRq
bQDPj8ClWmfiXp3ZF2+GGFJayW1O32oP5kxEkZY9WpXxUUVZelato5fdNWyyH3ptOU1xZByBzDp1
4ZJ0BZUNC1aRDsQ8R+5yNCtSVyv4okuVwpWim1f1BXVkDFHfm1462kLYNj525XiuB932wfBfu7Ys
tob106s+7c5pt0qbhBsCZmExL48CJQCbBIwY2mh8DLMHt4xOCz0Rwn1Q+9K9J6d93JEC+t0sC5BS
MsJOXSaM5PXhaFn9t+6RkYQh5t5M1RdTueaZ/aWaC5EcujgZRNQCmCXnBQPkwIt0i/LdwOdb3OlL
/mpaDGvhVSAY8AmWdlvgz7lTbNKz+yo6IKG7G7RJ3ZqzTnOw63Yh+aIB/WhE5ji1kB+A0KGfxRZC
NWFOKgxAIz22/SzxwBjCewjV3tvbE6pCAkH27vRKe4Yeoa1gK9wNH0IHlimq8GmcnJ+aPr3Sjnjp
hXTKqr1mrxT23SR6etHzL62hI5sTwYvSg8ud2wR49mHNNHFcKrXfZ25P4scYWVvWUIZp3l5S24T6
W+Luhfn4rhPWsfbo1Udu+k7yuUxP+UlwKoO/v7axtxMdPsFqFdYUVOMtgPjtPIEcqHVkP4DNkrnz
hWW1C8EZ1KPvibZH2hFES4HWz7l3E4TbxYI18cySfbAX/d6KTAotWp2WsYvbZD+MerapJgyiZ9H5
Wa5tyeY9sPZF+1J7QZeJv6tOsYeLhtgZSrzBKwK7gxh5hjE8eEJ/GpxfbVpsPc8l5iCkhd31PwnD
DaumuM0tzClkdMwCZWnjoXneh+FyNlSyfAq9bTdCN2VC5yFL7KDzFnrprXpg16fQ9wtGNmLNFNhl
8ZIk/SbGCnJTmViKe+oybbvYD0keJmC6DLweDwI3sT/Meao2WZHawZBoj7Gpkvw3Cqbm2f7ZfxBR
ER/wOgbMrgkW0NQNViy0ezq2XKIiJIItbTa+uFZ9G+s2SdvSL3kR89aqX5KwrfdesTzZupLdJNy/
FHx5GnR6ZW77iTyBJu/1AJbMXu86kDVET0Y3+uBbT0sU6tys91ZDZ10Lk3fb1ZPjoA/3rYJ/dDMh
/c2nIsVmaJq3i2ntPYFbrGLNvm2r51QxxiCmvQKdUmBP3vR+MpnQFfMDYE4YlPM4HCzloKPme8gi
jkxPBxh6AxhuVAWGOv1a2cf/83P6jz9DTNpVKvZJ+dXAZev+8et/7b/Ku/fiq/1f8lX/etZ//f1X
XvT7m27fu/e//RIIHOLmh/6rmR+/2j7v/lCmyWf+v/7xf3yt7/I8V1//+W/vvwoqlqTtmuSz+6vG
TldNFyby/5lffStJru+Cs/Db+x1//ee//f6iP6jVUpnnOAjpVFNdpXn/olY73r9LYZzhWZZKjMzf
lXmObmgajmQQn9HtoQ78Q5nn/DtuZYaGog/Knops7/9HmfffeNWeqtquqrp4rHkedJZ/JMoItU+b
Is6WQwUIuKUyHDe92d7MDjfuDNBQTvToCHOyfKQuJEhNY3iTS3wMN2jETfYvT9KWBVbFhpMGfzmV
vwfg/C3whm9JuDgFuZDnEW6VdIZzXNXS+Zquaf/DmK3LyVxUFpB2pe0J7GUXi0UsvZRulPbibJqL
5nU2nb1ZkHRWSFKEbbS/KQL+NmD/ehDyKvzzIFyPq0EOEEpdXf+HdLGzWihJVjwRsUqHRR2QsdUV
veJZ5lY44XNlYZkIjhc29tdHWgrytgDQNgqCaw4xD2k1eNpTyUZYh43jq24CnqPm17y7mkoV+l7L
MSuxm/9mM/h/OXDrvx868RP45Bmmq3MyPfj5fyXN9/3sJsPsdAfLcLah1/8YnBzmlGEcckyU/XRC
DO1iHO/EKak2KtkJKgbS9vKWqHzLTskv4zQO/nqul2xAkw9jnNDR3OfzDpmFI7sxFi+Dpj5Petzc
JB4mi0P4xkkyCBfoTo7gY7o4eei8AYfmgQlmqjNiBFGXFT3u63qNS0SCunCzHDQHs+gCyDZQjXTe
zNCiNhXeNKCFjzr5zn6ICcrOXkys+9MxAMDvfA8NoKEiWcSG3QVmxHgCs+gCGCpU2A1APWpB5aDb
hlhwWOJo9tVTFBHANzG9LSXPyQtbbpmRgGWWS4GqH+gVqVw31wVbra6OpFxPknY8FHtEX6xKi5Vt
LW+8sfu4phaSZ1I+e907gDbJQIJu6ZN9qkQdLNXG8lsTz2Qti06VYwQafkjbuLXpEOQ/I+Ekhzgm
OiMPzWYz6NE3RNb0SIsILZhrxXuaZNdoNH+WLlUcNV9LLDH9hDwRKtp3Y/C9tLqOScm5y050Oz9z
lS05/NQMp/yI8tO65+XzJjatAUp4jS6BwIJpoRtuE0q3S9JX0LSaTZxyQEHPXVUaNMZZ3NuluoBq
0WRrkYe6qb0X9LhoHhK30161FmaZe4+KYVPX7UxXraKeByuxoDQQ7oRLN6jSl+1An+mQ5bGLo5oI
6X+ud6kyqN8Keq3W5UO4HSLXeq5NBasIZ/zR2unVIuK+IlhP8bJro4K/1waNsMJ77g3QrDq2aIOz
iW3MEukkTs3SpmxuotM42LukTdkiGOmPycqu618Kjcs0jCNRzubTXHPNPfJXeion+mQLLtJuj2qJ
tlxks1sTY/tiqu24RWX8qkT48tMH3w1iwPBVlFs3E35Xc+6citu6xiDLqaLzlOYvuokMTbFiP+6x
i7JdHBDKJtkRExosuk43urvPR4WoNwBOmExURcQy39HfzGG0geNqdr3tzMjwc6API8W4biwJThgq
iJPyG0QJjjmlmJ9MQFQ/8hipaWNxYw7JJZPXfRnM79EeDmYDXJ2Oz1A6cnbe8LhwoNqUme0vrdhr
FdNSo7TZ41j7cQhwpcTOUYwkR4Y2cX9GTzCrUV3aetIDx3G3nhXeDtKbenZNsTWzOuhLOTAGJwq8
hfQUJ8KIP2tK0nXH5S0d5tHXVV342J3fk4/jbtqJ50dBPy/1XnesahfW5GN6ynw/ULunlmbd6KPx
oWswNup5znZRUb7QAfSZOb6iviHeOleMI7DNq5itFiKLpfnxYm0MFd53CrGQzSKjN/HEuBVAMXDK
cj/JeWEhZupSsunr1uOSuvh4r9N4qcLQaQuiuPDBJwtkJIrFdmlRDgwlLrMTR9DE5UIDWkG6cajf
R8qrqbqfvWVyB5ruuYGDG8POYieK713/2mvMbORVwT2S16bqGR+AiNd5UcOt4u5LA8Su1UkU67lJ
xiT1iCXlA2K7oqdUabcITD6agiUiA5cNXO6dfpZdR/IGtuk9AEXnpx3Lr5lxa69XpO+YmMcxDpZJ
+SLn47GZmCNm4h5dk6Oe8rTwk4OrVT3WY3w7QQNC6EPH7Ma7x2O2L1BpxqAWOOWl32W1DlObcdxx
UmBMmoDM26l8wab/l4kV2jJmV82oq2D9IKoUvud0Q4qsHtQM9n2uJq+SkG6kLC/rMGFtYGsxRo+L
jlWZWLg1hhavH+89HWNS46Kf6xBZRmYzkPHvFkpxARADaS7auZqUNCePxJDBw6vE1csbIoK17BuG
nLvFoI+g53SaCG3JuMW1/N6yILQMZFW1UaZtJnkBDbvgeLFN9O7DbJCI+4RYWd16cq1QinmLydxn
ZKjqBlYK9FnGvhECoQgzJ2S85IS66sQfO7Zlo/mjzbWJVSE8rgMznFm8E4TkShirWyUWwWxM2Q7m
0keXhHTd9WZbD/3TOooMj2nFjJZ3vDTvG/jPTsgqoepczloOcEKNcp9ssvOsayQK1Wh/7HLeuP0C
HtAwtnHSKdCJllekOrk/RdmuGew3waXzdCaVQk7RZbMgy4AtqELiFjU73PVvVVHdZFH9KWLH8+uU
PrNG1Cu2kYFbMBVLizrV45wqnXwjJKUbkbza8pPnUrp6Z/eFIa4Vy+pmoF1JXMXzoHJVrEJSqPDv
Z21gSlYtVkMoXuTI4fHQ5QubiYh1hz4ySOlyr5mi8pM0/WWGPGeo6peWc0sWeOM7PdTumvCUTUcE
D2Do1Y4xBzQzw1+NShLP2a4rNpBGtu29+Ctl/9RaXMUcNNy3CmNnhtbLwLffoiW+rnWAMjHuJ5Vl
kmuyWQqd+V7cUYf2fuiMFDHTDxqT9MOkSHpus++s6t8q07kUlgJy153ncsCaktllSbNvMT3rZVnD
wwqvysTgmh3Efv1wHsqpDFhqWQZt1AA07PuKiQzd7hFU1ifEhHPAOcP04R3m9mH9Ikjos5rEtVxh
FVpUCum6cT9Lf5KhYr/fFpzTRNf3DrMNxmqc3N9KEA0gYKgLmsjMY1XLsOgQpeAK4AVOel8Z4d7W
2avH3ObRWD8N3fLq2Te0ymDFmHdGRuxr5UDJU8HyHEgH/oBBh2nH27bt3G3TMJD6EFuKnGacld02
xh1K5l9sStAdSIVMH3Y4d7v6qTI97kFz+hHl2FzQUWrpj7PEZhVnpymrqxcx29UGL9Tv7JbMUiNe
mM84Fy3yC5kizeQDw9FXQGCh9FK/WBxCOt3EkzOgB+GW1UdM1lKr9ruMe1lBOe+bzvwrcvFAt3Ed
2nRsRSAPuZbfWcoXBFayDfqJ/PkaM5tQlrrkSUFO0DV8qyJTeS3H/NtxWVphTqIiS5BjKt43+42d
VSGXaFiCZ6H/7Bqc5yW2Cczdxm0Gy6eZ95iioT5Cnld0+XOl5As6dL6kKKNDjCoEuR7lGdz9baaW
u242D3QAKIsIu4c8lNDhzWhO2kABujTGEG3xidPCo14vFGkJt7kBzaxKrR8K5cZgLHd6/9bKiT2F
V5C4mJKbUz8T4fya9QacsuE7zLl1FrOOiAPsT9yCxKbp3X1HoQfzMP525ecXQ4b1kQO7bxzxry0u
fZNf01SALn7kk/QbC9H/pes6Wl66KFYxyGWI2NkV+1MXdJV1SGlwjk9jBc6oqgdFbxJR5eC5Oam7
SGOs0otWN21JiZiV13X4eYT5bqFsApYG9lK/F0sUcFNilsydvtZz5VRc1jIo0d/ykYS3dTJONfd5
rUHWSTxtWVy1VH0IDYLj+4wujJo1Vx0BobyUfd++eA2Qv9C4RQzhPpO+fZkQcaZELJLcNzhk5cUv
SES2ROolGy9idcbGIaGVnX2utS9aCwhSkPtcQznB8UQyYNblgfkAdm6Sf6sV414W3HmbvXlsb4hR
oYS0VSxs+uQ70TLkKg3zpV0Q7G36I6Td0rzR5uaC8eiuhE/iC3p72xSa4WbKOhNwLrsucvpfsuwQ
1USJsh5RbZCQCl3jLRyYYJtmOMStdc0KFlJztp9yL6Nhz7kekvzqtOaI7NU3cB0xW1xdoFECdj5P
wmCO7OwTWRrXdXUEX2D82/0daT03NSU4G4qkI9fyAk3gmrRUNaWz/KJA2Tqyisfd9VmP+Mryu09j
fPai4UIiMutJAa0larmpyvSbKpFtCOueZSKOmflCmlwCPDjVdD4oAmqSjuxgksV/lFjvuvjqIffi
kWmfRK5fsn2lZF/r2HfARvdJmHib9Rk5EgZqZagdVDGib5+KurnFepT1JVsoWpKfsl6QKq3clYGz
CfUwIbLbQp4bd1xuE4WUe2saPsruCukkR3omp/H4IYOkzJUkSa+x4kukuQfFzM+EP2WEp4urTiTb
hv7lPjEQtrSJV+6q9lMFg50Tjck6/ZZbJHqXckJ7Ghdmu3Ucy3W4Ns0DQbHfVtFTtmfFBdniedQe
ZhXWvZtSIs16/0WpeTVtu9+1g7ErrPy7M+BvDcMczI3c50K52ybRgNgIWlaiTI9jnJnY7JwrtUhu
qyo7KRUXwsSTvLYX5aAo9ZuRWC+d6r7HnoftSHnJbe6vUmuhtdj5L2E5wz5l5O7uM5UppoZEvhCy
m8WgZuZRkWdGlbsUSNKqT/zgMm51HPymBaad7mD44YWwiwHi16JS9gAg68JZssBOTC36bdNZRjtb
Zs+JhYJQq5LXzAp/OuVM6hQ5Ya5CaaHb4QsaMNnXVUh8xLhmJyWESHiTfU3cYlnr875KtHNfkWOr
hjS+a5QxB/CMe5F73wOJ6SRI5Ns0s7Kd96GDze3DgbsGMTH0DTXxp16cWazh9FOJtUt+1AnHDaDI
crNbdrlJxATFR5vf1YaLJMe54wzHekgdpN2Vh41S98TNWN6sPsDd6kA45WUI8QfEhsR5OBuTzNAh
BAwRnIPvWmbgNDheRB6XajAUrrbzFPtuJQ3++U9F4XmjCkg6YCsLWW9RmWxXT2KyzX2zcKwD3JZ4
RyLryxpXtB5EqFOskDbOa9cHe0jU0ogwCXTpipgPULmHSCKmmMANFGLYPnY4ZiER3WarV18vbefW
f1SMqJPcjQ9/PvTbU9zVOlWXvnzrn5TV7w9shx0w0AQiBUrAf73N+tOfT/7zD4N0r5/kP+tj66/r
T38+9hcv4/XBP5/z5xP/8dg/3jUhOIzMwGb+/evhZgXVANErzJ0/P2c9vNaBhNl1oLbrH9Z/MJyD
7jrDRy6Upj2tb551QBZ/PSner9JLpqNR1vMNXpMbJPtKhgajMFNEdwapfY1khRrDGLan1V59/T1y
7Ie+csFdJK3Tw2kckdv0my5Bja/E73Q7zuWIT2VU+VOLtiOXhNneMUuIAZJFy3FbN+uD6z91ncdb
A0AeJADPR7pgcIvQnAWkQzg3UQ5Jd/2J6dQhEh7egCTwQqS/dFVo7soZPqrSSIavpPmiZXjQZ28A
GWOHCb/jM6P0rUI2HEfkFH4rqcMFHGJbkom1nGSIUU333LfiplHZihTKWGxCWxxKbziEsbHsbZFl
fiJFxo5nkllvewhXgxQxatMAhUYpfg5oumFPVUVg2YUdmGlyO5Rs5Y9I5FRIiGG2r3HOmUOS4XRJ
nwalNbv4zmrRyMRCMVij9RvuVYObPqGAgB5FP/E5zYaHaiidjdaKO0UStkVDYDDWoE7yEkEOGXNY
ZEbYgyuNbrFttQWRqKugy41h6Y1nzLMz3L/szzbMLpUBP19ztR7C78KWBga8nkUgJ/i9bZYwusew
/MGAe75IEjopvoelx2rDzbLTmCdSieuCdRnulz6bn65wTF+pFYe+U/HLa2Vibd191sV+kAT4qYbU
oFjVvky6C/Z1d60ky5ew5qMYp5zJZuKtrXFbSWo9MMGtgGsPXZ9NqSHp9/0vnM6Hx1YS8w1J0a/g
6teStG8zINzcOZSQNbDQGA2/Iz6xyY3yfipwAWAAOfTMnAPRUsSdVxA+itTbdzYcNAv3SXo7jthi
DfE4FbZN0ZKZJxUEChZNAVhp4ggWt6SSj+4TTvxwT4v5px4jxhdSsAAEjwoREcWCVt4fI/i7UzHf
DYWiHZx0brdjre3qPk19s8NDwo3ecAPxArMdTh523n45GPNxQELRghkTDIMi0BiuOFaEdGCG7eg9
6Qlt6FHKMEb0GDnCjArwLOgqF26lRNENF8sim01mFXa/OAL2K1LjkSH2sBB9iAFhW52EQL5SEaKA
NiMQyaRSJJKaEQ/xSIGIZJFqklTqSjIEJgNsHak3ATV8px+nIk10g0HtwNxh2BhSpdIjV2FreIiQ
r5hSx5JRiQmpbOmlxoVA9t2QNnxUnQS0U+MdBuinWCpjcP67ZQChapOqmbpOdroKMmcvW2cszZ3V
QgHtLe3qSs0NGVj36kjSolTjaFKX0xnjq93FF9oIL3bo7vtVwYOUp7S920JzpJNd6TdS7aNhmCPV
PwoyIDautFQQBqFp+KHFfex7Tn+p2oleFhoitLODX0pdkfDqj3xMD9roxRtE5rhgIEJypBopk7qk
TiqUIowHESzRGvqIl/R20IyTktsMBnFn35lS5dRIvZOG8ElHAOW24VmRiiibDAAxKQ/wTt41qZlq
24hhG9K00e7IaUVXaNOuiqTSivxQluZhODSIsGapxtKhxcvunJA6rRrBVoFwi2hD7ld9PmeCLkKx
TEHoJdDD8RDeLqF9aYyqOdS9sZv1+LlDGuZJjdgs1WI1XnPjMNzOmGzcLEzcBom62NUv3Kg5nLvU
PbptFCxhpePtgR6tR5jWIlCDgdweYyRruBeoZwDe+FZHzpZKXVuHwG2USjdugh6HIdRvDygTrCcF
Az7kLwNchPCiSrUcGWZ50CGgsxDSTYKEZHYvJQI7pa98MnVfZ4R3VHJoP1HiJSS/boS7X5L2PVxu
rSJ9rhHuMdU9J5ADpDlGgrDPkQo/B6lfN9Dvra1Dh/ZSikcJAINRoXgbi4Ikk2rByKifKuSDxHnD
WDmQZL8DPAXhYI8o1YbI9X3g4mcTMsGCHFGVusSMRcyVQkUEi4Y5BElY3s0QktweUlu7ISlXUuMQ
OmqJX7v5fkQAqSKETKUiMpLaSNx1zj1iSVP2MhQ6jLTWQUoUdEwBKNnd0uq3FWLLztauotDvwbZs
HIyOqGE+PBBCSw5pLUp358FV4nNHPIvSIr6IQlbpAiFSyWr5Bv0e/ZZySRCAughBYwShs1SGekhE
02FrDsiFdcpgHQmpULXXEUmpg7Q0QmJqGREEQtsiiJnszE0bJ3dTW5+yNAIH6A8mQlV5zguEqwkC
VgzlLtiVnfVkvNchiiDkp9GOmvqmRPyaIIJ1EMM2iGId9BR4G0RSK7tI1Wwm9bMmQtoWQa3Bngtm
en/Jl2mTxFOQNs0rvBfkEdGDMM1XeWnkWyVIdWtmNtw5mLxvU/enSaYSO3a8AZrhLXRthKfOM+Ip
DwO+aXJeci5HP1VvM/fQCL/X1V4sRMMW4mEPKXKYWyBe8FM05MXRYt9I8aiH7FiT+mMbITI9+A0+
sjuXFng/dUdluk4zXHOD1mmOcSNGQlsTYTP9lMf5cY5QO0dS90zH05Q66BxBdIwwWkGIAwkOrXSO
aFrTT4vUUGN4uJtzZrbEeWjd4l0s0U1XXlyaOjkSbJLFr6gW4LDHyjtCPegidJZMlwyLRYPABXJ/
ayDpxo0FeTdGC6yBUvGtIf0mSeeLntgPSpVtXVWfTXJyU4ahYLny6R8cZ/IlYbWdcKk4TPlEX7Q9
LUsdIpDKBna27sNMg8PBvJYd9njoG9MIYAZKay7nYs6EIfdsJWmKFudQ6stU9Do27TVptIxsWhnN
U5e6TiDyO+rqaDvb7bK1kvBaT/VXNbWQf1s8xrQIyo4W1IVinTACPKQV1KRS4AtgE5rSudNHm9Uf
dsuqT1Rnf1AzIFa4x051xlk10Ohyu/G8jUvnPLXjdzxUxV5ouHpaGLOEgiDtzIreRoWxNi4awCrl
weSNwUhaLfwpa9mqPWqb3onbDZfjKGlvBg4TCAP1fTGZbC9iTFcUSPsEVcLBGg3nZGt0jlPlkQ73
g60YiPhzFnobA4Jcz7jy83ijpdrjTJEkOy8olE0CwEO2g7HjQw4eD6miYgmZmXtmv09NC1+tSMGK
sxreegFFnP4SlrBTfy0BUGN4O1pyKcvlTZ0QcXSCNb2ah7M5FntLYcXGnkjBAB02KghbWvzoPRqn
mWFbO5FAtrNpt7G43uqzwZgf+7c5jnck3ABqoWvz8WtjM5soL7DrOSd5/aIM862dxC8FOiVHxxAB
S6hm0439KdUJCbd1rIL0+yykb+KoUQWElwSgZcnGxPiQZLt8s7XAuqD3x8+15V3GwkWRzz4/+zAX
6mtqPduhKzUX7IWzInlIp3o/hubB1Ku3ob/XOt9ytY96AXnlvxleBPW6349IzJtxZ1vDkwr6vnEr
AhhRboDx0hWTPM/CgkdrmPhawH7mZS5rt/773xKMXE3K+yanjZ6CO7lSk878zUfYvL18t6RkJ15p
+0GKmjEt/f2lelwxG0EWkU/BfSSbivXjiCo5yLfosdHNwtCfnT6YeTsqefmrbqCTSF6W5SLfN4Lp
SF72+uSQz+hj10H5gVGJPKrJEK9LBn0pe3bxRShpzNE780S201iQqtjeVvyMr0Ww/iz/xn+VJ5m3
yR4Tis36OEWqVvdBk9KwUD/GQ1OSD2zE6/8RfR3YVUDH2TcKgxEWt8fr5VMqzdnJn+Xt6PFZqfBu
m6E9GCUOyyfdvGcegncGft+p3/LARDdnQJS0eZPxARo4vTk4e7xCS08evw6FRwtHcOPsK3ys5TPk
51UIhLAZ2spjtdoadmsRXo3EO8gPrxpSXeUXALgm0/gIljzVhILzWnlc8mMV+XUE2gX53XmPGs9R
dlvy1bGr3jcg2Tgu7OSfmzH05emRX0+ewj++qsdR6TjqR/TN6oXNBJp0WMEQgcyA+XuHzGFT8FgL
AjY7xVb+LJ9Tgver9ge+eIFZ0uLgqS08Rfl0lPh7NQn9kLfLPMQeMIE1+lh0KOrY2cmHIv5cti4W
QXzPLtkusNFnFbGDln/Kt1IVetcaR0PTfW6aj7EUF/mW8jleeZcv9/IZ8phE+RXf/XFQEQ/KI8CJ
7yg/io+4HQlTEmye01ZbP06+nY2hGm9jQN1mi/LoLYcxLqheIDiL8kyALzYEC0oGcUGgDOcgIpSd
CImtQFcheswGBx2kIzKSb4di2+CuSkdFww3ArvYxomCW+/myAvhVl36z3BJ4z3At0MkscfEcpbp3
UgssJkDM9REyvp2iMe7oRauCoejG3W0ahtMeOsJ3hQZ6mkCzl1JNdjjSbOzRqg9Wo0EPSc919J7S
0GOx0R/YLXwUw1QAuDv3Kw3CrBmoQ3HHIkmzTIIiZv1sli0pXAVs3qadcexBi0SuIskZRXw0IvGE
LzmaaBe2ToeZHjUO7Yb8pi2HB/lf4dV6UEmamKSCtZCG9LRddsMOOQcIFouIP8ZEiIVDuUucT5Qp
td9Y848ubLDns2hRI2jJcNw1AsuAbmA0zouxpG+GcFzMqZB6smHAAhig8Dpb3VMWUQ8tFk12Wwdt
MmbWDBMFuKIenQlW7CwXrCbV5IxC09iuqD3dSH1e292uSTcdHxhEP9umKM6KxCs1icDQsMvJRQSP
SYzDrBB87uFOB5eY2c+gKTwX86XrCfZJ8/IWdQAuVhIyUzsYFK3IPs0mQfgesXvUR45ffJVuCVhr
5G/wJ7CW6qiYAPePY6Md1AIASU+wx1JDzKqqH6LSxHk0M4yhq2TTGOZuIeSN9R15p9mrT1VOTxsw
7Yq5At3rGsm/BCnKKExQYbLXWcFJaueDcOgdiJhGtw6vb9OFxn4JO5DYnGXYo6kyjzMebKXY6RNG
OUjjj1WjnhqPZsQ8JtIDADDT0svz2sLPj0XJYa7MqxKq2EatRvh/wy6ZWjqlIb1sjAhzf9TgveXl
U4SunBsVKNJFkITtmI2BpGcF5hT2u4KdzOwMyV60gH7E9rZUWODOvRzyleJgq0K08s6qz/ZsGfi3
clV7KMpjRt2ouO5BWPN461AtAatY96pz45XK6xJOn4kro969dLd+dD2t7g5KEky6wDXEjMRRpb62
BN6KrKnsyYzy7hdbQbmvdOAxcrNCc5N0MCFuUzQL2zZyT0XCuBhVHAQntyHbhsZpj0R+IOwbmsA9
tjLzPpl5pZNaPmIs7sQ+fjYkM2Nkjk6TXTcp2spk2Aurfi4EreZ4JCwH7u2NYer5dhyOec+1TX5Y
Yeluarob9tQsO6HFArX/JxUnurZ01vdwGk5di3Bn0n+qGuBEPOZn9oF4pE1LtkO0eTHi8hO8O97A
vPGCGF04lPJL38ZnDStEN7/1PEqjOm9MYjPpOst7IewZ20qBuC0ae7+ymQO0zMZHiE2EpnZnT8PW
gT7hFMPeKvDJxJ0WlsUKp0pAcWVJFSXHQ5Hnt0tytUfjVqPed5DhBt1IedSlVIMtQ4m2TezFKsGK
lEamjc4UCOqU4nPYu3i7ARetoEGTg8tRflwzCiYUoCAG8jfVLC/WYj0WMAgBewBuuIH7Sr/reuPV
StnACXTfQI7ZUJ4HG4GUNu3U1AbzGftsFzogAiU67a4kseUyIXekIzKga4QXJwyqMvkhI0i0CLUf
OK1e29x6ymJ4QJLlxdJB9QhYtnSoWxNu4MJmmOVuvgsL9UviZysxB868zo4+P1kGvAl6xbfRHILT
skczY+TuyZm9B10kuc+dIvpvGN6e6jS76lpxMSrGAlZ9b8oYi00LqK33qbPLR4f7eUK00KtbCxcv
v1u8/tx27EDV6UccoUmWbSBrgMmTxBaqRMmRgYTyrC30iATfsCFFmz2JkflomVmyI4iVXpT8giBm
AKri2B7RIlMimxuhhxNhN+Nh7HOCN+vcOxeKu6ss/YxbxeMC9E3rkAFiD3yJRF4kM0T1oZHQVdZl
G7il8VS1nozDmbdJ2U94Sv5v7s5jOZIk2bK/8qT3XuKcLHoTPAKcZSKxcUEmEs4596+fo5ZV0tVV
M90y27epQoIEAhHuZmqq956L0qNKnfwcuPadVTlvqWv+qIfuu54yQ7ZWaoBS77fJyFsQ2Jwv4K56
3q8xIzSZCwp7rMsDtFc0PT2kjjbajNCkNuqKGVpOD/bgHzxmUgXDuTbqvmRzcEwdXrnWY6bt9Z9l
6j//Ek9N3XtZf2rTQ1KdiaS8ynLRxcrIL0/cm9U0yFbjMu9E6ZnF3q5PwLLCV0BQ06GhD6PyTSZ2
rgzZoV9yiy7JpwwFXb/+0pnTU2YENGs4b4xYSLc0gol8qN0HrpvHstU2umZTuMrsbEAlUlfBazut
r9PMAgTThb8+iFmEjRqOZ54e/7OqWtK7/yJoNkB4cjCx2HksdOf/rgpuTW40NLD9Cae5vNlqKMrk
1/fTcscO+rQiDj0VHW1EWwtpmpHfILc6CSv1HmjTL2mg3rPwzWzsolVqEq6Gqq3uNVEyehFlEUCW
s/qXE85yuedvvCZAKiL3aMa9e7NYnHBI+ErzgfPbyDgykAFeI+FLwfSI8cH5L4Jo5+9y8l9/tuU5
Bn978BeGODIuEpDTpj9xTDvlLBzzCujMQzyqsTVv1vYmqz8rbDI704BN0PiGteGR0FxUKTcEJzlU
AZQrFfq7RWQ+MUoAIA7pJ0XIe9NJAbYG3/0GnOroHwaHV0/tojTYthmCAjj31tmMi6exDbkRkCCH
WvIpZVMs12kmUmQw3PnvWnsROJQlraCwWe6psr5BhfGRPFRvhQuKC2nlmYSv5JTFV/XPJlnvWi23
/8uLZgX/l6uFP9S0XN8JGO7+5UXzPT/zRs3qTlpiIYCrw+eVGSXkQ9YymeXO7VNvMhZTYkolj2Dq
cq5s2nGytXBgufaqANi1o8HV1G6jxjwoccw6UXqtK4uH5y4Vx7j8KutJcxldLqFYjx9ok377pWaz
rRc4tQyJOSKJuCGaYF5l7UMPL6Io43NLkEZMU1ruwP98s3h/v2Ysh0UDF4aPkvFvFoRoaDIzSCKw
Q2DeDqA+tJAgCS9mmyi0iPkWQbNKTK+buFc7P7lSIj3N4q1MChGBi5o8XMI7p8a+1Hjwy5zT6rLU
FeO5q5FYqoJhbpaHGaVBJZtKZBdvi88rUwbBcwm9e+sZtFvQQLD+aFdhMTEjgkeqpEOYJZHMcazI
a2LJCwkK8Qgfj3yUVOmMwiOfyQIqT+m6KB1SOtlE23f12fUbtIWyt9kgb45OYp8rEWKR9VpvjZwx
kEX7KOEITpow6s/sTQ/RHkXLS4Y0YfU6Fz8AuyvjqpqCPIN2JFeFmQY7dNw0wOxzgxJr95/fEVP3
/r6AeUAFMNPofkAsgCQg/NnW4AwawS7L1J7SqmCFpFg99kInNcFiFOV0664uMMreYytthovrNuau
HeNP9uR6QNhs9tHLIhcfQBikwk0Jf7m48R3Mq1rFD2lJ+bWFwheUzK9+LUqdcbbdYdONTbrXDPNd
n9YPLyFCSse42SXPZpB/+hkLR6E90WdhQwXlrVRlWevqmK+8m9Qe3tairvdLE/J+uN8a0XFie0v2
2hgn+3jJ98TyvIR9DJKmHqa7wJv3/dpfaU2vHyTFCsM+0SHG5Fw5yF2zzCpOLWOSmIe+HouZ/Lux
5TMljMLJ3CUFETf06k7WnGcUXh1hj1VHyu+AdnZXT7Qbc73Ys7Rh3qjeRIPvNS7NThY8UYYpOZvV
o0B3rA8RxLY5NZIUaW6bf8KFxqbP2uTYbA1KSaW+blLIWZDa9TH6LMno1VILqx44Cykoo6K+dzUm
mG05RJBiuDNEuNV6zvMattdyLo7q5NVL23NQhS+slG9yNOUUbW0X6Q3F0KenwHkN9XqXOQOS3jHE
OoK5kjbkdbNScQUaNcIqUI61+ibCICr+ra3FlGlO9mmP80NTFFemHrscEtHQJxZV+Bp8LGX0JWrz
k1Kq9vF7FQ3fNVMeK+YMEdhbr8QS4RCuyHFT248ZV8oaM7HTCbTSMk6ipJVdt673nGkoeEXVJRVn
l0PgUWdLROXXfh6f/ciBuP9L3zbIuQNLOKt6gYGfYfwpQUPq00TwYlodIqCzY8ZOmU73sOTpml2x
Hpg9ob236+fBQM/fdOPWl6Mwley+Qxh56AbrwQ+r11BWIW+lSNH75kvSmK/qBocoAK4LQECcjigA
6ggDTGPe1+BkLoQrGsxVRK7t7BK//epH071jgWUyOfdsnCk9OpzJfa2llCO0DRE3xyLD0x/npnqs
k+p+Ed9Ezyi553gMrhlNUZhPu8QOnzWa5+QaGNvWaoJfx+5eo3EyGrQCVsp7Q+SP+MYdBO/nOJmu
h+idTr+mqcs2jq8Mo2X3YGaUW6C0XRT+aW8lVy0vsi3BCVFZvk4FIaM+RrZsYnDNZPxlyCrjakCe
5mjVdpqy5D41p/Oy+NOJcHgaPV7hArodwwOGNFoWQ/ZYlSP7iR44R/LP7x3OlmcCV/MdWYUMAP3p
mtTK7062mE+EZ2dWNl6DuXyuV0wsvffixw3LUVuAfOvpOCXoPfVYSHPEPIB7oSHbJxjW487cTqY1
7jmh+7sMY8Uw5Ee3Jxt1dmHxV8EsXdKek6rN4K4XYQ8izfLkdc5eCYMgBEmwVCrxebME6aEqu+D/
bg6kC13WNcGPLSk5M3E5Jl1zwgaIaoWHdi56uG8r4TqxpOxggbnXBgPbM6ZwAFfZcbVXHUHXay0Z
PZxeo8PkdJ+gsziBSJJPJZk+SNKsi+eR86M+YmxoZLDKNFN/WA0ygZCvnWqdlKDYtZ5dyQ0K+i+T
5AiVK1IUACOEC6kPoQnnAxg7Unln9IokJpmEEiF5mE+NJBclHolF7fqp/tHJZ9RHOOoYgrYkHWWS
ecQ+TvqR5d+siNdPtk0yUigZST5hSYmkJs2Sn2QRpBRIopIt2UpRV90MnH+ILFtvI4/8pVySmBLJ
ZCJgo7jKJaepGgFb0EYE1j+a94jonKN6lupZWB5ZTyWhT5WkP4WSA4VkjpGKZEOFHEO31WQ5xwI8
qSkJUi5RUrAvsutcpUtJzpRO4FSp66DHJIPKYHi4tySXqkMheOUXXxoCqyyT5KpMMqxqKUJCo0JP
N5NwhdnswZbMq4nwK09SsDLqTgYt85cg1Q8r2KzZND8sSc5KB7O9shsic2ZitaAxAI2VpK24JqwF
hQypTMRwZTN5XJ4kc7mS0TWZpHWlktvFWkzyn/8lk0SvgGgvQG2YjgoX1oFK/UqvpuXB6ZfbsuN2
iYkHMzWOFnRM0A9qhIfNT1G5GkDtLitPYJCEsUKyxhA5jcfOyC/RsPRHvXA5JTfN2l0czevoZFib
cZWghHQx7ksUThcE9ukZbC3aY5wL9AjBaRBrvskwmVx8Vmo2HrgV6jEipLxE0FozIfKkQRBOcpsI
4tgUjwqHMSzZlGZlR0C8KICzDidKVfUos2B3tV1EW92LT8rCVfU9HeBs/ITGTH9Ka67VqgV8e9oh
r/7IY/fFLtYXVV0AN6l2zMmOk8k4L+q71zFC7egz7kPJnb/5oOKyde53uvgZyJ6gbWT3dHn2Shqd
z3NyjDFULU51mNrs+xJFV0qeDWvABVaM7hZgNDcjprXJ1W7RRx3Us1SCaWkRrWFxP8c7RI0XIzZu
DRu8PkOV7TrACEi6Z1UntQvbxxQVxzhFbpWHJAFpA6cz2jSkf3TQ3dcH2T6VhhzzC6r+lrWfvwKa
Qfq4hnR/iy57m0QarCM7p0xvn9emeBM9rKjPXQsFOsYmRonzrsMSkGCCDKu1Ul3zKVp27PqU0nD4
qE2Q5lT5dUckGJ0OrDgZc7i62WZNfknpK26Ggd/TI33OhC+pDQ1HKz6jTDIg//XNm9L2jzEndy85
eDlSVKiXR9hmz6SBjOeygJGTWPFNm0/VAfK58mwpgfDcYiNoJRxxRGe/B58jnX3v06ojNCUdfc7C
4nzbzCswWZcgCHIzL2klHtTAPBHVeNvqwTM4NWaVJtkW4g1xp2cH5S6hOJ9rk3OvMoIawPODOpQs
AVpZy9voo1Dp9WZvLs1949mncnExmjgndYD2RG08dN4daom7qQCeM3aouHqvPeeqmyZ+QOgRbdje
63B0gTEsWCJcuqvgGYN6t+bWUy4NzVrcNVpKP0ZvgqspHiharGvHRDclIQsdzhf+n0z0KhePkCQG
odtUb7JDE9JFM+eLFVoZAxksGVH4c4wn6mK5ItbYohdJGblJzfqWInraqGbLHHI+8cb8qxfAvE/a
V6xp54j5Cr7ibNrp6YSTiCfdnYsBuYo9Uz2VEXWRi2HAGoj7zovirdO0Q5drX9UvAJaEoIf1wSrn
fpM63bOYdmzWB1bb5qvUnqp/EMIs7Bsn2kl93jXtU8boGpMMtW9B0yZNOdbHGnEhrQYJe/Ie88W6
bbT+JvFQQYctSueuDZ5hSSKqZX7rBrx0gV5jnElvHdOFbctT0wfneXJy6K/zV92gp2N6vBz9xNsD
UcFEh8A3kuteErfqfdDcQs8/iQkM2CfvkPvTH4NqP7pJcN2LFZVUa365bvHUbOZ06oio8RABVGh/
jD606IZ8nw3d6hdydj5rbQVDh36ywr6zm72Kmnxa76eS5xouKaw+gqO39ljd5cxbWX2wusz5PtGi
70bJayhVKhv23oWVtU7N26lagm96UXwaJmYBuW97I35w/eI09vXPLMzOhjRACjq/+Hr1c7a0HyOd
U0ueIxDf59ob0l0K/JCnGKAcKjl9FGRUX9a2PheWiVzMtXUOGqcJpCAKWdvZadq0i0cLc+PQ2Ecn
Rq1rzemn6oj4KB0iLexgYxXxDjDHTn1ai4VGbjz5mf/uz8EtPSiA9iHU22Gvj34oWiteAbEOVdFb
CRWfdDZgu90Kg1oGFNLTImkCYUOVvgVz9u5H8c8ydhu60TVO6gHIlReWh9k4LDEneUTiLIcdvomF
aag1UVRbx7oaOOCI567TkDSOjXcQ04qcx+VI4iwcr6nJ+CUA3UByXpaKuBXlr0+t9yRbMAyKw0Od
j+qYXTuKa8wzRIh5Y/CsjFPKgWHIRdUs2ktpIk3CTq0acKpvbUrV7HWYUiCVbTqACuhKIyy/FH6F
9JltCNxbixs1oxF5GmYDmz15uGoAoPw5hHlyIaD+IuQbKa2cOmx4gkl3mPRz6zrUvVT2o6HZeJ8f
3OB2WPtjUZmkjaI9OScd0V+d6zPFSfJLssQlW8vLYEODGh0oqNHZsE14kR3pH6nrch5D+I9JV7sd
V/exr8twSz41M55+pOtt/Vhklc04g049SRNai/Cc8xp+MrfmJipP9nyoYyStOhi8vW3tzJ53UTli
IYSyE5XBHjstAKYOFC4H/WLitKeegp2y4pLP8Y0UVPzp3NzabN91M6BpWfZTsqy2jY1r36NBq3cU
B9lEXF643BuLgQAD18WwBuXZqnVvUy0YiTBrXJRBdIpOtkOciN/vsHpq5Z0acKpDrkl6R00O8KBl
zNnpvrdF9c3qtUNUrbfdxI2qXLek7xZbp5kBI38fgvk50DpgNTYGtWQu7XOqA+jJ3I8KG8ShL7zr
ukRAu4CiPNSLbp2r8DvRIfQedBOnb3hSmI5l0JYb0/6SR46+LeClHVTHB5gPnr/OL6/pTV+8AO/B
zBLaLtNnlWnoPz1Cg+AQbPP8Pk1QCflUTZVYDJVnWTlPYnJtWNGeA7v5pkZuy8Je5/fLtzUwrlN9
fRiLNd0ghacxFmSiUih3TZB+U20rnKLsq/Hw3QvXuxnd9lR5z30zf7Hzcu9l7vMUjjdt5RzJ6wU/
S6sC1RieLeE6hJFWwexkICPjZlin17L+qzGupsNrmLQIumOV0fJJKgTncJVAIv3a+ch+uO8GpsdM
Mw/iQFR3V2YtBxssml+aSJeyFzviT6nS5hwMaOhC0KxS3jU9y7O65QqZyKihhgyKhvG75xLXViHe
PebLlxxgJprY4NlK7xNH/ygH7ktNiw+jy8oZFNAOpHPse2hddQD5akv2s+i7llZIlXmVf42kwcJv
kES54okaVu061JwnNelV7yFSC2b1KU3nlmF+S0TL4DGb6LxnBk3sLFIjVTor0+Bjl0N/fZ4hBW1k
GK/p2s/RHl/7cHqgHcbAAU76LialhtujpoGhrgatTeq9ui9UD0FjwMLIhwekP3lcdO9RamZEm9lO
TS7UAKt33kO/f1JeIujX0UZD1AjUvtvNfrTQSFy/xLOGpCGMDyX1ML1HnqtN03CT586WUSMPn9GC
anKIFnoc4h7g/qCRCMZA2hnzeh3JBVkPnJ2llh4IzNpwBj1rbXkf+OLtZeE1chbfjpqJrHEUD6i9
KYTmkyU7no/kEyt3fi/1mFXNuwJ0jfgFYUNI70sqLYPSU73KaWx/nag7/ZmGj7J4GS/e6qY8S3CN
Q6exi2UEHHL0DYerxY4+ZdaXxOhT1ua2HtOjeixHprprzSQ1bZtnDv6fpYYleta8i887v1XGYoBb
ZAwGz7TtAE4mR9UDmlGdqH7zTB7a3DGTkKkL+jN3q1PtMcGtDynew2Yi3FlGmEjNmHn5vC1Fe4+9
+bXjcLs2wQvWBwYX9DJQ1Js3WR6/qnuoMYzp4M0thhWv2kfVsvd7HCbCqBFLnDtXXP5+dK+MtL4Y
8MXN62kfOU0KXEzBEW8JZYbcmf6Yv9E4Ajg3/qIbDAy0jYVsDQqlGRwmL8YXNeJYC6AEtfu0xC/D
T2epyI602XtC7xZfzlvJkXoT0LqAz8B4qcw/La98S4rpnjxP7JaRoebftndoLLTHyj+p+VS3Zs3O
WXTl9SIwgcLLykNNRhJ+gMrm3CAXK6R4hCfSnZKyhRlZsoN2fFCuQqnnEkEhWAX2V/EoKtmIYxWH
3E5pGTcMtZFP4dbUThYQVRdXEOHbIW3jlKtWbizGPhdnth/MiHmZri3TwcbsPNU2genVpxIMILFn
Zlr2u8mCg/7WtpqBory4T9aBAiUCe2uCGuG5sNK96gHQP9qkiXhryaK8jz2qYxl+y6qXkiuF2h9k
cxNZm2nOP6QHOQ3UkMrBzf7xJYKlA8mB69rPsAbreH2kTq9p/Q74RNfQOU8uGVnqT4hH8noC6Nsk
abnowp/UBKOUa3P2w2fFtQAaB4eUMRtwy1MFEyADWrfNHPMN4ipDce4rchZcdDfr4wx5eNOYvNwK
GMQxpDbxq0YQPhED42mxcZtzhGg2kdE8LrnbcOLl8DfwtgQ1/tjBgR2OkZjLQhUrOKHuS1jMpR9/
yisqvy22Wk5k4ujoTNhs0pMubHPH9IwwCCe7Lukgr06ZH1SbX+dgauzKtvgY8uRGKqc1o0Sjtj3k
aYKrGEIdY/L6i27QhgnxiBbGNG3M9WszYMAllwKPDSulY9oG/I71Sq0ZnfjS0xRBU4Z/kjww6yps
5wNt8T1Pl4Mew/Rftngqm3nwODr79HJBlm5baJHw3ddlS7UBSG7ktBsVOyFf0CZivCMOB5DaP3UG
HlCUgy1psGlbfCIdpbkbeoSHBvRTOIHZYrh1+nGHlizduKC9UGOMP9w0PcrlrtZEmKH8uiE9qHmI
q+P6zz1GSpRgqszUSdikw/XDr7BADMV1asfx1vfL8MJMczs1GrhieuAKWeAnzoFz1K1CFRhiio8X
urwV0Lq5oIZU909seRg4aPNCKC4sol+ia6m9bI95aB2tt/OUgahLWlR83svSdCRR+S+qmaD6GFq3
kDQzmk8KjtHmC2rbrEPtiR9ozFhG/SDmDG15lxg0pxVz5axsNiCxo0P3vNps3VmGM6vwB+wan4sN
ACkjcm7bOM5TzAR8U2rrae65BsqSjV0PRkIQs9MgmJfCq260gUQwxpTv/vRTudTDJkNeEvCaD/Rq
fA6pDnlRMU5d3x/ZClZ8XcFEwIoIA3pORLThiZUZuYlgIl/PMeuQFTZs10nPUOESGwNztHIn03fd
o/s4ylY31V96lmTprBQV/RijPjWcjLwA0R/i4U91gO7X7skiv22cIPsRTLPNspw4EFzD2P77V42p
7TSQQjfNMCwbxLcTBwzPzX5mdXVecp0SkEQc2xOprzTqUZd9I8rg3YxZIpjOjdtp1VnrkGyZHuIM
DZNO0uztGiHXlLtXCaBWJHX2QyGKD+Jfb5vWXJnXJLe2jwarXdHBFSKeqiOKd4e7kuYs3M38Olpc
e5OvdN8auqQ7PQh3SnLRuz4nTye6dilStg2AyE24/vQobNHm4HopvbKE0EWdpK/Fa9HgxnBaKECt
x+PNKXxao0TYlbl7JR6KXbR0S8TxtAtZlOw8f50d6xfgyBjf074DncxT9to3i0gw3kqKY9nJZSam
yDuJywCkcXhQzdY+NVvfqwYKb3VDVfJVwVWSrJF80SfZNxs06DTuhysIVdjI5QifMh3yDG7zLsp/
VMNXtYSq9axM3xKXQ4FVo6W0v+ZBcgwT+gPuOJOd1rY3HrPXA8f8N41wW6OoH+Lm5+gP7zUsdPzk
vGe5ScmWoKrbzh4GTCu77mwRJ7HQKFQIxXi9geZH//VNTndlFJz8hMADhDpW6dLkiY7Nem2OseAB
Ovo16JcPdh1caVp4LIzsu4JyFBorXCGtaTwEm1ZEH1HoPwek3VJSUIH5LOfS/fKAAihNx7TGl8lP
XlEc0tybN6rNWTPq2eInPAajl5wUGEopvSZiDiL2ASUckOFf5iKi9aPsJ5InKqMQULzdZD8VWMhx
2VEC4NPswF9JZ/yZdvmLAIxk29QrIkqDqv3wiQdARPmhxnWo/UDO119XnzoI6k4N20W4DXQ5RTM0
9qgtOya7sdx8xMg+Y9E8qwGw4TGxo0GzsYPgHhbgXYjcb48pg6U2QvPeh09yfJpnynuyV9Gnit1s
9IRgRXVYiMRvsEkgI6UK8LP2UzWHTVfsxPNIe2rYMiFByOrwvhsdSviy9dFYC1xnJBpEZz6HqWg4
ECvDSV4uUgajZDCP7rboSLpgEP84xKhn5dXn4kbXwwCy6Otr2oTXolXCvXBStZ86u1XabVKE+9Vn
pgl8VlDSHv6vFuEjwmwLQBMS3eQ429mxT92vxB5gO4nC77FIamOj3QedyYiUOsRq/UefM+0lGeuv
veE3O8Y728Dtb9GaIYQXlJic0mZBIuH3k8T4b6KUHgtijWlirQdpr1fdc2ejuVbHm15IY2qMOgyE
cdtluRucj9yZcRQKTkJONtIdTdgByw4egzV72BI5suV82RP7rEhBbKQh6ejfLYN+E1crUgGL85nt
NBdonSyjpfcuN0RaIE2D4orAKflUAjjiw2Vumnxr7tKWA0Uhf2gsFUA/3Gknty3KfTgDxvaN7kHx
u7KV7TrxD+jmfU6A5BmyRpp7F2l4V1kx93KoHcoF47TJyGpbDxg3Tbj4XK9r5X2UWvsuRCs5MzL4
eMHTcmry5l6YIlXiXK80PWgiUzPONtPT4Als6SsuQnyYrOQsd6wr98WqPyv2YS5PP9CuZ13T902G
h7gTGh0kEZKoLWS63RVNzHfVZTFmVo64WzmIti+EjK8YTxNkgIm1k5dwWTPQwun46IuYp6pCSN1w
9eWoZeXll1xXU3UloZSDp7pzV6HryRlM9Z7oUVwsqpfcLn5Y0j+VV9mv15ui9i9ezbhudX8UU4NN
BomuXnwuQovz7A8zmR/k7bEcNwM4vJ9Z7hkGEN4k74ZGk4mZTQO0fuA9tZtHLHxs6Izx5MsmJdqM
S2PTSGUlL7OqiKWdrs7Xs8dNr2hF8t0LdDjU4pTM6gRIUJuJ8zi7WmShkB0cz1HWQ94Dk4xIoiZy
aCFFAQcvS6G2dwrOw5wa3vAlf3MkWk5r4RjXcGp4JVYptX1p38O6vHNn/Gqi8lwHFNdt4z+qnWRE
5QPuSKeUZ76f1lQiXKLfXICFxVpcbBjj8keMw01WDt9krVF7vxOutxbCoz06UXs5CIptQI5DhE/y
GcLBICKC7NwatmFS1q999bRYzrMiSEnR61rrW14GVzjwBD9ItsoaRV/7W53U51qzPuoH+5DZpMi3
NW+oVBVqs9F83KDLckAS6YdSqspAwbztgCVs7HE8p+V0xiYFs1j/0k3kc+Kufy6nx7hgkowl4rkx
TYtBYsrSlb2p+lYrbW1bhJukc16qtpl+deMMg2aA4+BsNCPrlwryfyuImEhxuLP/bw7xH/Di/6k+
/4d4+qH4nrz/mUn86+f/QBK7vwU6Wj4fjy5CKkOQt9PPrv/nPzTP+02ow4GnW4o7rKO9KtF8xP/8
h+X/FjCcCNBc0VmzPZcv/cEk9n/z9YBk7MCHSmyafOkPJvP9L57vLwb0vxDR/4246+i2ZXB8cizX
kr/8z/quxSgzI14IBZGA+hrTNCid9WqIIjqyHKFQGeg2EwbfR0vyU6Jgu/FpIBRCXz9MbssOU0VC
/E5UpKdpup/qE0mXffPK6JOZ4f2fXubfn/y/PVn/75BdnWfpGpbFy2MGxl/UaJXjujXBvTzbWWfE
yp3bIXPSPZMprv3KEfa6GzMBq2MAPmmF/oiiEuj97eITnqT138VEN5KmtRY6ohtMp3l4kwD1mSz3
LB69iU1D/HFiogvuPOtnR6UuDrs4vONhxNYnZjrii+7l4SBPbUP5HN8hbkDwVT/ke8aMiWmd7uTX
iS9vguUj1j75VX2EPc66FjegfEq+RR5SnH7KJYitTx5qcuoLQel7nVBOHv2PJ9VABJXnJE9QPWHu
X9SgezENyveI+VDMfeHkYm/he3GcMWHGaIMPlY8bPu5wo4W40swCWg8utQS3mnxPjHutdY4NXjb5
so23LcKR08i34nkTKTwBFjSd72wccTDwtw0OuQannPy0jXNOx0HnipVOHiPBW9fgsQsRkjb8bIP3
joMiQ+TdhCNPHs6EhoBPz8avJ9+R4d9r+O5KDH3yayccfiZOvwgzomXfkTlgV4eOn8jwBIb8DvW8
+OUNnsE//lT5fR1dTw9vIb3YRpyG/OU2zkP5/3xy9O8dziwTb6L6A3gc7LyYfAAi8Vjyt8svl7/B
xuMIuv4gH8tLGMrHfI1gBkpe6CjPOk8NeTWkUmxdbYy6K8deSp/7KL64Ad+1mPvEtDdWKKGeQ7fA
g8XlgIEdHb4L8kn+Kd8sjjrx5YnPThx2Tc6ENh0PguMahvJKPi+evXEMd+n6Jk4/eVxx/olpUKx9
8hBC5gwYVpRDQoOC322CAv79R8UNKB69bEr3SYIjmI/la2I+JF/a5i/j0TKbg3Ji9E/iBiz4cXkG
8mNTfnCDbwbbcOaGp7FZ8OegNEnH6r0gpCRwyTEnWbRAcEY1bEacQanH3nHFbVt0XrNGUgpi+A2J
Gm9ZV+xzRlnBYt2HRf5lqt10l3BULH2MlJ13RTjdTdMa2zViiJlmlJrmzTAnww6mmwET4zj1tB9N
33/OylezA7CpJQBtiNGEZ61PP0pxEMfSl4m4YTQjvs8Na0/2lARo7a2pf8h1qCVuB4IFkVhm3bGI
Rb8k3f9btz5T9qM/Lco7KP+/0/YlRuCf/7jB7/5e/tt29/vP/L7fGbr9m46AnfKHksHSbZD+v+93
huH+pjtseboFhd00dH7T7/udHfym6zoIeub4joPym4X99/3Otn+zXNsJPMvUHdZ38Pz/P/ud9VcK
v+64RANZsoc4EP9t/y8U/nqtMjMMl/jOXbqH0GgtUfmXp7JZcdMxY1/LirlyDvMBo9Qe3Neb3/n9
xZpBvFYMlp0mvhr0Es/lyhyHbAufGjWve+eb6fePdt2mzBXQ8SyIpQ/KotEHnCga70vnkII6OXdB
TAufJE9ff86W/vu65vvKS0ndTCgnyXT8hi7vByEsR9cuYFgzt34g0nRXdty4GlsLeZJwYF0o7rk9
78fephddGzsru0eV+0Vziq8WnrNj9RlNMFKX9kigBUKkwS4PcZutqL9gyEVhfoz4MWmTcjBIotc8
Z08iXupjBiCz4dUjtcyOTuuIzMjuQK8GyyUa3+dVzx6KvtoPAQKwbm3Ta/wvVwir7dOAOglt4RLt
cBygZw+Sj2bwr8oxrw4B6YmbccfxFoeyXx2rmSg9wKv7wobzyXfMR7MO6fxk7kWPkSfGAYd727B3
js9fDoJzuCaDuY4c94BtIdlHNbGkA7u46VTxLjWXe4THZT47d01Z7Mw6cxjoRkzWreAX+2Vt9ft+
rKD7aKSorNjNkOQ/dVwDCM0dVLd2/mq0HXnJZk7jjYGLlcQk7wUOo8Ea3D6d+IOVdt+CVJgcq1Xt
y0G/mAGhPXUTHwzf3qcGR5eCzMxD4rbDkdzcjzwBXgMK5c3Ix0d3te2DCdt+y/oEanhkRV5WxDRk
m901U9wCHM0/Cb5jpyp8e0fsWQws7bSMPAY+jC9QmRmweAVY+9x8RyXJoM0Z9zPx2Oeck+BOh5x3
yiGn8MbOt5rV0F4HLjgzN0HDowNimH3jmHjFgTvlpsBEA8plOLqZ91bit9sy8mYIsJDBpN/GTQRW
yqrfi54qUMONp+ldetsYLYa0mgjs2bq2TPfC2IH0yjYFGJQ3NJ/Mz0CP63NcDK96kq/7dgZU5TvW
fsZytbNaRGu9G131Llvyj0zri0sqim8XP/7RtpzlGm1wvE1i8yGokOrG7Vg+xvGXkGkbekqwm4yL
YEn3JBenhbEZZN9r5k06J4/gPHQ3Ztu2fzjNsYx7oIbtnadNJcBUTGI9JPOC+9szdo7nw3/hTBpj
sDsvfvU1kGSvWqZ5iQPMBuTBTrO996INP3oWMCo2Mm/aBXMKTZNuATFpL85Pr5xvLB2fcJ9ONKAa
mF1zMnGpj7DrRyaC2zqByGQ4/WYM6vqkNdVuoUkQUSq2KHtjI31tHB/KQG2t9+0ErHRgXtWOTYRp
19+3SUACGHFE+7Usht2Qn3jXgDLMBGvpTQt809ffSADeVRCGF1SJrMDAlp0PXnF6t71JEvx03/fV
uTV83tveA0gX6cQN2eeZa7aNTlbo0u/VK/OKIuydEQv2fdAvzpCkG3ibWLt1C+xwUmQ01qvpnJrx
K9zeW6jg7Q54BAK+iksuYTa1s3Na4D5MmaCyETimOPb6jvMEmvojgQ2oHcMJXGNAbQxShFBhEqdm
69gM4V2Dz4uSa2i75YxyxsptApb1sT9gN3n3reKRQeq7UyZ3ZWE5d5oHQwAgIAnG0fKQDstNTATR
PofVtjPSvt/OOqVQ1B8b8tMPupv42OEYoy1DeGpt5j/1vNOG8+Dk7V1M0+DSu7i3y2HE910yuKSp
S1SipAi1F+JRusvktPkxiPSrf31KfYdIyMzm8utnfn1NfvBP/zbjGFr0WnON+iQhZvTpL+ojY7Lu
Oad/WFl4TGPLOJpUJRdDSJOO49fgCfmn+g/uFoB+kf0JLm9at42HGHnpAgjf9Dz6jKD0bmZIOPhT
dNeBx2K0DssonKCPx/b1ykJN+9YzsS942m0cIxtdmUElSV1tEWiTfN2bHJbUh+o/Xd1mQLFpJ60S
l63+U05GAZCAnOx/fc7oZ+Z78UQWGJDOB4NtdPKibhfLSpiu7aOVVBeo0+MhMtfnCsKxlVXMsByo
B12SnxZ7YBRlYQOV/9QS6G1H8XnoCjIwWiO7NM4V11V2iR33nt49MIPioZuZ5UY01OhQ3fi9H5wZ
miCha+sIo05GwpMh75xjkBzZR08gc6AEqc91jbybiG/Au74U+RxdfM40WbecIqbkrllGh3n23xG8
cjtbzVU+OfgUF2ev+W56TL3uzsGESqhpX8F3N6FveLeEn5PwZmlldTIlCN0zf0AMw3qE1y5yoxUx
S8zhx4BHpP4TaHp7GYqOJ6w+NP4Pd+ex3DiQbdt/eXN0wGYCgzehAZ1IeTtBlKQqeO/x9XcB6m5V
V1S/iDt9URUM0FMkkMg8Z++1G4bHys/J8MbduMfvgclMQLQZECv2MRknhZkz4voKv1A7f/3Eu2ZH
I47jo3krreHeJNrxmObHQOABD0VAgpemXvmxwLYouzcVpibwbHEI+zJ11UTbp1kHOqenE5SaPq4Q
LyaOctkDltivxsRrp8140uWdvi/+uE0Hyr+pe71F99WwqA7nbyQlEWQ9FfTBl28JZQudjLD8uXw3
3xeT7Ni15+/rt4uI5DxpqXedWbXH5WJq4BiOULXYmXLkgFC30aFW4FzNXgzFLnXorcy/Rmgxp1ou
DI9AAqnpL1mM8nHeHSaFw9c3Ddq7qv5LH2lxjH7rqZm3wzgQBu9BEnwoGO/H9RIDD24iRTaPv+L7
ahp3GYCq+Z4BCQfGl/mXSEuB8HfqKoLi5Rjn/3zEcl+lmK7Z1QERLkDJv1+JcJN0I3SD3JT51Yz5
8Fu2vl7m6y2W95kvfnub5Z42bR/tHpPIH49bXubr43y/1fdjlttyDz4Ekhx/l0by7Y87/+vV5Y4/
XvPro3693XL/1w3Ld/bbn/Hb5vIoD904M5AhHq7Ibs2/vs7vl/7t4X/9S/5+/18f+rcPLVOT7rDd
umaCgKY06uA0mFFwQl04+G6pajtyuqEVznd4o1aIr8ekfhjnK5IpgtNyl0XaeztwyAfWvURN4frY
Co42eH5O6n/dJO0bvklJkSPTULhpDo1EY2goX8tcNJh4EkLAlqcu15cLsBSwFz1tM2h08zGroHZE
zNLSlzsRYMMfgQ1rVSDC2KicRrfUg51y7kO6CwJ5XMDHJieijR8W1zLFEB6xQ+fzGG7Pu9xydQhV
9tzv68uNrKTpk8+P/uMpaGMatMlMiwDVHJeLBcS7bOkxxlCT2ABkdwPOpPlF4EwjIlo2O7iLqHnn
t0+XW5fN327tbeMls5iQiHosjyMEFegG5avQJgbjoKacEinJoemKaFpHtqNsh1h/DOFj+bpgHTQf
jctFM29FTIZXlgdeFMbge4YBy4lQFqnTcIpNeJK10+5RBuSca/VjA4u3sIsGeJu/XVjCRvOZ9kp6
WF6QhWn69dJeDSjGlAcR9p9T79zgyKELOf9JXizuvZLmcbYMCMtty9fA2CsPPO/78+nzGROzSk4r
/1/fIkBZ5ucL2Ti1sUt5s6dmgVAzU3rpNLI3sQrQ31weYnLWPsK7eSkGzdqqVUJTCV0VJyMFfNlo
y8PoGXdDRcK7paFrpUuYRniTFyCz3pbwlEPNz+kW6Npm+ZRO3Mxhpoa7vP7yuTwRDodGv56MrGH2
Ztx+PfDfP+1yNWshSxrY4oYcIOCYRzGhv/8JpP5iW2PeyZj3zOhoLd0XeTwmBqVIlSY7GH5gQ1l/
blWsGGQflFiKmPv0ZHoe2Rd+FUEKZ3T+VZdfop5f6vvqshXaxk/C55mPO9UGTTvt41KC4VFz2ux2
55XYo/JtwVe2/DLLbu2rnYHdZhN4dEqXv2a5b7kY55/8++py79cOPf/Yf7u6PHh5yP/7pZqsG5h7
nJdDbtnXlg+zXE3zhDP89/Vl6+vGCf060gEagsvLo7QUe5VIpuUhy9uy1uRIXjbxgXCofW0ux/fy
4Zj5/esAjJc3+v7IPulfECZMIE3tgzmf96P52AgUT5m2y2FC2SSf0Iyab5juEdwEXbzP6yBQKaLz
8K9Nb/7WQhJMIKuumpnYveypy9b3xfdtRH2Y7jjLVaBj/jEGLX9Ygw6eNJd5JHKW2cmy+fXpi2m4
tqIzkklQv2zX+Ti5YoCfsSbJPj8I891ePohZHXVbVw9fkPD5kFu2vr9759+3yRwnYuZbVM3nEXK5
Y3nL76vfz122vn/G7zu+X++P54YZ/lilZgzjq1kGTmiPVbZfri9HHt943JyW618ffiqQHIRKr26W
11p+09/2y+mHryjZYdldQxREI4cSv0HQtkxllj3l75vLS3wNVUM+1shDkw3d9fwYzRfLWLJcXbaW
276vLreJeRb8v3rc8uDe++i1Kjss7798PnIk2G2/jxnPnnfjr515udXRs5YA+n8fd8vW16OWzT+v
//aqvz3qzzf481mKhiWuEUB8wFctw8xyGlm2luf+7bbvhyz36ssscNn8vlh+j++ry9byvP/6qoVm
8w18P2V54B9v9bfb/njVP97Jnwd8ut5VG7Ss0eepPZUEoysnyD0c698XEwQCYqDn88n3jcvW921T
mnKIL9fLBiURzrD5NZbhdnnx74f+ds+yCYy2W2mGzpA8H9diypx/jnnLEfTb9a/NP29dri9P/f3w
dOR6CDEvxJNGSY/Jcfmh1luhqyYw31iweGpcKytAr5cU35z+MR4ygq7IRHpkOAFBCRHklrpwjhiF
KOkirg9miZ4Pb/X4mpnZXgB/e9Rhm990el5udK+7j6MidPNqcLYqHMBDSBSGKqy7bMAooBm4O/M6
Ka6mkUBc6TfRAe3C1SSJzVSok6DdrH1E3CmdDEm1rhuEC7mO8f/PP/hrOCHheNXOi6opHTZf+RF/
5DYsp9jf8h5+O+Uum397+B+3Lafu5bavd/jb877eoY+dK1HvVHrBCA6Z0s0X9nLsfl935ikgaiRW
SMuNy/V+HqC+bvzr/X88nRYZhlUhEdU186C2PD21ZRZdL49ElFpjlSxvlzvG5RD8+2boJ/7aSvIP
LazwKOVoKGqyE5O+aTltmj4gyeADh16rFPzQ+VMfmXIfZi9xmpjEXFZ7Cnby2KsGijDPOnZ2Yz7V
RXijVeJqdsUZWfcjtAksshUDwlVqvVqtdecN6kcxc9Xm4XkbMvXf95qN+m0iRNecrZsT3CFcEHOe
na/Um7Jua9SyaUKyTkNdkzrjrlHaU/Um/MBydZ+ZYYn8j7e48Ynk2XvgzrfJCOsjnBp07uivoOfU
e/Iw1LVmxSeN8yygfP4SoU80ZuVsAvSeRNu+gvRV1n6S6hsLdADETYUqX0cVjEL4qrTnCrw3wv2U
QIflMGAM98gXCAg0UGDoUjJMc9fDU1F4FC3Ggi2rNVam30808XAsmzUY8MzMPxXNuTYVCAITykBR
KL9SZRiR9ekhFFk+eWI9JYLoVElhrixyedMF0Y9g7Py9nBBCZdm2Bq7eivKW/LyNHZGflQi+1Y4g
Pf3dcLLmgpd9Wjul6lqR5crKE1vi0D9HuzhYSoemLhgGl0UyXNw4uylzFVLZqH1IJ1COM2dqL/Mc
dwP1a60H1Zh0QbEmC32FQc4tUfvUOFFc3ctIBrWTWfSVbFm2UTlHFVHmmdgD+zsqEZGo6aBWbp+D
f1NpIjiEsbtaQbZeT1cWZPouBsmfama1MRoqnkpm3Pd5aZ+ssTQ3yG03VVk/OpNnbKT0SWuwnfto
aJBRq3V4G1ntC+l2uzgdlIfcmWU+tvag5Jmzlrpj4oxx6Kpr3jmbqsxtfUFBG//kGITqKausaZt1
GrK+Ht6zU/4YUyvfFFOsb4qBOFUEDTXK2brfCSV7be1LNtagSJNmzutTKJRr8jEdtR+sPllVmolG
LkK3H7zK488dKDpnlJkIOMBY1QF6TWxgLvkRv7i4Ko3eNWQRr+fRPzDmUY96Eww04ldbarJ4iKoW
QrmptYemb4qVcaC7qACkD1/Bmg9uTIEVS8A+vTYbfw5ZolfhaNXrZNSfs/pt7iY/wMabfeOfstCC
99FQ36NiyO6rLo6OGeGCG0HCK7ucdmnwW6/ot6wJbz05U2jf94l2JXuWJ55Z4AEhY7bK6n1vcV7J
6bC1eu7vxvanL8PsBtrJp631+7C2sSFUOc25RlzGKljror/XW/V9Epl+ZqRAyGC0iBlV8zUexhbP
DMN/VZYvSWSZ29Cp5BrrF4vD6ACqECVmG/yYGlGsHCNh+kl0fYWyJXf1vAf9L+o30dNKiMYXv5cj
xir9SvT6m2K3DvpOUNtOt1Xru7H4IIkyuI1U4PCwjwfXr4k4swJl3RlVdSXtCiyw6F91KdhJqBGP
MzfFUeSHhq7C7ZQ0vsaKSinRqLYy14q1ocqHETMaklk93+aA5tAFgjKuGTF0lX02AuvWzb3EpEjL
dVE4nymltnTod4U3TldJkN3KMj5Rjh22Uh5iwVpTS54dmEwUqm1EuKtRqZR7ezZjOBW0GOqemQUU
xohvSWEWiKAvnP6EhcdZlFDy+R0hPN3nakWeaLYimua5z3CxmXagun2CyyHhi1S05NRH3bCueDs8
pE+61T07faq4yThCLWXwZ4J5k1rpqR8YSOHv5CuT/IW9bTYk1JQcta1pGHxo66mzcvVYes8TAHcr
ATCW1k/gKPEUO7JHnaGfbETIFEG8W92DRF55kWu3DUEsU3GCf0CRXFX4EnINqXRIcnAxXEx0ESB7
as4QI+el1C+nNQ2A8Yr5DGGD1S8zN8V+Ft6T7r0mDMPedQYiDzxK68acskNTVSHn1zY7lCYrQqGb
LQ1NjnI/17D66WO/a/hRx7Lvz15BuolNk9ktaNqEDtkcYQunJWpT6ivhnBHQ9vSzKey6FabM1SRN
mrIDMQq281o09Ez1ilaQTxQckdsf/tRN68a47YDRE9+EIMgEx4WWOV4H6JYyK/DPxqQ/WmoB2mYk
vAeiGCJVEH6FckkQbiVFkJx7BecggNruQFMOzRRa6yEyd0nJYMnQsJJpRzBdBxS3IUPK9qW1aqn3
PzM+Ql8G2uar7KgZsNjWYLDSNQW1qIzvqC5vmjnqTOUb28SGE+2MOHiLtPwS2bm2ius+5iVzuEK+
ftaV7mZqoIZXDG+wWN5ZMe9qREIbJzzTFNeBtQvyWGPORornn3WhF2tyiMhAUkLU2RPKsU6jWyWG
WyskTxzkL39WPuGFRPt51Ap6wQOH40lVHhONb9enTI/PFpu2ET4Dc7K3yQ/Po6uvoFl1h4iJdei3
+3B86qCKrDvltkzi8Khb4nYYjR2NOWIfiLSTHh4LMlicnkO8JAG7HufuDdh+utscoB4vlJspqePw
b6xUe4zHoLn1PVj6eq7v7KA/tAnfUMbgUjlDdNIAVqwUb1sVV/1QO3d+6PcHMuPzEOKTLuBJygHb
YZrnhN0TIqCOx5iOcpIBZPWtm1EA/mh6/FmcoY566jTrPmE+3lnxNtPDfF00KUExocbQN4X3LRwO
EPyC2TRubgKVnXGlKUS/6IpgklaWj552I6fkgl0LecWb4UwxsquO0pZebgk4HbYqLF8KP5ZFLyrC
iBaO825LxnkbYsPrCNnDT24qLyOsiJ0/G/T1RKngjtSvE/aysjKmh2EkrqSeU16zGKKGlusbzl07
fMrpqret1xGlxpAWp17BZ5YMSr0yhjTZh13/ZNfBXpNZeWiialgLjOKc5A7EUYAzsoMWAuVI9KnP
hDkM0FErN8FMx2XeVDj+xtCK6S4y3Nn7DIgCabB6kYo3XLy+dJ2Y5hOe3Ri4xQ8qbeQWWsFnkU1X
gyG9Lf1avolQc4NDLn1YLmF3jbxxUxj3qCSw4YRgAYeGE2oiZiVdxQSzmI6clegEtyWHIA5fLwWW
g/pi41vFq211WLGlBv+QMHIn+JWO8StKE7x61CWuqqy5I77BcQOrs/awD9+DNH6wUi/eIoghTFja
jVsnaL58DceXfE5Z/9COnqMEkkJsiSnEJHGWypv0g3IXtqwdRuWk9BOgr7lXNSoCMR/zFjzoa43R
NM/i4C7s6pPMJ3nA6DyntjTbcGRQLvUy2YyapOuLPFoDu5CkN7phRAcC1p/s0f5VlUIjrwttGgnJ
nKHGM4lSyGzA3AgM9LtqZqZPyBfitjiEyo2jC6xkYKM4oKqDLltAXVGrrPxBHPTasa5YXLBmSDuq
y8eBn2qf2MRGKS9ZrzNRz538hFRwlaX2gbOheR8yOkj7wIj+mE6YuilTndTqJh5Ux03S/mNqzV9e
5nWrEAkQqnak2ua5SYJoMxUd6Rydgzgy34gWSSBi0vHQex6y8U5H6HmQc68wnBtcYdvvsqisNmqg
CBj/agg7Zx6BGPyMur9ph4EUojhiVpXspnokTsPz2e8JIEmVWN0pA5lpRgMrJErN2xRiYU9uDdGF
jhK8ZmN1qS2/ujT4KjZDUCnXia+5VZG56PKLS8MCWrPV7BKHg2s289IEt1Y02m9pCrq/NuIGpZ1d
svfbj1A/oN3Iw+AVd5Ecd7lm7swOyD4MzIJibB1tEsLikmza+rQlN5HQn8ZS+5QECm8KC7B1KL0E
RLKRgquJdiwbXsocXkGL5iBRRb1W4l7CmOH0qU3l3smq3dCiJHDkduDzH/WpfSSMTB6z6KZVYZki
tcZzmZF6A+lBhhSALAfvjzOismg1qzsRBikwB8EPZy/s9Wa6OEl6T3jfh2Vb/UtuO89lRS4MfoTP
MMKy6bUaahtZ7AeD/SsxLxWG3aekks/AdVY0SLVt44vkOGXw2jIDOHdT9y6ZKs3aK/09wURPZEyk
93WDwxsfJ+RjxE4RyShZNIZurTagz8Z0q9pU0TNtesagUm7VIXEDm99SWBF7Tl5v/GqcsM+0gSuY
D1REi29shGnwto6jFmyAzV56A7NNaSTFjiCXbpUNa6l0oPv0RNv50hn3ArBEmwwk+sDJA0HNREcf
hh7GOyFusooANPq3Oucbl0Rp+jAJp9wYzZdmwWuE5JUSvTnhGndzy8McMcc7DWUNfAUt5qoNZLzt
qYbiWYmOVT/u+xhwH4YxMlkais+JfRWrUC3CtrGeU5ZLkU8rP0eVhq2tgk+BhG3qSkQwapPuCWXF
A0hbbKjmtJmo7oAzoR5jHnzdRBsMKiw+GMmSGNaZHC03SBOPZeLobaqpn8FKkyBtiVVyZ9e7NGTU
TNNxP9bRbSqwhwbOcOCghmfk4V2GuXSdeann2oOhgI4AQVhU3W1EjKPlId4KpEnnhGgD7JYW6tap
mfXImNS1kNHfzyztGDhG4Hpj8qRGBsM8Jy34KcoO/hDdERvIYJXfDX39ZId3gdk8RU1OQqIf5+vY
drssEgd+DQDcAinvWnF8fjzTnjYxJM9GtHj8GmmsjFyFFhA4T0FRB1v63rcawukdirJsJxHqW1Ds
Nm1F8qtGmNO1RhbFJvKYzGgYskCVbUcZ/Er4LjEYj86uCOOfYS/e6d/v5o94iET7ZlHlIqgyeayG
nmrY2Oytxt85KRhd28uqTd++6F7tdtK5Ch3XtwzSjABNnH6VpRIfPbyi4AjsO50lCMbEqHBNH/m5
h80eDP0M0upc1hVk29fBhcjEaUXOcLShMIwGDwV6qbePk96+YDjSLznfHlnc1YUM4LkjQIC3ZmX1
Nm6TzHUq4z6y5x6skP5Ga+YaxHjdljmwS4whkEWHAied5m9BKyUnW2tWi2D2/1dJsKarKhLZ/26H
2f3MK/8/HTD/fM4/JcG2+g/bVDWHsHpdQ29rIO79pyTYtv4hVJwcqpQCzTBel39Lgg28H/+yvKj/
AAxtCgfFkwSmqP+vFMBSn10iX9aYw+f//T9waMGR889CBwxaCfPqf3peCJnMILbayR7zyE/WOOkK
Z7k6lb8cSxwHBXFi68SPMH2vVIM1f8Cqy4Z0dUxAmIOBWMkg6bY+yYQz2kkF4ce5h/6SD50kKrBW
yS04MyrAtUNaYa/d2q1ysfvaIBrHYBpqG7B/gOoapvw5QcBSheKcIqMLXaiM1Iwj86IoHTg0Gvor
bYDCOkglc6ugvBhxRJ0jhXXRW0265TQebA3KNKn+0qOjA9yC1CRCqS9y66ZQKMS0MQOPMOqzko62
WynoFnkmbtaI1UzvGZS5Uiilsf6ZDcDbosnY1PE+UJlVopu5ZLn5plUjDIacFS/2QXeM1B9mEtx4
CVOWukYA46SHceoblPetvS1y+7prarKjMAJgDd9CXSQOEXzFLsQ5uImC4L5LOwLbcavYDmLcKrQ/
HCasujUEwMS8dNPUVNu60sLoH1l3JPXxcYvHtun6qyk+5dmE8gJ5ZVrXOP7SEZdlYaZMB3tO8T55
71BkbxUx/kTkcRXhXMFVQLnMd/Vs2oUQxqjrZuCNi/5gMAzzH4XAbSzUgzWVhzLVINaN9g0xRE8M
mhEhvnSh26mCqZR326opQ2hfGJpLllJtFTDkCuAdqZED2YMVPej2Z9qFnPGVXzpWjUY55mT6Gnqw
Yyj7wL++T7LsOfM5A+Zi57fWRyz9nhlAcT3yZ2HxuJFt8+yl5lUB0w3Ds78RMSHURPtW63IACBG2
t5Myksmd2nd9Y74qdC3NKt8Z5hX1jM8C3kXctM+tF5E0POEMpropaqPeGg4O29q8MgnF25bIESnu
7pQx/Nkko0uMjMmuEN/pRvGJgxWrZ7jtAMGtjHHa53l6bDLYDMOQkKGn6/6pd+DX2JqzYbpauXZX
H5Cs+ieR1PeWp+E+GT8M6ydyS+p8geoQPUG+oY+jP/b41pO4ARepNee6MAvsVxwyXp+cCzunzNp6
mksECvx6S5AQno93URClVOG9AJlAdDDjsb1PatxIcblnYElv+/LU6AO903B4GDo/2SvRuDZqBX01
DMOD5XgvcIiUtT1a+mqo3aQM0CRHinmy9eHcdfA8QiXdWFGNel1GydbwodjkYQhSNdBZsbcQlvgx
S4L7dnVLwQ0aNatWDze13QaHIChHTkj9G3YbQiu2cVNi3kSVLAORn+tYfcsU34GErD2SiaMxiRVg
NKJjSRrkVaSEV3nOvjtoYtpp3fQa4CDeBl11lTW4TefkakGULAUf8zqP7WotYSvTtGr3nhcqW/wM
5OjJ+razQ3WvfSrAFw+QhSz09oNgDVx21L+9rTPGAtLv/EcXw42dRcxFmPXBZCjRP0JLByy4g6/o
7HpNUzZqW8NWCOa09Lgs0C6xSDYCvhoneA+Vul4XQ3k/jDbFQhUyBfLsI4Dx4lZqIJSLwag3UURc
c0M/HXhs6Qr5EiuOdrGKljl+5BKwbl1Vlv9RN3G383L9qa9CAR2YLzZoqW2XfjtnJSHPMUxN39hU
SNzUYH2W5ja1lpIIQp+F5aAXr0krLZcOQ3tiAjpUBExOwweBGeGDNWAB1ioCxvouXQ0aixxzILOG
YD9idJjy9wouEDEp/D0+KxUKdIo8Ac4A1zt9erKqtqUm8Ed1zjlqOsmz56TkKKn2vWqu404NGCzF
E0YMuaEv6nYlkREAsdwBXukdJumDHzuUKIq5bdCD6uVceKohLRF5FZTXotL2tZ89oi/z3NGRO4M5
C5o0OpABGT8qO4I5eXdhj6Ndk8OtWiJUmgxnG1PzIMqKdKiZPr1SkIc/NVn2A57tORrM/lqzOaHY
jveRRgrvj2qfOmtwpjauRFmNNn0qtsJihWJr2qNeR09ppRhunYU4QClC1QR27xzqbNtULa4RFlPe
7rJDXxVrx7C0vRV25F12GWBzy3ZcfQSfPPiJ23pe4yqlShgq8Tpgwm5GYrKDUTVd1uCstxw7pT00
vAayzS/ohJ/wGxx79Csrv8rHDbAkfDYAbijvKHfWRB+p8tVrzSnvAkRBEA/q/sXU6+liVvKuw0p/
HGh+77TAQzQu+2Cj2dV0MOpweswV9cYu0+E0xJBJ/IFI8MKZ4M1NAbqobngJCu3MCa3eU9cMj2Nx
k+WUecbY1BDqkzYviC6udUC48eTVO7vL6usgP9AHihlJY2eXkb9LMf9Hq7fhAUTQlgok1vSehXyQ
aXC9WUVSmZz56nVw7fnjhUTmadtYXbvBEfTOuUY8U2V9HPWHpOmGU1KFGUUy556gaqqtcOHjKfno
DM85BqEnCeVx9hM0I0GMiz7ZOFVTgldV+UleeUbUk3iJAh3kexFdetgDx/4omqnbBQZFtdFU4isW
RMRHjhMRDfjglO4u6yJ8g4lzbZO7s4EcEO0craSdy8k4gdB+sSPzjKXcOTJU68xExosKuGvTUq9/
UDmgQe80r5GUcExKNdtVeQxl2R4Nvljf53xMVc5B4Ygzl/KkjAFItcUotlaROZtUkNLdRlgn4+Yw
RpZ+Zu22E7my89irDhUISOqeSXihJEMVvDqQ+8I0g9OJbktxwtfC7OQ1zQOgWHnxqjpJe4FB215G
tfxhE12lee5AnDG5gdCd0Prvi7TQ18KcuzXAwEA61dGaLmFDwRskZe6Q0zwVabKjQvtG14uBROTz
eSnBk2O3Yl04rFkpI4MiFoJC8MRoiTsE/X4dPPvVUxv8qpu3kYB11n11t6tk+eDTnLuLmpMTUKce
Kpnu8pyJBH4Ef4snCyTjiLKyICrqGsDBCLvwkBGQuxKDUbDUn55Utb60XdSt03FQqKjmZ23Gx1ey
qU5xLn8EmHjWJD/xG8dJQcrVfVglJzijpH9RjyYGnF1TqoW2FUXyk+mQc2x8+o1qDL41rvgypkjj
pDnpBHJk3bYxrGZjUJZ3m4ZDBcBXVTWEYRXWocjDo5qV3S8dN7Im912dBS9mOmg7kWIqLbqJOVYu
WA96BJeGVkeO8mR4e9KrqLp6feG2elFBka8/ItvAfFJYxV5vLbdnqR3Sbilbqz8n/cVGe3FSvdS+
nXeZIk6s26G760sl3ZZ4oTbKzA8X2VRuEW4cgVxynmpDcXT0ihNzl9y1BhGZAbNblzj08yCZ6usD
ku8C4mCrSWWHYDskrlO6xQj6r8qiDXCyW1U29Q2Fq/y6QY4xaS0ki8l4sI32IRb0yaqxAOqtleXa
DOSADc8gc9eJZpB242w1WRnrhs+2EyI31nUrJLtA8d74eXwaIPPP0WYOAYyAgCEybotM168d8ZYG
jcS0rSd7mZYZoJABd0xxNab6K8mNOZTjAMJvR7MsbkDqqljblJGTdNdOGnSIzNwWBacCTC9HzR6u
8zRTUZnKt2501lqREjMwRdc+dbZOo3hoVS0V0exAbeigpMR0hs5djIBB5PWBeIVo3Y7eWSkyMGhI
18unUnPeZYUnIWt3ra4f4t5+93oCQJEoWOGrY7fXwP5wC7LceKocC/jWjy60DjSJdoNvHELLOTM3
vVZU8+B5glg7IlWHfl8he/AlINEmVnBRoXExSP+ktFeNNSxgWlfhDDard8pUuY3S7BoxPVkD+L88
0jf4i0HTOs5Gm6a9aVh3Ru3R35Ly3Wqnje03RDEX9zwQuXcXuIVeIB8QD5xpcTiHPzsm3qtkrJ89
IN8Ioxpiz7wTlLOd3tgQv3vYjFmrnQvqjuXT/CBshY82lv5hzI/Yve5K07tCrxtuMlO7z7XqVOvU
UVB5WKuw5ExrOKdkFLeAiAksl79ay9n6fgifr3ALGl+YsQhNJNlm7gyVk0m6d3Hf5P5zX936TrFj
j31o/BuLZAFFs7fT5KNAN38K86Y2kF/Mb4gifY94aDU404lyNL0O9BqRmTyVJgpN3pcFNS63+txL
zvEK3szcvK9GKNydBopXCfStDUoaijz1FWnAALa9bdqLap2V6nyAnGmwEVUJJGsMTxL4f547LIh9
VLtFuB9p4rP0OPjI2VelmmPYNgk4onM66eEZb2fzgbo2tDGeZbHz1MFNajINrEr90lf1FQDeQSsJ
HukeFQif8Z30NP1SKIU7WsMHaNPDZL+ZUj57QUB6W/qArf0ui+u32sTcyOyaftRVUBU7cyD+os7f
jVFFoKWfRcWEpSWdDzPgSpfjPbbHBzFmBsAd/UX68VmMxj5CbZB29wR0bFumOEzokZxjQu+NcV3Q
VQBj+GB1yT64LipOrjRfXSU1xhnKA3kmO7AiI5RJUUhdzAso94XN0RA1LmR4RU9vao89pdCZHqpA
khuJNL4enOv0SOmStnrL4dQ2JxNT0FoApOqVlXLXFfMBqd+UrX4UdAd9hog2j88BldwCGKha+nd1
2vNlNMN9ao8PNqFwkhgGESMMaMhCaq1LnzVH3AHXajleVzpwiCRX9o1dXspZasYyTIThRijWFaWB
586SIGJIwu0tQDumgYEnfIXFewv2WY5aivqqQQlo3gmlfQEQcGIQohlb/8ToTUstOzuCqIhpuPCX
XkF8w9QBIEQjV0saF2W0L5ZZ/oyHh4rUxVIFBU0mtT89Nmq9q1BgML9bmbb9WfjlxjC0G8LaHhUY
s8SQoHV2juRIYqbWaMCUbpTONG7OqZRlb6rB3vsGCfdZbBObOr4iGVqGzAy9FmFAr7Wi3gk7+AHG
XHjpHunMR+6HtAqN+xQw09jn76phuaPSYrasH2x9F8TJtQPJUJXgz5C+NGl6sM3wlhbUvGB85LP+
0izvlqSONxWfgz28SeJ+fAY4RIbbHAFplYjPJiAebNLtxy41H1Wt/gTb9u434zGTkIs9dZM7zhX9
xY3oP3w93alRw4KBncW3otc8Kn6QsXXpA/OSNgZu3+DF8h4IzKCloOLm7rBtlv7ZzItT0fXKeujB
VkwWh/2Y1re5Ac1MG3/pdCxXslSf4faHRM/PM2C0PlJ7aRr7MY3n/CLnMjCZyArrpTfg2RNI7Bfd
pY2NbZG8tkr0I+M38Zz4vs2DbeSoV6OZE7riZLsWwgZJQcQqt/cMGGAuFJQ1xbAl0/pI0/ZGxNU6
TYNdbZR7lTZbxMLCABKhO959FAELM2kv6OMZ1tUZo/LWam8GB8zUxEecSIZmSaQr87C4l125DWKC
xWi4nhTzTV4oNF6DstDXFMdow4U9MJSQzCX6egXJNrOI5rOi4VB25nUYeybLdlzkOMNpKTBgJt1e
szOxMmFSlIyuaVqT8u6AN1GGzzSh9RLgnPBtXLdxlFEj6W/HrGJ0i5WHitMm7dLiPFb/w9157biu
bdv1i3jBHF7FoJwrvxCVFnPO/Ho3ap3jc70BG/arsQFtlVYFSaQm5xij99blXSUqXiEZL3PJWT2V
2TqPRK8mdKaQ9FNrXQlAvCYacMimzN8bAszJ3aBomy+YwOF0kHE6ibfBoumkVItf/NUai2ul1BWN
r5zKFDmcktYAOidsuMIwbAJhQ0dupiJm4aA7Ica0CMdyaNfMjz6kQr9KTP1z6ZRH6Tlrs60uiGup
Hc55L5xRuNiT1LhSQmk0Vo6WPKtD8Zzr5Z6k4EOnxAxSEUE2+Zs1zU8Yq+9qORJiOx3LWWACTizo
Sqnw4GfMqptCc6exc7Jlo0cyz7qgDESn0rKY6LHvyHqxpp3jAAFRZONQZe1bqKxHhvTBqN40ZbjU
Rv4WZmfSK8DWc8Wl+hOtcceAflMTitIpb1LasU1W9w3niCLqXsXENQ7rN7GPn5jK1ioDqtjpR+NI
6xEq6vKxLxo4nolLQvSHqQdHNsDstIbEbhAG9PpVq/3WXX5XLk6HkC4FbLsRO7lwlXXY1MVPTV4I
aQHLiW+AmWfjxFFJGWBo6q9IRRv43Z9GZnbYKA42Xle2ptdEGq49rw49dSjl+xFgLGGRv9gvyW1Z
8Gja/FpX+XFUmGfN0LGV/qLrBu+bAJpEZ1ROTqyNvPKwHK+qK957vX+x5PYja9JTS7J8maZrss9w
TtzkcpmpiPTU9Kk+5tNPCj0zIoeoFdGOGBJksSUv1lK6m59QCqszlnufoNRlj2hLMVkXOd89UUXp
KmDvVvHPgWDc88FnLoSNLY4NnPTVzA6ruLf1fSYxoJ2A7zK5ZBy+RNZD4FHzdCMxiaSTDWYTxJ/W
DTj7StqTNVzJBdpNTotHQyWyK607wt4VXStnnEmBfo/Vj0Yjdi/T2DClBTu26ZrOW8MiAb2BUZr0
81vdozMyinItBgFg+RyXsP7eytiMRpC7k5L94NrdjUjyqnxZwF/SXlcdJRWgtE/pelAsPhsSfdOq
m8HoxdW+9ukrdGYuLaNM1JUB6Ym6fOpAJEuAIS5F0x8LzuVdik6yTcbKNqLe3KmMwoUsEo90ndnV
Ae0eCO8zZrrbmJ42Rcz+SDHNPynT8VXYypvGmnu3E3zxMHMa6RI7I+ZPnqqE1qVVRfp2FksdAc4I
eSnhvaQM/JWlwc7oiMZjVZu2VAAr8jlby6ByhtksNc19LOTaHUjOcLUmgFHoQ+MKgycqgq85JEOh
agjz63pa5kS22UYdyivFDKOjHE6Yrir1Kdatiy9V8npQlYs+EMZQgyGwFOGlslKNwxg8zcJ4QUT5
4msGyE7Iv9gUO8EJ20rdxGUyrtO0ID5Mltg3g/yLSOeRUNC6ulSb5Dc0L8S2Ww5RBa8yAEMvykeg
A0hXVP1Ng0Wxaij1IvZyJL4EgqtWN02AZl2XcevIXY9ABf9vFjCvrBvqKVPOCwIa4Yz0prWuqoZ3
KJo82uztaeWXhuVYYUUOT688F+k3Q4bPejiphE13qvFcl2Ro5RFR5gaHEAKnKAuCrbKiTcmaQbF+
sAyNndAywwksivGcxCuaBgtqCLETiQyfYQlPa8q6LdG0Mvu3Ut0mKYP0OKu2SlqZZKWIbssk/hBP
ncHR6AriD0gD9WP/QxvYnmK9jEDBwtUKgR13I6cSqE55VYDbZQ+Fz0MDnyb3erYnkeqO+e037mfM
nlbjWTpPr9aJsUv1S1iPfzKAxyum4EVBBYAbK1WehVh9KULUTch87s1yJtc1Y5HWjLgmSjBY0sIk
+dhsCcBGZYYNfl7VhhcmnGxMvIlH5PKUdaFDpYpgzx3S+gJX+2lE/x5ObqBemKbvgY6ccYi5icQp
i+wHUbQ/vE+S+TOra93MNnoaVkTQYC+b1e1cpL+dSId3EQ5IcB4mDesJfouXctBIKdCmbSere5SI
X1zijuIwjVAeqHDVegBf1tTHAuTtoHxLa0tWL7NZfmUyCnlTqGBqsDCZAfpnv7lRX4OUadOXzlha
h6U0r6zQggug/KQl87AUPDVh94obsUkghhixLgqPRSGzVpkstxyCjA9wZsnbkaGDKgjrYTSeACG/
+9Dvwoi8yzIhjlTb6oH07EeI4GVB2nLJ1lacMSd00NKKgeFGbgu2CeMPZRWjqy791MGWJAUaBGTF
JMkm+btk4cUHxDKI0m2Iox9xQCGFfDWIlS+5no6xn7DXysdvcdQ2iTm8KBFFiWGQF9g8iwNXH6v+
FopXpVfDLZIO6LFIXVQ+ybSkBbgmOPs5G0Mo8bxY5DhUFxCsdxpXxRg6JlFRwhcBzLsmLm9aDZRE
x1XbjyeGXK863UJAH+NvGNbXiK7fYN6YoTiV6BM/hbx0mut7MKZPctadJR+IcUxocEfyeuujEGzF
LR1m6NUGKF761bkrByh+BH03FSOjEL3e0pz+0Vt/k0BcoEpykFGvamsguEiXj1Wffgbs78lo1a5D
MqzHHlO1OPDLpO2oD7+pnrxrfvsmitq5FRj4o9u4BxGK6Jg00d8Aw42Ws29UW9rphrY3MukoWLor
K6TJKXOwQnt9qoGI80ImhPrjp6TCRoMxRswQTLFSjMmg6M17EyEJN8pPZaTUssSZfUzKSQfUgpPz
GAz9BBt+YbpK45qE2V8hqncTM8V6lk8kwlyj1ni3eusZKcR61lJ8LwUiEnFgM1LDVRWyiymooNnr
9iUg21OK+3X1HGTjOTZQtFh1iNwG6Vk3Fr8pakJpzC99PmEbaZnKQpMzWqnhHW4UphQR+BnMBw76
sn73uLHqZPh77/GlsHz5j8f+8eU/fuzxE39/X9QgvSWqpclMtqL6PYoLCfs0b2Fd9QaJiP/2R5Iv
qzJinm85dq7Vw/wlL/ayx73/3PxfPDY+TGU+bRFjiJK/LskJRY6DLAAt14KKMBfb4ePm8aVlGO3W
mJ9rsevb/V+f4l/LL3Ac5KAZcFm/TLE7m8q//OoqXKXZfTic/5quH3fnVjr7qjl6fy2DD3vd4+Zh
uPx7r4EEr/v6RklJV0PPvP3r0PxvZs2HhfPxdTmBOBpoWaAISmy2cPVuDAqoHxJcksfN47HHvcc/
GERBc9z/5z83yz0jTZbManWwC9UsiHleHiyhDY59y0QzKndM0Mpdq8pc2MQBhUESVjvGqdXuce8/
N4/HMqESkHZ+mWV/8YXhhzQ7oqnrAtGdmRzMgHacoURfM+ObE+rpiQ3AorMcyBJSN4k1UYrSfFsi
8FBH0auSh9+EhDeqVG5gjG2x3Vb7Upomx8KeP80sk4qW+04GWh1WvuRvAzM/E+857Wp12ki1yOI6
9aekBnRuaMZo53x+Rq10pICLINUySQ3aq9hP6Q7p8DGeteJkZFNsy00/uXNhJetA3wpp8kc0Khht
prqzumE6meN8M6Ex7WTVb/e4+nfiVH3VcVht+txPqK1XcTPkp6Yqu1OrVhYrqr5nyoBFsjZcBOhb
o0JyPjYSf0bGGCQkHMwiy2IvYHLJntTgUmUKzQkZnoNtJqPzgccYo+5VGaTm1Gv1USpQjcyFvi3l
udiyD189636aHkUsMEHeKqdeVpTT1AZ8+hUypQUds335x8gSTFGoFE/ZgqLK1WMdRfo6FYtL1I7m
1sBbeABixw5IcXxh/JCQfdtmKf82cpsd4deBSmH40uEYMPh/bI4+3YKJdzWxaP+GNSu11XwOAAK4
zBb5WWjm/DzDv+40VMH1TNYp3cW4FxO31TkqWuOzxRXbmcCMLD+FhpGdROGJ6dJ41OYABFSZMlKh
3Ubc6OiBq0Aj2MrGMaUjfaRHug2i/CYHS4ZRUU0HfWOZ4h+FFsHMiA03h4WKUYYaTievdRDfwnvG
x41EjFKCPkCGaphyM8ymkzQyEEYffoiWZ8LsiaxCwHsrKAv5IiHr1qMecFS6sbWtMqu5Elnoxnv5
jeudSIx5+cQGxBWXg8hECaUJA5WMmRzfFZJrayeVrriPx/7+8+NftMwInbFbQmD3c7Qh4oSwigHQ
nmX+dPp8KLKKvWtc3NUaxJNan3DR7GLBfx5HuxHGT8yjv2IXP01ZcEwyaHyQhYZReopaZG6tKr0U
CtlNglV+GPJA+2amK1vNN3KSu32WKoBIxYPWslPEtHMoGMBsBMOuiEoqlejQ4K9bxZXXAbEhaBNN
v4FEOhIXnafRv6qFvOkTPCipKJer1m9cKwwVW/fZpxqCdasCUieLKFRJeYGOqUr9k8W1ShjN60AC
Pc2G6VJJDbnzMqgy8E0jdgmz1V4GfziaaMMHJOu1TuGJ9vYiZUhnJBBLG0bbbEswx/oa+s0hRoap
KeU5M44tY9RecXoLDmKdRPcy8p20o23VG1ULpC5BAGqV30PFJszIxI+uxC8H8s4dCqV3BGlPjBMH
e1b+aNR20F9VrAfBePMjLh3TWNDpCxqQZdJW0i9+Hxi2pUWeIBfjfkhmQAdZ/9bpyk2db3PIaRPW
waWDwXKILTQb6RIEDY2u7Iu9EGESxagiZu3IQqjSXakKuLfCKzackPFdzmw3KUiCn/Ft8HFK+vpm
Sqo7xDdNO7HiP1ktDNLYyJ+nOnOESTlUlZS5HQ4OUwq3ZRt/q9JlQJdOk5yZRWG2HzmKj4RoYG8i
0pq9wG9eFta2ZkJyEcbQcMqOkZooy3up8BTwphsSOEm0pc7ziLo5E82ukgLC25BO61GTD2LMjrKR
tx2DsDFHJN/AORuKvMRntPC4KHKUSOKkJCJPK8XZDqPhWAR7g10cNGwRj16WVC4NCtnGufdrBOqX
Yfh4cJhVip1CTzK27lMTjSBV4PHXKFv3VfDZh5L82oG4VbRml2Fm3OI1UpwpEV4l4USiBnNcFChq
Xf2klcQy3e+KMvwjkY21MsSCDWJ6sdic9SRcAZVEKyZE0op8iFVdUEALITS6GmcLTP3dspVsFHFP
sH1Cm4IsOr3u4PePdCKiqfmMzZZOfUmYia9RlllMyIMfs9HzPY5LpGqLWynQleI80k5YyRN2UB3x
ONVufqub8hnF1Fevxr9x96Oomub1aHUdfQ4gJ1CjZLxZmUZTj8RID1Ioi0AxPpsladApMU30ztrW
+xS1vPMq2sutrs5Y16yCbKzxLIUjClad4WPlowtMEkU7aJ+hoMyeRkXJ4T6XeCnefU36rcL5rEeZ
vM312nRjaIfQ7LtVHVqii4+Fz3ZLrxDm73ak6RFOZcBEs0Ny3vrokZWS+IVQJUnMJ+4wmzm79KC6
ppSeriBjXMl95jO1MbnkIX7Lfb4OCI14EuZ4y4oUQi/LT9goo3UgSvdQY88sZwjG0fYQGdJVm7Al
xMdP898RCf6qiXHTExtCyrChH2MNiU7hH0RTPalBifLNwtilNbXK7AztlxaariHXH90kWhiE6ytt
WWujmNI5YihVa+EtTfxopTCpcC0xuDGz3tAZMskRX4jPbSluiZHCyDV12cYq2biY2mKZSIvMbsZh
pyjdH72aX7Ih7/nd+k7T5UNHautL2p1DtfkJxv6pQnvARq12+gGyee2L6y72L3RZTK8KKrrP2HBZ
bdR1z96YXBPpqxbGYZVJS7VQ6b8FHWDM0ga8T7n1sHj8iC2azL4TBvY/4rdfCbwEfAFqrpqrqEXj
mKW0J/yH1xLrcpVvE16ZXbdW7U6m5O+F4BfbOfI6M1EcBmPyPuK66yUj86YkFMwjin/zOKWCIw0k
h4uzr7pFFiUbEYE7o2JF2IhG0xGWUZFwlYvDzsBrCZKS5mlzlBEmwfzoT3Rf0rXWodMRh9p3qyr5
SrtO2GHgJm9URcrVz+Sle5ke147R8uwTIYqRHgTZbiheibaI9n8fWR6eawoAOXwCwjvbudgRvrSw
O/W64lIVlM3odXX1+vdLNCfrWsVNO/mD6lFkM1xcNn9TwMQiCfePe8D1ERposTtpiOKj1ELC+bg7
1zScsxTTqJJLL/lstEwO+ZbHjdH7hRfn3RtftRtxCNFoiOm+CZBGhMu9CJW+3mYKvCTZ4SOYb8Vy
zvdl0xROJNT44P2Z0r7VybWUDb105Q6PoaExFzbG+WMCMM2yVQHnrrN9mJNtyAE6lLz6fb3cVAKs
y1ATXh8PJaHpY0VKc+jmGsjRocmibSWAb29kQoICOAaG3OwfN/1ADM6I3QWQebchKEjAa6GzeuWx
uMOfjs+WNoiTjjKtqj7GWwk2myOOHhBWgJnzDXGcDU5LRvcesm+xR1sC+pYlkPM6A/paC1y6kk0X
maeuHhkuYluHmhSrTiImzR65o4grAKlAFnH6aCJKvCgYoz05cBHPMf6mbOV8QEW6HyhP7HxkcBFj
402lkYYJxIZ9qU7lnt5CuW/FDkVHKa/hMhdsJayEHPFSrBy6CxadR2LF5XEw10UbHB7cRfyo9T7X
GqJMm2BZXQIGIY8HjZjsLhErihlZOZW7UbtmXnHFmMJ9Yqr0dh5/EICwUWk7bOnFvl/ehGBkYNA1
0bEKrG5bR6LzeO5kYo/7x70Wa56D6J+26lQvxo7oWvd80qT6Ww7EeWsx88UuV5P+bGzbQhw9sRr2
oaoSfVKyn8GzeW4znkAkjm8yI3hSSGqSYxsSMMVeXy7bHxVRWxgatQRFCtu5SdY/eaO9eejSI2Nt
7DmmV6ATCgQNpZRJN0kfsSn4wZI0PYxIJQYnqsXIU6/qzR/Y600WJrpQ/1D65gXrVuaC6PWyEsll
P+ectQ0NcyOO//z/7WJQKYr+Ty6G7c9nWPz3FA/p70/8G2suSf8F4oz/JJXp0EIh/7eHgd3If1Gm
SZoqEy5tYCb4B9TcIOKDMA9Zgnf+b6i5RL6HZumirGiapRmi8v9iaTAkWf5fLQ0s5aIi8rwsU5FU
STH/EeNBZV11muHrJ2mKSbPM8W+FUUCbdQZJSFA05UoaMtx53JRR23uwRJjnG80ulaIGFdVy93ET
N6iZmhjhLwme9CqWmwc+c1wYmo8vizHGK5WnoZcOcrRRaoHae7np2PDuItA+f7/8+5iQI/b0+TAn
AdMGTDgVOWDcPO7JzciDam2WWETB92OTLHdlvHA3Hnf9SkZ80hsGNurXucLCGgo18q9lBTc0VO0F
VgQVca3VVqfRIrzXCsmYMoH02Y3B2IwYMTokukV0WGtmxxDL9IKfXEkWpbzSdqxxuY7ByDK2zZR8
WblOoYS4DZSq2jGMDPud0EuSV0FbETQeqtu826lkY8F6rMrbFJBeAYk4c4PYfO4ma2vIOlMisdgq
Ms63pEEcpC04uxFo85Kxw92mbrj7wPoq8PkSLjWbx/MUSh1m2vKMIzAtW2S0FZmXu8cNXsZwLQ7R
eeybYhPVEGsXflJCfMPSVK0CP9oso0dMtsDp9a3ZfsZRsg8RjIltY2zlcgDTMpTbIIDTrRrjVg3U
ewaZ1UFQ9hf0yvKY72ASqzbbGpJZlz7ef26ChfH0ny+nhfPn5EN8hSjeeQ8a7l8k7tKpe9wzlnbd
455syhBSYAlYS+Pw8cwfN8ajj7jcCFjv5DFT6VT3KUiQhfLXxgRgBMlaFjbpfcaSjfneNpgmwCWv
rspBapD6rqpnWbsbBPL91OCnR5ZEu2iZ8Hrga3rBA7aIsdrz1yA47azEAfDZtptKuFeEqnfdjXtW
t7YUO3shE32WnQabi3jGb7IaGs/X96RRJNKx4pR/I/raYYLyWhzDyI01V0Hgl2x75ifURs18VmDx
lj+F5plMsVGC1UnnTNOqRJLc7kIc83a1xztJUiEXMK5tm6nfzl/iMzmRjK1UJEQ35oMGiXqrMKc3
YezxpTBCZWJtoWKrnTk5GOqBjhytJTV39d/4QksW0ZuMWh6lQ8h0dJXf87sSezqIH6a1y9vG1ESj
eFUZQcGaIDpyHWe8VtSR1oYxFZwSaoFhXFWGXQen0voqf0Au8vad+6foqr8I1soK3PbQ3nEL8E4g
Q8Z8063VypYRosvHaZHgrKJ9cYXx0tx4vHzH++B+JltyyffCKRsZVqzKd8bYzHVTug1QP0YHpXys
2lhCgAvyYd1hZRz79RRdkFguITe/nb4a6u84sw0qNnpFybao7PlbZNzYMuEmM2zVgvPEgWPZ4idB
LhZKjdRtTmPIttIe8UkD+MQdfFPGfX6Rn5XXjMa7xhqCsRs7qdNc4XyhUyjv/m7e9rUr5q7C/jbw
dD6bt9LcIE9kPoKfmGR0xtjpXT9QSLav+ZfxnL9YbnoGfa8PWAZhR7xbwBE2aGkEjmIHsGNNv6Qz
aGLbTf8NgRtzmbmOjulki5epcrLWQQZtPikHgZw5mxezUJc+1d/xiTkOdppduW0ZHcEqoEhDxuyk
P0UDc3YVwwz/zhiSKAxinewoK6wUG/UFywXNJMy116S494fqZbzIH0zp6jcmOcBeONn6g1nSPVtR
E6UoxWwqbqtxOaG01COes4M8YuyBBpgEB3/UezfaisibntB6kDoLEgfxN14e+nJue1VDZ/5j7VBY
Qt7wzMY17GSn/7G+2f/vm1/1R9lpn9GPdWXdmWCy3QOUqitcONn87KMW61fy4IjFvrw0KEQA07zS
Dqpsa0efjiEZ/h/1nG/8bX+ecnap9qAzxVk1n/JnBokm3ZicD5lXRm74AwpsQCns/PRHBvz9EUGS
/qoecPAxHeuPlsNIKHPwQRHkR6X6Bk2BjI8jXBYUkBiInPqpOrYzJRZrBpqgjfmHmL7pRYSbRBuj
fWuUd9YOn+SGdDXqP/BwUuOmhS53avosW/lzmm0w1HykuOTy68aCJ+vW7yj5kBv+YIoFPYbAYVPc
MGDznjefaG086av4tVhCUV9uJt1jp9ezRNV2/DY9a4cgYNKzGtbkAWwH+guIm23tOXqfK5v8pzWr
5fDRx968LS9xixp0VftrjmXYOAsrQNyWT/5O8td5u0kvwje6ZY7vILgcej57+dMYOvxBObL5O+Oh
e/HnLTodcWn9OZbgmbwOYi+xt6N5HPca2UnJJudCx7oj7dIn5LU9sh7BDT7pvYRYD2oXTozCkCTe
JL6rX/l4X7Nj/AUJ2/oObi2h3WeD4MRZ+SUV05PBmCK4G9+K/jmujglz3zuz3lHw+DV+aaNsn4QD
xIhmytkWeEVzqL+le/vmHy36QdMFNGofOMHLQOxS8UKI4QquDTy0RPWKbN1KL1NpiyLU+LMh/sEo
0KFLCm0WjyhzfRXDmpulv0SYibgfkKhdxzfs52hFeNnGfb77/Yfc/C7KYj69uLxkw1P4CGEOb6xV
TJqlnl34HWpgrUTi11HzUrXB3UID065o58ZUOBZHxkn9j5CGLN5FbIWYy/6kW/5DpuL5o8sLY/0X
1+zNduF3QKNh9YRE4hqkb4l6xIvJ0yW25Dhsbf+t3mHLi7j07cXKw5hAgs0YfPf6gZ5Mkm2Jj4g6
D9GinG1m0YPYRP5RUdPPdDHc9QNx93TpwJI7UbaVimOChQht+GqBbzlLlbh6phMxUjyzjDlqczUS
CA/lPnm3dsouvun7aaOelPN89p/NHWc0WXF74c2AYM8SkzCIx+j6xlOgg1s3aLyIA/By5VQ2YEZj
VyI9Kjrl8l1GgaPtSMjwb6k7PBWEeioeCvl0izY5YlyPrK89AQsf1CO9+WnPMNl7oSLnCGo/Uvit
4p6XN+QAKMoKFo1a22bN9gt5LHCLOdrrN/DwUbOnmK5Q4COjg7WAdkxApIpfZENUdwX5HgkGQLL4
aS68TjtK/aZXHTM96r7N98ulG6RX/D5EtyXkf3B23ViInpdfRe/nDL6OjBtUPVvsxJVTPwsXtVpL
+hLCG+uMHhEMruLfKLnKsc1dvET5tAY1RS9HxvmBEw03vL5GpEiXtarQn+2t5MUYNrKMYoPggFX0
rb6WR+s9I4z1yqO4Nv098HKMxew0bPO1Kh2e0k2m1F1BjlqbX+or9pNDelvo+cty2v4RDKc+YUHE
d7gmFqVfy461Vtz8o70K6/4KbuMiSLtu25yHvfJeba466vff+mM8MfgxzyW/AxjwXt2QTMTMsHPi
4QhU6U1E0fNUF7aIDWHPe0T/dELZTN7dHZBEgxaQ7Sqwk2GLhKRPXpQLXf46sDuZBoQz0OZdi1/W
u/jaoUUe3PoZ8zMtOi/FA32f9uyVeBZr9uzatO70NcTJdEe1rNvxVd2n1+l1eK2fef/5Y7B+Sry/
q/rEhYMmuV1sm6fhib4JZ2wJUQXtkA1HKN8ZL9Lz/BuOrhIRhnBkhLyjDBgWdsVKlN3gu7uUn6oH
BfHRT+UcckR09D5R15vw1m2Du/Bk/HDi1GvpWWzhmNnai6Ssaf2KrU0RoYuv5nxv2ZTwTD6X+fUL
9j/EAFW7qXGxYAcu1prNIMhQPATgSeLhqD7UNiep2LPC0+r5iK8tSXS+13RuuulEr+hcMblFutv1
ax3/dYZnhm6yp3ym5OYpK+nTbapz8cN12mIUknnKC4SncF38MPJeg0hst3gpZf+Zqqo6t8/iV+bM
1pvpIVxNcg+lFtO+pjmiVvdnLxvY3V76W32r5SOE5v6mFGsr2Sbv0QC5g7O+usCA6yDU3JNvXnyl
uMOZP4C3K0htK9pVF5IWGJ00+KT4eeMErF6IduRXNWdk33xrwRBA2uQ3td2mBs1slJMIeFbxx9TY
/ik5+688ow7B6xwBZj73xbrPHRT2lE3WH43t+WKGskv1imqkju5G+TVmm+6nymH4vaVMnRWnw5/u
sZuQzsOW9zxDUHsYwAYC7VvItSGeyBX4J9WhLMMusfRAlQHTd9lt0TyYu8eNEebWbhH6m2b94Stp
v+tDi+lu1/3r3uOxxw1gxH5niSo7DBPpWtqiNS/xjSmtHzs1SszVyLSP3T7lMpY+UO6Pe4M0/ute
Jgg8r3j5l1Rt0Dql/X60xAi/0PIjZE63+eZ/+9NqibtW0wf2kdrGiHHPJMJbVQe9K+fsFLUGL5xQ
UGd2yx+UzaXYVHirLRQfmYRGvceJps6T0wDu2Fl5xWX/cVcpKfEnmEW2fNFZblunLV7JIf2NZPrA
tnikRGtYHu0osNt6rdVrwGyMTNFmdcT98lf5JENdJEjwF3vbvt4o6rY3dibAjS+d9PEDFU9M7vtJ
pJIA2vJOBDuzOONQ4AMH+jmsKCaPvYgowBZi9HFrfqmqn7pjvzJs+a7fleMk0T/bC6ZHW5h+pmy4
2W/+Ol0Et2UvCtCHv8H+85XpnX8I7eDYvcvvFEjznld/IuQK3avdbggmvE6hQ8jCe3esPqg6g8Gl
WRzCT0XUYyJ1XpX5qn+t8Du9Iy+4SB/6vf0SJif4bQnXAYL6XqyNwSOMmGMP3yyF78Jo6rf/iS8U
qWV6075MR7uiukPxB+JKO9F6HL9yL9+y8ZBSuzy0BzTg8E+bPwJK3bdkM/2SM/YRs+97N670rnnr
0DOe4h82xVR6g277781v8VEFqA7tGEOTsZb2vHk4MKh3+LGA3gf9VGslv9R3+ATMvUCT0iTUDgjR
uP5dcbkyJ2Y/fEQPOLGLhR6krKDyTPh4V/lGu7a74DigZDxNEq0iN4fZ0nBNW4k/A5K/GJYWW/Y2
3ox7/hoDOAzL0Pcn7EaUScpqvhHV/eZ7pW/jkUQnQFwkSbsAo1aDB3iTvKDYzr/icKmp+teQt5OM
l1fB/R5t0Hjr6OA/GTbqr62+ncVVcvRR3buNF+2UDTndhF516/aL4GP1h99aKfY82UDW91ZjW1+o
f4V7G5JIYycbHrgJt4pJylEFOUouu3Cjflb29FGkvcTCcsczp656qHnMZgc3NjmuoDyMmwiyAaMC
iqefcpO+1j4VPnsqKA0rxqwpF/JnjE+So+6CveoGV2QwuNqHdUWSGS05Eidpwqx4SB9sZY2/kcXW
OopbrOXjpnuOz5BZjddqx7Qb1e25+Ajv9O8VosN+DFu5+r1rEOL93BJHCwGO99ztvxgHkggavkI1
Fi965Mo/8BpKKirBpsLnddRIeNhS3+VtvRlfORrV2vLKs09D6F0mXvAZf2h2pHrplk3gJvqAhWpR
CCSswYUnKFvpxub8WmYulAQOe1k46QIrthH2IbJcPF4bFTSmtmobb0Tbrt462k9cODPIy7A4r8so
6L64ST6NI+VAZv4ZgR8KRw2JILX7N5s/ylN9XZJrDZkIWTnDTVejQkGrT8eAHgEq3RfxDxby/kAd
KQb28DEf/P4TgQ4iBijccFtxl4BxQx5KMYSRsPvUvjJ8lZgjCAnf0RsxZNcP7ou969UTX8ZtiVNk
jfNXlDZjuMKUiNs9V1Zgr3r6YK/5uxKS7bLuGGaKDo7T8UtCT7NnGrT0Wxq7+VjOog/zly4CwI07
J0aSwC+waQBxwLsrXQHhjeJb++IkCWFRQAG0qw8F0tpXM10z5CexR4pp/Nb9ssQRC450HPhdyl5t
31+aE7p2A7fnaylvYKAJJ54XzYmtfiXrly5XfBk+cGLTytADmz7WpL1iMgSnlAMG+01rt/mYcN7y
pg1HjF3gnczAxrhl/mnof6UedoTsg+kf+sdsLdD2CaLdcLQopg2n+fJND4+LelRIenqZnW4dnw1i
mLrV/Jp9WLdJO2VwvDpHkuw0vabJk8/K9BoUNjP6vl4Hw7EZlzbLMm+LT6PPtZfmUHDwBU++ixrx
sqsbgShL4UDTgT4BYXLVYX7tL/CDN/59cloOJ3rcK20te2xdjm79k1z5kATK3dC4hB5nhXGxl03r
LNxZTEj0FTCbZ+AEV1SeGflLq+k5u6JzqI7l8ELXiyuRr11Ci62CyyWn/jJc40QHjRnXK5/dVlxh
fTnrl+nyP9g6r93WlWjLfhEB5vAqksqyJcuSZb8QTps5Z359j/LtxgEuGjg4cN4KZNWqteYcs3QI
J1w5rErHlmKB4Mg9diaPq0n8uQu2DN7HetzNN7FS4Py/8s5zy0lvjL3si5DJs8ISN1h9sWu02KES
lht88z0r76G8pafxbH3oXu+4wFXk30nf9txygCi+egNu6VqOtnO0z6u1TSc0Xk/WqqSMQM5PFWOB
q6Ve3JXS79/rzRuj+zJIVle23z1iC6Nuk69K48A5O9hUz221NhQ3RvSDg83CYrGPym1euo3qKxw+
dQiRM3q5DS0s+5et1h4h026k7GEmB3YoVlEuLBQilsJRc9W9ji/qb8fbfOV2MwHYjj4tcXp3ieSp
6jowPHX0+Qd1HbP4ymF/5UYBE4pX4glVHGd/BsykGiHA/4yINWQS8Gi5GB/zx3jiTmPBRrSewCrA
faGcsuQmGwcMDtmu2TERnxnFcjmVO06ovFYSVgB1PVo+0NW3QnKDZKNjqhQLvcb5lsfO661f25HE
V98sjxny+oP2YQAlLoAdkLKzqyEJ2Jt6Wtv5c8/V+BP7HI/XzOww66c5XodXc/atZjsjb2wJVHBl
wC276iqeMytL7dPr5HKEP7qK+GRrfIEkofnJGx4Mp6jahtYZiuvccSlwqmTbhqSOniUgw9tF7Jmp
PlNwcaHA43HWXXaBqARriRzRE9sGpL+Yc3Lgwm52nlh+V6Nv3uEDE25oq4cMvhrzn1+lvTo2cdmc
Lp/kG5siTcGeU9JPeWnDXblJ1rFx5k3R3vRbeAlv+o9B+f80HAakq2+Io/HjrsItCYOi9+sp38k5
PLQTSY87zOTco1CxufCwedWQ31byrRTQXlpx/Pb4S+0Fv6VjOER6My8+eP3mWfmaB5/G5PI18VJQ
zl26VwP3zx2F8+ih/wsuLQuJaEennBbLXVJ56/GlvZn7/DN9kX3zg+xMM0Ibvmr+Gvr9uFPeIAf8
gxgdwk1eRy5jnWInTd9VuW036HM+WX51LssbmyQOa/nKCxv04t5tf6nFAcp2nOIAd1Un6ZMtPd0j
q9/bp+qhYDr9B8dqbtaLfes6mLAaxvsNHZuU99AN9szPSZGwddFYlWlZ9vR08ifO/B+WxcSNak/F
mlR5de+Nt9EP7zl3AAXeyMYH32iLlyQ/wMw1/5FdS02GC1zGiOPTB6aPicZJ3U9H9R+rLiGP8eJK
z+GBq6y7Fj+6XwQryHoTV8IKTMClgzv2i+GBFRxUcEUfKNkvDD/GXyRX++Rcv4RbrtZvHiQonrY7
0iyt8DzD+d8HO53SbYPEVuXY/mHf6yfdnw7xhkRd5GLLCvuLhOrf7f+xLTuZixPgRullHFIOJfvs
qBCLeJ4Rx9MjdzWP4vyFNarRtqqyJkVcgtFjiDIjUA6hfYwqzj3rDvZGeeRoN3w5X9yceAyHNy4W
9UeFTmqtVnjW78EewTBX/216mxOPG8rj5fv5yF6XY3NtbyyKCf0T+jevMWWCr+709+XLeVvazXwj
jSD/YF8y9Gd4INH8zUZD+R8ctQ8RCGUe7G+qEylyC5glyS56Af8RvxqXiobOFSY+htGMy+2ovuLT
yd6Gbf8LbpND2XN6AsPzMJpVucuWVX4sDjpwUSJjOYXDqCb8qGHeslJ3le+cQsIGVtF28kE3FVTg
hp/c1TUe21V5jH1t66yLs3MgnetlfCgb+4jVtOKwhDBYVA5gEqjik1W05t0gAR4INSAPinZMYV8Y
tocra2Qr1o1V9qU0WKWRpGHH5fhEz9lGP8tpjJWParLymxqOwkqHKnY0NsisGAe8yrHHYVrufJr6
mu1BlrHp8PYuaskZYpwP4waWbZmt7Wvfr4qDDSupwPS+SjGZDejbPDLCXHvbW/tZu1UsrCm9KLoN
+54SWd3CSqZABFn3reybffcxvg7tmvhe9QHTyuNNp2Lusa1zOHzm1Edh+oIZSflAFrMrb5z4DgwE
dhwsrBtMaueUPeGQz2SXPt/CPZKu2neZTiuLfrgF0Ma1I30G2/Ex/ZN5eoSsneqH1K377+6O6QlY
dXapO7cvUE+tjLt9kL9oXBGhrL9J+0bZRC/TfWx8A4w3DIufhAqJR0U3H2ZIJW87jcSaNd40FZQ3
jSZSbBFrg9iKCKTG6Ct4ctXkqscOJBthg9OHEbnykb7PfAWDD0Z+Y1/rR6iuyKisKcYR2+U0Y2iT
vOjpx8AzinfjIx6vBrSk2UVCF9GbP9JJ/962Ej2v7uXPcbsi+oLG26oPSO/zZlrkLCNbLFfST+da
/7Q7Q48g9PNwYzBiU7bxWVtOEPBbLgs37KGE39p+U7VrxH1A2vsMMwq+Mx4PG7SHigYSqyuDaSsQ
bLp0FL+rleISE05/THcXOtOqeP1jQC6I5l/I3I0CKo0VdwFn+OVlfsa6aoqmVHm2v8dmyw9zLsiI
+Mj89MSqjRCeaUb4M6+RAK6ZLZ7rJ3SU4QqZ1bra59w8lMpsJOHJ8Mlk+Ozvxld3TIZVnnvhp0wr
uRHLb0pA6yr/173bxPiEUJ04PrT79gApDk3nP+0VnNEr6b3uwIF//tD/kdvMsGOJxWw0cvtoa9hr
7rRhl74E0hnaTV+LGecCfVU+L8sTfzHq99MjEN7eFQNJIrlYrEnNloK9ne6x4hk6+v8VQzotXmWA
qBdoWKtY7Fk35QtFbWFvFWfD0BKiJAynESmwDYb5gQqsXhi6uYyJSGjoN0W4UUUdwUwUoXLvYgGs
X8hRRs/Fv+o8tGHP1BTIWDl5rYSOHaKEZ39SHAdPsOmFH3437ikImBdy8PMGboDv4j2ntyZ5rJaF
cyFTIc7uxra5Ks56Jl+6XyXfcFTEluVhh/uE0Bs2q0z2UqbB2TMDjtGhKc30c8vBBdoO9+JTskaQ
JZ/CD5V1jOreV1ERb3n3qIDTSyyQa+IRLPYqv+AMp/8JYSJfs535/Sl6ToxTi8kCsSk1KGwWN9yw
ZD/xdKmMkwfVcl4dCzgvS7mlRnM+rVuuucU9/QlNn0s9PwJo9u13OgEWwREcvWgz5ZfpGD4xPu1e
ISXZeGedzfDKGZ6BovP+hwTmj7/V6RO39FjyDHzpd/y239nkVMMTG9KwdSg2PnBps32zw+Wmx+I6
XPGV/uaXmhJnZ32X5qr202g9q7BsjoipzY3xwFCMXpAdljspXTPrn2b8r37XeMW85qIVazVvPmXv
q1c3JPSsmJehPCaR+psNlLDCn/lW2kQ3UPjzkuapJ98Rkj5LLEcqkykiRJN6xK/rJxKkFq/kHMad
xnUtrUi+XrfX1MYw5yPes4tt9JHBqDxXt7LcWtKW4QITByWhZweEback53m8k44ZlNTOLBQUGzyU
df+V0ufZmLR3PMaCXOu6357mU7EzVtKW1hHXApUdNK0bfdk59oTi9mqdIX4Yz+qe7VG/g9JZt2/g
DiqJiEB3IEzJBagwFMeYpnFKWwq8FLXYNbwvV4VoFe0jttcdD5AxBKOsrU2fPPetzk0Ek7EUkyrL
3IXResH/jCAl+jCfTL/dp7xSids8YsQGya0WjzX+JJgkcAP+04iW3gzzmYE5A6OxX5uWR8uSckNn
6EskNmPjO50LnzHWo2dMeVPO0i5/rl+zFzZ1mBo4gjzInT8MjMhqiKEf7Bg4wDrZpldZf07247MJ
iDtws9/gTX6bOftSeO/q92KT7FVv8enqaJ80u7sP+v/VvgRxo7gqSU6FH/jSrrvFV56O7gWKz5RD
20U7vJe03Hje0Sl8nk7FBjk985RETOiwJnLRUNtlr80rt+b0ykXGgqfWa+OqPWwW7mfiYZUdaQua
ehzKd7IMtTuRLF23gcyNWjObmMm6Vucx7q5+C+3QpL5NT4hZGVs0rz3lTr4lDBuDSAa4KV3PgW+w
vIwecLcyJbR8Z1UnBaeOtesrJJZ+r2+WiVkGNhwfFLaZcvWvEGozf5hIlujJ9/Gd9I2YD3qKh0F6
Uk5sLM28Z/TFq2f9zeMSgwzbVWoxj15p781vfM2/iAYqfhkIX/jzXDHiTdgTtWRhhuOg9NYemt9G
5hJhS19Zx+RW6Sv7xYbB3Xna8DdZorVVrxgBIo+FHyO98u7wHOH2LpRhb+qh96yT+YxMyJUP9guz
wwkqzw8iYyCszLuhedNQgudzMA/D5/wNix42VfKPOceOtNRp1dUrUHnjeA/7J0XzNYo04i0u4YOg
gZLOrnWyNki6rzK1rc6gc7P0HuBryo2cmV3HaXY1f8VvHCqCfNNgMGKiw/DE7/dAe/nj6pd9qEI3
ulS3DPL6WtqxOshgVCDsHZ0S1egWZ43icxvUXq1RA+vn8Fd5mZk3f9uZ27nIIm7Zr0T3tqQt4alv
/HvDmudOz+rUvslb7cZIUfLKq/RuvkzvYbJVdqqx6Vz1G7N9/IOL+07jzrhJ4Q5D1YbZ4s2aNywZ
7bXZR9hi38Iri4IpCyEakUZVLw4pT/Zp3DJnIEHZAb+kuPBNzspm/E7PHcM36dyTp4Xq7qa96wx5
4mume9XN/sI1adD8OfSvDE8WIKCQPDZ2vJpf+RvdpbnIX/ohfcYupjYuGm0qPPQo0335aDZaKEat
LY0G+qJXhswGFHYf9Zv6UL38Gn1w2YVXmWazaz8z8qlmLz9+fnKsTukwbKdNSg32a42r7lbTFHJR
Ez/zGOMrHrH6mtyWK9oAuEo9K3gJFmyH4RlLZP0lon+c47+MF9Q5ZhvCaFg40S4wG73mgcdYmcEt
uik/+52v5jq6tAdRIU9svAgBVkhIbjQsD91T/mw+SR5vafJRcWMd4nXzUl2cnXFOvfo8bfQvILXa
uEIWclC3xpmcl+4Rv3HrRnsIZJfsafSYLqJnJv0B3QttecrOi6fsik08uOpaQtJhbdHh0WahMf+i
sXhU4kn0b93H8GTybBnf/oiWLeDrI1PKxYsOEtwcXmeO69GquJHQ+2KG/tH4V6PNp329RdIf1zve
5x96MVHoA2vrjRXyDoRuXL4Ib+g6MES09stFU3fmMyVmWr86e/mQs3yy9dRHrstqn93K2LM+zS++
1kPy/GWJ4EJR3hPkNFT2b81J9RQqtpiKyKvV89j5CZOaGdshejrs0yueoR5uNE62tUvbGf4Jl4j8
2lzQfUqM3DhRQ8FJPqneK+2V7KJh8RV1A1LWIa7guz7ylxDL2kRDgqW4j1cs//ydGP42EQMH/RBE
HqzP1/wVkwONl2JVEh5IZxsh5rU7Sfv0td+hojL/pvycGl/UYzR7445KvWLp4yGyY3JAJF7qjRE2
tInipLzT1/2dqKqO4b04ColY6IGWCuad81x/RjturYV+6gNNCHMbyG39KjtKbPfI5/zKeQ5QxKKH
uzcPmFWI/pGes25PD6JsFrpT+/COokM6mhe6Ah0N+A92utc03dsXhGUXZK6X7r1+k72GOppkjU9W
bFgv+FY0Lh+NJLAVO425RzWk18jQaIS7FJpKfQpB8V6osq2zMpMf7JaUx81lfm2vxnk8NJss3cW6
a1HZ3psNC8xzT1LKwXnNwp35JCMgYWem/bF8S9hRPEQxhwQaD+K1NZpH2ixUvXMEXGUzbxyPleDR
WN50Z9bd3JO7A/QDUS8d/5Vzg6BiU375odfvHxnxd5FnUdfSMearDu6iFSPV+V/suM4jeeXA0PFG
hpuMQ5Nfn5unhJqDY03t4o8sVSplP//pPjmpxsMmeXI+gmtDqY2dvNl1uRfJW4Ah4B2C8VBUT4m8
Nb/N7xToOy8VL+LRsuArbRmjxw/OVP0DR980+yaDK/nZotgluOk8Yg7altdkWzxp3Ji9a31KZ3a6
XHvOw/caDYvGxaVznhq30Iq6kSiTlzi7jNo2iKC9IE9yh9+a+d8bNQTAD8oMovfoNtFbuYXfU+qr
AW0Ol9uHlTqz/bzcjpVfK+6Ubnq4svC2OOrpYB5WjYJadstV1pR0l5m70rxi1oTjFEHUqTx0Gzf7
4G8BzZv5OkvL4Jvm3nrPFb/ajF9xsYMHjSD7YJiQRMSBmlgTHdobREDwz6SR5X7OZo27AlrYdd52
v9MGMxN30CBmC8Zr+0ZqGI66qDzikwE/GulgSbawVzFVIaNi5YODXyLiszi0ucr3vI+wV7jxIkpY
Tjf0LUO3hRbGXkXa2CWhaT7ep+7Z2tmMTYctbut8OrJPM5Zehyw4MPvnl3DxtGlfI4Iw92q/piLh
AefZQwmQjBIgB0KcYDKMeAqbCsMIamtVvPy16qfPUORz6TBMl658idNnNT/l1RYWvDJh3PcW6S6N
u3E4FzNgJTdnBlkymNhPw0nLvmZzr9uIxe6zTbum2FKWUJdRC1Ek6Ly9NEMo2Sm7Vd+O16yVvB1L
glbv6EDHRVRHNiOGn8EzTeLNV9lDf3HOyJN6YPyd2zGwLreStKIwIsJSKT9DfddOR2NCw3FnYY7N
3XAzv4bz32C/F9P+/+b8f5+Cr8RMmAMZ/e8bkR2K7kiDHo5fwGwNPidvgnGD/3T397WZPLO11Vln
YP7OzrZlP+9pjCUtd0Il0ZQjO7rbEyjW00rhI6tCUT/OirGrmyN4DM6Kf1/6+6YK1NprO1rbf19T
loJvA5nr/+fXnAYOQV0T66ujq88TtSUFJ/5RRqG1//taI75Rp4CQ//43t1gP/j767xt/P/c/v2Lr
vSA7xkPn4fZk9vj3ZzNbY8UTH/79KCRXDiaJmu5B4TTP4bCbKk7j+oxQpQ+2Gg9WMWN704wt6ahh
t5nRAKlJ14HqIwfMLPz4lvbzqQnnyxS0Hd483rUy14xnktWesyz6dLT8RdOlT1UeurWe6UQbMN4g
A34XS4nfcL/2wfNUTNomKiHdVNkjkCDtwK2f1hl6ujQcps3SteE6T0oOeXQQHNh6RoYsdtYS2bMk
hSONbXFM7tGJZlryRH7kIx/KcTfE1Kc4Ttj6TPZNs48ZXLX9tM1NJtvx+FnKpXrQAxPddbidbd3n
XdklBa+RIQ/kqNhYgztao+M571Tl4BhMH3BM/Ngys3hbW1eYrmfYUnYzf+AKaVfZQsHRQ0ECLrjR
pJDCKIsZWcboOw3UFi3BAv7cI2tsRzbCtKXZPMrTLiujx5CoJCywxWAkCRgP9E5VYX6ELBOLqEyS
i1wDFy+S7xrhpQN/3IgReS16gphuGE6hCThBRs5s4h6Hsrgm3FFyq2iUXXWxfpLc+IQMlXpZbARA
OjFaWygTJhvtC6C1XYKaQrcY7Q2aoniK5LPgSXKFs1YaC06sz3B9uZ3rzVz82FOR+AR5xlP8QvhC
16IWawaOAckcepO+jJ5Ri18XXsk4usfNULwEJSghiN4XCAfAMjVjPlpRWWyKfKET12b5vjW+pnlr
FBI+HdbAuQT4xkvut1AiV0qcESuW949Ajqpdlf+TE5QPWNU5NE3ZuFpSY+8wCxgwPcQKPYcGA/FT
QrpI34m1Jis+4xq3hfKUVDAOxtJGtLCQvWql1gcgiG6jEpToRMtpVjOaUraC8lgGqhkjr015RqFO
b1MF8QjNAvZoVgZbrL4UvdxqO0vr/XKYpm03L6i5gTeRPJqvNLO811yJvjIq9CHh4Kgq4siUxSyx
s39QQ5tDZc843emJ2PHMAl1wfwRjJKPT0BnyZNSu1gdLYPVPz8OfBDP4psjY21Jw8yuVS7YTiSC1
NBwXe95bi8ZdklAN6EkLsp69oKKDVncMiBrdlPB9miwGavZpwJL31SZ5WDHhlR3xir5VXeWUI8Eg
Ed/VD0xVZfqGYcLWlmjOtdchNWtVangNS1lS5QYEJZT84zngQvKCgWYEdG5i+WCTKtCC18W/UUr7
o5Kycuuq5jl9TUUe5/HGBFm27ylpkiCcNsFCxnCN6LZUdXSGkNenLpM3ixsYbKjlkJV4Yc2DyQsw
1HQPc0z02HjpgofARbe2isR/aZJjH1Oo5C1VX1GllzH8jNtpr+jovmREBiyx4VY3bHcmAnMVpyOM
zIERaRw+opKRcmllyqpU082stb0bQzPfqL1erFuIMPTAGP4PBc3/ZtFjDsDpW7Msdz09TxWjqY4Z
4pTOiJ97ruBImEclmlglg8/Ykbw8neWLpefdc6lyhEmnb9mS36eJ91pE4fnSnPrIsr/akrP9Pojg
SRBN+GzrtBwl/V6YCnv1nwRoZuCSyIht8wINrtG8TLmkv6e0G1WNWaVFLziMyJjSpf1IEaHi4V9Z
rd3t0yH+gE2R+JjoDnCjLVSRC1PrgQHpFGJLCFCJxHN9cZRuZeMePZQiPIrgDzRUCoFSg4iWKsiY
UoEMqyJ0CuI6x55GE7S3AvE7PUPrL6RKxFURNIP9hgCrQkRZyWr/aMi2KkFelSLsqptkjvEW/YlI
RGHlFQdQsrHMxcC7K6c02znNWWNV8XdZ31QpeCGplDmFiNlCi4jx+BAZ1BeJw5DcOQYskaX9kFPa
lIFI6zJxKCgivwvPvC+Z2c2ZhF3B7D86kfUlE/qVjOZXZua/c2c6G2MaB1Ab9OCJKzEt1UtFcpgq
MsSwvykglZGaO0pJ9ITOeUlkjqkifWwJ+0ss8sggtt11kVDWZPQpuM1QyhFfZoscMwLAhNLPbUP8
PUycR5F4lpF8JhLQCrkFTBGPd7l/mSEPtuWLeIj7wIq4qESKmkacGsBLg+sku8ciaS0SmWuqSF9r
RA5bIhLZYHWjLey4FbNy7tZOTzFdMPgYwB0jgZZdGECSu0RhsB4G4xkIAeJmkQHnkDHRKxERGm0G
USCftwVjntFuN5ZIkJNFlly7jJBiRL5cLJLmTJE5lxM+FzPWYP2Fa5F4CuF0BaEM7N7k1c2iTU0w
B4II3lNHJtVOHtCuSATdmSLxrhLZd9JM70sNZIYQnfGWyTQNcvu4dCTm6TXqiXJsO5RL+OirIcEE
Xe0DI8z8Elc9eRFY+xKRw1eJRL4hgEgRcArDvh8zQeMIg/BkRLIQ2nQNtZlkP6u5aEol+ZHI/NNE
+l+i0/VoTc5+g8gGtBg8RSItcFLJDbRFgiDKkXoehlVtttUmBDywskzjaZ7oGZd7R6QQFj3z/djS
oUiUvDcNRpn0L7XQIr8wZtCuEGgYE4Lqw7J8U0TWocT17Xc01EqRg4hx8uZkre0Fds6QE7ho3ZGa
qBKfKIkYRZGnGPYkK8YiY1EmbJFA9Ax2q8hfZDPJGwIZU0O95/rTLJIaQb9tpZ4G5iynOLY6eLAN
Q9eKgEfTNsbHTORjIKIfRQZk/pcGGQLTZR6gmvF4MNQQpbnIjhxyulCNYx8dYiWNIBCUd6b4ZXKe
RPKktvS3WWRREhY291R31dhucLbSemXSmEBgc3NqL3RcC94b5k85IZfApzbk40GLFfmXXUwPizDP
DDWa8qOlxr1sasWbKtmfRvBIIkdzEImaxgDzvyJksyDmk6CTl4XwzZgQToUwTsqzemPX0Ppy/PGe
FmIkb0cAxIR4ZoR5RrlUPFUQU8xmwTDG8KDK1bUjKdJzz+P3OpEKWhIPGhATOou8UHMUEOcZK/pF
J2knnOkm5aqzbGpr8IcG/Y8s0kd1YkinqU12QbwAmRjPtUgqLYgsJamefVCkmJLNhg1JJJsm4ggk
sk7BfSotTAI9dp7CEVCqJXJRGwJSSepw1nLFkF5kpwLNMok1cM2Q8aphYmSUlX/G2H3bcsePhWdk
0POB+o4XrLoFJLPu6qMzdfp1UU18t8qqyrGkLRQnm+UeJbG+xgG+bB1lX8UMc/SAq1ZZjOMYGQxT
IB0pFlohACYkHdCln1q15pxzrsIcw+2MlZR8b5JxZ7S1OVkbi4XuajxNDrvEyOynrU2FwFHUkMTW
apqW7LIsPyNEmFRoXTWC+lrhrYb/pfkgE/wCt6/AJVm72aoP+qSHLxUpjiGs+bZBqmhrurnW6+7D
cqrxmDvOYXY4rjhGtRmmj8I4qcTwtliFfUkk8xYioze23iLFuBLmmrs9j5WXKUFNKJJ9ORC8zqH9
RZiHsdVE+m9LDDDQ3PCY6yxlJHu/G6kEDo4X1KBPSgDELjKqd1iBATVd+8jVmLmGXD7FQU1GOQfu
kTtXpL8A5e54FUROsSUSi2vtKpMHVxFkHFb09pRNHdry2i4H1+monGqij0cj+rHGnLCC8CtI6ewE
IiWZYmxddNUMvE55yiOwVBIwcG0NEALJsUha7jn1svg79UV2mKh0cdluKqHsTWoymq1aciG5A2DG
LbsQGW+E1J4tDpHamIHukfU82TFwqqRVfMeoD7Wc+2Vrv5cq+/BIVHQqMqOBxaMUamm+zQRKNyJZ
WmZoNhI1nU9J60baiG5S5FAbCPPTgzmoHKHV4WBq7B9dBNnNKnI+mtHOyaEGbyVGn2aQHBPHSDWa
GA7V8C2T50FqXMEzvXQ1HugRS1mkzKFvGphDxyFGpjiHyTqA+YuIPL0CJYsBbTGr5d0gG5Aw7kGk
cisin5tTNP18MpJijh07MDtnxarpd7XrVJ73ErqJSaR92wwpNJH/XYkkcDYtOAPjjjvZeWmrY0MA
7dyLjhtaQW4eNE4V6ekRUXvEjEdBw1hZJI/TU7gRoo1vg0xyTaSTS0pDD4TA8rQvUtJ5bJ9qXnLb
Tj4GM9Na2chRQdJuJPZcM8yLyWlorxiXUWYglsz3hJh0J01oHURKts5D8q4MbnYVSNL4ZiiS7hIO
hazWEX7Z9o65ezqoInXjWRfZ7AYh7bVIazdjctsJ4LoMA0nuekMxE2gJrVBi3jWT3msohSeSoCiW
FS5O6lIEOe2J6zz37NBhvut82SI/fu5IUZeGM1DKE08cZFrLgU0aWzzsQw3DnnAhLU03EJFzrxcZ
9QC5PJ3QenVCPT5oHdKSmddXJNtz08BRhwakBk72JpuwtyIJ4KWIybVzQIXZDEwpr6VN1hnM+mTm
LhOsJ/gtO51sNddIm+w0iT5fC86sib5AEe+bmaBex265OmydsU4T4vJB0mpzrAhnjaH1gtt21Kxd
lLyUGTKGMOq+yTb4pzU0B+qOQ4/DXH3SiXuy8PYXI69uRXNmHfYIdsjXCjdSyeHCrHFtzfPUbNkF
MEA3Gjpd9IhmbY6nqCR/xzFG0crA460iiovVoPfJPkKwuqjFrm/Q1/X6UnDa1l1i5XNSmyp706Nx
aRA+GiXk+WZo/s0svYYTzce8B/qZzI2JiBH10egYgacHwfjUptF2GJbTIquEFNvo/qalOjh913pV
E6AdDGLfSIJL2iC+Jg3poInxjgHHdKXn7d3MLEZwsmeOb0sITBcgyH3QCSKvhhZ+fYASiPcz2urS
gipmYuReGPlBK3qMUh3a6Xnmus6ltWbga5jvWgZeFrYMDK0KZVXLdhBy1Y9LKUNqiwKPU/Ab0oxK
btTvpb5Gaqz4YtUHQURZQmUcP6nAITEPEFKBsKNSURhWc71tU/AzihRc5QaHyMJcmCeWKdlbZmrr
QYSj4a2QtPhAWXihY7IgtiBBXFb/sVD+REsN/LzgdEeiocIdkIOQ16VV02mM19TMNQq79M3Y4UBr
O6/Ah7gJTS5Ui2HhyBn+WWWxwZxlfS9xjCYE4XsPSG6tmuM7DqqON7FpjmCZJIKOIFhUxbSW6oQ5
h9RFl9n8ssMXLA4VPSlgbb3jW6P6IXcMU0YxPZof1sjJJTPbD/Jrye0jIVF/BCXeUixYe7nDGJP1
0Wcn0xRKYAYkJfnL6khZRZCJ39b1g1uOBlMADU+T9fdG68eVoiE8lc1CReYuf2nmeF0aZhqdCaC0
RArQApB2AFVlY/oTATA+L0j11ZJRWSnOsQY5wwo1XDWGRwnjhD3SApky5RgssX01GgYiI8OrmeZX
qMXKk1UqXglOzWvJZd+n1VRcF03+sisl+uJs82OQbJYr5mvhGHQ1tfaH/e09N+m9kK1MlfVc1n2z
pZ1pTOG0Duv4XZd1dFm7fmRDjXXMvG1PW42l4ZijcJkLfPvE9cQw/DZGSBFjwWpotHHN1sVoQi/3
1pgBclKGr0AlylZFKV4GVCdz0AS4rgcQxJmyJgRNaFqUzyxwbsWS4F/J/hYrhk/B9BRP2buttONm
AYt6rCdQYeRuKp4ZyyWCnPpzGHUQStzlJdhEf4aFd3AcMigT6pZyaYr1oAQnFrqEZE5HX4WkxCGG
Ul4rp+ZsmE8SUk9McUb/YPOKL+nUQaq1nasN0N8PlgDVf93e7KLwzJmEs6mssaWW2lXvWP8KRW+8
LCRaSZKlDRpVtcL+FNhZzj5Hj2di7SsmuYE6MpjrvNFJ4C7MrYXyQMusfhNIFKE2Tk4tKFiFchk/
AlWSHJf45DnqDRErit3pO5IoIb+HlZsWibPVqC32Yal/x7nkPMdJdV5kTJ2jqk1rSKcQsWwcL3lB
Ia+bvpkY6wAaHLGIzCydAhzv14jwJGfhdzkR1mh7IcNaLVOH4E0riNldNET6A/OMKPlsqtI627Sj
OTXMK3Ow7g7iuxyrH54XffaNSvpX6P1mNG2Tk5v0bPXNT0jjzS8btBJjpS0bByUG8PPQrQPKbtG1
L+W8XIcWYNgxCq3tGAjM7gQFz2JGahAki2mD4sCSUBQHBIUDt2LFUOhfhUtDzH00QbTq+/cwlO5J
aRkkgHJKjqrioc5LvlWN9BAErezOI/ZDrRciy64jihcfvzSykJaAwLZae24kGxRDmNPnCCNj3X70
AM+admaatIyYOswGXkHbt2xWEtQ6BS+PXCytZ8QFs/2FdsTEDucmipNtE1W2/FrlVZUm+dvsRYBY
brw7MOMTO6k+EnMiPUh6UhvzyF57Hnln71Vg7CdZy9wIMN8+abkHcwFZLx4Tp+Jt0MCRkVAzFEfy
N77DBOl7PrL4d9iy2EhIiDIH9mez/s5C4h5ixUZeXAryzv//w2huLmMnDFWGke8nxyiT578fD2vL
nhlUi0PEMM4eB3+SMP9+SPzvv0/z2oSJ8Pf5/3z49+v/3+//9+vL0PC4/vvcspkwjhtFGv/xT0Z4
JEBq/3G1/z76+98fS7sZMKn+9+nfR39f+/vufz/8v772vz79+7kA2kw1fCsQCUkiM/0/EHeQVjyb
WTzF//nw76t/ny/axLekHNqH6pBeIh7J3/+4unDc/ve5tAT/73NCVegdtl78sPIFUOoiuQ4MNdXV
aWXuSSleeJZSt9ODfJVVgEGDiXy/PwRtPkCYi+TI2C8gtD3HpqT5+7Srl//7jVT8iGX+H8rOa8l1
M8vSr1Kh60YNvOlo1QUBAvRkGp40N4g0PPDe4+nnA6UqSdUz0TMROlSSzGQyQeA3e6/1LYCsnFSb
P37g/m33uwJFIU8fwv39oUhT1R0Z0jjZOjEhXVaB23P/vvsz95siq2ndsul8jCMF4zboUO4ub+P+
dCtr2raQvyZV1hAMWz3uVh2tQARFbM/CAcrWQisyKpr5fspcXJV0f9W4fWpjGjR9PdW2XpD5db+R
xxZBRFjUM/rGGYUI1BmjaL9HAa1FbmpUP2MJ9iMTuFrTMQubhnYhSRsJsLFNtFCc4gUUld9P8OXu
/bEsG5BudwYUzxrKbCH12Bvuz/RBLs1rn+jBdKAq/8fPpeTj8rl3+s4n751I7+UV7q9dBsJCHhF6
wlOhk/7x+377LfeX/e177k+NLZ0Uachxhf7rTSX/emf3774/8afX/r8+/ccrlGbceFbXbP/43j/9
zoIgkiip96nEAhhmFsOfmQFSIDfSCQPraVARLsoSPjtjag8JpWdwUtAzepNwm0yIKF1+kElL2HXl
0xUowi2A9nxLul19ELqBrlJCH5/whz7s13GbEryIbqUqQHmBWCHES/joa/GnrobZrq9oxNcpS/2a
lQs7To1dNqQCQdepidGzlH12nlaujBBgYBD1VuP59D4EnVJA09YU3qxnFmDFKRkY0qxKRDorEu/a
Jr5TBn2FWYlmfZ/XCD9N9iLqCNSggeGRZ7c+IK+6LtFAsRZwumS6dJToHOzyqIv04rnVaSBUJNii
9AHrQpXMYdFNv7vFr0jEU7CtRulJNvIzy9vGHlMRIUIUb1Km4E1PDg2QUxg8EvsykWhsGIz4uYru
kkoFk1nkd6dRorHU0cGUFNp03aIGT4lD7YtxcgjhGDGuoSXW5pJkHgySZExpR7gfE0JJsxTqS0Fv
0Y/PoT+ndjZbSGik9lsLEvIZ48pwZEvaF+HQIT8l/Z3E8l1gYgARDeslQVbZ0gchFQtAa9Ch6CEX
iOTpj47cHLfOm0/RcJM0bWk0anT0k+RCTjSaaK1EQx3i1/XvdOLI36vau6EpH3LSYZ5tKKapk7TR
dLTjYYEwoDj3CXJDI61ecBlkRNXBOanbIFhVJnVSKSGEMpaaGSAH44OgFuO2Mtg7BPRgCWav98Yg
nOgT1H37XImsiyV2pm0OwwTOs00z+DQk0mFQTA39WBevW7M4Ci05ZoPmnwVZ/cyrpW7L2xE4hSmO
yIQbxh3IwBxjTOLnP4002qf+gHE8qIRjmFNDYzqDKUSyuKun8imAMqKIPTDchnJAhQQGnLFs54n0
KrbKTU9IQwswV/CjR8oBXDDhfMkE/anX6/FC7VGGXrxONBRgumZYGwMeTUUxZCeo4oRrKkm2ksku
KLeEveE/JWqvPbSp/FOTcfFH6RXQPwoyPUe3q771jQgupZ1fwo0QkLImznK8UZNF16u3XzQDl43f
IKxNwqgubYGJT+nSdRkzqimZNNNcYc2q5LS0kcA2uSE6tLHkdZEYX0Ffhz8Kylu+b5UOCdduNQBu
86nrun7m78QkIsgtu8oLSL/iCAlENlHqLLSrVLSHNLPQwJF16qjZgK1O1Ta9EpqbtvSPTUg+iarm
jCNFtqMkcBQxYY1N/1al9btY8g6yEhFs5j+UhXRpwpGtH8e7F9a9xlJQ6aZvKdEFEgjwCcgNJTwh
lFDToMNKCNxzYs1/DSNE1XMuwtSB0G8DQ7bb0D8Ws06tl+sDeoTwxXYNRYW4zYEXr4Jur6KwGzD2
NDVIJYZzVxmg8ZVCFqCpzarPTKds0BBQ4Sg68D0VfZtEaQ/xS9K4xqwOT1lbozKMEcpwbBEwt6Fw
Yk0PwE9CdDvl+9aIgovRMScHtIVUNQrcUZHeTYIMUcPk6C/l5DqpUec1yZLyEhraqQ/9r5YSWkfK
44mMhWE/dryvqosvUVuCDySgwaVrwtU99j2ymGll9VSmwM8ba5i9rjZD0C6NdnjuioG25fBcNY2I
tjS8yQqRuxXFArfV0PyOkiyxhudF6RKjcSHdGc2OZdn1wjVvshbeSSyvhf7MW5QduSG5ru4ofahj
U3k5jEra+ChhiW3c58HQgs5DTYqQw5sFmMJDjKkCGlCWoDTWGy3bygpgIU0Iz0XKSjSEBA/Oa+hd
Hzb6tiVgvZrRhdGsuhKYhqmpfxiaZrZlk9rHVJKG6ouBuiPz6CuGlEqhLf8eY5CEQ00wcdmLPwSx
ajjqYPAFDVJm1U57UTMxtnWG28cdJfxCocCjGAsGNMdsUY1PYyujB1cjqsWCM8vlvG8R16RakB0X
kRlnrlH00SEp52xdZ9mBOikZwncBegToOgbMPFVG7XUt+v9hnJPdVPNBW3MDZTwCTlP2PmWE8c1I
0ICk43hOqNvvhpLGCkEwQDNIxBMU+PriSJQBglcw92+pTjNd1ONjNwvooyesFrqMhUmsFTvQkMJP
/XTo6jjdVe40ZA/ETTGm5tYHtF+K+S0WX73+kZhihGamfNILbNpzBEVUZ2bOBONbXy5VXaaFk2SH
euACombHam8eP32xOg3iVALN4a+PcbxLIpZsM8OCXIXPBGppElJdYiPR5WQVQgQooLwcHG4duB1t
ZmxQy2P3J2biYd3KUJ+Lpg2IH9deoxSyYUxizq5bCDbDciMNCWaKIL+GQhjuwqy2dpM6voYCoIom
V6adxGoPeQk3taAFay1DThCjgyIsOZe2lUVQ0lI9JGfQG4s+34kGm4OKfaTZFJJHGCwPLTfyv766
3/3tLS4/0EQRjbn1/YG+lVnOjcs7NwfpWUhSID/GIDom3nJ0kS/Z2C5Y8Nxj+ThTcJqSdmfKJl/S
SCczRs8VR7IEACS15eUwEbP6TQnQ/ksWOs/7kv5+o5qcCvJyc78LTZ0KOhs2R23rbpf474HaQca+
vymlaQZSAafmIVzO8ERlPmjjZF7pS7ygtmwiKhl0SbHc3L/6t8eIsGPe1DEY1XJMcfKeSCSULGkD
pUN9mZAX0XVs6PLls/zjplnWqF2kBbZIx9lWK5qdG2khs94RqUESsGfJRW9sWlgJy01saEiZ7vej
QC52c0U1xkqVjS70Cbp6oy9RvEBmzerHvjWlrW5ALDKXmzlFyCu0VWoPxG9BqgIWu+tKXGd1oR1D
o2CA0GV5N3WFsrt/VYuCvCsHvaCYQSk2WBixFZBv1mIaWw7u3d/D/Sudra6jq0i4wuhApLa0axtT
2qFj70Pd32oVNBM5QfQbkI0tU65Up22oPNIWKXa5ZFZeGJtA2Zq3eWCdx14vs2kbVHyEhej4gYBl
x2iUXSlLyq5RANV3zKHQ21EfGDJD5YJOhnVpGVD2F55Y6kNTKBGUlnTrpkYl3qJnL0Mf81L6fuRJ
JIJS4mbLuyYi9Oew7GPuN93ylTT4iOlnhcLQPzG5BnmD5F9SELnj3/Newr4kMKFB9SothLhxhMKZ
G+qr26KdJW+kP7qbl5v78b/fVSgpphnFHA53AEBv+QxYuf1+Y40wVEy0AvZskbBmpGyI5FBBVDp4
RYfipWLBay0g4T9OwPvdKcZTXkyz73SN+aQow1tZ4qnr50UrGc9x44bi+Klgj2fcN7bDWO7/I1P7
JlRbYTzJwAhna0txB/hmwMxLzRr4ZOKRHZGsDdxh4vv8HbKBiCkTrpFXw3NcW8/Vp/Bc7GlNiYhU
UWova0GYyzELYhtHk3EIr/MbeLHv8UzHwr+GzxlaD8+YIJza2U8gistFOXqUPekglviSaAUQjKuS
K8PCnWY5NVa3fc0X4BgIEpdBfX6CJ10PgF7dTvSgOob9Rnycz+1Xwd0J2SA5ZWtykip6gG8yl69E
GqjTvvKrdHpxyL/qlfiIGY0mYYYbHOGNfog+JXYx2FMtfmhGzoDfWNjjnWrjNSvnevRwhMgqvP8v
xDDAakpAo8/S2wMAq3V0IRtSX2EzRmjxLFApFVxs5/ECmjIP01dwkQ+o0wAXrPHHQiRIab1+l0xn
BNM96d/aSX4S3pWd/0Q9nrVegx1Lgb278sMDawaGFfktfpnO/veIN/xlgIHdesFBirYqBv7OHhi0
dTaSrlqR02xD2R8OwGfnkk33qnjlPMABP9OdoGt0SPfxJ47LkjyQtaS65GGocJRS9BYYewE8dMKK
9EMDBQoVNdJNLqzEGDeQxFsPB9QW3vgZVCvt8Wa1bjshlT9M+LzNislwo1Yby3gSUu9PuPYLK5Kg
yP+Wd9mliPK2+fUX2YTnzrpweXz7/esvCE9ETWQ5oRkm0lRJ03Se//p4jJDO/PqL9B9lNQ5xqkgY
NcVdKSBZWSc/hX2xST67XfAI5TRFt+CK/iUynCnzKCsaB/M4f3GGsK5Fo5cubJdJd0jz81k2ESu2
cFLjwAvNrZ9fYHYOJQxVRxE8wSJX1mTd4MlI/l4hmqAM/DH/hO7nZm72BoXjiAd0U/7oH+LH7Ln8
0VJxsGWnvsVEI5mv6YeKwcXrT+mOuR8dpsgJi7F+o3gTHQnPeGAwQ2tAaAXzLEPACt++grFp8kjy
VR2uDhvMG8rSWcUd1f4wjmCYR6rZB71fW517q/tv/Tk7gOMNf2JMwNBg/MQBRR6HvmeX5gBMe4s/
EUOK5MAhLV4NTzQWnis+dKw2sIp5hqsaXoOArB8p2RbDrH/QHjhlW9qPj4jNqhckFuapcE8YJfDq
UhtOOX47JFFvRsQie5N+otV3hQflBxRM11oHt/mTPLS14kXP6cJplF9N8jkP3VbchJ56whdKNHBp
Y59aY71vH8AAInjOXgrIIrheUDatkTtjjuQ6NXADfMZrO9rmGrjWFVfYdF4QAM+KaN8Ak0XGmtWB
09qRswFmCeyTDnaIgXDfLcaLPT4FcOpriUBOQD6sdA6UyKGLL/QGTltkfKfJYZXhCNUGIsOWPzFw
lYv0TSx8tRk/2ILzVpnAPW1XvU176419pcfKzWVtvhFwDDkLaOH0pr2jJEQhut7Fnrn+H878Be7/
3058XRYlVTd0y5LVv574gOwbFF3ycJLN/oRnicxnxhhOr6thvcqLwpTgDid/xzaDsgmj0RVHUrMQ
vxet8v/wZghC+G9vRlJVFM+iaonGv1+FWtyOem31wymSqRXyj2zQMF9PHCIQbThsmD8cfHZEULOv
Cs5lew5o4GKzvOIfic73t/O/vsb/BCz4+7DQ/OO/uP9VlMvKPmz/7e4/vFtx+shuzX8tP/Wv7/rH
X+/yQ7+/qPPRfvzlzjpvoxYX062eHm9Nl7b3X8evX77z//XJv93ur/I8lbdff/n4zqLciZZK2Vf7
19AJsnr+dMCX3/D7Ty5/wq+/oPqJ8iJq/g8/9HtShWn8XbV0RSF1QtRl0iiGW9P++gtBeH/XRF3T
edjULdJNGR7/GVQhL0/xuCrphsrnZvzyt9+DKhT975ZuGCY/osv3V/z/CarQTOnfBmkW1LKhWAzU
lkp1ipXWX8/VSI/UOJWaEF7XtSksi+CdhVXWIGV5ndQaxVumkmwesfdjV6fidNAbaiqi6apJ9K2P
5c+5aoVFKlyhgcQiEED2HSLrMjV9tqMvZ7ETRPkosIFBXHIw5QZEb9QBwAtIpoy1H6TqmNJXoAzG
01hpBwKv4Sxoxvw4NDPK44xxmQKCf9G6CQ0F7NSsSltXr0B41fVE83cmPUNp0Dynr0NRVqyTWJb0
8mFME3Gd16knDfGLNYHrT8wA9G5asvrU1GpNrPWHgIacoSZCF1Fq2qGJ0x/mFMx7UdmSQ0Y8Gx28
VgapiHLnddB3QsekOuV5fSFpy540xcJaNm8zn1mDZi1EAIVBl+TO3ZB2C3SkUS5tbvowUuAs+sgw
tWmJ8cK9mVhx/SKOuIrI1MTpoISip5Q0CDtNYfsNjmQmv8hET32637S6vEUUNK0TEfUFbB8rlQd3
6hjVE0pOUAdighJjZkMAqrhuI+FRRUp70vh9TV3OniYN+7IG4RFNbNuk2V+TaF0glwfjT1OzBHfR
0eIH3jIRG0mk/HSrh2krWsqwThtmcDMtPL0Yz+rS4U3B0qOOGS912hureBDssS/oXfQCG+4YE3qC
fJjNvLWbKctEAdUdmDxl2Txnw8J1HGH05PQHI3btbqjjCVSGAuC/dWYHIte5As+IjmxWUPpQNZ2k
yAztajubfIIsarU4e4nC4GymYe8UxAmNgvEqgjMi9Fx9EAboDqyTlzqbr1x0mTE3N8x3XwsHuNcC
PJ20hCpvROuqYMWYYU3ZKdYAAUcvU1ycQnNMChQzSIycHI9OO0bg/roWtNCop7/d8KdpU5g+9VFK
PYR9bEN0axmU50DO32idkkFBTKcmk/UgmLRjB7/cZJUZbcyIfqZCgBtey45RtWf+NhqUvBqwnAZz
DzlbeDlF6dHQa7wac3s2gReSeR4dSaNzm0CRcEDQDmgF6lnGFJzosG2FJIHnohTmZ8KqiCbUISv1
BuA0ZTp0VgHTr6NU8hbvQXzTzfCY+9KnGhYI9XxW0gLmm3NVY0WtkP1Qj5ucWQQQ0VKWtDudTEhx
ROOpW7ucJCaav/F67Cj39K30ZWYEfgk0i8VEo9I4phvBstDJCR0TsIUlfIbvQH5YYxdqIdmDn/Z4
X4CZR/2crOeWQpwa124y6drBlJIWu18IKBeKwRQQuRsie7L63UDiwjzLX1qdPBddK4DChAI+1yI1
p9J8iUnB5eP0EztUza0Zh5CVqpmVipSDWGLRPJXFRRxgYeUKNPsignacUIMolg3uZBge2lBafesK
Ha0UZTDgI4RvGZ97IpxDnZZ1OQ3XvsipadY4d4WGP1GPQJyTl6DLCmRGafiUleKHTP0J9Ve7YUuN
FlLFNqoL4+LDrJoT2+KTAhmFtNAQcbCqgX8aEmS6NIcyOzQ/6/DNUPXRvekZaPFB/s4R8NBYW6mX
ts3P6VgSXtdUr5M5E5Zg9jhz56RwEZiUK78Ix1Xf5Ox6aAJoORV4MU9/VsHwRD2uQszgZBV76Ipd
p+mPkIa7kZoRe41OCT9TlGMcvOSzTqttUKIekNvhJ02DyCEP/qtNYZeiykK1Vo9Uq1jFECjHJqpa
gjij3OssA7VGBpiuYIMZhxJqEf8pC9Kf5IvyU+pECUKC3DgX9SWfZ08YqktqPYcmG6xQm18sVUDp
m/qo7uVNxfk2Nd1JL5trlFbv+RhdmtRHQq4LAbUTuo3lDPHfN7v3DFHirgQ+YWryRNUA9V1P7WFt
yrApDBpVI6GSajiLTt7vWvizGRuiri6/81s4BJc0TMedPIknvdW4kEdlH2fmUSaTJ8yQ8KqIHONQ
k2HQ9zgHS8xxhkiNWzeVF9lP39PUj4jBmb7LSNyWw/Q2lZSlq155DZIS7nMVvYyidArDTvOk11Ic
Erj8AcE2Km7qLEI+X0UG9Da9eYmgJfudP7BBRMJfiQgKlWZ+mvP+J0JZ0nljW/H9B00SUdPKqLXk
n8UcElw5WOSitHFxtprAIEpiph4SgqU0X2WydQ+FQauJa91yxxAGFBLQs2idzBa/ti4j7RXI8ujL
+hvlIbGTcVyvSaZlAOzWkYxesY/MjyiKjr1ETVvykaYztlyFunmSB2ZWP25vqlbvzTqmS2UI7mgF
50Db+dUSZJczcse49fahMG+GvIZyIJs+HDpxj7yM57g+yiSD9zTxJqOfUaN9qN1SZojUa0VwMckA
zTqzennbZPSfrNdYVB+noFLJVIau2U/FbhKiJ4Yes+HVG72CY8+8gXR6n1vzdTIKPPwYvptJP1uD
+aEJ/Q9dxGKmqDeTGciVU3CplPRo2SB2nHB7K4JTJlPtCLK0TQmBJ81UemcZUWy7+MWI2AQSrRCs
88pIsF/Lb5nflyfeHhAmhbxtg4mD3v7BULBFoiNBErKM4UM3XVUuDAdNP1nD31yq81YIB+ZiFSIO
H/GUySxlKsOz6oEQCaAarJb2tKXZsPf5bVDSrVWxJ+2iHjWmLr42vkZGEcLLoFS/qvHBrxTdmXVs
s13GOj5iFRU0WrjvDGp0s24cym4OVhqZO+F5mlV2BIEIXUlh6IqlW5cxlZa4rUCfKlK4LiO6vmpn
2GGVfcpWem415YiG8VNutfeg+TH2iGAjycsB+CLIBzdtPvvJhh72tcc7t+4WSKtusE+HQy62bsL6
Y06yo1GjQxjqj3nCtFqNFytVH6UqOFI6/JYrfdvAPJVbapHETHRa+SJN7Et1TjGxQudQCRvORrcU
59DDyNF7NEhyvOvmZ979bENAakXDdiYbaohjafE1EkCZfCFi8sIEeb0UGK9NTjsu0L7xSEEW9I1b
BMhu6AXiZnqogTFlm1Sz3igL+3Q9OWJ0gcq61DaDJgQ0n/PLlLaGLfjGe5SX+1yhRcgC4RiUGo2V
xDJtjlJBcVM+h7iVG5Z+nLC23H/O0H3pxT0YdfAZ9O1Vj4WduawrxUrZAZJUcENInNYRcQJVyIYY
4Ap/ExI4vCZzLKtEMArbghG8EKBACaEbZa9CmYBG6xAW4mU0N0U/OVIFkhLv0TjMezrST/TNIfoG
4rWVlpZExtAyZuJzN9XbytS3ybCwHsaXOQNAxuLU35iYaqGQyfQRKaPNugaltrU8ivbg1KyB2MzE
4lNlJwDPRmd9a4r0+YFp+qH0ktYC6use2KClgj7ovVaV362kPcaB8GmE5qNGgBryPwjpw1JTnVFg
LPz5En9PU5ibOXmSE/I8FF17lmqykQcCW/yeiNQmlrw25eOnr7zJVejsCQOdGoH1ihAC6jijgJXF
Awwn6hNxE3icMhHxDcskI8Zk6Ak62vpqgCBx/1IzO3JPsBMg2uFpMxCq35+534+qKnTMDrfT/bvv
N/cnZI49CM7l1f64uT/zx11DJhFFmqLNvz3+p19//+b7G/u370mSeK/IXe7RnWul9f37mGExO9y/
ZNzHEvrHr6o0aWMqQ8hinUCfonsqDMDA9xe+30iWCCJo+Qv/uKET9ue7HV6VXYVp1/cnqlbmR3b/
HffvUv/6rb89pu5E1qlsk6m4NyrNhW65mbMOc1y0sFl8kXrM/cH799xvtJqmCGUJgoD15yKcQTP/
9ef/uNsn1DG7Fn1QlbKOgPv4z18kFXriVRyhu3buLosLK5oI0lLyvz9m9GNiDykS6WSMfLehVfRb
0MM94yHMRpoy9y87IbjkUESyzquG8CAcG/XEbDVrR/YTcXzFs6BDcFj5a2bqHdyI8W14UJ6oH50J
H4f3tmflQnf8mnk5gbIv8wsrUrjxxRcyMKxBNivpXfQsAdXGDWcesELGNArYBdlwfG7x2TqB8Jth
U4+l8ZA+mxdlnFdflBfh/9fTASdrZtMQF1c9CKfB7W5cv+xVwNLJAEbekYwR9KZj6d9EHwMDT7YW
M08nPWIHz4Uv26+cdB04KBM+Qafo34FCUr8MmVoc5bM5+uCj7MZTXhhKMA24BFih5Fn5P8rnZI9l
kGQsCInY3ijNE9OHyZEp7Zh6eJKkZ/RxIX0TjDDqWqfiRcjEJT2bF3iDUbVKvLZzRQwvAZvZ8Jzt
isegdYvHBSMHMwel6iHHtoBxfCvLr0CAR+Qh5gSM/citZKxMCGE3bM+zTiuBl+nHLfsefRd5mUdN
vhE2VNvZsmKBBKJVJzvGUbLzEKMoJA4ULOs6IgmY1W31mVhs9Xl8jMWr8HFBV9X6zrzRgPTv06fs
nQE6vUQraVPYKYF91QP5hCuEv9iuTYfmz0pmkbuiAfFhua+GdYawA7XDB3YIdhKPS+eAKmxF4jag
6skIxCDb2WwxHQwl8QfQjw0R0q/quVx/sTENDtaxHZzpNcc9+k4H/gCDVHt4gVV6hi18oOY5UrhF
q6MqDtvDVerbF3CD9cZ0LviNeHil4krlbyQlw1Yv/re5BcjvoNaFwmhugfB6+iU66lv9O//k/wQv
3eoXDLuf0RWXof8tdG77ouJfjlf+JVjTp1mx/OIAKBug4tl7iKN1R5SU7tzES/4CeeLCrFiQGbEV
1li+2Yw60bv/9mVdzYt5Qfi1aCPXo7r1g52FBVCG4nihiESYmOEi605XHt0PatzBuriSgPHeCrYr
Jo7ivBenc/D4qqEFpl9n7w2QHWdC8FICnLSNDhudSrO/opBqgpyyR5u2qQdZDQP8lSL46aY8Pkb9
VrBvLZTSzxKQXeHE5wj4lQ0Xvbs+xw40cmk/k/24WtYiD2PopfgMnIxrKbep5jQDBMsEQGcl3MiH
OE/kK5aI+lekgVwH9HN7IgkqjzS6kSNVHFNnJMDLBYrbUkx6R1T0z0cpaLjBDk5GD/4hfySqQURr
oMQOUKNVsJth01953fhcedUNiw7nMhknKMDywRnt8kdzYIci48P2qLNQ6yFfkZPt6xgfRpcsdBcf
SETKSn1GIqowhExn8zgCKieda4NuzA7dm0qiBAg6aMAR8Ob1b2fKLbE9y07Zo66MyalfvhKv3tBO
eKbmw/xNBgDpNpmdAcNzJgAPR+GETUdY0YWjardcznyYnGV7POABSRik/t22Ek8PV5qOtKryc5kf
/WBrUOPYBdle3GlfdJpGokHmBzx5/qaDEqxvxmobncJLALbVsIvjuAreKZLQUnih3r+isfUerZMd
0r9oxz6neGDBxJErPPSBffbgIiEyPtG2JmvxOG/DcO8WhGhBlTu9F+VFfuh+5pAPpnMtuAQ+Vhvw
3TpyFYujVlh29dGcoke6prgPwcHV7/J3QsNH+sFKl1JW1a8jj/rk7Egl6FTQt+TazAcwoJb60X9r
S07RscKLRuLR6h1fObDln5F4jpXVJ61AnZYjsGitcpMraS4voMYBFjvCYovKt/hMqUS1q/AML5p0
gNLJboVXCzZrKzwFt1zbzgBZ6W+bq2gNa/bIyVJ4HJV1sEPnOF3D1+5h8HrjzNGZ93Bm7WSJSjAd
Y16xN5Jz8FwugkVenzMd65XavxVHiY8I0Odr0js53EM8Nqtsx1WIjQAS1XzgGonWYv6obIDFXSUH
iYNqHlrkTo8x9Ro47sj0cXkjnffAHox89MMNC88Kaj3pGsonkyVTYGWPewxUDA4DSPt3+BFgNoI1
x6DyggdyiFJ3/JxYqSK3I+SG6Q9X+vLZU6opPrLdTNYKhBnxW4EuwolyDN1+oy7nXknfqftBxoi/
fOwRS7xYfqRwmT6/k3IJS+nhHkh7fuQtijdQuqth+aOPDD2jv43CDdfbNqbptSWSMnCACG/A0t7/
BQORr/Ri9sHaba6juAQk4ZheJyfkmrb/kF/AXl8JJA3VDWo9jgThAENhA7sYdS/9EsFwm7dZPWss
dsH48w6QzKKzYwEOqxa3JtbgxI4FDyTvcM1uzAwMIy+QFRawDXYfeodnznOmN39XrcQ10t0Np1X8
bf7UYXOjG66Zo1xOoYZrpfKYoFxmUv7AcUWCBhFFGD9BU33KN2RGDOep9WXAYZRtn/oc3cz4CZf1
rJ2j3VZlInLRtBI8teN2p1cekacrKBxIZ8AIkyorkjb2MG+jm9YBK2tKOvOnEpEYkrLw2aLxzzlw
Sp7ZeH+2L+KVC/UWOsQIBDtlX72TbWQzeDJmIL7HjPlp7AegtMHKDfbdx5KeymXwGnz478Iec+8+
cOFdcgTt3mWK3RXNBRA+Vfn0In8Ee/qgIxUQ0qjX94HJYXByRsPFCJb+uID4wEezwhdLj+vEh9Nc
Ad5wCKF2Lh8iKH7+3tgh0ZNryeupGhEvYS4a+TWj42LhWLXoDz5QNc+MdQTsucQtxfjzbTQnewSG
NpsGYYHmsxyai3eEEix4FrlEtpmyi9qneyIbHIGEhNTR/QOIZZn8OMJtuifD9MrhCbsIqFj0C+I2
4KPV462m7mO6sY9AneybZ+q2sNk7okcTF4igZUGeJiZzDcYY9hEfuULDf9W91+fQja1LuTHWnu9S
zXJ8FyWhzVn+qBBCTyd2eBiB+p+D6pPstuyrEp7rNLDHb4XdpKxYRwGVlrhDHSgQn2cEF6krESMR
Uf8jngtiEjiXMwIa8FOj4UA+sWmNjxS5Ius9gvgkfETzs1qma3GLgJrpijLVaDxR4tT8Ay1fFVyE
J+Rf8nM92bDGUcjJqCLNRbbrH/2N1ROpQiUBVdKOYUfakGZwjumYb5RPxjbmExbSEix9hjYu/45P
LnvALVlbLsuV6oo7txopjG1ZqHLhnRl5QsxPu+4GH/yKRxwDc8nAAY6bnBGaQAwej43qaI8VdjrG
bQ0iPivI9de8733aMUviU5M4kub1SxDJeiaNmEub6YooElbcLeGOEOzs+mkuN6Wr3tSbUG7g5N4G
TzFZRryVZ65z4yVZt1uR/LwtFRMZMg/vZ15RXVlljxJMG9Sd7ZoicQ1mTfKSmgr0aqQEHeCIY6yw
iQ+OGMW44kHqIS9BUMR6RwZgQS+CShA99nwrc7XK425Uz5RU5hQJsCs8+vEpICHwmLwbrz4Zmepp
7F0OX/+Nw++348HYh3arS9Yq79ljTiiLLUc7PQtsPIgiIyiFpQvlR3HYViouAQ6cjZwnEdZc/l3y
A8pw7HI9T4Ad+Fuq1bM6bLTgoCFCsPXjtBPXfUdQy6FILuMeJxdZpqSkVLssxUNzE9RDHK2z3HmP
RFuQ1iLLIsKe4EqsiFlhfn5FjtWd6st0hTA1yK5YPPbEdYFETByKKuK1iTaAAzregc4ibavoR6V5
moQf/vhmRnYBqJg1A+DW91ZcsSJ8aakwswTHvdjYMjIjHAWWa5B4Wa1ZYExe0J1ZoM57RCec89qZ
QqNBOMKSXUYMi0P0TnX0l6PHqVRc0ycheaaps5sqmDdb0qGYCYZL6pLHU5B2wCYMKXXpSJu+3NTZ
gx7uRpCD/nMaQz9gC2fnzkjTDfQ+oxmx4EvMTPG5SIXFFFm/myqXTjqznFly+sodgx15fDcSgDG1
E+QbT65leJXqJsBd0uI5hGkSCm5JSJNvi+Va5dCcadIGkIAMxjabjAUF8EICAXhjZPsqgGrrjN1P
9gmADswnaiF4wyk1ogagRwfDdtAofjt57IgliFDXt9bk+4JBGrHmGg4I/PNy+hE9A7EltzzaMUnm
aF9l+Bhvc2MjuToak/gwwbtnEcY8ojl0eqaHgCzc8EA5mkBtsBcJbnAchSAHHrME+AMbEgEqh9jb
rBH5L07xT7LW5gOYP1kNktClE+nCvFwlFzJuSGcCAt/jx072pPYY6odpXGrE5eL/5u68dpvXsnT7
RCwwh1uLQdGyLNuyfUM4MuewSD59D7qqTjX64gB928DGv50lprVm+Ob49mzZigq+4FO869S2PmuG
xshlftiVVGPzo0IBxPBu2MoP2FjQ/DrC0GL1irhUeyrf2JqDNGC6IvWF5rNN0zoGiKIn25l4WXo2
/L7wsWY3gd3dWsUr4u8QzdUPWxKyu2qXTE+8adYcpNlavY+ohbAVETCx1i35ZYIn+8T2wP501595
bnC0pIXtn3GrIn5tqIf7xB39FdY3KzrO8ffRR/bRH9/rXXX3Xn9ruMN9IfQyGYXc9N+1zgqOlx2O
cB8JC9N84iLcLGIabtEXygLdXftALrtNTsUlBZlJjZ3KLOndh3TFYX26mpykD80dz5PppV+EXXjY
sY1Zx6caTLzLfEnzbO/az/HGWlq6WGpx7yncxFMbdBh/e3ST6CITpfJveS5O2Z4DuuuvxnYtHoBa
9NeNl6r7Zyr5LDdkehnWMWW9FY/T99BuCGkSdcQWeMu4vEExgru68YrufeKurEEk+o5K3cP2JoY1
uDO79YRSleAzRG76LrGPGf3cB8DD4rRuJNOVZ4tXInMPmmeWseoyBDxwjPyfoTXYrFnH8srDyxOZ
+/TKqRewpk+sQXcq4ZPYYjBNE3ynHOGqcZfNP4juvxmAQLKDE1noMsKJI5NPLepXflYuPO68SkHS
8NAzOPWNoKj4SS7FxTpUgeUR3pmnv/cTjef0S/aWI85ma9pMkF/jUXgOh3OZvi3WvsOWS5B7MzaI
lYad3leUEAiL14bp8KwRUDm39JWc3PLxzzO26g8FJukz88Liy6rd4aJ6RDoskCXuwy7XoZweuLX6
M5mqciO8NDf9G+wzBtU0/yzvuOJW0J6plfyZoC2Jv5rSEdFycphqTjbKF4WjpOuIRSlW09HPQxIX
Rq5tfx1QQ0n0br512NfR4GP9Q5d5ImgynKcfC5Crpz5PwidpHzUIVy48lkBxkZBWO9IMOcPt/dya
56T4hUtz48V74Tvc0WzHzSoLSXtvlYhGnvwk+RWyMrZqAzeSCN/SR4Epp4/NQxvfEc3q2gP8QvnN
pPZhPkAk6364gXZhwDGowBg2LFmY5yy70c0+2mOr3tVP8ESkr9XFXNsUCBdGj+mEByyOZ30TUnlp
3OiIkdet+QLccRRP8SG8tc+CDZOkE+QZc8z2XXzZgGi6ttYNoTOQ349pDyuBcuJd4bvV7MKqASmO
45zLZt8wVPAR/uLH5hwZ61JqwLJ3WXIVjACbLk9iZT5hcG8BHx6P9fgqPtjPeJn3IjCIhfq3W/1b
4LBnUG8iZ9Ol37qjqbrJ3vPrU4WDybG7EI0M75i9DdVGVQ8rSxln1WqL4oIyY08cS3Wg+5m7uxiZ
2R0DZwsEwx/tEDiPxOaHwiPDpC/qDtQw1dWB1edCytl9dD+LHW5As3pAzZguR6Qiqk8ywfZcXokF
ind1Dp4sumHcqTg4rAkdQdi6TmOuTB1kLXb8pKCnfbxuTnMW8FVZPUjcQ9NOoqHRneSFWrOXHrus
4+YurOc69IT+APWnvlHzreGdsPAQh9rdoXix+/PUPnLVTzIN4OGQjRzq2WmJBPLPio2goQaXRjVy
30NhHeX5lQpdaTICcQxL5oE++Y+KjIMEZ/3fvRYeIL0yZf/sWJepO5hrHGomD3B1tniWPTGfa8ff
eeGO0oHXGKj4B+Fveeau/6I24ujBtMU6xcY7JXRZ0I7k+Gt9hEH/bQjDmIWVKUzMzx6t8MB4nkZ2
xZT+G3U6QnjgxjciXrIlCpb1Hs85pPC0e+6a57CnfL7pb/2N/60Vt61xcx6b8hHM9IERefNtkLYk
Xvfc91ilZMHIyIjX30aWn6X2CMNYNc5kGnb5IQuoX1gHlhyAO+UnVlRehvI1WRsPc8yqTvgL4H6b
+isEjnFTbBS8/pPkEmUiEp7hjIvdWtBVDxgq4uJF8nmT7tmGKpdF1URxQuOHIAq3oGhbULUJVHxd
AJiO/rRdT8g776gTLKQ0whjYXLNodkTUYbCPGNb8WwGLE8vtlVy9vgLc/fOm/ORsjTdiLZY1RL5w
7da7j0WPuDR8G57jL1IX4mJquSyQzMfUvrVV0wOJxeEHal74luhXQsyUoh89oY7+4yer2/RaKMHI
z5jAnw4o8XHZZpzuSlGDR2s1vsl3XXQCEDOIrcIufVMYhftUaGJDD6U0Eyp+FuxI7e+mBK1IIOuY
gcqIgcnCDpnl3KVPjOAlGU7b5w6jiHtOctJgGeNFOjMM3nASz7o374FoEFf7PGTaZ39FS3ak4NFQ
rSEAtd+I7qGg8iHVf1IhQgqFmhUxAg562UtEroiqwyMYUbStkp6H1QUOyPcvroNEVJm5oeTOkJjw
AO40AWEJygh4aSNVpR9h3JhlRWkV7dPdq3SlJsqSEWTxnpISb4sLhGOL+Iko5/yusNEGtXPlY69E
WIU9HWcUYUpGipTtSZLCt1mctFt5zjz2tjdOm5zeQuIs8m+bCk0GXALP6c8Jc9sEzvCOpWGlJD1P
n/wllhXAX9Sl2OHFcM5RTz2ZJLUbG5JHddQ+dfWgssDhu4uYdVrvwOwFN0kSm/CUZmfLCPhjeQf7
9V7lzJBbXLXteC1e6CQD6cWi+QXQ+zs/X0dHQCv9JxAN5wp2ioeYLruHzu7EDU6lyWbzqWoqih4n
hLULn0+KPSTqazqCdkN4jn0HsRPjUDl7MdobJqe02miGkr9mT/wshZ2G4ALiuwFIMeBqjAbNJW+i
JERajWOk9QAIgw/4PQH+0522DG6QSQhOUxvwp5xyh6dhZdzozmDP7bxV0m+POgaIJhWmZE+tfTLf
S8c3o22t74icO+1QGDeJpZ/3LGHC2QZztM3bYJLn9eZJ1syDJZvUerWedAV3ZUnv1+M64G/Vn5eR
tM2LJUBLLlt7fiUwgZah/UnHefe8V/4yH2gK9zP1dK5uQ4G0Wc8Nx9trz7wgKxnno2ZJmZ74boEz
iOGWqkc1kY9JuapnedroylOKz5YOxCbDSXZTxd/19M1JHcQbv87rrOkKDIc7CFrEWdqB08oRcVzM
XuNoOsOD0ra8JYV+PS0wvr0gr1n7Odb4wF7IGed86UwlO37KsBpKe/IrwH+uBTxqoNhDXlxzFSlR
vnN38jfhjLHvMYVUya8cdU6xscleKPvzCW+fyjpebiHAaj9XqVuzUrLzkVIrYB3pZhr4vlHVXIeF
6csxKF1cmNAncuSiss9zVhn9lyhoIAbniafjjbQFNCyDA3A1VI97i/FbJwQgD5xwvUSsCtxKocEK
d5G6K5M6QfPuYK3hYxHmo08Yq60s/eqU7U82hE1qaKNPnYRS5WB7601re6byyr3Cp5RccdVao4S/
V+YVGJbnLeDGSU1Dv+PIuCdJT2ptNTVlreaNcqwziiAQ9hn27jtOPy/Pxl9in7fntPL7dMbXC4qj
KBau3MvJSrPlcLjpNY93xUPEd/gRLocIppjW8HrYHC0Gz7w1uIOcOk4B7xG8Ace/QF6LVptsfon3
y02wXiQISAPOdDEtJC4gOShekWv7Rp67Y7gn2YCoymLEYXI72IM7n8Q7Lzxe6RJIZEw+r8vh8N/S
XfmDJmUe457LQ104I2vWdZyLzzwVhr7jkS+0Q2/sBroCBjBfmsCyi/6Ni8gfWx+MZMOD2hi409Gs
e7IOOvmP7XNheUB4DX6Qy84Rcpgru8cdzaC5RCoWAFSHvAX3MmSSa/8AGSjRrwsvE6toxdkW9WYJ
/YmuruMqT2Z+oHgiZRQTrtzzvHiI6llCyunN1kPabzCGgy/E8QhuJeLBrbUcuQz8LGOg672IMIXy
M4QRklOkr1TcCXe4V5F1Posfo4XdtBoF8y74OS6DYgMuYW7bJeJuV1tw39Ge+YVYPgrnSL+O+4NL
OTFUUQSNEvBK9NzjnIB7j8kwf6fwnINYnz6LtI93xdtejjQ2eCyyetMPB26y/mF4pEEatfgyuhDN
+yfmHal61D1UUcIWVDoBLTYQ1Bjolq4WfzADzLvjOTZij8hxGnxmSmRnUxcKsye7x8VxWU6c4TL2
bykysY7RU8Z79ROSNln1gSt16gmQarz4zKpW8o7WOO5tKMYyxYsMXzZuXGPe5hg+8exZ3ZVPOdxV
wYUtT7IlLg+VrTXetZKrjNy3tLnWE8sgLxId1SN5QuG4YAK+nv47XNlLDxw196TdPOvT7p9nGMG2
1G/RVHJ+YMmTC2ftRsCMepl2aN04shmXT6rBwKp1YIYBD1y5dp027QNubjbwXhdQRJVtFdXlLkRT
AOdZlTxOGFbrmPpx6ThRKxqYqZ3FzxF8cmJZgfi8Nbw1kSq9mvedIhMHiLXnnALy41H+5wPZAQ28
86nJfXN8XFduy5C+nb7WJ0V+cD6bS8gxkThxMyZ7TixpHm+J418FQRbiok1seiHF/LuoWnNT9JEJ
6K7ieVkOvPx6E4yUMjfwhGyQ0sxBhYFOlZOs7I7OhYodk8M0MSW1u2Gc74TTbAJWzw3g5QLoo3hM
zFceRucQf6FSLR7X+xVYKEmqvYPYnpbvKzOULS8jzbjTydoq8ZQ5zOof5QlmqXST0Xj+PXa27pvj
eqZBs7CSUeVjfrwNCC20DimcW3OPlVBkA6b8MVdZT7gJ2mFT4x3/EpM7sJYj76LDiHrKnXko5sOo
XZD0N0/U2VByODbkSQwPSipEFysPAx6D9fnRMf1EX+jWyO8eGHCuhiNf4FI3zaEFGTi6Do1zNCz3
4QtnVFZPKLtSKveqyxNQsYbgn9ptTYP5h21rf673tXbhWlJolWmI0vZsmNmiUA9bScJIqPeGzkdw
SSWXFaikTIqcq3DW8zbP9p51WFUdVn9SfIiY6PtBbDg497nFuDX0oOjdLPJYnit9z23IUcCTJIGW
CNR5QFsPVxkcoYlI050T3/cRAnA/knl4vD4NGKXgSUORaae7SnxIXyhWWMb0nwaaKSDXx6LyOs4p
4Y3zCuC67lw0iOudBDcPE+N1Kmkjn8DQd5ye5aBF+NbvouYwxoe5BKv8Chpl7XpRSoi9GCdfntB2
z1qlUnLq142GZxF3FP2DMoJDmyaomy03JpeCWxbFPyWpMsH0kifQoNZHkGXBlgX78MxmBKKMu50m
nrAPfIulfY05sFi5SJ98bseQk0GcPZkcQg0MaMNOXsrs9nspe8zpmc3rUfCTFYaBfGq6NQ4GCCMB
TSG2tnCPB5CyWZ97Ce3nGxURXt7qXJ48/jIdJ/btnO10U6ncjTT953UBWffsnErajpUEgfKC7xgu
5BSDjAuPJeL0sHtpWOhx4Br3Kn+KmfkEaNAXNzw9kFC78Oj22HwxrrB4cEUnDgixA08FtLalcU2w
3/2e2ZK7ZeSCoYEZDpqxjcRWmn2Z0nnk1swT0ogBrzIeYDJTyOF0S+UlJOJiYflbjHhY64f8jXuG
R4p3xkq0gEHlHfwt5yxGrBxcooiB4HzHRWPlKRCtmJBdaC8h1HK7DwQhLFDsd5Kx48ch5pE3Ey/D
/UGzVmwq5cwyNiSn1kZnTGwOy3ND2MCL8arsfRTL+JRzSHDG0yJP5KgPdHAMh7L92mTgsvJbRcRg
Dprxk6Ow2TGSk07wHfUXgDr0M9d4jz9FCJIFLCH5Agx+ZR2kGdXhkbs/EkDgdjwz1NNy7eMRTQAt
GSIxjt76YpF/oDZKsk6+um7fKE8of6IsAuO5ygz6DtXfDqUFxWQ255YKE8zmBeN2SbF9e4JPuOmA
yACjZ/EwHJzaoobxcq3pJ07m+rnUlnSLRsNM+fMssE2zdPuhbVRUwikRkinuFztn9rHsrb0BsiXS
UsxYMpSc+LgkQW3quAFM2h4uk7Z3VrMKOUVEVerFjoG197RnjKLoZ3WfwQWHkJHtZBHT6JYYaknM
Fr/pNoOmjj3BPhrCCBqzin9ZKTR5M0Il4WancNaaigAPgmlTYkq+snBFgFI9C1PkmyjsLAYrppUK
p2vwCJ4a3SaRWvkJ9spKsBbjuy2iDxGyydQau3O8FMFgeSlxTRTZIAUQTd+J3oE5ZCnXycYBFQuj
f/16aJqzH2b2+e9LbaYVBDny9e9PF/hcbCcqN+U6FlSqU78vOvhrokk4ZcN4TFRElNn/+0eNFoSY
f5/3sYUYVK2h4zQ8uK1eN/soi//9j9YFhlGxlYi5IdyQH//zA6mZftmzOWDTVdIEWv9px5lR4P98
/vfRCPkSaEexm1e0RPKHlvj7MJcrBI3gfVNgNMtBalB2Slk7Y2QztUw/WTwjCXp/tw+xbPp7t7aE
IrRtsh6HvfXDvy/+8xfX30bZyXf+88U6C3djSw7WA6vdtJjsAGngTfz9A1cZyuDf2/n78O+LRt3c
HJlO4qQxrRQVMoQxnZ0OZvu//hHrp//ja3/f/fuaihm0lppJoFlQ0zE28csxapC6NPiXw2yz4khi
BWheWlntIPDFFgwQxguiTrjyaBgb1URl7hyH1DZxdbaqoIMEiQOkvCAWM+y1vJ1SGSinX9hGLZlf
+AkxIyciaPZV6PSeaAwaIwuatpQSWmrBIKjHMjqXq6uipi+kfusgXdxR84Q4R0jeMdm0+ilB6QKM
O6y4GvFQ92zIo2zgc57XaJpnUqIcz9J1mtDWM5CzeEM4k/1ZdNfWoCBotEr5JNMKAfUOzbTAmNtu
Uky9ahohFEn01rzMqvIAhqsKNB3hayPCu34iPJnRHAZGC/QCNIVJSkB9rpp9LYbGm+hsadU4PHbo
KmuqVnaGOV9dDDsA8XKiaDTh2sYNp4GuoU2uBTh+2+WCOlStew7DfV4xcaajmelscKAt3CC3tY5Z
BOt9zprvaZDYoCHsQ+4WWLDTTE+ljG49mxCzh9aGrkKMcxtZIZYQ9LFxPIelw0kdbVeM1EcdGUMq
gSKkUMgwAHG/VHK/Q0+fmFDbq5T8ubKsZKcsaJAqqsw2BUJTgLrDPOV9rDhpbSN0Kq8vmkPuUE5E
mzJMLoYV3bFgom16Zz4QJoc1ovjX7mItfm1m+A/xEEcgUSs9yCuAC1SADCUztpOG41ydEzzGJQ2Y
gWKVGdKPWqjtyAmmr4OZRow0DeWpaNQr3gquySjEzqaEiNSLCVoL5ZEDTgM6XztKViDH4q0aeMeS
lCEKlOzj0E/GvczeZQ14gk9Y4OkJYs86zt6snmhUNj6d1DGO0cAGVxgMmtZJdFNMMkN0zHifqpi0
xuOEdWBZHhxtZFACD67RMio3V9bwXqlCLxJlfmIcTFRiBK4waqdSrS+LGFBI0ehlBGU5KJbx2qga
UoJRCuohAV8jMEOysWaMoosoz51mOrdkLSEangNw7lBMcMCTqseA2IAkV1cHQ2pPlmWIbYbjgRkZ
ii9Eg1aFh3fTSNZlUBL2vQS76jyyk/UmIs9JrJFqjvVd1osAx89sW6rr3w2keCmC6NWbxCPSWJYY
TFmIGfBHArgkH2ILozqATW66YEVSWRhlK+nwhhUJXaClz/xUYf+d9W8rssRWtAz2MfZxr42ZutcA
ikZVTvQ/hx+Gho+hlAl80CMQ0k9FY/mjrjjHtm6OzNP0B+ZWIOQpv9rcMUBTUzhjC6DXgCAJGx/D
UNJASkcY/UweFUqzl5fH3mR4tgOqti8RRzDmt7NHCxWbOpMk1enqsmN2eyaksAUNjW+QvkVQVGYQ
Kjk7Qds9i7Z8F2bOSNugBIuW3693OpO6juwZUq7iPTZ/2lmNX1ISe3bMyJtgRKVRumAi/tadraQp
W5HA8ZJNRm1KB61HuwiwN+wjTj8m7hIy7I1zK7g2o0EGYjVMwDaGtZMG4i1DBX2uRta+wLiGKZ9w
drMhxuA76naKLC07oZXzRY/jbVobB26R4jMP1ZONrZPaV9MzXgaBNTDmZgo6a6KjbBi3b3o3bXW7
lw5LgkwD2iEDYNMCy8Hunmc5n3aarB0bLg0lR9TfUYwN86D9GIL8hokrCB0OUZGizPcT/V0Blw3E
lrGcDV27tY7SUflYkl0LWZvSIoUoyPrkhAxhmTWwLakdp12lYBJTxXSRAb8A1XYrjTEduTGvM/Ov
+znSRZCEcHVntSz3C4GMmVerNZd2GZr0KVScxmcxznZq+mxGlXzfh/XRiRbtoNLPMrNEfernkaYO
UqyuhduB/9k0O98QhYCQieR3jjFWU7X4uXIjRk53lf0uJct4dOrqFDZzHoBuSJgekD+gn5HNh/Sz
7Lo9yjVWIZkSY6c1kufRyZhz5aRIC8umPQpfyqzYU4r6hbt0UzdSDU6wJz0fAXZJjpF7SSfRBYyM
q45xSb4YpsdI6U86hce0UzXktEW+WWrCzkok4AzJdvOMtkuj0wayM8U8DOH41GPtuIuY0KHxsJZI
mB2O2jQ5JVnj61bx21kK8wEK7jwwaaJQiNW3I4N5o976IhJerBtTIMYaprc17hpjZqvVVdM3BOmR
hYtkIecvyqih0ejmi2RFNMU0zIELrOqcqioZfMQmT50g+DUsLYM+qr6Q1eGI9ccD2Li3qerPbdFR
I8gmDVLceAQsHAV9Eo/UoAUu0nN3Tq0NJ68KJLXA06ePLNcyDdwasxmJi4RTVaiGO3Uac1ILqd33
BgNJnUlRoenV/Inxn7OYpyMUr3spNYHiLwVTEAT0TQ1PymBYEr8rKiipVH6X+D7mqeERv+sfoczs
Mzf7Y6krlMote5cQoW+xyVhtD4cjuO5HhTHkqGyx4JPtEgG3ixVTuq3H7tlZqaojUE9sLUm2lsj+
ShaizcoekMqY1KlaNdqZMiXNrLSMHbZ7s+NnE8mhMiI16WOUplVPbc5ueGZkZQh0q0Jlno4nph6n
rPxlcB8YsGl81Mtr0472Jkqg35cjx28y8bIsTnKa47NtFGgbhjfgdIhZZ7IB9TAv6aFv2unYwvBG
N/wdGSaBedT2L7H0KDB7dDOna8Acjt8JTNarQ2dJrpIBnIBtn6Jo/Io6KwyknWbUW5wIwGn1E2WA
pdo1BSF9phSHuMXPyMi6L6Ufg1Yl3GhsiuCtvbxidLh6YZD3zTOP8bvVdZ4eLb1nKCPtZiVkC1qy
e2U6zVoSH4eaFqqdar5QHBqEFkkOaTjQQxLelQ8LwA5UUGy9tYmzE+rwxobzaMLwxWsEogReuzyn
Hngy41hjEzkpS8+0+Vpjkqvr5CTVLkUHN+cTB6ky4GtQoNccnfZgpzH/bAJlbY4G5oVneKjNCTAB
ZX0o4g4VAjsecYOZ6rOmwLvKHFqvE4M4WQytRaRLyNqUfdpVmB7bcEAdlGaBaRqUXCcDwoOQsRe2
3Fh1yZGMgzLBcbVm5QbA87wMwjwpefvC2Dr7pI16M2UgXVVZcqaZ4t5cOg+ZyaUEFIGqSdUg8MT0
OWVRu6ZyoWLW5wWAmB5bnUUuT6XepVTAe2p1Zm14edTt03FsXjpki35Nfx26w6NptpQv9JpLlhPQ
jTJd+kbBP2hpMShMcgjh6UA6DFcR2yJjB2dT3emOA3QXcuMAV2cNvqmcWd34RGpaBx1j2MiB+bSw
cyyyMuN9BsCDVXF7EAwZU7RU3lu9ORcr6nJYln6zPjxmNkOvjDi5hqmvmlxCUqnwS3OafViDBvPY
hBESK1OOt4KoqIOEqf5eEft6WiH/FC0oyEkW0DChbR4SMNAOD2mtRixjGjf46m2Ti0HZhWOB22QF
J95kmSwFkxaazaxs2D1hFmafMPrELVmttlWyjiEg+CwVQzlM4XIvy6OyVYFDbMmnNbGsUQHS9SzC
i0RfkDMiCCOh3itZm12GxEmDeKC5jk9Cu60qCzaYOWtHOczg5o0mVbMkxFV92pmC8SPbGkj6oCHs
83yM2a8yalKwD3Vl0QhPAlvLZ0a/5+jFBjy7WTLo3GmlvEavucUIfkpQ75rWkh07ULcMwZXseaoc
3s9Wts4L0D4JjfxZlqmLmLqiPNQ2w7A6oQ1+8BgVTZ3NpLwGC0K3Ih8ZYBrU4YI7ZF8dmGP8aWYr
2TtLlVA5wVHArHeLBJq56HPhL5WyD1uU247VlfuWMloZcbCyHZ17jYu7+vo08kJiaEDrEraMjGxG
myGl+KBWZfcqSZDrNHV0iFnSdtfOyNHJIig5Jaj++6XfL8y/dP29pI7RyZbTs6oL6Yl0V2Pv/Fra
rtno3WE0Eyo2Nr3GQXqsSgsoGYmCNdDVlEO277yni15a9yRDbplpXyKLTXTN2BWmelHSdoCqXvSv
Yzi9UHYwSJ9sVjmj21ZW2zBA4dTHcNAEDYl8l5Hc7626ZW1p4n1Hp19q5TDImmxkJpLLyUhzIC1F
eYfr3pqFyiNpuYZwMqJnOBA6lznKUEVj+kQRxc4qeu1BF+NupDwyYl52imcJaTuWHvfcnyynqbZA
E8aNijiNcNuUvlUmCw62krxOCduqHPM0crfwQBPCrg5ipd8qld8he+0UltHZxOeyjnSbH2jfKk1o
0Drbd1kY0LyShEe0runkLK9KIj/HKa3CZaQtbztQe9WcVn84Y0Aolc17nMDK1qaIJiVa865G/h83
dD/ieCTtKrL7KdGukiXGQHZmi74H5k6fIkJ+Pcc1Ug0JhnavYZvRxpd8mV+WZWaEzKEAPFTFfdl1
z0tcbqU8iq65cevG8WtKHUS0MalkTZkDmihGYCq1W7WT991UMB2CggRqP3oFez/a2Sluj5oiv7cL
SIZCcw4WtAFM10wb7e342DnFeMlk8aMJxkhsvO4AKjjGXWdl2RV7uldTvNRVZXwv+rVMsksxtdBk
y4U2UDqtTWc6QZ1DuTXTTxMbEija/ndsnHHbO/Ty4NaM7PSLE0BQgiimoGiE3/IhLXQWFIjaIxbT
roSGz1OyGwvW6A8pnqeUidJDPSZfSZV/11bUUNVtHlolHI4lWsqRXdVa7G+nkxXMn3T6kf3y8jHY
ynQvDxLmD5wkuBVV0GghOgAPhL36oLTj1soKchrR+yUr+GZQpuM4YuSmRhoBf3xaCqBwzmjRuqiX
7QRdYzPNM2MHA+CIxNwV6lpzWQcTRUsRY+5rCuJDAyluIZhS6zMzvrQusCdCO6u/lo7zoxVS5adD
91maXHE1CetgXsyzlitUpFPL7ySiIovcrrYZpdElpgGHsmFEH8H4pEMCcZjb4qrz+Oix200WWo/M
oFQwxioLNqMCUjaH96NTfye0Kfu++DVCGI6DyQwqjoASK03oyB9SgZxIiQA3zjl95IRmnKTDlOza
z1JhCgo/gblrql2rVyyvOqlcOMa3oetep3FZzrnx4BRMGgORzwOYHyXaRaBKkkTE3FFLd/gbUt5d
+qzFoFN0w93/dT6brf5/+Wzld/JRfvwPPNv6O//Gs+n/sBxdM8DNOhSuTRvc278Ibbb9Dxlinq7L
im0Y//zWvwltyj8sw7FkmSKGopu6DeLv34Q26x8W33Bgvjm2o0K//N8Q2gj8Vlrgf6MJQmjTFJs/
5xiaSlip8gb/O0ZzUGHGL/EkQWbzFn0I8Atb9YVJcQ7nOMPdVN7k7Pv3XUroZqaUevWZvsGs0MXU
U9XVJj0gJRF07zH+wp/QZNQhDwqKVuSlH31XgDPK1E/TAhOll8qlNVV9P2bJR2PFMYWbGNEje8Ch
qqgJ5sWADLRAgCRM5AA8Vt5S0dtsWEV3/fTaDzBPZMbf6kEbD7OI8GpRWzcrGhCeFuuSVlRHJy+5
e+fxOGKCybgH4rvclk8GzDvaoegNmyb9xJ8NpBxs9U034WQXsufW/fAowQJtHb27sxJimrBAGTeA
4O81zd6EKiDaGJe22bDeK2mK/blAJF+3+YEy0h0/wuhcJAIpQn04jAoDdJ3XthWzCzr2XqbxlubF
hjp57WVL/TtSulZ8uiP5Yago8vC4Oq4aU/VKCytgu8TOVKLbiYcTp3ii24qJFhUmxcupi4HDZZS4
qoudPH7Eg/MDcp5BNetY5Cg1S+UsR7kaNDzUwPObF6Mp3brOcEvtY7ADU3+vp8OxHXD2TpL4AeMr
tC2V/hnpcX+OdRNiWGY22yqSr9K1iBWCqA6QlIZPZduXw96OFY/KhXPvhJN8aYbftD87qhrdBFAP
t4Av7mqW+jXolgWnfNjQPGK1c5LlXgeDUCzW45zQlJsL3Tw3+SUDrWSNSopmJmcpWhge68Cf7Ipe
epQ02PFNlX2bDU3vcUHQ4GBCQt1XREFiFY/VyIxOrCgLogfyyhSKkatY2qWzUX4CJ2J3q/OvsHJy
UNl1ALoGF2gh4CNZUofxsPScQDVxyla7xDHjBcNYgPqYo5IQjDdd0svuXipcf3cqoyWUCRRXq0S3
Cy0qQapZH5Wp9ZwupBSvNViKIZVRjVkcZllE91TEHG8I54G5R/Mqsqq+savNjIXZeTS4dV7pZD1A
LMZIX9BB5b274Cm2ED9TI53RuQ5i20vJS1ZXV3yiS4rnTJSqXedLucUAkgy8znRmdaNkZeOzccmG
jmJZkwbA7jqTCPFyb0IuFfr0NCBlc0I2vSVS512Kla49SLI7q1LQsTdDw2vOFpXZzVQyCj0UdKxV
yzpi5+1DeMGLrMiFK+QiPiZy95EsJlvLzNSVSAHRDO9qSrY+I8ewE+ZBsr5+lOzIOObNxRKpfZ+l
SKvSNIfEPWJrPlo/WZSkO1GMmF+QEyi6xaRjH31KaPCzbo4DZym+wM7dx5o0ByV2kirXGxVjzEoD
pkczSKVkKvclMtGshk6g0DnVlNQkydQpkwu8EozBfJhLmQldvcLbBns/XyQb0dNghS35ms7NIR1s
htiQ8wz28lXmtg64wjyB8EbjOOGtLqL+MhjDTyZHuOaoPUKOZAa/JE3MjZIY93Q9clibj81J43Tp
uLQx5zaAQ9IwwqGMpHb3kQIbLJrv+2YEzppR2i+Y+7ewkYorGHVWvQb9RmR7VNO3Y5+eJA0ymGbW
8FZGiP0yA7y1UqEzKyBpD+KocHfspnLaokVnkikyKVGXQCVKa96M+NthNU4dF5qSnrO0Y4cu3fXk
oaOiPcq19YapRUjHrDgI6ZarQwJfIrtJOkUfoooRVzbsA5cM1KHTRCx/4CkzRi6dif6Q3JesESaj
YrLzGovJ8LAQrMkjRjsgsvyIGvV+TGLiwqwCd1lbSE1we4gzCBUi+VGqSlwcp4R7tthPxSiFvi71
9rVCMR/RiQrgoT+Ey/A4Jcx6RSYcLaXtxd5hHVeIqlCWp4RU1EEc+zdSEmRA6vBc92vFJvmx+6kP
sFu4q4XReKk0GcF/cXcey61kWZb9lbaee5prMQXgcGhBUE/cKF1r7V9f6yKq42WmVZdVT9ss7AUJ
EgTg4opz9l471rvXOUO1PJuvFMWPpM8/UDt6aOXqW7ehCEd91q6twT74KVNeNHXtbhrPxDCsbUWm
+12OLM2lskftOGKq77xglin808Uo5dPQROW5U6ynPFTmo60Al55LNBZa9ZbLOoVwRTpoCSjqpJg/
xiouvVkJf7S5GA+x9csGB2KGs80l6Ny2qW2nUnHzWOmulpZiFJzPmh/PD7rPGKomvtuRT8JRiKdN
PcO0rJoI9/5gnGNnMhaGhY2SiHD6GzWswoaqCIkGyxETbQBpUyXJ9GySA6+NBlWetKPm10nA+eW5
OjT2/OHruQimTJ5NSx5OTmkA6aNwaZRj+ZCNrHATG9OazmhAg4o+SWAQhJtfBzVELd6wRCWarljk
NTE8jVz+lE4uH+pEZfQn4JUNDvbs2qx3EwJ/O1PjIy1s0CC22nlGR7kgBWUTg4Vbm4Y2LRXfKfaa
PHzOGq0r0s+eNbN2O9357KnWum1lG54VqzTRyF7HjJJfJMPcKQHzbeTM30nffcZkraNJx25cERK1
Z1DaxYHGPJ6FZMEatyl2xpXky6hBaUQtu1kBmNJWj3LCEoelNsARDb6cghxmpPG+UvMZYLYwrrbp
pcyYC6WpER1QGWu38hiSr0OoN8NZW47xsRboOVMyt2OdISKJw2lZJgKJHMMCGpVfdaxLzy7No9WS
m041dDXRH4XGWS4SEi9OgNNnZdokWkDNsDRZfWmy5cUdE2kQJvjTW5s2cU7vbXptagCZRGnBwQsS
8qHQrbJ+2rNPv5Dsi0tt7vVTCzFta/Xqh1/RYDKtzjoGvRwu9EZSPFJOiN3U228lMMZDRQdhZaQZ
oig+SfxYVE5JjFz9PdK/XBdK8WTq1XtbavTUGqaRQNdMHOW7qWjTW9TWWP30B1uhs0fEzwsbbB3h
MOi6KcWz0+c6xS1aymSgSq4qzZ9RA2JQifMTqRPIcQ3sJkqkP6utotIEwXuernunfi4vsi95hZ2h
PIJYtgKgoa/tFoZN3KduF4AYkIv5Kxzo16is9LCzdqjw8IKWFiG9aUmcQ5lUXjlh7clm5U0iB5hF
XM3AlgSIklK8EBPlWSealtwo5OWhvJ4VzIiFVGJt6WXwmJhOC/xQTBHdtjeiYUmCLCOtDHNHYg1S
zPGzrVUAO7JjKDm3KGkpNUdtT11zcvVqAC3T7LPYnnftFOEQmVHGjOwFHSoHDPQjFDXkK8OaHJ51
ryj4I6VYXdd0pjEqsAq0oJu0aG22rU+WclaeyCahhkFmxsQqf2GQkweGCaby3g+NyhslGd1EflMt
BCpjbmOS1WpUFdaEVsVRZRihRDhjxsV0mklKQR+qRkXV+Y+RHj5GPnv/qa97WqkinMLWa8IRCnyn
th91O1P8Y4jwwDUCj//8/v4ga2xlm9QP2iDiJmrdLnE3Mpjy3BiFKJ9XKiI6YoY+ojobRuAe4sd5
1MproyOcqNPLHbNItbt/9V99+189Nvaw7J0Eadv9uWmd1uh3zXL5f/0r99/zKwV7vDl2KcJuYh3+
/LaRZKAO/3zfsoZfkQiLauzPT/7pyz9vKjC1mfQ14kn/PFuCqbkIgoKwOpvF1F9/93/6KZUA6IpB
9sqSW+B9qkx4IH8fpb8+wf1PJSUW3UyTnL9e+P5YUecIqazERtoFQc2hC1W1hba5s9KsWsMHd/9B
Ia6A+1dNSukdmdT0Tz9AYUGeirjKUuIxl0rbinr3zCUV3sPYaxGGc//Hj3OQYQl0bDK9dmKo+6d/
7o852hjSgErURZbHs9d26UYV9LVOJDMmKU6klqQx1ugq0d5yXhEll6VPqjihBBahcBU5OU42ZjtZ
RIPev/q3x3TdxiPUd95ksW7Zq5WRe5Cod/pEuO5glFAkRGKoKe6dvxJD5Zrdb0gQNq8himgR3t0i
IMJcvM6ff+7howVl6H96rDApmaMao4pO8NE9+zSYewnnbXK4x6b+ebzvR2c9FaRbx+Q2dVbJjpui
1PL+JCc0H0Ilxzpo6A6s76CibH7/iWaBU1P7enN/w6U41vev/u1bdZq69azvuaIPd7WeeAdp00Id
EqqrP3qrP5qsEKA5iQqI4s1mqna1UJndpWP3b/96jOsOqf/CS7aXaT3vCO5YXOKaCw31pr5+kZ2F
l9KwaMKH2h3WySFfWMeXcQf0fzutqxWBvF4PIZUk4W5J3vFl3r0Ma4+eysKkxeyWKaWyg0MAybz1
b16f7LID4dSef6td4wqHcH2ABLwEhbCkCeTNu2aF/s19Ey92YHCGGHJJ6tVLbC8Pggf1klurF1ta
m+fpiwe6FS8IHuBmUOYovhWgJMmNG9vLDi/+rU0pHwC66sAaLWHpbVkFX3lvOPh4cY+/zRD2S5Eb
+66ym5dkTCz6YUUbqahXpXPLZqDQHAsqjXy64TWqjnp+5rAgGWxmEiS/ODwTpv953jrGa8o6mmb9
OXcGTJFo9dVd1QDEdZFRydKa+JYeh8NEQNvFpOwP72je0txjkXPitf1j2gZuykp9uAxrTomCnZU+
dXxIkw360P4X5Bs1C0tk3C1lrNGE12decuhsCtgLCGn1RFF/gYWaSQHdGR+LvGiCzDpSZAKXL/jW
0dflTELMcgypECzazNXPIZrXYU/3MCMzg/pzuTSdo82G+YsGnIrOYWA7vFHeiWDjUTLiywEL16pO
bkMLdAAId7OL0rWVn1j8ixcbTwoNqXRRvM76OkbP1i15dWC8krmKtmaA32mhpSv5PDOvHek+OxH+
RZYb3TKfXBPFB2Vm2mz2zT5XW9s+p8S9+KPL//SXwlU9xjv1KmBENNjS1dx6yfM0wTHTzniKyiU0
RZoSD/lRVZb9MdxJfFLAVAts2QCbEO7ZnzL8JcTp9Hk8YtovKbSaYdX/VOEyf+foZNOz/8CouHBU
nOMfnTuvw8d+FSXL6XPTPMprd2RkPYBwqI+tqGn/lAVeim221ODzpJ95dowHRArJMwK3GhVCUh3l
h24BV20lL5xf4glBYXC+5uWpPIZ4r0/5U1oepO2vzo1TDW/9doRroW4soD5bgxGj9OH+jFzRfYhe
ixTBTNPQwhJ/tdN+x1+Nd07mT/whYmAMEnKsLW2WVex2N+CKIKaX9bMSb+3WIySoxJ5KK/nZLK+O
0KCWj0rmBdW1yd94elsvgApyPPQznGwI6Jx1hT02jD40cCk88zPXI6esW77MO/nL44fdK7WSdyXe
AH1m856CGne5kNJ5k/86+HFQLT8oJby8M68NlNymKPjL6S+xknLfEFejXPXyyMUVhKvQEi9JU3O2
b/l8DJ/5cPxJboiQE2s1Dy0kCSAjIDpJtZeAXUKCpJfck+KG6Z+tCorgvS4harlN6q+E1bvtPriS
m3pLWqMjHcLgyEWZQranmaSveRCeLW9mbze79H6UBAjFfqrKR6f86rRvtEsYauBvb4t6K2Mlo7BV
r/mTUXyQ6k/QqTp/wCCQq15n6qFncd9Dlc0VTxmmjdJ9aP6l11gC4tStrskEm2F8r/I3WUbSVlzU
8mjfZmVXoc2XOCMD2Vbc30qOiDze9uzFgWXyJ8Li+wUFd/GMOiGoWYituPeoBRIEzD2ZrO0F570j
DWypf9nKYgKcvO3mi/NunznDZB9yXPvlR7S0z+3iFIUPhjd9cQdDbmZ44jZhWBjqDa1Pa5M550F3
P7Qrjge8H2gZoU2S36h4fMXpsLx+17ti7GaMfeNS4jU8Zdd9Ma6ObIpEM4NRN/81+MblrRzyZ+pM
E226JSp4PmngfJTQIm/SD8ngXD2cNoStX/K6dDFc1hs9YU1+ord+M88Yyu5DEzmfGgWDzNV2XIS8
k3E3vUJMOXEMqLtRxfBm/bVTVmbg+udpPaiL4JGRMzpw4mBrcrSs7om3oPPLhrXsXWRAJIatp3U6
8eKMPgylI/dah06DadHfKDvFEzOHHqyA/C1hcpML9sxgSWdGXKhU+WJ6tHwGy7Ojg0nsAjMpV730
pLde/iu9F0zu0rrfcbIo46hnU8Go6GZbMIY8P4vf3/SbdPxB/iF/cei6Fe9iUlbcSdyO4s/HL1RS
GHaNaItumDuYnzJU319eyzzJWhYHq1x+WO9EGSykJ+uKKeEVp+a7dWX64zxaHgco/Bi++MJDIlSL
WQThPjoLWnrMw0zsMidazIQ6Fhpiq6SnPuRMcW1o+aVUuSJRPsGpWM/XmTPKpcV7BVG0zA5s7Lkc
iFjjdCD/91hKJqTdEqAkf31w5TFdWEuExrvqwPxlnzlLzpW7fmYmbtbzEuL5NePvMR94L9Y727BD
yR8OB1h6KwYFzZPP0lF6UnacJP57iZ/H5RcHwbwJCynhHkwkHHG+5PPzsbj4mUL7nbhPjX3ponHP
F8qV6YX8NKN4Tp/VG6exODA9+zfrCDwEtSRjlOfEDFkcK+vI7Gdcucuw1gegWMN8r3L+lmrgStOG
V5w9pjJsrzg9vcHhmuFiYU/KMxkqqbOuGUWb1zeezBol45J2sj1DZbDN50104MQz+KTPDIPKjjuP
fsmBT8YY8MrkbhzRoi60dz4NKgXmUI4s0DmXQBVeynp/q5tDxIT6zj9UPCfcKavgkcs+206Bi1ZW
4oImoEucII1Yh4/c2DfMk9vW1XF3iouVng9vwPI4wlm90sAuiWeN4iIlRoLLLP3lbTH58xJsxedN
V29K/9J8cVv7lsdZAULPlD0hnMIixrh6xNQVbVlFSQeeOQHstG/iKtXdVPFULvSDJkNkQ9Z8Glks
6Gt4WL/U4m1We8GDBbqR9ut4o34QUnjtnoR6jzG1eicdcmEYw4VDUByiSzwB9PI6ZN6ga/GW5WQf
bEVNn6u+xc1JACTmDnATFo3a7ig9oEgFccohNiBOOc2B4kdPrYSQe36v7tZ6b+7TMNrMePeybWut
aWrBsy6bS41/xnwsaR+kKl5eZWkcP+wbm/QFqmWGhlEMcipEmuVAzIn1dJmq1xzEMGDxdwGMlKkG
LAN4WYkEBwOccttuLX8+iIOv5Pcl2joabi9pRmVxzbKpdJlW7X6PIlw5mNmZIcqiLDF8jTuY1k4k
igDlko7IG9PpwJ8ZIuyYsTCXHggKcf114RzL4tk4ErkCESWlIaJ4vk9M4ckZXb0XlwEp3yXwCF7p
KWgUCOxQJtbTdGFlLg/AGo4hlysrYh1KoQyNh8GflSvn5yE4kv2joaTLfmz2+s9MrdZTzI6SCzhw
Ne5T6HTnijWNuMAOFeMIa/0vrlmhUVrwvZVtRmc1XBBrNm89CYqs/I2FInupsSadhAi5LS5mBvNu
E+tIltbMgYjTQ/vU8u11tE+KvEyGRe+sTM31PI9Brq0fpKcaZg5Zwq+MV1wBI9YuatrjunOO5CXy
tqLySGY7rF6vQIrIKMCwgnqRAhjhNiZubrFaGZcy7lVPk11Jfhz6PW+YHQfXlhdiiGC/w/QqOMxq
ubAfUStTd2SRzozRdBvlBISetUHKOoWF8MAEtdSO44RBb5Udmq+x+YUXbEpXunso55B5Gzv1UXmv
VtyUlucDnyO0pt7TyLdZGjMgY5jEK+JTZU/l8VJRkcaFs7E+HZKaGj18q1Q4XB8BVGe2MpFzS2No
r8+JxxMDtqgQ/h/mes+hsLfZOwC/0drpxoqUjrBbhO0SNm+KPP0cXSWXtaVrcHFtWNjWLhdgW6ds
ng4yCxLt2Ly13O6Aym2SqBbtg0lmJj04KPZLxC4njPZf3HJF7HITx2jUSd/EWScyD6HntyzkHAyG
WypfI3QZ6k0T9XgIEVSHvtpfpilr7+QuriGJ/KQFJzfUvTY5FvEqINpVWWbH4UjxkWZnc5Wj5ZyB
Il9UOzotdE/CtUwBkaVLJi0JXJAJ5zRdBNi1a9ISGyjXmltYPt0AJHGsadSebO0iv1WSuIRGbmXi
nrpv2wkXl0oCgbDOAK3zQHiBCJR3zwOdbgOH+itONux0o3aUKijvu4md93MxLIzTlK9xu+qM/JCa
x9fRwBFNjv1K7rCm/iBfXExvnbFUSi/GR8ZP6B6RT5GvZWDc3bUNz2hAaKjzUTAtlfkmYPVsrqzC
NeU12qbHBzKH1+HpvjBR2bVB+QL+js7mwTG87Cd4mi5MeA4Cpmivy8DnHwuUOEQK99QFmHUzBMJd
fog1liEeiLLvgCL9QwereZ8zDUKnA+rtAFp+JO+wFBb5LtSKVWGmOzm2gIa1A82eq/HQUBjWVzGW
5pY7CaJXU71bjD/VO4lMnGt2TiHoQdawC6deGg/+FRGV9o2ILHv233WJIYPUBigoNxRy+cJ4cDqS
WD+R2Pf5tqy8gWYkXMmFRjqXc1Te/YPz0FbKsiAGhcuy38R4ybV3TrPebyPPVg9+y/gy7hh/uBTg
vrNUlYgl2VTWwWhPNY32ej/118i4BMPjnL7qvVuEkxeGbxpvgIruAnhLple4qxAdHBSINOf0a9ZW
3TV/G96rlK28ABYzSu6xjZIEOa1gqTi75sCsDDe5J9fzk/+H5/SsPrUXGjH4kaFMUIw2+zOAWWQP
PmHUw3JkvIhd6Zip4LXdikobwoMPRgzS7WJygQD4UKJtkBK7cHwOAAG8aScEeEjV/fd5PR6MQ8jo
BmE8UBgJEQiyPPiwvWOwmR8h2+B0cohpDDgi/RZrTmC+o17AGA44ZodskbUy+73lHH7gHrrIFAhX
5VZfFu/OWlkzZjKZu9VzYK/IZ36iyOKqlIblo26ww9gBCIYqBecEOx2ddgp39FGdNdLUkv3VJlwr
rFGAkEiLOkXQL3jc+4AFvXOW9vsp29LGMK/BHqTzk9ptKlBSHjYmg8LcmdFUf0uO4x5khraB0aNt
cI8/kDwB3DZkOMOcsyDO5qysqHgzKiT82ngocnqdH2B5iTjIl/VrvgUvEoNuqjxZpCZ4QvK2Kz2d
YFIkgNXl5p/gURyss0RJYWGdC7fYy9NivCETltyQVah6yH5HtndwslfjY+Ti6cNLML+ab8F794Si
Tg53oIqxdm8YfY6cLOhmMPBAZ1cC0le+KA8g9AuQZadC3Re2W0NdI3oFkiCYM3hS6OGjNa2tQdrU
6HcDFltecQSNIsZE3OKM+acS8O7WcpvX+IVRFFAdCYketoBW20Yx4/e+gB5sCeZ4V72X0aMZrbiL
lYdKv0yliD+Y9a2t/LLqsmvS0xdyjdUKXzmbf2LrqIbKize2Tkx/rBCkXmxisgLRRw1UgZaw+H8B
g1BiUbSKD7aLk8UNINVsgdMkjJn7cFyk1FV4L8E2gwFv42QDk7PsDsOrhQSBNa39kh0g1Bs2zurJ
q1/QKBRg6FL024D8S2lPM4tdFS0dWm02wiDyIxfdVbdX01HFi0tjBqWouZCBOrTbvNuoozC+Dwp3
a/zEcpMd+vSaYF4n7hgjkGs5hEdcKfXL21zs2VGSuBEvAl9RWlPNkI7T+oOrQAUUySzg0baZ4nfY
RukSG9Mp3AzftP7YNYHZs+ibLIKntGfvaQFHI6IBicUieu4sqCIb/ViAYhOjd/AEf4/xaj2+Jr/R
S0eI3qKg/L5SvgyqJytnQ4CGDw1hgvR7SKZ3GFtQMjQUE4zjsJX5OMBMrwHI7gVjHOoCVhwHpYIw
D+BloTYHygEqZZTQrRbpljYT+iDKByiAWCEwyqPoAL0Zv5Y3iEiNBzTb2NhbFvm3uYKvBeRC2EnW
fvlRXMEf4mU3k70gg80r5xSeoYYRNp6+2MxVAyJT/I0L/zvOFTfZZnZ3aDRDI+GbOMMVuW9vCAmp
FGli9xI+94rXYSUHQPyANwjgxuRUb+UzJdWvNr6y0pK8TL907SrQT06xUxpKwkAdinnD0JHsnH7h
Q3jrt8NJebHB0i3ISWB7D3yPA9rf2hfzLWQUpSUOHR0TLOyjcRPEl6RDvQaPnp37D0eAXeBvdlKL
HwP8WqsftIeR9cSTBRe8PyYfKvteYiq4RBDfAvTOln7t0iQoaC+/lJ/lZ/HlHI1dzc6eusYZuQBq
Aa26pdzQHTTKxeiyVPmJ8XnAMY4usP/2XB3RBsW27RnnsbwSOx3t2p2s/PqHlpyM8qV0xars7D/m
2iYgHBd0nbZQRtTv/k/VAPYxxWDAlJRC0VSf7Khd/LQLslvmTQC5NrMIb3Yll5wOtujitLBl9PrP
FuQ9sEDwMJuQptt+3LSbES0C6crLnsALcPksb4/OCQ4bTNbilFivkIfsNZg5hKELxBu3B+cUvNOv
CkH/y2/yjRrb8wcNIFOMts/hC0soZL9Q4JaEYVRkdOCGhaIHvI1hv4cXizmUuvhZYyRPFg7FT3D+
Kvt4YFLGy/itUvh91x6KJ38LDcx6iXbjI1fiTxVfesSzVfysBzvr4VGX+Gxf1ZJYkYUlKOyADaRT
ssPrx4zMpeBfYGnDgfR6kIsCbIlkcXFOwg0gaFV+hcG3JFoV0yfUafXaDv4mGbat82gV0qGVgksg
GkDBPbDn/uWgJXAB6ok1pAzXORiIXpdbGPuD6DRNnWQh8OppfQx0gO6POVW0L9HxeIloYYXTnNMa
FaoutaYkGc8DHO6/f5KJr/58qwfYVmP5sZVzEC+iO3d//v2f+6+2Om4IRn0jRG1ZMQ786/MTtVa2
wbCLZKgBrUiLuv8TiG/vj/mliKIKbePDQTPkmmyHhQ34z6/+2zPvPzBEHNOfXylqiLlp0twMw0b8
V4cujdoNPsKKED7+Ce5xV/cvDRr2inv/0r6nSVl4hoG1QTr9+9f7v9/mn8ecQORi/fn+/jtZWkPn
noL1vz3+59u/vgqzEPSD+Kt/fpLoIZnlDVPTnx/YWsuL3L8vBtZlSlk6q/tT/unl7x8bRSjcN5Hs
lRDxZavc01np9C7KKIpfooYrEsH6Eud3TTpq3Fcbw7DCNZ192VM1AlYzel5RTO1q1h6Ve9bYcGvg
b3UigyzR9K2E+WaFFHtRA19tW6Z2k+CyKJCw3LakRBFoZrXelKOjbGXKaBI0nQ44vVYPS42WhSMB
+Q5FPtokEZGJljfH2AWRKYptr88UhYpxr697fD5yjawg8S1noxnIZMPkJRV5bGaDfY+AtoGgtvKu
9Ul6mCv6+KQ5irAgxDfMjvvMZ3kmk/dG7FusQL90YHeztoSbHWevQcA6hSrHwObNsJ2t1MDIKUBi
hkMKi74mvo2YOfwca12BZ6cRQDd/EE+9szr4BEYs7fSsfioj6UMmti43IIQHn0NPzq+Ws29mwCHk
br6n3SXYuqSCBDyTKDyrQ65uzhR1CMkbRVreSGweUjM8I3UJQyZBHckOgO4rswgwuyBArFfqFHQw
qEvHMD0NBPNN7YjTrlS/UZIc5cAiVBMJq0qY35h8KcouGNKvXCT9YUJiESDS/7LuN8ztT9rI+b6T
yQcsRFJgKCIDpc1MHBxFKLbTrYpMt81fLEIGlVYBhTHtEJNss4w+y+wfCP19wCZ/mXBOR4QVAjYh
R5COUA2smjDDjCChejBZizHc+zWqRl196hyvtx9NkYVYYPTqDIKKTHsfUPMkMpHD9Nkg+lOIUlTU
+FNntZWOzriYFbjJ+nIoqXpkHDONMMYy7qDNk844zjqrPeZ4+IkivXEixrEVeY5STbJjOJNr0hK2
OonUR0fkP5bjtRJ5kLMIhiQgElbLa1bW1EGdjmoqIZIWYZJKgI0t7KT9QMzkqBc5hn3LG0UCpQEf
3iaSctZZWOL2mrBaxN9FttRVS14F2fBU2syuU2sI6E0zbvuEdCL0QKD8INdLNRl8clqeokZ+m0sA
cJVqS6teYz+Zqc9jpxTbJpvfsRgypKgKWpmGgF4LUjrawDf2+nSfgOERy2lFUNkdgjq5klxFaZ99
Ajxbgjx9utKzSPac5fFpHPt9T+RnbcKGtfssIC7tOFnBzQrzXaZoAIodyh/aoD6Mz7VIEU1FnmhM
L7NUW1Bokf6kiczRylA/qi9Zc36rJCOStOBwjVXPJDvtVUPx10PFH3emicmL7MvWAIUgVcSchsZO
wUM/y/4aha9/Qvy6d8hFVe4BqWwe0tJ8Qk1eI8REfTtVwXHujQ8zR74wFqyj6YjNmVOBzgE+ZE3F
dwzQYPK17pzIhU1OxAnx81mpEtYfNYZePfB/fW2ID0P3aigMcwTm7ozUNF1Fo7sdTgoUpNoBQ539
1hgDW2dgFrftay1SZEFqyoTK6oTLonYmlioQMWA+ZNWYCFoTp2rUsbvI1AHuMopeOtY0O1Ib2mz5
nCoZcE1jPpWS9ByKjNuKtnlkOtA4JSoyxOCStU6vEuJi18Xv06C89CHyL7VuA0+W2DFHoYE5gWDd
NoEO4ItchwZeuq3AXoblohHGm4Wk8kbE8xY/fV1++y19HoMGZLbTRJJvpUeEiVggOwj57UzQB6rI
/bVEAnAR03ERmcAO4cCFSAk2RF6wxNgDeAUDI3LJS0iosFE2T1U+nDjmp7lWNxUL2rGL6ZpK8ktg
U/RKnEcfW1Qm4orL8hLpsK6knImhtmZ54WfRrz7etGIEha6ZmCOK8KLqWoI0OKUiL0NedARqAIXp
UjJ6FF0mSb96goOuT7+kwoYuP7e/ukl5qxKxy8QvJ8Js1Wrhp13P8RZp8Li3CGueGL9Tkd5cJpjy
GZMmq701XfTbYtS8KHC96jlAra47uLTFLIjsoVhnNgnRUUocdNxUr4lIj26IkdYuGpUQYkMXQfZj
ZKq6/DZ12gVV+Ja2nyYwpaUu490vJhl0HZZNhPo7NbtKfk3kSNWcUFcLVSkFdaUAKKf6NYkKZAT4
bfYshd2ngbUYVJ1odYlanU5wWZampFOQnw3v4CkSidoSvUlknypJtiBN6HsSsb0aiJ1KgViNFqgU
kc6dgxkYRF532VIEsdH2jkR5ayLTGykulGJ/ANjlTItIJ7RAJIDno9qgqTZe5FpmxS5ywkuRGG7W
yaM8q18Fntei6XbwHUaRMF4arJ5E5rilYL+KRQ65RiD51LL7DEVGeSHSynuRW57rIsGc0EBtJ3Xk
+/q0m2TaDIFPHHhJ9DnMGP8YUHIkcz1bWdr05aRUp+SGklFGdLrUU9BP7FPWFf4q7DuHd0ufJBeJ
66jEKLSXZMY1pCD1OvAzs6EEYKs72cdrqUTjuIp8vK21QkAGOkG36covJTE3/587wRzb+m+dYCAF
/9UGdn/Cf9rAHPkfimFZCk4uzTL+toA55j9MXTUVU7UUx1JNw/zf/+v/WMC0fxiyqdiWrtmOcID9
sYDp8j9AxTjQo7CT6UASzP8XC5iCH+1fLWCyQ4o6+lxV0x0ZFaim/asFbMrats+tyN5VWvLCHIuu
AxdSk0vLrnIIGPMRtKoTjUiJGkOEeDUsDUrKk/oBti9yJQETAcuDYQK8SGm/hwI3oq3iJomeIkzk
rHd/0aRFm0nwSSyaMOBKdLglnQCYWAJlQgIyCD1b25dyfYh6BuduePJrmdJCTsQBjrJHVZa162Qh
fWkYqsoh30VBFCG+lQYsPT6X/GDf9BIWUd3iI0lQMQS1fQhqyhQCyGIINIsm9O6Gr7froNZcqbDg
bCrAnvIEQGGami+hE8vnQiX0K9UADsbBfDIsZRWbbDv9UteuVW7+WCa0pibsfyKjpexbG4fIacet
Dl2GmTpYW2lDz9ZHPa0XmrTX9WnTDe3bEGkA7TH89yjml8YAqDNXxqeELXmp6UdV77JPzTH3pMtu
gmKerqOfy1ula7e45SvGuIRwkkKNPR+YJmAKeR30NCxrWDq2gOqkSNm5uc8D7M1Ij5eVM0arnu6b
NhnRvi4t+Cpw8jCNTfMeJN1GT7dTS1zLHedjbByB94FZQQMP4I8dTp+mQABNAgZkCSwQHuyTLkBB
I8SgEXKQDkFoUqMOgxNC+zSkVuYb35XADTUCPOQLBNFwhxH1FNImASgixakVwKJOoIuU+aETKKOG
CCrBD1IMO/bSyNqDVFRV+DPOCC/ZQqbJul3/1TQWrv7Q7nOpPsSj5BxYrK3N56QlRGh2xmM6onCY
0/ATz1u/qlV5pwsQEzSak24UEBiMaNxExQ/SGXpSASN9QjfIk+PuLbdAO0UC8tRDe1Jy3yAxFqwO
xCsq5KCfY63OUcMJg5ZBaFrEnq3v4UkVGOItnalMDvxvBSzZRhMy/0SgpxIBoWoFjqqUrKshAFW9
KNIbAlplm/07xqRxk+rtMQnmgo0Mlo1iaLfYjbeGFTj7mcYduUd2UfgvxXQGixRczXij0ZFSQqwO
CReYVymEkJX2qyFp836qbfa7cGUA2V5rAeHq2e0cYuVXr0lmCKXOd42c3XIt+XQqcxrbFjQLUxnY
SLFMoWos7zO9JJPNqWF3thQrcSEt9cTUWQ5lJlXsL2lsgMj32VswtQOLPtIsRaVjR0NDdSz8GqoP
n6WkAB9VPlfdRBMlg/HVKgOrFOk8CGhZBr3MFrLPUKaCKK+6Hnt6qoM5U0jFsU1z2OSOuTbZsWE4
xbep23TclQDMRIIoq50aY2O01Xq00NGZPVi1jji6aEgDtBnJa5vqKJ57VhPA2Kb3iL4nUDkKUeyx
64GBS5kmqMOVvFDphhkNs17lc9UA91VmI9oMMbKCMKO/oKpk0hXNNVXnX90H9Q6oK4ioqUPUW0WG
/GOb8HBISyfQFs+YP1WbMc6+eN8E+ybWtiwAQuSIb4nbBXRiFQVtQWLZgPsQTdiEUIPeRorjid9I
bpNBqutncOpy+JQxaC/MqaVJmtJBTFusXnVDTfKhLmhFzT4cacMck5P0EJAZauV5tFXL9Kw3AyZ8
w/zqw3BepvDwXN+siCcRDLUp6dQtYEXQlyk8TTMmQxevi5MmpH3hqcxbVEWiHj+YAgisn00HFm0M
E2qJ05J8Ej8BAUEuvFPBiGmz13KukzUTVbXM4oh1P5YBvSLLRUUTkhYzlIXp2wggqY4JJkkgXusM
E/FqMut3c+T60Uc+ZdWiS8L5+ZL9QLJLvSSv522N+hFbAPjSYjo4EbSKLsq/ihFMOGL2Ez52msxK
K63knq444o4ovKfTD/T96gJbVabS/VANooSkn5m18Toaw4oQGRkhy/CDZR/y1+jAPIy04Jk5dw0U
6zLXDurLVhHhaNMhjkPGpDz7BFLxJMn+XhmwngRkSpmBiiZB6l+qsUMGAIFQiYlqrhWRSEbvI22C
G2iGh6rPjfU8QjDWdCNx+66iDRD2NCFxZk2w/jB20CKxGlk9IwrtnyfN9nddTEWjUa1xNUwmMrcS
lJPf6NlJtsjI1FQwOHrTAKC1cG8U+nzxk7ol6aY6KD6BIKNB2wE2wXQBaISFboKNE9GDaouOJmFg
OTtbp+IP3KWl2A4RQXWQ1lsVhFgwHaoXqiTIkEsIOWlLAS5byY5NjfU/uDuz5biRc1u/yg5fH/RB
YkgAO7bPBWsuzhQpibpBUBKFeQYSw9PvL6F2U63u0x2+tcOGUWCJRKEwZP7/Wt/qEG+Vsfbgdml/
VpRdpWKihlGx2SpJw7LGc5OEI88EfyKzwsif/NnPN4ZqwLUgxPKjLt55zHkvunlS28FEyCwtOFP9
wnFrF6HtoVV+A8GAm2/Y70fZXidDfVXIyLm0W4Q2Ec0OCdJy605VeksEO/oq+2apg/FsgSLB0U67
OikoeCRHFXoozA3y7aeA6gVP9uY8Ae91atpdjFow1eD6mhDh8kTW+J4qvk9MDwGBU24zA1S21xdH
6rsjOSxMcvzWCw5ioKWfG+DIS8oiePr6kxvzAE4wDcDf4kTwmdbGln891I51bN8ZCYWh2LZpOifR
Y+jFgIKh/hxkWKvNGOsEg4HuGhWP3JXiyg0bKkBp6l4DMyLqrd43tTFdAWYE+6Pc05BV7k6OuHLY
y+K2SxgGBEThGlTao9x45ydxdCKmHF+BIbF6DUt+hVP3QFEgwtaFZbeZGqSAun69ehBwPqXDux7V
ghfV1jFaPLGgS20R+EYg58NaAoqO+wUjD8TZofW/Wv1MvcU6rfTZN8yso/0DHpY/z5zKXd6pdxMq
prM/4ExsoCdylhG6V1uS5FYwU6gArP4sa/tTmlFSTUuqj3ZNPAQ3saNJhdk1h/m8LpZ8ECQnBC9Z
MaJpddUXYwk1vldbOMxCf9s52e5Q2Kpz4S7DUath5ISBy4kjRKhJQC9myEoMYVC1+s6n/QBzzkas
6vEcyFymsYaeNkfGvMPZ8rlnDE78GPqVdScnaoBcjrLfVCGs+WlwmdupjD5099QWkpplZyKmaZ/C
TFMhh7w5+65fnwUysrSaKSHrV1HtX2HGo89ocyLOydCc1zUL5dr3tfXluijAu9t1QsFYjO15XXS/
rc2WbZxQUrUqTNA84QWpggc7NCFqhWF2UtxPSlAq9P4ywMgpItfKxaLWM37dC6e+W3d3RDF2iJF/
rJTiFX68LuwRm9PF22sZxR5iAflh0p0NR/cfVB3l5THUl/2UtKjKmMvwbG3Vieple+i0i8dRLdvW
1c7h8GagF6HV4XkxxQehBJJ97ZWhPm2gS9SruUveZbOAqV+/1sy3CQ9wB9xJ35frBuFUd4tEhgk6
+TnSaGrOTxo4eu1tYQeAqlcvkmMWWwnoBO03fRgLI+LZVrjLXL1YX7Zz9mriwN69bcpq/BxOMDDO
0qzk9Vi462FZj1VnuVcuHJi99Vi2/XKO3dY5hwttaH9JCV1IrPhyXXR6rfO/NQOI9XgkvC0zEQBl
EXOUqmxIKSDMzWewc1xp1m+LQBOuTZjC+yxYngqjNs51HBvnfNTnXML12VDsXIwBXbdeAP5sd6bs
XnNzGc3NMjbLIcZus5p+Qo1fXher6ef7WulguqVa4ewmo39e0dLrwhMlt0ufAEkGjtz7qBVwV0c0
lDZ8UpkMN2HbRgcgYZTTqas+BN4479cfKn2x2w3i8L6ZSH5ZydWDNnOZFb7YN09Rqy1Gq7FIzD7t
1PW16qP3iT9G+/VLWb+L9YtSGp8tS+9dZwO7I9srxhWI3cpLBORfDYb+6fztRogENcgSut+4HNe3
eJR3GDafrKGhh7meyBN3DQSYc0O8AQMCfz0gPMd/PVTrUcLxrtC3pUN8Yjrx/RCsn3L9vA5gvfPb
J+e2TURiG58KmFy1agHFmfbXKvep704lgrxe3AtmxJ4DZtK1Wk0Wp7ltLs5zp8lNlsJF25OGO1dP
RjkksF/B0VnLghrO71/hJPk+StQpH+ePLUi1Xe5HqADKnCYVga9bOKTZ9dti0vI/TySXHVq8wAH5
KheqlKhJTI8cPStxH1RMgRDlY2M0N1YU3rWSuZsR86B3hnOUCsgCljw5nfNQ9dU7bLw8MWmQO4sF
IITBuyiQsAfl9aSu07L8Ijzx3owIkcwNql7jmHwozPdpjLQh9+uPkSo/Wl5I6LfNJSCK9KaNyxww
w3RvIgKrGuJRJ8QgoCio7mOvl8qGMMHMs2X0jk+52w9eTydqoUcU5cNxDGeGPp56TGurvgQBed3b
o3+M8vipEbOH0YFwDSfTqZCJB0+W52tkAhL2vfIgbJAZ8wQQyX9Mge4RTpNc+p8N6gS7uSB9e/DH
B3eAGj376gwQ/zpvv0wW+RcPdU4zPowNZKpFdhW702cmJJScDePGGGh1W06RYolmtu5TT8yKgsZe
CIcuag2+sZaIVPe2zO9mP/tKDZkYwjnmBppHL93AYMWYqc+bQ3blu5O/mTx1dNP6wW9PIBwOjUWk
n/CJj3ar/i7zILLFEz5Tp8hJuCuuhwoCiQZtmtP70KPb1kfyemaQ0bctl4SgnUmHIGbMvPXq+smH
widsDIY0i9uNn+Ea6Cvc6boP/dK56rGT/ifFQVhihALDSCBDIN13bZ6d/cJ8aPIePdxs7+p2+ZJZ
zKlVSvZ0Onb3DomeqUQPC4oRZ0WOImayt9hzn+YwRIwWEJRXuK9ta7fbwQZHZsWkhHTDHSDgXVzR
GJoue5iDXPDfOp0sFvRBvIU+kVmTe9WkIAZcUr2G2NmIJgHL76JSqM3uoaiJDEBKm1LOLPvk82Jl
D9ARYIBl8jqfkUb6WXlFvfsIWfjcF/NlRh8qU4TvKGf6Ug7iBn/p09J67zIRPAdyCDd02DdLtbgn
00Z2Cpn5Lq/RuJo0ELNxvGBMemjl8LGqigf28kIoasWRoAlbIigBh5/vJ7uE6karjUqJ1lBpln2y
bA2+hgi5eu4wcMx2JglbRLLbSnqIvVF+O+ieXQdpt10Ed8nUfVzmEKtCiBoaplcbxSGJoWj1LYmA
x/dJu26J+uinDF140iQHGG/PZDXQ4hYVjwIcP+OrV3XePvTpJcSNejGR2LWmMexciy5hv3A7kANR
7F7e3w2dD/VIkzu0fiBirGzkyaUsxWPnlyTr4GWHa1BsU6sFQtnS9OKoNYyTaQoWaryEOzZv6XEc
Z4ib2Ij7iXam2Rx8wimGtPyWN26yUbL+6DuE7tQq2FVCvPZID4GiAE9niAV3MewwtwT5ZqhxwUQK
wZMTI6dIHuYshkpeKJpL6mBnWMjrghBlM5N0aTwDsHhjXJlWdBWbJDtGo5ne4YxGG9/ah85FEhu3
gHdps1FERyyZw/2jMv+NkQUC9UE1G65Rz4rEeSre08K6Z168XAkHg1BQMLKWwzd7CPBnkZPNr3yZ
3NY8LK35TKxDhdPTuRw8mvSQKwgXhVYw2F+dvPV2S7pM5KyMJMmjoHXwxdg+fjaAnyG8Exq2ZH+l
zQU8dpBUJt0MLyyfQEfedSXV2CKj3Wz2jjgzgH3PUwMtXEghcC6vQPgwVSPJgBDRB2QAn6VpY21E
swJOyJA3PVnkZqCTJw367kmBF6xXR5UppHkxZYGerKEw9L+B6EHiLYW7gb9F3pqXEIDiCjqQ9ceO
ivUVt7VtMvFtulH7jbLHvG91/omT1UczDN813IPOZdB8i/ORNlPI47NoX2OqKPgVv/npXG2N8so3
AapGTn4PboYcWyVx5hQmUWekjTfwAh0KCNzI9sXq0O4/Dsp/5ZFOdvxEQw9z9FkURA2nXzNXzrsR
4uyVHHk2pozJBseGpeh3VK/2aUccRc4jjQupk9h+JwpeRIWCY0FCp4zoXJA45Ad3Qg0wLwzuMoxq
sdSYo8VtEMp+sxifvaF18TP6CIE0iaVNHtrMLW5kSWqDLCQNwmH0NvwlkXt3ORPrTe/X8FWckRRs
Z9cO11U4EYLlfGonr2ScOYyHqnCP5vIKVJhcXxHsgwpsjU0Xf+Oza1WPTs6ifk4zaDg3VfxcmQ1M
HvTUDfZ0BSrfXmBXhy5o5qhIlh0ISxzGCZFmjn0La5/s0AZtWIY2tzIFCA1LPnQp2ufRz9Jj4x5t
uxmvDEmyU+BeG8zCttJB2Vg6j2UGCrFMM49iKTe0aFB3IYKMoSVfOwlhrxfTzRwp59rmrCaj4LCk
43zl2KPL48sa9kR8otzZTrDNEu4SG0OifRQ5fe6lij4k7q7oOzwjA8q2erhwXPEQceqTvwHOfO96
45fMzh6r4boD03Kh6CRs8yEONmqwmDMFIG0Kcr4SCXAenyr9quRuVgfYyOaZMhnmPRPLGFgAXLSt
vE/ARsYF0Ym58yGjvn0BgR/IgV54iuycrMSfU9aP0Oke6Q7SGr/wenT5JHts6oGAMWrBCYmR4W5O
Mh7+0bdiCuvLcHTMgxdaCkuH1DfDCRh+fs1jbpPFQ3BDe5BAo6l8l6rPSX8ZWo276xkSoawMXVKv
7KcWgqtXIw7pvewlCNFr0otoj3OunhcxfWbctBNR/snE5zCiF7sP02prK8YtbXJv5+xP541fp5js
kAhKeOE7yAG13sF5cd0Z1R/UGCbKp8VkepX0+Ss0toeqQd3Xd2T/2unn2nI+L1Q8CMUDLTs5TDV1
HJrvG9dWolIUmDBQpgFdOt8Jt+EMhRocz3NrDJKvM3YQ+1WbESXABSXTBxvoxwYx1M4t7F0vglMo
4ZhYRKAQ06xLSWPxvhVWtRu8rqaYaZ+kXRD87g6X8wQ4MJbOrSd0TLufGhdVEUAVTiq8LDkYvwxR
DLOB/sJTEDimNmuuYhkQuFWQwevF3T5xX0qlyq1pfmnqnhxJvseijq39IHFf1WbwMtYlWhO8JDrs
DNoalziydV0wH8R85TU340LRImirxwJGPPOrGSCAsDusWblJUHRU9+f1tdlEPaUmZl3vc1ip53at
IxQ6dWZ9/bZI6pjbhcud3ii98zRj7YgFoSAVhf/trH+DYfIHknXO5nO+Ydg6t/oPlVN5T09k2jPg
4S/oTW8LhSoLbx3I4Er/0XRyCQtUDgQWE1zPUjz7lDJgKgSQ+jyAotM8qHPZl7SWS39xN2mieK5U
mujSR2gHB7oO51Ev2IErtEJEIertpnxOLWc+JYUcz/YwjVRyGAgusyu2Y1S1Zzr1Aw03OiPrS0/2
ENKqGv2uLm0kusgRm01RH9EgXkQEHJ1od2F+KRccm7oggp6QSfgKCfltkfcmuRHWgqNIT+wdPZOf
QvuBuCBGakn+6I5Wu3encDyvCyDu03lBn5kS9HQM9cQ5JUKK0haLde1tW2WOd0BYaZt5mCpKPQOP
whndhEQy9f3128ayhfDg5sjn0pGvFsh7m8n6aLhMjpapjnm6hzSLWjeFiNv2/TnX5aym9BEcNCme
BYj8SLTobsHvr/HUeIRx6Kysdc3RL9c1/Q4ETP3RDrAwdL3TAj+5821P27QGnU5LwtDZtAQfUbbO
hgGbdS6kZZ1rvabSJjp5dD5V58OuzkaHgJ8R5JhH+NW6LY24c65rAg3ZhTkQqNeVw6uw7WlXug2j
CSPGzxsqoD3N5/XFutmB9XbK+MZQp2JR1Iv2t7WfXjLg7QjUwKy17p9RTTan7FZ0fGBTB32ti3Xz
3Pfhaaruh27Bt8A0IcMrnt4IJ+YlXEQLUBeLjEECvBlbIKBgH515EWepF+vLdSGbHptF+5DVPInB
Ew5nwpHWv//DTuiDJH3Xw0+m92P9CXRGWBEMmeMxI4jBf3SaFhPOXG+GuI6Yc11UjfmhiJisLB6a
0SSGoZDCf3NnD7PBBJMYM4Pd1s4NsipEdRUlbUNRze7C/kpYQM4mP33JpvwzYyCC2uYRthTUfVEl
CNDLp6rnLMnA7MUVqIklMwc6PYMJLZXDNZWQC8NZR8HRPFRJV+wEhYq9PTuXPTOafirdA9H0ctsS
UvsNSD3zzcMSks9ktREJghctW05tIp4qoV6NnE8glU9eZopie0byTqeUM1d550hzwzwF6NPAPNNI
9O3/2VoPKSzxV1qPy5eye+l+p/b4/k/+pfZwfkHmCrvX9F3HCSwR/Kb4EKb1C+o8C+kG5F3HcdFa
/EvxYf5i6v940grg9Lo2+9DRi4n/+Q9b/hIEpi98ah7SFwDt/y3Fh2n+UfFB2Jzn20K6tm9Jaf5e
8UFXxc8ZM8hLEYYnO80J3nUG88rrR+6j3EciM5GHcq6xvgyNukx0MdvppipH/cbtevA0/nVJqgvC
SpB66m2Zfs+6pvSd/+0lYoqN6lv3uP6wDD8loVOfRl1IFrqQvK7Zeq0dBvuEjPpt89vP1m3A1SlV
vP24rzruG3Z22a6QqJgx2D6Bl+BixsPJ+KyKSuzz4EKFjXFamAedM5MKvy3bYuN3Mb9r0BCp0lIJ
1pSKyEjZ1Mc2MHNsqeZjGU3TUTjGdoyN+DK3kmknpfym+qE5eELFzhUBMIAyWiwThWue10UX6nA2
P//A7ATFrD1xcZkc71ONsXg9RmG5B3dpHKDG/vrk4+/RJ/j9y4meyII4FxjudOvlcETdGPJfvgzX
6+hCQBJBy9sd1offushdJpMlfXaSpgnWCTXSAFIuCcI4AdaFsfAIvVhX6anUx5zPXJFTsQ0VMtO3
3Vj3ZdE7tK6tC/aj33fmCI2BZ3Kj6VNvi3VbX9ELoBt3LEHwHqkVI5GnGZNSfJQV0kN/I0kW2zkG
3V7b15GW68NvXZi0dlGbq+NEEwpuRo0Rp8+N/aJinXIynavJTc6LuU9EO1GDpnpMcWAeY3VGVNri
b6pBsyxodoihoVSIPePg03lZH9wJ+V60OqrjdBsZKiBwEvG0LYiWLQfccXaFEMLsFEZYE/gTaB9R
JN4FwHvkIzWy1arBdFzqrs8o0BLUjSC9zb9KdXcirNSvC2sozKPpE9CrNyVV5e/9Ib5OKf9SdtRd
j3URJv9aq2ZC8UT+QNsAiTjtNMlVBYybsmqDpPtkazLosPfjMDmWHmdmkA7E45JHmcocc6kePY41
kPyscgDn6nFk7OPZ7q3gW9DA/gAGycx90c/L7++uiwgp5fpOp3uduucQ1kFn2keVOiFHd7h3qE/t
heeZO6J8vhidPTM4a5EpCE+zexlPgZ1jvFgsMzxpxCNFndbbImyxYuvDIWefa6nRc6v1MLiZIIm9
rh9++uylbj1GjNsPfdgauK+ZQvS6Z0QfrMR3wmK9NjXN8NfLlH4eA5fSPQ4eGQhU8p3E+NoqwHBG
QTsYhr7VM4Ieu4CM1DgIcOFPTIbQl+4Wkk02uYGqMlaob+QQ09Mc6kc5pUBKlCfPXquecoPMzmwI
gIeXzYEkDXyX036ywuLY9aN5HnVzA9VtZ6Lht3RXiNiumhGcgjBlaaifP+MR5CS3AC4gsfVLqBzh
jIuMoA1SgNO43TbKHY8eHalWt/Ich0CHHE4sKgZe1sUEVpvU0eK3Mb/VBvnemKLPxHwgXFABStme
DCaV+MdMJcyQ8KEw7ugQTOfTQeg+oq0X69h7XVu3+aNQu4wQ0PXq9xGjnJtGJ3MyIUfyJAWUi1pR
+0CWyDnBmLMh7GRnCnzQfotJ9vsuAeY7NqrfrvegdZMXIH53DMQSKn8ReoqwzhNoDuApv8iclDjZ
su6qo9e4WABLvs71XPi+6ug29CCJVdftP5HhMC4Te5fZYX/OApwRkUVpeKF0hCjE2aIJJykjCybG
h+omrrlDWLpDTD7kljLaXSBqi5mnPrIQtWfHuhwT7Wdwoydp3S8FRs+KZkRPnXBr5uCg1pnHen9D
EnU5OTL9fl/2YybE4N954rVJeTRFbRxAhN6Tl3kxQjK+cOr6Oqmw69bJQGRiCPGLIcFMGbQirmxJ
oi2Fnmbrpu0VHRQkipqU+cbIxH4BCYec9mII8DRrs5XAxcxkiXv1+hLa/FcyngYQEQSZzPpPES7G
bc+zX+fMFrsqIfhpxPd4iX+PMsXZjXjwTqke6q2r68LTG7+vWcTZh5LbZhtVLiG9fXARzwnNN4fx
aUQJ+kReXHG5mHlxOYuhuBxGWe8qo6JS35P4REYh1r6Z28zUDOkpLGgGIA+AAxbG6RkMykKV+kys
UHCOOIv2TlY8lB3so95meoMxgA462GKw9EXFXMlOu+rk0fAILP0sWLchdCETPEdTXYzc56k2zgdh
uiev1N6DRgXEF3PFH8KgpoMyeqdE5tcKmOxxHKcFdiTOxZniqQqdEAEqES2h7UY7YuVOPmBQxsfR
oeFdlzSM1GUAtKOZdgRfbUnBCveSEjcZ2vqbKlrzR5ppzEDoYHswb4JN0VPv6qLhYcKHnEq4uomK
jkPjxEym0ROcKV9jCR3P64JUwHRv1+X7QTv7Ej3syfVgZ13AGqe/XRfpyS2pWYfaMfj9B+SFkPPW
F/lrO423hVePV5ZIuH/1ZHhbFj6kVjykFdAqGkQvFo2tVhvJ6lx9SKLqZe4YvNlji2XRGEDdzSbt
WrqHs/cOE5tmjdnmtpu9M0kmu3Aa3+cuvIBQDinElA9zlnc7d1glfArzFro1dJikr3F/AcV+bN3m
A5FPj1k4ZcSJd8tBi0XdvN51lLFHLkYqBMl1T0TTwYox31LfP+TYAjduErwvRHLVj8t8lDaRgrP9
DVHFTTXTXRlCazcpzFcoJpf3bRDBr3DU3l5QVXlt814qwDhJ/t4jr+2Ghldhg3AoEw2UT7H6kSpw
02XmlZlUap9E8Sevoj21YFazGT/tkNljzC6LY+qB3JUTvgNGjMe8obmce4TNVlO+rbpKPwde6op0
Q6NusMdVVkY3eyeOU9Zbd00snwoaR/xlLy7q2zChMOb2+ukT8GhZFJhGIhE2voN0keHqAOmEDC7E
pWCHnOIxsQIyv5MRSMMyifcdzyRfmd8ovMIQzI0vvWmT5Js3W/p1Ok5dgqwLGf1N8qtQ/D9K40dB
JRVQnYoOoMkv+pJAgnRhkBFMi9wVS7Krqv4Qke3W+CK6nOpTmGJfyyP6IokJEqWzP87zKO4VrskN
5pphgoYhrTyiDPepcasYJxLtxhm2MRlYhHR63q2FGe/kjDOHNwhf/Mo9O+Dk6bOQFVcVSb6172gd
pw9ZUnQXlg3neSi8k+1DPUKJ1u8mUN/SxYIOUmmS9EfRBtd7w8XfhQb5yWpI7eYkyDddSXOi94HZ
QRwD1WdtqlLa+3xytvFC8nASl8+KVlSSpDzy0nhXeq2gmgM2CA8oZC9DffIHEEBBbL4fXS1bkMQC
1sXRqfxnkheBNrgOBEq8k921tBTBgDZ9Ym+qxusB5WOJEouqrLgwbb8nNjx4zv3xmmhL2COPA75p
ieBG9gjjTUULJW5J8JnjJ4feAGnD5nGh63iRJNUdaWHZpsroBTojb5/A1mNW6T55/G9EM6bJM24d
481LvSeECvW2XtKrnhxpNEXEBtYIw4m1Ailtqfs5ilEIzjRXWwscuRt87aKWG6GD0sGpPJL5VGge
DHOS22o8TqG8VWkVcBWDs8kLUrIM2ui9R0+wHkhYHsi3D4V7yOeKxIjQm7cx3X+czjRvo4uxUO/o
Tnw1jPpQCz642fmU5gE3B9WHaCo/RzE5LctI9YTmiA6+82CMe/HnyptIeFXDszCd/DOpgi8K9sTI
dBmZ3fCR7FTmUB6lkb5E5RC53paqWzzDORII2+GegdmtG8mcaUXsqilN9w6PDaZYLhmIoGd4w9ti
fdPby3L9l29c3p9+vL7x399WJO11YNSJbjv1NqOj1SNu6yeumLQC7bt9XE91Er14ezmuPvL1tWTM
uEcafd2GJQzehRHKutZLsz5FJuUautNGwZxh3bwuCv2ut7e+bVvXsNAxevv//vjt16SV++sfm99l
imH32y8yDTc6zTERU3qv3t74wx94+z0qC/Vw0ZEZs+PfPkDFyPkQ5v2JXl2wWwhkT/Uzjsg9RvDY
hrdZi7c0X2fb68Z18faet23VrGf3b69/eo+H0O2CBLxnjGJQ2vTvf1u8vRd1ICPMt9fre1Yv/du2
cqhTUILrO/90z4bARq3ml5D63n4dGUL9PhvT+9ppiQWoRu9O0Mbdl4Iit+oof7wtpB51rS+beSZs
L0QnixWAsZaqdRnl7effX//5z5zffsv6fkK5aCtOFXNZZxsyJmfvMPslyqSsv06Fc1p24+26ujge
k4qpAWWF1Pvsah3Uuva2SLRy6u2lifY952Z6fNu0rpUGRmrZTSOWht/9g/Xf/9k2rpiEgulv7357
D8FW9zWgBDDHtiCfRrFoy1cS9ADN1oZ/+M+uPDLSpSD4f//f/3yZ/jt6rbYv/ct/vfK46Oebl+L1
n/+gc590f0gc+/6vfi0+EitGhZC4Mcf+bg4jjGx87fp//sMInF9Mx7f4byBM4UoLJ9qvxUfb/sW0
fMsMpI8ZLeBG9Fvx0eIXBo5vYlCzAjxWwb9ZfOTv/xg4Rmq27eBawA9HthlmWV2b/PLykJRR989/
iP+TzO04VFRxINsxLkriLoA9ND82C14cigcbaUljV8ZZcJihC7lToTuIPoBvBVKpAfKbWfvZY7Qa
SCRSwiUYqLmeCAbDd1w8iTTfBhQXtmSKgVvOe60B8H38aY19UU4o8wSTdadnFlAxwLfa59xpiGxv
UfKj0W62Q4sArv3g33ZkQB68tqO9WwBxrD7mMln2ZWqrDRoheA9GwMiGp6sReldLMA4M6JwNg/lu
mzUopvzBPBBKGqCJZSea4qXJneEonfaxbTpQYNiDNpVJu0yRjUDSpcWIDVJkQzdSlMbw2lOSPw0R
RboYma/HKD6vDWSWBaIuVHMvdcEvaOuZydhc7Gft1JunZroUPvmzFfRKf7wFYcLUtTIRpdtMfdV4
TOX0tfOfY9HW28CDlOCkkpzmyrLJp6GBQQ9T6hxPIKEqRjMooRQL5W3KxGLebpBNNEjo3pHH1Md3
PgElsb87Q7+f0Xffo+f+qxwKAPFlr7/yP54gjiMthyo53S7L1qbIH0+QdPZbVam6Jr81eMSFARpW
L3IfuoUraRxHONIweQ235sBOOWjil8T79WD+cHX9yb5QqP/pXKV+b5s2IX3S94T5UzieZQgT+25G
udpoAezU5TOtKIf4W2O4i6ziyQjK18TJ/+4I/FSe5xIh6coSHhV/NxDU/H9/BBYa1ksXy/yE/ubK
bChYcGJre26sq3u91ep0uGSbjpQ2al2bMTocDfji6Nf68tRUy/u/Pg66//HzgfCcwDNpGHD/ME3u
HL/7TkyrG4uyy09OzIFIS8PZdAH9q3nsDwSG2hfG0DK+d3K5IyX6cizzBa1YRgd2QayB9xSCUfCq
pjrYSLnAzq0IEtK/SobZbrJxh3dh+u6vd9rWO/VDtOF6GF2HSqkjfEdCHvj9TkdcAUz3UnY6aGGi
dPOxT/151yvDu2ByJbam5yZbe2yepTDJ/Ii4DpOQAR4+2WrXWl8bOZcHO+hhQhoVgMIQH1LzlIf2
DnHzfIFuIqQWtcmJE+wr8Aq51WVnmg3ddjLmz+imb0is40BYydfJoHoeuni43Nh6sPwGEG4ePP7N
J9Ynxk+fGHcdn9SzzcDBbvz7TzyRxhsXmYmftceBa2CAa5sEDNf4FPuLdUWk5C4oQcqhfkjPwlmI
bjNESFNBwmgZUajWNuw0pQrcXCj2zNbdJ4ON1gt3ozUFj6oBuJCGNzjA1E7W3ASCmhSpMg9fglpA
Yh+a7EzJ18RoObw01bQcWwPtYEUNtgm9TRI5O0eFf3e98HD66WO7pul7ngONiaX30/WSi85jWmen
xOIEj1UwjBzy5bYN88+YHYdD861EclZawiAXeu5w3rjtrt15XbTsA5KTtjTC+i6CNiCYGP7NV/Jn
+yaEa1nYO3BxWz+12toGc37fyvTUzEezzbzzklcfK7/lkdDBCzY8TFqGS1ozd3MMr+4FdkcCp4G8
2Tng4hFScq8v88H61DHBcpY526Hpvee0RFKoGuKPe+ZTYmm/uY7pg4J7XAIsMxDqffeuiUR7NKzR
3FWUAIgcLO66VDlbI0oQA9fFOUmTTwnpYtd//bHFH29hLp1MIWBPyMCTawfyh6d8FqVjEsk6PS2S
5go6iDtIIARMSVI3vQUtZQMHtewPY29fBiEvlhlOkGjih7RwimOJ1erib3bpp+eKg9zKJMxdkJ7K
0MNck1B/2CW6BZTAYxIk4jDgWjWXWxPB0aEtoEHmnnOKQYceI2VeWoHvbnuvvUm80dh0hfi7PdGX
4Q+X6bonrrA4HXzPRNz20/maFr00WoPLtCcy3XW+djp/tUD2ALhpHDf4ky6AlkTnBZt4VJvbqorr
Iz0xfO8jGmu7955y3wIePCxy71rurkIJ99dHy9bn5R/2kW5zIHnycTfRR/OHo0XwcNfKauJW0rk3
AWIuOjPZ1iFRwLD87pPdbJfILC49/L3HOv7sKQrzyHLMGzeBmxs4XxGNQFevkWcG6btJSMKQYTGn
fnFnEYW9DRNytqrAKXf+UlCPtYynYSA8oZqtDhs3oz0f+4Th1X979H96LOijLwKfZ7qQMBfMn69I
NYssadw+OZkORbyGwh86aNLhfMjofYdH0O4nLiPmuj3KctLFcf2F9lyc3a4yqHIglCqhFqTG31wz
7k+jDb1jFk9ZKW2frjwArN8fchVJVS0hNIIxDQ5eP6cXXVqlPOvnR5LmkZMwudsk2fLgh7bQBzC+
oDWIWrilSTUUDELRfrde6W6JtDXIAkm2VW0T72HN4rjk4PMJUpXemN+aqmj2aB/JKUh8ceEb8ojB
Yni0J1NQzEmNF3LFTq6tuk0+91+nzMEZvIgBPC3gTgREY+UW9wOiVGKMcEb2VWZsGgtZNsFl7VXs
919DhUQzG4ab0srEban4HvsM0Wndv+CQup6sM4d6V/VxfgxA5A9BFByMbEm3fQXxcG2ShuzI/V+f
1t6f3ARcTuYg8JghBebPygeGq+GIGNo4Ogw/jiOmNGKuUJkvfPAcw/SdTZR6GCDo9UNV7pvGzwnx
aeq9FCgSRWQduja3MVtONCXourpxkWLkIENVVTVsmPK1sp1mL53oQ5gH3ZHr2d9EAeJhi2HmxRiM
CdEqDqDfLAz2jVnfYhNynuvw0Qu3HTOnK/Rm+b5dgo9pFAMbby2kyCUyjZlUkPPSEQgb40PKkXQy
dtL3h+lypCJTD+O3sfPQdY6uLptTIpDkT1+MeHYsruWXuJtvF4xDeFOZL9g4RqMuiI59psnGBpDv
KGzjo930R+Ej1q1pa27HPPjkRoZ1X8IeYI+hXLVYM4wqPTvLROcCdcFff0Hip+clF4FPXdVG7eIy
Vv2DNMUMSlQdOUcJ3RMe/7K7zaBgHOuJpIkZB3Tq9pRe6JM0fs9AZiofZZ6hX/Kr+9gV9u5/CTuT
5UiVbdt+EWaU7tCNulRdZXYwKZUJOHUN/vV3EGnPzrnZeLexw7ZSoVCIAHz5WnOOmUn7CkIfaE4K
NoDY6G77f7zDf4qs2ztkHafesH0e/90UJAbx8aHREhK1FLD1ODznYYS90mRt932OOJcZ/V8SRUIa
HXhoySuqy59zQpksmZ7B34hwVst5JTUbsP/j3dEv+Oe+7ZtS+jZbB4+EcP+femP2W691J8VZ1tju
PklwpUf9+DNTEqyeXUXrahrns+F287nIE2ftqUOuAST9XfTiOtr8/9+Q83dH/7+XEt9BboS1gK0U
b+2fqjRrKsMeMC4dJieDAuu0KWmiizDQPxJBb3zwrR1Zb8UFnku8z6vfQWZXn075w1KjuSodp/nV
+0upGueHEYPK2S1/U87051COBbQike3ixHnAPTFtx7j2dx63RWz0XBWDpcm4yd6invbXEHfbAZvI
QyMTtlRc1Uc+yqua2u+yKtWVvmJ1aDuM9HbJdR4NTJ04krs4Atuqg8HZo437alQcXyYPOnBaNlAT
FFUw0eKMM+VDT4VxigPe5wBtrnX9XxBqbWbpLlIa15mCQ11E5z7jpVRQtjvPxS6jzOgpENo/ljGL
f44lAthVnpwqFYJ5LPW0j4f2Dx93CxJ1cHb27H8jO8T8R1DjaYAN2PkYn4tYDwfTMdHm+965jBJr
I2NXvdj+Dw52fHWK8Sk03ZCgW+x9UZfS1GMDzSLnkx9RdWggs2jENJbt8O24R/KwNwnGenvj21Vz
ZkH9iWJQPzqTt3IlLQlPM9vJR7h02dK5iGaV7K0y+yEtYzoDBIth4OIxYdsEFXpwf+SF61Hr0REO
5IYUVXHVkz+dYQejd2H1xWgKnrrELQqiI4z3IEfFhybDi+FhEw/zscvtPzNZ8k99pj6lnkf6QLOx
91sXMjf2kZ7u1l6Mjrv54CZ4l1sGZHjlHduxC++yZUDGqAyh1zTySfoD7XhlH8D0VJsmJiarksSx
4Wohh1kb8UNl5zWeFjzOtkuSkdXb+87mqtZFj5jMRfXiwNvBqCTfyHaGl1YVd+04MZgS0HlrE+I3
0dw//I6ZlooK0jkxLhBJ7f+KXaZj4GbSC0U/zOUaHGiupuaFbTM+1z6V/CSTHgt62y6k7b2Oi7I7
imb8Hpmt7CNDWJB+KzKdijnatCjkaV4AX2+RmMn27Ewprl0QaK5eTHvLNS00wXm11a1ads3bwZbe
Blzg2Q0AjjDAREXayr3tNldTZfE1FbTQbZWinC+MjWWBoYw8wb4YfQrhg+6j7QwLbGSiTu0nBpRl
D1h6ShYmXh5hl6ofdL/8CjCSMivNR7O2zvHAtrGzt3+L7qYIdyro8ZlasJZ8gSA1JQOLLY59LDHX
0d+2tpGh6bw1HjWi7O1tI50Jw0XqI/LL3kOrAHzeAmNLhyB5yDLCQXTL8uX4b+VQJ4+NBVSiTzGV
hKU5XANrtt4wyEPSt19tI5re7BZZiQsmEng2PHojjpmmD5G9K0W7T8MovPTEIYjKFzsAa+xrp+eh
mMWVGqhSeXgIDNibYnLvQRpEVzP/NZjAybUbeoBOgugqlzedtME9niB/UfmSBCeBsgp2ybvU0eBU
4qjeBDE5LdW0r504urMJlsqtzVzX1jUdtLFyFVDMxmUmaqjCu5gFsPOqt0i+18OLm9uHuFTqMkyO
u6Wnjm2MpPOuJaKkEOZlsKZrKMZua6NueTSmfmMtf3jZkLJtDaTpuKqf3vyqS7ekTL+mln2hfoRU
kRfNvW/z5khoD98BP7wZ2iSSxQisq/ZrRNPmgC4nIVRi1M7bYqhC9h/DyHTY5bIaJjH+Xy6rXdV6
xUU4wEdkkrrvhR2JjeOQDkrOLlF/BvzOGh7XSqXioQ20u2frznHy6U9YbntIUtFC5bTHtTX5v8qR
vIciAghtKAB4NH2emsgKnoXh0uqYlU1skvpZkY+4p1LrKCXvZplsKTTY+tf6w2249dTMd7OMpN4m
/J0PdA3YNX7bJTy82nN6MJHGcJ9oHI1ZHjwOKZ4xX8LPY5vNDqdA6RFMMOVnt+ayPHgyfslJ17k3
mblv3ARibdk51T4drzK856PMjqiRvmQweXR7reqY9dyHBmNw7miTfFgUMrnXoeOLk/hK0uw5S+y9
zupHj0TVVdk4xsYJPBINQWmsG9WSOjdOBLChRmnGz6J031CmFdcUPcsG2kK9q1ykXylRC3TG726v
OrUEb5iJH27TaUTR5TvxzrV+ulPDvWokCDbOABbPmNGHwqyuurWPjpOjtXIA4NuCgawdnDKXE9oc
mByDSyl2VXzWSjWP9eyT9tU6J22F1h5JwnOTC7XLIgcWUNCggLDUtNGleKrmxrqPaYfLnqkxU4rs
NGokoonTwDgLSiKwUSygTRy3xphRfosA0bzIzkzN1r1H0zUsEd/0RT1fx7J5zaAFhXghP7L+s8tp
3rBjgRvip3dTDOBYNXzACa7uMffEmh5Us+N+MeJGJt+A4fN92XiXQgjoprh9KddGm2gWl5dJY1Y1
FsE6L53n+A9lpHU2gnkbmGT6KaPcjkXuX8g3KSxHHty6RPmhsyPOjw8dSOsSS1Ie0vgEpQfRSE4J
6ASs0eg0O7aRfXcIChRb/ksQs3sI5iVzpcV9mrDcmqbwEFmCzGcLKrdDhfjByfvmbArigBLc42EM
OxdhtnOwWjjrYyqtXaD913QKvmF6F9fAjdEh0+TqVdWvcW5BMAnnsx7hdRk4ukysaezCPcE+pl+X
IpruIW4F+wAdSj78aTtMsqk2njIXxHebM0PBZVtvMmyzlSSUtWk9AnsnrdZS6aObBeVeMsOBu97H
Oz8vkWebY3UMVPPmJ+PP0XifcoEzNxG0iOd17Yfec7oMPLiPw78msCoJqAy9JnwFHNpYOEOlPLQO
z7Uj17rYBKT5yXPS02bkkmtZdBN0IuCIGOtoJE7VXqTdJ5Kf08RKPM35vUH/e8XOj7ZTsytxPuxm
vxB0oRmQtOItGjVqtBYLnqXDR1kDDszRxInOMNbhxAR6nqJd31V3xO0ypqF22jWWu1au90xJvbET
MV56XLlRkvu7edAI9Prsi2iJov+qoA2uB5oxc+v8iCTJYlOYHXw3fWlojaywWX/0o4sgnWWAhAb8
IwNAFkriAt3LjIfbCCnbbATtJgQ+9Ez7NNE4GTWStmYuiI5LobcxFcC7aZNvJK2tOeEeHUxwE+/j
UMFBpruxqTKWZuavL6P+sHvi69IIb6vrlMPKSvHGTjLvtmMNQXd0Jtq3aIvc6k2NDVjCqSXozlA7
w6ecCPtuR2wb1ALzRxI7uzptx23WtHuVEGpAh5UcDKLbY3tCFjQRqzQaH27HeF7Mn+ztSW6sAcy0
bLez6egjtIc8nmabvrCBLznta8wGjrICuAxl+zAY5SaKqy9LOGcp0BEBRxhowMTXoaBlp8ReOchq
25rUsUYFeIzFuSkZ3Gnco2oy7iFiBLqSawMNi5Q5M3xZc9j7FLljHj6MYbDqBhKVVEe+ZKqtmLge
c1ixet07AE0gRc5QXyY2Tn0syUxecNeV/Ql96lrPBvEfaQnWLvtlF/M5iC6zWAT3M4wbyySelMrt
rgNCwXLdmOs4/EID+yRk/lyJ5iCG6rWj34CaiyYHOGNEs+Tdp0gCCnTjQcSND6AeMNmMy2Ws1S/U
ZpscM6vW/WvcEbdML9HaAGtga2IEpOSgef3ZlnnxmPvBIeZWQGAHOGm1dANNbO37poqfqwYT0Rx6
aFgcDq9Xg8CedfOT4ogle/AImoiDV5GYLJ1Wsb+lb9+IPcNijfALUANJTlzv7cvbN25PuX359+Em
95A0TxHcLsqPMSQqk7CB2/OgbbOO3Z4IYP//Pef29VybyXIXOt+++vtENLD4oCeTQLvl5/7rVy0v
PaZ+hLg8DvHrovTsIfjvqzrno/jfr2x3la23//2yc7vISh2cwctfdXuft//7+5N/f9l/vUoU2OTJ
qmyH8go5++1tmF5iUsgrCI7Le7n9+D/v779e8p/n/HPg/j00f19nedmoL16DlmbUHF0jj+2625nE
+rbtcM9UGJ0+6oBRTp8B9BNq1X4/GZG7hpWuT0YjSTof6OxrswQbwR3tZn5fR9YwPjg+Bb7Kx488
xp6dJp9DWkA0oQ3aVh6Cnm7XuCkEmS5+GzvIy13a+1uzAw6XYHbdWtPwHsVFcJU5efbmGAIQjAuW
NohHSV6TDJZW7cpyhgdTp6h8QyM/NmGMgrcqLiWzdwG5Vfh5/uAEx0n4KckkbMHYgMRbDA7WStjm
nzYOoidlfjUjums7ReFeNDg1w8Cddv5RF9TnxqQ/EZc8plO8jcZhbZkoIEVSrmu6fRsyrIoN9IJr
5qnxmAGOXgGcOKvGeWzmZQ6BeWLtT5cujldVkpmHctByDb+WrZTf9XshG3LdxEvIuXI1ZzDpHigH
2FXx3jceersngS8mjNEBCTRWkgE5oS2eAXxx27BjW0elG2IblpJpFwcNpCTTzR7cmps9ZOZzQqt7
02j5y8fIjpYsIH4SeawYj4JTZyXt74yazcYqILp43CG8q7cK78/iMr0inHBAkRvJfir65kpjgrpn
AF2QG3f5VAf3hn+s8/FKX+PTtJZIgh74JMT5vGUfFI+4cGT3qpzQv8RBvksajp4TzD8qK3jwmCbt
G2XRySUCaRg7MnwQ3WFbUIhJu/SxcrBBwiOVKAvnBzfjhuoiF43tcjeI5m4svOxYhCNzLOfdHhAi
g+OMT7VMS94t7XS03peGHfW9jyE8qu8kOXwXdyY41eKsX02lT4pL7hLPhtV/0jNycgmqiRvoLqmm
kPxF8xWOAZQwbZC+mZeLRYNJjsCImy5hqPQe8HgAXGnI2xBzc1ysN07MJHMOio0EgLbKe9ZATDMD
SWUGpp6lXhSGAK8/Wyi2bWjZno6SQ2Ul3+kEyCmH3RRCJ91PiGUPiBlJvwS8DqKFvblakKcyCXGU
Vg/8ae01X8TIzJXvDGXS0JC/2wyBiwG0HIxDj1XY8/pDHyuSNrdFheY8NBBR4pk/Qt0+F+Sxbfw6
Us9y+nbN1jzyQzEKrjzdQPLezqX4OQz1iNftS+nnRuvsUGtIoYnTXmcfekrSbHUEKMe19afnUkkW
yXifFeFLGrnfTJFcgPIAXOdj6hknYH68yTwLD4P0jXXsItiqIvyhQeg55LUGxC+l5cfUF5z6TuJT
M4uQrlF97yjofnSOQKOm6QWuzDZumAiYnmQhRuBJ8kBztoGYbyGQ+CatMyKinBwRQ2OnJBlm8t1u
25yEchpJjOle2jZ9XMYDcz9OrNoi2TlJ+0LoysXzvkwHxA1dnodGo2uJ8yheS6cAHjAX7so0p26b
RMN9k7XzOrOBIflmZR3q2vtZ9JKbhhuR4+7hcpcJmhF7zPutU3UfVhqfybeY9r2jv02FlDWfn+1q
3Cd/+jCykOqKE+B0shWl9YcTcMTPk1FDKPfNkuMupM7fh52bb4kCmgmPsHvIOfMhdGxOQKQoMSD6
wqHBzzY5XtUzGK3CJtk3+6LGmLooOZeZe9IiM+AykC25DJ8jG5BagbSRGwZyfETpafIWmM6qsnEa
tVC494myrihs94O2T7Yb0EUl3NCbkxcjMZo1M0XCk2swtr7h5vvm20vwbJQwApApaUj2drk2ckdu
+3x4UbQtnFr9yQ3/0e9MTrTQJfpAu9vkqc3repfVhE8C3n/MCSSZPdvcMixwpPXdOQ6pg113yaP6
PZhJTVMRaoB+zF8qYD0Am5S/MUZ64EHYEVmiK/SKRraTpaaeAbfYuDQTrG4rLH5NOrflA4q16GqY
d+QQvVUVOTGOM36GyCaw5yChnvuZ0bWO3lTq/rbrOQTjS32rtTipgpKizWz55HTxTkJnmUYofrV0
Li1XQNwYX63i/jDKD6Mhhdht7PI6dNgCPO9NWuAS6p+zadbgVEOwGPl8jFrjwawTIEUWjs40pDWH
/RvWArOzOGz6vVH4b3E0JefazH8ICr26M22QM5ISPqRdNk7iBdDgwQodsWq5QlNdo3pBy10mJQTl
YGQ/mzMnLdV0MBVOhKzL2NCHn7GLEjd1YPL0WQny1PsJ3Ypskg7fwiz3NEU/BlIYzvhVfouJ5/Zk
S2kARuskhEdeKVzkC+LCTzgzQbrMW98uSD2znOqQ2wD02G/4yWzuxr4tdji/O3h1eGIIrKXMr+HV
EIidzpcx1GS9jYTwhXX3ZAt6GrWbvbT9zhAEFDvcPdmqJj0t9uaYKSDZTbxs8drWPnVl91IF7Ov9
Pp1ANnnD1hGDuU9cKn6WqpPZgplSCcRNo8GoqQjNNUiqAOQc/QmlPiJUkXtKEW7LI5Ntjc9lFXVu
vzbpJq6WDtXohjmsHBZOE/4ToGWyEYdjBdbEnfIVN06R9YLQvyV+KU1eQxqZCynSh3c3PQCzeCkK
EKqtk4y70qSbx+17JBPLqAFIyMg5GW2MTHdBsoqgA2VCQESKMY4caGbYQQgIHDhcqPI981ZCK4Fq
un50SFWcc2BVse4tg5oGLPrWhBK8zT06IDQrGsYwq4Ix3aWOfmNawTTcSJKi7SrZ0hN6Un3h73uL
pAc5PevSKb7pi2c1oG5kFlgNGdC+R2n03rsdHALVUhxZ9dmYGKMXODw0NLS6yfZeGOj7DKdwja/2
zEX07ZWRz1wkdU4zLipsffadMebxNoxQEANk+4isZOefIp27B3Y7NOra6mfeTtPWLgnYCTx1V0tx
bHDc4coKxl1LoNdRwDD21aGrBnWCN16KDUA40vRsdZ3jPDjM5vw0hQS/pSCt4aMJBa2WaQGLxE+b
PcIq3ybVzOGx+mpVGoyEumDYNE5P1HnlvtXB+DSX7VsdM87Gc/PeV5O9M/R974b4mezuasaUJG7e
XZHwnc3IeTBakC3NKFcjObmCyx9IlLhT3gAMw1so5Eu/s23fwx70WQkd0MUSRTYGS2PNfoxzxIJ7
R9KO1yJaA4I5nKzoUk7dC3MCtfaNIN/Q93/S1kPXgElyLRRPdReAmp7DzaB4O30lDxo0PfpAdztM
oHRkoJdSvL4LzSq+4mZ96q2B3mdJP5LJu2XcT13wnC8QGbBh/YnWLU3pIoHXqiq6KX//sR8YrzeI
g2xZMljKpnGVG0bFEls5r5HNjKqPDGPVtspmIjNicNQlEFK3RGoesJk/CPit5eJnvj3ICCeXG1M6
LYbe24MIdbmJJSRBr8f5JpeHFrW31LiDiYIgrLJfAHdOuKoKaZ9G3LS43TBdd2ObnEfxijmROYGR
6R+oczFw9pKkEoyacJaXIMjycsNp3h7+g9hkucIvRUNoffs3QEfeVCuyiHFB3likyfJ/MFYYolpj
1O1Lyzu6C2P4xh2G48Jf+J+vnT6XmznCQB3l0unPXq9CFPedQ+cHEfwNBlrcxOl/CbedH73bKTHc
tIRmVYXH2+8snJgozf/8+oTuW5uHwUEtFBxa1ipfBYUmlkIbz+7ieG1/MGjGvLl8//akCXfZdrKJ
MdZOyA26I0Z3jXwD1knhrQUg11UkzYq4e1yOfhGDLHHpRjTDTCRy7BErmRTrosYwVCScjIU54BYq
KCs4A7Acm8tD2ubZSd/5i7IfVLDCm4EXPKnC5Bhg6NnTDjr8/eayf+eDZFA4fWnfqZiBeZgR8WWC
P+1y/hKG3Y9/kajLJlSxVGwm2larG5b4RinOwdmg9r1TIkeDWgFdoYqzVhi9gQAtD6mx+FEYl3eH
RukNiWA2dkeq7dHw7R+pp7ujn6QHtNzeSabRZy1qY+sUnL9dl+/6Oe1Otwf62Rurl5TKI97gOYMY
rxa76O2bt//Lli8bv2KSAm0RNTZDz9gg6tRZemtymN7aDFcbaubIWjo4dozHrH8tBTG2pu5+sMb9
4A5IqNsKARQimiGDlCBt5AIpXD/ceBGxSVj5xsfMP6eh+eZmLtPMcKDLa75p9rUrJKsP9uS8W7b1
Bjkaby4p20EunsJk2M16IsPJ7o/UxL/LiLr5Z+T1H3XOOBTSRcwYobiXxviIAvOtHSCLh8brJKhA
8HJin+V3W3W3Meov6bqfiC8fpwaSZlABBkWzRFhCcTZo8hMVTMvctjHtOt2ConcWEiiO2yGnZOSu
BBRazpc01mzqln/6z0NLP4qhA1TbYu5Wt3/PZF3vDcWeffneP09NsuXku73k7dtm38ltM7nv/zxv
CBYz/O0fb8/TLUx9syYHN4XQjRyXzPLZIdu3MP/U3niFjUmrPUg+QoZ4m4ZuU17NxqukAljJPIAw
35C3YJxzFfrnBufuVmTmFVKiWDMXfDRa/z6Ey4PIwiZiHCf6GPGB5CMOvCF8cp1lEuYZuyjFd0LI
zMpz+FbrM9oYkpqxcVfJZy45y/zTD2V3X03rpJjGrVc2V4ubx0XIkzvibvRTcF3BoJ6cnDjYeqa4
KcpUnSAInKcWGp4Xc1k1S+8OLjZzjKr7qpF57kskn7WdwxMq7YNR1i9s+yU1Xb33PJfbXWfubDTK
mxwk1lb01rOl6ung9hFFd8ha7FNjzCzXe0fcOU1wIL6gfZh0tq9bExpZaB+J6JNL7mKzV/50iNmy
UCqiuI4Rme/pRLLX76w/Uk5co+68aVMmScpRHxiRaNG4egvjEvvQu2nBuYUJ9mklWbeDGvOrzfyr
FO0jkZkPoou+Xa8wz2ZsbKLoUrGUv46pvTdTMiRBYaxHk+J3bved55NiFRBe0cDB0iWDOiufv8vW
f6ttJ9rVyyCgLeUdV8drEsToDSycvrnj7/wu/lLt+MHdnj+xPLqOzV4ijl/cYHqQHiIn5v06m/Q6
T7nOurHaDSUMQxJq+z2Sr9/GN/usETKHeLFENG4RocoN3okXHCfdyQMgtTa6LF6LSP6pShJ4Wn0N
ixbZWuOcmGPmgYEuuAl3XqqfXTYruWfjls7fHeH+Il0j4tJl9sFcbd4uWmhguatJ8n6cMFm0VBV5
dAyR+iGs9kmTP9Dqpcplc06ezWjYh77tL8Wky51ngCQ13GHtmskDXqif0okfxmh4UIgBAEj0q9GF
URCGUYNorKZ1TdCHYW4NTF3kWNepOM+VuNcOw6sUJYmNXZsG0vQSWQyB4ZZ9kwWDMbU2zgSPIEzq
r1M+/XDB5a1iZ3xIS/nYCHoVnfdkjsN7nA0fRRxfJcHJip69p6oAF13+05foz/RAErXBZeGOJWHq
xSefPnZjN3oUWfyLWmvJmI6P9pxeuNGbzJW+RVteejH+niz3d89Inhv055QhaGu9kdlJ/6CLvCEV
s114PPZF5vNXDia9QmheISQImsbk6rQenPYbDczXYImf9kvXkyyIohiMZF3+mk3B0Y9/T3CLmSd5
5K9PCniv8yPVSyvAZmbREqYR2PBWE4VYwI+4RDs6FFBfELj/4LxMtoq0B05TB6Cl+db5giRzdML0
4c1dvbwOepGGoh7v9TylZwd+s+XjeoC9iOrMIJklbOGCh+MiA5TUeoQWmQUpSw1+ARJjLo4kg7nk
jaetWW1Md3xRdVeB5i0Y9dfnuIe9npkFo//3xE9TcHHAxCzwLTgeg3MDRj0l7bIzvPt4IkrZKohw
MsAyTmjIrWIMNqM13TkDRnEEBmru0/3Q1BcxMdhgc30fRzb4v/tqsQ259WtDk1dE3qWb6V3J5Z5l
e1DBwvhognMUzKRorbm/RlD9SEDqzexb8caOempfs3/xW/U0tuOqpvMK/26leuAQhUHrFyfPkpQ4
vSiLApY/7GA0EEqSYdEJHxcidO8Yn2HgP3GEZyoR1vbhYYZ6PucVATFi08fhyei7+z4NT6R4H/Dd
s2GwARSNbzSYHGn+Qfxc9AETApk+leX8TPzIezXCHAis7DQk+aXJGIAYfDyDh/7RooFlJb8QhqSZ
8+ikWFRkF3xZntmuk4HMyXh0dm1ioqjxhnVVJO2+cEpUri1Sks8ILR2A2PCnHs1hC28jJ4sQFNQD
6RwLKQhBDfPK3vmiNUGeDxYlN6x+dd307tLXUVUr2GX8hjhM1JIImV1Jb2907VuciFemFjTRejrI
STb+BpzEmmn5j2YS7fv6R2jCimWXdWfmxlVZ+pcPNmEC0+IzKUQQR6gs6TOkg70ZDattGVS/Fnf4
QO3HwtPUu8EPrV1LY59UTbanbvvBMInwV+VXB6wK2LyGAV2bbVI9TDM5VwPpl+xf0l5DgDfJh4lz
k6wxMAZT8cekLcriOjxGDQFjE2oCEBs7tskvuv1lJNiO+rThbOm6swV4Y8Xknv5R/pwThEMRi6it
JFkUKwMlcD58zpFMrknQvEcFnGnRmsF9RDd1xSz5y2IocMD9lGyJUsmPMfcS12AQgTAh3xg43Tba
4Hiq0NKoQWmBatu5lJo+qylnAmhi8y5YZPRmFZ4i37vzJ+E+1/OzM6Qo9UrkFRZqPC/sFHMKseWv
RPeztJd6KX6FFDXnWgMmx0JubPsQrG0f1QeHjRgUB8CxmQPaIoQAuykF+0tobhbj5/ZPao2HLED2
lAB7R19kk0yJlnGlG6RVeOG6U9L57g7MQr0mSvUl9LPquVOEWGVuO+wpNxOCe3oa0B0Q+sKbH2vm
eZfA7eRFJLW9w1sCChA0w8XKA7JjLPsa2NlXNEh9CfFRHCdmYmMg60u/PPhlAnHB4uPFuydO9uI7
mafsXJKmtjcr4n8Thw1imi6dJdSSpybrceg388uc5daB/tm9UKjnbg9+rylm801ee8E+9eR8SloH
TRBt/UgA/J17FlELli9yBLKRDZaSu9uDNaPcMwKU5oQT+QzuxSoYF1cios+V1RHeloVoRcS0EIHy
+DCg+rXr0r1MLIakdfYNYJxpBkDbms/UqsOzPFaxqZ99DwBPZnr2WfQlEMWO6dcAMOals6Z8hyuC
KlEpe+8rTrmo84xHp3yN+lI+3L4QkTXvrGWGD9tmNbje6HIZIClwbRTdaduShKtj1lVBNVOBfIc9
z+ERduFeYmKNW7dL9o7diEumcVZZJJQLJnRrUbd6bcaIf2To3AVyQjbXh8ZWpNgiMjrBa1cSQa9H
u9sTLUfPVWmxGgfgBjPhwShOOl5tYDCsS6b8s0nPpQvuJn8/OhXefdvc2Ko7zCzq96mqrY07WCUy
PAJExCh4zX2YJNYFIg86PztFzGgbFR/yRJyn27NliPVRQ5g8gHI+GgEWo5hyIlOWOvfTwIIlDjDH
nzpNAm2aWLt48VliomOIoY3r1Hg9CUXU7qJHeYc8pttwmUEw7sKDMZE67vn1jGB029WsTEnLDztm
tBMcsn0laMQbFX3Ftu2IVBhQXyAewERJakqCoLJ1WmpFYJSZ+1AO6mjR+KOCMlrcS29QQLnLLYbe
vgJwaUbtetTs/Eanx5/HArp1fQUfM5qP2A+uxMfKa6ymbK+75r7S7kW3eUFMXPMjHYzvwB1dtKSE
AUWLvKUkWaLNORDoddi6huk5A5jPYDqEDTxxh9H9lzvPd3oonstiSJl5TuEKPIy/ianhnJJls8DU
kkhj6zVRsvXzOSKlyf2ThvCOOrp5SJymO6nC8/KfJvvvouS4Duugfo8RiTHWjJsxO/uh/VLNyXzv
jwa7T+7/TuWvwE78MLLyqWyN1bSE301OisIL7BKLKwmTzM420Ea4UZauvUEAtTZmAk7crnc3gx99
ZapFUOsAQ07mUl9V8isrvODIPp8GqiBNRDewgoiRIoM8xIRmCO+aFjU74gZLdhTQBGvSE41XqL2O
6pZeM/HdocmMTLzjklEPXTR+1CHlR9z3B0JzzY0mNTpQMEuH3IUp0y+W6WDCcExwsNWVhyh1IqqZ
Lj44EztrlQOI6fNoZ9djeCLYmKsSOvyTY9nEz32HaRBTg6O4hllKT1PFD703GMeQmXQXwU5lpo9P
KbbOrZp8WO4wqdNsyLc5PcLlHDe3vUNrmOyT+jx31q4uWDDmyT/GfdUcTcxXCjb8Vgz6MbOyh7jO
BcmDxMQz70guhVcZq3SS96yHr+ZU/eASMo+xgdYTTntwlAs6raSTZ9vlm80Uai/67qtQCkyelzyh
Kl7cJtNlVu5V9InPLpj6oi3GtyZtVloQLDoz85gEzVkRkXUH+X0tFBMSrX/WQ9PTVvQurYl9wK3Y
Udk91zdT5BArpTpxfiX08qoHr9FruFyYf2SF+7xwj71GShM9FhUAetl7Z78y1h6iZaYS3nuGIsLx
yFCjL4uhu3C/LG0ZuyL16aEzkdgmIP3DoPu6WeNvR4y8RhByyX2MMSlssYXq1wqC/YInr3x5bjm0
m6Ip201J/OAqsyrCramsUJjj/kwk8/CGJoXvqksbeI8D6a/rm4XiZvYzx847E9eFM8abFkSPpw8e
iv67yn26PQvINArNAE8rmALE3kAmd0PcooCK64APHToIYZD5yvb3chTBHhsGVYHy7wB4lzDzyWlz
C3WVJnOTGsxblZKOFSCOu5ZBSyojd7OYMMmbNZMMMHh7+Qt7fWZmOiYaNTynVkqxiZumTL/iMSKr
Q9AMbrW1Tb3kq4C5ycbifzg7s+W4kSzbfhHqYnBMZtf6IQKIOYKjJr7ARJHCPDhGB76+F5hZ1SlV
W+W1+yITKZEMBgD34+fsvbZOKNjqtTdGsZsmBrhViYQp4gkAf8W5c+mrfRKyOiRkJYISwACOSROZ
nibIwiherGbC5o1sNKznFRzKgNOrMM/F7reCZtyWE+ZzJviWhUWoSyyjY2HxjqOLOpUYrcCC+c+D
g2YWSraQih+dYzWmZ3IQzXgPhRCKe8eXJxHT76iF2OVHAPjX/+kCNvpjSc1tCOmxiL5lY/Qc90Q1
Qj0HAqRx2h3mIgAt/dMaR1BoRL1ux4UJTY6BusUags5quyAx0qT5xnq6Wtjye6OhF2dOZF8aHj8j
l+QiJUghJrMO0my8pLb13SV0iqq6vdUJFbXeYNM1WecT5sfIGXkW7DttElwk036U3CQzr8rrtGdV
4ClvsvlbP3AWcxqmPlrKxRaNHiZzRmGkoTLrSAXknWEYmW247owkFOl9CoUHqMS9i7jQKosVA5+8
fuwni3SPRVwd5+x+NO0fScPRofH5ko/2HfgXDoTJq6KWVNX4NSEudGvUmoZTs8IOjQiFvMr8ZmZ3
wrCqvdOo8pz5mXFoMRB0Q692ZcIh1zMp571i0j45Sa9OkyEOUtdvS+d011YO/bVm5l4yMz26eaWO
aw3sFJO8LywWzXQW34Z4EvcjZaSuzBbDXxFqljne5/064VkCZm1VABgvO1SD8w1eVHH++EMbh5ck
Ifli1giRLOr0osWDDgNwRl5tcAg5V4v7JZmA4SEbMa+z0tNDtOAEZx19ZNg+7hdTf2zs3tmxlthn
a4jOiFGoh1QXNBzxD9KTL35hmFvZGQ/JwC3az1o4OWyS602lr0SHZBBfNZdhYtav7x/ttRNRIpa7
okgFTVB+y4vyjwx7fPCJnGZVT0TQyHGy96BJFv6eJr+zQYvA4E7qQTHp7XHOcTx9yG6NgcQKA6qU
NnD1KAzGjU+ZMK0nNbM14xBYOs5FRn88iPGx1tOv2YgSNHdxM1A/PkDtv7kqxlK2BC3ung4M32oB
4l6atFtNJYPEgaKpcPIn0dsVMpx3HHZe4MATYzdU+L3QDvHaCGytWxnKyfncN17LMYhyKUbdU3Xy
c0tlvJWKNehjIaK9UgNXsPxN07EdRwWxsoX1ulTraXRwOfun6V0vefpd5hLM7ilu5UaqlMMtiLbS
ZepPZ20M3fKu1EGWEJIlDzqUCCpF9CKmQNGRztR7Pqvx0I1fDA3DNYhi6l+f/jfHQ6Nvtn0Bj5Sg
S5ijbKof75PjfNUmtGnCwDNv4hj6eMHNopZNTLWlT/GnhUIwoHRlr4eBYpDWljJE3yXcAghTjPd5
TlTAMxlotcCNNSCW8KaIolXRyMRVR0eBZzXVbeyJVUbPgAXLJE+JRQO7dD8OVD0MHZKGmalLljRj
PCIWTq2bvK7m/74rXktCnlchLWJvQwvMebWde+NTbPSfZ24rPEqQVP68BfWWoXeG5zsWw7MRjDkr
Vj6zPla7tpI32G3sj94xNZKvuOi7oJowokGFoCzhP9W9u59Lm6Nv1PoEJOvvOgZ2umVeoLcs+dEN
TC5rsjNdaV3D+wQHs01RftoxIhP0Ad1mbXtvPawuRvnIOf6mxRgEXQPB3Lpejd1uRBSBZp/1uZs5
8OX8d5JtPUaWrGKumb363Xz9aKljI4GByCkemQTJWE42Ez/jEGuxLrkruyZqVspFXt437nBNWWQ2
WvnaG4PERsxv0+hluFSCWf9yKKMuCWza5xttvY5/rInDdNKMfNr5U/YKuDLZSguzTAF51Rytc5Eh
oCB1YFsonnZvvuNMktwkUygYwcP8ZRwTiVukjoEtxvOXEs+hPnlrO2N4T2noHCScwHuv1t+Veor9
2nyhUYHiuVqWSyrIvLYt4kljzOqBRoOq1vXiVMv6mNrmcLXUeCxHDn++IczrSI1TFgs663qO9r7j
85xEEFIq5Jto+7mdG5AHG+kSeBuTYZW2nWS+W73alQHAYw12Xe+Q1hh+9P78CdzmFabAbarBgUTt
CISRfVdvxZHeN4ecwWCsR595Wu8eW5csUlSJ+roSKD9nm2VRsQrN4pHiiROx97KArHULfM6OyL+s
6yHPCaoDNyR94zVxo+c6lw/VIr72c/JGLP0hmSpWtcweNnQ1tohmRi6p+yQpr62JDqGVrp39gnJX
rA+RVPygrqaxt9irFRJOZUyEN1Zfbu+GsgPfLazKmeabzopM8G8aFO7hY8OOONvq5hnTHBl2MVTF
jIHHkJ3Hs9l6r43uHXPh4w40jwm55pumb34QN8w9y82lD/az8piTC3JioqDySyI2JEv0jJh3qdh8
vZFbWzBIYfPLXh3M1Jt48Q/rs2tm3bIreTlK855Vz3LX6sAlNa2/DTq14rCWE8Qu7ITErezVd1HD
w6BXuKU7Wt12LG41OrzNxytvR1zamTPfSU97GkahMY7H/kYV0Sz+zVy9weRIoIB0sW/2PotcgtdK
uTeZc/t/gKg+Hpc48zdrJLmGdpreItc3xoQwDFm2tRuWpQhxPIaNz876aZ4HtRlbK8BYwuqAvzYA
7Sprg5DpWdw0Cal0EW7LAqZHP1OxVPv18/qM1IrS1QuKEakQkqE2klxJwcR0voopGoAf8rPW/9ux
wIFH2tTE9G4/jjuNq5tb0+JJGtIrjqi1S8+mk1QkqXoWKEqTdkilMS1xWGybgZvCw9NUOC0Xr2QP
G8ri1SytU5t72MdWThYh3ofCpaMYxavADiosZ6dshkx9tj34VMl6ti+15UoM8Q+74aQSlezPCS1o
ko39faHpTkjl83n0o1BrOdxx9wO2xTLwYc31+ogB+pr77JO3E5G8JzuO4mVBieB6fuACP2K4gyFD
m6wnaRJZhrzNYRdv13ZFgsCNo8C6bXJz1HjSlz0WDS1cJO6zHNdGJV9qrlyY5f6nDmONkWoPaQdA
KS19pqZi4MgIeSsCTbg3CKUJSNN7EtPwuV9PWYS0nfvRmnFQsE17OuPyZLrP8HYHxZK+TiYPfSuc
/eCTy+nklLUSFwcGpPYQI/FHY7kgKVl8Wsbr/Th98JHqUfBqf36s3XjpaDQYKNhVfRj7aqZu5JIp
y3ryZJPd3Fm8F+UrGDP1lTGoPrsXXHQI8Qs0vTiZj1aezidptDnuZ+EHtps1W2QN+V1G72FbZNDz
udqgi0qfGXjtPTHO2VZTYgZ8ix1GYeRBuO8MnqCjIEpx8tWnfJiTgNBZRDgzSfW93pPN5zpTgKQn
1CcjumoLK5bpzs+ehSaKhx+3xshoRfrLYey6e4PXeM5chGwz+FiRTnLXzncdHa8F3ZKXRZ+Jy26P
DbYcdDjOHpwt+rUGngbMCCNNc6ymfrvrrYE9NqYAwtxQb72kgpUr+3uwR5haYBM/GhbKm5rlGyPN
iKjPHLJrxwl+a9HEqzS9ulecFh8XBJwDepI/kD7/5xdCWffB4PtRY0uDFNz/9uF/7d/rlcjX/d/1
q/71v/7r1w/5oj+/6Qry++WD8APq9zC8t/Pje8eB/a/Iv//Xf/wTDfg8N6ABv78xIaar1rcMNP6a
TWI5ALD+4tn/N6jgl7T7UVf0SP6Xr/onVND5h6c7pg3HyPZ4AnWYCP+ECpr/8H4FDv4LKijcf+hM
0gk6AUVouq7Fy/gz0USY/wCstiIBHAFKwecV/vMduP8DHfDHOw4E8c+Pf0HG/Qo9EJ7vQxNkVxIW
3w530G9AHdMg2ZWwSAcnSN0e3KhXd6J/xM/S0stW885jeb/ZBDA38ACOFcwMJDVzmAK+2Q9i+huQ
i/ErO+ePl+Oa4DUEoyTPMfi9/8rOIaTabMym5FxkM7+em6TZZeaPcXabO72ClBU1W9sDKqiNzR2C
uuL0l8v3v7wdv3Jk/vzxrPTANH1yNMzfEBB+5iydb7qC2WH0rcZr8ERK1sGBbXOedPSL9IrLYGx6
FpUx3f/nn/3BLvof2MPHD+dW4V6xmXTiSPrtd2+TKYmH3BBnyKn29zqaIRPP1KXE6VJKp+azljEt
Kxlau1hWiG90UDHldcYBuQPLaHWEecQJbZRy6pa/A4X9iv7548WBsON+83QDkfZv98kk83HWtVac
C2Krw6yT3+wCtouUjMvKLoXz1iUIOEQcaDYSKGD/+4LwcdIpzaei1uYjyg45KW/3n9+0Dy7bb28a
T4Phm7ZDBwRO2K83DERYzpYqFZjkI7Gnq6OCrkeXWEX+Tz3P409Cz5g4FLjsFzFR6I1AF2Rpnwgd
S/f5ocsEJINu3DmFnM/z3Ls7TY8YublxdqcbJx9ppVBD+8RREXOiC5HXARCBbE+9OeRaPQz1N6YX
7sHPxSFdmKTBnKxfkFd90sh/e9Ty5p6HLMdET75enxkPjr66fE2ygPz5YYijn10l2odoHaikyGuO
SeZ+0xzzi25W/uU/v1vGrzDC9So6Oo+VAyPGdVzxO0+EAiAaijgSZzJW9F0cdYx6bQKNc95Gepc0
AhdEhNsUd+vGq9ofdQRX6v/3hRgGK4/Bk84D9duDFmeWDryaRC7bQ0c56Di4dWLqlkHtG7N/glWx
t5u5O4uIgUNf0rbQ1PN/fjN+RYn98V7A+RO27eqQc+zfMF1p37Rkaw7iPEbJTwQmwl3DzYf5CAnt
XqTZjmv0d8vbv6+2DiBIYq24Diva7re7VR8z4fZmwdFDtw+qre1A68wnVMb3dYR9KPP15Yzq+Wb2
CBLyxb3qIE1aST3YAhT8z7+/uT6yvz46jm6ZroEMXXAhfoc8rigsMAmGda7z/lLnkwXlsL96BZO4
rPAfdW/+YbsahXhF9Vuk00jeS3U1VL0cu6UC/5g0xnXoE2/TgQY/TQDrQ98pHi29so/1TLCfbPMI
ZlN9KduOfJiaxdsYyy2P2/A30DXz31duEHXsY0ST8hfz9zs7Mg0zipxcnCcx1zThmuiubWOa0yop
92q1FSGguDRahxzYLsSx6OwhjGbnxaob+dgtC640nW78gNEGHb2FIpIasW4SYA2TdR5tU7sVHbp+
HW0RcIIypHc2o76IXU7lBPcRBTdv7KYj7tTv2r9Zfn9FO/1xrwqBJZB0MyID9N8el7zwHdxMDfcN
DeaD0hpiOHVe7lQN9VmOX4dY1X8Ha/qV9/XHz1yBavZKU7XM358PRbetBotgnVPbV48lcSX3NOLp
SEumunaLlKT0kn1SWN754w/P3ArnLaev/TebsvHr3sNGLwS8LdeHAclr+bcntcHCW0jZaLgucsAL
hv6Ee77Yuw507USlam9Omb5rPA+nWqxZV+S17IRdax08k7G6j+ggjtv4qTLG9m82bfvXFXV9bS5h
kjqlIo+0sH5H7jb5IkzHcP2T9OmhazQiDBubNPmC8HtimmDjkJW4TL2rjkz2bOAPbMrIu1v3FRoo
ZmhKV9/Eo6WdJxtdkaPSgz3G1s7wJQJadANtzW1cVTYGwgkIKVUZp6vOZ0TNF2azzVRnjs7KGOyL
kkV89Zlv37zUkYe550SoRPSAlWy1qPk0Te1T3zbxrss8ck0SJjqM/NpDnpTpvszVDkhZGVIe5Tid
UzPI8HDiF/YPIm70++mQGnV9/ptlyPg3shxbEXs4Dy6eLBRrv5PlKg93mCqZw9DbwwpkO5/0JVl2
depoWG/KO2uNKy3koAcZKiAyH+gkoiLBFuSRw8Es5p+ppaCDqjD1aBrptZxPhJzkcCeIEv5QVPdT
tqPseoGSCXIfIGCisMgmDVmbc+ZYJ2CcD2rCWQ0VjRw0raajr/ptnpvuiRZytp+c6YbNMIY0hTD9
I3wtYXK+bX1ynTGAISj6yEPKSDlhjOyTvfrxMcFCVtD5aOX0ljB7cBAedCJactbSJEetoOM8NVZ9
ThML7iNOwBOByNEwzbeKsJOoIE/InGIybUyn31EecAtN+bmXxCUvs3dg3UgfnN7S4ODQc0mrL0WT
j8clqR5rz35kXUsOa1nUFiMoNRXORdI9JaYklCPRzdCXmto2jhPdoVAhnrMU9z1r6N1EgwCh1pKE
jt5MR+r/vcyS7oLWEI6OHbs4FfCHuXPnX/DuY0WB0MfVM9VJVANm3qUQW1c1lD2lVp2sbg10N7+6
qzwujQcwc6P63rEJPxXFS1ZlXy37UCxGGhpDXwTumKpLh2gSY5b+pR7j+DgYOOP7oQgbzBqgX5nL
10ZUQz4qqkC5uoYgf7ROuxpC6kY0qTja4w0Ir3Pt/Gy/qHo8Vy1Yxt53nyZaZxtmRHi3+n7vL5Fz
mpf5U4bx86Iy62DaOrK+0nmvFF5r3NWSWQZ5LladpjthDASKkCd0P4402fUhPViEIbzk1XwnvIoW
cDo+oupj2GFRyPfDo5OPGD4BC21iO2KkmxFUkteIc3PpPiRG1G49FBiCsPc9Jrj+mHqS3mpV/KTV
HD9qY/Qz0qGWTnaOMCBhfKN6wnM7EMnXKv6cN357qllrUjyntz6idWjC0/s6NW2MTewqs4nZP01u
lM/usM2Bv4UGJLUgnuf2eRgHgpsb+AWYhb1ufvSQTJNko26aDTG1JHJ8aZBfOtzW4Gbydtu7GoFI
zc2USxXqBeNm7jUrqFtG6AShIjj08RYmJq6sIgcXIeOh+eMObys97MuIO9Xnb4aMfvp0kM/1Ur/5
MXuw7y/1/eTVN1YyM2iSxcf/ggnN7vT5BOTMCLruVePR+BRZ3zKwbH6empdlorKwOEnvG1x/ILTH
qzYUOygd8qmDThHTCLzvnT7IZpQgSwYlynfeUwLQ8ai17a4jwJd59lgfy3g5dwVaC5Flyc5ZsvgB
wd53+HPdoe18GHdx8T2i58iC4d9GIeQ9vyDupax1j5EZfRc+yJi+rH8iUJ6u8WCsWkDLY8roIE5q
h/Q5trnDqvTUGen8WURPUCq5K4bBfesvNu2lx9pEFAuWAJiaa7V3XZUHi1OWJ4SuFkKpnz4KO1z6
5KwWeIqFi7VsWF5jvZpO1TCTPpVbNfCT9muqH4tCul+6un1JDRiZtY27Cy0mmtUY4ZTn59coxqBL
wOPJBtq/hQNDTMYKl1gkDYB8KG6DaOe9rnG19NL/YGTp24rJI2QC7XPLcXhvT5g8mWxiFPLrHyUl
xSangVpivbtv8rg7jl5+Kes0upoJ6TTmUj3pCryV41vHUVteEnu2wkzO7sbQ3OIoYSxHcnxpV4ls
2e39qoNKQug0QvcMnfJgOJfUMw5zF10zX3XgnHdV5GHSZMS1FTbo226qu7Bd1VJabRrPlUtz0Y2f
BxgLCMTLT63I1IV5TPRZCvEe64rc9mXOOUbzSkZMMQ9Fg3wIS5L/mbSf+kakHs180sADYGD2hs26
OqSu2KgW8aURyS+KCm2Diqo9tMOgLuXoPyczgUGSea+FjvtOS/DzCvrUTCsVVFJ7fo4v6IyprgVa
QzfGwlv7+csYSzIEsnhnAF2GFmQfu44E1hE5t4wkXw5BjY6rR0fx2o7etPs4nFWcjHeISHnL2hbL
juGl9b5Fa7adACxRLz4tONI2Sgl59FmdHtZAo7pSobECD+d8ua+QiIStWY27kgiSUM+6Z5pj7jku
PZA/uf+CbaR+LBfmQVmfYY6eJiyZJjaeURjjrskUswcWJ4sI5ktpdu/LDAOnmiz8DBGmH43T0Gay
5RBW9R6XIZ3wRMxh7eSKm8R8iLUOKqvNWQKmUcKjS7C06/QibKri2dVUcbG6yzy22sGv5RBsuiae
z6h0OC026r7zIlxgID8S4ESXBiCyT1d7E2kjGV9MYvZqaDjG5y17fsuYBC4xCEc4ZUrTypPSXevO
nHIGpC52ADn5X2U3fx2LtD2oUgx74sm+aZIyO54F2fFG6YR6nNMvlXp0yJeI5th6uPDE1L1BUotZ
IIHC5PUCQhCKUYh65mfZWQluHNu6yMR96B0J0KEDjOv3DZKGwbuMJP0+UIcv/Dg/JqzU3hVNS3hu
JySqVXiVmr1rXFWdUIiKozWHtr5YO6dONFyP+O52oGFXs6pznGbF6dICquZrI7Q7oPIqb7aaEhlS
Y6UuY5tlYQ+FjOs42NRBBKN2gv6NIb32wtznZCvVnNPRhFS0jNOJdRhMD4Zqd3bXWfIUOGgYC8N3
7tpayu1YZxiSRdIfZwIBzuZY3PyhfcO0Mr8AM6cAW0GUM1JIetoiz4ZbF0GsjLA5hu3o3zJp0ehb
mpV5gRMJoIgXoFVy2PzNbEdidxswuVvr5NyDZlYq5HH1FHqd2QaEt5ibzCqjXWmlWGgLGg4bKVcy
/PoTM5kMiCgxTOf2tyI2sLhEPuoMbq5gMTP7Qk8/BWnamhfAalbZC4ANs31MksqD4uHkV8UOjoeo
Y6LaAqltSc5kZzRChJTvbu/9TOpxOnZEeoyV89Y0GcdddHNVlPWB4euvOQN1jiRlEkzaeD+SB7nz
iYUFmejvmtYCFdIuF90ab5UzcFAR/TcTRlGvztrM/V0azbuwjRfLh+dlmTjzI7UGbabsHYxym4lU
4LH8OgBfO4x5yjKNIqoznEc8K2oXebYTyCp5cZzz2gxTiZXsXZTBnFJ+Mh9GLWiWryAiv9hdfnRJ
nnRS5QcNycYUcfZuwQWEYK57QnDohZ1bIXNqXiDT5HvyVhfGWiOcKtWTthtHu1ZUTECGchslMDVl
G23HrLsCPcetX+2Iful33vM4rW5NZX3GHYEQncs29fOLrXJnlyaQrmyJBNTuZ651/V0v5++DkR2G
2fhhh6Mhqw1BdU/jPMVB42ViKxpxKNvP2pBi3839VSPQWcip3swCPF+Xt3jODblsBuaHiouBvo4S
20eowYCp2jTKvs0jGK4JXwmFMXAWqyEnpcoAxrUElE3zCh6Iq4cR0kHqzkNoWCuMTjMCgnVyfWa+
RiJywgQpTJCPS7isQZ6R2NdNcQsfTFL9kivXDQxBddEFU1rf6gwBRz/uXFDEvBX909AspFdKczwG
vp9GOF1I6+wMZJRiKlBej8VuXBSquZm6d2R8iQ0lTGyABWnfHWYzZ5ON1ihbOw8bLeF2jrGJLw3I
ayPr8XbD6DRSVA8c+uoelUvh4uTKfIbQznIn85tm5d9wW7yUCWQ24SggRoO2tezqToPrM0R6vx1R
dQac1AJqRI/whxRJswB5LtN3TrwHUSV92IqoCkYoFWwM99Sib2JxoP7BG8hAugXUnVMgNPfBQ4iz
Nzuxs1pb7qpFPhYVSkerqmSYe8mOCh0HU36EI4hsTrHKuXCsNfk+2xwxrDrfs2x+aSPU5z6tJIgf
lJWxZjDbNZ/0hNWiLIFeL259JkQXPJ+VP3GqOC1TV4duU/X4TdA0xNbMOuZAzwUZl5HSiOsnZmg9
uOU+yt+8xH6fFN6oBETzrpvhySv3OY3kHOYyYSPIorAsYRGi0L7omMd2WEn1zcigfssZ/6Fs8lvq
TY8NRTDrR4+yTvN/jOTPMOmmTc/YJ4bYtXE87YeSsD1H+wkfLgS+Kfo0tdab1ZQ1AjEa51AVg1bi
CMLQgDAijAw4tktdUznWbD9dj53LGF6t6n4pSEVEZWgHOWg4jUQi1MpBblt1UJKfvKnrVwDoeJcJ
lTrk5ls+Tl3o1yMAWmi7rgZ4ca66C0pgYADGNyR8zI/74hJTCK7SYOK0sUoLu3FZaVXyZdn3srvB
JkSzM/lMUEX3YKL3CbUIkxMv5GhH/BYdHMbNOGKy4dst4y4XTXsrHbSynvtQIUZF+WWXGx0zku18
s1tD39g4GO7m8RCByYCCZJfbbFUaTC7vMbeux/uPTnDE29MaHMcFzapQlOIEgr1mqXhNX2rldygT
1PciRVuq+VTKnsnuMjAgBVrQI7UVNoBJ9CjDxpPooar4UTiYJxpM+GiLE3AtsXPJWnZXEk72OQQe
op0RCzOBbY2DWYHHccbvrf21MPs3zc8pT8ARsIWZagYi1YkztIxiyynH2teLcUnbAZKQTnKCNuT4
Y5ODW8af8ej8NGKW50GhqZp8jsM23CCvuMXscpFJ1mjuO/daPzc7q8i3C+3pg+swlSeX7HFKG0Kl
q/FCC3Ra9T9GyNliCU2fLpG1yDa0SdNi9yGq09CLg2UYOY7vmSm+L17oeOrkGloQxUwvCpJxKA4G
WiFaWErfDRpcloJ0wa2U8HrcCcaqquU7AHXj6jj1ZWQZPiESqKHEuTt9xFFs6jXgV0jqN75Pdvv4
W6Eq/IUxDLMZK8X/fL7rcfJqSL1YdeqUExU5LMZqdf348OMPDiUNyZgOO25j4QUcGLtvVDfiVIPx
cWssK9epZkfG+tF07NfPtR+fm/vkLalwx9SQKIGDaYcYONTJlcCCP/6w//U3B7rxVsVzu1Gx98ma
nK+isIDJOIqmU9FN/jGJtQszHz50J3nJwfdv7Bw0qcGcQKZmCBOteYF618Dk6LRizWHBnT5nM7ky
Ll6agRBR+OL6C6dioCbGghisqZAicQkN7N1l89ZVGb4JmBLQcMYHbwJ3yvnHrUW+a0BU1D4spDzR
jTMRxVxI/NX8SmPV7QZ7ZYxqKF/taZdAaQwKhocsnKBoXUd7s+32soikQ1NOf8xmm8nt4SnL4rsB
V/5ekEXBt72jKYPMY0X2+IZfbDZMaXNiVUx/hSs8d9L6PiN9wzOZ/RzWWHFHSB6gtceYWFT/MgkQ
9JVApRm0wZ5222MnluTRM8ZLZ+LRRQuTG7B6J1HtFdTyq4XP/bKulNM8W+zcMWUtKXFnLZ5sGiLw
aOyc02CNBwUulO+Rxzv0F68DTLkM1V23pMutiYt6zyal9qnFwxNlqfZoD8ZBmBP49USax05X9rko
l7cZw8kT04ura/bJxfMkccwNFGE1R/6dM2wqu2sf9Nz1Dy2lBWArw31CmNGi5TFGvNR5ee7s8q6z
gUwUcUEiXDmXhzyffVbsXu1dnNubueERTWR80lMDCXWdIV3xBCv0yhrtknSPkL++12mVYQestxj1
uwsAafSI05cSYXHAeAPLQlU9OVLe2WmWX2rAmp10nevUpMnOM3nJVYxWn32TcHR5X+mdGyaRZ0A+
fswLT4YTluovY0eaTIPWum52vadoujmpGzSQmgPNxI7A0/INxmtxKAugQ+TGaFsXnN+hdj9lbs/y
Tiz4lZ9V5FilWsU+AAm1fSqyYwGj7Gwn9Y8Wu9KdQAV9WEYPMO3M7mra6sUf3c+LaULMaY3yzK+e
7JvSHEOl4hMg6hOFar5vSR7jhCKc80qMczncoo6Lr9N8by6Wy9M4oTMu4I76jQO2uTOiLRNBbFB2
Oz82lPd9PEho/fUXsy71bQpm7OC6uXaBZPjkz/nOhxmw84Chbvu+KC/gPq1tDMi3V378pW2i79A1
0hOYr8d5Eu0FwcUno7CNs6FM5IX06E7Non3S56RGNmMdOW7jkJEAbT8On2Yt42M/Olc6RfH90MXJ
pqwAg+ZWjFiT/uEVzah+LQTksU7Hl8M81t91nb7MyOL45Mf/Af83Xj2ImVRvAl5AIvTkacINuEuZ
AdOwogTAM09lUpX9w4it8chWiKVLFTWJi7WwL3WkrLCE0EEGsADlNComAdYw0R2p4r3rPRuN1p6A
od+sBbhlTSDJKqfuD9PkPPuR5R9kW4JOqgk/pC26bya0o2Qk0UzJ8Of05qQfG2BbooggI9hwPriP
H5PF+Kqrr9kqsbMKKB4kQeO00UeuQVLzGIC01fBGB1ZF6cmChZ7aCNsWPAtPI6+WRQ5nZJxFVHZe
epgyJ9+WdfKGvZJNdQ5MpIOM8/GepDZAQbRaQ3uH4wLbn8JquZF58sNyEiNcNG0+ZSnogMTxDxgb
zBOyJueox58bnDKnjz94jh4hEP0QmsdK6pFUYOq0WhaPHv0wETHx8bdarT38JjM7hEbY7rI+rs86
h/7AtyLFA+vM1OU270rh0dJMlnpaNa9bqjEw3sB8Rjj2pJgQW4tSeag1bGQ4vqYRLGWsCOQYK3Kp
G/onnnVxKp4NnaUZy4wicts4llbioqgsSC9sOYSYs/M0T7AkYvgNGaZ71lfjeULsux+N5mFqUXYq
lutQ2eouJSjhkKIkjPD1tBYqUQJRK46TrF+dBThNG7JTYnXUeFbfAV5+L6VQR1d0Z23BiupQqgdO
aR9zwG0E+tU/7TbXCJfyD3ThYBgMYj7k3j5tOPLNjjXtQWkW5Nj4n5rFTR9SN9p4dvw+COmcQESB
/LM1kuN7VkeOZBu9aOOr4cAXhxTRbDMto8pamX1lHVkHTrFxAS5BsnKCF43mUyKV4FhVXGk05aHe
YzrUaUVs9Nz/bI2aeQaj9KRafe2AANePndAncZRdo4+Zk/l3WKsmUuHbl5Gz5DFLaawbIJddZKIM
zZBcgpkalE3IfaeT1oDOF8++Dswjl4haaIPN5nzi2LkRc7bcW8ZRm1S3p8u/jx3x2DDS2trLIENt
QFiCQp9ULD8cMl3QBnGIYtGYY9iNCKAbHPUVgGy4C41NzfqWGiZp40V77UVbHguI+Axvo33SFHtG
CqQdlI0TmuoHrTmN0xotPYcylP6ii2WFRqV802kSleSukXWwtnwUROqk+e7mZnJL1MOSzOKw5Pq9
ETf9HuUMOsrKu6WlsI61mUTBoGH0rycY5oAWIK1lYWO2cUgzZASaVZIVr9fn0Rn43Tx0jW7FftM4
71KUw871c2gAvs/BJ9sWWv3FYWPYxcSTeVhwIjv6VvrgmKXhT9AJxnhT5ouNAbUakSuqNFRuoGbO
1Xwzhim5+d/cnUdz5EqWpf/L7NED7cBiNgERkiIokpncwMgkE1o5NH79fIhX1V1V3dZjY7ObxaNl
8iUZCnC/fu8532nR59ZEBRBQrjWbYQ5DsDsd6sRFh24/xeZY+L0efUlb+bZiowhGDOA7Cr/3FD3P
TnEprs2CUVorOAeliTipbWOGLBD4gctnVXfiILajX1Npr342OnhZJV2CqUPXkLPs72XFnKYvxaFQ
DRIejR8EEv1ypTF5jbGg/LSJNlsW0OK1m7IqcFpNUlwQRFCB4Y38XmmBolZzEayc27sOQpxYsh99
YjDxyOVTJoff69xzKf6ZUqoFtK0gTafmHFUNuDU0shlNkXQIVvXnKlNa+Gnb8uuhSzUOiSnumAYb
IU7EZX7mAG/P02+32VocTKT9ycy9TLblXqljyvQU76O6ZyLMjgfGPGy15aLRogiRkb1ac4X9rCt+
WLZs/JTKCkILRTOyZYg/pU1gRWFfV8WE6jiiO4cseSKHNoDUXQeubkjYDt3kLxECVhsBMXPhP1aG
XUXKtgjsxbT2NKdpeWjnFtDcnuEra/zSfiER4/Zwui81wjg59xDY+ixpfH3QwlyjCTRxHncFBfhK
ZMRRdcJ2Wl8JdL+C59+7itqTLDSpJ3w7bdCYy/yI6STbCkmaX5LtYfNn0NVmEDdLJGAamXkc4c9T
jTONQ9hC6X0y3IyalHAWD2UNOK4JBoFit+bJSiVXULv+EsC0XrM0sXAVjw/D6MZXvSOpxJryl8Jz
GKxKcEmXqWBNiJQm2+sK8+RJpYgvzWU8A7bZ6yKuw6E8IrRsLl27r1zrtXKcD2y5AMUWcWjzXjw0
gDaAtCThmsoMqisHi1Ln+KR1BekZ45k8zvm5ZGS4K6r+ZY2V6JyYlXMxh4T6yvQnw43AK5juvhEU
SijRM1pOBudgWHtD2ehci21Qdzbj/AW4OnMDrr9BI351moPOzCE8NidlNONna02/B8WglVOv1V1Z
A2ManGm/6EYb4Jn7Xa3jRs7uuoOhOB9ItvRd3BjqDz1eI69PjZ1e5d2hgdMzIIFn4D4/VhRcJ1J3
zqbpvtXbsCPS43djrt/ADJAUJ6b4QFX6W695NfWI1we0NSOjdYV/lIkKaHKPn8vWHtW4UfeVKHE/
N5QrZEyH2hgUELjDivRDlAumB5oLoz2tJi/CyM0omCnRjWdgxdVXLYbfZqvm+z7S7qzadi5GOh5y
1CRHGGiNV+PIL5La2OsaYGHDYodmhuT4XQIIf0jIGqv4cdBmDkzaAdX3pDodPatB26OL+WQeDVou
a68Oa/HecAroHnZL5kCHj7uqsFzgorgvCwULVhrx8dC9TK2GCddsXnEt7W2Dk2hJ7iudeN9KWd3g
DpYg50uqLbPVg9hte4pebT+k7tMgLfUUxRAG4tmxA4SpXteWd5U1xXghcoxcbRwQ0Fvu6mpgLMk8
XEuwprsxm26ULAI4sP4rGvnkEsQRhT6DMZvzo8rK6ZGmpPk0dHOrL47ryNWO/ZucE7qQ1NB0BP0u
6w5RqyQnIwAcCFKUnWlukx8NJqh+M5lgios8AKds+isJWa0YF7Ya2ziS/KKFOrYu/K7Io9zVbs5u
kp1z0ZNiJn9KUVb7cZsNmtiagAJlf7Dyt7tmMj5nK1cPg7OezAIW+NzGW9Dksm/jtrjI3ESlOJsC
RHESHxUlV56jdu/kFuQoQvpoR5cPxCNJr/oWCojxuTEvNYR2H4kK5AF44Llt6YemDis+pQelolQ1
JJs36hlvCzlUMNkxPQPOnUxusDBZ6zv8TondcIUS7ePTBiVJT+nRV2hozVqO150dHYzaGY4ZwY5C
4VgU64zEFXRK4Hi3To5I0jAtOXzGwgwAjLgnh4bxIyKqFxVV2q5O9ftiMhWYXlRwmd5GOC20wP6p
zyUJVNQqF5P5OuCIX5yyHXZXVw0jaf1p8TtjqUEyqKWHMoUaJ5N02zaw7DfudGIDvR+Lfg/4IHuw
Orx2itZddCklcTExEtqhuYy2vBvbqA+NejmbY13ct6vG+XPVBJ0D3GE9WnISNWbouyPeZBGDoV/V
hVTNsX0VC7eKoxSvjTo0YRJN9MvV7kwkt74ZfNntR2u9H3jn0NP0Jww90mu6ES+/66x+tIWTYGk/
oos5xDp5VG6rc8JVNI+GhGT0wNk1k4D1hUn6lxsju9pU8zuysi/qIqG9Y18FRymWx8lSKTqxVwXO
0F5QLfRBBUtFsasuMDiFeZBmEDaIvvLczizvZaMt+3GxG1jbYvb7rOcIajjRKR9/ZB6oHf1B1Bhu
50jtQjGjIElGsRsGWK66Sdt9mZnkNCMzE6ccn2Kkgs+lq59zQD5UQ1l0ijDXEsUYkJH0lvL2weKA
RNSs0s9i9zzN7qu1Zp/akByoCwe23uwfv9y+N/7z/7h9TynUlh3BmOF3w4s1G4bRG7CTCJP6BDcJ
IO/tj7dv3r60Aq41JpLJG2S1UfaiI7nb8gSpVZ42vHTBjsHf/+ObQlHlqWXvAlK5/fH2L7uI6ywh
SsYvheD8PbFa7KJcLkzv+emyWs8Ryd77XAVhRL+O55Tcns7tj2pZlUe8B2wgwBX/40s7Lhup89+/
KRbq0NTOfkNXbE8tL++0WuqTnJY2NK0aLJTebeTFFkH83/+BupFRe71xvI6RzF/PVotXwKS3J377
kmwvVgzjhbizjLIeiGypz3zZ3vaJ278Au34QGyCUsepzmwMVt7a/uTnaPdumFbr97fatyTHqsIvN
Z7PMyIuxYqA8eY69kg4rqEfowPvaWNLDSIQCrfz4w16tr9uP59uH1JiwDrXqpTMNuidkbXmKi+Th
prL7/9V5Q8rwJgn/n393tvwn583dR1p9/6Pr5m8/8TfXjW3/m2vYlmmjW7Udw3IRWv/NdSM0rDXo
3zcFvG4TrImis0Lsn/yv/4HrxsSkozvC5WBg6Cry7b+7box/A8MvSOZWmdmauLn/r1w3/yy9tgiv
RvGIptUkTdm1NftfdOC9yNg0ZmVlsLmzdpuRWmMy7xMNoP/WTvJ9eFGOsc9g0TqSx/MPb9R/4XHR
/kWyyoPjOrIsBxU6r8b6V49NXVl1S293hSAz74hCWvtzMd0TDAEIiTRMeiOO/U2gxf/jw24q33+M
xSbcb5QpDyt/Duyh5cOg7ANkgMw0o+5skRNc/h8e8p8V/tu7/M8vdPsU/uERyWKUkTPyiFCMh/Wq
CQwWQUzuRMr6/uO/f3lor/7TwzmahhxY6LoqIFj/q7i/KzgVxJDtNitjdIImuifmeINU42GunBbf
eJ4ElAaQ29y49xdQB3duOaGUE4y+YPaREAPJNFMixDw2p9RqAWU4tQ0aSFlavuYwlDI6dQhXob5F
gq5STQhTuJSEiAH72VobMx/8zphEBU1oy6RBz7DPQSrCMiH0PJseIvAiWGsn/K4aB+aVswO5VZVv
31KkxtGn647eWj2atf40kMpCJA6dr3mhmFjx6xt2eR8BrD5F4LQxrrzlLmIvJZ1fDQewgrKI51kU
0fMdE3nc/Q2dvWlVg0ioaBuQJmhwZw62/OiWmSvPwPBIZmFdLa8Wag/k7IxmC+vEYEB4GvEcAgEo
hqlTlQzHSe9/GzUW5IhpOUf1b6vEjN+074A7Xqel4fiN2sCa3hZ9Ep7oeWfXDI4eFZmfM7UbJlBV
djfH3gpbv7A/h7RrQBKwd66j2TIXnF7nDrtn08h3uoObhLH2qlQJl0XBVVWTOGtv832j5iD3G5rk
t6Hwc4icuHvJDrN1fpUeI7VxnNLTqvVaazX91GIJ5DBFAW/bQWmXn5VC1xmxVN/Tc4PaDuuBaLpU
m3dNnQamWb9zjvQyJAViWL7zdX5NbMO3Ygi7cn5dJqaZBZRU5CYzkqX12zDK17j5Ylr0MXQIRxdm
GzsgUgpTJ2/J2ZQEqo1opscs7JABFIN3e3y1mvJbnWo0BKjbtt/D8Y12t/Ww1I82cnZ4bgz4AbOl
jQUxBrsw/Mmn2GK5ahCwrJXCP6nrwNS7C92PimEGYs9BaYAkbmS6woCJUna8aw4Ri5NNSpHOazzO
DnT2sja/FRKP98QyeGap5rtcIT140ogUS/90nCZ3JSUGDKr+khsaMUvGylS1kD8B9sxwrbsvt6YV
pCRiDoY8P5U5/1pZjW+1SAk5ibnm9NX2XKQYmoY+tHV4Iq1JPPlardgnRjDxaqbfFSTzANTGSdDy
nEVXXV1NPpkrl0mhaZc6Y6g9KvBhDJVzT6EkjBhR9+galKKW64eyaNolBTQGeiFppNrktLWSS4Yf
GNv97YN20actbfSBu+6R3xWDv2CNj3gzJl3uGzBbPDpqoQTJaKNfCd786/KtdBegJLxWLbNHf3aK
K1HBGR74bt31pvOUEyNHGgyvLlI0BNiI73aGhUVQ2Plxu27mpXrBTXi/6FYMgKd/11o79ihBg7oG
cWkKlzxQVy7IgMjBm8laqKzhu1A4MS6JehgHghmm9Sx0kR0HdaWFYtjBmMtHUM9Ezg7dndP0r0ol
CV8cePtuVx62O591t6Ln3UCi4DYsUnpUGXKJVEZxgN6TFAGhcsHsoX6E7kgdSFAQcVKmnh1GACaD
3hC8R2qC02MUxwNt7aSifpda/4zX4z7XUT+QI+xp2xcD/YfXDazxJmJe155eR8F7zJzoXWzZkMId
yLDC0Za5y96p4nbH7bx4449olDo2Z3IPyr5sQELNJhpE+HoxCUURfZztcnJq0tyXbZgV9ylpFOlr
YfyQrW6GKjKonVXaV6vGumVzQyY5TMd6gVTTgCZTucXBgxB7zJJ/W47gby7dFstC9sJgDYxoCzIl
y4gXhbYWGzEXdmx+9x0LFXZLwlYdFv958is9enKgxewyPlRz1b9lQeKP4bqH1bCfEgN4IE+M1tq8
q9z6mprpVY7TngL/VdFzGQJPIm8Df+j28/Pah5ao31x9eqXefpXuRn6KHlSby1lNwcvG2fy6QeXA
jT4PK01ummC7aiJCpuZ5DtO2xsjyXabWa1sFY0wrk5YpyeIQPyyuRtYy2HDGdTKLq6aWV5TDf9xV
+LioOA1v97HJJ7rOvF2dkoccM4edCvzPg54FoEosexNdZrR2d4PKW1HOfDoD7LOEtxWmOyczhTWI
4HreVlSLFhmuu3iy213K/uNxOL1DpMeu6cYSDr/+DWCQtTNLX4r+gRTodu1/LDkhcKyfistLQ6bQ
Qchbjp0r4cYtr7SoUSoDiQOxUdLDLhbkEOvtBWoKyPt2SE63C95q+nfifshTBHDkrkHHY3qLxj6a
cjgRXf+LHRnDiJ4EMuMDRx4eBWpXXhm83LG1vydG/FPmCbH39JBsseaXhW18EET3ogTbu3OyNcCN
gGHL50pb0cu2VQ2IYL2btJwWj2TaVEBr3KVTGkQbMZaBCeoBuRzqBrRm39DemUR3zRaa8DXC2MCR
9l5LLGLFKm6hRC6eNpVXWXFT6PP0iB6AvOnurq0s5DZgRopt50v64g6I4RVfzADkPXlmjz7zEUa0
1WsIGMhenem1IR+TgxkD1DyrcazM7p8+rvalZAcAGdv4WqUCkeclEFtPbIYFwHiFy6Jwx54cIPeI
jZZXV6BOsxEzssoq+4bZse/Q4vFTAowwhcqJriiTC5E/9EwuCMtuaSjMzk/ZCoO1wzV2CYEfdKCC
UiNvTkAq8Pq4KwLV4lexqX511ho0OF0yxEVsgPMl57+6J/NgifpDo4/6G7xi37GwMY+UNVE2nKes
H87M4bhKrXCE+nhZFbLTTfrLpOASajxZv2zBpdzWEw816++TRsBFTYZO0nRgrNbhONp0ZqfYfVjl
fAWVSnd1IKcg6kdAy1h8UGOR3VtUdDcNXhQaVN7Owi6xhuYv4wquSieKAyFW8anUKJYde2WvIEpi
lwyKyqJNziqnZKxR9FTnNTZPCL+JrZ36Y9Yy/3ZhL0LEuw529Gmid/TyXnlXep1aR1l4N9BbpcKr
47YDRzc5OxY+7CfOUboc9DMd8BpoZFpncyhILedaixu/5DSOCWZ1DgpjdH1tHxDQVOduzX/ECovP
CEwVHRJjJhh31qgeHFcjrF1rfLjRmA5ACVCWMV9ttTLdaRDhDijbf68I9U6ZIQHfWLS9EEQt/fiC
NJghmL6B9Meai0h1UIQ6p8VgT5fmBMmk+2K1m850py6xwcy5n0kDcqbhJdOGGpVJ9FG3W7vk9iTS
lnzOxTqYy4OurBd3Tt/BBKc+OY0ESBoF4dlJQm1Qk35okLdLElUcZor6xmwboGffHGxjVg9rQxCV
yywA6BI9DTSX+5pDKHId82Ux0icGu6Uv+jE+SebavuyJkqeLT78ROaYH417u59m5R3REHWicJHtv
xtjkmDIoCSyBjkR8RliZ/UIp9X0DlmWdv0bBTYXUtrlLs+LIAkxR0NO5o22Y7hKa54der58q1IdA
z7vfHbcmWJUv8NAk0I3Jb5NQOVA+YtllhcpoNKKfScWL6KCPAhCWuTV/reqoBUyOyJRKmEXqa87d
wpLbMnmjwOPJ364oFopUOCn3S3SHeTzzXbTHQpJYxOoRM4WaGnRhQwVNytSrA+8EYVh2qe0SbSmI
Bo3Sy6xEj4X1FaPAoIdaZwFJH3dkCRQBOTH4ykgXmmsrDRYnagMjTT9zZLHBXKacQNBNmS5B5S4G
GugmzHZokEa7qGKSsLa2DOlSstNrkDcVXX1NDXAFsZ4HBacvz8UjQ+i49VHSdqfYOq6OHB/LdGEZ
QHRoxdE+YgsPs86mupr6P7NkI6Zz/smpCJi7DsWmYZ7p57i3mKXQ5mtidnQsgFzGmU+mOXP42gor
Vf9hQebaRlCAimIQdVp9T7Y7StsEoFJ6Q4kl+VOjkkW4sa3IpE32rtYOOwlNe6d3LaGRGetRr3tu
krMqlmPm15gKzBSyZgWoq12Pg9BLb9iAWbNp3tu19TVwYPXEhv0DNLlhMdn0TfFVxvofmqKMDixK
22bT8Lc6n6ttdjjM7PYImzn3OhViE2ygt8LG1dYAfdI2m5AF9z52JFeBHvVXpPb+KLQJEXQGiW1A
PTBHgdV0HGyX7HVz+4dg4KYjNSo4kSLUCzKb061zpulje+4oLcDLKmrbc9hEqEhNacML30yD3cBh
A2dkYg+EfTCtt9Gh7WMRMYqZwXl2zs8+12j6m8pz2ognvWF+mSto5wpjo0QL1IS07scYrx6CJYrY
pen2UXZwRyu9M6zoOboD7Gs9dXktwXuSV0KAVbapy9XaglOFpgacEWcOYfmE8VRH/vYp1j7xNcUO
JxdIbEwsiQ80k9UGx4/5Bvu5J7TBfUbp0h+prJgZz3YE/TchyIFpp8cVd6EQLvdMgyzfRbIwrQQl
pLQMEqyftJwl8kAgJSEd9xdQAqSUzp+mLJDqAIcE43CPUnQ6VtjUo8Ke9mUzfzqWRc8x4T7ToN6i
A6s4uzsA6Xh3udz7KaizjGmyGeMwmBjBO6YE4mXjHje7/jL32+2WyelgkwO3lqODCAUIIKdNLk+X
2Jw5lmQSIkwYp+1KK0zVB+SyNxhW8djhlHBilBqy24nVkpE/pPdUMU5Aso8rCsEwaZlq81EldezT
gThU2L09W5Bg3dFvqPJAGWvWmkxgwlDXAz7Ccz01d32B09S1l73OLFmkhHUnJp1zNQmbeVZ9uzJ+
VVqzCYGB0AHlEkryPmUQd39LldkRVQ2O1fajNhXOBbMGk9k8Yd65DJgqVmfeK2NLgnVeXtW1/c4X
rJhswZ4rictMMnVh/ef6pV94sLvql7oQpVlX2nGpm2udKh8NkVnAHzl8lbgExsX0qlFjT6PMgWDo
PvUJ0OQHraZrbEj5pU45ob/NlhKB6n0v0jZcc9H69TC7aDKeBouTbNTXibfxcjMjZrJdmegpTDIn
eJjnyqRzmG+pmVGAKA2Gx2Bol0gQ81Op5Df8UGZR7VfsVCFmpXvdoQXGQM1PsLEFZYWhkxAM5EFr
aDbogLrmaSyTZ1FFP26YP0goHNmTzaxasKgKZaNVKH6ZmBJkYP3W9Jbu42WtsZcEmBUpeCYs14AI
PUBo67lZDa+IeQa8u5dZGtcuNe8Mmzm7VOtsnzUaehtjPpomz6awMTBb5sVdsZFCHrtTIjopGR8b
Va3x2JCKFuKx3ghzJWMnxdybnFB8kZdhWbSvakX/ZAarjCtmDcnnMf24KR/tDiiYRjcpWBqOdz0h
6P5AYY/CjUUwahBStONjb2wDTptFfFDtHzZFUkhStFfKQXrCHOyz4ahHMmZgYB4WMLO7Mhv+2AlS
iQyxJ0DKqoGKqHcxNZJgblysqOaNAp+ALJnvtFp0KsAQ70gnYJxQHey6Fh7d59dmSd1wO99Bc5DB
0r7pdDAQbxCrUbG8ZZmzj1SmBwTN9UHb3A+C2zHBt30pMsqfxVROtao/FVP3U1Q9+bQLyTpjudzn
QrosKEQkG6m9X0S+hglxHoOmVWheusVfUpawBLBhXmFGMZIcCts83qHKgOuUJqRz0BI8LOUyhYtW
zwcF3Ydr8Le6aIy3IROXgVSKkKS+am8C24cdMpMYgKrFUBt8ilb2REReidDIuhqtYZwriqBoW+pz
FW1OVIeMLTvuOZRf0BpR0y10fo04Lr1WIbnEUMHgLqvxmXTyZeqaB10Q0WRskFB3WcigmGQIL8vk
dnbvAPVK6BzFcdT1h6KtrfNMUKoZI4ttmOF6JSNjOSY0nMiKIRflr73aHtzC26wKWcKpyXXZsDG/
UupGwqWdpuLTWtu3mqlNOZjUmqCt/XnlCK9tYFLddqjkRPTobo6KCSXOjRTb6MyjN9Q+CcwP8zS9
RVmNiFRXCdFaktMNgFxj5z22021dzF7H7cm7Gp1iu6PrCuVhT0waPhu9LDDS0GptrbeoXg20YJEn
bfnVlMqvgmxxcqhm4utydoXCcjGF8wZi0ziiH3EoKJ2wgdQX5wtKETd1UVBk0htZe4H/WGFXuT8c
Cxu0ZfKeot7AMOzkYekwh5zNU7HIs22V10Sha9ghSaHQqalYctALfBCYScLJxkHJVbPTlhx030YA
N1WMJkm2hMs4dL65XV/9YKR71XRg25fogyaunEKBPbh0v+3IpF1n6T/IG7lLC0bmcZr4uYw5Gv2y
JQ69GC3SMu9nKY91SZhsP9F8JD2Ke0Ur/twQkXmSDaFlUZZHQ98HncY1z8U9owwSX9bQ0hQseGZS
Me8KQ3kYMxnaOB8rRJdQtvX80WyUT6zVaZwLX1ebD1eS+oNnqwDIV2un+N1W/ugrSEZRsADHINrB
yyfu3sricmeMDBUEAgjsEAVg3jtNkqW6QYd5KVRZw3RNjeqimBwg3FWzvNbNv6qZ9X1x22xfvdbr
HMBExiFnqWiYREsE6UYezcnsmyHvecZG7u1EebHchPYc+inQjTbBXxtkUq+UF7EhiVMDpXyvJozg
I1gWQhK6JG06QTh6WIDiiS4tCtrtN6u989I5C+EmLW+vnv+eJpxqpBBf0+Vj3QgJdFHubPweFOUu
q0nxmZLb6blk/SmM/3GZ43nQxdYEXOmN11P7MOnIGzjs9SDH6tepN5VdLBkHEG39BgB5q611O5Sa
DUyCBnSPId2tvXIsXzAlRAQ6rEzZwc0Kb0msa4tSrW8M4MOKGVpjErZNc0RP+tFax0XmuHtbjuSd
FX3aURpGmXNPcRW6JuHdLrIJkWogG23nzZiNsw3PahTLuqt67aLYtLHbLiw77veJV+HU8iOXOnZp
l+WU3uiw64Jajl+uTks51Yp7O088K48p3DGFB/XTbF8MewFurc9K0FuYOSuG2buevLPG7i5xE4Fb
HLQXpUFZ4OCUG7dDRoJNULWSa0zClyVrjc4AXkM1N94iMNdm2344OvrYeVCuVKgfDcRtEpvfsti5
MCe4dhqL3aScmhRe46rLjzlHkjg19cHG34NzsP6gMfiWzsYLur2XKSfyvZ/uFGaOu9zAwhE3GUx1
rfwgZuzZVKpfpuQbuSLPboeTZbEUai3yym2leSqaBPYKmyWCTbI9QL7Sx/p549o2qXspuRYADte/
DQWMdS8hiN7o28sPjP7v7eLwtph6wFSTU+LGiMVlCu21ROrZwi4l2/svgKlMOQMXAp7UclDJ39mb
bQbzuJxKZE3J3YY91TjWkko++2hcY88yn2rbdJ/x4BN+xiEQO61XReiy5s7BRdBQc1uMWWx0st7Y
60QhHhduSc+NonGvqtLZTU6JTI5UiWs9tujT53c9A7GbGg8d/aUgAxLmNfb8yEFS0D+H6F3Sa9Lt
u7zDLbJ04m217J+qjVtfLymdkgRXllndJxuy9JawMEJ42anxQNHZYIzZwKbJxn69HfIKGAuaOVLS
QX5LlPRT5st83yHA8VOyKDFrZjwHMNLQ44C9C4GNxa2ftdFwAKnT0VsIZwOMuzRHRCttaEe9e53K
vVp+T6P7WTkE+BKws7Owqc8jqwWEH/S4L4qcebwM9mvhLht+F24FhdFKZ7pwPJy9TBOzhZ7ydrDt
jYMVSVyE3FaFgZhJlOjaej7CjAVyTtBBbCEH7kBZIjTxMmrxk2wHGqjjlCAvQt/C/2khzu60aSzO
JAfhZ8Kd3YrHOavqCyzX5mqrxxH5YDmRm9xJ1cZnnr5lA3YZRSs6Is2NUKnV5Fwzq0Pvbb9a7WQe
CLahLYB1JrKjc0ntggwEh3ejH2SZPwEybe9tBFc13PX92sXZ3tQIdCR4J68NOAzzV6cQa6DQ9D9T
7MmzRUaSMpcuwFNGMBGn+WFe2U26mk035oPQI5uVivfMETVM3lG+SOsVSXd8hKQWH5S3lihh0liO
q3ROEYJI+iHUqbe9MFb4BZn+hAKA3WC272MklT6Z3vcGlj88ItxdhXXXoi3y/0IlNuLlxguXc0K+
KRltadQxG50ZI6p8eLeFHsVCteum6NpboKBbWNe3S5dodI74IFhIP2+3CjSh7TcpfwqNQBu4QBe1
dB5V8iH8MoeFsxIhuXGLBa6Nnd2M7ybYZmcEP327zzmv/DEknzt8aZlq9JXb5s8QJ4ET8WvdLsnI
ZqsNdFpw8LerYSzcF3d7jvVWbrX56vcOrYu25mjBouW1WV37GE6YiS00QuEG2w3jXoQbhzkFF4z2
mBuFvDdSONZwAPDopVDzTnrmfrgTY1IYvUFTOMshQ7W5y0QJ2UkbtoUoq/zIpN9RjNF1MJ8NGosk
cK406IqA5Qf2ckH4Ft3hBIR94K7syms3MPqWE0d25U82TstJW3AxV9XqoxLkHjTKlfqEJ6lz3tBX
wmd60pvdDdLL2cvAEIeDelb/pBr50W7iitMoTlpvf6FvcwEcxSreRXKwEtHP97c/Dd2o+Vyo6B8B
e4VuRB7qgBkT0jtWdZUtoo/HCYITCAMAozWic6fylaV5Jc4sP2r5QcxXXeGezfrSgu6JE6Oal/q0
OKzWsfamp9GZeWVx0kaFOxkh3Jbxoj2QvUUuwzTGm7LaT5CYkXCl4WxT5kdgiKiS3DJ96NXiG1yC
JEFHDrQUyF+I9OJnmxl7qbp7ozB/wRXAUmAtHCXTx4TOTBiv2VelCsakusPURjN8c4jeSRUSjPtB
3TTlO/Z8xJ5TQdUo7qrEJwjK3Sl2n927WwBNuwIBjNP2rcojulEcpgi3TwkvSLTs58Iz554Em25J
znZN7PpEwyFjdsjPtOgs6C0O/KFtUqyR9u+JAbylF9yzTVp7FhmM1ZQVv0TdPk7bhrZaD0YjVTa8
jKwhIxsDxmAVAsnlz9CP56xHT4su4nHkHLGzUuKoq3ZP6/8ratI7pa80vzBUWm8JJG0EfStqOtwG
Io7e4l5R3gUufkAbnIBe6hYr+iy6b5e5vK/gRTHp9zY90HIG9Hims5ECmdGqb+JWCnthveupvp5U
QCE8KY77GPoetLS9NFXCEKkcu2OLhbxsEEFWejtQkHRhbTDA0qLxQ5mq6mUeaMW62Mvpa71WS1Mf
Meh6OhUr4sXc8FSX+WdqoBvuUPnTGLsX+bLlAcTLnupm64LP4wWIQhIMU1DB9n/VOZ41IyJ/JUpe
NFNCI7Dxr7rVYh4j/qtldc90/BTZKhZxkbmnuHLuSBTsz02pfRQ9esy5KLT9xNXoF1y8IZjyNajF
KLHFMPw0q/xi5MsfnYGIP4zLetLpLe3NvPpZJQw7XX2mOcSUP0zmcIzs6ay37rHD6b63rZ7qSNch
OipcfGjGmRPVmGtirCaZMqioTdKMi2bTTmiBZQoapUs1PTfqUoM6ZQulsIFBzqzPEXAHUOAmQwuQ
vHYfQY2g9FxnDuEOKVYwEcI+Gx9yc9JwApY4c3I9qNaIZgrnobglnlkrkPOLWOPY4Sbd6falZhc/
GVqFeRylwb//UVe5wDRAvSr9YdMO26q7/+tHmR/yv27/tu3lavy8/YZUfckiHQvAup0s0urUm3BK
JJ8j/Xh+bVb2aWhk0SsyeeuIev+lSh35UExGzJAtNvacbCBxjDo2AUglV5c7AO+ZtpD72rgHzQ1z
pYq9GRewm0jl48lecQB2hBrdL4KLpdI/q15859cFsMIxxUEZNkv00HTTOU/c9ZHXkJ7UhgSkDFQP
FpZdo474rnSE9S6umyXW02uVMj0uhiRHAPNtWaxjpWoKhG05830e71ljQ18ddNsEisNQuhBUdKys
vg6zpvmVJ3lPJ2H6BbHLK+dovFPxZuwnx0RmyUGLusa4i6XZ4/fhMzRI1ZqbaQiZ61dkSyB9Lst5
76a8I2UDz13H8HLX1lmFomVG9s1ZT6dkKrMqTF3jLNMop7LOn8qylqGS16+zjjAji0rcgSYVpDHz
CZbDW1+Tbp03zwvB7YGm94/2pkmGDojmpJNnelIVejOofv1GG1Z0suwTLTePBro/z1Ln7YRVsyDA
FhT1H1qLFOlW8b8pO48et7V2S/+Vxp0TYA6DnlCURMWSSlKlCVGROWf++n7o28D9XHa70INj+DhJ
JDd3eN+1nvVo5SRFhsaq17yCx7utfHhqVQnkLtqJ6fymk3hMHt0Q3pO1eux6w7ADKodLya+tLV38
TSnSXe7lfEUoBEcfIClRigPAF3UkfSOrMNEBdh/25gr2RH3ExY0IvW6Oiiin62myEPAOEQF+tNWo
PmjtDZVOxMF7XAWhXGwoABJhJlpunywaTqRbuM6fY2bGjwgqcEFJ2y7wh01Wo/0IA7rNZUZM1Ain
yM46HMe6JberOGOwo9ayy4QIX6jRtL7AhC3JeZXtVuD9j4viYwoUY1UE5n1R9FQmCrq45UhrOppl
SF2gRTt1AJCUVnD7ZD2F7t5/yeDB2hlvZtG7M6b8K1K0B60f39ugRFYUqnvN0Hb03hwKQxQjJaWc
K0uPyPKwH7bZlUGsHdVRQuReYYQmG1O96CdgJe25DYFOyD4FS/xyDnHoGTg1D8ek1BubjEh1wUjT
ZUJ3a1uhR+VV6YwDeIV+rRkJRTMO5G7VpOaOwL5wE9SCtYWGYW1KpQ62vcZlMPzTjW/p4HjFvOYM
Ysl7vfWm9RDLyiHyCnMVK512zD067FFwqHFZHdFDybPtRzwZElxBwIeZO9HtQeFC2ERD1OK9RB3S
0SStu6cC2zq9oAn3CvkqncAGzvTT4dJAfnIqoQmvpSoQtVCV4rW1ypEcMyO9IdmZ3XU5G+BAp8lJ
o3wjeRyoVN6whZ551UPPMYZMtrh6wNbECNfC4sH32JsOYps9wAcBlDDoyQMIYjy+PX1hsSqw3vR1
9EBeRbKQxyp4+BWdBprCf/BG+ksNm9TbkCEiSCLLvDExzUr9wrghr8oXElr4E+mGS5IZZSrcyKNm
XC0KAf43Cib5qJE5uBzCpzbRdawk9NY9C2whNLVTEGnaJtTr/ggHrzs2Tdgf+6xQ9m1AH3P+9abs
m2VhpR19KkM71FKzI8bKlVrdfGhi89b06CKz6S0Z+tBp47m9AE9umZr+czQ1pE4FmBFUvzYcfVAl
7lI0rPIesFrdptTWOx6EMOSSg9btnX7luAqrirS/TleXZU5vtBKlEVweA3oMYmUZN+krNKi9KEr5
Ca8I6brFse/h/CVlbJwmvrEQ6fvMj7ZWVCb3qcZ0TAcYVrxnMZ91Gboovj/yfGMX97LHQkRHUC1Q
SoB5mgU7QkPUcEUBXFhWYaCjCzC6g6Z2dE96z9wi2iGbpWrvGz/aNVUOC7TGlyto8YmUdret+mgL
KTNj58Ykjw26sAcl2Xu52S+aCS+BoZNWAkzKYzvFItC8ZGI+uTTZ6mU6Vh+mF1Fwg+cyz9p+UpC7
mmImbLPUIZZZozc6n2vpkkC0Q6GlzLs1oij3WNe5vUFJ109fTz5CLIRgBQIBqBVmoJBjEsY61E5M
0VbSiYwqk1hxTce2z2aTQxPZvcrY7iQVb21GCRiXR7Sn87Wrq2oiEsjMV9jT5Q0TwuAy/DA/pndw
5UpErASEdSHFc4PU0mzEX6AaE7u0JNAgh+ic6QfYpyP7EBBjnBwiGotqdKt1qTz54wAmk6IY0/a0
hi0PvQQ3nR8+TFM33fuUEfZGibYlU0TvUBMNsMCZtGgt0doiiVtkuYKbOEiYSny4PC3wmnGgJsBF
TpskaKaTMUkylbqDKUrxsTb11di36j6BSrLMDMPcqp0eknsDPzcRcb74UOQwQ93RFUSoqiiPQlR8
goO4BQiZGVnjnQ50Fv2GpMxpJriE666za2YtN/E1ipY5tdq2ivZ4bigKROAcB6sH3cuWmOkYllu6
Ze338JMG2QK/2GM+0B8ZRYtwljYjr3hQe3DvHD1k465R4WXVAQ2btpBTiHcdXKWg3Q/Iy0j2gawS
mXm5Z2d2xInYrVrGG631eKGIQX7lWCehNtJJcbCGbTOoFbX7jkBitV3Sjm1XnEzgDBlCtexHlHi5
/yyIFrJ3SsbrsS1P45CyNIAQdFlDn2SZY1CgQKSbTVtGdbRkgczYOolWWWkmoKJwS1reHGqm+9vW
TFk8i+pcK5yAOzYETtriRRcySFHTMNCL9cQ9O5uRwdjtDaNZ9UNS7YZav/t1cORO2lWqC+ugnFwj
wcWVQPpCOwfC1tfPgl7Ji7LVMAtyPatENg6agRw3yTp9GYuco0tRRhku+McplbGhThwvBGUk01VX
Ket4FlVCxHiLPkU33kXRg+J75EhM2UYXZX1n6Q15qxpEryg6aflIlSTx4cCWarshII+zUOMn0s7P
W2k3dfQHi3nx//Vrv37o5t/1JgtZGqAOitVprTmpbihupdeurxniDhmbKcBfjFaqV6YbZRhFIOP8
xq+fyRltfpyzc0W88RzzYBJ6c+6atSYvJuLDGafbcLJRiZrn7qlH7n71nXITOtIpezJfundrD1dR
DQjnW4EEo7BLqNYDxwX1XDIQ1GV/JhvKe1VIjurPuHQttIQC1Ad2GAuYZAEkz2cfpuU6ckU3WWdL
/Z1fuMsvOn8VGT2MaoLw0geZYKQjxuGI9G5gVAvtlGESpnx9M/bhCnaKuBLchwpKMdFpbPDvsMxb
V1qE4puxYZWCMX+J33RjpebOREboenBKvLkfxTWm0FYeyDzpAkc/+w9q6tblW1ccmBDmbF3WEVqZ
2U6qYdbZiuy0RMMRNXZAGZ2SwgEOGeP+DGvgxJCsItDDa6Qw8n35lpPhCvHlYBpXQcBKbiPOWym3
uFkg7aHG1H+UG4QlDa3IV/xew1FFpoVJbws8OL6mF3bdKuGe0lJErsjcccZD0m6yh+hBeEFKQCkJ
28MyX7faUnlQ3xJ5J4u2Miym4LM5KDdrGzFUQUqgPXZ9mol2tyv36NuS0o5eute0s5UzoMwTFzcu
1Pdh3T8Ww5ag0Gv7IK0qZYHU9iBA3CTF/sKqhoRozYkT5oVud0e8oAUsWlQYdnYTcwc1iXCNSH8m
/qwDRuF4zXG6w8Ye7S1QgmgocSQQuKstejxx2+nSu9hf8hXNHuAVdLd2BlH0hT1us336IN1p16xf
qIR+yG6CwvegbuEgde2WoBzrIp6Nqwy4hIEjwI7esL18ard4AyZqw3CA9unOPFA45iB5BaIzzCPA
58Qxuv4jDbtulX1WB0ij52GboNBfQylfqrsbwskl8RhcDHFECwQ1VJPfa7a8r5VD7e8ofQyU+23N
KbE53FWscS/YIR6ZgFOADwUssDWcA5QYDYvqEZIV4ut6YWxGiBrKJroBU285yQ5bgyIzr6rTXqEc
HDmHoyUYF4K4DR6SWVft8ESAYPoARfYQN7f+ZbgJ6+iorcONcauykxZudB9akvMoneWTt2FvGpd2
9tgQT/tZ7dIF02BNsYTa6sonPh0l6DORx0/VzqMM+NiuVEe4hyOaoWOzGzcIVqhJgiP8tm11ME7F
+nUIFvVeWRdLVLmlQ0jgY/yCIeRinNG45E8qrlwHpwrErNBfBiDUvqIvIp8RT9SljQjxKCqnxpV2
FH36F6Yy5Y0+3yyoRwG+pvqdIMs7whwUUWq6UITeYHwRiHYTFrRMiPq+Nju89GXvSm/1ixgvabRa
S+FQbsR2gQrUWgwL86ncmBeJiPV33c4d6Il36WV29CDFBe3nxhfIUcKVWhF8UEpgrSNeSUZ+r5+i
V/Kly6Wx1s6TYVePReKYF86J0xdhIA2cpr14Uc7WOYg2lMG8zUQB+cgd4rAebWNSON4E1YH4sQyy
JW0ifRts8zv9qV8ZL96+2vnrzC2+aly5i+iNNMMRCkG6M+ie8I/bhWq3ou3lLn26XWvcJ2fQxuGq
E2zMvGe6H8qCjDTV0eYYRKd2YYwjRkZa13/54oFM5gheEF2fD3ScgB9M89gjrVGABNjVFc9CyVrD
oJGRg9kF7vLM0dh7Au9XNtx5u3gIXgUDr9GifufEOiwBgKJOpBmLyXRZu9IpQH28jmJH37VQ9HjY
DKZMWsxL06x9sM274kwyo5kTvU1vZyf0ayA0CKCR1+nLeuvd1GKhjsD+YGQhjT0JF5m+4310Q88t
UAq2k3QNnVY6jC7GO9WlZ9osmHXf/aN5KCKnc4BM7oHOnKz9dAepC4ieebD2vnbwPvGtR3uyKagA
0xG9siIS9Jo9aVfjZDz7F5aEZ2OjfAj72uX9izjUUzBI8aMtArd6qLYzEx+l6EK8A62y4Fef9S9/
h0zcp/lqy88Shf4ZJ2d39Ehd6Wj5drimkWttax+dwgIBsKgAD12alyp1qi/RXwrb6EXkkd5LG+mu
bF+jffroMbTZg6NXBsKx4NSGTIYgabCQzV3CVDZ6bsl8KPZrdVODHd6k4yr6spoHYbJNR+tZMtXD
wHeZbSOOrzm8WdiAiX9+Tjc1pu2Wo7NtMM43MMprG5X16CiIZWiAuNM5yNaibGdLTPxQNZcG0uyz
MtryqnmwDpK4LnaYIDXDLtfDXl9bvCbSnfAULxuXrbt8Cj/9Q5Q75ofYbXTm1BMoDrQLrWOka3TC
bILU98xtdvQ4Uy6xvHXkivcLOVsMO2S+wTI/Zs/WE3t0aV8KtmEsaAMKr9T5keN6H9ox7m35FGNv
9yb0LHbzZono9BAYHyqPacERzvrF7876sJ12iVOv64WPAWhdHny7e8se5ev4lNI0eqP0E2zNHbHG
6rJ+hpEwLut3XrkZp7VT3oR77u5K2kLH4oYZ/R03YgIvS3rvFYyvZZ2BlbTSRqaNBmVB4CnxTtvK
owiuzFwOYPH2kt250npCpPHUuDOJgISPwNY/PHKDgDUsdHHnwSo8dF+N6AJRAzASpevsoUYwuOhu
wvPEnSZ3gsPYnbkLSZIYltl4n+ySbAf1hLO/Xe4DV31TrXN7hzARaPBiXNXv3kYRFla4au8jzRX6
VX0TcGCkdkMINp4tbt4Og+K4lEPaz25/p7V7eEi4MeS98ZUztkNb02zjQE9eO7cs98JlZL8RLrSH
6twjk3/L0FwuBZweJ2HlI6lBWWugTLbh0PBiZutibbpp41bTHSOsPqXFhmitQFzQsEL+0O6SxjGx
ImVb+Z4/bwh2htugW473Q7cz4tWsrQQ1gWeS7NlgpZD3QygKR0z9zE4hym+6eoDPWZtXDpJCe2DD
VnxW9411aSLXYxv6EmFdPzNBIX+SwxtFwey+vgvvMjyV275c+pf2MS7XMY0XjTkK45BjbEw2LsW7
aACTXfgP2h3ZHRUmcn2JMkB3/Zz01C3FObZzqJDCo/9qvsgHJonkMzp3L+RygHdeKi/5vtwE23bX
PAOhStYjHWE0pYSTBTYQKjxQweQGqVMsSxLJXqDzmyiK0l2uLMbsLjMcLIDBwvTu/OmSfxQvc/4z
7k00DyZb80+owtg9si+8Xan6ibdsfMK7iA0r0UkPRzuPhXHBnrFZGXcVIcRbyqTXbB22u/pCt9N7
BFM5HaavfK9f8qcIRKtrXn22X9vsAQ/qQmkWA968Q6HBIcT35ET6ouRl5Skx2M6ltKhQoCySG/u4
JnsFqZdTGj0M1PUe+Z6YQzEPsHxtY3TdZLTe03HziketOwun9IJTBmYY23G61xFS0TfEntMnC1uJ
MWLns5WwTW8nPqJbudScOrYCyA567UfTBTDJ7eumhXbWDujoo4dx5bFHfWPgCyDetuxbMfw4FMyz
l7B0qs92X5MOs8QwgvJ5RJD/kDFVbz2XfYuTnuOdAtJllW+TFRnYB5Kn8IKZ7IIXxiEATrb0X3hn
kl2H/x8LjLpuyHy46NO2gAjEmTlGwb4k2dfDGsNo07ba0UjtYUddnToFpC0cfAWJWlC7FsWF9q//
IjFhsaMCUcE8uwPVljx4kkOyxrPwUgwvIpitxCmfqDr7wsZbsYMK10gUEFKzPRuqK+EAa/MerJ0H
3u7ckJjJ3ke0rQ8eBqtqzDaeA80GlMkhvQ43E4rxi2U4oAUDmyr7x6jZ2hVDC91JCbT6qaLltyof
RZfH6N17SIp61jtQRijGVxSCTdkNbrygOcrxlbpNz/4aka3J/LlNNsk+f+1M298lV/9YcISy2Cu1
CHY+KQTcq2/0ZziIsmE1l9hkrD2KZR+6KEMjPGX3fG3pJL6IZ+VKMYOPxR3FGeEZr0+HIhk5+y53
eLjCLnmhdsdBIfmsvR0CkrnLfvU/mI1TYYuiqjmajxh236Kvyo1o6W2Kpfru7U3Mmh5nPvbIdn6w
7vEyUtcr9v0W2qTmwNf7SCN6WJyH3MYOeY+gZixZoxgv7ROlAtbr9onSR0N0BsYWR3b8O/VeeE5X
4rs4rgoY7ryqp5j5EOEnt7x5hXqrvldfrFp96TTTgqjwfhN0jrL03r1d/ehXuwgx70beC46xTbG5
BQ5wstbciKvy2dKZiXhDudnkIq4Ezba2+EAMtBKON6y0tXWuzs0NMeejSagu/keEn7yrKEJX4z54
ZVcdfTH7SYkDuD95Gynw+fZnV6CyXLFtmpOAMqd5bM+Bsk8+tCdG53346q1T1/KcIXSsnXGU8Bd+
0FtAdGFNDwEFzKWhIIW31RdhL7olRvmlRXiww+yv72idOMGBYTXUy2gDVAoL/Em6zJPNLBLjDGds
pFMxH2JNOgxr6nn+cbxJT0+lRFveoexD0xbPOQtj+ZKgZV8MK/XIwOEhBWd5F3xifzXvYXOGX9G1
e2cREC7SKnvOriPMDtaJs7eGkXhhjuKlMD7ouu2VPbRJjMLPc9xbspgu/GPDc+M7LXG6Mdkg7NIW
wYYdsfeJcpzjOtrb6BNUUcrOSEU5aQcH7FXiPbO8bw/YLQ4RHpgrXPhX5OjWfq5vCnR9lt69fwl4
n2zvMflkDHdPbKHHLXpM8RzeMR3JTDlYzmzaXfVj/ag9149Mj8E9fDQ7PJWr/pGzq3rI9tLK2G3i
s7g0nirethJBab5i8mSy1J7ZW9+6l96lG/NY3BCoCc6IjnTbsZVejU8c2MmFrPcFOsnSqVciLT+a
fQ/WltH0Vp3hxgKijhGFZU5/NZ/GYWc53dF774fHqF4JJMRAnVc5W9qo+l3jGFP657XB4cMhDlym
ZIvP8ws0HMt+V3x5K5hMk7pK2QG0K7F0/TV/MF8TVHIs7pgF0RxaW9I/Hqt1da9thzV3QNwry5qG
4A2PcWDH1IOyhwHwIHUhFkqaW8d5+4yX8C1jWxYsh6X4UZrruF4ygT8KTOSzcMEuXONQvNZP2CmA
KQ7SWbiF2sLXGsjrXauuDUTQvZV4W4HWzPbXz+JBJ1UmLiynnkRioSpeacT7GJpe/Njj4SlxT85C
H0rhDq9sIMa78NevQ+olsqApGSpWvKulzlxGFes4nifPCSMMU8qUPAmJAm+o0bhufUabihpENAyr
8RbHIR2/CHdJyN4LlTIK0R7wlxiV6wQsmhMAzOMsxssALUfaRshuFi2dDTzek4IMrt6r0sB2acj/
7w+DWR1atdDBYgXJdugzWpQqG8qkSsqt9Wl95rXV7S2wkO0czU0RFn3CMi0ETiq/ftCnWwKLEwwb
NHbijpAWNhVQ0iQwHxFZVm5QsDFH94gFkcKzivcUJQcl2nH6ELXoKsQnn4pFX/gmogEJ63N17FX5
Q47JyMnA0C108+xxvdsQCipaphYgL2cuT+D8beHuLv3xUym8g9fAqvVVv8U89hTpcs2rIuI/5kG0
KlGfopDaQj+xPA5no27j9YTVgsoMjTOveFDrx1FFvTr/PIQVi1qk/gBsdrWS4lIN9X0jTGRDTuoC
DO9rrxeUUMfHsRCUdaOKLpX1lTQap3iEdCfIR4WDp9V595mkXgyPwxGMZDvWR04sRBTKiXf2aO4s
+8YEpjZpq9hHDeQN062f5DseBxuYXCWFeCw+TIH8caNrnUoc3k1ZE7aWBzIXxrmnVFCjh3rT4rJi
ngEiCxuMSWtwexDGx4p0HvJLcIp7ZbvuRD9chOrcxawNIj+tYddlbDKtjmJgSQaEJEzq2rLkd/CP
ytKUobuGiDMIovHwjz5OrfalElGASIS3jpyolZawXWjFdouBnTiXgNOwZP43xOi39PD/lbXpCa5k
U//v/5LmmMv/SSzVVBKZLdHQdEvFncmHfgO66EMiZ51gVm6vwofILTAFHeuF7IWbOm3sNC3XlRpt
C4V8j6Iab//1P4Shv4Bz/uS7zJ9uSYpo6nSI1G/QHmPQhkbLjcqFLfvlDaoj1j6lg4gqhjALlMBD
Uu0S8Ur/+3Ol31Nj//uyJVkxLFOjuQWG/3eOjVjrxSAPUkWnJSXoCKdYpa9Doz+NOl74SURNn1YH
bHgH3ULPSTuZk22ubFSYbz98lfkavz8B8nplBXojmY3WtycgxZo4Ig+tXE8EixARTdWKwmdAXIQr
3AV3fkF/cgbCMHwHumfdTfMAWlnshDt//GE4/B6K+t+3RZbQoiqmqslE6v5+W0jLlGQhD+mVkznK
9MACP2MFkrF4DfCieTN3/d+Xr/xtAMpYPAwsJqKu6t+eREzHbirAabt6RrnP6NOboWjoJNlptRPI
5/n2G1LzUhSQwKEa1jhRy4GtPXIAXCbkCyVgahWKaDB8QZ7I7PVVjb/kxStstziuqurBRAMC9JHo
qpTHW7S0wEvIERyIEIcRmNGc/31Vf3umsqIYWGTNmXr1bVyPvlqwKhEHYqYshDp4GFsv+x9enl+D
9PvIUWTeHU2Ev2UY8u9Pa8DpPDaWXLldpV1h05y7FEarQfG74Y0pKMEafXaeig4cg8VPenMzRNoB
/8eAfT056wEjKqmLU7/3VHPPs18XpvppNTOzhOiFsjpMIwCNQi/XYu2dxDb4gm9crf59s+Q/6FnM
QYqsa7JIxIUlqd+ieC1NHSRfVjgOWGxNfSOHVqCjcaLVMqY8Uyi+qZsaymaA9iTOZWVzlVXJgy/1
CBxjCCP68Olb8qcZV7d6Zi4oPrSCqfdPXmpWP7wjf507FJXG3cwck/Vfv/8fDCyltvTcCPm6jKxF
K0G1wXC1mGbslJR2t5iW+uzpfyEjIVKoXfoI4KjJADgn8+fft+6v07fCxC2qKOoRhn4bAj7CEkkw
R4IFNbonRhmTWAltZAyoCZVyufY13qeGKBrdp43RB+nHv7/AX19fxdJkVYTzpjMQfx+DFn6T/x6D
A4Iip5JkisxdiEh0vJltRDiaktv1/ObhyyIXYqbEKJ18iUzqSjNOZsAmh419+PRmIMqE2H/RRNJn
Y8QUXP1DkRSwexJO2VaDvX+8doH3BicC3j2FESHqtjNlqZkxVP++sP/HnTV1g9VYVs0/5iU0qAwg
sXJrghlaSuy6gisQ1doKOPihidAST5K1IdEORW7++O9P/9u6yAibiWciwD3l2zysDp7aqilrwjhz
egRKE/1EN7XrySnzCZPQMgokffPDNf9t1lJFiEmELgO6Mb7h5OKhzbox6St3GniWCG5edDN/+feV
/fQZ364s1BoZnygDFpHfYdKrtWqmP0y+fx2TvAwSmaiMSuOPMWlFsFrkhpeilFZKTwtgZBaxBgaY
lmfn4RcmSA2XZCce8MucMTXRjEc/nCT7xCt3YdUdOhF/qClLTj8mdKkMKgbBGLyEBD03NQrgTmEk
t8J4g0NCZXQGRvnGPZz9txk4RhD88MPDkeZX+ffZXhFFzVRM5h4Lyf63NUXVilYRgAW5JBfSvGIZ
t9UkXcqIoBZRymtm1MkNdzctB3A3vlDSNSnY+hZW5vz7Gf4eDD/vEvgmhmmxWdVkyfg+6ZREh5lj
oZRumX0JhLWrgUz92mgk+rjjeagab6cArAiUH3Kt/9ydoJo0EdYZuikr5q879B8Tr+VLzVTFSelO
U+AYMu9kzc1e5EWHH41Jt/J+2g/NI/7bPef6TM3AOK8p6vfdMSzicBpHE3cYIcR2hDKbrexTUUUP
/76jf/0cVRYlHjCzuTpf+X9cmc4ZTrEqI3dNajeTJ6+FHjND6f2w1zT/3PYqkvEfn/NtsyUoiU7q
KJ8DkqIh5dFB880pX4d8jCxAylX6ivdJmG/yOhqYt4tnNdoYZXTl8qk1dG23IpELzRVodAU9lqQE
4ipiJ2RPQco3zkaT34N80KNgK1UAN61PzUi1Buz3hZit4YcKhGuIKHqh+7TWnIbg+Rc/xQcmexzz
I+DWZe2vCDTLic7b94RF2FJHro/lqwjgc4IZ8ukdn7mw6TlQ4pnskUfSyy/a984kZsGIA0L+Svxi
AEVee8PheEqrzR8a9Grms2SglAD7WGBu6hsn3yBDkq74GLemHzwTaiAiXIWuo81E8SL4EmHiObFH
B9vQTGqYUJtXlaY9iSuZFAsOzeXao8KaWzTAOx27TRQjHjCH4CGcpqsf3v17pEh/WZjYUBoar6CI
Mkz7vltKkklQOKblZCUBBJCD/tIl2Vnp5YtZWW9UI0j0GOMzdp5HK41OtRWoQJp6rP77PNS2Y6Ze
MK8/aVK5lILiNgnJi6QrEIKVprLzRF5PY0Bhp9SdkLyXqiNlbgqIrsGUuAbV/FHV+KuN+IytjS6V
GjzkgP1tASCoYr0lfX/RGus4Ne1Fjim5dt5KjYi7EFLrWJUka2IjbAglApBD7ODQOkGPlzM6p7K6
x0tylpvugmXOrz6iMdsoivQx+tLaE4wjPJjYVir5tc2kdTHQegy57XMSrhoSWUE3oKwmxBV4Fhbz
95TVPnZqo70EuvTx6+91+r7O6zPqW6fuIFTIyPmaxNoOiudqtAXbSnytI+LxBuY0SX1S5GyDz2Kb
hNlhCuSTr6l3fgwbIqhuwpQfcLvA3AmCW9DHz1VQTPsmgMnj+cJ9k9UHtTU+SECimm9WjwRUTqe4
s/BuZSescfk9Z1DGlIfh6ocR8peFQragpVJ80lBlGt8mE1D3JYeCEXU0GLLcr8YtyYSwECzqkGml
AUq3PkIE7EgyKuQsIo89rgeaoJ7Suz98l3k5/zaBKrKhgpuwYHlY348oVFm6ridwyQUHgjx9GwtC
OBvV0qWJXq7VpY5ov1xcCEX/OhjNu5SLl7pCWRMEprrMu4Juoin4m74ZfljEpD9PHQonNFHXiQSF
ivl9bq/8sROCVs9cH8vAnD9hIpWl8YK43N95Q/XspRN0QkNO3NqAsxUI/aZtRe+HRW2GI3+/RfBt
Wc9MU+O/72fFZozN3htb8LLmDSJAusb/lwrLX9wQTB32EA3jLksQJyr5ppppGs3sOVc7C1kxAQmm
qL9r6S7BTkBZfjjB+5sOuScgf8JYIpNnIlsoZ72qcSZdOCldwrWEjQxxDraWmhP1QQIUlo3k//9w
onA+UkAyaNQ2ZPnb2aCOG3I68VRBaG2PjWzReq9eYVARNlNdyz67Ju2I9EeZgMXkr/8eeX/uoNV5
NZUMkNCGpWnf9plxV+BukiLsKCbtJvxKhOSMV6p1q1Av972c3k8C4qF/f+hfxhS7dnDXhsHGSBH1
b1dc1Hne+l2buHmM5BMtYRHXr5PeAv0gHsBDJ53hkRte08g4o6L++PfH/9oC/v62qaLCZcuSKum6
9n1j5odJkalJmbiT1qj0FjtGhy4jvRMXlFbvItJoOswBtLfJO8sE0Bakl7AdJ3ZdNB+rVrkS+IX2
JIzvxhovfzGYVEzy13G8V9oDGL9tROC9bVQ/Pa0/pwm+OIcONu2axtefp7T/2P+UGnVrvU354pju
AwU38GR+RJjwQVD+cDr428BQKPrp3CZ2Qtq3jwqQCntmQ6xoHMM1IBwl8411qrUHA503ljFOlI31
+O8H8+eGmcuDmK4AOZ8nm+/bLrUArCmYMUog/nmreM1H6QqSwREL6fbrlseEmaiy8cN4/HNbqYoc
yZVfm3U++NtLoNUUMRrPiEndaLcjSbOqGt+Furj/9+VJf7unhD/A3jYhC8rfy7hsu4Yw5N92/Uw7
6x1n+JwXjYIbS2X+XArKPlblVSSS5ABbQK2ZZSsFp1U7bkJEgUCqNDhwk/EoeD+NrL9sl7gHRHdK
rIWizonw96E1CDI5qRG23wof0BQGF0JpmAO8fRM2u7Z7lrwIkU8EI0r6aahp80r7/X2cpz5DAxLG
SvPts1lAGgvKERG2GnAJFaMfFRBYC6KRM6/nRKvCdLMxaIJrgESSKT6rtImqOPXvAkzwdt950wL4
4OEX8NaUMAKavNSKhPeYXFCINawEfkjsm0rBTJIrB2ccopCizVZend0nKibyYSbI/IKONYWKgR43
CT6xZHa0XX+xDITSXGo98KJffxwgngU7CegTJnJKreDg+v6lqbVt1YFkmHJxNsX7q8BUygXsY5Ac
4Rt1PZRvA3A/Ie9cQFzWQpbKVwDPq2I+Bvww4OaX9I8ba1pzaUYyLfX7gJsiGK6BykQ39sKLF82x
GdpSH7dphRqtBIjiaUR9ZJBIME194M5ZKkV9+veX+OvLReQA7QtLBov/bSJJ1ZLNg58nLp5OJFVc
thhLV9Nofji0/aXeyAi2dM69TOo6tb7fRzBuNyUryixxe4WmE9pEswXZwTxdl92WLdQV5gF6cJ5N
o2jnoJX3ldftexJ+/n3Bf13ddDaWpmxS/OTu//5FpkjERgya1ZVquBctPzhDta791zgdn7TZylnX
yVtVasfZCJ+ab//+/L/dcO6CyoKumqL4vSLHa6B3ccBsNsbex3y/K/RlaeX9MFnLfx6SKYIxM9Jn
oHwvf39rhzrOpClnxiAvzIB5guA6KRLUWcY5HiUoD8xZkUJ6Vqdbdt8wyiHP2x0aE7mCIh7PIewQ
OQmaA+xM+y4ktSuFmSN7hA0MyANrCYHTz9Pw32Yb0hlUTvjWX8oypl6ZIPy6GGVnuxX6ZisURBii
jc9keT+KP876f71PsgLrDuyF+UfnJuEmGTrVL3cc7gSpBYkcF68tZVOQkCbKmiR8a5M3FfBLL4Cr
6tmR6uU2zBDA/HtgGPMb8H064EHR5FUlhXCSb+uc1coAnvwydjEZ49IB9G8CfoBAWUKtDNF+YZLK
m/oUsJtgS3C2zHotms+GqV4Jm9/nn4OPdSVMO7dmuxSxQIKaDohy4IfOmvP0Bu2gWd5hbOQrub//
h7Qz260bybbtr1zkO+sw2BM4VQ+779VtS7ZfCNmS2bcRbL/+DirrHmSqBOsA98VI2WnvhmTEirXm
HBNWGjeDblbPlkoffVM95FX57A/6qQJUv5AoJ63mW+PZ6zrUUNdSL9GqpgXpXydR35vQmio/nsHD
r3HJsD3yciLADOeEx/i+M0HAVG5DdpQJ3kLfMOFfBa4L8NR5IkxyXXPb6yhOBx2spXGKuB0WqR3D
2vn+9t+uk6/fvuWqpqMSlT8S/bNd1frw2rt0WFn/8Pa9L+2bQM4thZydrW4OBbAlL+0OPUPO1fxA
NH2PPigad7Yg+X1Ifjh804kvrklTPCdh87ON5H7SrasWU2WqngW7buoHWBy3k9X0lKXkuzXRT8Kb
fJAjbYQowRlvcXjtSlhk6cyZcjMHZbTmvHTcXF5ly2Vnonuc12LT5Y90CPjgpQifyjqcBGV4ryTz
LFf7ZBv4qMAQusUxEoM3oY3vi7vMbYckBiCy05RYiKG4D4fgoJMLH9ZfymZ81oncK4Pszi/HT844
xgcromAxnItmhrXm+3rfEDzVFvbt3RSIF3BtX4H9P7oiWtd+8ZBU31th7szd+OrMxjIb4U70VS9d
4o3NZ69TD0UNUM+rmPpVc6dqKwcEFEZQbOj3YKny1QNpsfvfP6sfra70tIRDvU899h/H7g7a6tCE
ZbnrExRtbrGvyf4L8v6hSYv9VKUHvSdWL8KhhUpzLHhz6EgWvd4+ZAp1hBthnYluMnf6mQzW19zT
XyZYcIn3ReTjcyr1T85UH15eIRhLMovhTPd+97U0n6RbT5Y77HSX2umJdJaPoaqOuh7fhRRbRTaQ
j0ZgIFm9nyxsHxXWvPbceTaE7bNW/33HZcnrlbRq7q05WtngbhaDdeKp2drlijDgB5z1B8JlX6pM
f6FPvYHYti364GIb7QPW/EWqPGTMwKdNvTj//kp+VA7w5jjOmNRgnNzerbp50FgA57mSkyq/ghvb
jJP9NbFZLsPIXXA+PekFvaXQti9O6B+sIXz85B18cK7iyui+6TkcsLz3ZWBFZp0i9YzsmLF7mK9P
T1x1KIGYq6+W3z3oevpY5s5pSAnrxU+GzqNMzK+JnF6UG95phfW1ALKvWbhmXfHJ0/nBdixMVDW+
abEn/cd0voNvWUz0oVFCt5yry1fbrq+Z5AaKw/rOa4lo/f3X8cEpjAVZNwxbGAZThHc3C3dGUBpy
KnZ0BzYN2ZoNPJMF5NVV5UQPSTTym8Mnj/N8jd/tvMzrdds0mUBbhj+vUH85uFdTT2B0QPMKx/LT
hI5xwBvuqnNYFp81vt2PrvZfX+vd/eZrSZpY1two8+FjyTjAYCogdXHCEfFzPZDqHnvIGi1zG+n1
ZapKFxOOd/RGn4fWWWFZv85E39xyNyHzvKYa93ppPQGqz5nkk04CbikjrV20MRgefS+16oolNgKh
byqatVAkju6xapvrG/kYiWbO+BE2X/VqFWI3mtSFdgd2JZn2kvDxunDXRdndjPFLaLhrXxYo6dyD
hweblosxlDtVjlu99o9V0138HOiLNm6bSV60vr6mAHxaDaspBtCsO+fduDdbXGp1+ytJ1LWTvMuw
uAwFBJM8mB7sjEmJ4RNpVGLSXsYuCJtsIA/xh7ePUo5nhFrCfAn0r0TZfEuls2tAlmkjufGAtP1h
1emE5JgQaTY1frQ3wqXPR9lYqCRx41kHB02Qm4T1Jh9QSuv5c4U0i86iJAdLHadwzGChFuwjTk2S
T8kdCF5ga5mTARQpjA88wThBGbVsk7BHuKl62HSAovoxISCiTe/bnCLR9C3AIJme8U/M1H1kibAS
7Es0uNEWshCScTrYC0IYvgY1OuvEN7cFsUCeVt2B0cOjw10/ecUdqPOVWVGPufqwlwVboQ01LsUv
3JEd5KevxE+v3FhevcA72l7z2sXlXdgUd5pUaCkCNE+EGbvlT+mJJyPDt1ik5WMy7GEZLlwH3C2D
gycXOFJQYfIGUuxHu8jm30qDs06oVQs4wIzsjdL28y0xOPWdP7pHzxkxkfIm53UASPoWfevWTOEe
BtGpj9uvpRsOq6Idt79fHz58foTrChYHE9nKuwOrU8takaZb7AhhXjUOK3LU344ViReohKzRWbeT
f+QjfrIOflSk0P/g9IqYAq3Su5e1oxGGSjjiImP8I3T/UqQ5/fzik5Xow+3IpsJkwknLGfDN35ci
C3EQ8Hq/2PWjv2v7Fk8UJPgcty7dlBI53aKKozu/Mc4xsTi1+LxS+GjFZ1N1Hb5jurDvD45+ldd5
1dtMFPBwZDWK0xb9e685J377glCAQ5+3CMLpnsV/HcUoXkEinvQGQLJH87ElkEep5jY1iNTynGOQ
G0ywbGDJAUE0PeTMRS4KHkFCtMOMMOZQ3bdRSDQ0t9/YAVMgbaqzGxwKBd38kKCQEANx3pPYXTpX
swUDl7JctuM8I8y0pdFAK43G2emkj89mMe2KicCdyCUc1r3kkY6Q/8WQKcKcDgM+uV4L14zv6+qu
8Uo07BamAV1Nz/PVLCGD4f8a0pWXOI8cpdLcAdowgs9K7hp4S5B7qUS+B1qPcGGe2EWsGyYcvZUI
Yxo1XXL2KFLJKkjAKdCFkrmrVkbShXQZwDgKEMJZEG+J/CCFAIG6yqpXjFSASXXY3EMHlh9hRB9a
RBoo61oNfb0Z0fy7lQrBO/g4tAUcCmaPbuccpI6JMmvCRTvgse2SxymtoG/ks0gcz2cc8AIzVvD3
z+BH+6VjckT30btxq87P6F/2y1iXdl6kXQH9kBmT8SV3suPY69tUEFfz//VS749oXQVvuAT5uItc
SIoFfOGCHjuYxGWvtE8+1odVssO5Cl0KcjSOc3//XHptVGVtNXyudCcj0vTCYh0N5Wau2xMxfhMh
8WI42cENf/IxP6p66NLQkqLU4hz2rupxGmQFRcbyMjD2hYCe51helLq4kX8UFdeXn3//xX78ijad
/DnY9D+6DcCpUbfAMdw1SYMBrLlClXkWwfhUZs2rYg+B6rT+/Uu+LR3v66xZH0uvE7Wy+178M8kK
qj8JCrtkyKKlRchhh8YRs6VP0KhO2LNyHiRsJrLg+uzB8651CsWxGakRmn4e9ZV4zNWdxkYlMbvi
M80VFWk8bf0RaYOtlVAnSB5xc/uYInqj0RVgipv2TuU6y6mZtmFQqaXr8bz1uNLIGqC3fezg6K54
Vo5xDF+K4a1ciuChyTDGKZhwuW/uytz4Mvj1baEV4yKgE4ugeRWpCJqwr6Urg/wEerM9ruPZfV5L
oEkIAAkJK5ecPoslHP9viQd1wgaO9/tv9cO7lnvWZBTEaBoN6t/v2n4IyEqL/HzX19VrNj760EbS
YNqDr7sY1lq1BEkvp+mzRuZHNxA8IBqZNHSt/zgZyE4j99xw8h2E6tdk4vL5k3weM/WczxqMoanu
4P5cf/9hP9r9mTyheNfnX96q67+sPLrfpAiSIR+mbCEluJqlj05r3vqb0j4knrjJyvo61ye/f92P
Vry/vO7783MyWVlX2nqOsXnYehn3WOLJS2+Ip6bsLr9/LV9wwd4/JrRAEYlxLGVVeNcqV71HoAeh
TDuzSO6HoetXMbL1kG6s0WSKGJfql02YG9OnaTvqEV52D2YGfUPBhQ4C6S5suTPDl6yEfuQ4w00S
mnewKoc8AHBqZoj8NPESOnixpAUsL7C/JWgk14aBLG8gdk/CGIwSwDn29EW1IE2m9IG1EXYv5KlN
VOypabFF4zaRuLVJbnt6M5c4XqIT+4Ttzr+kJW6kWuO8IcBfLzh50TAuqfW14krMhsQSQt85ENuw
s8m4U5I0PYIhkVKtC7v/1k1WTwgcxx6h7C1yr0vghJCce+CXZJqwBSsYE+kyNGAIp+ZwZ2XRYa6b
68Z88qiIB8m9QaTCOoyGJyuciMFS16RsL8Q9VGs31Y5Daq978LOxFv3SpmZc25E6kDGrLnYTkRaF
+ZWE3k+2mI8eGn8OoGbwwNP6XtSZZZVEd1nRV684XZXmUweOQunWk13ZRwa+T4qIsk9WeuOjm9dH
k4EbwmVU/P5+4nwZklvIAuFk7sUAeI/sNjBWQi5rSLjxnA4l5hGcjP2dEyREGubBZYiTZBcm+UPT
MtasDMa+OakdRvKrCKqv6O0Jt+qmGS2RHmHxwktoAaqDzVpnHRZgYUOD+P1z8YFTwMJjgc7DYLmh
V/nuuQi1MUNTmcE8CvIN+ikc7jod76ERFyvnU5G/VS1iTH3aCH891SLC9nwfYfZY0iEPMSJqvtp2
LauwKh5I1UO/hdVpS2oBTlz47UR6ZI+duQkcE3h8BfFSaQRQZPocDa2T+xp30e73H+qtv/TuYafa
t8VcTHm0f+Y75i8rmu+MXq4MM9sNRrKuaaqDUvOuqnS6ZWMMG+EH1arMQYfnhrhG8BU4wxfYe0Oy
QVSRbuOUYwDUSi/yPlmHPhJiINpmdDRXCe5/NGbDwZ6qoGOxrbzo1MbZs5bVd1GJMdq2MCIrMk4a
ON7SHq7AH2+iQZ1tRl+LLuDkqaT72G/yqHhVKRcKSj0yt/x1JK3A7fkn2sI7ElqD2sfSfn3yneof
rKBoI5AKIHBjsPN+qqknQejQNsrRZzcEKaX4/dqRZSPQDyQ/oxHh2x2mMt730cHvQQ+USTqdfR12
Qx+96GNt3DBAY7qdQQwygzmfs61RvYnxOZx4XMbsB/mQxbov1A10VLgnJCv6FT2OwuFpseNOWyVw
Vcnt5GEboY7bXnzPYgWgsijdXZb6Fmm7BWcpzzyUBgk5ZkRfeJ58wU2JDgDUgPRlNCi6buaaBq/4
FO+fZG1GaA19ba3XFcpTzbz37PipQIa0MFtLLPqKWsnTvFPq/3R7lmAnaV9CW18FNtVM0e0Qsq1q
5zvE0tcwCA9DCPspTOxVaJZ3837SuV+Iwfw+F4UqM59k01xF274YzPqYmz91sSGY/vMPm7q6RtT8
fd/t/UoxII+OduF1qzDuf50D3bz47AahlaRbuoVY0puayBTfvSMOmeMjRECW2A7mV6V2UzZzR0f9
e1GOPz+5Fz66FRCkmTqiFQ6176dqI8OETCoz3w1JmYGFNBfgfe/zUA5bznN8P7F/11kaIZ7z+oXP
Js3FJ8qSD4oWDIIeOnN73tHfN3iJu67rfC7Q/JLL12fVo+OCGO78mu8GOenOH+v1hI90EcNa/uwp
/mD1p1XCTIc2LhXi++57wYy97fO42KUtIZJVkeysEoaZC+h+ZdbYq0rMSCfPfrB5BjZ5EAEPlbug
Ksl9jpS3NYrkErS1sTfHOQKw84EQksul2/uuHYIztMwVgUnX2CM4lNpiS1VDTdg0f+5i//U3k6f8
13/z88+yIng1jNS7H/+1fS0vz/mr/O/5b/3P//Wvv//IX/r3P7p6Vs9/+2FdIIcZ79rXZrx/lW2m
3l4ufC3n//N/+4f/5/XtX7mO1es//3h+4ZsDIoxb+af6499/tH/55x+4Xmbf4X/99RX+/cfzR/jn
H+f4ZxSHz8UHf+n1Wap//qF5xj9YubhtqRVm2c+suexf3/7I1//BdF/gKUN6iy7R4ZYrykZF//zD
8v7BIIML7VBnoNeaNxxZtm9/JP7h+LPCyZuP7iyP9h//7+3d/rkl/fmF84X8++e/mW7nF/lrnWow
MuGm4rzMjWUxupjvvL9sXfWgDarOpDhqgXhQTV2eCaq0DyWY47L3fwxiaA56C3nNzZTOZDiebpp6
jI4EH13efmoJpTrkmX8HT9TiwJl/ZZbXH99+sodMLDQR5RtRhT8Jgn8tDHlXahoK6wLc3yTAoKVF
EB+MnqbfGOXHMHXIja7JwtVy7vXRzsXOrIt6rqG/IeJ0jq7T3ctGhjdsC+aXIAHApw26PKCMGSgu
8xu+61uptOEe03O8cZyglAtfb1B6tXlwVMmwsyND3liGci6Bvs2NMLwTdksQ+IjnOLYlYJ6pj54d
Ve9yKndmgB15OoMoHuoUidYYeMY6Hgprr6IgWPiuad0xcCCqN3Buu8DQHvLEfjbRvN0NndVAv9R4
0/VPpwz7BzcHGz0lMIITYgPK2hi/h7qOhxw2Lv00u4ObBnjNMoajMmhRZJl0GOrpaNEhLoW155+8
dgCGENG7DDqyArl8mHAQGF9gp87oktmXKpLoRETBTWXZy6ZQ414orbsQQsgaHxaviEfgVvfSfyAW
ZNkaRrntutRdyDTRb0oSUljqo3wZdykwm1h2J4dTvaNHwdawAF1WjgA4BJo/deeZliKNWsbeqZew
gCLTXrZ2522IegkuCb58LSRSnjDSScAk8xMCMQ3NlEs+3V73QufWmbgskR2Sa62n59zt7qdAd+/t
Xm1Hx1AXqw4HIKcEWGi9jWSC+AGi6JJzRLpxRjjeWim/PgYjXKisfgxpJxxFN03LSK/u+9rHlOFy
EBi71OO8ADbOGFxj33mzJxZmjJdAlrVGXeBPgEXUd+TzkZaIk8q8aUX1qcnafP/AWbNDcj43YOGn
R/XugfMkdOOgmZpj7xC11gWls8oRSZmKlhHjnjORi1CjzPiBJF6xLwitgJuLudQCGyawiH/Sz0HR
Or/iX6pXg81Mp3S1cJ97Dn7Wdx0zLc7MSoOTe/TDqN9naZ6QvVZBaqr6+zbNrb3eoSriyJEC0XW+
k9mmMdEAtg79svbN2VFQO8ugJo05I5GGJNppGedB+L23+hMM8UVu5f03l+u2kGYSXv2fFSrEFfPs
8di1Cd0aG1eyJVJni887WCfS5mzYacsOGQM65ujsZM6qLv1xo1r+YuhUVCg+o7TQkP0eaxnQEhca
rLLb6cYdk3PXUu+Oo7uvO3LUiupGZJZzjDozXuuCMOeE8ePF0vfKDPIfWjfZKx1fx9bRonNjTck1
bGfNdOQeITp4yNo7tU5TgedeEBuliRC+mY6YvQKi1VaROiP2eyBW5jvBg+O915hru9EfUyOxTqUp
Dw4xGbdTE2yjAHKknUDo9/1upZLKuBJBUBK0ZyWDvhdhfz8QE7aLOLMuwiSzoIfAY6dS23X9rzww
1bZO2i+icXi44/noZ+LTx1ZzGQtSAFqXqWAYJicyJv21mX/LcxWu476w11bmq5UiwQO9kVyUxQQG
pG2fXGcg62gOo0nADpGikO01mtqLtz41nbEVObtA/qb8aEnU/l5YNrsGUP1d4bZriSeFt1TuaNs3
ay8d10ky89/qfjhhKzHWgQs3oWrrdpe4YmGI7sX1e0K6kxLjQDQthQitNZMCsI2aewL7Xx7RZOw8
VwKSSklC7GxScmxukFY1SKRgCGoOCTMQi50t6ZmAktSkLW0t7bFc8Y8m8zPS2NqORhZ/nT5oF4E/
7MZkoygPMZqNfnmsLT+ntWAEyxHtYOZX/loxJwQqbFlHYxqvfKabyQ0eLOqkdWIBAZfCuWRTjdq0
HcQls+KZKDbD3DxiuCOwaYlvxRsjaOKtMB67eoTHytOB2zNwNy52Z6dRZImWvjpGur4ryXA72YF7
FzkJaIDehHaWMfKtA9+DOBnfNAJ2kfK+1Db3wJ9ZVWbwDIAg3oYM+5pKRFvRx3RNgget1QiVj9z6
zPmFsQdIeLtYRo4q4SwTcEUGDJg1eNfLtvW6LSAw4GLyKpUY7j0QQS7A7yXdx/E8ElVWgDXfaxaq
paGyCV4S1g3hWZWYzL00jZ8aHSQOXXzONA6uiEUeS5tRrGYWW0Tk8XrOhDoBTKvEQEhxPdyi45VL
oiQvVdJoqwDf/Too4kfOXeaycyoeh4jJEtH0w9ol7gKjX0dPoqk2BEb76wjBAhlkMUFyBrWAVxU4
TqApMLiAFcsuVQ+N/UCsY7OrNakRD3VHTSLXBTKpFbI2gGpMWdZoZr6E3fjDYmBOHFN4mzQ+PLVa
j7cxVeYQMymurey7r0HMfFt56qn5Hum007pIMzD1NY+EzH6Rra0tBGkx26FAMt/P30PZ2Ec90Uhb
LGmJZxN6mODqtl8bH3W0LW6VroFKE4O7CNuQ8BwTCbLvqDXcGkaDenwqIxwQUabZ276yflZxZl3M
nznIGmoGcL11v7Fs8atn0MzCGMxppi+xjJ21Pz+MRRDcRg4W5oJ4b7Prgb4x8Xhb4yqibRaNRZEh
XfNUDZ06jireZQNIp1zYNej/5jsdyGSn5SR3SRLYAPdjkAKA5wFHm2rSXZPO2JIphKd2tMEJz0+u
YY1zKse0rnpClzCNbez83g5I9Gh1upbTYF9UXwC5mJ/I3IyXmJUJQnebQyUpqBoJY6Vr6OFNRMZ1
DWBJa2pOpHaPC4bC9ZqNwyE0U73mRC1e8rbdCLfVdoFRXYJGeLe+Hvq3HqCBZRX2cgElnrO12Z7G
dlXz3sgoyM2Dw/E4Hjl1Y39O7xHfHa1qlMcspIQt42iv/GpcuvOAptY6YykcYHxM8nZFBSKHyMpT
DZG5jg0yHDQ4dGFhnIMxsRZyIqSSAKkIBF+yz71JZ0zd25uxdX/1Pc8fEvtphdRdB7ljvjqsxruU
hNo1MCbgED4WZeAC04qqBNJhYBeHLPTmxIPwBZFFcUcTiwZHWX4jPTE5NGZ7V7qpOhYsJpcms41j
3E7ABio0vJwe9hk6973SSeWTysc+oqqN1juXsrikegxVDeCdmWcHSYr7GvtqeVRIZzZYLJ+1qR2R
U5jogic3vHVD/0x3jIKM5PZTB/R8TBeKzegGLtBIHIDhrUa95jFpLXAWzGeXRT6W61IQVaFH9ZnT
O82QsH9uFeF0teIh7NTs7Aqt8QjV5OSwpm08sAG0kdJ+qXfEDsuACMLci9ggLDgqteny2TQeRksj
FdRtCJXWkpoDb0COFfKMO4AwUC7nn3rSeaCMV/GWrQY0HVvsQ2ZEO3uaQM3ZXbxlFLfo8hC+SBOk
K71jLReIjpLWCO5COH46weaeFzzlmNmXY1fnG4WMFatrv5gSw19PtvecuVW2ZrLUrpuRY0knIfMV
ofVlbL5Xga/W5bzAxvNS2xLqsHYmm945j9JetONXM5+ik+ERYGARit1Lg6yeRMI4rlu2+AbTfhTd
K+W90pssj6mhiavsxKH1qZoySlrqluZF4GBhlCIulSmuvJ1kV6QxImFd3XaOvTfTiCs4OPk2ROMp
KwE6yFK0nwZofn0tp1U3X/a4N+LL1A+Pad9WK5YiPe7XYW77ZKFoexKpbiwz/UVkXQWXGx0Q96ql
6c0dmYWXTqZsBpP4GTIgtlMPgQjhVxoPGQ/hijeK5nD+csck2WRuod2zdVnOKC5Fo9/qLLs7a5LM
wQcow02UuXvbz7+5EF2Os3p4iurivmIghE+5xWaZtzV1Jx1g2x/uY90ggilhsTAzmvypRj/NI6Me
aZH5RbrG2kehG/ulus0HehUdfaBNVNYFedD80hb6S5kQDYwRhQMYLstjpFZhCjE1aX2b3Z/8MGPq
9hiVGyIjZxhaxCcBEj/YW9AKIKIdG9rp2wGyid3pvkAOEJNUABPL2lfxzCkn/W4VUw2u9CKQi7Ex
rXUQ5cMumuDqJZ4R7uik3mRNVGyqHvKsW9GSNCoa6/no0DXLs9cgcPylRlOP/zXtaOVF1j52Ea8P
hlr4cVt9e7sr8zAcb8njPKW6fUO4YnUb1SRry4GIaMMefkSckJYJ8S2bstGNTe9TeVfWWG0qt34y
ON0xSknkguq6OnhxKZZd4VjPvDPenqr6FWNVe9U6ab5NuhGaItHWm8nsD+689CskhLjRAbsWRrpn
mO9wDK1WGIYC9i2TqPDCnFZuUaktzaf5Tp92vpb/CHRfQgxbtAw/L423H/W0XpMP5+5l59ybWpys
PS07hpr/k2Bz/UAI1asVlz844lqkZgC6FQbnhs6Dn1chHBiaJFv1KTGPfmSm33ui0bPR9pgh6S6b
HI8yv++gY5oT4YJWLAoTAG5ttwyR6H51nTh1rfFD4OjWQstfmqNhrNtq0iGg9XAmiQpDiBXUqy6y
vIWmU1vZXhQj+nbgaHdGtq4jKHUW6G6r92GKYys/2d89VjZShsS9SSMCNho+jaAIN3rp7TMm3o92
GcPnLObxeOOaNwMhtfO0+Y5QEY9A9nbaloNx8ZuZHwCwWrOaxSjymuQgyg/2CvPw0xWDfsm6EOSB
jyO+wAxvGmApY53imsHaN8huzUOqjAdMudu2rbNTOPYuYXy0VjjgGwhYQvBLCXEsbpgIcOjWL65K
fIDzR2rW3NYMm701CfLgW5gFhpTl3o7yu7ZOHoO4dJZGh4goceanwHcmmgwsAH5e/whSaZ7sFsm2
tNyjSJPxAtS7KLxz1meIFSOG73qjyROajXPZBilCE/cZiph7ZweEk7WT4pBo2PoZVUW3IQKKdGPr
VpUpkz3ZRGu75vE289h6pMp9gEbauUazHwp1oQZI6Xsi5InlzQgEYhPZ6XhLSttCuLi8q5g2U1Qk
Ysm9yfk/O9t5Ux17209XOWA8u7bsM+AzettzNUfiMhDnJDxngatvbIeTg9bQPFDU7qSDkXrujpLg
VbDzPYNqGs78MsXrZrYzBpHQ101iTOtWERjtljokMQ61idG/pAZPUt/xEga11WBH2n0POeFIV72b
+8flOa7mxtfkZ9QKNG9gcJBU24i9Vo7dsSkxzwReCr5zcKJjjM7/+PZftcCR0cUwjC3lrKqSrJPI
IzyHCs3bmULcxLGe3NOfLG7sNueExkKwDBOAJQa/t3KH9tkMkvSWZyW9HfSoWZkth0dGhRs3NKqb
Ou2DU2Ao5nSdGKhFGcgdKfXTYwELDLwt3FyhTwGxz+SK94aS5DJ4yc/JSSwA20V+TwNU7MTYirWh
YDaXPTSRHKpBEXxDlJbPoAKerMLxV1abeIfW5hjRufWAb8XQrn0KO4I4mnlEBt8+r1F30ZgiaTxY
kxI63oh8atYhaqxlN9X5MaX3EJpDeq+VIF6zP2MycTYWvjh6kZHf9HPTSxvMS4fQlAGWE0K4DuNr
OBT2oVC8Fy3Woyur9HQay/AF7EfsPui16z5EmIko5QtnH412s2xcZWzZxhOmIekyNszuqJcZJ5WG
tXEkRw6uxfdyAsbB5L+jZ9aVWy3OjdvWCx46TuwbXF/JLotabTkOpbZPU2//9qETwilLOGnLEYmg
6TXi/HavKCHQy+R3PbXwbVXNEQ5zExL9RnokwStYWYHxEhBkvaBOznZ10N1MRDLpRX/L6QsdSyoP
IhlQfffeSL1MJAjNQMpgqZ+j+svkNtOpoRtwbjTnHq9uv6wZBDJo0Dei9q1TDTkdkUhUnuKeZQmR
kKK5Z7DxNnmybSi9Vjbqm2NJ1vRy9PdEyodnEqEXdAnTk2skwzL10mA5tEO1Cj0F3DrkI4kY7pZf
EmgqPXktKCh2zYC/RjbTxXFR4URZ0J/zqQ2WllHHF/Lq5TIrzP5s6oQB6NKrV8XU59YiJnFhgsWZ
tzQjU8uCqciCzm6rD9toEq9F7ldH2cPwimKOSVkntG3QEn2W+FALyCOi7TpiscoU8Lr5F6s01Haa
QSKd4R67XjcpKYd291aAeFpzmEICGaQcBJmgihefBJGWdriUhQ4ozClZLww6MQks0ql/hX90P7j1
sSd+dMmK+hyakoAGeuNrgx1q4yuvXabhTtL0WFid6e01m96PnsBR6ybCISzTrndBcmllKh/9rP6C
5Ozc4lH6UuRng/jMhY185JIXQpxtLd6QRunu2DLAeo+soHUqvdtJQWoYO++udX3g2u6UnghQXjDb
NBFeVDdNZJfHoZZfzQpiu+f3Z4eE+mUwhNaejM+DZZfXIE83bwfJUuacG9v8K+aOiTwODrcaJgjP
UgWiTz6+HOmklk75HMvptYxIe/IlRF7s7Y5DZoYZn4NQRxzpUe7kaMSXSeJM26nUnOVItOhuKg9x
KP01Fxk99tDtK03HJqd1MMyj+GyHxdcoJqggc/1nez7i5fCH51J6KICBB3HORCEhPihYBezyh+Io
MYuRzsJZ3aoN+k0BN21OzghHXpp5jGo2LDSSwKU5DdhS4dGKAUEDWSC2wqsNbOMZJ8BMW7dUyl8S
JqCJcJC/laZ+De0Z7V0Vkg4N+YRv15/SbVwF2kTwtFU9aZ0qtp4xcRTKumQjnIa62Xwcc4qwMc8u
HV3Qk++SaR2GxmnKGC+MYzzHZEvzTBjnRrTE/Wh+YXGooJHZpDY9EyGrk2aRZsFeeRON6z410gXf
I0gVULK3RLWvwFpWWximZIU746/ecOqzZGWSLU4dQadzzogLyVno7UM+FGtQaMmOXhLorJ6FsGkR
1BamB5cG4BgmX48eQecQgEajsorNq9NznBnwUIFxQk8XtmT5hR5RhEa05ZgAWqPJ6dSlSbOLR94c
5ORW97uDDAq+hZAuJpVOfFijj4Ow0plfvVSfLo3l3Bd5CgUO/I8N9pNL66ND+jP+UoU7SwYvadKt
OA+zZ+l5A9AF/LVv10A3C9pcC5rt2jJNXPZdh/aSR2f4l1uI+qRlofbQMtxxSEH7s5nSBvVXxh73
1ZB266kDUpBPpAXkRLKNhDwe8kcnohse8i0tzIbSynLKF7OJD+NokFJncrooNM092LXKVwCNdj7G
wrkLqu+iEJx8XiL6rX1Sv3KP8j+2ttmAS9d1aNs4Fv0d+u/tOq8juWorXAma8z3tpUm2OuvO/6Xs
PHvjNsK1/YsIcDisX7dXaVUs2/pCuMTDTg47+evPxQ3wvol8EOMggCA7iZbaJWeeuetgecVTj45Y
Vc6JyctG8kXftdnnA3lUQEGJsNEyaLwo5beo7Yf3oHVeS1aOuYCISsKrnPriyaRkrfPJWJKpDjhm
iuqrbw0UKwQF1YGZiNEqKIYp67WtyBRUdhufx67RAD0zbax59IVIKSMGBb0j95L72iPy+UG28XPj
ctAOZhKAW465QWlRMxaHwVsf+A91OnN2WIIE+nowzl3ZoOxajqadZA33EqYtP5lpaFlC/wb4L6U+
JzHOEM8kGt+3RxBv5FYrPPDxobdleAp6Bj+WLzAuPEWFEv5Kou7nGKMQzMkuemkmGyMOls6tQ1zB
2Vu+OLF3zUxF1P0ytEQWCdFlY+yCJWnH4tZphT/3oEZtvlOiSbhuX1M5E1NOYgW0+gZuenT4oxFY
+YVUuvxSuMabW2LwaWuKvUUwmA8lxZNdxFLdtuIpFaSUNfKXb7TyUHj9u1S1D5pB9RrNlksyNEGV
WaO8MzDpLRzs4jSmlb40FrFIU6UQu7jvpqH0viwpKnL1GD41Q0yB1Py91G3wkrJywZdQEmkvWVzp
bDdrUJvs1aXowGiTfj0nxQIfBTgY4U1XFZ5Gppdefo7m9ke6iOqZisTJSpBF2zWtymNKYXgwFisM
/v4Kx3jDPo6X164nvUnGMn+dzfykLT8/tgbu4Xbs4H9DKNa0okuWEejQew1Z39TgbmekV9ekq8Fn
rPjET5ZL2tr82vgM/eSsbpPA6w+D4/m3Nsnf62og0MG06Kv92ZAotPGUZ97mRF+CIc522opzqjFk
SWUSKJic20+uU4Q7WVeAHWKQZ2GVn0yf2zkgx4MVLqRpYpy/UCLdbKXzBYu8y5Y6VNC1+JzInbE4
ijOgEI+9zyEDT2ZTrRNwTVyjGxd9y/MMS3uZA/umqCOHkTXHz4MOf4XpzHEQ1O3i9+POZCn9UlTW
s0rAbtKiirakdlKB0gbG0tXX3Hq7Z0RxLjwd4prERrcJwzZFislUO8fErmcdueYFvcgjVcGkipuE
z6V+tSN2aSLyL/pitJPaez3VUCLL6N1t5NJf4tWAcaySQcuE6VIUvhtDXX2tusw/B+E8bO7/lj0T
XtRcA2MWF9coyTiHfFxXM+cJm8h3mlIfu5xDWtKVe+1Mt7CL+qMyIuvaZ3RzuNNw4zmM9zzqa2gx
jOU+JdJh9E0bU7u2REiFvA9owpmoRlYdVFfCj8GpA2b5roiwNoRN8tkpf06RSuDayM9LQpuqqFhH
Z0WNM3t/Pp4pOqXfUvtPHN+Wjj8a9hCPb918puvAbXfZgLpx1SUGT6NH7PtY55dpEimUDYWU8Zww
kOi6ecQTLi+m+GUFhEEstHaaMOEHafcatnH94g+f8QTf3C6G2mQZ2Uyx/6PPcLjU8eyvEHK1L9ik
gjNgzo0E959DV7TPSm4B8IONY9Nt0M6UavUi+TWyUG1qLb8VlvnqKjSxjhmku81oqxx7F6LESU1q
3Y7y0W4Q/2WRuY+pZk+c7sW2+mPC4WPbdyHqa25z1zV+hqqxNxGtw1DCHCW0w5ncaK4tZ1veS+ql
jAOxFN5pbHh8IlOcOd/QhkEQrVuidvOLvNl7A7a6/slLkxYJQMKV9PlPYQq6Phh3oFJcMQ87UWAP
E7n53hqM5pDvPq3xaJFzumRXtYFQs6gQ+HEgIdLp3ahii0eG0YUwr6RygpU76IuZYzOjSja43r9T
yrikzRAcW3fszI3McCOi7/gyKP/ToEAJHBlCielIQe3z5f7d/YsxN+apt4xDgTH7QRVE349t9FNL
mSI9znT0UIUDktuenoz733XL3w0N/aGtzT4B25oQweyK7VB6FZ02TOAP9y+mJdWuQ4/z99+F84Qx
tYUh8ewxeTCVnzww+s9HpfJbSkzPw///+/t3wixdZgJ6KH1vZ8YGcEpX+cnJccuLjSX5OpT6LzZy
lljtTcsMma5bo0BBSDjCjp/vEYJGGpcEEKbLUZIp2aXmKQjsd2taEmoEhXOmiaDMSMklwu6zsWZd
b0XA8GvGNAgYPgYi0wqHlxRo8tLH1QYL27PrYv6c7Diha4Ci0ha8Dyz+RiZMtDZYBBs/e4gLEDIZ
uu8DJ68VQaWfEJX/Kob4TQ6UC3TpCTyZvsJg4vCsgXLaSe5riTHKqO2zGKFWsAOs/LI9eWUOPT38
LIqvrtt/E5B/naoFtoW9Jep1knmfM+FAq0UNHl/3QuiQteVsx9TmEsAQFeq5gUdNHa8jCVwn6xnk
bCU4xdGM1ZUuOg0jwAnmROsyNb8VIzbTiPSA7x58EScp+1QOI15WbcLa9IpGlSR9IOPEX9u9a65o
lzVWVkL4T4C2k1rQg22X46NdCxNQ+ussMuzVOHNnkSOp8L2nzM2geKv6wSHmk2NrhyGzNsHW7DCH
jg4oUwppmOkWJDpyuqcQSJwYJEp+oqx7MA5jNkafpVN56FaYDxKGRqO1wfFaKp4jfiAahq8Fjj9z
KhqWXb1l01gDHTsEc/MzzWw5FTaHFF30qii/Zz2tYokjS+osinZjUMiQeFuuw9lIkZI/P93G4Du5
ntSElNEySKOdxwYl1kOQAtvsYK2Yh3Mv21gd3YLweRxy5M+ZvnXmvHll9c5LUHmbeI5/jgJx6/Jc
YPtbJ3EUEwzl/ZhjTdUmJcr7yB+esyp9KPPwCe4Y239rmSszHfXOrcOzReYexAeHM9unPm5RAGjt
vPrQRETwAvFEYlh7kfNXkP5MO2r8xkYtgJ4sVmDH8cYp3UOuJB2CYbF3K1zoE87Crdm1J/7rl6HX
zdro9NlKJky2BV3LQ2a/RFZsrYTbmNsqoWCOxHvgtPoz0Qz70SGAmL3jL8czD4ztO6pFaFRt0yMr
PGB8tLOKgk+gQPWbz/rZqh0cxJRy+CFEkjS8p8AbYBSUV4H/thgBFR0nRfRTjPLW1aCPNtWWsoja
rUmHcqvjv4jE4IOMaevxG3/njckGd5/atFh/2STrveUUjw0Aj3RHF5ae8o02Nd8hJb/yvsYVFdo0
QEYuNxX+cMb5FoK+M7aw1uwxJTBK1VCppQameoPPJ0QSse1wgIxW2hwRX1LsVhWwbA4kTAVon/YW
yXHDoTRKXMtTcqNegjNp6oh1pYNgA4LGhmOVBFDLpn5ZEilXDeW0id1uMR3DGxK+VTQUdM85wqSM
7XCgE5ZTOa28I1uF8vRF1XFKMxdloRZgE7r1XLt0cnM7x8ibtolfrYWRPpV+YhN/lc3r2Qi2Xgyt
M3WGzUJYwJUV4Fu4gx+gQ8lfFzRKDy4x+0Ngfm8zCh6FZrRPqfvFJ16sjernROvFOq8A7Wf3bh//
VAbYWnKwlFrQnQzh/tIJXazqXV7aP3JFhh9BHCibvqWsaCvP0SSEIajJmtrdDaH5ricgHxCMlR7l
WzcQF+G95p1odzOZZZY/HjzyA8ocqjZ0AeLsKV8XgrSLZd60B6c9EgO1smaGeNMf0n1P4TuSF0yN
kc/b07xMQ0yfc4GSsszVyYn5UF3TxZqTHjnYfU6S9LuIhnLlsBgXmFeCeIhIAwpep/GsZfjVYiXa
tNBRO3+0n03g+sgHXLbp47Dj9Es5Y2NWlfWjKtVbx1OXoF5eEfrLoF7O73mQ/+X1TbWvynPY+0dV
1V9zt1ObWWLxB+sjGQ/oNLIAI2jX7PLWoRG2v4kmjzjGh/GVQMvveUiTbWbDm1dJeQEv/Yk64F2V
/XB0W/9XPwfk5bPh6szYDbVv/sH38tFaYZFA7Un+weZLfgUOmA/61DKXfpJV4WkJgosn/3Pl4v5D
M4prd1D0yUvKM7vaojivC7dphishNa4pB/1N54HM26nbIJakpVIxHf1D7Pu/qWc/2KzvF7fowckg
ozeFrKt/X5wdzpEXwSWcksaXx3qBv9wgpkCRoGMgevD8LLgGsosXRCtb937k7eZ4nbsQs4ZgLhtm
zL0NYvW2Q4lqTc9/uMAPwvn7BRJGRUQaSkOLCJ5/X2AflW7XBCo82RzzUInXTBNFtEvn2NhrLhzn
80AoVQjjaC76/YzCXXoS/iBf/01jzGfomabgcxQSK8eHz1DYXWMopIcn1DSQFDNZ2bGLIcZ5L12G
zmz5MCuissOSbNn/fgeWH/1vbaNPlQefDOYB/C8fw1e1CrwKdbB7kgsl3UAXJnG8ZAwGtLstv7Fy
MeE1Hsna//3C1vLZf3hlQRyV4M6lTMb56DYUfpmURZY7UFCxfkT2dWoHg4jxRhxaEo6mIWfZasbX
YvZ/ld5cb3z7Nt2nvbzzQQzjX/mYpZsp6MHfilHCwdPklVAI4Djlt9xliEfr8Cd5qvyQkcAdwzu1
GDNpAeKW+ShPnXIgH2x29kl2NfiKMZ+GBaYpIR02qbT7m8Q+jTTjgEDPnsldDK05uyDAJbaENoUd
qsRksMqLSuHcDaq+666ZDqlVP1VtRcylWW27Gv2eJ+lrkyUi8vlnPvjdfmgSCAeoiVWO4OJSWRFa
ORy/QNEJ6onE2kNNXxm8xet/f1K/350+jibuEhP/KyTjB0daWdja5J12Tx248arhAV6ZUm91331p
JJNgXAMACy/5XLupufvv1/5destr42kJOJM4FpLgfz+fWWgNqN8b9yRMd1vMY7NDpNltK9plvQU2
/e9X+325oj+AOB4yiAOCiD+upW4rLY1a0j3FlvHXUFaf0HiTIQi6n4r811iFf/336300ny0305I1
iyMOaTGWhQ9vbapzDfKBqTcNQ28bG3QnhvVeNDa+324BOxaKIC6B/QkqrypM+6FF7UBYLi1gCz2q
a88+SlU930WjeUUleyE5VQ1YFYl52KUsWHOrnEfVaBK9QXL/8Bv8voD6GD09jzeM7CR+i39/QEXc
h9OQufYpSmgwB7Mo9klT30Tn47vygvEghPEFGxXrPpeLoGrpXR/B2BY5IsGXtA5SFBVi6MpswkDm
0r2SDvNm0d7xOhefQkfP/7dsleU9DzCQC0KfCYH7bd0JrCE258qxTkANAPwObAdtAbTDQ56IsBSb
YjE6AIWr3PyDwfpuyfuw5nEnY9ACgMbc+XE/9ABvee3cOhGTka91MU8r4aPc6ev0LCRsflj301W0
lDzaSQvXtWhq65GeLDR+f0qd+Oipv78TRBH4xEI5/0sGdW/GhYwCl6wOV7NeLeqhedH83Lj/ov1c
feJUzgPHfGh4RvmHJ/ueaPzv9yLApYNJ2MYQt/Ri/fvOWbgu3ywi81SZ5lcwQVqbI0k4qb/PZfY8
x1DQ0qHxLQ8XCsdMKCOmAc5AufvuxdYhzAzxvRbegYB+57GXJ5D7dSzqalPjfiS/Mul3McTl42iL
2xwxYlShfVIB+XppTxqr45DiYvXmvsW2uWqjJX4JTe2DitVWgrOsMIw4u1zX7H6TG2zjMgs2tN09
9+SJdqT2nSEllqXBmUhzD1nBDnaFalZMKlq7kYX0q2FMD2rBXiaK98RUzxZBY4QgQRQOglyYdk2B
jNjEZAhdVGK5+2GkCUZVxkXIfqKbVx6MBFWSkafPtcHgxlB7afphhhfDI2s3nKiSziSu2O/9S+Fl
L61Kbx15VpzOCvGHxfF/2bAJ7eDIisvO4gBxX8z+4YQqYk6PkxE6JzXY/nlOnT1Kg+9J1PhESJhn
XyHDSGlz6xLBQaahpaFIilfsc87RnGvIZSBYpdEVW122p2MKnAAtI2RJVR877Xxy5sJY4VCw/nDh
zu8b2JJDizmSpiRKee534j8uXGU9shVmwNNdJuqgMZmN6VenlPOd6sB335hOWeZ413SeaZeIMjjp
oru1gU2lbsV2ioQmZ/5izYrNS0gqD+izRD1Yj2vITknxRAmumLwp2KptD8u3t8Ol96eCayB4NxfB
F5kMyOuFkdtnmcHkk7KnTmKsbvfJquXcf8lviBVYGIPR2mZWDIYMt3y2c/k0GnAhWf0DP3t53oxZ
DFPIknnQIHg1EUo7492XVGc7eSw36LD4/ZjuJe/wY0729KrGDXYoW3RejjV8/e8N4GPkMYsIrk8H
dxwLKg+x9eExNnUTzb3PFpb5hwCw56HxWr1Fzoa/KCDoWLU5fbqLajQtbRrBtSfWY4QognB1ta/T
P6zuYpnY/7WsuJJ3f7FEo+Ah5+7D9ei4gbisp/nExzscvQZJhedtx9KsH4guQvb/lLZkBXkVusfR
rHbRjFK98CDe4qhscICL6A+T7u+rPpfkYx0kVjxgt/y40vkzxlkFeHiyolgiM3VXYPQQhvANaSSA
ZyzkdZ5rTlfw/unoEn+Rm711XuKz/hAv8DGm0vKXa0FrLJZQTzbsZSr/x7OQ486pmtCcTo4S+AJx
JxwbMs1iaMDV0PGhhZaF9BXec9O6hth4HddmDBVtKllB1Ux+g9cP+X86e6M57XKYjJPzPM7vf7iv
ft+diAynqI1pjPeO0Mjlg/7HlWYyikcibYaTUVsBLbzYkXJlXlDHBpzTUv8AAEsMDZr/xzAMDkaw
1yWPdkAfLLGbz3LGhDJ4zqdI1fWx7uOOwlk/v2TTcI12I0Lf50qPOY0b1kNLj+ILK0R+hrHEcDRU
W6tjGS7TptpMdlpv5zL4GhbtX+aM/LOcZLgzzDZHZ1UVVA0XCMKdhNz8u7A60iQ39L6DstBt9hKl
vt2Q8OdoisbqKfe2raUJm8AsdHYioG2UaTu7871912SLiswrDoAFEnmQG+zmsog3XTJPjzzTmHTn
4QQ2GiJvNHxiAp3iPEpo4fuXin6/XT+V9v5+ACkh9FC/yvYy45bEHVK4j/OEBKHf5p1nfRIT43yS
qk+5VX3NGo64tFJsDbsVRxycv2oTPUgvZ0Kpi/qqIocwkq4LHu+LaAJoeDb9/mXS3VeznPFGGNsB
pdUlFsZzY7UYcUa0FJ6trqr6DOGf4DkIgpNbT4f7SToO618j1ZBYg3reDXaCdTEr8SCymD0uDw+N
Tfr/f99Uvx12CWbgpI/fOHBIQ/542I3pvKpQczWnOJWc1ur1fYauhi11jeQbagiEYfq/P/2O4LG3
PRuSwvstlbZVptX2Y0RpVZq2O6O0r1nXB+fEKLJj0lMnP/s0J7cxKA2qrBwzz996Badz/T949K0P
Bxxa0Ri1rCUmwBeO+dszVWD9ELp2bKhp41V7fnHhIWILdgBskf3usW/YRzcKr4bdTZvFrzF73In0
/gZvSWrsonqAKvOHaxwX3xlEAI7pk6sQOo5Gzuy0FI7N0RNVWHpTosxez8R8O/SMl+No/Wml98Vv
vw5rvHRdye9iEW3tLFbSfywRdgZTSX9ZcopGHdPLEInTnDvmKW8ScO37n7EsitP9u7TI1k01EYfh
hfMpaXFCr+7f+vRZ5lR+5tluksbbOKbz6f4lZopH4j4yeNbO5v5XpG8BHgJdrJRu55NFkJDWbXuQ
COEgQbTcpCkGikfqMmo9Q6YkrjzFTkLjdlSN/+9bE2WKoQCecY7LUxL5BPO4za88mIxTXM4j+3vT
EQrbhA7N8IT+ybBHtpSR8GA76SExKnjthCzcDLl26Ff82iOtd+3y7YRZCELiVCxf7t/RjceB0ixM
vuJOZliVJmmWLWaZOnlpQzo+6FJUB86iJLS49t7yTWQ2Y/SiOzYtVjEUc/o1b3OExga7QGTNe48u
rVw5e09jZ4NLQC9uuPHKqqPXuzPzb/sVekEsd6pbOyN+oG6ClqkyW9+M+Jto6xNdbaS/2lRxkT0w
7iQ2rZXZlOqQh2m2HtGSWJAbz4noxWtBtHiDloXyqxSqgNCStZjs+kzARLzPWKXXU+77Fy+XG7Dn
cFcRrXsfz6ahutmJylaVSv1dZrfRocUodr9KOPBrAfd+7OJ6KfsonBeSXOJNkHI3cHyBmUcitHEz
o70YsuwuCeInDhcVknvLntc1ndjf2qK/haEmtUmZwV6hHa7tIHzB879ONc+QaWjJvtRUxoZOhEXt
Z1/J5ckedYJgtkxRYLmD6x7vdh22LWOlBqgrgxKPVdYW2Nsn7PK4tQ7cg2o1FhHiVWkU+4j8sRUh
H2oVOIoUxuYH3tlDKwfxOtipXKVk2uMBBZKfSie/oHJZ1E7OxUlRnil8FPsWkese59aSTsX5KdDN
0qDnviIYs7YJ6pp9meOHTLsSu2VswP+oNzCiR6xWwFDCPvgZ6blWbh8Uh3006rO1bcP6NMXDGuoj
LbT4UuTOm13kX/xGISztyOGecMUfra7eGb3nEOIlsPKp8uiaWPyrCFdf3VufEc4yOxeZvR1qOyaq
cDvwoklXjzcuc9W62OP/RijNFNmhXz+XxCMNGMme78bUaZHljjp4tdB3QcKAZTqMfpdi7B5LMXfr
wkiKrT8gr+qz+DNKWL3vfW6ju7s4RGF7s3sYJiN24x919M1Us7sPGpHthwh932Rm1rpIohJbK8d1
XAbcr7P1NKOMeR3QiFNnsGTcLH/MaC/FyCNYbU0X3QjogtcNiFoiOd7imqlf9kmzy2M/OTTavASO
URxkj++ZHig0exj+tjZJdLiwQ/mMXoCXn+uXycq8jemY28RIMXuRGrVK2HnXPsHOQXkkJ7Z6IZlB
ratad5AndraWMwxrkS36I6y3m5Yn38RyioAgO9iqDBANqWXrnRRiWxMJZB1dAEuio52wCjUmD0Qh
O2NXy7TZtKhGNj0E1tW1GsAcj/lp8NnwPRhqYmBQ6OEsOA/7Kf2rSpGKou2rLmYcL8oUDCcZwsoL
bdecVNoLUG+2BYAM1tpL5M4vbW+d0QVw9HtKL1NX6Vfm2nXpF/YTExOWlaC5Fm0nHgJpJHginjHu
5CvMUKwxTTNnm74NAFTscTjz+0dEIlvr2PTHG5W8FBT4ULoFlqt+8PSObkT/ZqhGPFY8TJrj7Foh
xjzF+OAXAHc49dq40LGehgqSrDO/lNUIJlcMr6lFLNiAmX7TVuoRAbH/kqY/2BhgWBvpn9qcUw8n
Sa0sbJuIee19i8miD3uEULdgFIQae47YmXqS6zQqstOYqXM+nqY09rCWtN9IzKz3cU7jkKpS4uiQ
JZ0JyX1uTGqrdfAt6tQxwCdDXRUiuAnx+y6G1l65maD1se7zT3n6qWvkesRtRfzjOBKQVJ1gGUl6
ddji6sAJ8YBU6Bo9m7GyYkl5NlK1qwz0H6Ikir01vR3x4fU+TJMnuwDqayse/LIq7I1h4knrUJgf
47wwj2rKP7Hls1ChUeXdNgH6gqbDkIS+bc1MHGBBGvtNBhm8V0ufnSqHO5uaVKiIbL85V3hw41UX
7A1d8TSbDjFL8leq3M0kI/hYC5YmdEZnG6OaKhR8N8LZ8jzljMs63LiF/R7qicbIzrF2rU8Fc5yl
lLohRtZJZW4akh5ggAecX8ZeUdO5wi02P0BJArSZc7ARuIl3EbblLa6YfB/OGq9EINJzbV6tjtgn
ji1o1cineRxqiZMfWSvaJEtufTD7/djWm5JA0gsCum5bOmW0Q7pl7nlfD32bTbtSp+PRkRrP+fKj
IYXjtVjSWpDu+Dwc48vAKrT1WEJ91iByCRVVUqobEU/cbEc6L5qlMvea4jZPZbEfCOgm+tPFcELv
zo4OUH+tQ1NseSeTLUHIeCmnZrGMxJRpDajy5jH5ZgZvbvpgx5331SVvo3F0hl+rtFfJOPQvqNTW
d+1vmcbQLJHzLfdcVIVJFh0Do93q0LCveWFP27qvbxwpf1qxPvh9MB8F9duMUhyMxp/IOXAf5s0T
SczNyiyFc6Bt8yFL1YMFxv1oNdPXya7CTaayi9WYwcGqc3M9S6S2CnviulMDrRPOsO3i2aXi2wnJ
ADZjsDhOHREtWe609Ck1fcSp2T3mNElvCLh9udMyXSvTo2vULtddvEvy13F/upe20Gd7EVuPCt1O
ll7o/KyPVkqRdBsqjNZ9ayPMG8aD5FUEmdBntyj3sYrExend8+xnP3WbBA8hsiAJwLNv5/qmR0lM
tKLauAxnyoREuInmczEF1QP6MiTFNhFoMM+EvJh1sE15O2JCGoCCSBCYkueSYMirg31CTMInxYtW
61k6mzocvt2d5eQ+rXxCtrb13Fy03/orim4ekoCYyDsZ0lZU13d9utFaiM2ItJWYWTCiEiB6C5+P
ptUcjmlSkWGdi6cKdCTpflD1phEj2HUYHGM0JSvqzGjfNjHc2wXWe7fC+j4sFkYcoviEawlRF31H
WjweqlbeULRScZ7UFSKALjxxyEMnjzV6LbRfX0LsmfvYcr7FoZRXZ24Wo1JytMzsSzgO9g4+VKyi
HPOCh9cnpobiXHvuS0B+Z2onxinMtUazxwk0rYaXQjbmubPVBhJ1WreTXQAWNweB7ddiNH8G23vN
J8s8ZzN6lSFMKX3PHOjtvt9OHp1cyEl2w4y9mYAS7yK6FuPJ0Mcn8EexxZSRnYAFcw7Mzs014jeW
8fo0AB49zmzGEnnrUfoRC0ibPnSzEzwCnbgxAsoYRhCBJbSfbvp30L/qyX26B5xQWTre7nMoould
FsjowrwvWcaRdBu6rbcGT/7GqGcTdaFCU9hxc872xrbb7ojIoyG2zu+fjGA4mviar21nNCjhHVKG
HDfdF5H3mJh2vTfyDNPMjPCOzAKEKk383etTsuyHDsdqkD/XImVDy40XU9nVPpFNwHKfID5xBszg
cXgMRl09FzNBCcJwl51TkZDGa419+rmXzYvOxzdXDOEzaBF6qCq1HntM1sBDBMxMSYOYLyUWrUk5
teBtwprXz+e4MedHqyN4oKYy4H2S2SNOpM41vF9hlPDb0uTLedjYUAN/iWvYUT2DgrapOFIzw3xj
c29ki6kKB1hTYTrq3Wa4SPyhB1f730kHsHCOnXULSzaHU35KS11tbSeQGDdId/pbBNwQToB4FDoV
c9HK1dNwIsfnk3asbRRUFMvTT07pjj9CBXRPvsy9bwMPWDBjC+qypjgpxJHPlYvmhtXkGCsf+/HY
JRjUw2XP4Kg15tEpsb+42mAeLBokyVVTiU2LZO3UVDo+Rvl0U3oud7Y9h1/cCLXN6K6GMulvqrd5
5pJGPngzu3KN9HuKI+sWSvsxIGV0JwaZXSa81EGcBa++xOOIvO/aaftcDVP95DRV89T3KCL7arbX
y/nhft8OaMLXQ02GS9Oh/O08OT6PA2GiJMwGb+w+wdaZ0MNj9NlNFYEEPfrYTe1RRRIM03E2OOdx
wn6zg8E+G7mJwdK0ij2fzOexLhw4OlbbMDHXVYA6tKhz9bREylQ14vgpHW0CmuT4kreEFgxpTzgr
xm5gQ/+Ffu9wdghAEcHLQPzK37kiPNb1upljtvWFLugsbE/cbZgXyxAasSC4pbGrLTXV9QrgDM1V
MR5zk4YGvyZF2+77kTiAfksoc3nOtCTgIktJzs4G0g2y0r6w1UzkQ1gIkKriF1BGsIVVsdZNnVM9
ZY3T0RS4IsLRkbsEkd5VlnKHmCc955BNx9ZrL9YY6dMIyeI79Y0fh/g3mZAwp2m1bwOkGqPZGvt6
mlrKpMyXAg7gPAFI3+GtuYl+FD0cboDzdZV3YXLBYs3SbLmvUPCvQzE91DRWn2wmuKloEhyPDkbR
JqqpTMPrKfZGRnZ3u2QZNYnzRu09LW5N1mzDxdWEVb95rHTf7AsV4LMS/pmFpN/jr/Z3FuDXJu6a
b1bbEffd9DNsAsqdVa+WNayYjE8m8mXlcDJwJ3OT+dYDZNn4NXOwoEy7PMtcRluKaMMBebuqCs5b
BRHRbZueRBue8jYrz75Ov6tWG/tMjTg6bFiwUsKH3SOSWvSzW2RbdImlS/OJXzyQibMrnKamB51B
Mkzq71MUTIza6LL8mKD/MMf7acG7uPGYbQhIac+9auUpjx0As9LpTozD8YVm5Sqc1XXU0bDDBECG
I1QJEnBiTlxIVifiPSxQUa3BLbCbjZREe7V7iMPxQSG4PIyW9curJ+eam/5lomoEuzaeFD0lwyFC
lrkxDfluozjeupwoODT185qKZnHw6rfBZ2mwJNt6NwzP9yAoZiOTBz9YCZLZ7jETSM3FQzjFq15H
9dVwuleNanFN8GK+rXw35MAed9teiewKhBwO5XgZnPHkc4Y4VUSAdSjrtih+U1K13PrsJdajGPzm
mfM5t+dikM3jh97PT1Sn2I/4cs9ll42Ibm11A7/f9Emgt55S5qb1kFVORqQvta5oGqj1o6i66XO3
Q1O+qkxVPzYI0W1ca15Py43XOWfVR3zyxEPsyFl9H2r+w7v10BnmYjN2xSPl3A0NEagvNa6KVeq3
b7qTrz02ZGxGE2En9tpLQmLCyCBas/J/z40ID1pm6evAax6DwXkzyuCdWWWlbT/bY6tlzAXU2Gd1
gYEmS66aEO37KbMupr+B0qxy5bHwxK4RUK+zw95lLqhl0GcP2ooYeLvsJZR/CcK4sIfribHKOZi6
tD774TdSFL+rEc+M7Q2U41gZ/kjBsX+0pL/FZik2YdOqHc62g8Idk86yodCb7JgoiK44B3/aHYOc
BzCwcoV2VmGLIwjBNG416zWVQGJCdO7Pee0W7//D3Zktx22sW/qJ4EgMieG2qlAzi8VRom8QGizM
cwIJ4On7g+zT21bH2TtOX3V02MEgKYkjkMhc/1rfMhY7fqiTitOOb74GhbvpY/fDHuX4aKXFqRNe
ccna8jnuOHg5tgP3JZqe9OwYOLCMPFS562/7tPFPlIJf+iGew17b8stopjI0Znly88p+5Cx65ZKv
XeoDGJ1ZOyMlY/xzB1ezupop04sU1zHfUoChDQijN1Z4SlR8WIT3IzHRo0hlEvQesAXomXu1x7Ga
eJxfa82yE/T2555rfZPEszrZC4BbjoRVGIg5ZJlI96mizXxmBDqa7e1PEORqIAP+NO0yqLkEHFAl
Jspgdx7VG/to5tocB3zGVU2cJUesLLOXwF3jlT3GQdy+B791jB3+t2ZrG5Fi5xzRXhVlD6TGNNWx
EK7bgYjQskx/eC5wvkVkAYrglKxZwXVB77831MMdYYkQPR+Xr8YBLg+JnwDC/aDPrrY0LUEJQNgV
dABVAHYSvSSH2FLNWVuItT9NkwyK87OLeEmRI0AXGU8Hx+tQYTnW+VXTHxzNtjsoOE7xCHJH/LwV
wfKNGvPQomvrPKr8y6Dc9IGtPL0Prs2zi33TKanVk1aBfbLpsN/ks/gpmqLkre8T3Xw1SzPe2bIa
97EeP7TTqb1W1C7kuYv26XldGPiag960RlSUxmiT9OL484k/KEgS9LDuO05brU0ujGuSGCpQu6ko
9We3t06pQ+rZEzdCtEJOzamaGJnNAIeArmyBm053LJ4ejeJMSkUXToNlnyIW2cF3+8sixNPi5+ZN
dwBChs4gsa019w4HUX897BQq+tppqAl+N3A1t0A2fNnXVBfq7OyA/touvnso1mGiIJvHMUpjp6/b
A/MT+9QQD6LYhn76aCFYZUbt7/wZ4RdrCFWamtdetzdLT+7JmAmAo6Xfg3P9SNuTdFGLGtQpki6n
LBf9rjcbf2e5/UtTWP1z0WXOqXQUUqJR3rubq6XzJPP4Sm3ON+EXftiMDo1VmBMQKvxhj+JrvrY8
qk4VU4+6q++FhOWmU9J8cMRBmmUnLM3zc1qAt8hnf/VvpA/Zc9H68uIOhblj+bh77gwuQLfxFnTz
tFmS2b2yEx3nRzTknU314iaDdkoHqmBI1wIWl67uuRvz+dEm5UZwuCk25CDtJ8NnsXWs3j9GQGa2
zUCikbOyZBSxXrntWidTN8MB+CmALlnFDMJ7Z1vzyCWHrZOwnCxvn5sDzzXDQq4OUvdDz9/9hHSW
0UQcMa2puImu/BIF1e+DRDSZi9e+tKw3a1xIm+J/BOvRXCw5fufMn+wITQHPxv37yNNq57hWde0B
lextUtsbZG2YCrHz3EkZLiycLzWL0Zz4Z8mmaZ9MztemndN3/AaffZNSKC/o/pDonXH+5le+fR0G
kTw4LMhUjtZXi1Z2ojeedZTV8odO64RoQ8Hkyh6d9yj64ET0WqIYPddxbu/SJH9UQyGYZFAzuCQJ
AVOd5kc29FdNacHGyKL5pWsEt4+aJRnvdthEkaa4ckGTSty4fyLj9U7vE3yF5mpYqTiYFWDc85zk
A9Og9j2XtHi3edd++GsUIdLN9Ni2tXjSZvWZPF1zn+v+RzVAI7N0VhxybXifltlaCXWLcatnsh+5
Xpy9xdHr2A8BFHHb6G/xdB+gINUHr4h2tkdvVIPEtoVAwloFhT0nmNTm1w739DlKFwTA2TovRGTI
82CTPeHkROgKClpsrepFZ9OnqDamfQJC9xqZ+mKv0og7jyO7bQ5zJZWoN3x0881iKdsZ04SqO8xv
+RA793HmA28cvrS21ex2C2j409COLwmRzaM7Cm6O9c25iYYXEZwctxDUliSH2qvNtzjRoWeJ8qNj
unIowFTsu9pUb15bntj470aXtPsmjMgqcz1CqAEVaXwxm/lDAz15TwJi4BRdhmO5k4XKr+WCjYxW
vpOnoE9xivdddamTAfgwn5sESL5ZR9IZeQfwdYMbHp75748/7uNm3JB/5z+e1yFeywO8kIu8WXf/
tfjkfkcNtppNrzfaJuAPyYWx0U6xg0h3lKgT0QkDVmHoAPMRvHF31f5jql/wsTewirsdrtmDswvD
W3j7uJEs23zxN+Y22kzhFFp7eabn9Z7ex3f/s/0D7A27XjqtSCWvUFUOYKwBz60KBzo8ZJiXe//r
xLjqKE40Ud313XrtP2hNYhiZk4nyYD9tEa6jfkcSzFD7QdMEdCS9ihOEBIm4JTNtarJJXpOh2fcA
0UhLMagcGr85AkIcD1E2OETxu2Cb2bNxonHmRuyuvvlD8qHrcuJGdUPm1vbXnI3Ahu2sARo0945x
VV+LfNRf6gYYwDAZ9cOM5e4+aPG+xNW+12PxiVcynEl1zB4zLT6hJG9lhwUhl0lLttxxPtmji2KW
sd3MqotN4KPii3j51IXuhozNvL8rvSOReb7ngKuil7v3RK6ybbS7k/3cnn++aJ2mPbfgPv9801sr
XuKG1E9mZd3Zg9p2jtq+O/988+drec+lMZTl1WScdmbydTWSa4lyu28pfjwHjVszL+e1X97smI4c
FznuMt+uznXpQfJI4paXJvOy/VT4zz//ZIlcuU1lh0JsltU5yuyrx4Bw//MPo3qszgDq6/P6FWht
GX97f1N5iHBkcCptluefL+IsKrm5efGv9/18DazNuuzzzC5ILZvr5+wrntfRErXL9ueXLtOGcyUz
3W1sNsRwhuYc9XF9mFXR9RfRWMOhBu+2SPnXR+/7tPrz8/zyvqwF4GR2xVokULwtVZvsO49Czm2f
pGrHAw0ilNFWZ04+1RlGPZyZbDngY7RYeqyEhBCDaqsQf3/x830xnQFIevWF+qv6/PMF81i00zTI
eTm5E7gbA4uELVj1R1qx0LRVfc7XT6QZ7//pHfz/FchPWeRqavnvgfzHL/pLmv4dx//XP/kLx29K
5zeYAXjtV+Y92Ye/WPyUQP9mOaR4sDw4pANXTP9fLH7L+s3CiUahLCZLHuU+9su/WPym/xvrKxZr
LCeeyZ+Y/yMWv/1Pbx8x4dUnTxmA5QosbHjn/+n3EG5QLJmMrRfRZMaxAIBzNArG7Qy2HxhSGAxx
2aaBBrmY+NPeoI8mqETdjNTXBIfRXN77Hk8b6DmN6iNI1S7OdFaiZJTZGheBGwO6oNkdxgCDwKRM
juVKnfRA71rVyvhZ41jF1tW/cgbbozodPUcZTOoSasSjQu84Lm7BGdC9ZEWs24BbjtEo+jBm6zab
k/u7H1CPWJges82gmTa+j8c3VTRYzZX2qMKKOEWN/XJfENc2ArjCrk7wmOT+8NTGAHMXoSwWdiQV
1Wc+WnAcLr371lbJzgpQaOvp6LhRQ9GG4sBO+dM0xMcls4ENxh6imkdIkbvLZIqz51rqtpyj4jDq
vJze+pGNgaOdRyzG3/p1KzQ3zqHL2DoyACGAYrhflZw/MYHtbjr2niwHHNKo8DAUoE51m5dPM7ne
k4/djadSQEpWpfIZG9HOaT31CaDFD9QGCI55UO4n2zU2wimaMB2gQJQme568Bx01zKEwe1oCoVXS
3zHcJCaycorgAHgtYAeMvHU9/ajJaD7qwfiMK/fe19byXMqJ9H/exy9V2u0V8O5twuPgYeyoRbLw
nZyySvzQfI+XNBHfwFC4t84rkl00YQJYI95HcJWv7eQxMldJRTDQa+9lTHHS3+65+59u1L+3Srir
y/JfJtWfF7JLNQU3B9N13/TXVMXfjEugGphtRL1Lr3u2zWllPkqbpzwHn5nB5hidpNmAVE+3SVlk
vwsGmHKd6PoF0Nuf3QxjUDckPEysKewHUVbNJ6+a5K5fRvverhOf+NWsG3DDM0EMrxmf0lyMhyXJ
5rCYhj18aQRZhueFmTenBpmckV55nmam2rr1Dn63QNtvvXRnG/CNxkBzCqlCYfQ9aef+kMwGWlDB
2NJVxTeYnV9WmejT+iQNFu99LAb5nDRmOC76d6us4t2IWsHUAgh7b9ePmTk/E4pWW3uoZwAm2nql
iRB2pi2Y9qgyePn3P3BL/DNIxE/cEd66CNEQJhzn/8ipoK75cSSa6sVrmaEns/LOaiVBjYn9YEMJ
DSL5qYqT+LGggrwZL9ls3Kdm/F0Jw9jlaTPtmM8zlxi6b3JYCZGYyuEHlt11Tgfmz9ZDaqYZz24O
UMimqz8sZqYbAyboG2rpGKlSNBGhMQ+ZfTez+jQgbZzT6WtcOfm5aMZPfW74ELLTe5tAcxCph5fO
L9879tkaherNamrzwk+p4tBhH/wh9s4Ffjw7bqe79KP32MFj17VVesaepImA0g/mpQuCitd8aNFf
EU+YlwFIPjj+tW8WhS2oY5AboMmPfvORgoq7u9o5U6sCVW2xv1fucGXHjcLJ4jbbDAJLJB2CK1n9
Psf66kQ2dDCapZVjMAhFbh/8CU911nhbO8NhsXpKEL/BwVNdweGrtjdFSVcz8IETz6FbIRg3mbPk
yEsFXmLpU5lSaTvW7r5rQA30WfDZk8M3hqZXSoOja+O8lX2dvkhnPOWqF9uipw8wtvNDUifPilYo
SlMgVhsaSqMYYlwYwXAA6cLMruqulSAlnxXGbUxA8efZIi+Na7651fI4OMCjRJ9PNJm0FsShVO+D
xOdomIJ3ChKv5GqeL0QZoOKmRBCbpsWomzs3IsPIxvpiJD5PknGFNozNfGlTABuNVZ/Ro3a+joeT
YyBEIdKgGotp33qGf67snL5AtNfNIh354vvDsRlx3c0zaMBRlgdu9O/KZePUWSPTXYt2cDiX3/Cs
9cey6Kxzik6v8OpwXW19SU2nxUGwlSBmMtFc4DWcKDWsHhBgq/1smnucfvEe8nH+OM1PdlI6GJLY
UFWRPEypJD49y+aAj7R5+PkCAwSHxqE9z3xntJjnzRFDV4XjTD1gwJyZn/q/21YKzHXo8r3ZuEdu
gvw4VCUHGNkfjIhjZ6Wt6ZgJO9iOQFbPNhUs2iKd7CzE6efF4/GE5pJono6W39yV238bukQf//0y
8Gdx9r8WXqz3Pp6M1ftu2oFtEQP758JrxWMUxaNnPGdYOqlBM92NVSFiBV4W7Ea5nKAYdU9565/n
CcMYczDS9ANbTi89cbPAo8gp5ZhWPMUCyscrq/E97uAhMbKfTmM8fV9iIV9S9ujI6MMwXXv8CoVs
zz4dVQcgczIsm0adDdJdZWKrW+s3IMOYuWHJGE5aciUb8byG5GfrGsRFGrreIXkUihSDFXdI9ZZ5
rdMBTQCcYFhaphE6dvWHG9nDJYkRnxPLVJuaUrvLQtMgkyWE8ri6tphkIR8jNjkJNFBN92GIrxZc
+Dawoq8TBqNjKZzy0oHWwfUIiyXwz6LwrId2ZO3X9AxssZ7M2Es5ZUhlWLD5YCXZDWRTJVac86Bg
zLgFFic6OXbDBCUMA0ZGxt/AqjSL97FMfmce8NU14uBgjTgOhYvbyew2DWMPTrqzvPQezCPlLvsq
aP2QWhYIv2mlzx1ItKzJGvDjhXHB0wBFeQQUk65NfKmpHCigdrPx5xL36uqkndHxLjS3B/C3Mr1z
pyJjAVjryPiNWqk+9kGTP6jJtZjGI6RSPwQyLc6/1x6c8BYJzwgS5gISPRz95dnKxHAFk/VqI5c7
NQfGyj8wbC6vPxnxP18cp3H48e+vWne9KP950dpsnj3hu67FKchbbdB/2y3o1iQeTj/Kcx9BSAgY
1l0itwkui7L6o3Cs96ajs9VYpudRfsuWYAYstTcNq6Zre2m/iMg+cGjPQ0MU7IKtiRkguON9klvT
tdS52hjLs0HXx3ki8nHIO//JkMX84VewRWnhAvhXetU2DaiDYJS4SRnBhGT+QbZKpILA70b0/3J6
aHEKbWwoqWT4J8w8MUO30gWAzZfx1U21eYHPtIRrSkr19sM4PVVwsq5TRE7BrUAoQoYRVCVwrFyt
e8rtxHuQRDsAEgB0IJlt2Qm6V6xAijvnDgyrZPZceAcPPDGTM+M/xAWc9Tzxyw+ejDcJdZdiMs/6
1V++6vadmcTec+EuCmCBOd3ahtXzszMs0R32znIQThLval8ixcMip/eAoifC2eQQgA4Z2XNZ36pE
GmG72r7mNHd3Q968i0jIC5gyY9s5Y3AzVLPhuUJrH7b9G1x4gzBScTHZGZyiOqb3kiUDNbz3jrVV
cCaQY3MpZjt/NUGdF7n/0VVJTZ8imBSibuDLcn/j8zgnELjKQaKI9+yS6S3po/9UzBysgapff0ie
45mmZdHuifnsl6uz7NJuwXH9zB6RJ2aGKyQ1n/pFDPTrkq/kc352rSzfuuM0nMWwTBxXkKjb0UR5
H1nqjEDiKOgHtZr69BaOMdtaB4hb4zW4VfMAE0VmXsjMLSA3IFfTSsT4vwI07DfpeM5V+uC12ad6
ENj6+mtSjlfhNRiiV4+itnDG+1islFsGGHg9xsulPLIqLq+M7TbdZAenxhaYuvr0OiIpMiDArSIy
qoDZMUKuKSGA+UC7C4dFLk9HcTHSngTQzAknqElTqIpBtKD5t4/0cJorkul+fsviFCSdKeWxSunA
hReQDg5VGHnyQEQYzuScOK/CnBlp5Yt7KXtCaGwk7sMaXkPNyZCKH0cL5H0yan2gKJXSAbVtexNH
ZYMbVbXys0tHykFz1gkniow2nZ9QFVX38VGXzC6zyjUv9ckyqQUitWgcDTZNd5PQBITGrtsZqigf
dDdTNgbEva/dKxPj4Tld8CYp0Butat3bUmMVzqA+Y0xOPw92z7KBmRBQ4FfMAOqLj38iVRhiWhn5
WPftnWYrfo9G+/tIuc1E57Fidgtmj24ME04Q5UQ8gZykuvssUNdaMCVsjMdCmz7leUa395OiDunJ
WKqivznk+FphuOcaqs0qH9MJwvQCgdjKPOOMYfwkqi5+t/NSbtw5nZ8A5p3pgKJqchafSuWbb3oK
Tjkq166ajJlTp2Fu0dvp4BiBxSnDry6Z791VQxaqzBDrOeVYChwSLQvbqmfliUtcbKN96fG1lKAP
LmCvsfcX+g+Pqrgd9DPssmknNrNV5q92eoa6m2DSw5bf9AWDg/VNKtUOXpl9s+uyZqjJLo5bimMv
7unRD9rVMLs3nMK6sltC7NLqxbYxtSYzcUFPwYaaVwMYP1z/P0RkWcx+vYsDmyBnsLIPfgo2v5xI
/cosgSaP7bN0+dVMK9mW2jDv3KOo3HgoPS8uS7/sKufRy40XK4nkxmpBWBaEljEdQ1MzYSCFkLke
J1t2FztzhjCN7kZZPVFPWr1KejWx8zwJK0uOqQ2yKnES6y3wmUWlxBZxuorqUFvNq8p8eRA9z+2f
66zdqXKTFjSZJREgxTge9COY7O+jPz6Lwg5eYxTmml/zbcyjjB4tKi0iBJQtz0xIJjDfAfP704Ed
LsaHwKAxqTYLNGkgrJ7hRsfIpGdpSjBwBOtoudDevjNm/2Isvn+LWuIoTIEIrrhtxSeOV1K8fTHm
FMJ6ECz0tcTDh0fVNbyi5dU12zEsYpGE7WTJbdU8jZVizmXUyZu9tO0xT/m8hTFlr2X04gbr3xaL
8TBFfnEKnL4gihJYOChY3YQXP42wBx+iQCy7ErBzFmEo0H6H8iEprnVNKD/wgq9uyz6fSoZyF88i
C4PB+1bWcfUcD/SeIcrGF2/teWjqYxXYGtYA25k4w5RXzIG3a8apxUs6G8/KXLYKDeFA159auexG
mFbDyc450E0m7k0jNdp9UYw00Q0KBzIl2hbNczRBIDjjmFYHP+nKjYLtd+unHF1DG+/pWI8hjdri
0M2kTj134JjBpqOGBX6prFfBJP4i6xH3RDQQQa0zGTKf3qV20m6WksDsOATxnmIsxora7bh0SF3h
tR7yYxHEFbJ79olWAupGJmFTQoa18Sfwlsw+Z9g+orHHnZ/4OTAoyL9pWTBzdFV+kLUdn1OA1I8u
HZFeTQkZM9nym+k88sTFHFL3wKkVd2Rs6uIEjYPahyC6RE4JncxPz3UxFG8A/b4i2JgP7fqWgokZ
xMtz2xb2uUDMfC0qRUukuTYLpe9lb1iPvejte5TYHtGMvNj7PUVEkSh9foVB/uxb3kRamuO3k/+I
Ov0Vn6P7lL1bthGfARIt++moMrqMU+N7Cktrq0i2XhK8CJvYq2wGvdLfAWT035ylKA+oiG1oZEXN
oJFzF4+Bd6MHXpYonpV5bLs7ijd2dsLzd+pLig+WMn1ldNhs1VRlp1hWb83aMDCQIAPW8DrawMTq
2k4//LE8tt0DyaH6usQSdlutvpt25mPFt7q9Rx4VN0cKKThJb1h70ycdq5M0RncfO0bF8trM73nE
ZcfmKEnU8rmdZi6efKx2pTRXvj9NfmVR5Uen+sBg6ZFy8bwjAMPr6DT13ZvqBYPCVNwbp3sZlB/j
sG2NfS2D4mFh/rgJIuTJMZ3Ykxn9jIsz+1RhRw5JrDMu8WkoKStGWVU8gni3zORzaYLm1nr0yIk0
aA7dd3QK65bETbCbUlz3VKst+8ArmOyNkIRVau7TWPmvON2k/cxu5WTQ5Em5aPKWRcoIm/hY0Dpz
xHKaIYPhUnObmW0g56fNYDjRsTSgQgBoo1qCoNuz2exLIcH8qT7ZFUDcAb930X2igBV/I6HRMqbF
dFgRz05ekr2TKYWEGBDwnAIfbfHu71SrX2LMMg+WP08HGxxoCaoOayvbZrJkqgC5wOH9Bb8s1pE5
yA6VMVu3NN1RpnfAQfCtyDQBuMIXVwtkw2JQE0lYEgpf3W9jd46uhm6Xmx6JeVC1A7XacdjMEos4
Lqb94VX00vT9h2cu1lGU83QiPEEtkALKRKxF38ys/X1BLA6FXQraa/QzM4SAH1pw52ZhOicGfSua
iQrHyv5RtPES5pM5f3Lm6jHu4PUz5WNNI5r9nAOrC4J3bHnVZ7JCC4ZbKTZTMvTMPmPv/2IgdAyf
w3/WMf+z0fm/rXD+R6Hzw8v+9deP8o/K5/9XOp4xgP7twLq2SP/S8VxVf/S1+vL3qZLFoIh/9V8l
z8Fvjm+TbWNq4zGhsv41WAo8pkfA1xzfAciz0pD+92DJCX6zmfK4cKd8FylnVcn/q+TZ/s0hio/D
F//BOqty/ieDJVf+c7Ak2fd4wJe4PwEQmfz/yxlGzNKeVI68Ok4Zj/Ro60bUEnyvWmpyqdosFkzg
PvLV1jSCvEeLi5Z0fmtkWWc/CmN06j9onDSKN4B3U/xOqNIiejVFmY6+mBaSwx+uxT5ng9mBB7Bf
BygZzqwJ9JH7NrIXjsETfZx5XnxmGGTSqqdRuI8dCcLsyKnEBVjg8lG/Wzn+/U0paIFlrEoDWJT7
Fu0e/tA7+yUo0epaWwfxdcZY6F4sZiTmJk6M8lU2g07PnfbhDPRBlOhD3rIsbjK9EHfNyrz4CskU
o2Gdxpa3872GqscCmMTMjr2ypuUQjUP+LQ6yUqJhi6Le0mWrCK2LaZFkj0b73UG+YaPaSulhCkow
noAtcomK7l2fsuP+EgVtQvaC5R0I4KnPodHiraDFwfzi4BksThgfM2A/eUlsGHi0axLnKYHR57nw
qO5qcNOkaBHMgN2+x7BOucxXhfvR2ExBlOfXBvWBLQKlQySldRn0xaHqHVJ+cnI946Oa6dejttsY
m02ACdveinr0zg0xsDMPJLfFuh0X9ueUWpzhzcvayHvhROeN36Uy27dpgLVs9pALDk1r2BkPQaNI
95NUcDpiaavfSzasyM7uUBPyB7frezPRu8qD9dSYHseNSKO1G5OpEUJpVjwDOZDDWhjq19u+FDQt
z7Iw3hzK5se97hdjeqL5ZTK3uatpqUAYbMQZoE1q/EAB9ilCUE5QhXUP2vyeZp6fhWNWJvWGIK+Q
OyelJIs9XuFqdKwi4ulO3151R+ftjB9TXJIowiurGPYEsTC6TaYM/oHjlAt56XkpC/diZL2ZhIZn
Tul2mVQFeb3O8uy7kC0BCaOqbZdkdTJTTAvOa9ko0UUR0nsZyIfJT1oM1EBJrb3QOP/6XWBmKY1J
iaPmd5r8ouaEiUurcxf4keVsmxH2BaBe7NYlYRjlUHtdMTIK4xHuW05C6iTKPt321kxIrE4A/nd4
sasxbnecb2ao0OR7GX++OZKa5Nj0OZs2Ezpra8prwlq0ESZWwMSU9c4hgXrwe3rbB7ue91WrBeiL
yPvK3MZ9Van34UUCYnWOIbQU5BHHoCTm7zgdN2s28ZwuvAswGu/A47tiaCdiNgWTs28a3YaA+dB1
5rR0ETEX77z0LdOUuvOx/9JFZWWwHoexbHZREpsvQaKSg5GljIrIOJJOS+UBSO6wm1QcnzGwvI7s
b3Z+PcuX0eC1RJswjPEwHjxBiiXPXAxyQfmFdDn5rTFo6sfW7r8MMljYSDYTfRgmfGS2No+0h0fH
iv6/bTmoiTPxFN+xyka7CbVuI+oifYarkn/RI4iBWaliR+ppPGgbUYY9f5A/CNFjEvLWMkJ8g4wL
6eKw3TE/YsGOz0Mm4NuwstGnRaaQuQiw4Lk3u6vFOrsP/ILPTKEsTGbLCxfAqVjnXcYwcTWRA1sW
Ynd+8zz6i/tglISImKuT+SrKKsTXwsN/itOLmziE/JcCfNxigpK1Wt6a5WHmJLVJvfJrjxB8ovfI
vZcunewjQgF1BYXzCNGgPVCek+192jjeen/oDoWkyGOBZBeWaSXeJN8GjiEZPRSlKMlXzkXI1189
I0DjfhS9OOQUNoZ9bY/nxKmoiJj59d9mH6HZ9OfkXdU0fzUK4XwY7JgrR9EP3TAOlJ0LrwBGJcxm
7Xo+GovXnshVdZ/7qfZCv6B6AF00uAlF3KLxKblXtdftqcCF3jz6xsV26ZlTinY5+BqQypbFuy+t
TJ/oe273ttQcnRJ2tTOAtbDWPYZ8dMatrMohtPgnmoM8Tq5W2uamxO1BANWQT3NZMiZP3JmzV0MP
guXY4chDgcP04rM3JDtYKNL7EZ1Fe+Xg49Lg7rd9YPE9ahziFuyNQ5nXYJbTWX9LXKs79zZG1IQ4
/OMUx+M5iyiBJCTC6DEhqxB3Wu4qWmkPrFck5ud2PmDCnI+dLZMDdPyRrd2Yn0bADEe8apSbTpp9
aivGS2pLdfC0aYetK6Grd5PPiR/AdJYN5Tmdg2VvB160NUnIIhtN7BJpvQ+h5/O7K7FlU7NGdgyz
Jslg8KL1ConucAlscYs6JyqvTQhWhmCGGos9rlb2w9qd9kM00gao3Wo78rG2ShKubTwwrXU/aOor
o+aoTO1eByJ9+EqUBxA8WGtuHHK/hS0fTOrkkYJIUUXxYoKETjLQ6Uv3YPbSu465WKHNXO9YJZim
+/QSBdggKXU0+WaUCw7ZIz4RzKzdwVDClDdtHBoJJ6G5TyAhmBmnp47jVYTt5JRmrcXKyJ829RRs
5YDgSp0gv1VzxJGWM8cf+uWDwkra4wzquLOOTFRDAGpna9LZdoEOkwYTwPVmnnauWtQhlQIWgWRk
1sX8FTWN3SHTAzWoQsPRiaWzoeCWDIUN8aF0uJgactlEX8GY0rzKcUuZckvnPIYFTeEd2wKH4ITt
HTKZDSSX6dswbXAjEMSsLQEueXIi7YfoofU2GeM+zEoHxl/jDuekU+ZBgCBjWJuP13yu2DgFXglI
MBNHJ8cIKQxtPtbl2NIEONnrFar2c0kFcVTk9B6OTOgyulAIyxbt1h5NfoaCcjdopzoU0fLD1h3k
cdef8e3lL0uNbSbJiZpkNqFhO6GJCOMGQb5ZOjvUZGeXCto1LVdPjCfgh6cysTeBS3MKV/C08wYE
rLHgN7cQht+wAuNaETWcY6nHW8f+9CCoJA2DhqCus4wLknFZhErFSYjwPe8bO/U2ad4o4FsE/oyR
Td5otYo8hIFM1Ps4+3Hlrzlrro6FwIqceDBryqE4N1E+WjuteZjAq/B9cKbuOH/tmowUT9yjdzA/
VWGj0X9ge3ph3wXGDUCEe3EjEye8oUl5IDrtiEVTbwn5kNsO1pblDnJjs/Hdq5yfXtPKbDeP1Ewv
tPU5Ckur4VA/OQjBg7ejdSXG7xMGZmWhPYBmywV4U4o3WyR8mhrGIRk2ymTCP5mjphqLj+lFAfmv
QSa7CYjGqZC12uiUUp40l/LQe6CM4FWNOzFMSNsBUr7Pfo7AsPBefIe7M3braNuPFPaC2Ij3FKPH
W7sC3UM0pN2kLhefHLjlayZRIeHDYeujXVDix0g0ltTNoMR+6oF1bYCWzAceFyNjmZlEYWKKo5WA
M5xymhfjunG+ZkziudJnDL9R1hxRj8VhqDAFdM0Q3XunBqyW1fro+XlyThX1eOhP5S6JiuggSJA8
64nRAX5NKJLL0hx1B3mYBkz+Tp+Lr2Y00DwzdeAGNOppNC/4sS0VM9CU1pXqbGCyC/eGs/q6xjIb
OJF4unp3s6j4UbM4fRRI8dkOKTWt/xd359XcKtZt7V/EW7DIt0IoIMtpO2z7htqRnGERfv15wN3t
frv6+6rO7bnBCpYsSwLmmnOMZ1zJCnVTv1BVYnksNbJE0HU2cbOM8I2z5moJZjg7G8qnqEHixbSr
cwQlCIZ7xCoAq4dcGZZL6yiMhqlR1OpAx66oBd/JRcwhhMwRknsdTJHrokjApR+OwtvWnf9XxZpC
g0T2/19ZQ1sY2v+Sa/7xoM+FNfpK17DFP1bV5n9shnHodFYN5x9CTUP9j6VpKDmF7cA6Z6b813pa
t/6DLEqAi9Y01Vlphf+b9bQQG2Xx70NBF1KLBpgDhrJuw4X8BxaYg1iKZiSKg20fMqKHWitZxkWo
YfJY9Egmc/ChWXjcrm0bK9YwhqrpSZ2z+iy1n5tcedvwhWLFvF1UWwoNtV9us4RgVyPGHkyVhOSk
QqpFf4pucHujrTWHXvyyusqLEtgBUCp3CSI2DvsMdOCYMMUr0hsyG/fRJLAbDNodpAEGH3BmbqDS
7sqWAKzSHVJ/1lB0O8PyRRKidKxpCHD8BovAsfscKmTLN05BzUcUU0e3mqoBYoNLqm8LPOAuy3xr
tIOmdZdXdQpKmoDe4OaQBXlwGX7vassCcxGSnrXr9GQ4WF1GZhBJrfsKSJ1H/67cOxpRZ/owjQEF
KcF9YS39ifXnjpGQforPstWQiJEW7jnNeBBK4u50lcRV4uNph2Y19t7pqEElm6L4m5ZkqLTatPSm
Wv2liycMOPMhnUvhd8qc+Z0VM1s1IUksDkceThWRn6fFaanlc60WsdeHZus7Yj7Ac671OjtC5v1t
pfZj1ghx7jOOxpjZfc7m93kc3VPznntSVfeqBXMGN4FnNB0ZZIM8ktXQOXiEVpFL4qs26IICKxEK
tnpPmlZ4HVdlQCyi0E8b+95mDcrxlGEQPZg7VhwIyiA/7CCeoMdbeD+yMMOQng6oQUZJLiaRhBXw
sGH51onD1Iy/JhfMAXkZaBtJesQ3n++7XDX9vMq/mKO7r52Ggz8tg33TDzFr4phwVrea/MVmMOS0
aXgo+hYJhDJOZxo+wTI9wFWMT3mdcza2jSe3aDEY9HA+pHMtWoAfvDUXG7TghQ7BL8k0YzeEYCdG
jY9XMZX7RPIyaXYTaH3EOc4Xh/EKluKOgnWw5Y5A9vREoDZn5xrjNy6K+TxWc+JnrfZAoKrNclzE
T45C6g+GcU+snMkmV5nOMIW5UwVvZpZFZ1OVbxMdmv3ap/NySAelZiHrYclMQBR0fWJnIuTURwzf
cVB25c8kf5jj3OUVqOAnR2PVQZnPkjHsfhRmQEZc4VU4Ofdy6s+KQPqs6+2jFSFEi0WDhof9zGlH
3nFqZNgJPQ134yfL0OId4lrXmJyZi8CYsW1qhBUaNIt3tvMULeWbVg6YB5MEO0oSLoeueoxA9x0q
ozu5eok7WOH8LyyDdeN8TGPsu2acUdrZe+R1fHqxAshBlfHejasQIbM4aPFwkUk4M0mskbCy8zTE
8fVzpxyxh1LADkt0r7NKEKZ1sOjjeAU9rF1PV3+HixhONImftS0mr6FVENcqTQfstt7YMvjNC+oV
cHC0F85mHmdXoSV3YqoZYntJoo+3xfzcd8pyNJHqeMg8RaFEX3R+/ZqSrIVs7Y1gsXM3goPRFPum
QpU3ccreFYUrL7Uwv6sQMpKlQplH0I93k9SIwRMu46LE4RQlz8nYDbsha+NDBGwn1AYs/GDjV6eV
vlS9p5aYfPNByY+E0/LdMO9nmpt3suu+KjJ+TY0MtaVRzejJm+rchs6h4jlqs/repvTxVCs/LLgh
RbTMflRaDFFd9RtTsR3pbSHFNIFQY+R3ffE7zmUwuPXPkJCvW+FQlqCyFTsTnw9iCxILWAUjV1cV
h6LFQPoNO2WHFRS+aeMxRsBgVcMeyu3xSnjiyVxS+0Cn5rIs1p2ehPWxsuraz4buu1GAJa9c91fS
GF9JYQfhU8J0T0R9p8066ulpaYjdUWtYMC3QMaqdkkPbfk4oW1L0QvM8f5tBFYEDXlDq28ipCkaV
ahIjCtYvI1GfnImmVW8nmESM/cHJikC0uPLyRNy3wm/18JTCYjjWfYRRDG4aTuH5tqGTtrzYk0HK
UadqvrM4P8dZepXgFEHlhtSxuW/sqDmlFSghmfxISyclhoait1Kw+Mbzq91njt/SUdibzsQFQCOG
uXxDbsP+0jprrq3lHmtFlTviyJF+JPl4ytTxN2HZla9l6OE6d8aMjUA0nRpPloviExxHRHiSPagG
boHK/GmPL1aSf+3tLPsyJq5JZcxZEwxc5OXq+Kt3C/mAXOcRUy3dJ3eaEWm7l25h6Wto6nuyet6y
a1rigKgmmlUVn3Gx7IdQCzSLTL86r3EkRe7epv/PrIh3qZfyR2G+RkUUfVHjknq/46hS3M6Qx1nK
UTBPrvqidw8DPljfwuzEAnSo/Qk19c79TgLpTnNnAuOcUR7nRP+iVoxjUbCs2rTs1NeTfbC1fG0T
dex+jUY93rwrMDh8PUcRCdgpPKiyzjysUrofW9OzFS9fE6OuQUwke2008banw3sFS9Wv1P4Nuhq6
YpILWZGgTuzzFNhAdQCmUrLzE6BjatATtRg2wZygmqNe/ooGI72YZBWaDuPfzMQG0mLE2BuOTSvG
bdC8zEqKtJsgoZFUexZ/Z6fo9ftKG4tzVPKx2g1mOubX+znFoGHVAvxCB7reWFLfRpOJ/9e0jgXF
Rt6gEoo6NTxyrr0z0b84dYuUQa3iQBX5WRn0cU/tXd/UdstKx+wY3EZ4x4fcOtiV+jKo8queqJxC
OmT+Oh7RKcNhRTLdj3iWNFlNcsVrY4e091jWyA6ExfEcg9rZHpRHy5H3I18jz8RH1nbsxkmn/CCM
QjdG5clV07tIh1azdD1NLeTKSx+4STL7cQLoppuXrxkB7GAhcJ9FEemVTOS/ctYxD+Xc0pV0OJnZ
JkQC0hNohpFTPOhIRjlsRndVhOoK+XQIDA1U9GTSv9QIqs9H1v2Ie6RVn9upe4eMlHjtbDMEMbVf
SU+dATQAlGqTHk0bRbReoQmia342o4IuXUFuXAOPwLMNTbuH8JODyc2fJ1a9h8Ve+wZCDW/bsUTM
6DqkxK/+WwyRGdDjkAEFwi/9K69ypkFGqg5Y5Oilw+Ds2+7RiGz9OED3tNqqpHmEWATtUhqwe+F0
U6HRmtVC4BDSXEgJ1r4rCo5gOJ+NAgGag4LkxI6kYPfLqEhx1T9UtQhMuAnIad1DVmikttFBagmj
OJYYkTqoa53UtRNLEoBhibioE4IsvO4/W8etTlbX73EyOtfBfOL7SSLhqKa72UKzj841UGTheAV2
kTMnb74Zer+HSIcAw3VKSjNQlWp8oYNCB2lAKNMq4hde684vNOvd6GEBTyivpjJDxxWRkEbyOHMn
2mF1hkbPqFjO0zPy9bQgII33E3c0oYnroZPUcpQl3Z1eG+8TyZAkjrcX5lyAQTPzvXTyHqxXJ596
FSiXGDg9blcbSfoBRE2kBI3KGcR179OB4nQ2zXPPzgFQGzMviogvamuUhwKXxM2orsfv3AV/aNTy
COwi4ihYPTa6uesFIo0MutJLEXXBZCHiZvgxUxyD9lHV8pr2FOymGaN2a/ZN86CoI8T+0o6BHy8r
WX5hYdCkQOTse2xgkRcqbeLrfORFypG7qJOQL2H1IpvCui5hcqcXy2uNXJOTsELCJJ0LsW+cjuR4
MBU+M1Z4aSlK5nCgGoa/dLOI7PuUMrnMYyZosG0KRvniYtAwBFhU37mx7HzNRfZhuTO2G0QnydAQ
XS+Wu665iSaL3L8OQb5rsP6w5YE1R/e6gGvaYfG8zG5CUaBWX6pJD30NHcGux2YHWta6IaBu8rus
pdPAkxPWIRzxCJnhrUvcs4jtNzIYY0/FvuENlYnIVUReOnIYndCNM1DUD7TmCV1LYl7pFfhRBl6R
f4RpkmdGCG+drvOX6D0GbBK0vZeGrGBYOHxtHSM9MgiiBwPhiEPjD/BmxkOuoWFHwEbWLbi2HsZ7
W5dWYJj1aZXP2OExjuQP4pSdK5OgwVsxZOlshF+UVP7M3a5hooeLNVEeZdT2L7Fpof2Lf3bEZB0g
okw3C4iuXBEgTgL8g80uG95cs5B3LGXUxV21qCN9ehAu1K6k7dFeAx7wVfKpfZtTHY1SVv6OfDUl
qcquZs9SteHoNssdcDP26dhpdkIKccinBTi4i93P56tknm2VKDzk/9GZCcKpxgDk84EDu4mcH8Ja
XUKKoI1qcWSE//Qc1V16MvG1aeykcdm6ezHzPVrcRzsebsoI/SSoNc4DtnOuDLpZkDcfFTWtPBc/
wrcCDRYJXX4CqPynSDF6oUSjddU0VLilx4fDnswaGG9jdotv7AbJ6l3bi/wJtgkHaJP/v9aUNtAn
eA+KCM8w7Wmwlyq1Mu+LJ9i7kSYTabgA3Dlmtmeqc3dXW+OXIYk5RSbQh1VV3oQZGKmu4LQ6V/3d
NC5vel3cT6oYEAFJcUgE0usCFWFelWth1a3qfBxznJP9SGXGHXfzA9230SvV/KWwW3RYLO4nQ2Ay
MufeJ3T8PMnaOiQg53GCR6OPEv+110lxjMNxPCu5GDFv/+gcmESmXfxOswYWeppcNQm6h8U2VWaG
OycV3Rmy65ObadaFdt2yjzPO8ZNu7yPqgptSjBRjRQOIl+nzGS/8ta67X7WlWH5FaqaZ21+wdiS0
lpXczxxAmnNNB8At6+bapKgUx/altaPEdzkOHCbkDAdNldrVaXdtD3MB6lXl9aXiTbkNwdJQiRNN
XlsLuPWigEsD3vYFbwW1I3PvWbEBr+IRJ7uJEmtFQkW8Nj42+atLtGfA0sbZBk7cRhc1hLTZ1yxh
VD/adQrSJMnBpHYH8ziI7NGYjQtznOYwJrgD6EGQFhDO8U6byuqiZl0AamCNRoWrkVRYyBQa9YzH
xI5w8mdRJb8WwdMVOsrpATpaPuXfqXy/wZpGkhf2N1gEcRFV7G1q4Wo7o62NWzfi6am/rdm2diXF
W2MzjVDJxUbPFVbYltRXYjlljAQLfnrtmU17pzhPyYgxNg2dwZu14b60hAjQF4uA45SN0Xe9TqiQ
HmyXtk1d7MIBxIdjdRImzkPTVuketb8WbJvGbLSgWjfbVQ7e8CrEmBM7nougXjdxPhqcjtr41rKs
9CiMGFhx7t5bYRaet7/WrS9h29R60wUSVPdfL0LtVVC+zHr9aYXXy3WzXfq3q90Ip6lUurO9vkCV
oVzQ2d8qtdQYnXNlu3laMW6ZbH+prVYitFdZes8LhdP6YrdLukzuIDYpBxJ88D9vtyn47fnaR+d8
fZPguouPN0lPS8PThJZ5xpA6AVoVSS0CoiQY4vu+N+jP9MLYg+QmO6kt/YYDT1Ctm+2SS3/u4xLx
V/X2GzibDeGLNkxwuBoCoGDfB/RM+kDvomEnVZjByoBnyIOwPQRI3OC3TR0LUD4mA73sqZWoFFHw
BMsY/7FB4wPn7vNGJlrUmo0GLIsvgtJmY8BoXFJGcsldN5+3lVTrSPyIz57CMeiZ135skP+0+LOT
p8la22229hg1oAvo/lWBZEaPC0wmezGBlvjcaCv6gCK7BpcK04IpRQcH0krotGM1JGm8PmErbQL0
pE1gU6Pzha6Bc7dKwycEBZHCa/i4qmT42N0BSqqxdghTDDdBxp541qw3WKZjQKA5bKw4ucH4Dcd6
3Wy3O1WGYBY3A5ofBwkP0W1rBTwPMkDdKIMmdwe+zxk+5KV409IrxKkhyCYz7051kg6BgtoEpeQI
9SHC0fa5ycXUB5k1T4dqKh+22/n7KWHeXqoukAMjTe8A0wxdUJdMEunW6Tsi6mvY+Xagm1mNzyvG
H9dZPVkOf27K9Y+uRL6coz033uvrM2hN1IPa5Qmb9VUMc47VYbuOhhvIe84MLGyrJ6Z21KoGcHBl
gghic5i00UzqKsukslRBCEVTdYj7Fxe/OmYn0lRjzXhHGd0TksLMi/bDD9HQnbVT/TxmyjWU3dlp
7XinhDMEJ9jyO1PJFo+kc/T8Zvjm2NVDFEMTUKV5IBXrS6O7rzN6U8Z4+HFSYDhNep/MMCsNremv
MfYnr7Csn6nyhcROFCQF+TCW6bzMZnSDoD4/oFhFqhOP7qGYfxa4rI4O+3Eh6dKlIr/NFZxfKbES
pAPCAS5ZNJyIiRB7ywkUnA1+pecvkYOHAYK6m+XY8waXWAUkpRxS8y9VDZk2KvrflHQDATRUpUr2
kmSgNa2U46V6lPmMrMjkK2it7XImAzvsIYzpHXu4SyueFgtuRZeyusLaLZF5jBkjZYKC8lHu1B7c
96D/7GG25T2E2NwC8JcK5c1Q+V5Us2WzV0H3CBGjyBFdqeVa35T8pSvsZY9yQtmBgPB7PKK7wcoQ
+o422dWpGThpC0kmb62rXbYwjuWLW0qc/9UcNBXLM4P/DE9vM9x3A8RFRX9ugOFUA8UyWNpXYPVP
BCEvRwcvYUuv7KiRdIbeFn4KzMXqbVP+6LZ9yIOibF8TMx8Cevf0NhRxxhz1NuicVW0LPUtVTuIc
jS9pP7ZPdLKwPaC2c7GRuvm4Ljvzhyky7T3wwINpc35rXG3ysZF8RbdNuYcjgPfpGwOb/Lslh7fS
noiVs+Pv/WInu3pR8IGMfBgKPPCdMpbfecNfRZ6iHLGh9sMrsmGQR1L8lIX8kowRCulqF0XhPWG6
M6RG+p6uZh57lwYIbYmVqpIcWxv8ZGGQE894g0qmcuGZWXdEZYfqBGBHkr+rV3Z2RLSVeqiV42M+
Rb/guTP1pSBntrB21+TD0ijLSUPJtjQDKztG2Tutgl1rpM1e79xnVgiEEU0sMeFWW0n3Tq/gHVnc
OmGdqtUWzGKJLHcvTqr7GdE4XQ44drrDNGSOn2VbCkaRuHdd+qswbmLso/ftI15XqHlE01CCvy26
0x+QWSNvGVBDWw3mzwpeF15U3xSSaJUruxbfLtO4TWcSICPTfDOKpEAV9VgVOEEmfXpRtcI4ILZ+
D5Uh3yumipjB5mvWpTGdi5TCpyISJy7fIj4Y1uHmvopi45D2Km0bVowdkSdt2SDMnsm013AVoV4M
nyB9rYGBTnXQ7DTdaWZ8ZefaraOM3EaET1g8UciFfSaUoT7kSQFesoA0bNzXcJP2uh1la2srphej
B2rjfItQV96sICGW5+ZdLWokImmIvJ1W34zT9tKk77PhANOuQclqeNswpnk4DLUHLVS/Wmn2TmMb
B0JUYa8AB+Fo0YVjq19WPeEg/LNtD/dpYmkXgxbYk2SzGzj3HtFMNRie2qeYwQpLk5+Kwk98DfNO
TooJOLnZd6puHZxc+WEiKtwxi/7djuD4lkl7qRKsDLFwMyiyxZMFVJqpmqRTEGYDkjnXOhBfhxBJ
0n92OQxTTwP0otG9A11Z303KLi/n1f/1jIlV3KtkZyDI4psX1o15RqkeeZlifSu76rkEKZjZwNqz
Ri8OkYNz3zQwvWfgm5K5PA0LB3aRR6lfRo4PUoEe2cgRfIjlwelndGvmLQcsKFKrBUAQgbEjitli
cXkb5y+mTEzPapsXsaRhoOBJbtyopz+bLC8j4XhA5QWdNWQsYH7hu+m0aAUyjnY+5Vpyg5PsJcM8
5vWOIY4aWjn6IcVxnpMr+nqNRVexM+CkoLr4HindcoQKmu1yaT1ReL6qsa7QxpqOBLCMQRW3vuyx
auVFRErT6lh3XwcSXjzG9hr7zPgC351ush2g1WExUkMUtmf7y2ho/jJj1xSzvsOHsPo1AQHEUfWt
yuVrw+Rgp61UaVt+S6oRDXSrPXYTvJ1eIEluwtbDcTTeSHW464r8F81AQ1q4kxaQl9BOMuaWBHNU
YXJO19u2O7YNjqIyKFaAEyE9L/Q1U0L5qFK2TdNQnA4cdJ0ipi02l9EpsYzbEeKd6raPRdFBOYOs
0YxBLtvhaOHrCbZNqFKubJfmsAd+H2tJeOhCbV9PvrNqmmrBaGVQ5GUOjehIbKTnaAvuKzXyE3qS
jOmMcM/4s1lTWXcR4P7ANkhwyMPsWmASO7tufRdPnMbdVHM0rxzbKVgpMxnacSr8ZAomd2w4vNZi
j+SNnqdjd1QoFLGWneNe7KrzdjtJUeJYjC2LeuehoX3vLwPjySR7HMPeIoeocAPdwo2P3GTqzSQA
1UWnsID76DLKOtvovwOrQ5yZ97ijS6UqdwIph09ITXFBEpNfFm0oLkY00hFhebXqiPPdaKEnaaIK
+IvFbIYQl9Q3IspOa91sl7YNjEKWVNvFcoBUVh1krGaXMqExNGW6xnxY+1UPBtlTDvs2yUw1KytI
xnTLfkYq2LUebXVgVmDXtqss9eqdpfQnqBn0P9aPzA6TPz4tQDLj0UjbGzg8zR6eAyzXNs2QpNuE
cIQJqD4Wf1gG+VPGBNhiNYAtvB1pND6oBcHtumEVkHMhLcyUhZ8bvaRU7ERCK3e7uN0zW80hJKDx
lGVxcYn7CKZzmWDart82qNisTvDTsgReM4gmApX5nn7cBqTiClMqZUdl5WcRs3yYhGSgyrd7A59t
l5hH9+ehfBnXJLAtA6yQEXsC+U4bjs1NalQ2bLR1ibAsRpaTwNDvXb2gN/MvADozncROQ0uzx8GY
XKCCHNOSPnWSYiDX6ecFSofXscPY5uKUs/TJ9kTdOHSb17IenBxMQ7vlO7aW+tvGTgb3ICL7tliX
dX3i/KpmuqSc1s82o/lBjynDKeFguSNzXMtwO+psli0TbYNV08HALsGw2kFiG2rgVpo1r2CNkjXP
XxvyxXPkwSxhya9CXM6D/QUdOy6qOlDSuPnYuH9d0hvX9HSb76iJye0AjvY208P+Q0BiDY0PXbE+
ISRdULCOyF5OvWV4cl0jFutq0UXe6s0RfdztgyDQB/HJMqPm6FqbbA3G13Q++pEhPiU56kjOqCDt
L40OqIAREA3KYlKOy4rDi9KFfqpbn2K7Z/IW1ZU8DrNxGlZCXlGHj6Hrloft74xFgXZ+JPONP9SF
xiHUxwfc0Yxz7IFaPaxo/Bo9L1YSnyUG+LDrQkgxbV9m1dduZQHq61dDTUzqVteGerECBj9JgdtV
o2z7o+72Z+ThLOv4jX2oq3CeF4MDpb6uBd24SThzoG7GFsVkKGbw5Eiawvrw3RLzYwpq8bBR+OyV
x0ckS8VRaV2VTpGk59kmvBeyGi523iTnmrbCJsGZVi3sx8Vq/X62nf7BQdxeetx8na28PW9Mwyqn
OeyR1XC1Oz5CuaH8Nqpfk8NZblwkeMmlUmf9HFun7dlnGIZ/PPt2Xc2Sj7/NqIoI83Uj0EnDvv3r
upQ6CQbG8qAM2XsMVcYaY+fYodnm31m/XXxD8LWS9HoKp/Xgst7WGhb8S6YQaOj5jw17KHGAru9D
qnRfFzh4+3Sadup6Z3xTIsYJbDwdQd+h0xsz/WPf3F6iJAQT4znpY2hB1tg+53s4V8/52h7pmjk6
wma8267Bfv8pp0L69hJWpN9NJS74sPM0W7KrrC9r21+2q9tmWe8YkULupUvPfXvl04wFV9ehw3Tm
bWTkqEv4dFOb5GJOkLFX64csYREoQRHIooBWrbPLF7C66KB/5Qym7FKryFdbw4OSH/Km/qIPjn5y
s+FWK8lutqMQUtwaIUOvZde77VWCWKOCoBnJkUvkGAKA+AqmrWTlINwfjo0Wsw8qgah4V0Utf9T0
NYEjFI9OLb6mvfVm5Q7wDM3ds6I0jkRuGLzb5k2eLsuxTlNO52ofYNa+dHb9Zg7kczam+qiYRofj
AFXOHKMx6Ir3yBWLN0hR+Dni8zJegzLoLErdyY5NYjwP80VvwmuFxQB38QjqZLjFy/iOqJTjrHEd
RnAEdlb9oB3fPUp6lRIkTjvF82Meqki3E7TZTe9RFZ7tBqoVxrFw3+bWlTb9vQO+fmc/aHY4+bWR
zZzck7sppzJO6p40udnwdcHCmCKVQqUfz3Vb/WCPXHahQlEmErwJQiVmqktFi+we+QPTgvIyNyYC
Yr2EHdEM3yv13rRD40cctsANccS6VUWNKosIjpT6glXpzqVx4adaRrrR2P/WXOr6JpYPeE50r6sU
97DtjDSdYcinKcO3Vj2OlnPcjiJuK8h92S5mUyTOzXxGhsBxbe61Oy1fFLTUpRvgt1XP/7clmrqq
I6D8f/M0b3/Jbz//2/n48ZA/eZqa8R8VbTTCSsM2LHW1N/6J1FxFk39KMwX6S4cSzjCgZeJ3/LQ6
6iZ3oa3gfkMIx9Ss/400UzONf4SmqhZeR/oQsK8Iyhb2ygv9O02IJtMk8VjoV6Zgu1S2pm+3aOci
t6LIjYfcQ9zGcBRbbh1/GwZm130Wm+REjNAERfscQqDbSbj3B2ZOTJcF2YTksChtBWFlxQe01KGV
wJeiaNM3jQUUM5QOF0yneaOx7BaVslfSI8gHDW7DZD+3RTj7LsEA6CbK+7CrzKPmBG0WUV+tdURF
s2TBFQJIP0kNSDm4SmLyn1P4GMNEhIVpPDkIso8Nyjqc1GQLqBi4/VTIM1EsaqAhYzpow9S99FH7
BGrxpUUZ8aojCNXL6RbnWYcLbcSALcfJU1FlB47R3MVQPLH1oEEhLPuHrbiQMhFtsnPb2gWzWpDj
crtXHJrjWjzuXTE4l8FiAK6m+YNCoE+/+rNLob4ONI5Sbbm4Zn6qwqh+Y3F6j0vgutRxvB9lg/EG
wpUTAw4kc5AaSV0esvHNpCpGW2J1BLax7B0X7dGNJDTq9RFW1JOxZ7nIzhxCom1zcPdWjBSNWC/+
9mTl9Oql9MLs3lwSsmkAN/rMi8bkqNHlJ4QO9FtX/x4GLWgr4gbiviNONCkPCyDSg2v8tDZ/j7MO
lZH/jxlpY0nlQZRZ5s68G1UcGmV2Z6CV3DUl5hBCgn7b3fg2mUVzUgCLRmmCIq/kKDxMIGTSJN63
5McRNZN354XayMwAPpplW6KfyLBpVtKLmfSwhgC8hvLGZtF/KDuiE3pHBnIo0mOCamqnM/HfY23g
vKho93U7Zld9bmmBte7VymeU9Xamg+GggpQyCO+jVEmuEKox7vHeVEuqPPXhvs6hUSwVig6ak+wH
zjzQggZxtwdmDFOgwSKCx+AG94DIolPUVYVnDb/NVoKd1qrvZWIwg6dbeBCpS4fTiRkg1OprZACg
QJ1k8PaEl0UljLMe52qnRMZOUq3c6hQRYxFBSdEJSl5G/TUDKJtE9ilpzewyaZg2bVe/pGgiIPMZ
y14zynlnJNGza4F1dNF43rq9inewUFE+TRA5O06JOPzkteVTHKnoj3HCOUYqEA2thnxPVD2cLEx1
F3atc8+rPjmWYJ8fc9OfJU2lPCtfqe67G4fTjdfpT3oeD2/NUH7Jo/JZVRW5r2RuntwEhNgyXSY5
RpdWU+rzHLc2k7/QYd03LgjKEmpFzLzfFJ0Z6diN+1wlNqfWOIZgQD1pCmE1hq7etgmU8nBRbOQI
xauwi+paCBom1NdrvUyPLaeddOsUzk1siOK0Hq5QCRZ660fRorypuXbtVWf41Qx1dWOrCKkdYi5g
RZu7WAvjS6fyHswirvaq0lfXRHHUYxxWb6AnwkvUJJM/TvSJwII0Qej0tARny9jju83vQmTGJ8tG
MZzURn7VcyjrQ8kwH+Cf3Ju9In2z63BBUCLjQYvFPmxL2wdHQaMboc2xlUSDpsWIOCgMXxiDpU9D
gRcNmocnBXkbWUFfvlKVYxfB/OX/7Gedd0IwlUok5pEqLW5iECIfmzxNr6UZnjvbYHfjI8cV2bES
7HuqgYmJLeHFWZQY+yLtfeSy8jKUE2PwnimTar3PCjRfJ0IbQZafx1SAaFsNValWFkxR1o2+bsCS
om7/vL5dKnULtRIT0z/vhxmBzHm9vt3/efXjN7cb7dblmba7/nZxu2syrfnQTdr99hTbr2y3/+MZ
B1aggZ6JZ+ebcFgiDxrLDbwwLBDilQ/+cVEhUJmV9coLXy9tv7RtPh+TgapHv7XejZ2eh3/e9fmY
z9u2R2932ORMM/olH3Wm+l+87cZ/fwXK9rq2X/j4c9uz/O3ix8O2v/JxUXfTC7t7fvx88X976s8X
9q//68dv/uP/3B4ztQDgJ7vFpfbfb8r2p7uWUAYTYtI//9THP/j5r//jqf/56//877Y//bdX+vnw
j0f+7em310EHoWdN9tcrrGspoPPk6EcFViJve/y2YaHWqf72/H97Edtdn+9R7RrnOjcJqNWmt8iU
4uMBH781GSQIhxJBPAGdFoM6UvxEaF7TqoQoFkWG58R4L5qpfigUDWDrzOosrXNMJ1O5dja2Wz/v
6luRH61QCf5x+3YVBsIfz/B578ezdCx26ZJ8PmOIYSSt6VFNTdZcRoKc12ZZAouXbtZ6UWmINfi4
Pic0YDGYOfu/3ViGGRjc6vXjV7Y7tseF8awdMGPehVnichxY229R4Vba2oXm0B9DoHLcS5OxuJ07
ltTbpRbTdaDDd/MMFK57sUYpLreJG060uNjft1203g4FtbgVPb2iQasueFs4XWV8ZtTAJfRv1+s6
+cvufnEkR7RRzu85MTLEIti0MZZ1M6+pB9vGWhuK/3b18/e2h/FpMN5Bwk57aWDSX18mDGpno4YI
oU7fy9htD21L4xmvHEIzQx/fwsL6UtH63aOThy+6tiqsta/Srx2W7WpDmoBh9eVpHo86JU7grCt8
pPYWI3Ds2+E0DOTP0l/ZNkRmUKNtY/OCJt4JCzRvzJ/zcnW9tF2t+0U70vY/KxPpG9tmxPBD15Wz
eSU1BflaC3KuyzHzUro5gAjoKm4bfCw7MYYANNY24vTXZqBTVms0d+uqrhgBh3qCP9q6Z5iSXGZ9
ER5EbvgVZBtZeQgcnwmBQmjR2dg6SPBXCTCxcJbLhdKx19MWCadGT8Pu9ECJQD8UI2neMavXIG1F
QQWNjsySzZtWW9eWioTTGe9bOj0WGuqCuI5z4esZ7gir6UMCJ63wrOq++T/cnclS5EqbbV+lrOb6
Ta5eg5pE30NAQAITGZCZ6vven/4uiXMqs/I3O2V3WpMwIggChTp3/769155EJLMKRhjweXqqCcJh
6jcV36KpVDj/1FuYpHQ93wXT61RNJyi+muOo+FtWMgtyZoGJawVMsnLz3BV47edjwJldNjuK1MmS
CQAxcFNh054eemB/+zJ5wHVAAW0qnthKR0XVS3QS3+gVzNswToXKeC6Y9NOP8/NEZkwNmOa1Uz9C
m46IWXqAsIVbycnFgZh9qva5YEd/e/AJLkJQmdKTUDKxsU2DjrYynd/mCN0QHdDY7SL6+MZ07v06
Aeef/nhtJJloFQw0QJ3pbujaRLtgU62ZBVKynstD01f67bllByGxcAE9Rsp1lHin7/31dWav3bzH
pwe36KOpYYCaejqn5q83n3DpXBH9Og7Tbxx82gHrfrx9KcUuvvD806+H+bUmhv6LIvkFMw+9nCmU
hPUjAmxa87jl/vtFatpE7DR1uZqvuvkUmn/69TDvg/kpYyXT1chAsMtgr08Ps5Zmfvj1FIXHK/YE
1FWjet+EvSnhXnPn+vpRNwZ30ZEjsZwVNNokmYnms3p6+ONpDjYn1X1qo6VZcTPrf38YlYDpzvSa
rznlltPi4PQ6jQaAjT8adazW2VSOnh+CABTiALiOaLPS2xkEE/t1+7NAOoGtjvNp3n/df+/O+bVf
T5skozFRib1nGta2xYHUxWQWkReorcbersgNs7TFAPx4FQG6gOVpino7MubNXwg7N0snUa96tSPk
oWYRuBC+Bh4E5xNXFn0pTaExDbekU7U7BxbBSkOPCiUBaRX96HYVByrNHD06+WF06/smXPt1kaxF
hXZr3tg2dmiNeNMN3dGs3fx9vi4FRV11GUSdBHn/ikQz/9jCr6t89FLz2dHoabyhZHyLpzL215Ge
fvp1MtjkqR2Mx2xAVlJ5xFMO09rISN4HgQzPnYry9vSgsBhUyiZezq2kuanku30IPX9J2qlLt690
dnBK6U+1z23hKrPDewWIz0MSO3EJNSAwxEEOJCH00bExsnZr18W1jJVqCaNF4TpPlAXx8PmKom67
qlQV8arDHaSz82yN7SXeBUjKRVHv9UjDcZWB8pmbQo3BrczwVMr+83Ph5WgUYoZad8rFRmPUIfNx
SrRbTJvVaa49TKOqremsVFvlWSepCAHFJUkNCsS1S7Gx4lqqqltvbbH80wyYP93IeTmJPWc1/59e
5vqyVE8pYcnE55QLMg/hRDTMdKwcGgDKwWoa55EFUskWSBZCIo4KoaoIt6bX5t/KKMAYWzdkQ3Gv
kdJ/8vCho2XwqcgaH9JQRuruvjjinLNDPm6S8x/CsnsyFYBYfpp5tPsb0rpiWa/nDcPQVG/bWDvB
yL2rqAusVUnbU/kZEDp0DMruRdQkWDo93F/knZvOIWlyQADnT3fK+SFTFHoptfrDqLkWnapbylp9
dLwy3MGIm1qqc/90/mnuq3quoLlqtNbe7u5sZ4BAE6AkgzdVrLMKj+bXG7h697H1btMx3jRRb6In
RG9E42unenX/9d2CAgmmCgV+UVrTTXd66CBsHTqKLDAmuc2M8huJms8+ACUW24g+6TOwe6z4uQms
ZD3GyJx1OxzxB2TOSoeh6SC6+To90nHqRBkhslbYoGTS9kQ8sdhMD/NPjhPakzTp7xcxruLDqMdj
qqgBvWJe16a77PzTr4f5bdavv52fz58ah1mwLQQHcPrb3943/6hqVrw2Levn19/Or5G7uoeFEy8z
8zNWQccAFCxXPTmhK9S+yqo2IZelsTy7UsQPGHXkLuofInAR1MAR6VT2VEJTSFzzdJTF6kB3wv3w
+/RZFoTBygTAfjsg7igkGkQpSwv7dfHNbwmpcMSakoWxrgI8yFVGaiCdKG/lV8OxJ/XgkzhPgBaF
+5anVNTzkZqS15X20oDBsqCQChVDjYdDT54eyqDgU0TbwdGNt1p3VGzTvXdnk3N29gQg4CwOx3e7
Ck9yyK0njdoXGIqy3YjO7N5i5Tj/nvhtVOFAQA+dV3mPpWifrEEO70ZQI6VJPfuC/LC+ZDXGkqnk
8h5o+QMsbvXkJzm5IXWI9UQS4zb/skbQNbTxe40Gb9NKLEoR5M6nKpCX+VPZa5zqoWmc8V30dyZ1
YTwd/LvGUV6DyEgf+6LC8WN4MU1u3E9qy7w+V2lDACV/LQUOuCwzW9LoXSQoRbCfv8TY9AqYmlA/
FXUp7ln9cEEwX793LGLO6xF8BaoJ72rLUBxbWiJU1/gqkpqCdK34JYUasbXJRdoK8EkvpkfBcdoq
QNYDcROWduztxCE+04H1O+8dHzFL2IT6feeP4pTpI2bh6SNH29h1g6k9j7THd/mY41qqm/41JThv
/ssgB2XW1Lp+AIoTP7bd8Da/riYhfhnfG+60MdXPUIl7VABsgwjIqUvU8onKYL6vhyoFgW/57yay
/+kAGyWnE3oYa9/1ansLY/kwf2BfmBgS8OhdgrFAnJNDT5k30XQQpkOtY1kYA39qWyKu6b1/HUC1
PrqB1r9JC6FZrCFC11TbfJJacpo/VQY2DrHpFGs9y7ubT7v5U41S/aQarT0Y6hgeiRdxV/PmZ4Lp
pYYFKMytJcjfYTOWhbEP7Ny9Rj4FVnfUs8+sNQ6w4bRvgwPoiYWyT2e6Gq7+gN95fkc7ccgsJSIV
yYg2pKmXh4Ib0hXAEyRA3K2f4WBsPTMcSaLM3HWgl5L5G9VRrDx4qznR5s9JxxZ7QRK8MtvS1pGv
OwfhevX92MBpmj/HDPN1BErvNTGphCk2YNNBz4L7CnXZcn6Hn+akKnXea+3aGHaLdIpIEeKOMjGB
O9P3wZhHt2ps3vxR43B74IBtJy3vIDmAb562llhLlu2m8yZLUNlDIYhwyKlDJ4Hsvt6BEG2Bk7l+
d2qsvWRdN6d0DNWLifH2678M3APcyHlPcmeCnSn6CchBcbHrChru9E9cgulrPTnNb1AL0jvtpgrP
TWO7SEhb9DLTu2wMLdFof3StRbSJZddnEq4lp6AAztTVyWfy1wblIGMGoydYCAPZOeF/reKqFx/U
NedvPZSqs2wVJbhgA/NOYQjlrdRRe6bKcf5PQhY6yuW8uRRdpZ5aD3ebh0bovTO+zW+oR5hBlVoa
lwZ8/Mmo8U40fqNecgTClJgpUytF9Z0pOaXIvlEfbD8oGNuw+6TkljxIB3dOJ6zyO463RWK1xju6
OGWZYBamS2vmx4xtBCUYKs9K4z98fZobPBZwc589JVHWdLPioy0U48LJ5HKuk6XtcLDmt8ZE1E4d
5/LBzI1ul8ceaSK4jR/QuNMqn7YNLwd+HK16N2y4uEVcVheIIv0xNmudnmyBsC0p7+e3cvXcWnTa
z5RWYnK9cvdQSie463PXYOaT1R86Fi5j+lSdRS0BUpZyFeOo7Zg8IeCw9OgRz0y1IMOt+p5yVqpu
p7xFCi4hHxR37V8CrNrHBmU0jCkuL0Mal3n3WJrz3KlV+GzUDb4wfxAHDaDI3VBDCdIMKD/S+Da/
UyIXW7SdENfBw8baj5h+m646Dm3ZPvYAIL729+gn6xyqzpsSFfUKpJ95xnkYnIYWf3Dr2cGLbOPz
/F3cwn1Ru1Z/sgOl28jMQVSvquqdsJWe9jQnnOjO8w4CpecsfCmra1f38R731LgFxGE+hh1ap/kt
Hnx6h3bVm6dyr0ZV1Z9tTclPniGytRnWzQvx0sf5rVTq3sMAyEKTIle2PRDSQhnyvZW5ztWSMCSD
Qjc+QY+tCddTXmMMO6t+gklnpgguZhSHKyaRzUfqXCFXmZ+DgmGsc23lTgdxeShKI9jQfG6/Vf14
nj8LVMRPBY7Ijf4CfNKhHVBkMnTbPol8bLX52YXubhg98eKasltLKxiOAKv8O8KgkPZN2zM/zE9b
H2IVuFc459Otaf6z6e/ndwD8/j/e0haClvA/tbT7/zj8qOof4/8A+gLa5c/+amvbOsGOmmXTr9Z1
09UnytBfbW3b/BcRAobhaIZGZec3/JD4F1IQOLuaCdXR1mH2/o3z1cmJ5NPoc7uaCjXg/7PHrdl/
8HxJMjAZbh3hOrDSWVRNmSW/JeZoZZWlemtWu3pgVROMylk2sDJ8l6VRVKHsqumTwPjRST9Lg5tS
Wd5KCdP0UKegtWOvvPlu89D6pbqKmig+ZTWGwZBOyyKuEgTzU40T+zAUAEYk4EDYnMFnHj2GnSof
CN8ZpX6AmLAXBIrtS9eCQPGC3qw6ugx3C/AeHg8tqIGmSzf0OtOVro0R4mZ9fCzfPRF9VE4eXWtD
i9dGbV8ySjcn1n3PxJ6jkVfc8pjUTIhrIoyWSaSgQ+8VY9smxb0DIufidMnNKeR5NLt6W8FB2Pvo
dRRVfYbFrKyDmBixYBh/ci9bkcLEPWoKOh58xg3j0Bh1uaCXXm/9Ib3jyvFubWZ8Eqn2Vupuvs1V
7P4lksyibPJ9k3RgYEmZYwF2sONMX6haGC3PFYGFuaZH56hSiBYBC7DCwCwX8ZCnmzH3lT3e61sE
wGZTAjInOaJaeEYpV64fpdvK75/GllyjrN86Xp9tNcKdFoWV9Kw1wwyEx0TTyNVDp/gvfoH1HE7d
raJ+uAjsG74axp8+PKUBiTeIuRU46lurqDZpa9jLMsR5XORYi6POu5mQefFRlKwQWxOaosazCgQe
NXTuWi4vsxMRPGGApA/arcpaw7OQsdQlB6odo13TIyVvSxa/dTMh4xIUYhHsWntIN3bBh6MYPia6
9dq4rG10Hf1Ykz/kKkw1Je3Q61Rds54asEaqjgtr+gvAoAoWRQVbUoQiy414LR3yetWY9X3TjDtV
Y3dUDBFL9FzhsjN8JBLPqjJwUIL92LCd1FedFVbenWzlM3pW1GEyWTuRTc97tKtHhMT0ib2zkLZ1
cuKG9GGYFsaoEfVnohjTRUdpg1W+Fg+o/+2MYAF2b5c+kU/wQHqMBTaKyJowRvfrTgVK0ayRKbBr
OelCoZ8ocOFy93axLFnqmYjT5bNGIumiMqDCuuWA+lADKIovSDqHZu5bynJCKi6jwXW2vpuSJVUu
x0ygP7YFPrq8dlZ2Wy2tXlfuyFN6IbkvB1lwRKIIO7ZJLropB/q59qIfaI/GbklEeR9yzncEKVgv
Bdr2x1b5hjs4mg6qPBhowFclyVdRFZFG1bCTYhm8tHWkHPRe0isafWtv6Dl8PC3fBpGWP5d2vKGD
ZRGZ15NUmnMIrDLDdCCqR+rSzcnx1IlT5myEF1VX1oHLtBKY1NPmmlettvU0+lED/AC8HUwiE0Kc
FoGlrpiwFFuvwuekD0tYXfE2h1GCPdxa9qQ36una6PCLQVuSuyotTooHqqQjAyLRoXuOhDGtmxZf
bu7udJmsLEd7E415rXRuJCEOr7GX/olNgZ4C8ldplwUxX4+oZzB4EuaF6DBZw1bMNw6HdKXW7Q+Q
ie4qclROFpO3NVpvbmIF8oxnFwCh+1viT4qOgamml0BAcEPEZ0ONz190RKgaxRXsIP6gqVDWpclH
2AXWMh2j77lPArjhl7e49qjQE+S+RBuE7LICXctRaFd2PWFtmLFvTJ1FmWh3xk/MLuHG6znOwHt3
IxMyOXlymIPiMWLBSIMoiDeO3T0mCRB2WKswXyuDVJDceVYQy60lMv9rDPmqV37Eavzky5G4DKXb
62nXYBan2ZjZW7/Mfzio7mCOm0dgRWtahB/KlGVE+WfXxIW2t2DAoE6KP6qamJQeHm4X6iuVjgMn
tMDBXnABVVp8lzdIAufMI8Sf+cpsHRSawzGpyJS0pjcNPiIiqp87X6YE4WC93MamWDmZNa7MPjLW
0W4q7L5pOlFBiLT0xTCWxiLx05vTZnLT6+PJ1TkVMpLf95nnkhIVGs5UgmnPsXARUCDK6nuPJF6S
ATdthpMM+02EZ76mbBz6PyIF42073VTD737Qnf2i7JYKcKEVHVE4bZNPXknHVT/N4GvWkE1nKOvY
pz5DlIe3zHL/Eqs6C4DMNAk6cX5iKNdOVq4RO5tZr3WhWqdSAGLDmVLgr/LUyxCWiPVRJVWpjvjQ
SsTJC2WwbPUu2aRaU95r0GrrLFF2flVc4asVd3anhKcs8RG8pACFNGrOrrSvzJ+7Pd4UZVJvHggU
jK/oYOxFxKii5EoJc0Xxrl0zXlw9ImzGDuMNnbfvrAYPPnSC89gEAwIy7aec0kU8kGWbDFMdks2y
Ppd1Vh1kzK2p4fIEWIzVk47QunTaY50Pr6oPaCmWU1pOv0uZzS6HyFukXYYhehq3Wod+e1RfjHFo
1hgLlfVIfo1vH1gEct3n1iWwSHTUBwTcXvDBaE/61/RxaIUfh+qdJUgK506i9+owA0q1jDctTbml
nYcPrmxigk3OLVr3LVMzvnAYPNXgzTZpk7YsSlkvzBejhGnXYbpfAWVbDzkLAdPx12D/5Q5sOUbM
QWJvFq+JRjqjlbgXZK7jxq2etVqxgXXjFRx9WpgVtxqVj+Usjhdk/V3aTMXzZ3mfjgFyIKPxtcR6
ioq4h8FCV3jnsj/R8ULkxVb+QODWytLbR3uwt4YF4rfp4QWQ/P0uNYfug+hWWYNFFDsJS4kWh6tj
ZADdQLBg4FJYLZMnChZE/GRgNoQYL1E7KpvKai9pJHYja3mqTsAFyOd91fWGE4O7bewVp1rE48aY
C8mj+Ei9+BuLMWipTAunoUwPsoYFHrbKggmS2Zf2amA0ByaVrLDIb1G3eAcRGPmib9Dbj8hunZCC
egTrZALCRYPAURvcyHG66GMYbHqXxCqDnbuMkYSjNVNGLFcGbJcO9JNChyB0gNIM5J7JpjrnwiTU
QDuoAR5VbnLMTWgWc2OAhKy1KJ73hENY2MBJMFaJGmQ/R5ZvLwpkFCdltDig7aRgRO+FjdCFtxMO
1SLJQwrwNWJG7A/uw+g0n440Hi0iQu8paW2qOnIe0uwxb0ZlYRGLdoxF2B8pGwKYNk85Y3PK2PiQ
SZ1dFDfurlITfes3m1CNiHgM7fC+gFML3lFyR/WXDniGlWZ5/a0CNnqKS/175GXyMc5P40ABvx0O
Ue13t/kBu/UT5Yzo0tuQfHD0EFk6+t3O80scdqomN77Ee1pUkElCSikmYb2PDY3/q6Iw0OfExOWW
KbgHQkUuiIvZe0VjLsYcNq1hejeGxPxieJ6KlTMo14E52DfV12wEaDbJilGMwk42uC2pPp2bUr5a
g+muRTYqFP168cBceeGmqXlTCSe9kTKxgaRQX79ecik8kB+EgHssFiba2lvsc3GA0KPqwRoaj06p
bUdFGUGPtUS3B83wJBQuX5F42H9TvkIwGJ/o9vGb9xxcrVH4Fp914ZpQA7TsnKmFh+HECi9uqgGv
WkSdLU8QNULZY9IbSAnvAZC0uODCriSfSN1jPJfoX6SzIIEucB6EwClmWN1TkiT2Isd3uCS0FbeS
cR3t+M5ue2+pSKL0+iqikyb8XY1Aayn75kZ2C2rDun7GIwwpGrl55uJxaj2XCX/hER0VPif+WO0M
radfoZTBjiEu3PQ9bkNIH996IJAGtLttgiR45bX5i0U1aK3oDCVBh2dH21YS1wKl/UXUllvyorO0
3A6MWtAQsicAg8M2toi2KoKd2YI7s9hDgunCLqvQ9rPguBLAtiG3iUHP7dRVy2AHY36hGk63jorW
3oAZm7qftG6bzr6lQwbAOKwAbDR5uTVTf1OFLj5xTXwk3CggljcYh3WQhGTNH1uuG9o3A9nHsthk
UKwd9gj88hEO0Au0FiaIOU5sbqzl2g/J7hzga44DDr6oH+OFOnTfo7eawsmVuYgNVFvdOnF1MvWb
Zbr10cYCvmqmGUqnFKdKs29Z6pZ3pcy2ZmB+MDnHEixdlUMNfsHtP+q40K/cbo4VosNlrPX6kio0
vA3hg761N4MgeSQBLrnrFK0BKMC60o5/pgGGOQQp5doq40c10raaOe4d5iYLhwDOBSXeH6bFtaGy
miTfUVvVZbHDzb9R0v46hGq6GzQuXeAB4eTwNV7gvINJDOttN3Uam7raT3nnq4pZ3Ar89KMZiBeE
DOoqjWNrjaN5oTsoYD1IcJlEJOl1ySN1oBNF0DfHYrGCrvSxyzxEumPz3WfclT3Y8Iam27KztRen
ZIEaF5a/lkMxLuogIJy7s99GqqSrDuLUnuYy6DbDp25ITRUKb0/HLbYgZbKK+EqzYiLBt/PrRalF
7SmU3crvFSACzibxff2BLs40DGqTxZ65rB/+JPtso9Wyw10CxrpMEKcG3227x0Cf5DmYqinZ2qLK
SdOoXgmLoduLg56qNSU0ODws03Bkrc3cttf9XPluvafYd+xlF1f7QZoTy713jxXJMG5L/0NjkLh1
Eq8Gil2Qi7aAXpOu6HYVBMsVJ0ukDbVP4xX/98IKA+1iAK7Zxbl/h+NJ2RMLffbUtltagHFWhjEF
uQHEv+vhZ5agrThR8nemB5+xrSHKYv3gWjubJLWdLYujatc3Pw57rPlOhTFbobEft8QumoJL3lCe
zcwEmcrFtRhKbhehBiM3S1OGuQp7agRtMYoFN8k60VaKX9M+RAWxFTENREsE6TKyG/uMW/9cyzA+
mdWHZbfN0Qjas07sNuZCpg2aFVwyDfAVs8Ny74bcH1pKvvu2b+HnU1ZHUcuU2imVHYGR9iJuKISW
ZyxC0Z4zEk5cIM6eYusrW1j7VtAjzEACg+4hUJZY4idhILxmgvUji4oP1L4xEmbOE40rFj3vZKNr
Qkz8EarX1FVvZvnpwEoHBtFmuxRPsiXB9ygFG6dmhFbWFh47tGIWCxlDKlxMUn3VMoGHBuvOwux1
bRMHDOV+y6zR8Az9mBn1va+1Avxp8pqDDxitfImJIt/As9ech7GtIfgDRV4nFYDcIoBjpQaAtXIc
SB1Si0UD68OSfnUYujU11ZH4hyMaZW/JLEyot5FQnoVWQWPuwfUZLPCS2t1KN/CZp2RYNGpxjksY
ABe6CVsWrs+MXD87glpRLbjXUrcmEWK7iGoubs9vKVH11KkGJ9vVuauvmz5VlwoYUdLpUDgbTMml
GoilNnxLAhXUfQN0WlBBqxDYAW78YWhwqUIrfPOYgGdK5m6Zjrx3FI6Xps7Afo1y783sgNM6GWQa
PWExYdYOdw1pfNLhAUrRVmvdKuqlGnwY1KuR8Q7KCmd6vXQILF/rdbiRDVNDln7rPPXTTdfemXb7
2FT50YJltwP4lq8iivmwCc174oy42mPDXwZl9IxXit3L1ABRR+wdzDjFKWC/4S6tXuO7zFBN5C8V
4CurbTZS+Qwg4KHcfhM6HwAVIyNELwceWvhrWIj3NlLxVaeDN+tYvVqaxeIAG+nGKTOWJZSzMOG7
62wwwZEFfAOBxQVABja6QVHWfhJ9oFFxl1AmfSYz0THDrb1MWwx41NcooxXebTTlJHNKv82rOIjr
iEP1i8dgtpX+2KJRXyUG+3leSjg1uQQJM8aAHmlFg5GwGRgf/oA98koErYu4uVWWNa2EETBOWtM6
II0B1Judw/Zr6NNP835yIjiLSu/I8szceA2XL5gWfaqhqbLSFymlGiK6il1OqxbXPPzhugSDZKVW
t68bYhEU8giaXj0YAWvkTMvThZPu7eSRpOSXagzyJbo9d5mVCbUwDcYcM/Gxq2Cfqb6/k4g6XdRn
pOZ2yE6SUux8o7yNjo3sKErvvZFOSxIgkcpropXCwrtLWDidu3xEkuX5nz2d64NXJ48GqKCjFkXX
xupPLYTiUwVZCrOTKdZUSYhuGCi6IOAZH1I9/NYSJkmNnBDoujjW4eAccwuSzJiDXG9Fe4DKThZr
KgIiNobHUDrrnnOkjtzs5I9QAB1hHv+vNx4sbG3/3Hh4pYb9R9th+qO/2w7iX44pNMfmBmb/FW7w
d9vB/ZdtqYZq4eEkeGCOGPzbXIeDTphwsFULxrBj2b9yD4hEIEeQDgbsYeerjzFHOfo/8vuvOANC
GElt/PX8PzIsXXmYNfV//adgy36PQjcccwr7MmmJ0MlwLOuPtoPoiOFVVZ9sZ2JH7jo1aR48LWda
Gyz6FiiyFJ5cotpDU+z9NC20prMI5red9tdW/Y+t+LP5MW2F4wqV3cS+EM4f2QtdrSrUW0W2z8hC
3RSm9wi86CyJL7iYEvoJRcJzZTH9AMpt+YJ7jdkAJCmCLSlE9FE1tCD/vEnaH57DaccYKvZFW7UN
jId/9mMqRdfsgjCqvcZcDf0TtlqC4MWS5cj3tInU+2RAq0KKHdVx/8MAi7lEBGmtSG9bMN148DIm
T0jt2q1uktYDuIq6qUvsCB1kc2lT4NgCzZvKIY2/dgoPEo9d7ZS+3vWagMjiD0///I3oSP3boabF
xNnmcEI5wvhjJ5dQaSnHV9ledaV61O0BxneQVwTXeaytKLprHqFxdTxoaAUNAqcomjEK5A3RT0N2
C3Nbu8s055unqe76f9k2emx/noYmJ7puWDg8wWJwvv/e/WrqhhKqY6egAfoHr7emOPZkz3p43Poq
PrUaKP5y1MtX021R0Jkausi+hMWFBFD3YnmXKne+yuD0v2zXv52YluAiZKsMy8VX+6fzNKI7UWi0
aUhl2pdNZi91lTuoqYyo80V2akxC4oLGXUuRQUiEoIViJJ8YftDVTCnOKTLxf94kczpMv+WU0Bgw
VZ0iOAhgjqXmTJv8W6NwrAE7Iybqdnok+g3UJOVoVela1Rzl7CZh9Zh4Z+Q9/rXsk+hGYMJ6NOkh
SsMKN2nVwQfwiuGSGTnL6o7CFFHExmHU/X2WS5X+NrMu9GJnqSdykRDRQI6RcYOMJ05WxwjYGptM
RCR/DXdknlMHmipCstAkSyFqhM5AAps3fuTYzpaO4g4EIeSoPewOJlC9N/X8NZjKXFTbkwUQlh2x
3he9r+Ci5dV4qYgOGenxRaW2Vikwrga76Fb2XEqbimqWW02AWWoDfUZo8Ejt7Z93r2b8+3Vim0Lw
Ote9Sst4avr+voNZyjq085p2p/UIP7Q0vyC3PpaZ6zL26tU+Kn0IwyUNxcEbLgMUh6OMs+w+CrJ7
BQkaYg6Q2hn07KMLrbJK7RFlFDtobL/3AVlWFMK9Y+xJ7xh49mdRRuE2DEeX/YudyDL6FZ204tVD
NBwEjgtYlMDE3NPsAzbTe9JTb+4YdHuwwOpFqXiYf4pdMhcbq73vXEJB9WC01rUigrv5IQncCyuK
nBQO4a0xVRxBjz9wGFsQUcOwqxtT3Dr8mteAyJWFDWK0Sckoi6W4ybpdxnUV3LlRUZIYRl+Bk0eu
ap/KTw4/nSbYtlBJGBOiwJaYQyMGwZTtiyzCyiHjc+MWxEuYH2OrZathEP5ZY7q9kbIlPh7OrEoh
ecPFHeI8qBArj7Vxsnp/FZ1igZXVctj6pkzQexEil2q+f02jb6MCJ4ChrcY0KcdjVnXighgQ+fh4
oW9/75ilsuoKoiuJs3VPfVBCa2dFiwN6mPBuhdgzsFPGUNNuAVMjPwqnZfoWhPWJOHuiW+V4UAJj
ONUT0ixt9R1Nn/es656cIodrNB0jK0H0VQa6WNm4MjbkCb+agSvwAMDxGHpgERHtZmRKF0CP2dpW
EvvEqLp3Szu8gmU5Uu3WT4GIw6undOGV2mSwyNXyoleUeRSlFI/0PVDqeQ70QlI6QVz7JyLIiWtw
shH/BmeLRokeIfN40uwInyVzy6trhdGeohlLmqJ5Cxs/O2FdpAXttvWytQ3miOZwGG2nX+ojo3wE
vGvtdIbGP0miE2Wn6FSPqr4jAusSkyRDEGETLINccJt1hoeozzBOmCSGDGrgbyJ8HqBf6bdlVpWQ
CM9aIic27N4DmhSGUQiuoX0nxmG8bykf3ndN+gyt8ggySid8e9CRFpbKXdgj2pye6YZ6o9zCTha5
ezcyF2UF5R7MBNaV79p38wNm3XBPLmewmJ9KN3O+fhGbfI+mI3xvfi2Iwh4MQDFsaYXK0/xm3VVD
GgkZvOE0dDZAI7pl4df+FSO7f03Sad1u5WR/TE/HkptppQfDmXIBXX5eMvCjwegRByJf+6VKxOtW
w279GGcBbbgYJiY3GOVhflBBPQbJKC9E5fqPgaO2u8QhGEMvznatW/fzQwNE5UCsx+f8LK0cSdBk
iCRPcG+ucSp0sO8e54cBdaIj7WwzctNe1KxZSYuJVAGvFvFxgiJEDmVxD7ixWZiD2zz6OHwZYOVJ
KeCVtTrB46FqozWo+0c978iB8p+LLLVxNtnjrjWjZpFbdUtTFrwfHmjl0tbEz7VSw6PplcWrQ5st
tL4D+wqfmpGTGAvH0kjMZ2GyJHNyOIDCwN/TluDVS234TPLWvSfUPrG1NyfVu3vQnXRsn1uLKoqF
nyEIqp2F3TUj1H4H0QNZBbXkiNipIzXn/cB1sSbQbkGrINmbiQk0r29MhG/mqa2o64ZYR7cxiSs0
qGS/HB2iU9yyH7cJYu+N3yPk7ijx7EF3/9S4tW3wFhncuVh9Jj33iUpzkLBu6XWwIAJLlFaDd8WS
8tbobbAxuPnuUrIrsqp1LgTtBSvF69H4QxxSi8hYYll5AhiDymysEQAGGbXO/uYNILJ7Hzz/YAbe
gRJWtkoSl0RExz8nuDe/9mZC9WUvs2ohTE3f09nqF2H0zWzb5l4lczcqC9qg0/2JLBv9NnIuV/WL
oyrFlZHqkuqyP9K/zpbCGR5tC1JCax4HJhFbmfAqU3eLxJcBJE8/vBm1ITfAKy+thsW77blJWA5e
Pgnnti6QuBqR3AWOU+6EjqaYD3j1E/lo4Tc9hX7N2j/T4Z5nLJwHIjdVN1SQqsCpIznTDYDYc/zu
HZ9OTOPb9yTUDItY9ex1OcZEyQb2zkxyen0CLSlTYZBfGVhXByA8X23c/D/KzmzJbSXLsr9SVu/I
xuBwOMy66oETODPmkPQCC0lxMc8zvr4XqJupvlld2d0PohEUAxEEAbj7OXuvPWeK3IUogDoQkqpb
a8Z38jBq5qvdFt5Oth7yrjjFPTHWY9QiQFyoV6EaziLYWkY+X42uP+VFrL0Txzu5mdgMZjjtccMm
e/BU13npabIgSz2HwK6d0EJAywQjJf17VNBGVqP/olvJeonxwJY+bURHoZDTUXsLuoD44rHw3K53
0JoE84OqHms7NliYRwGambHk12OAR0DBwEoAsBppPYQTFfxxMNKbniksmul8ieJ4HZBmfkgIcz2W
Ck0iCTNAKRFAnMNlHpBpO5B5NUw7YRPBvHg6gjwufugYOTfENMR7qysvVWoWV939DAc8hr5vfWFS
Yx8Su/6M4kJDZCqtg9a6N6OzHIx9M94vmdlLlWbYd441PkkxG6fcEQzHioo6PiHH09uxfkA+TOs2
l+KDdl35NXLCtz4ZbDDWtVoPoqTBmaK8lYZlHURHNQ+vUC3rklxqGAYqIv1Wr+QVKKxTRgHmLvRj
WoMuKpEPRpwV6Gg2wJYKVGbUxBHHoo+B+LNSjl8T/sofj4C3eSw791IEpQYwlJRMm+7YugV1eHGz
hFoRgSGh+9L3pIlGWR/R5h4Z/ZWg40Jvs1oEdG3SwOLgyGp1e0OD3pAWFSH5Dkmudyna7grmqFXX
w5Gyqlta9/V+bHZNAx2i6Msetf9nbefFZSgIG539+o9yhsg7kLVyiO1ynaH7MeJK26mgqPdpgfCf
QS3fCr48sDANhoIgr1Zh4gDObbgVdv74bmIJhTDJRyDOL9skNPoPkI24aNhHC6tlnedG5XEGHbA1
o2yfiV8QS3KJRTADwQX2dgSisua+4u6GVOKhqkC8lNo57WFczZjzN13jbDlNzA202iiWn6mIQDW0
WzNynINJ9ItXw6RJxaRA33WozyK1MEpowfQ0XhoXIR7Bo5gHFUyGGpc3GcFFaL3UHcLBANvt2BXv
/jyUuzZyX8wOEUc0+5tuQOfHnwO02M3rnZIqBm0FPNUmhIhY1vippiLbNZP10QPTWc9LLo0B4mKN
WHggfaovTyl9mpfU5tJtu4ShqY2vsnGYm1pEmWnhiENs2QTlOp4ZWTjEvYKAyBjVw+h97rLskGju
tq8GeSHkbjiV0gYsOkn/wjTVBJKSZF+M0H9AGdh/Wg7ZB41OFEE5Io0GLlxnuTyZNJdQPXbdVu/N
48gy7v5KNAzypExqfBX5sNs4jUpiB5f3lvef6soT+AyBJM4J12keDee6C8pNp8OWzLN2OElnCijz
s0wStcmm5v90DZPG3lDqu8jOvtUsyE59EAXn+7P7g4NUajPoDjGvARGoq0oX2smNM5pBvQCCw080
yNlgfmveOLt/OK0ZYZmcrpodW0dSGsxfDznsIhyFFd5ymrHwluFcoC8lqUsv0puao686CsSdpl8N
lnSPonogIFg+aDajT+GXT3pq2vuKCg5o5ql8ur/W2SOeB8JCvKa0NKbS2gJkDeunIgnpYiGGuW/5
hglsUiEfuG8GexuqJcp09AiVzKKtVHa55ZSxHhNpWo9TArEHLjZlX1CPq5pqy6Gy6KeM0hiveAPO
VLwrkuM5ysp6cgwVHIupyvZC8OfUtVGdlZu8Gv7gnI1WHZQY6CnpZbBDtW48tYmhP4UkZVNSrx78
1hU7ooNYgZnBltLUsDK75fIhgYQ2zZ7lRnEGdp+vbdemLaJpN6Nx9eM06/oRHyMqzvu2U6IiQexT
EXcvVzELpJM2kcBlZum0Jj4NzZ4WPFmdqr3ZohJLcwQEIhM7xA/z8f4AzoxonN/b4UQYBYj3eWty
nBkyJ/kZGc1ET2pPBZu2W2U/piUWfoeL6MS8vAfpHhLAV4KsG+v4tLh5vLGprqY/k/IW2V80Hahj
6uj5hnnDAeEC9OBIpdsuyM5ml36pC/ndh0Z10tJ6r7uxZG/RuUf4yRcbPOpDfHXn6FpDP5Kt+cIM
bx8bHaoo/tTJEOw7g0+E8+zcMgooewDcN43fKgIG13Qv32m+rIxZt9aAlV5kztKrtg4Wc7TeB4SJ
sZ3Aq8z9QZPgw5md/aD6V3Sw3bqfv2a6nDcSgus6eAlLQqX6Ni48lHasAFXAWdpMa6MZgMe3j0xO
3sNlhEnF4KEMBKkDlLfam0aMqvhg1uFDkks81D4zXDyiwGNo3/gDENp0Cs6aIK/Saegm90e90T+K
7ol5vr/1Kxi+M9YtWpCOcYjRX6ztftz3AqhSitpvT7AayfVGdIr0ol4vlB+hOd1O2snHmMzlCo7a
uwk89pCjJ/OZoasglQdKbfQL0k1MTenoLLfL+0NmE2IGZNKI3c9m5nPGXePR5DoYqtW3QtiPEu8c
CR0Jic5IbrW8VAhZdER9aPMSS9OIyDbp9GpPmoUrrKggjMGh/D66HZP4pbxDSFaVqDcdZO3Wl3jg
qmbEITeR7WrX9JWJ3UMLQYpL1LMcKjLjD59DXQ5+vsECSu/GYCLQJtVH8tWKy+yh1LNqHVSoiJcK
cl7O7U9uHDduQ+GqtEz3pojNQn7iVHsrK/4Y7FGs/dgm63J07bdAWld34WBHrUsFVJLtkYaC9VVo
vUq3/FJ3UXqM6KafhetnRN0P8dkkmpWuv4PUbpl95fW3KC/Kd76Si5b6b3XVR/DJqg86YMDKZTV7
zWAv0UApVLQw0Vc29xAW7ckJte64UoieCeiywquWuhs6qvW1TYDUN6321nP7ySNW7fHUq21ZMnwp
v6w3QCmWwAY/3LepRqdJR9927cqo8ABDlo9RRMUQqUjWJRJJi+OwKJem10M1Lws/O/dpabJYetWN
Vj9DuMYwL1qkk3nFQTQxlVdtfSrRH2/stK7WBgLHg2u333IKRyta/sfCHENIIgb3L1u/WanhPIQU
qHNN4sc+9GLSP0rwEyQcOOIUp+60j/X8W8Vcykt69ajPS4CXGa1pI9meMkIDULeLYnZA452+gN9y
9kQ/kLda+tWtqKJnRyQbbfbVmW+N/rlNPcnXXWerEkrKcZEhd57lSSRc/QdnJHjI6J12cx83EC6+
EtBtHZgoECkcDJuk4a9PRfyo5OC/FjGAvXJ6AyU2bDDRDisgJRWF6pqEhijOaVYmj4ZG8Hc+wvYw
6LcaJayLJboGdK2/RkqzRJ1Xt75oromWlesQcGREsCfgX933WRZV+6EhphAungKOfhha6P5Ij0ia
KkfraCwRNjJzip3vzK93TMNSuv6T2AAgHVV6Q0M7astvqkv91ai/FLm70xKQ8NyFlPFnfE7JmrIE
W5BW39Wcfqetpgjp8RGj9KatjvdtzPOrMYzCw52tcSe83GNY7pu/eBvGwo76b//bX2hEv989OG5D
4nsI/S33jHJYV7386iRVt24EOZJbvBLEcOTJntg2NHHLG6hMHWesq4wmYPZd8oXb0KmO94c+Bsoz
/QxZg1tLqr3Wnv20i8jFyph63eAVVLsuIm0TnWKCX5GkFytdp2X2MWUjIQ5WozjtO+04mxDWie1g
rau2ToJY3JDhsCM5cX7yqwVv6s+4X4fg0fHqxs+eI6d/reFPwgH+O8+DLMjVWNfmaTLmjeWV7uA8
dzVtFbdX76CZixcXweLL7JREz4zgyEjBKmRyHCw14ZSNqo3taM0mKSAGuikqhj4lOyfU9wEKWb44
UIgcmsMsfHIA5jbDfDJq2VFZJpL8QDyT05iXZQI1ZP7Jl+1wy9bsA010RaxBTPoaqFpzaN3rEM6W
l+KgYaG4jqOZ0bhuClaAk9j0haKsm1JZ6dKguNlxc1nQdSeQdZ7LmbzR9NzlXQhCrBFpAhY78miT
LzLDiePnFBv8qMk3BPNW5yTNrxZ0hLfSVcPOYY5wSNugf3Q1F2alPbc/CMT0nLn1+rkVz44TFh6X
QL73SYB4K3L/lOex9oELsFwLZfTXMQvTK0M0CyUUcyWT8Y+gpMYDh7fAbfi1D8JH6UfOJ8KsTd/W
a+QR8pb6Vk84W1yRQjLtK9HI71luKZZeSLQcnUI6/esnd6Sh03cUeVlQO8RO4DIytQG5S4aWF3He
jOaaW8eEiIKxpW0ozc2bAgaMp1ejR4mjOZIjTAhy2MlrUAUp9cDC2Giy085OrQWbqXHFhsX+H2RR
7VlQygOaUiihTn5LjN54odgGyx2lS5q508lmBTdZRfhct363XbacinZcl7XOtTUtY0UkrLavxZJu
MeUvIWuEddyxCg7qDAmr6gtP6PfEsBghY6ERkHKZYtvBO4RjSNfkj1o104HIxxFzUxetjHHUVpGt
m6fSAgHluIY4DDFGgbrsnctQZxcV59HZSN2U9uB4ojsJjqmfALbH3aOZyY8EO08oUnLWqfg+xHqj
rc2QQcoYF+BD99Q1DMZNoGOhUfPPpsr6PbqdJUGt0rAkhvmOdMxgX6OyjmuUNs4YNRcgxAOqP0j2
2oyGKEEXiab+axi2TNGH2rjey1KAyT3aRvLJ0LHdCkSFRcEQ1qovsoQ9GZahdUyjGQ1rWe460+Qc
g+m2SoL5LZqqfG9OwzPf1rRoMVkDJf2MVL2Dp6xIT3OdzvSSQJ93BicYt4h0LWN3TTyRteh2glVo
1e9ui/S1p41UTTqx2GkL+6Cyz0i/nS675XZTP4Zz3lGBDtqLluE9Egxp9dCMnj19ndzh6uYuaAPC
oWwO73GK8i/prIYTSsBTbMbymk/De4Ae5qGr/DOBg1yBg0zgadCySSZ5c8tUQ7sIl20OmhsEBE4t
OjZi6JDwFFV4aqPuaZb4wpT9s7JGTFgmNutAY7Idi2nbWPmyUifFqNIU8+Ns2w2W40lpB5txaH/o
wxSeZs3GedaPxR41bt1GXlaM3QXyiImTi0qaNl+GStke6FB8G2UZbu+VA+JW5cZvqyUAHumSM+SH
PiE0JlKoTaaEwyGEuEaZcr7WrxM3Zdtvb5PZ18epT56D0YyuqMnNU0LMu6yEvoXzYq+SsCzQpK0N
qLxH14Sho4mInGcWnoQEroeu0725YflPqbh8527PLFyPYbHG+bd2PkxRdOwsEV2lRq+ZSVIjV7Aa
9FsUMBNy6Dw9hA23Q6tutTOWO3ZqBg+DTTFgrOeLEr6x71A47QwWIduArsRazhw/JrbyBG2hO3WF
+zrAX/EqYtfWRp3jPAaPzo2HH0JSvQn9zu3pqMTmafTjz94iO7jEfHgkNAdBDPlFk/6laxlhnRz1
amjwFYtUGGi35/AQdOG0Jl9hSwLW9GjE0vIKaFaIl/Ue6gU94JKJX9yK8xyUhGuMxZsw4vBsN2TJ
T7npIn/3LSxODcEzk5Y8KnaxidQ4k8cS+x5YFCLc1/0IRJX1/6lpoevZ7iRPBXNGv6VwlPRm67HC
rS62pnfHEbBYDjfpEoXyTc9EhxjZeqNVAWkvJ8QLgTRTCwM2OITdhvqSydlH9NQCLxjEasS1sGV0
0FqaJgmFEx/q25LMB9RlPkIH7z0RTWeDCcXZWh4ikztyHXQnf2BGWOoEfUIBAPAnaTaXkfEC2oTA
HWAMMP5OVFKzU2BBKGwG7Y/Ux8XYdH75YiFrvmkYw2z19S5Jb7CvvswU/dsh+RrpPbB9kE9nu4Nj
MhDXi9HNP3JEcFayTmyn0r6Sukc/D2nsxqdwdspSQfQF4rB1XgNDrIwqP40aYvQ8Gy9azJQv1BcH
lS2RX5pB9CnjCm5JaIujRFV7cFuCcQs6B0bsr6WTYPqQDOyUW02e1mkwH6OEzHafksVKNtww7kyq
X6Aqt0GJTtLqPnXiSaxhWvSHmLpQPZApswfGUG383h6Joib3wo4YX2bTR6Qn2nK4hpiAd3FKI77P
21fTwn6T43Ka6GjTYkoJQLsEKPBcbslJ49zqqm5u7fJwv+2kXMHoUBLUrzeaAszVq1blV2dpUwvc
gxcbzEhgh3sVc4dHNJnSPzOSW7g8cyLsYwWL7rwd5B65O71Rt9/0dcprfn6RRd+cRUxCG9PYU42r
YFvOSXoIcbcmfRjSZXVYgbrWK2AihkmhA7kUfszIHcjL0KJWRGF5ScjSc5s8O7lDEh4qPcUZ4eNp
s1xDUozNGi8t5o/QAU+nq8x97ozokre1/tW35hxLgSTOezYeuoaFf5Z1JJxzINdNVOWeqAs0/3r6
bTDMEEGdeypzm+BUKRzS0yA1ZeDzdCt4qVvjFA3jdArsDt5t7IAjsdSPKRS1B+1y2GqheQrpG31F
o7eBySJXNVPSq1EG/kWMZBFUdr8VFFCOPVM9wymM78lQ7eYoo3vAJDRXVP+yTiM2YjKp7Hi9ZeIX
qhr3JUa/6IbtGsJGdB5T6gk9NgjDqJHI68WNEv02SczyY+z1TzvofthFXux9t5leSsrTlBZeotKK
9kNLcel+PtzPDNyZnmDKsS0RcUO6zIinDVDTc3JzxjfJq6jJHFCUM7wmF/VjzsoUYw5OVQtDT0Wp
jD7Utz5sjbXBuLGiGV+fg9h4oQFOqBJeR+AZi8955nektDvJ6iZtgIC1Q4X7d5GYJyvS6ca33LU/
yXTipTTVPeaZ5isiY3eTz+bs3W/C2HiRxuN29Oyx/UFUfHTJ6kbHjVtBKcvpbNaxqcGnc2wS1p23
sCjalxwU/SW0zLekepT0/59lYkcvbm1Qoc4jAxeri0zA1eujGMpSpyzA0/u2tcT03J9hFqqP981w
Esisogizj90yJESxe7DuYMnfKRx5PrxjuyPXAwnGPdGmc0o69/cEjV9PE9rah2G6UGwusFvwYC+o
L3dZdt2f6ffwj4Kcrw2XPLHMCk6cuiMVaYTCy/r1PI8k0tLaim0kCunBX9hY+QDW6v7g3vFXsjoZ
pH8fGqv7mbRZRVbyAtwaFsZhuxD57s+MpCDZzJXv8Z0G2S80yF9P72E293CbyuFuFDZ2tqGvTE4P
gxaeUx7um78f7IXFWC0sxuhOtVz2dd/hr13947VauJvZCYp9xgJsXqdJ6m/tcXi7vy25v3bfQaIX
JHrc/4R/2mFSIs4CyvBWUSM9FnIgI+aeoPNre3kxCDUAWYgyNnkP0FWloPWaf0TL3J/93vRDjYlq
0DJXogzw+/X74f+n135v/n4fOHOod/fQmvuLaWCn1A7IQrnvIfz9Ld63tTsNNiKhiJNfp3EZiaMv
anj6UEStdWtnCDLcxBsG5VI6fL6/QRPfXbMpD6MzlsCX7oTJZb/OnINUu/8KvCTgOZf/uT8zQtVs
9bj98ful++sAwv98R+MqKIpOcfi9u/s7fu2zGCn8iRL9XGZyE6aC12JbI6vq/uz+cP+PLmIFjkeC
TKryGV7XdGih+q+IrUu3rsZllVYLV5sgQzMAwX7/msP76fb7a02TXb9cVPfLaVyiX+8P/fJMSFxE
1RyFWy0YxmNV5uAcKc9T1GPz98P9tSycWRnCDYiTFrtKm2bF9v5BgoXReX/A+w+ZP6lJ1Z5hXLlx
j9QJvUBKqudiDiM9GF0TfgMrqXeOLEsSVij3uTqsvszxcISh2FIvmupqYO7SizMw435PWl9VkUka
vhp5/mQllGCHcTvRyl9ROgfwFhjIDiaPCZp5UkjTIyMhn4kVHom8WNMi85aZsdqZU/JTuax3aIS/
yoJfmLVLZxEcnpYX74qsoD4n7Tv3w8ADEHbBecBSicyXJECjTRX0zazsW2vGwTkQAVlyS7E58skR
l+HR4Q9cDStnar5Ti6NXTmN0hQAMOT3fDDtEk0FsUztBo6L6j8ua6iYsiJRchZKZ9sGX1sUXmGyt
7jIu7dWuhT0h45vuuCcxNf6aal3fVvRIO8zbTfcu0vqBipmH7cfQA+ITJwUC7L1FEb8uWvfQBMkP
7tYQngY+TxB5sabQa1XTj3mmew9Z5AjQhGwZF8hPab+ag/Oh6Z7eZPF6dPBytvRZJtfRoFvSL/Ab
IpeyiQ5OaLJYYBiPBORoGzBd1CWCtFp924HvvAR+9K2KYOgOHV49wxwPOBYfYzo3fcba0vcfIkU/
EfW6F+YAS5wSw7+7AcvXESjmUJCBvrIDOXoQLfgx9CjAGgqjReqgMN8T2mhx5BpWYkefJA7iSrG8
NlO4Ax1M/9w1vhbSM12WWVbGFL+siefr/ceoveZEJG6LDPO02+GwZV6zaQEAsKZNydTcMP2iEShp
DlqG5yO2wYlUwQYQVCVNM7q4tfU8taa79iU4DrQRT5SoLnz2ZlVOEYpibEI7B0bJWBMlHtu4vUqZ
v3F1/mG0m3amThrDm1wm+AcRcHIZhrn3Z0EPwwq9uY+w0HX6dxYQyPsPplFvOLfjDfNDvGEUuEZs
EeX71Fo5Nenoe1QOpCQpfYNC0t/i9yK+IjOeJsf+CRtuYw/HMtEAn7Yc466GtuabMJaAbftePYq9
WDyi+uIW1RffaLs4SM3FS4pNZNoyS8aWvDhN68VzGi/uU7H4UEcMqdniTMXxgxpgMbDOd98qBtZ5
cbLeX8JdsaoXl6u++F3tEedrgwXWXLyw2eKKdRZ/bLw4ZefFMxss7lmtw0RoLY5a+ooIOjHZjovb
1l18t6TDcIEuXtx8ceWKxZ/r8wmaxbErFu9uiNenWNy82oQVkhrOvHMXry9JWehwaaNRmcAJPC6e
4B5zMANF/3J/aElUXPzDcXGOFj9xjLG4WhzGWM+HF2dxHcfYj7V4/kwj8gTNaIgeIktTqyHbWaVv
cq9K3b2zQLb9RouegtA5hsI6FzRmVW/3p2q26RG0xHtmzpPVWs7TaES7KZ37B70zn6u8/hESQM9/
TdSqQdjdpGhrFurGcFAGkSOtXyO2KYxxg/e83GZu7RWisa4GK7u+yNsTwu8P5juEIlNGpO5HGHWa
i+HsxG9ZGStm/0O99ZuRs2B4QejRrsx+GFaGcpk6lUwLU/1SSSUutjmJS24iVwT5GO8k9m+u5BiT
EpQcyv7OOgpC4ywM8Vj1WJGAIY5bylXEcmnvFtzNi9WCO0F3tYe9GW2ybOEBUDbd1ADpUKtn4RZ9
+OeUms8oK8LnlvI8yYTZqxxO09y4+Dsl95XkPTOm4ey7U3mJNfzSi+qmqqlKRuB5grne95Jf/6+V
xcZipfiLcFuhunIsDKmmgQn8n60Wc2/GbuRY5T4xVLInvaXctpmvrdAMvipEi89j1tRYUaedvYg7
RtlG/5c/wfwvbg+lFDdUnSgPnUag9U9BSq4ftsQkt+U+05A7+Z15cwLuANoQwqmJ1dfUZH6OIKDc
weELr8LFJWZmxloj3GTdwNtDGReEp0VsqvcGoCUVvLQ0lw8sV/XrogK9V6P+9YEzF8H1Px04tZC2
pESHL1C9/1WQjZshteJi5MC5hPqmtqEOQe9fDWtG9l6kwrOXwNqxNw69nEKPZVPydbb2hki+R8N0
9hvhfpB9ZqjwuzT1t4JiDsUf+xOBig0AD/4MdWL/AWA7HrIomn/R1v5bj435X8wNHPWFEiaVK/kY
d8H5XxT7MZ4ZQxbc6nKm7gLLXdQ2fAi7psk26QdUGfkayRPIvNT50suI24OAwOu228IsxBZt/3lQ
3+0kJrVQqi/uUgGp4vIrV95DPJalR640hLAsxOEbiytZCN36/iX8j798il/OoR/012outPafNv/T
+yyuH9ln8z+Xn/rHu/7zr5v80J873Xy0H3/Z2JJ83U6P3Wc9PX02Xdr+3ai0vPP/9T//7fO+l5ep
/PyPf/9gcpZvoqatox/tX01YcrE6/QvnFsXT8N/WH3WRRvnH/+FH/+7fsv8mbFM6QknbocK5OED+
9G8p8TeLK5kihyGkUMLCqfGnf8uSf7O50kCPKt0y+TF+qim6NvyPf7esv/FW7n0ms07doHD+/xOO
ZhnmYo35368O+gTgtl3HBuxo6JZj/fXqcJKxyuq0iaGI28KTY/lqK6Zuetxv89LsHmPLCR+DeKA3
Z6Se3jKds0rdesI1RjxFNndHmyZpMuTyqdQqrCyNme8iHMHnYaJMQDin/dD7CBXK/oHoC3p2+ORR
IiHnjYbs3CylX6u+uMSfJ5E+f/O7PN/k7oDqpM3LUzJDhQ/iBqFfZDiPlTvDfLLp8DkJCPdABuQv
+daTQri/a03DPNlF5J6YwEIzrphrmCGezXKkzVdMzfijdbVLqAyNv1ymJ5HLdD+PfrZ004cvel1v
kGOOXyOFGqJCIVwC0GYElcU7bM1xVYUOurqU/AZyGl7HCUZDqDEIdO3cvjYZpuViqRqXqpQrqRvh
K1WzTWan6IhnyrNjcZ3mx8kPxaFX1YfruPkmpqxpVCPwn8hW51jOoVd3GpouYi9a42rhw3QR+2wd
GW6qOevPLh1/lUynxmeWwcF609sawIq0DrE7vxQys7aaDR1ASvGpIWIvCn6d3sx0LgHKYiQbh1UF
bYaeyz6fhyd0cu7WMQF2mgyfItvlutHsNNGgsyzOcdO5b/opftQBJjwE3fjFH7Jhl41pT1U7Ritd
d8UedtMQ9LtmQL1CoB1hJb3xIMb+6W6rIMl9xAybkhrNRzDlWVPoPOGfbtuCWSCVuwzRtiI51KHc
0ok6fvNRVqM6xBCjauylJI/tS/GT66jaJ3Em9s4kaQO4froBFfbSJDDB4MdvRxU2N2Vm5tqx/ZLZ
Wc9czzZHrzTbcWfz5exaN6TxNvU7DFv1IR0rbR3ECaNoNhF4j6F43yZIVbTSDk8GVeii0b+XGo3J
KaisR107MnRYMGnwhJA+x+KcnS4ZzcyDdBkcLZNWnWKJsfigtZ3mx67XStwXMWmmDzTuFO3mjJwV
K/1WW3pyLpcHeqwncm2ifZijAtSTlPM+pEDVWEeAPWTruE/c2c2Likbzghcz2zRETm/gHT8nUbmL
OLNIsYDpNcQTOX5+vEwBwbMp+ThaRGsZIT502dA8rbO6wzqQs07XI9zRVQPi994ODJCTZpoDoKnX
+fqRFGkFUXZEyHabtpje8smkgM4hpyo2Vx6B7HynOJxiP549M7OKlTXJfud05dYo4271Mox5dxrr
8DuREemhrljZ2bJdw8hPN4WOIA2WgQfJrN5P8xM0pFOFDOfB0bN8nRnLxyfDbIVeHFWtBiOxFaoF
8crJWvrMbAr0xZvGKBOC3BJFrTYhFl7UD25hojdPjpHPOtkM1Fuo+cWJMgsa2qUAKYPiS1YQAF83
aGW5A1+4dt7tNkCh1oASIQv0cR7N6aA78E7qCBe6X4Y7CwXUNswLRDTgrXH607WM49DBPd/Trp1S
tfHThAtNcJuoixIHIr6rqxVF1SVmCRXX+TchwCgUQC5RJK+b8VVz020rou5SmLGxmmr6724Xg3G3
2mOoIpbSkMxJiIAAJgqITAiYm2FEUja7X5RLb2/OnYzFXPbV8H2IQMLfVUorvkZIfifd2XUVHpEA
KMdVuuP4RLslW6dOGZ6daZYrMDkALBRYPPBlci20rLu1Tm0+ikS/mZgVb2pwHueZRh0daRYLgeyv
lQvjS1XO96EPt1VhH4IyfgsGECQqK9U23xRk2R8oCdirDlfSoXcWGVyG6551Eza1cCkVmlq8j0vt
ux0Xw3Psm7citXcipLogdblQRknqZhwqzhJJZz517/rEnd/41J3QvJWc/VvyKPRrs1RlckURIBh7
Ugzd2VwHHQ7AqBcIyhtzLSrnAzSG+2b5k38VNaGPCbKgsfSRsMc0sYY4G88y08zdhL0ZtES8eHnG
hzlUxbfYHsTNsbRXjEynrJbda+FsQUoJi1gnhWor7neoE/6II7dD90oyRtIUNO9yyinoJKN9lojp
VKnkSxoZz1TZtZPyww3ZPMlLPf0oe//WhaZ6jTXtS+Z0p7J04s28VGwA3DQrM+zMtYlTYJtlSFK4
eYOLDiloTdiJ8R18mxFhTZJ3kngcwkarXGaEOZlLwQSNEwT93uWM37S+WyPpoHht/QyK0H2rgsre
z3pArYMUEUJOwud4Skwiw6OnUU8qL6/5h7LjkoXWJgNbtzFKIrVEY4Z7mihf/NCu1kOSESmVhP26
V3OGdFiLvd4v0SpSmveIBtw3s128dGkH17vJRu/uxVJWv9ch5u6cGnaR3dv62a1oyWKKUZ6a5bB1
0E0cglwfNioUBiDKPMCmRmWfsvU309A3WM7NV7CdI+AU44F+SrCuhbSfQIOIYBh2Eu7bkcYkUi7b
tD1GasBc6Oo2lA3+IGfwAx2d8TYZJ73P3bcpHZ6YGH3MFBTWyDPdrUia16B3kce2etec50oDF6c+
QjENx0IbvpTNUTMsRI5VWaxh0WJNFMbp10DiTPEB+wujYuwYW1HV+r5uGBMx45jMAWiOJzXQ1VA0
GQartMY08WFWuk3wqW4cQPlbZzOxol1cMVKHAoChaHK1r9tOp70UFi9kVc5b1Dpq25kLeYIsjn0K
tulUmxZmnCwwVl0yHXU/JRXGyFa5P/yQKTHPmEUrOthea6DUqqvEeErSAOZ7756sqvD6oXaJHSD4
x7FuQSf0J0QnY1MGJ2FEx3oqiPNETgGKBYH56KO0CGWzspuyeWxcn9q075+htBCoCkLEa+jUn/s8
PMoKiUtcUq4iVfCzmklggJwI2WZ4/F+Mnddy3Mq2Zb8IETCJROK1UL5oi54vCEkU4W3Cf30P8HTf
c2L3jdv9sBnSFimRZTKXmXPMpuCVjWduukZm/9QB639uyWbIO2kGOBjMveqig4G7/aZIP3MHI73q
5q/WdInM8kPGk+yhVuPB7bRAZ4TEVPP9ZBHEVrPqSUPKmT5mFgTBqPgcaa32NuEv9RipQGa2eZfk
vParui2xi07mnmfaQQnxoXwIp5um6vUO7mF0GpeUiBO1KqpUfz9IpBQqpfOfkUWEI5gSgPpiK1QD
eHKw4xvpVn+hFGINAYsnY5BcmmCkkx5V+4Ds4G2s4lWQ+dR5RvWUHn7KCJYeEjPDlaGytTebJtuO
WV++D80OxBYxB8uD5WZ/PGK4T8LWWxYe3q2iLtxi+2kP8cI00fM/SveK23S8R7HzywUtdCiWI+t2
wDFWqh/xfTLb67yLyvM9EmDrhoycTuTlJR/mbwcYzU0XQtUro4VLwUscmKZE7aaEnVw65iN9Ql4x
Qekx1VraPcCvnCYxrmm3/QM1a0H+wASuy0OZIESUH2MnQ/lixPNmIKV4n3vytbA1lOFsMY9FRX6V
7QE6ZYPZgb9HmOOg3BbEhhxnNb8I3ScHxw6fPaNNjqy0koObjvcY5SkI2gXxMwEFS8d7nrUDnBnj
OWXyFar23YPfRRlUD2lzX4ty50Tjow/PkmH32WJ0cTQzEW59azbPrn1ma2jdNam0thQyULxadFWh
HMh7E/VrLPxN1rv1SQ0Fd2e9XDOr3JhJPN9WgPUB408PFbr+3kmsE3RQh+w7fwedAAyxQRHejpXe
DToz93FefpUlV25oOMlNVs6suOa62sSdJ+46NUCJmuRyoOuCC2M4gKhj0mG1WsgsXW8UjcGswHJz
+imG+H6ZsU5EFXT1k056AnHXQQwKkiAcF//Gy5id9STFH1q7hjcJqSixknTfxPkjy9j0lj8/51Ih
1MmwXxsZyXeJi70LWpSzKcWM0HctykZvnG7SGDddKO1mU3epfzHH4pP5DwIHo8xvmj5tWExgBvCM
lWsF36ekJ9r53lzvlGxIuIaMcewnvFlywPHSQNJMptx9ah2cerJipWdyW5KgF+7swKrGq+OD7Gg9
uqf1D8l4jPm26s1S1DNLM+Cgvlsw2jZ473IcQw/uThUx3kgpSYRpKLb3vUvUZUJgGFWlfzIcCt8+
oaY2WicgcLc6IlLEgYMQ6cCu+IiJ+rb0waPzN4MyMweWDlg3qv4T4QwvO/qAjXSJqRTTt6eIGiRd
hiTJLvsjbJM3pFMT2ltjsUyBXQWlkMBqtbNsxwUWhu/DE+O6Z5eDEDT3h5MdzfDDdGffYSAHo4fs
KwRhAOiSG7PZ5lH6npI6xjRUsaRYjwGeup3OX1OU5/dkcbkM61V76posWOKIAJFqHI+ytUg3s6M7
H1/1s1WX735LBVwRysC+bACqyFkfzlN8EdP0hBFiOFSdqQgadnDSUq50Ew2Lma9+lT7BsZ/NKJ5J
N3c9iWDHx+/mPdV4elmCLJyiWQ/lG8ce1XTYHjzDGA55Or/5aWPdoTpCwQvJc+uvL8sWGIy1OgwB
4t3Wc/2WgF7j5YfSTpVOgvxi/tDFsIDzxqIKDkvulWYNPi4hTyiw695XJEj7MtkSt6n3JGYxBjaI
Ghwr3ihh5e1zmUZnMWUXILXNyWrcLwvaKdF0IHqrSGK7JeDsOEXhyL2qne08VHg09fan4U7UnKGU
Kp7mOeMRH6xv5vQ2SoY43ZEW/2d2a55uEkPcRiC6o/kMYo1p3i/IXevXSRtOOQrbAmzYOJNc2Dae
SbYHrPQMcfy2igtnD2ZCB3GrjlrX5VFYfrxNPFTxWW1T2FkSXnFS3RoC3bhHtSIS9gwWzsh4o90/
CVTs0GyqHZZbuJphh9UZqS+LO5IbybXk3N4Dkf8l3fmPXuABIv1Y9OTf1gOczKos/dsmNE71RLQz
wD1n+2PeZPcleQ5n5tpY47fMOvKg1ojA7CW8Jc7jk86VT8iH8Lyo7k15gzzVtts9tNUD1rQDt3h3
H3IfHQSjnG2DQixmaHXoHZxBuX+zkEYfdOw+SJbr8r3ZZtbWZFPDMG75q9LF2k7NhA+3pglLZ3WT
24b1LDFw3CSI3XET1g3UiBElvlVeY3ydjmt393muCBXpovggFSFzqtCntrxDYCluWBHmZHeFugm8
khUgdC610QztdxZBDCsaCy1kiE7DEDmuYl2wQHRL687s6j2YkW1XxOEr+9dDb9bZPkoRm1sO1U5V
atyYy83iFwcUXdkdHUF3wFnOBi2PzB2Bl8AGcYwH0rHx7a9X4NTaJtuB9EW23XRDXMI0zNlxmVv4
492M9mwMEKjpZxzfhXY6kmR895a+47CGpj10k3lFKrrOc16RQhEuIBVEvyiEUN4VHKqoDNG1Zc1b
FUKRCZms98lyaEKXvDIN4Dpp7eFIkOa5wMF4Mhb1aBXaeqjU56Dx4Ztj9VBbqOU14BkMaO7W4Do4
4cYN2l5cxFIaxxkxK6gMOe2zmiGVJwyft3Fymi3Sner4Fnzje94Z+rVRCwOD8ndnGMmTyJP3MF01
fGH8+XNjpcQyhhqAAFg8jBmL8TIwiFks2T7FGeeL0zrAZhAOx303HDjk7BPHCiX7oxN1+WvsOPEW
ouPoYOGG7wK7LioORTLY9+AYQTzrMDoQL152LGXjhjREfYQTBXQE/QCNiHn0DV7U3NV3ULP9Hehr
FKelAPyQjpCXMCqckvngTdR70WjNxzFknwegHUF0ajNrsqJvuXjzA7vdowlq5jpRAtrg0dy+/kgZ
xKsuZXbkZETNTDmzKVFd4IB+kztp3sIy3bkFkkwwUfYptUqx8SfkmJ024zu5Y9OrTs0E1VOmoI+b
A6p4UJbJkl2SiZwFFpXdPpoa7xaxtHEEvP1UsSY5LG3GyL9oj/j9y8MQr4nrWVqRUBcnt/no2oca
gc0mmglM8ichfq9xUY041e6o3y3tb4TFVJMIuuWeRXt8zNOQEl97OA8N/9asvtTUHaapmYNWd7jW
Tf8jNni0FPMZ2MuMAiJutwfNQtdcsgRVAN0Mlc340HwqsVRgidtm2yJUAUFc3RSF4V7jON6m2nyL
h875jIz3MDT6S+K4aFcI0ZU2KLtUETSHJeteajI+LRsAHwj+Y55wznOLG1vDMBjGFOajkbq4wXB4
3IHNRjiJTShDhv5UwtL1MQFwatYTFCFes9U6rHVGfXWTlmEmGSHUtLG3W1K7DCpRcliY5avOHic8
a4xS5B/biTFWGoj+hUDf2Y/PqI29ezGeIIe4Nz73sm2N4dHVUxFocKMU37DRF2ngeS9IXyyUCg8M
zplilR7/SJqzNQ/hkWO+JsUgioxjgj99UwIv30NdVEE9jOHG7nS0B59PZNk6sRhQxLHM9oqDkVRi
w0B/zcswin3Tttkeb5h/IEQqWGBCMASKHwCoXiuHbhx+710/9cMrSrYFSUN7Nwr1Z3Ar/ylLLf+p
FkwIJmYTSjyMbFCh7uA5Y+RMskshTwbe2MAgbvIphk1lUNzdjlH2BsNGnzkuEzIdGv+R+UhQTVW2
G5epAOUtG8b68DURMeDSH7cGC4LzbGFXNtipbpKmQBJqf9hMzTEhyh27neRNerB2s/a1IepogMj0
E5kBTO5bYgViZMn4Q0VUzvHkn8hzQ/VVN3cI+yhs4eM/plP1JNnXH6i+plM+k0aMpvYUmVl89GME
ADEOLuxGBhlfFRkCYWNLZEJoJPreOmOGbpkFtyubl62YgZFUeSX1EXdFarOLwCvye6iTNYMCiCkk
uYepgCSnjPKXMlAULll0SEgZ5sZBuGtwJNs5+cndBAMlb20MyNxHUjJUiLw1g9m788xGn4c2gNvv
bHTK2DjLr+TdIjryp7O1fjC/poTRYJHNR3uV23WJ+2QyQtnj7P80mtX5XXFM9oQwUNxDrm+ZuBp8
klGm5ln18XEulBm0DcnHejDvqUCc/Sja/uxp0QQKuWmAcK06unjiZMf15Wl8lki2bKAhPpW/7IHg
UFVPsYIN5s+MjZLd5FTj+ScPfELSpXjYmN2SyOrhg6WtQIcBH9cpxB2hAO7exAuhe4mYbWkeRbg6
EPNqldZGJDWs32c2yIWf16XHzjvyrB0ef7968frqNhWRFQCh3OaDmo6U1ByuFbw7K3HXYD2gIn9+
jGVSkxKfzsiHihmyWrNoOCJ8QCy0ySqynOeG4eA4ZnpXIO6pu3APZvWtavMvssQTziIiQVZhW5nQ
Ojpu/u1V/YKNude0xaR3Z23ZbWOcqVg3vMM4NX+wb3GLGoyqMswG/scSvv+EQNuLJ44VQhbX8DRW
aj5EGeD7KJ7trbPKJ01D4YiCevAfoeeMfDFysH/ZGv48nCFLZYewH24yO0WKOtnjrorH311Mxntk
Z09ona2Aco80Akwe1oi1R5CoF5XFSNOwBoqytt+PZXYtSSXF7le6W52YG0m4O9PBao/KkTiHorhZ
CWsHSl1ntT+W8y6jydpMdjbuYDBUexi1v1GmfFViOXS197yk+V8iePdmNUQsb1hkcEtCh/JPP1nR
lhPFe3DIr6HpDUj0ULbNw/zp4vHY4CKnCswPpPU86ElZp7keN4tCsQU01DjP5tRvwog4xGbmiWjK
F6I0xLY3Tb1JpOjPanrglcsVWLm3wCTKsxQpyVE6vFQjED0rrZcD8wlePFH0OojBfiHeyFp5GUeX
Q+DkNTinIyyy+6WeX/zccbY/O5JFV+3FKdd/6+7GSmYoaKrPPsCCw7Gi+nA9jUbccp9jY7JRIHkO
0cXzqz1OcmcmkNgnJLmsMaJDZpCA4vaReJ8lcnIL7YcViq2zCmKZWM1mULM+oZeBji5iv+NFACnX
ciesO1XkEPCKzhC547h+mDVZTbSa13+9Llf95cycETWcfBHJcNvO3nPhf7nda5vEV2OOQ3D0zS98
YCOTCx/nUinvVQGylzi978kEP+MjXJbkCW8MH92fLdTqjDZWrR+g4yxE+FUJ51iXnn02+OLYhpEs
9IoKKztvvYwDB23nceRFCeSZGeJe9vTtfyhTfOnsfK2tbWKImzEXVyaOQd7nzdlALaHs+tNMBt68
5WXIKIDl06QflgiCkA8s1/AAVjBueMdx/qb/qPiusGRPSsiNqVHOD/3aVNv4N/WTILLbGBnLzMO1
Vv2qS0UMh7g8ZBYkias2LTSZmFFfshYykqFeYj717MXWbnTS7PiTqz6F9XgcFyMoJpx/jbOiGPtz
Eds8xLJEKqh7NkI9Fe/ChKxpEP8x0WbJHMgu0RvEEx3tYGPNuGvm6lFlxJDYbJKKrWsXPhlfBJQQ
+B0vUcTsDlRBlUTXzG6YRpQWHgSd3QmkioRvDXPyFDF+onzBdeJz7UTkLW1jZ2B1DPF+HWmYWPiR
0c2y2Ol++kpXFTWhPHG3VYinOX9gGyEE3dazU5zaRRzj1vUPEQ2RJbvx6MwIkeNIHNGk1uc84o4y
U3HuGwhmLqr5o2c4AUnpezxy5XEgVn5TNw1tkuN/FbGBXzRaqJkLGwGZx+iL+UBgyJSm0vdvE+m9
UxBjOMPKrTgwzn2NZXIzudYxaiMwGJajz3mIY07y9VYKfNmdI94boZniCOmjHemFDZXSKBDBN8V+
mc2bIcRaRD3JDA9HWORU52UlXhUNZfUEYGgjpwnJlT/sseK+1uuXhZHmwmt4drTxSIXQM2EO703O
n5/r7udDvZ7tAtP3LnXVQ2PGl8mO+fnCSm/aVTEOQ/KpcVHRRKFDQYwbZkuqGJqgoaFXsekL8+Fc
saFev1s0NgRXRAtv7bLAukyDivqq2FR9dGeStBH6EQ6o/r7uIFPJjDd6Vs2/1FiTkMAerStbmub1
ll6/859fjfmvIQntjUfyQDBVxjsLTFDQZfE6PTolZjUe2LoGhzhT+NaUM4xnVRjYJQaYpg1qcBkp
mj3uq3HXds3Vr1KBOw3rkWv2LAEsCx9Q4d36kzUFQzq82V7xq4/kRJTmiHw+p/wtbFvQITu//bU6
ccF4czw7JUs1hWbfoDw9Z5WlzqE3lKcWOLeAVnDorfHVdbkzOM6JeAkxRUJAaPE9YWEv6kbscqXS
wM1Twkb9kKsrh48FpsfHBmV/NwLfs8scc8Lo/HNvM8DqT4b+5ZjGs0ime9CdUG2d8BJF8thY4qrR
4Rw87YVB3WUL0zK2CN4w3/eaZHuEopMpWU7W8gDl/nUe0oiXd3uXddPFYSKEGTbezU4rrk4LYCIl
XoRid7rhmewQAozP0TDeU9k+0q2prXLbFhmjxMqXlN+uxQFBr7z1zdURsuRvindS04OeCnHXwrM6
dm8ZUsnTomcvKIGXBDIa4DiZf4lCoXqqwE5y0oWHBMH7bgzDp5YWEEG5bu+ZiLZhQsui1TG0y2Lj
5zUh3v10IHmcU3AdzDleFe2z5yYlu6yM40fOiZCxImMMUmtzxWS7tjgZrUif+jXmSCN5TjuPlKWo
guxcmEDrpXFonSY8uJnOj5FFsAkTu9V6ZuzJGjVPptL7MtKMCwr1keQKBJdFEePN9wMrkUubEIhT
orjpk/G+ixABUJjkbf8rTMvfJk/xRqp5DlyrJ52oZf88Ds1nKe1Pg7wtp3MvZu3gIU5/lxYSFuKP
UQsoYzxNbrYqRiwdlHTWBADHgTFcK3s80fFY3JKb1DcHkHOOveN+LLd+hgsaGBQZXYvz6gO2O1r9
l2kZR23Z4cnBtJSj70Zq7T6kWPa2HbSAg0UO0yZq0ucfO7me+2M2hNZ5dP+GFQrKWEQnl14yaCWJ
bH713VZh/u6XjFd0cbJ1nH36h8bPoyClgjySfSgwqbp//VrLXaoJ3iP7l+l9eEmgRW7kMqlgSOqT
Q1rajh8AcpBkQCZcEr9UaW9ZgGYBARXA6ybQgqGQr7wIArGsCEBd2/RHCAMi2ErrZj70C9CWeXS0
u6s5IN0xoOcAOaLAWzH+TJ3N6BfGhXJdp/yRJBlsTX4zplArkwiGYYfrcgiRlWcmAYa4J3iDFyBA
5MiGyAp5OMeISdNT26bRCQnWjEGHNCeiIB4iT+/rzCYRwvpifO8+qN4raKVuuwXd+BDV5GIkjOt6
sulZqd1bNNhuAcZaR9GBAyo9qqp2A1rp96I/1bn5FbYjswlnghjm+2iSEIuSzV0eQgZDnFZUKWa6
BXMHRwSIowcDDjrrNLVrGiIYuLYl0YUALdCtyMZsASy5BSbjKrkEnet1R9vx/g63yw5vOju5ghCs
WQgrqGTKsnzZTjuTBdo+TMWn3T47HjzefkSjkEygEdhfofxB/bEztQTMxJCrcpC5ZOUj4gq196BK
sVBGwlCoYyYMrqMMhaWgg3IXcgWriTYeTBaZayP7xpF1Vykuk7l2ayh0iLxIvTy6SLN69yY8NhIj
Bqeg14C2oqbGkMgal5kFh4ZBSPFGZ8Vvf2xnsD98Y27tQ+2a4bSWoTgmGnAiSShfinlwY14Mdyp3
UZw953VjXebKDZzGoL8bgNg1eJ0Mrjng3lvkYC25c6R/Qe+FkNJc6fK4pImeDupk2Vn4n/Okn08i
RwfUamvnEpwdFyNeCvJ8cCymWycZfnut+7R07RAw5t/WdXoK76VC4Gs5rI2YOwa5359MUAEKqta5
0vZOzmZ27HqMfmFu79NwZHvoErUiHGzHGY9dZI1Xo438IObVUWfumcVoHjRhfUiFge0Bvrs7kTGJ
zjLbRp49byJt/WH1C2W8JvhEp4BAFnt6MIE9bqcrHU6LyW4J0Jgke6EWvB9ENlZh0zH0mt5ldRv5
umV/I37nI+koavRMeCS8z4tq+ED8U6w7uhCfon9hEWwcckDZii/Z50Bs23LqqfQmZEjr3zJKU+wb
4CCNQOXUVbnHKAjGE6BNWUB3zmESsb+RWxHO35UZT0enRJCufIL1etYR9Kpbx465eLNK7O0ovscv
ugnDToBbtJ+KfLiJSmVtHDE0mxXkUTf1uDWNikUze4stsnN20IiR6rHYRUb00dqPZVcuL3VBeEWy
EyOl9Wjb1h5EYh1o3CBMJ01mvd5oAqHxb9CNORAz2mlX4A8B4Phe5jPhrrpH6DI9RUVKc+/agNQg
xgVmsb4atMcWnjg7F4pqi+N0Z5rpcy+tN8X6iFQp5ivIRJVVkX+dvuToEPdINGjTeX0gInP0oxOr
+MKa6nZEeEjYEJhx37YuSoZvsV+F277z9ng8kosU7TkrsCavU/yOdKld0UeQwKj/FwNDisXGqJhH
ILMizvD7DA9Nnd+HHkxGy+Jlo0QbIu4DuNgUybloQRO39fyR3k29+OPkvF3nunypu4Yt7+B/JsDT
97HfbICakJCzWOsYsrjkC61FOXS8J1CDDcR64LqInHRXN5eVn5DY3Ms+qzDq+eSVQOSUwsOOVvrC
SZpudx7L9Z04UUNz9v0ft2Nj9kMHbPBFeV53ImAHG/JaXf98+NdvSeTbyFnI7Y9t1JgbAnzI/BiL
IiKIdp09/Xyw/utX/7//r8Amt+loPBc/F9t/2wqH1IQcOtFnzrK39qpVTyYtYVaFM2ojXPstQblp
2o3nn1/F//Wrn9/+d//v51P+/RX/3acIMdEsJG6/1cLKOGkaG2cS9PAYPNAushaMQVWHMm8OYd0Q
2pzFCyynuH0Ro/iKoInew4segZFl3kY0Cp81lo1amuVeIEcOJJ8lBmSmHTE11EpoiOqzsgcGgjNr
175jWjgO6Q2vvANHLJajmZqk9+PpfjTIWItBS5bubG5QlLKpZMxBXg93U59cIv4cmH+/R8cS9DBp
1pCvTxx/Pn69b87MKahMjjkIli6BZN3BFT60QOtXlDr9dg4BopcjUyQr5ZR0PEqonvwjaODggyE2
A2cN5bacnM/aDh9mYB4HjxZ+XWIb/fjbrqVFGncH85IlqPSYC82YsLL4vvVTh5khcaPDgKLIlmpj
rxWlDI3Xvvg2tV88jdZHZ81/Ga7G28UMX6IGD2PmzAdHd/W5yjJ4QxO6mqW1RdCqQ1bD8Q9HOvtx
qr6WOb2lduEaNPUremjm0gtHwazyO8qFnaIjwtroEcdr9dciDNRgXFERwemx3ZcRKDZdesJnmBCB
7OSPZkAB9i8hr8fHqmO36rk0Yoe3GlFVVk9uJv3yPe6ND9WPuF4oHEw3oeIpQN9UNWF1WNguKu6d
Q7IscGedxj0PvXLPolLPOaG61Lx0dFMxEX6beeRrTbPaY0O+y3tgUw1AmSDs5chi+KtxeeN2DX9h
pR3jXE0pg6zHiAls48FVq8AlsKvecGiS1JRz0WyTAojiXPkkWE7FIwjKpxjTLet1eyB9GXamYU0e
hDBSe9SMS1u7pTjhfUT+zjgVs/uBjCrJd8csvSjmg9+aHCi+fYJjn19mv9p1WTESlEWPN1R1xv6g
C8FoopXwKx4LKypsYHTLG40iHCofqLU/xsc6bM/gp9B8T2BR1p/fau8dksi25kQubVie7WWWdN7F
m5dlD+7kPKQjurf4FZNhdlFmbSJLYLDMUPpKBCBiAMZPP3+R70L74GcyRkbOsTT2HTODIW7lEd3G
TAQns1gy3QjBnlWIFd0+FJM/Hpt4AJI7A6NxzZmllc1WvbpkictxdpeW6Zm8eP7dgZn+vPEiTwaG
G569xuCFQz2MxpXuP/P3FHkfbUwvuNL8CzUOwVxTvuVg2dLkVrnWWze5ZeD44S9dWzdOKsmx8zC/
5O9TO6BphJbjjeGHE8YhW+y0fxqceGMuZnzu44KuhpWZcASS5/wHSPJuNb2596DUBE0yf4D5mNn4
M48aUiPbhWnIEwsX7Klym78m9uE2ztJrj5BhYxKvlI75YQTFdC1jNlv9kr96yvOBDVKv0z7sPDZS
rKZVel9k6dE0wnhvVCLGziN9iJtA9/yCqcsobqrJN45Ysdk4kmMdYnRA4x0DbLZoZ35JO89uyoXE
gZ7oXe86McqJ2DjWiDr2eFIf87WLGj3C2mzonq1i88DeEVNnPj6rnDlH3qceri22DlXt/05xH6Dm
6sudpfL5bK8vv85lVO9rHnaSInXAevkS2/DtoozplklFGoTUGRhW9V0cSfZWdfqW1qTOQl4E3sr6
FawA0Qzc29HC6YcNFfsT7ssIHTAE/ZFROCwJn9zK2fdpaVyQH2hm2O2MH4OfTGenh4P688GvSfIZ
beYGddLeltYwQEGWd8pBFJQ3JAMt6TnsbJM1Qv04WC5RMdF4/vnQ1whUXNMAYKzC1ymb5AbfQQ1F
M+l3zjB9FWblBcpH6tz0gFmPc4WJtCMXdgtamfBKCkWcE+NmYGB9xijL2Gn9sFSEGEKPIMdtpdBZ
dvK6gOhgjzBwq0m7v9hk/C5F+2UnGXSt9WtQANBYrWcaHsBvsnjggCTiVQCABL/MQrtx2HkO7a1C
3/RR12zwaoRmJWzodt1gw4dbId/ZF3Kp+DSo2rwfNOp3rwc2ECWEGYptsYTJAyLjLpgIgKC7yMR+
1FJza07sAUyMqrUq+y3juJUo9T0zr6eTEBepEzhWK2WoXKz2r6p3ZZC7QxSI0eJWcd7HnkWxaSLG
ckeV3GeiuWF+nh9QZJTUZf0t9P5T65fVNfTc34S4PBGXtnwYVXXxvXH6Wzh4mUE4LfEHZL4KkJub
sMGpUSerlIjNqHq1YSqlizvuh5QJ/oxlYIlZovp2nbzbvf/hjG77Nes3aHVQlM2HqBOSbml0t6J0
vkMPMWpaRXBlW5XuwsGmNywRbDl4UbZWHMXMvMO/2SLQUXdQgGZkgFG1lLezh0S0tRb/yVsl4H7V
qk8ssF2tHzrTvcomIX2ujbKTVmqviuaFGRWLq3x1CxTgyqb5l5s+iCmJn8vWYoyeuNuEpT7vDE42
r0l/2XkbXVxAhjdd5/R7quz65EaISrKqeqrQyNWhqdEXa5N2tgGhjGrfd4Z/ueHxyrfPdVyfUyrb
jVte5dxDW7SWXTNDhU0TK0QrgLBrbuoIB4yFKYrnUcZefYoUM1h7/uvD3QXEd6hAUX7bTXxSLZJv
mne5T0YeKB+i+H2PQ/TEUdiTY92mT3i+6HPxNP11o6O1EKm+UOFuvWjpL1Hs4pjprYcW0P3D1LJW
9KQEFFwB1R2b25+gj55MuUNmx4yAGbfdKmk+dsilkS/r8jZqMrarKcPUAZojZ3pvfWh7SfZJRp6N
t64pfj4U9ITn7G2Mu/q2zNIaXEwidwr/8+Zfv2WQfyCKjxRgapVZLOOD6uL3eMbjBdTM4UC1r6ki
RcvxB/RUTVLvcuJTDl7rA22LuwCoo8d5N2VYxiEXZhjtT52n33FWZzeRuz7mNZMbkVnipsmMF7cH
38UcoNx18bflyfWKnF9ZBw30qETGDwK1tMs6uMeWzdODylHXGSLXfDnr2A3vBvQATj6ek3jOHtTT
KDMkRPAqCMjoEUj40Mza0lqDLEB2GAUlsS2YJdWYZioO46NRlGqnQmB4/+FzfPiXM/A/w9bcf/qQ
MQy6+BltbIO2h3nwHzlgfRxCLoeHc5S2xsSzaPt26MxzAhn+kYdr3zObOmfCKbsNc5udhBDBLc7m
fykxpVBKIWbP5yRH0ZK+DivvtCpyG1xWYhyRrxRFoCQ5lGPt/G8rlJPHdlC1Xg5gVR9JZU6hziXU
zlkun7vc13g/euviZOjwK8s2GSSYy455Uny06/DjB4Gk/SY92b1zX4Oyvv33B1WU+phH/XNkNey1
wP/XAwo4c/YkDMxe17vatK6954f/j4dR/NPVy8OoHIt9l/AUycQ/ruX/cPXCfbHYMXQRDDPvqx4i
66Nv0yHInFSB4TYkE44heV/e6xnw0YKFecsY37midoQ4kOfVqRe5c2X/qu89UjnQLGBgEQX2F4bd
T7xxMeP03rM5a+OU+TD2GMk9TFkqtzz2eldJ+QckmT4jDo4fbWyISC7iz7zN0RRNS0HIy1RuYRkw
OBWxFyD/DO88qz8p4qcuSEIfOhufntDNiVBQtADMYl6VYH/+P7/cnH96znmAIGtRAtoSm6z3z2i3
0unDKkYXcCSVejuB/N7JUB/qseLHTe2ZUtJNQQA23WUwkbLGwz7lNXAYHTizjIfvwhXbGLOh8GaY
5D8GttTtmqMbQX4o2DcGX25dRPdq10zL/FJMyd1kFuBdMrSMRlh8QIMbnoxRXNDw/M8/G//u/22+
5YeT63/IhS3xj/jEkixygs4WZO8yz0/ISxmf7sfKST7jWmOBjKqGtxJPBNsrsQdMOm1qIzF+g2Xk
7qoogtu8PorUzXelYtnK/hQ629ybL63vErvQFoy6eVlt9AKai9GVvo8cL/+PX2VuDP3N6e7mnoQa
w866PwNHpDTn8k2CdtgD519XErhyrbulgh0bRab3EdbFqRBs48rJfDW79COxh+SF6qY/5DhgjgIm
5zVHCL5Bi4QQcwSAuUTGG1Mf+YRVgtjZNCFviJ4jqCofmi57k+MMzBzCIe8c62LHD60Cyd1EliL2
SJ+RlvfBCAr+pvYhrdHMciCEeCnbdApheJdvg5bD34FlVyi6z6qfZzTuSEFt99oN6Bgyz21IyQFl
WzPLP9Skop8VDTUUcoykRYOcz+sH+d5M1b3VLu5fjtYj08/wIoE1cmGHxKL3IAvSUPwv7s5ru3El
TbpPhF5AwiRwC5Kgk/fSDZZUBt57PP3sZJ3+6/zVPT1rbueGRVESVRJBIDO+iB0g7w3buSFmR+JC
Kw6ELgFgEzJM44DrdktbLhGVKejWunsn9oZxvDvy3iW/O3n9lUhJuVgjl6Oprd9K6Xg+XSbPeLGs
UxrbxaE322Vv91gxx1TQtFf15i5nmRGHlfH+n49C81/PRLaUhi1NIAO6NP58hzHgSTSIIfnBQzA9
6FiXTaTNazm+5qO4SxSEzIpaZ4eYKM45/DAkPziwWOjZ8btTT2uUwh3q4quw0XlpZIr2UmdOri82
k95loXGPeIfoSAoMylW/9q4v+66A2YMGSSvMzqw89PswfsfYhmkDdXRjFeu13vOVuTvZB3Df/8Ob
T8Xr/wi+46Yg9QYUQpqGbvzRGanZjbYOQsaHVVa3SbaIW7Ek0cbJteQG6t+5KAWdM1H5VAE59K1R
H57Y0dxqEz3jS9sNd51FxnKUgumPHV1rYe4osdLEJkNmuR5xf0fFiHNQGSHX+dMg/eebGgnAKE2f
eRPVW4+ZWNZ2N44Zn0RlH5CjsyCfQ+bTsrG3uSjsoLH3HfOv7co463/4ExjOv770EAks23PIe6A+
/omWkKNekwhu4sMo6vF2ySP3emhN5mXizZF9f79CCDw1UfJNWng3rKR+nZJw28poDhypI8gVXv2e
Z7f9aDzmS4aLuRDmUyEjy2/AKbpcRM52046vXvIeYlO4G6fxq5l1/SCahZybZukvZkq/Te/wTutS
8ipLddubIfZ9xthxlb+UDN5u16R91aI+2SRhlp7Afw6PnqS1qKyfBhShbVOA9xiG6i6HVH/bMkK+
mqPlw9W7EZtpEXT1gjvcdl46GMu3PdywW86XbzTb6FtHGBymoCce8A+ZIA27G9EMNlvDgnjIpF0P
pIpgAVkUhk1rfdsxqtn2i7i+eEs4Zx+7nC3/qINRtpdmfaht48Ed6uo8NO2DaSrkDIaoh4LNYO2t
OI7xS+6ZtZ61qiZz0pfJ3h1s0hSrC8/VO/d6w6hg0hNOee69bQzZXnN6XZFkrd2kYUglphjVFg50
WbtXwu40TEvYX2YrZ+sxjd8lMMMdaerMJwJWwsjJwzuaNW5RHPI9De9URrk4ibsyov2I7ftONwqq
s1yJ+c7QsiARWXmnJ8MByyn2vYR9ebgidttGlPl0dKdnPN2d72iI5nbshjujMQSF2RmnghcWV6z/
oBFRw0XwufuyDTo44dJg5VrHd12a3X6NMaGQjGTtNxBwrKEuo56wbwCb+5Nmqjt8m9cGlq3bqUAc
tUiY0ipG4INt112bD97Okba5m4Hi7hL4pIzWS7yAErfFklBe7/TVfR7PyWZy+M44dFirr+4LTjHf
lOz7cJg6V8WwMOCpQ+35P59QgZz+66lFCmk5hmsZluP9WZUbGxrC0Cg1cOkI1ipEeJtLygVwdAt/
Wa3vI5voh7JOw+1idPkOzD90xtj4GEsZQU9AuNPgKV9XnjffdZqIj4PHZa2gsYoW5uTQgiwIRlC3
B9N0XvsStn69FNd2ZcN6XTSse83Y+Wac9zce/GXPdis2eHfQf+M7Ne67Z0FKtsIQcpeUuH5DhvOQ
P9O9O/a9D3yO74uQU2ZZ5lyFzAy0K+aH0Z6GLcAZ+9oG0eXHlWEwGa4+GZujVLvV9QDoCnc/x2Ni
G/JG5D1Vok7SBfHUphS8EN0ulv61mIS8m7JkZ5I2Uzm9oIhPhTZ034DUHRN6lDBa3gnxhXwxHrSK
aXkFFppFxI1khcuVZJoOwEPwnzgQsjkh76aRnxIJx2YuFa4H04nu+jLFcsMWjNHccoR7QR2KysHb
8mw6yHo5TNlDgWJDrcfkvRCjvc6WBjqFdV+ueK5YeJun2PaIA/b0jRCfh44XeebOIobtr0C/brOS
pTnGpCt8mBtDqxV6rji1Oc6YiWjS2SkjPcDGrkxtygmBuRq/i/2UkrxB+QLyNoZ4MdOsWg+emzU3
CX6QFWzFzooI4+GSTKO0+OZlGAO8VFAbE4qzoB3jF9jp/yqdxzR1wZXsv6fzPP0oyx9d9+PH38E8
f33XX2Ae1/iHo5Y9CrwjebK/oDye/g/TsE2pYDjSdLn9O5SHqyRhG0voFusFhfL5J5TH+ofnmo4H
sQVkj0kk7X8D5aGv/M+1iStoZzY8ZBjT0YkJ/rHHlkvLQmGyyyNjE22zzi0mH3UzWSayg/4yNDZD
dVOAsV118uZaQ5SzUw9ePnO50Qo6gfzeINR9+XjW4u5vn7584vJYOYwZrnRYZwwf/ct48cI01aOI
+eTl4193XdwSIvf6Pd1HziHH83yhz0rFH73cu9wMCYIikXfVBtaYtDyTBDEuuNTLXd4Y3rq73G1w
JbO9SYt1Y5i18CtbwwKLkHaKsZgyR482Yo6yneVmLzZuNXyeNaYnuoD69TzRoTZDMzkZOjE1TGjE
XmeBImIxpTUavJpF1yzbhAluqka5WRx9GnOPtg7iqMWm4PeZ/KbdUhb7XmCIuFlEyoqDQoXMWsND
rEEjKwYL/wtT5J5p8qTGygzVSJuqUTOtgNuE2XOuhtDxiJee/fteB6d8sJlUJ2pk3TO7BsQdbul7
fatb87zMUYoTwTR8Gr6uZZQnZ80c7ue82ycWY01rPzcrm/npGbJCHBT4Iyj0snxChoEorFfdyZ9Q
fDDAMW9P1OAdEil4aWbxixrKd2CCQHnUNju8Rzcy2AyvYiBd7r6xeFe8+XlnqzH/wrx/IWzhG4Wr
HfSlSlkIdMRqudAEU1vgGW5IlwI/qvT1WYsfJvZ4ORaTkpGab+WYSkIdnIE5GoG3UvdHCmaTEkan
UUgDQiCnKzDijwVvwINOXFooNThkaMgYG2AHc8rcyLst9Xd0yMXutdXVM0qj8VOjEmRbJsI7NXl9
h62puRfZCaFM7pZc6zeL6k3QpYXEOrWEnATzWAOTba2tD5TXtEHclTuq07j24tqIlH1jVkaOwZzf
RULBdFYl0NcNAshl6HxxEWkZq19n+EFKZQyplUWEup4PnJlJYNDbc3mjrI9drtpFlLukJCae2BGz
8mQyMXZb36KeE/RoSqKidLiB9K+PZVKS1izaPQT7fNML5wRPbt8CY9ywanoAPgTFsAm7YGqATZXR
ghZhBnPcQ5bI4Ptx/mdw6rQnfUwCu52OK/PIGqb6VaJx3QiJtWdHm7B56Y4jQRD7USTjV67sOcta
3fe9jlWfpjFtYEfGaS2oW6A2NCtvjUzfGSH2VXLHyUYC6S5brusLq6VqxsSp2VTnah1vxP5QOixF
UmCpuBjtTaasRVqUPbU6XRSJBkNjPTSW9T1hFLgpMGccnEqnNC/Cu4QK5c/JuPiuWX1dMlLRQHuA
nji43gGRbMtmoVvEY2yweD5H8TZJ2rcRLwx5kb2mANkG1pFQWagM1pmDMlUZyl5VMUR3leGKwG/M
kZXtOo0wzuqBwmDRCcx7D6PfCziA7gkNYqVe3rrJI7VuYSNc1H+sKStrM5jwn0lRdygZTzjQPzIZ
0ihJlaK+nZriw+nQJUojpmEkRMMgXwF7Sf4YlM2MSCZBaGU9s5QJrc26Vwg3bBhMuozJx3GGGlgM
lPoZo/q0I31KHuIaAYiXB5OnMrt5uN5SZX+LlRFOE5iePGWOY1n3vVmOUdG+ZdHACKE2mQOW8T63
eGvErD2aGAin+iEVwap1nLR9LJ1+G+rXGCELoh2tfTfo1vfc5pwaMe1O5rt5hDK7UNq5Gds2OsKy
DGcveukAZfEHSubDir2q5RhjrufAEUS5iYVyNCgL4ai8hHgKbWUunHAZCmU3LPAdRtCBlA1xxo8Y
4kt08Sltw/gBf4K2F3F+aykLY+MwF+/zXaTMjVZsEsBHLqFa+MVUBsg5oVVnjqJ8Myt7ZITZz42G
AtOsjAJZymq3Ts3R6YW7WRCfyZOhycTKokSbsY20tBsn94eFjyeA4IiM5PE+r48DZKgPoubHGuGm
dNvizbZ+akXTs1Szx02fJ8cQpz6WgZ9uVTI/CFlstsZAaD5/mgkL+zN+w32puM5pHjt3dsxosgRo
BG/suOI51YfvdROtkHLxoqpx6pwptFw3ob2WngCHIMdAcJqqLabw+XKUkilDTDVxiK9K2V4nZYAV
ygpbKlNsoeyxa/q1KrtspoyzYbop8NGidn2YylhrKYttM5jLhoyLxqqw/GKW/jkvQc0YcjNo820B
DGFr6h5KEuV2pneL6EMup6SJQYrwva10yK3xwFUmNo5hEe9tG1eH1ZeYgglvH7Qc/l+bx4fJpomc
jQDxzlpjeg3tMtRFuKPcjDkUchwJqfbkzWd8rrCzZ3B7bZzeLzM6dvfSFkxSNNVLSI0flGrcJDPr
71NoN+Cjbe9g0uXLIbzJVrO9xTKoU3gRPzUF1yKAxOE+1xH3spKTxpT9tJWlulDm6kXZrFNluO5e
QYYePFzY9YAdGwfy3lH+bGXUrpthmwPxZf1S/iyVmdtTtu5SGbwBHN1H3XK7ZOtT63R9kDnpcjVq
JGoM5ao0TOsBj/Qu1VYbENt65jx9kzg0gNq4y1tlM1/wmxOZHJX9XOtg0aUtbJSxoaWC4aJKDyZ7
9OwHTbMPnt1kKsaG7wwhlUEe3B0yvg67mdJ+5J3zpquJelPjK2+z+OSxnvl1k7GQyDqMT1KgKgC0
tTJayOKJ5QNlAZwHqg5qNvbcZqqOhcqPXEIkZiw+Ci7pW911r0Ojp0BbX23YUvl9XNccebFHkUNR
ADaChxHZdDNFOpmW0iL4TCn6E2ikEvDt8q67I451lQRwY5s0gl6IXeSWn5doBaS+4TRmGlWwfVE8
6BlArKWjnTp18BHX1L26vY+41gSh9z1cumZnG0hbiUeMdJ5clL25PEya9qX8j4GnNbdRP9pB1KhK
Os3C1Tl58SajZ3preKoepXGrjQVaaUMn6iAIbqd2d18mVLoUdCL0PnQgSBK6On+nE07MVrluRUma
o+lQYryEBfQly1SMY+9TRGaSLGdVnZkPTFUieMHS/JUM0eMwwjJANlsv9VPRV1OBbYf6TMeebhO9
2zLUNg6ZWtriznsyU8PZcP6/npQnQZpipDY1PSGeoebP8e0lQLlYoiU9x5Y4TnNxqBCVLllGi9RU
IHL3oewoPTKTxyV+ido02eIJrDaXoIrjMarHHnSUXpEEQBnQsRuCUHOYnVLCpjjtBWG+mHiuZrAm
9Ij3aH39lHpqorCwkg6GWbtevcw+FgPu+lBliifqIyLF7dfpk94ZqfGDHGe/g4wZHxuVXGUovXUa
HOJ5SJtTn4zNVkcuUq1IipBPaA33WQOi8INU3nO6sljurCLa8ibRTZdtM8nOiXCgKZwuIPI8xoSR
JtQy5vZD4WfS6lX9624d+zjoW+ftko1BWpq2sUe65aIrV7ru7NgqfxRJi3CUl6cVpQAkIi3fuKfs
iCrK8bFI3R9Twvki1qubUnl1K5GfMEs8zxHG9yZ7ShpNbEbl9ID1RHVD6nx6CY0Rl6iRxwyYP0PY
bNUg1qp4OxlR/rIyV+Q/jheg8N5YB8ZYU9Mr0INJkFWwwAXjhgwsDQUbYZSB/dLjn/2cny8dkLX+
VLvCPEa9uZwstYmwKi2IHXgShDYY/KrOeJ6GzIiHE4jDyIb5sStRhH0dGBxev+xea+xmbzP0ghTb
HDSdepIwr2i3GOmRqksa4grvoV0ciVzBzRR9y6W7HFdVhyia8sU0DbPAy2R4ChdC8twEQh7FKsBr
d2R20aan2AT0Ub+zogBzUnCyoXSy7+H9N7W+4qFfEbLn8rnhZBswnYnrBVE1aR7HKc73zBjHs+bO
m2V1ccYNBxIy2qlL+k9WDy95Q9hWc7ozMgr2AfJJ5OT0KcY/BH+TXkQKjy+lSqXr7GkDnQ6dPdB8
JgHn12oqrJHmPcrqNdEcnEDK5Xd5U1tTcS8aMvze7BHpV0ehaOmVcixytDNzJ5KlGKPl+CHThsO9
LswNXmfapof8Kp97Th0OSDjQIAR1i5l3N+V5GjvC6IBHiAXfkoBd86JtMcANYWd1nYRTclrugLky
hOp5OiK5T9USOUGf9iCtixWNcVVLPjJeoUNS1YvlS8TkYRPLlRPewkFiN0hC+JDQZEvaHyp/qC1G
SlDjsHNmQEq8lyYxWC+oFN3lMF9i3GCceDLIUu8yER9xBnaOBu0rUupnxzQxKLXrWfVB2JNt+HCq
2m2qXI+tzpJa2nOLIRxHQj4eY+ujKD3IglUxbhv356VZ83Kj6zErsNA27ydaC4NY7V2ZPf51Q2HE
C1n6OZhw4/x6vHH0An1xrHeXm9CRrV8yRr/Sdbp4WaTvVtO4v4QBjSbqT2bGQ1rffNom1cC4PR2s
R/PIgUkrBrOdkUYwIr+YqzHTZqCuJyQJB/848Kxm3mDFGIP+NeFkdApX3TpBFLB/3csmB1JGw9ma
61Dpkypvd+ADE7/USA/RgUmveDQNh45QWj9BuWus5s4rQcjoTiMPKwY22XjeaVSf+31zeSynoMiP
tJl2cfUlTVWEJydNH0r8tRiDq+xkJvfCgskSleHyzUJm2SzKZ5pWmSoWcbybBsl5fwl1Vp4Mt30j
gPK1fX+yWtfFLVK9TUZGDNUCeQAcDqFTih/MJkPzvR7QCuA0xDROtjEHs+vesxVraAci83W5CdVV
0ohZ7aZNv54uN4Cb10NJaZVJhoXTRqVkXIYplxttvW9MzTleLmu/Hxb9prZ5Dy1EwU66ulmH+qns
LW+XuUR+l8T6pGQjCoyQ4vmVqlA/XTn5rhyjh6iojmBCp3PpjEVF5JXAZT0TJ2GmHXgl9k0QDKHw
As4BOlcX/NgmNuq7y02h6V/6UD3aeGk2eFWfaQfDT+/gzG49f8nS5Fy1NsZD0dd7mJ4nFlYVS2dc
r6D+uCCQtDwQLiUith7z4bl+otjPwsWpTpSajvTlRXKL2sT1W508NVYCdDdmxSHSuwBioUG+ypg2
3v8DE7gtmfNKS58uD3ENW053DWEW9AhuloW+9JSwiJ+DrdkShGxPo9LdenWjKq29zuaPRo2uuay8
nMbA4WvoVYCF4TlT9uJ25DQXmcrWqcp71M0i2jt2Y9Ovh8RFLKuF8wyXi951RYK43JCx54UHtlHh
mdwk6kzRxHf8QZbj5fMmZ2hCrTQ+UArAOb7QZ8rPRMeiyFFpgksY+HIj5k45ztnt6QwKBiduC99m
53e6XKzCjl/6ci830jzISuPlskKtWI4CGzGgwyjIc9kcHMP4bkCS3WNrPBaj4x00p/bOIoJAWpH/
jjy2wyGYwy0lqOmhjriqjzMlilrvDQd+PTazA8ilpfSdMOZ11+5mOiU2Ywgrc2WfR0LO+TEuM5Em
yz0TKjWQbVYsptOwy6uHOEpPMUnyE8+uUMTZk0N7JItOVD+6B5lkh6QI6qq5TRt+1tiAFOXluotE
FEKIcTrSyVN4XZdJjV++4tCuaHvbacwmWneNb13q0qYSXJrZnCM358ijvIttPwCwmktvHN3h1L9L
R4vASUbWtQH0I1P5kEXpT8SIbM/rnc1zUMc67nAKjbAmj89QxA6stemFBDyAI4G9XstLAEZkUeOs
UuzczliClsBMYv4YFkxfepIRbY7iT/ZfEDrmfeZl7NC7sA9aL90IRCG/y8dgbji1EigOfV6lzDAB
IOl49zVo7pSWzAQV5gnoDpQTotTltk74Y8u1oXIbJ7UKRQyBCQFpcq8yS2eevcqvMvOOvZdfFQ1M
qHXm1/fWV3uSpzTbNWLObhnQoq04BuDzDkuhTiUM4hzDbZ2LUoZruR+QNap1PQ9qVMf44nE2MBWw
6Eh3aYLqSAeQnzdmDf2UclypMS+rMG8UQuMAdZMrkz+OY1izEhKmABkah7HXYFLBfqqlP2YdLW7y
missIvg32+IjoW7yIIqQ6Fyebwkj3DCUOi/4jPym1x4RaB93TYhuXhtvY4dchws9KadPnV0R/Be9
eyjW5C3iavbA6JhqhAZYn9UXCIVcxkmIPbKAS83rfsH1GyXxIz4P4sIhZ6rVtjdlXTw5IrqWrGVG
WjmvZ/VCNwt2WEkHD1Q633LENwk9K5D9S+lRHZQX8hnJHn8umbt4sKy97PPrSbKF9Zww44Jd3zTk
vxGENVzFKfU7cSiPXWyIQxka12StUTlIbG8wp7vt/IrBRh41Y3ly3TwwnMXbYrFHMxrbq2a0t/My
TIfMnHtEWIPSXSPexFoaHqi8fMg1QWQ0ZwyvRwzZINTRjURGWUfuLur2VEBmK4s8vM/C62HRsPaJ
1tjpqN16OI3bxbHK7aI1bOAmGxo9AESdTIzC8zIvhJ0rzB+a138n7nYjSsJokVblLGjeo/guBnR2
pBbHR+2JfN3MDCbMVI+GtkT0cxZoCtOVUZjwIjtowcVEHr+FRy57qOV9eHK19sNurZ/zt5Lpjp9H
5bXGxPKqiOLXMv3GDiNGdGFSTRPosPZgDx3BUru+WxLTVLWZJOW0gCqV+gnO30aTK4gAWIkVbjAr
ssrzkGAt6nmnTY4qvnpLjYnZ32IGfbeYYCCjdjsQ36gzZ6vX1RKME1s5KzZIZ+IA25LUSNuGX6VI
t614qzCXge8yn61efCVmWe+aSWeaulYvJd0KG8wNGSWj8bkdCNT1jIb9DBWoXGCcIWO2C+AB3nPE
cZ7CxGsP5PSviip7yizK2byUPkxnrLZO4blBnC60PdJmERl0h9YkEe2YMj4TxXtjNA80qB4m5RTr
TRJ6ZV7Rw/ecWcj6CZ7eshq3oLYfdD3sH2NLvMLnfC+zGpaAEXvkKcgUxM6NCJOfUWqlGyLFpu/W
BNrdlDyvUXI1ikPdTyPYEp1LX6jM2YOSQzh1OVrwTmSaSuJGgbekxs5RPFitwhQxGRQ4c2FLqYvQ
vjqt29vAzmv4h0GaULAqZ8PauTg+fDnuY1v7xpt9G7c6LyORcraDgk0RIWkpbs3iPBq805r0uWFd
7TttXe0rHZG5i4wX+oQhBK7ucXVrkpYQChIgq1JkkNWqlnp6etCnPIjL5bYTLkaH1tkAJMIF0V6v
rMr5Q2SPTW3+FO16YCLC/19O75PspR/GZGGLJr+On7BZcjY8O3aJct84/Bk8nmKM64ai5MnvtPxD
zzIWK0n/ivhrbxpT3KYoO8cUGGFjw1+y1tHdmBYrkLy/neMYeMC4Fht43DIAqWxDE8Abom1519N9
5Gx6WeKUKE0mOg0goNz71odYx+O1dq6jdD0SD7gyOvb2oUbmAacodheWcTb1QhnXic5Boiu5Xvq2
iAy/gyfaLPDyrEyXO9ehc6CkoJbtFEchNNxcfqBKfWuqsmVNhv1vOkrD058SxuGGnkvWfjbrAvNb
soD+XSr9KNZmu4IRc3S0fU/Cffgu93SB6dj3pcQIobb6wC8Kskexrt/mIv1kMtIESa9i95JzmaWl
j22VOdhgsodx4RDTZwYtJW9peKlLSY8yFtVMAQycbn6yZAUVqU0Dt5nn7RwzOYprfVt09FplQP2P
nXSrwF78pHeh6WD8jlo4o5KmamthXamX1raZC3zDxluTE27KhZNSqkGtMoOpKS8/rW9YMs0bUY/v
GgVBfmtX1tFu4s06SXzppkONVNlVeMldxx/c7ifnGLlpdEkf8Tye+whVeOacsTdGFLN4HXYU3X5V
SAtyZYSXUpglpXvDDM4JDCX5VKNV5e6+H614H6o17u8bqZbBNJT/y2O/v0QjzQ/kIiqjTVN2Bjxg
xZzpzQhSsbqbXJKq7P4afJohxfeX0ClXNuB6Km/6t6/HocDcssgJ0qpvv3zN3+7+ejr1nJXaBDqC
t8clsuqaw62xGivTF/UD1c3le39/+Os/8fvn/e2p//jyXz9vmUiskRjlVB1SVHL5xksDaqSefLJT
CjwvP5reXuNQrBBci0g8W8+z1x9TY7W2xqcmaK2I1GYC2yaLmD/vlqrnsnEXseuH4SNUOwyWPX/d
pK7DAP7yMUNecniXuzH9f6jq6qs6XQLptJHXRgt4+/nPz1+eT5YIhL+e5dKqefmiy40j0n8+068H
rZUlIUVrrL+iX99xefz3f+vXc/3++Pdz/efHLPD8R9ntL4ktW7HXJpQdX1qLub18GKvDq1N5rsuH
l3uXx35/eHns8gSXe7+/+I/v/ePDy9cVA/VUqclr0SotmrkG23gAPhG/LZKL+vjfPmjWLVuF35+v
1DdRff7Pb7p8fPk03bkiIh03KdRdO3AkMh7kLi6e5a+7l09dbmwK7LRGO/7+9j9+xOVDU5/MX2b4
/6s+HUFEBEf7f+/TuY2T6u8Wnb++4Z8WHf0fwHU8Ftl0raimK7w4v7uz8OcIPuvYrnLOY979qzvL
Mv4BiBP50CRVwz+2+dum4/6DrKCOKw/F2ZD4bv43Nh2LJ/r/DMTS8wxX2LakqMuAnvZHr1w40dtO
xss+ljAQpWstt6E3czG3SaEWkf1lDiTV3C93NB5qj/KW3KOzh8DLW+O5ZWBbFjPIiX1oa43HJmJO
3fJ5z0zXIHPHO+wGzH6nOTxVZIwOJYYF22vva4rg/Hp0UQUneo7WEBaGiRTDJsQ7rulN1Ytss+SQ
Am39PcvgHsmSUUv3VFb7fFnjQ2FAIyC0gycHa8DfXr1/kw0S/+ZPInT+5vxVBBexPz3VEG3b0Jg8
67hqEvi4oEggyrUbaPTLvtK0vVMK2Jldjb93NcFFktBZsw8N4/KWmogtjLv10NcYAAev5LeJrrxa
Z5aY4hKg/yNwRxx2kee8Ec+pj//5/27w8v3xgrpUJ7kYNm2HC61zKWSr/xbJCWNBF9BAW0AYhW9F
E5qb2gRyMTvg3XqP0Npq3JbTa5nQXbLUjUcEHHEZJe+1SrVpb7SseecohxnK6XGDlLBzpuUwsNlw
5pTaVWlvBXxfxnWgRRH4TTVgr1wm0BHdw52dn5EwiYdSqGSIFfm06djRtT8KqE0+rUfnJk8wi1bz
eRmjV0ussPwRVOLZfRNj9Czr3gJIYhz1leI1gN2Gks8c9y6KK5t02TAEeCuf1ysGSCvIU3EstBAi
t7uSrKarwAJjb4LCZtC00Vfrq1V2ntgBgl7iG0NVK/i+zYQqohntrsMa7BsODVtO/13EMYgLl7by
NMS6kEfdLsY9n1vOazOhFhpdA+AOioCjvdSwBTaj0L71Q4aJVPY2oTfmBkIy0x6xaZADIE876FcN
uBJ/iuGdsDo6wr54KgWZzHamcK7nSbQqYlo7WPeYQr+xD0p9MY17mcJOo0fgM1ue5hEWVjZbn258
NFxS3Vh87hLbBQiG8r62Q+hnRXfOCjeI8vR9XWkvCHMSdK3F5sQivM5M6bqxVjPQYzREexV7WZaf
a7ZQJAI+BdIBE4yxfattdnXVlNT0Ns/zrqnE4Fvutm/jc+EBzaeGCUxRCtAGupZ5S7S22RiItKFx
FS3NcJ9pjy44IcWO3YG68IvVEH4+zqdC9l9hiy8vxnjVr1YQs4XTnAI7cD9JTB9jSQfxes9YFrwU
QJNifG7HpdnkjH/qxfpo++5L5rTBW8ObdDGpj335vUtRrmPW+0aS3LYZ7vJkGF/ptHlf7Y0Gosbv
yUttVm1l3kuw1QrP9cooAqnlTSYKaiauGSq3GHPFPllCtqUtoMnaIPpR0zOlA6FEAnRxeljLETZ3
gNHGz/rxdhmHfSz6q7hq9z2mWJcdQpe136S4J3uJXls8d+Rx2C3Pn5ph75phYECLJYBQReVO3KyL
PyPMg/dhH72w31iIBmrxcLSLssYdhANOt17dTD7lJBEtbb1K0d+gMUAFitNIR3tzNkMB2iypHlKn
+wQP/B7n457mksDmnYR6Onz0LoCejh8nHcQO99DhMmNgFRq+jseKQCAnVudprS5C1heh359gyT5a
BvmlZX5qXVxvRM8JXTIRB8d/l4z2W8rraaSQfcLknDW08bTNM3G6E0bIO2nb3wBh4QWzPq1lolcB
5ZIOgweXOGvqaZABo5RybPsht9pdbyFuYkyP/ShE81qLcU/5zw9mMPAq4SESRc+fqQIKSJEzIHOw
wdloiET9K3q8kQeTDixVJ6sHVKbAyOhbQwxJOWtgT6pz85YhJ/lBOsyL8X6R7l3CMDLFsuCZ2qGW
jM5qJjULk/sdbgVO16Dkp+4GZd30nQhzlVnhzwiHI76IjgXul7CLK0oDHr2F9KyzzM917ojtGrLF
Dyf97tfPzdi7hw46xxgd8J9/5hmuMN7fS8cUg83suS3w7OThzkzxsC2Af6zofWyqxV/H+UdeRKoS
gq2iZrJ5Ne7C2rhXn0g9+ZZhl3Jm70v04UPk5Ntuak0/CbuN6bof7kzuw6WCj0Wup+K/49t6XJgH
+42Bkgy6r8rXeZd4hDCaofMnJarq2EAqwfZMOi29JrHdBAjpTyFjuEOaDEch1CCih2TQGUxO6OZh
e3Ase+PVtHdW2ubbTMobh+Fm5LUKe/HW55zC3NUiHP6py5JYCzmWNSGQRUXJrhygveGV3Mqyq1F8
6MUgbvTUtWNNMANVa1nT4+S56L9qH0kPJrBE88VMQLznxoQEgHZKHuo2r9uXMJ7vHElHQ1TKFwMa
YZp13+NENj4h7+8mnVVVT4Cn5A5oOoU2H9vLpxaveagtHO8eZqwagwclYR9ijnxEedos24jR/Uqt
jEVacgajRdwBFH+2amDxxp8zZlcn8TZzVHw5cEdOc5ti5ScUjvDGpT2Z26AyR8yui40bxHJ2bDVh
AQ5Ps1ahtOoL5xeuPYvB75wZ3wqyRWj8BPdAXfvStN+zmYoPgF+ftRa+tvFwbYYD9kKzKoMZPqlp
OQkmputCIpMIgRQxtgsVMQwgPG+xrmsBt3pxH1N7xvMi3wpy9f5Q0NjxkdbJ51IAiXZs89NmIcLc
N2g1gZME69mmTvpyl7Xyhug0KvDAoVj3zt1KXxTVAZGzwdYPgCs7xEnf3lkJCoBOdFsyWEYoM3vw
u8jZbPPrawfKx5m87vfV1Z+aGaYXvwNgFw54retaqgD9cUBmp7Mu305O9SMhxuXnRqX7iwnxekn3
kYHsDsWHhQsqrms/UXD4X9ydx3Lc2rZl/6X6uAFvGtVJ75NepDoIiZRgNuyG28DXvwHcU1enTrx4
EdWthhCZTJHpYNZea84xI0CrR4/kTmb63oNuD3zZ9vA1JcBPa3Pcm6P5GsNWJ9IDt7ZBQH3neS8D
qfMi8k9m22OMXdlxRcyCQ5o40Z0+561wan9kLvlFDrvEdQfz8zqE3bfJt2fbYg5Kw4Sfaz/P/gt0
T+3H/NG1IZaI+fsYHOc9qruvSeMgzmP9ndghGEiAkPACf4uMHAkxeu+uxeleGu+eNKudR7OP7Kqv
vuiJWqHahkhTrlSALTnTHnCDfCeFYFpPNhjKsHh1ixH8KaGCK/pfbz6gEVRkt9itEQgi0DKHe1rB
1U2QtY4wbDr1EsYwaBBjcGqagqMR0LCMEIpEzuvy7rg8IkOiIZVhKpuf1nIBtgkE16n7q0kZa4/K
e6u85BFVOCqwBv2affDDm4vbRQskL5wEmZggzZBgmRbyCqCjIHvo+p9TTzcyEgiNGG0Cbba2bjV4
awcwJ8MH79gql+EY4gerRCTFqd6g9VAX1evQjh8TwOtThykIqoei3zGaKxNeMUhScJ9EIJ9UOdUw
TYlf1Fwqn4COcgVVbedPdEurvD2TL/FAzqi51Uo4lnVB3FhlWoCCYuZh+Zx92VcMhrIXg9iqXWqy
gsHoD4AiNc5DrlAaQWQnku/V1IgvUFqSbWLbfyEbyYUYwqARssM6FPozgu0ChfQ2dNI9KGwOf2M4
Upd0h6AIfiWRDLcFEYVrnDPTisCq5DKak7kRDZwFjkOyFQg2YIKhPxUFaUFGlDzWudCYikGMr5it
ccLqmnVl0JtrjirCS61lDSkb0qI5QuCXMiFj6FXKlzjox9rTzpmNFGHsUQQVSLvdLMwxM9bPcYyq
W04ZUJZ4Ti43tX3jcHhoNT1sd3KBjIRxdmiTmZFtjUm+KRs6h0gNqllOAP3dR3b25+5yyxhdYMgk
GSwPDpoAoVEU9WZ58N+/YD1kclJURvrf/8Ty2KjT0/J67aHumPeWgx5sxlrn2m7t4wgZitZ5BoFK
CV2RuCrTtUbqFLUyO8yyQYr/159c7lbKfCiYQqCRg1GjENozqZpvCj1kfUG3L/L9D+U4+amIrXBd
OJjsPEDS5AEZx1xqmFo9r96DC7CP8B8QtFSgkLl8PM/oZmwg4YvtVHws85+f/8xya3kKrN082/JD
Giq4sW1DbciOqlFdiJpUYIAzOBQwGqh6uCRN5JEoOmzrPELVQqDKETbWrLDuGB/G/nQjwoAVk+VU
e7JaDn5iT2d2GRBomoEIz0dEoY20lMFdzy3h2lhD1E9vaP2yrRpMSaJeEHBUTs8DzsK1Qgr0RMA9
AQdpB+beyanmoPISFTPSc3bLaoNf23l0TDISzZyEo8iuzTUdaRiVuWFtE1gceTlq1zL0a+p2GJqN
SGdGlrZlLPOdegSOfxQklySWb22uKarEYov/cTdiyMT+bE0P5CbsDDAV2xgG0k4z8HYIg+dvHBVd
ht75oL/wOclJHHOopFwewhP50Rmm/SNSTsRsWmU/QbU6BWMHlseZkovbcH4oKi4VbU4OXYO08/vE
BclPLSZmVS/P9XyetX08CHUkH3PblmfTwIKB3OHZJjvqOkwzIisf0fXBOD+7tDpiV0Z3QyWs1Zme
sMa3j00fpo/E0LuriEOGUqP42bcX6BbBqbS5gDVASs6FQSUGXJbYzTEByKYFVJceVo8w7rN3z4se
SZb0aACkalcmffQyTMVvq+b8PTA6xhbVHoMhJG8EJlQtSBr1Bm+6sotAciZCnMV4FMEq6akxPf88
uJp37jGSOukTeUI0T7LinS4My70qGO+22z9AuyPQuot+OmU7HqsSOqjy4jPycBxHblNvZvrJrSWF
+KZZ82gygg7Q4fAYp3p8AbWML6ZA9uxk5pODuesl0priqPUo2kszQrnZuA8Kh9faF9WEHiKdyd6p
b16qedPr9sM4oE+PAwPYzNSar4nnPgiwnoekU9dm1KqHIAhvQ2pkB99qm3OkhlfiRsBFwladJu8B
iXPRpU+4nIJLQnRRjAYyZmnyNI6EEKXSgX1c2e8J+SF8iaLfDY7lH2MVEYnrRujWCcMDVvYeUo1g
VyfornHS4Jj15dbOZXWrasTAKD3to5sxAXSsh2gQ+kGbw0REkIFXbZgcDS9GQ+Nhshkfl3F0N008
w1FmlnvVR6fELopdnIdfLQkBT4ZCs1v03n6MbSzGBtY3zZg+eqnEIWn3GhDdY1eIs9XrJCyx5xIx
uiMp+ZUwqFMcO9bRGwB9enHxLZwM8eSBrzJC2ZwHhOG1npOW6bFD9BNaiy6PzhFdGQ/yNIy4lpDU
m6Pol/iuesRNHOwIqCSWwhbOQcc+hUKjInevMa2VqcXaObTPbe+P+L0QXkVd9wu2a3zvlP8R5tZb
H1DJqEmCKBnlo2TPjck9PBkRNKtuIjo8xlLWx8QCzCnM1BImfYjkO0kL/ROYQVRy4iTzInrEAHwL
LaSfCRhXFiAkrE3AwAvtXPnjnE6Wp1t7eptmq0sA+nafpNmJbimtl9ZTNBTgVjFjs4kRPK/KpJCP
TpI/JJQ0aJ6g8u5dJNlkwlg4UBRGFZLs79TT6a6UhX/EvjGJDu+AXvVcqzNtG3nAVMRknhbKO0rw
YJ+0gXtz3FkyK4sR8FcI+MwtXh1yckEC6Ff5rZZa8kIg0QZvbfcQxu3KVBSM5FQ86ZEFoDDK7G2B
PQIpCYpgqvNWlpIiexCb3AInMecwbBrlfxFQPu6noavPKptQNmKTq1pnQ690V0U+rTXXfh2DvD30
DuEjCOXWKkuDQ4WMei3b4iLFqzRTsBYhuaXtEJ7GYO231TknV+g0Zc3ZJOv9kZ7lyoesPScwDBar
gln5t6gBl1tJcqlqLsm0/8F3y/mmkheWwCFXx1gjHT49DCPUyhSB0DbU6SVpkmxJdCpFtx4h1SHR
rrRTFte/C8QZ20bXTJhdGO4MnZAzOBTQWBf98L9vJpWy6CjUGXEIR78Y9PBuZsCAJn9sqT841ro2
RWQuppMdsIBv8zRHKOuNJ3IKN/EspGWFQTbH/KNlM6IyVR2tDrHI2nH3TycoFj0YqfmmKOvkqCO/
XHSAfxSBpgMVaAX49i+FYDtmSNQJeANFzwjQlgwDl1sF63AqfLSNJ1dFFuudAv4//6VLojk2KnVX
ci5cmH6ja0vdYKOXhAktPwuX0uXPwy7XflxD4juneXftiMD72+8uf2DZ/PmFf9zV9VkMh/ncXMuI
NeifX6k96lmEogic//NilkcNX+dX/nbTAItN9420jz+//bf/tPzQ11ygIA2qvH++g+XhfzxFgOCG
JTAKveWBuA5d5C74OP88wT9+47/7K3/+i6E4chMEMNVcLXIiJMbFVtkWd5NFzoNLXBo5siCK54dr
G/WoiR2OBax8SiLCktySAJ5l44WYb2meEj6z3PfnRxQpe8TFZOUWJx2LNzdHP+z2HVfRUXvOCv/F
Bdy5Nuc9gOPqM6Dls3VKZvtbdvHyxFiDByLJAj+UihRDM3sOkKvmoar3c0DYeM4aCJaKwQItABR2
qa1/V8V0lP3wFeclMHXIvRFaI7M6FbmHgqQn9jAe8bcJD88fexH4eep0p3+1kZCtpKiek8T7HZfV
HfvNJrKCh9KIfjAcJY+0Fzc6sb/hnzd98lCrDv51l3ibyk2OLLvfYfejbnb8NTqjn26jqbnh0650
qf3oZgozASggCKsDiVyfIs+RDVXoCGINyY0X+Tx7O17JjvwduhTAgfFcDPZrKoaXuCYYtzN9EjSZ
IBRhQoc3Gz4hFm4iNEVMw6tv0v7lKzq5WDvvud4fzPzYz0geXQ4IvuL2l02ibWypsxeLc47v0TSi
77NsjqbXumos0un8s+dAlmicmGcbNi31X9oB0+2wcEZR8QyV/jyogFgTPBi1tyoc+2463RsxFVZM
Mz2r36CyPjllgyQdHVqbaF+Nb+tIW5O7Watn35heRdmrg2EX8UoG5aWVzaHS5CmjdhMCVwqJW9Eh
D8anKnL7Wx+Sr4WgT9REksYDC+SQMOjGta51ZGWbxJ0xP5llr2aJhbRRNg0wC/0ge1UWo+x6mHb+
WVJsrYliDzboiDkvTygXOSet7ZTyH/jyU1u/jmIcfpssTRmk4c75PmrDjtzzo9GFt9oZ8IoF17ao
OU1ac3l+0/30xUaesvLIxwMEnI7X2iHcqe2vtY+bNRk3Qfu9Hxqb9qb2OWsMRY+GsYzstyp9q8z0
mwoRJ0YhsGG/Ss9YU/JtMBDNRxPhyTdhlvlu9bO0cl4y2JaeE8neSi0PoThB70PtOsRTKRgVZk30
XxiMm5Bh0jzyWmMOsFe5VcYru3LAxQPQFb5v7OySQj6aFzJuCSC9zr+kNqj1ZGIXag5WBrESOT8j
B9HgaEv5ANGw0n8aWQuyUj/5fbAenwItIZ9qQmzT4dLEioPXPiQLFy1oVIaPpgyrFZEf0ZqW4guK
lXGLVfQVGc++gPLMouzIWsJd5T3fna0HyCRs5yEhtXtTQWTjSJ/O4M1/lVhlYvFcZsFvkDP1FmLx
KYAOs7Kwo5HwYH5vdAs5ZKPwp0GOtumork1oodOcPZzqNnRm+vcIzjIspyWG8m1DPgGyA7dD5QPx
jVOKOIgKDSrzJxijPtGW9RmwLXSqSLyDwjl2eJtpFBEkzUdQFRrqx+J7xkVuZ87HWoU+bmWe4Pbc
5n8h7GkijDlaxsraipbrK+kJL+zwnGncmF1Ltv1KdP4GKyU2KUTSKzlxcSwL1FlSAchHGLZOUndd
kglFi6GcbUWk1E9k70hymhGm0tSh/UuFEF1AEYwuKav6qJnbLOLKnQ0FjeKPhnbPucEUuZt8PLO6
kmpTiiZgfEvijy/eCezAcJhLwh5k/Rxm5E1KO7uLZqLdpL3nymNANXBczca20P1ulnAM6/mDNNAs
I1XNb6xWmGqFz709fseU+Snph/BtGN/9fSRJwiDVBK2/+tUyh5RCPCXwp72h8NehG73OA2mmXVCR
25iAUDfbyznxZmFbewJ7E+Z2aGwhJb0hJrXyUD0iDUyPlh8nG+jWJKIiN1yNrZds/JpKXaI+VoG3
z+qQFbPNelBZ2L9Yn6wbR38gZnbY9m79adZxswf/F2FtPDYM0mSGmTQybWZ+9u+e/Jqc2B+n1+5q
bti38xFZdFj6ymhjdiiPCmBccaB9mnF6EVn5Ked+utkTVV7RKjxf/SACz0mwDU5ckofcQ6Da6hia
4yceFF/SdtYM461PaN20I3Ar9VtBPseuSg5FKW+DwXhXo/WNSnvSaZ3q7m9By2BXVYwO6MhgPy4O
sTPhgBRwz3MWM5gV/XIk1xuPlE0PdtUlzkdiMDVOBQEFZrZ1somOYFp5uHKHx0n6n4JzaKU5r54w
zvnE0WAa5l3Le3Dkhv2jbTp0kV0m123Da8owY2GTSdYhaW+pyDuC3siDJe91w9HOp+/6yZoSAa38
/FXYLwzWoBkEMudENbJDhLrc5YH25HNYrvKqNbC8EqhRhMFeWYHYtBA8tV+SBB76Bkx2OkdTXESh
LuWqfhPZPYP9AZ9gMFcyWlswP65dV2MAr7yt6IjRKupt1Y1boI/XQAcob6cUSfDUAk4J0WEZ+P//
K6ZxXAQw/4OYRv6KyuL/ltMsv/KXnMYw3H/ZLrY6y/Vd5Bk2epW/5DSoV/7luI4Ds81w3X+jbf6P
nMb9F9Qk1wksi/W5YwW8hr+oN7PSJghAckKv5ALh6sH/i5zGCNxZMPNv4Ozx63//L0d3bIuXgHhE
N6mukP3w+N/0F6LpsBF1QfJQhKDbyCMr6qk5uYze1g1CCvB0u7DsSIWuSSUPIGPbrOl8lXwBDMQS
yaJtHcwsmj8bf3bXwDu5KNcxNpmyGP5TjC4baYlzCzeHUB5n5tzMDhmOcW9nYJXFy2bil2FTzkuo
KU/NTcu6NOglJAKDXKc25sSVMvnYu2piXh/F3q4R/bAlM0ocOqs/hxYy0EwLH2rybnetFbwVPk1i
Buy1G3oPLHxkNIwPXV0nj8LPj0S93AzlQ3RrYHl1gmFhb/1MIPCBVNPOkT2gXSYMcVcvbVOMBrCm
5rbpcmtBjLumequGOaqzdO9WX1R7J3NuotfFWYvh1fdN8xWq8BMxAwkDGU2MsioRmOfucLJ9RZxD
z7lRht2uMAbnXM2boGcFamU/BlpqOOEjfSNZ7a8j3o0GMWeu1615szCD/tCDiB98UaIVfGV8BwXW
ngNtCdw3RCmIiTy1CXj3qiC5ZqEGLe8hcF33AB8NIyYTFzAJvDmdZ2MNXWVAHtpkG5XZy2CllzTW
CUMYTcAlpc+gQwpvDsB1CBA174kt59YsjVLJwF1jEKJHJojPJqZK6HUsT0bvErnDta+DeXlKWhcH
pt/sC1D6CGFbWrtO55qolz15hu5gMmDExJ9HPhieyNvrXm8creDvH/0/vok/306ZCHsLsfC3ZRd7
vRrDA3pSZhY+vkL6Et1p2SjFVN8vnV86lXKGyaPBDQXAbEE3ufPBsNz6s1nQTWZGTok9OjuLpz8t
m+UN/eMuZVl9klNIdofJOCuGrjKtxewl/PdNIq8eBkLD0bCbH/bsk58Uo4vl1p+7C4Fq8iSzrDxb
L990OTvsl1t/NsvOsNydRlVvDKfpWQRxWC4HozcVAWkgs3N++eGydwD2f7fyxNo285Bg+ej+bP78
zIpZrMJ//KPizaYR/cUi7V2kvMsj2TRQdVfIxZM5/VL8Z6NmwfJynOMlZzXazEGtjsdwy0T8dJKL
c86YTXZ/u5+JnTu2j3bTDNPWT8L8FGOimjAA/IiI/Tu1fWlvsF9xQUS+cEIqCLhy3ix3l40ZpA0I
1Upb5c5HauQHAxh71RdQfpAqb3xFBkNg+riH1YgZlOqCm3UxFvtCtWci/b75JRf0kvACL8FRho7t
ZfRxeA+YZNBczS8Kdys8qBPZlXzQ8w+M+SNfNtZ/bi13Awapc6jIHgAa1sP5F6i5yeQgLIMLBCa2
wjiKNirPbg43RNM1mpJWOfG+2eiaNuKrH5LdZKv3JJfBKYHzeLKnVz5ZwUiF4LBTaLHpsT3QlcfC
GMbOe9W00Vl69gtTBlDE80tcZkAxLsWVck0Su+YT2vJAn6R5/e7pQX0cWSIZN2NIX8axRRlpAF8Q
0yM8b+rtwWaF2zc3CtSfrdRQnWhYjPT+wgQRxxhXujUrsC+IE9mR4siAwIHdKZTPma8nB+asb7pd
Q94D42QWwY+8wsM2MV0FYh7I7JTk+mXIk2xX1PyPOmkPEYPlTTegR2zG7Fr5XrH3lfpQZLgaSnxE
dhkcLQVfq8n9ibJmguE67wpK3S0pIDJ1+kcIPmxbGog3VdfdcIFHuzL1BaCKji5Gn4Az592tWqAx
W5z9pAKZPSOj4pJVE2E6ZZ9cQJzhcWRvivLrvKrXCQM/J44Gf8ZOjmNrXsFDPPsxUv7BCXFD5N6c
noHec+y4vjlka7MaJtNs6E6VP2trVNycAzG+KRkTLpjCNsN3/CWQixB33H1qemSfpsrwtpaf+YS1
NtO67h9DX4u30HFfk6kW+yod71rqt8doHPod80CDWhrznKvFd4s179lrnPxYCEQjqcUgYIrXLAFc
gGSCmSqzWAbKWKGxYWoyIAcPW/jaUU0NQktANcLruCWQAz7QcC+j1Nw6Nigfy4ZdJ5G6+GpKIVQm
MIatjhSn1Dc4h5cWKyLL2mGUZ96Si1+jMRExG4wvXTbe8fAMLwTQmdjVSa0pLQ9hW4vWj8iO0dX7
TWCY3cFMwULVFX8UZ8lDC4R/xRevCO8QGkPomF+OvuIxI2wk07INgXXdvgjzV1W1aiu81NgZpf29
JMVgRwjxibSJWVbZRg9jVp3Bw+q7iWpY06R2IzYdfP3gN+jTeqi0DrGMQyob1MLdCE6Y6aTfGVe/
YqCa44HiKqLXPzPQNMvMZJVYXUazbDDXvm99o+0bdwz1ddYghXks436j68mXiOKOsKRwQnwJ3bbH
SjcSP9RzPT+0igOoL+KPBorQRseusukZlB5RZIycZwN8Wq525cV8If5HLmYaGsnB68aevozCevDy
8LGovKvI+EzJOfzeBs2Hj40X2NR1KDlNeRy3RCPLE0q820D428HMvAPFJZwEwdEZM3BfOWF3IQ/Y
eZ28UNuNZYiQIdKOLkIHASyBZcWpk4rgO1uD8qOnOxM48mYgdZBshPgN4/0nLiEuJ3pkbHzd0W5k
L3d5me69OQQyMyAOwhtiQQVoWgdG8hBMprbtA8elMhg+ozkUWmRhepgyh6jOI7D+b0Ojm5tKsz+U
C6zVC0z0ZK9twiwCvcVvlD/OYyHRkMx88khtvagVRylcEIQ2cCkMdLxc/JWNRcMydAT0HRATYL8e
ZukIL/QhSaJu3WhDfU3n9sEYHQmp/ZWO1vtUReaalMeLpYdQA3RiIyKr2iSxfaMh2UK9MhGSkM2I
skfXrnk4IA2BLahb9e+KRJiV7PV4V2YusScGpAeL4e2Um/VWSu8nA5Z7qgX1Tuk1mAvi1Moe2xju
4UvbqZsFWHDN6O3RxFsl9QzIYN++2BCmmviOZ06eY8KW5JyrEjmlOg40yFbCaCZ2lcRZS5/uJqf+
aMUMnCkPvGkc4M23QUzkRt6TkkgS16WNONqjcXCbbA8rQiO1CY2V8x1BRXiWIZF8mEC5FHHUk8+X
cKkVD4NHKaPbETgvKu+i+dl3Itt5k/ZjKiDOdsV7HCVU4pONXSOGk+AF32If20qXNKwfbBpVMWCI
riI8UyE0DOyAVahWfxUTBiA+CFRs6b1yWtDsmnyYfOJHaL16qXMlpBBHfcXlSEtwqAmWsEOpRmbJ
ERCJuU1kVeThcMU+jyjvOD11RJyXQMm6B+nX2DrDRNuYhckHOyKpdnHy53pCDBWxGiONqa2gTx7O
vpaYIRSLk7k+We4vtyLBI8vdYVaXjhol2bx8WTbUplAC/nOXS2KxG5riTdnAM/u8SLdsHJCSRDAt
4eLLZphro3/cLTvlHCN1AoSe0Rom7b2exmfLkgQlpUAQ5dAkZ6/z/E1VJzXkPUoJRG4ZqyT8azTo
5J5o3VdVZK9WqYMDDZpxSwuY4sYAkd9l8edCOlk4IaAk/mKepEpRAfuUQSh1w00+e6w820ln8Tys
K8TDnEPD9oQ/uT0ZTg/9OU4ucvb2FGP/Q0TauLXomycDGVDLjyXEqYgR1yHXMb6X9Xhyo2k8scYY
8bah+3EsfNwLIML3za8xm5qtv/iuDDhWNOBP3YJR/c+mnWkPZpSTZ2IFV3de/iybaq6H84r2WLAM
M2aU1cKdam1CA7cL2iogHn0ncu++IDxywYoGOzBDGTIo6b3MVfly1yCX8RTu7LmyH0RLt3ZB3HDu
inVyGdtzN+wzJF03AkJI/rONZ8cq38JM9AeuIkgElR5do76+TjZ8QzsKcVD5yElKdu7S0O6pl3x1
sSX2wMO889h0TGYqJN5hm6obki51Y1r7a8qgeCxzQ23IEd1K1kdT3AXkC/ZQlvD0fk+KeergfkIK
rLb2iPolTzxn7cy7CAagej8OuUs08HgIyfEDweb+6MBJ40IPmYMm0a0IcI72eLpXgpwo6rYBkJQ0
fyiWXN7QlE/kd+TVM5Bbhqfym9Gm0Yvra8QuV4QosRrXVjZRya8AHcQJ1ODKsPvfI1D2a2sA3EYK
Qxj7vF7UiWHZ2g7wr8Az5B2vubwPLiQ15AXdXqbOmT3P57zKKdNNMC0j35lc5hPAwWwtVlczGGdY
6xU65Y0vIjiU2D8fbOOX1Uhxs+tjWkyoDuPKZVCf4l7mEr+qJzff5Witd00wzrLQZMTSGw+Y8sN1
L8jubkqlCFO1dIbjxCKR6QlhGxWZMyCDqepFiUlysT7l4DdzeVRIGcLCljc4RQQ1lygfcHFzPScb
59q4sQ9jSf5yRpoGQRTuUf/VU3ttG2s6qNGGGOKXWE0GUAcaK5m84aU7FileuCbIIGBfpr5nmKRP
Z84KqHiQoeLMSVcoWkymhc1XbU4Z+j/wccRj7LQ+Zj5S09Idk56j3BgfBiTXWKKw8yvjONL61VB6
PqbYlXe+UD9AK33XitF6aMe6vxUwU9EGaVfyGsJ90AEUBaW0RyJkg4DRu0dLR2UyIsnNqVoIi6pv
vVFk58LpqeewzOptucUSRASkNVi0mjlTpRxRWPiM+p6vI9dL7gD+L87Y2Teka2cdafzBVvkncyA0
xvPgPMaofjN9wn+LLkM+UUfFoeciPbBh1TxePGWedCqKbV+0zXqShnGU2fsIkuRmlHyvmaOY0HVo
D7shhCLSEFjW8o6QVTWEAKYV/vTYD3D/8GrArgNMmpp9M40WKEf0RyODtK1gwWrSdDh0dfqtdFnI
TqK9kGAK2OHRjvQnGurGgT+LTCxCY+wjurY1yVCmFKR51cMWSYu4mwkqEPJKLn6oLDTU9skzmkeh
q+EiwatdllssUcy10FIiEFxZ7GFIzZjCtGLdg5lnGCE0AinWYgRwY/ZEazxCUqOnZwJD9I1WkpzD
xQiC/0hAe5nQsU1J5pujR3cp0od06MnaDtB7uMHJzmv3WYgufjIitfpWC2cftOVn5mf6XsxrHC1K
76hNFPKCq270r6Dt9Ce9+Ohaji8sHbu6z/Vb75akoBW+WBfyp6Ej0iGDrN2R8OOBNsgnFGHzJKcH
kK4GI7s3WZTf/SoWt6z5OegzYBQm3RF9TPRSTdFJy2r/WEv+RJaWX4OBMwr5fFSQd5Qz49llkSxv
uu3s0340UFDVSGTb9geoBOsCzWwCaSbtTWo4fKvg5Lf0OrqDU2pfXeURkgt+cq0X7puQZQ8UOn3u
2kDejNiZw5uMl+VE20zNU+TQ19AiZ7gZac7yfoRhNiObWqgJeplDj9Nh5k1dPG1a30A7PkTXzjF3
VtnkD7GlM9qUH01oyFPhq0fPDzCizxybFkx1VzH9d1pY+aNNFwJ1p7YaM4WK2gteOdFkRyTER5bA
nziYsusYYQBrXU/twqz19scpoCWfEjOxKQfzZM7Y0MxnkJbrPpI8zpHsMe+CbG1KzPaaNKZBlEpg
7FPRWxu6xi4jOw3ZpSvyDSBcJJamvCtUPE9zN1Ud5ozJz9Yd9gQ6Y/ExGswAc6pxyaQ5acp9VPy0
B13ncOgPQIONkzJ+UmJALinG8qA7Dm65GKsgk4tN0TX1rhDofrRE7Yu6PASZ9yulbH+Fh7DtEAeC
ONHcq+EgjM3rw1iMP0hkd5hlcSi5YIbWdlOjQKrM8FVc88A5pomb3XpROo+U18yzpACUPZC3Oo9r
1r4Z/G6wKa4Kt20pdQEweq6DqUIL/VVYUmB3RvFSQ7cZJwSlfjwIVrSmv2tz196qhIl7Y1LATi7V
PE5X1BnYUnaDNG9LKQZRBTmyQyZDVzZvbebD/5WlccL0+koUxslGfLlxQPDRaogGUEqR2HApu/Sz
2N8ZFK6SkWYMxXqL1ejohD4skMm5TiYKQDPUsPqRrBF12aeS8GEAxmMHMt9w5rRnS7PPQdq1TCOB
weQTXAimQUcfacFLp3foHYYf9jDF5yGrOT+NBpAXkeT3fkIWGwX2NcihM9gwWPo8lhudASD6xHOB
2OdqNLeqJ1IThEq/Q+kwPpNKtYd0OhxoRTGHC7x+WzYwggkXj2+ZQ+1NyJnYBSxf60RfSQOkR1fl
v6VOQsLKh4DryOopERXIs1r0q8QNWwZb4cs0QjhKDC1dCYZJ18CDv+CQCNYlE3Qbj4zMifIHmFbA
qtV8ZiX1u590dfEaUBusGGeQlfmb3A7aJsAc0Z5umdMmm0gwvIz90thaLY2OziSOpAIZcgbxtQuk
xEpp+MUr+mR176zw7jKNS9Pum92lXNmmjEA2v/n0RRYbiFHbm9bGdKJwE5+BOu4s3e4fa6mj23YK
nzOMHe4dHHYbu5K0PxvjqeBCF9V5cMGD/G0kVus01A6R1kAaUFGU9TkHc930tgYJL5v0K4sjrocK
EU9sxtGq7DKN2EK9X6VA0zEFD4fKsOl0zTusJZHa22AY3Upd7aBBV19U73rty0s5pPHZ49UrzSuJ
aM1Nwkor45BN4Q9yOqvXkQMx6X1OsnNyhlbjB6i06DkNGXQyXwb2x/wD1igL0MYv944PqCtoiRUh
kRhgL0sfsNIOWVB6uo2RCzGyQEQjht46DEHRn2MJHYXLvLYJW8u8JvOzNHRuV4WBIEQvKebnWbnI
IV7J1jFerCSKN66CdeYzrGH5UHenJH0q3SLYEtthY2JpTERqVKiiLm9+dFOZdM5SSNK+6iWVLXs0
tGSA5M8X4AVoDodozortyKxi2oaGctS6YwJDmfjQ7EpjYg8yl+Su2mzO1lC0O7sBBNFjQGQU5BnH
1i0/TYeiyOh9ctRJNb6hoJpwbBrRgapoZw0Rn8jUJNtk8mkdmz1JoKXPeq2UJN2XU7/xBmKQ40Ir
gN7wERigAy3DGG9aHa5cK9TPXkUdzPKs50o0FcnOTmv/0Lr5Be6tfDR0IlUr4hSTwaHV9V2zAygv
fvmiZ+lENh5R12mEi3A022uZE7abTQZn2YjWhbLpKObdhEidNuplaMS7TXTe3skn6xLmebCvx/xn
mwswpmPgobnRM/qRBZMTq7gkLsUFdia5sfF+nSGtAjCpUJUpJpZH4VXoSnSGTmV655pMjHcbZldI
kMAzRHlr9XZn8c72lUpYGDrRU0hv8wrvkbPye1Ikw8UXbQVMzqrB3rfuKfMCFmml9uSkqXdeNr4E
ahxoMoXfY+d3cjuZtw8o2PyIErLOfblP4G5dzcQtrrxtv0u0u526H47TBcdwvtd66Qe0UnlmUQ8Y
SXEuGEjiyT2tuNVYs24gSZE+KXlOkxZlIGvWrSfUtjLH4amYNypotv/F3XktR25lXfpV5gWggDcT
E3OR3jCTySQryaobBMkSARx4b55+voPSiKVqtXT/d0Sn0hTTAsfsvda3kqy9eh07VTws1X2JpMjx
2qNp5WQTiEonOrfBgluioY4TUR6nSBP73Iv7VZZoFz1Uhkd1CjnWMf6tIgz1W82UpmF+uCUee+Bf
rXCXkWpuULXk6w6Z8TZyWbt6jF3YlH1xiNPpfqg5f2Hqv5ldGe10ftRzhq8aFll08mBikHCgaTxr
+94PlvkgOAw9puTHDoFQmKhnJci1M3ve/QTG4a6046XZTSzOk72Zk0cEQwEQUeGomAnbewqEaHOC
aKS+bcbQUFk2WhRuk9FrT261ItybyYCtKT6EeJXFVrUvUgbhlOyHkzewY6HidHEbDiKjq2Ta9l1b
ZSVWnWYVWb2+Sgrjqbf0YwEtequIICLdFkWtXjY0T0ovvkeWco+ArzsklAOB3oEYJJ0O80RGnYa4
gt5EOCSwpdTaiPOtAYuHZZkic0qLh8zLaK0RGLy27Lxj/PA4rzv7IxLV76og1svL3Df8yFCOuxQW
A4HhvajbJWqWdm1V07lCzkXCD0q2kOI0JpZE2Y7D0GzNhKlesG3akHglC25lsYmUYuuWjrYK9aC9
pVZ11yq2sTcc+s3T6BTkS2gRhLs+PFpJc1Xdltj1vOG9DizTC7d9KnzPvaOAS7wpc0niI3YCG0l6
VgtVVwE4WxZ7e0Q9z56bg6Nl94and5ta1Ha1qUTBoacKu0f3oRkoT/UW0faKopirERPUImupKJVa
/bsRDPkxKx1M21a+iwCAGiqTTN3Wz5mdfyVeBDfH2L+2RJkN7iDW8+doXbLtjMkhtjfjAI6CZNdr
7ZfQJbGc8GaFttv95N/swQw2nVJODIGkHIQenVuHxhMWI/OpiI+EKgwvpsW801cmOhqr/dHjm7t9
c/Pvs+/3eR+KvaewxIJANZdibyprSYXsxrZgmYjsKA95aC4ntwuBcFApU7w2YSQQ+Gk6hGtapqZL
UMtoEObboq4RfKVgaCWFffR6iqzEZ65gRrN8R417EDAU15EZdSRtBQ8BXNJFE4KGm/v2jex0s4bq
d3jtAH9HSBPU9DU1XHKgVWXnVfeiQqqArZP5X1bKUP0DFgsK3MW21h8CPUOfDE1gIUTTH+aLMBFn
v4FqplCqOdSjSazUwMGd0sXC64zrhiXNAycL0XN2ebOQ5bBnicICvzbpdSLREP+l6J5Vz6WMYWtF
AXhiXKA8HfeJlLIHIHmWQrJ/nJl6NDHz6pM3gd3zvmhCwcso0npBSDVSvxIqVRQC02YL4v8gKc0f
Z4YQzWij+eZ8oRi62EAH+/JLH9o3WCXF7Easwe8P8yefr+VFNvx0c37AKUYQewadJLaHrIKrGPKl
vOb+eW2+GcovLNf1p6kpz2EJ2hlMP7zKoEvWoxX6oKK48PDnLRID6WA3Y+/lhSU54RPGUhcDwEE6
XhEHy6uFRMXOF/PNSWcxKkTu4ZkZ7hCnjcc6mFTWAXwZ8h1NsqZJPV/KMOJZpBAzOlNVp2lMt4IF
rzCkZxjQal2oL9AGSReVjGgcMLUEjFIvZQ1SHzzHurUeGaQVneVDitXiMF+L5bUwS6xN3Yj7+S4a
icM+dG6AvltgXOKPiwZvyqqH/fgD3TUrZQLbPeBjw3WpFN5issGXuBTNCO3rFglJiIfPi87I71qs
YluyxlGNWF3EvkpWhGkOAsAyRAx4xKaMSFEzGswL0U7a5n+2rsuyJUbnv+u6LoSZ0U3uXrPo9S/q
rh9/+Ie6yzF/sz0sLmSPaYbqWt6nusuVHCVPA2b+g4f0MyxJR93l2S6MJUND4mWBxPlD3WV4vzmc
/zaYJGxitsQb/d//8z787+D3/A8SUP3L7Z9Tw4k6dv6q7jJdx6TT6rCyNB20aL/ikhLcPFNaqONu
SAqamqgp/FQ8wljJ0UpTbbS9TaAA2ElUnD0q0A1XJ1AgdVXSNBJr55VOciUkjMhmEtSb3txCZCRe
PDKDdWpjL3QGqN82yJS73Kkfeg8jVEoIAnw/7Hkug3l4B6HYhWeA7h2uO2M+dqvAGK5DT7fF054z
PxArP8InkpujfC6Ut66hkGMYAuw+g/rzL/mbqLqIxh5oA4ut6kRGxY5hzV6bCSAO0orEqi7jYmUi
EN6OBDvi+QyePfIiaB8xN7Ue4ueqt8WxrZsvIryydmAm96gONoIih+58JV+h2mos1MY6+Ohre1sb
SAZCyXQZC+/OzBEcc0YrCyVJJDN9pOrA9J12iYq0zKB4PmBZUcmzwk5BkynBTwFCQCOIN4yhVtLu
IgmmeqO79hHSllvlhvLFdjqA3oIdYTvi4ewSF6BziLTF1k8Y1bGLC1fsI7M+xcapHxqHDTXTXdhF
SyPzemoo07Ci5OXuhxi7BivZcj/pKt0vL47OYwhMQ2Clyu3uFAVmc9Tstzqs4zvYnidDMRy0J1jc
BlZL64oVOQE0FEtUu2SDOTjxRlrBTMoFS2ek6z8WCXr6pqPjr5rozzNLQVUfwUSiFBcOYwNSSbCz
LMJ6lU+EM05ODRq6OHZVT9QindcQBbdLwVNVmndfI8NyYOM8TDZVSIc9ganj4bVHZ6VI+1hTN6cp
SZQ98uF7K88dGnWhfvZwBA65+dXR0uaeufhuKLziqJDzSlKgRloD3oaeUFe8IOOT3zKx1oNY4gTx
juNkOcAgqj2Ruw77IR/qYJ8ubVhf69oMU8LOjMUG459Ke5HWpw49g/1JifjFNuljufqwa5OcPQva
aLh83ytE5vQZqcyldYe0J91YmfJ7GZtE6AyT1NvyUBAY1wYSbK84e8EmEj9ce5fVMGP8npIg6XIa
UQFmufQajhM/4YvDiAs00wR03aE17we93U84hFeic741YRjvYIyPLNbtYF2XDWSxRn0ZUJBBeCKu
yaSdoTrldxih/MlQP3o2iPSg9r+lSn+XqtnjFGoccVl0Mt2ATRRd5CyO7TXiUHWldcYLOhzgyoh+
MLEjvamrfeUT1F0lRb3NR/uUv0aTTfiaJOOO+iPpr6Dds/7BU2iCaOUOFZ++qsc02CaR/xT0yu9u
ROZcPGAyN6xxrwmITmX8CDm6XKeNKqEB2UeKIW2qMemEkw9Du/DVhepsXC2o7iyXDEEXa+0yqxm3
xqw+8maNB77lt0iwksgiknQYkNaJ7ryVDojZ1CvvDc97qrTqrkaOskIES7IKXsVjE3/x4uqu99Wt
WSDpaewpfZB2t+573I+8iaGFSmAj5IhUZdEXTQkHox0WgurzYpom8eKXGrYezErEcmcTIGdqwOgy
/AUlxqPvSnBqg7BziNk3kgTzZqCnPWhluAE0Wm576gMI9GEAWbr3lNmwhzUnsiij0lRXqTQjiFm0
MdG7UanBu5cSBZKANxRa8LYG3bkYwnSHN1Ch6eZs+yna1XQByAwbqOJlXxK99kBblluo8HFbbkNi
7xSV8cHytoBS9B0J8KuItc46dcsXy+1RZSZGuc3JnStVA9dHoSGwbyOStkcSqXCNALux6I8MMer7
zl/Rg6bikQl8AfV+LAmxGhqrvuE6Xqp989RIZrTo3WAHCVQASgqPHZE2S9tI7wkPfHA6fdPn/bgs
ggJgiRgBEyHsxaDlXl+mBEM8sYXTGi7w2DUoQGlsDiocAOJ4sHOq8dJVD4ZIVIA4IEOMQ9/H4kzW
MZxulJin2I5sukDvuFsJ64Ih7ZG1s/JSkicloTxL/a2iUyjtKlVf1w2RmmUMWIV1oEKa1uRY381U
u6oWYB5WhMq6YjcIbAV5fh69TQ0G1TbKnhvEfzqcSwcTSQAY3NCqVePbuHh3Tqu+ESFYrhsj3CpE
9KwKtvsBIQmk2rV7hRrbwhITI0yzMgLjg+CfWwzmTLajtIVRRYRHYoAhvJwip6UCo/WSkz/FVz0f
ORQa3VsC1Xg09IiWJRvtsSzbnYJJbwHPcdup0GOiLIAMbwip+IWqu1RHA0pGSZmmSCUkbDTWojk3
nU/Fk343upSl4XEQSb6Sp30tQ/KqB0jRG3RL0jvR7Ru1xyWjawjCKOn1ifuo5gDGU0efNlaDX29Q
OzjOLi0SIrJXZmK2SykJdaA0IylYBHa+LdleLG0/eKi0aZ/pIbl0Bb3daU8HTCMtrU2WoR996+gx
nCj3rUUb81GsFosNXvsF/F9IhMY59TJ87zEcbU2T/HB21V7jkiDT9+9uVwq6AlsEZK/4tb54o0eM
YElAiZUOBxWcaVyO77HiBitguezToKcQCktgSYzVzNlTXiU7z3qORved7Dlt1Va3mmRL1AAXeFLP
QTeNK1HWqO7uGBR8KXE5Nra493mDTYaNzGxPCvCGBWUDrHaxvY8SJlmna9YZY8GyxQTD3DauGx/r
CKuNbVL4+6jbA7Pz8NQhOHfH+o24xTRi4x8jRdcr904rSpYj7MpbHUQjhKH7vOtu8QgRBWb2KWg4
uGisgr3A7CbggiwR7uyDPH+uWgorFaMbdERnG2n1F8+jzmqM8Xc63+5mUIz7Iuu+TOx2kSohJ/Uo
6PaDoxPlicE80NZuGODjLQp+d5KjREm8XJJcsyj8kpXldzYXaCuyYeX5NjI/ED6J+2QCe1hwzm19
dVzbxJcDoeboM+MKlSLMOnqKBnrR1CK0pbWR6Puig9uSfQlcGK47ZvYA+x9pWfNF31jEiWI3Wsdx
w4TbKyCc/TKBGtkPh0ruRD8v5vtsuVmd7+MAYMlpdzEDOCWG5M+LWfFRET5MH3Az/qnFiWZrwnyb
kzMBkUNTQuph5myTqbOTdSsTvHyZASKKxzRuTcgvlbLI5I6vlrvA+SKuMfLO1+YHrKK3V/MHUWYJ
sT/bJqR+J5Sqk7HJ9rWp1dv5flc+OF+bL+Z/UbfluyVYYn/eNV/z5HP8eM756vyPtcJnlizGuNiL
8m0StnHIu8cgUr29DWB9S3P7HIJcZ+eNjuUw/wNnGlWqlQCrLBPB+Kwtcmft+I+XkK/jt6LFNawm
yzmJrZJxwqCtUITPV+c7Py9+uW9+xl/u86MakwCpZb/c/3nT9XGzC0HnGbZVjFoRXlAhlUezzmjW
ZRU2/BFUp9xpsh1PitFbz+qqz59VSEl6MkO15z5fMiD5ZrWPBMse+luK9JDsSHmf6gT5rgZ6/PnH
87VfnpDYQPYrUsluZBlKoj8vqC6gZpcX830RCtxV5RBsN7+F+ani+Ribn/DHVYiCzxK3up4zq1pZ
mpqvxbPYPmmgzTZG+72TWn2P/hWS6Z6z1c4AeI5Sww1feS/JOtbCEYgdf/xsQVDyw/y4Pn/3wmY0
p18j05EHDDhA/8hWkQKq+dqnqKpvTvT1JCjepPKGC5JPNF+d5VSJG2ytUsH87TTP82k0XzjEsJDQ
Ks8oGqjjyqXDt9AKSAwU6Cq+DU6icaSaNt+cr9GtqA5mJ6Ha822vExhE1WbtZ/j/jCL/qngueloY
NIuBe0bYQhfuRrNZVE90VLOKoURvMFKWPrKGibZMfQcxPr66kbW1Kv+l8pGVOwohEyVLaQgMZbUp
HJ+ecnPokcFA6TXg+7jpQ2YAFyHcTmzDfGS6bBFqMV6ymcOUvM4nufLQIZibFijMEA/RonQTsasn
+13XNLHrWiRIMklAmxzjYAlEAsT4rrzIcJeY7cVeG1hFBKQuuJgEKSLW8bFv0YVCnE/Pup4zQ4K3
WiGVaPFAIqzyHbgmVlDcqwhxbEvVj+3Qfe102Vsq4GOFQVWvSTY0VsCM0WH12Qdn+BMi7WJfeezL
FCUKd62qJhtCx8ZVAgMNJc2lqelU+jaZkaMCgc9z/SW2s2oRBl101g1WhIjO6GyC7U53sd6UeJrZ
ahby8EvlqIyyiCFrBlfNVz/v/OXfzI960nnw+e/y2v5aVWiFqBSe5sdoZ9sxGWX8s6mj/ppjjiEw
IafAhzFGkxfzzR8Xkq3lJTHzvMRIIOsCvZWQKrYPQb8VQ8wiofV+kCOUzrsMkt01P1HdcxzP1yqJ
ZYgl7csekJny/PNjviSCdZINNt9Xyi2+CjhsfrCVf/35FJ83sxrdmC45ZIglmcpiSScb4fHOCA5c
0oFUNkPj+LxIEChte7vfCwl1R0lnEA7DqcDBzjkic9fZgoLgkvd9PvB5064kGr/KgmLbZs6PfzI/
GsTjq16D6vz8t0VdmEuNdR6EFr6vmWuBnzXaCqg6RSST403bvEsUzd2ARkwP8++AuoMH5t+VtDGP
EBj5u+tyXlIN61kzDHzVEqQyX4yo/g8zkbirJnfZyeC1NuWjVVagH3pR6Khlx9VsUWJd/oeBiVTX
P6593mcCU1jqvQ5mMUeJOpemZ+T/jzQAesTHEmSNWPvTQ55G0V7BEV8gCd/340mXg/BsJJqvdSn4
mkSR0V+YsUy7GLdWp+/YuAbrilNjwSYnknG1aEmneUCczVXzm6l6kyTnTJWh2YxbAy2bTV4Y59nm
RQup3rvdt1G6Ofp23GIx1rezrwqBDikc5MZ9GvQqEmoQd8hXGaR6FCaeRwrTEETw8Szog44UxZpJ
NezdGNc3g/98QfvCTHetTDFUEWECnRJjDqIwOcyeq/mibiA8Vw5f92zGmv9ufqCdwxZ+mLXEPIvg
bhxXIcl/i5/+lXzyz1ecX2v+8/96n1uHzCmfzzBfm//u877Pm59P8/n2Pu8TJScr4G/M7I64+Z/P
PP9jJ+1Zhfx4759/EyZuSHA2ovTP72n+eIruUDWZhTsFiaPTSGocsiWbFHbEeVLnm49OtG6Zetni
cyrjyEP4Z3lhvvs03OXTANgRyqgphL2b+oCoLlTeOcmMK7MytAWNIg6Z+cidj5PPi8Fxz4Bb9U01
CWIw+gdh0KWZ+xQRYcOLnqSz1ZSlkvFK2N2ikfNwgRiK/f+f1j+16h573c42LkbRIDLSHfA0tNg4
PFauCyPFpf944CPkFYmGRgo4KDQr8nkRhYr93H0Ap3XBoeBFS6bsRSOzDufnYBbH49ZPVrOttIRe
SdhBk0LPgwzmf3hogmNLY/R/7wdcw/z77/9rXyev2fe/9AN+/OH/7wdov1GDR3ZtUN/XXVihf7q9
He031zNhcrAdtF3H+oxO0H/jLzTTtV3NNlVb56FPr7dmWuqcwsDdv1T+/6kTgGXw10aAi/lINQ3e
A+/LcMhu+NnmXVZBW6Weh3bYAS+sB+E3NvM2EmO30beqn1+qmkXXaFQdniQQub032Js8E6wiNA3X
gHMWyzZIL27ZPbk5xjfdIjkYSqwR3bm1QGJHTFEcv6Z+fHKI6e0VEw3uCZDQvs7PhhU9UCUCn+cV
SzRy2w7zheehCS9z192iu7xGAw0vrXigybBBbR+juOkhWEC0CdLkjD2jWTVujrLVYDNdxhRPkla9
tdMJxBwFc3hCy1IxoZaTU62IulyooOM7zfpoSvWYKd8gegwAK9WbIuyzlzUTEvFmQbGX7m0Ec6ej
tpTp4kOMA12Q2jkXCTtGfdAucQJq1HS+d1SmK0/ut2u8XvAcd56RnqSUMNZNwBP9tqzapwY14wIV
MhXt3/txRI1VrcGw/w490kG1hgsJsn7bwyBWHh261Qtf706xnx8DNOT0UxQwgt0DPqlTRBRdnpm7
Nsv5EyoqUDeUfrxElXOGI3OMkIrjM7t4vnoLiTw3svGC5AGqzaZKtVul4GCLK+y94xZB5alqog8N
8iQMmme/Hq8RUgU9tF7IUFynh9qv107unh1j2KZDfLJj8apZ03Hs+Zhxduq17hqq/l4P9l6MuIrM
QlOPCaKbLqYYjwI1qVfFB7K4D5VQFt0kThFdJEuLToW2NDH0Ol27aUwUI1Ty9aTfWjD3tNQ797pK
AKv9UsK1dJTxok42EX/PakLV0TPDD1wiLOjs/DhY4d63taNfmrs+I8iR1j8sPyBR+H93IAyAnOKv
SwZtFdGC0hrjJe4wDFvJHYF68L8uRWjtiiY8CAqdJHJgc49P8hfW/P7W1jghpviN7Q659+FH2QxX
+TUWynQrXQ5qc3rSyi3rxvdRbVmyJ8tEHbZjBlnNBXOQxfsybpeB0V+9DNhLleP1tAvqXgBJa8ND
RNtf6HUwnUcH8FWxZp3zyTrrId9gMRy10NwFwXiMwuTDDVCfqvCtowFfpBmfDGu6yWNyKqEjqurS
tKKDbw3vLjAPIm2HeHiyw/Eq+ZKYSw5TrxExF5+qUrzOrzGShDig/K9xDFGOT5ZtGXz4NTlYSTZs
gyF5ddThKKnJJr9KSEmT+EAkGidgnJdOlmbV6MVqxUcV1wwSzSYlREnFjauY5PFynqNb2vmEIOUV
dlaAx2nnrgYxXaIphmfbbIhyPOZK9RgjiRLDtiq7qwlgvFJSnBcMB+4biWA3b2qvSCzzYLjq/CSV
nbzW3Vfo9Yemn25OOd3kL9iq41FJ4hMdm1f5xcjjUQv6qxP1KOSnWw2osdMo70I8kR/JN1pszhD4
HXOH7iJbIGu5YCy8NHoPVAocUboPjIrnq/CjxQeAd2vabou+t17qoV57k7WLTPcNhOMUMiYg7X1s
lXAlj+04Ho7yvSUBY1mPRy/SBjBl+laI7CQihgIE5CTPtVD3ZXk6bTGlJB+Daa6j6KXv6rUWDU8U
VTfyYIKkuykj/eY3AHPSG3agrdE5L0NRcryo002F7qp4j0FRbypLEL8kwe1slrLp4lTDJbSGJxiP
K5joRTpclHa8OaLfuhncabB0r26gPOMjeLirB+tsVup7WFGb9YNVpwc0FFX7bDjDuwdxCt7wgvrd
R5ONR5243pKDWQmidTOyELLP4AEL5eL3+Z1BRKHdaxski7tyig+opbG1dE9TqV4Kk4KtvGrtSKA+
QnUT8YOai0NTGbtST05pOW/0sCGGHBJ80za91OobtaD7tp2OXtE84XneTATYCX84Un7AVhWflCja
5IRPwell0nA2VqAdS6t9r/3hMnBsVmb7ROQzfFuz2Poh1ADH2snBKqo5rSYNSnYTJAeYA09ywEYS
CXxL3HvMbI2YbtgBXpuy/KL7tzYdnpD3hIvIHIAW/V5HHtY8G3dCDKosPqmec0bJspEnUa1zjmkk
eyy7wH1p26JEr8RM45kvZWvtmBPDRac2V9vknGegWsTdhebza8NrJBmjG1q8kAqH1DRyqqWvwus5
P8K7KjzL10p15zyfcdpw1nS8y+RQfwPNdNawPa9V7N6UIMl6EWwLw9H4gtw8WgTA0g6D0gBRHY1d
MuBHw3n37IrydaSTuyPR9F0EVAFA8y4cCqt3WLYHdl/2QTDE3sXhiH5qxEVnDwsDUij+u4aA3Gnc
iY6yXVjWy6SNgV4NFw9X6XEkUa3R6m9odkwyAojyjWmtLHyczBnzbKOAsh6Q5GDQ3yfq00DQzEGT
e6hIRpHP1+b7xonwoj5t9q1jP0Sh0DdzgfKzVDnfVMzqj8olIgjeNu13dmrzFvrHntkJnmFsDavO
aO6cFkWR6vkKkoDEX7ILICjJqyaU/fKiH2FMpYL0c39id4tEmg2Ef/BJjRry5DmMqLsGDTVl1ysC
uvTEJSVduRnV6KY5WrgfcXu4IUHwXqvuSNuhe6OsJxInuymGtaqs+7ZeMAcscuWF7EG7omYOLnLM
rKUYmxWaPofMb4d7GkSouGSxiFEaL1tFVnHz5sdFq+NB5M2RdunUZ4fO3oZFEVuJzOdXjzaJEl6y
3MzXrL9u7sJLrNfJ8nYhs8C6DN3XKtNc0l069xBl7TcaB8uM3LS15hG4IAWgrT0wGyfmzR6chq4V
9OxUsWOGGxVCC7bcIOPAnoT+nijxocuss2sW8KM7dRlX7i4vxpe2kEZnTnNRMXhwCmRjeyWO5xpU
I73paj36LHTQDn5NVFr4SM6Rg3pajvuT4W/Q0VKPMUY2Bcpt2j/p1fgUm/k5sWnT+e52sqLXyMQC
Vx1NCmQ/Ler/JktL+89lsqc7xHXQBqUf7Ggs4H9eJoOPwyvQY7GjZ/JRxnsMTU94t558dzhXiEiV
8Viyjhqc8l9SvDSQTj9zmCgIeDpkA0onOOw01/6Fw0QoRJuhfcjofGiX0cDGCdxgn6zslPGFhU6E
IHdAEaJA/5VLpX/54L9goOTLo0RyHd6BitND/eXlkV4PBsiFfKc3LOIZa7Kw2ShlQbXhGmv91Tai
1zonC+EhstIjSU0vJQtb4m23//JG3P/8HgzD1R2bRZsn//vXXyBA1xK6Nc4F+eNDiL5arEwS5eg6
6v1YsDBAdOuAAUbHumw1ElqS9kpfbZ1pzD4JC1bP3NFvXBfO8z+/M7lH+/UXMhBlWaqDRktzTPnO
fyJlFXHQT2J0s53XsoVSs6MRGg9KHSGg6XsWoRZypLh9mw9vfJzHKBnfWYk9BfUlt8Sr6g3vRsgA
MC8PXWu6BFvdVp6LZLo1TF2GwJQ/sgxhbWdTtnLKYSuXILbXb2Nh7UJOALlKVxvOlGS4pqE4uKl6
mQxrV/Fb9IG7SoiNDcPuKtpqrZkvWAU2JZOf7wLHoEhVufWVQPFd0lhkSBBXjioq7PxNZlcblXJl
adD0TYObEtAhndRnezBxu4L8RAjpau3Vx/xTei1PL16rHEAAq0SEZwTqctQsEtVnTcz+L82p6rR9
94RvKvtRWPiLxu1nTdvfHR4mcjZLszXV0n/FlelJBPZWN8H46TUOSPWCtOuQJm/zynq4aU31bxF1
xt/97uj75K7dBZZGgOFffnevhxrFg9kusNGQJuJRpBtbGDeR99eaiW/jmvHrODCoTWhs1bZ7YrsL
8jc9GKzrk87aa9NjCI0+y08kO109jwaant0j2+NgUFmQJt14MXqfjYR+X+vHqMHaR4IKXyJTR58B
73degBYc5fP2brGBp2519s5kASp3BSQYHbwQ+pA+HHEJEIYw3Tp2VYjXiTVDLpN+s6HSKHjX2d9v
TZGcMjzDUf2GOY5lStyuPJuW/UD4le4Uu2jU6UP1Lk48Db6NCUMJmGCgw/2pEizbrn/yXWyO7PXf
tQYiKCspvSzWaRvcZ/Fw6x3/KYraZccWjBW48aInrI6rHES28bViO5on0atctDZFvyWz90ykAV3q
8b3TWY5lEVv28FpW+whQVBvsqdZeAkucYjU9ha75oufWru8OqTneDYr4UPRipwfWyg3aDRK1Vy3x
Dw7gOOMyFICwR2tHi+MIMfXF7nBwsN1jxXIc1wqnK7bBeZ+U2zu9nRh2w0OZPQw6kxafg1b82bMl
MSWny9+uHK079q76Dsj97GiUCf55gPmPJESGYKR6qNTwceqw+P56nE2OkpemYmQUHTVIIAMkN+dF
uzl+8Sw/MsawXfYvo+3fjfqWypLTdbGeWrp8/KchraJn4STmyGAbsyGr2Zjm/z6l/s0p69jQDjGe
Eo5GANdfXyQKy7hJVDXbkW2BW9yqKeIk01M1QEHANQMUYIFLurxOE2sDt14Pmnqsw/hDrrIrbzqK
xl5Hhrf2LE1WWnaeop9jtj2dTiweA6GTJQfIdEBbKxC+4s21eZmyi0+wTyiqE6fMQExGxa0N9Fsn
GKqrKg7QzIPWTnHuezQW26vB79/68Su0gWPT4DnOeJvsyxxjuoWeeY4LczcYLMnr7GQ516kfdhYb
HfkmLdYh9K/Oo2E/5RQtkOV1bvGloMKA9XyKhktsiJPXt0+aQ/JSOhxdW5yyyjjhMVkrNShutk1N
GJ3UyVlhv7nj8DhOwb3rU/qoqRfoFUUEqnuLocuftRZhkh9m6xbY0ULVow+L6UIZ2ZNE8akboFpB
pkn4Jd3E2Mm6gnw5tWKg6WC+ZXb7lNbVOi6dFzVTEXM2V2+Au8J78X3QTIzgJvu1fz64NfVvFjgc
Yp7psitSTdP6pQKZ6ZCZ6KpmOy1h+szSbpmX0Bqihn0TiDJiGWL1mGM5Wmohv5EyRFuyRgjIUB7R
OyUrc+rOFds8jObH1rTPreke6uZm0U4p2aHLrVvXXep0uIZKcFeT6lG64qsnFU8Z/UuasfTFn0c3
fhU6z0/iEsRr8LRm5G9yCn+ZhXFbZ8wrKQF0nPmsRuWiAujRtfWtsxxVy6l7z0mfU9T6COH/3WHk
TxnMHCM/mQWvNLoH0mlYfAxbjeIC1TtfGa6e2121tl211rBJ829yk+qA1KuUYUvWyKagOFIb0gHE
aof6Cy3MWxmqFzZ4A15JoBFbuRrz424VsJkD+XPG3xhoLQEA9TWFnTS2eK9ZBFm1LFkg4BTDwjb4
v+8Q9dTfbItPjFH55Br+Q0GJrnHfYku5snZvVv/8Q//NKMbCTf4PBTuV7V9+5j5AMt70Hc5TPGu1
1y3MwqGu2cNN4SA3muFi2ge/CP7l+MLayzDyE8hUrmBdls/M0JqmIzf4ZfgsTWOENNJmuya0bmmV
nOQ8h5GzS9p1r/JjJOnJ7xtoXOxVRLeCFLqrWPAUI4UXKpw6J4pRWwtMlrjaKVmxyI4pa1ZQsuRa
DO20DPAyyXKU6yWXQqlD65jqBnS1l86rN30p6I82mz46teTu1p0Nxp2Pzn4oQXjopyOBqfY5pFsv
w+vEWKGpSk5Wqt7kuCs46ASBFShpQUpZeOfXtUhPmPRWmGeuAYse1hN5Ob3LRpeT8WsK885G049I
8pQZ7MfFdB2S8Zg6jBvyHA6M+FV+ZmNSb5Om3gSm5BL7eh2/KU5yGk22ffxtHDXrkIg/3Wb0RSwh
Fzoo+48Nh33NzpVY9rZMzg2Sfst/oR4oxT7ui6xQBJ2KpSpkujXPoPI+ZDnE7Yb7jJX597z0tl06
nGB7Ysr6qBKxafr0ZMsUvHGa3mHbGD4jUawARV4CEAAZxlkpl3WTReArQB0YtPdBSFYD0XmQbUpt
MRG9UrPdFXFyGIGVhK56KhIqscI5I1B9bUfnLKvWuDOwJovDCAsRjcNaFuHYe73LD4056kmPtUup
RAfVoZom2quc4SPOjb6zzoE/XuRtrKNgS0BaJoeqjU4EDL12g31CQo80Ai9xFKNJ8vECNIm5k6Ov
rKzl7BdNQleBUM2b2LF9csf+XcvF40RxBhzho3KQo25LkVz1xUmndaCRvGkCktGyls1m+Gpiw6gU
ixGa6mvaIfLxBSKV4GgR3icrbSm8rYqzN1OtF6ZwnGNMH6wui/BRlDY2c54rGW/IMF9EEK5zX4dS
Mr0TgnM1WE10WXpQOnEIPeqIXrVB6w6t6RC5wUbW2pomobxIwnW+Y3V7KIrxOB/wND3kMhLf9W7o
+T4ZvUyqAsQKYRRgA1Y4Z6KIVtQQQYP05O6Y4KQadpDWuau7VRa8qzOgmwNOVl8Fk+r/4+68liTV
tXX9KucFWIGHvIU0pCnv+4ao6q7GJd7z9OeTqufMXr3mXhH7dkd3EBIJVCZIQhrjN9XE2qFFnA6m
KSkIwgutMzyfFzI8CLlvhprBfxl2Q03UmeFYxAmXKvz876OWZvwHU0YMH46FDIFlM4iof8zyz7OR
1rpp5UHrzN+Llhu5jHsjfCLORcCjNxH0YDHq9vmJMCY5mhExeki5xJ5Fw2phSHpQn4F2osOFSOb5
/ozeihi25QUc/aNOmeA2yU+gFN9TFxNqa7rm5f2wyjBjsTEMgHvRnIgHjRtUY0DcemqZ+FMCwsIc
eOcUaG1u1DMySlM/B0ZdIc/Y97e5wyI90sHKWxVTZne5KsoEthpRJHuhm0x23mw1vX6vGgw1IxLT
nkNQoymJhXYlsU3VqEbvumCo9W00CiesotAbIBLeP6Td/LxCN3EYfqqNUfmwOn6K8SXGUqlMU8js
GKwzqttmd9zoDE5izHkAuHut1g0J6vhdRWPTHcZnxITup9QMMP/yEBQZ0CER7/Bz0jEOt1vBMcVw
4iiGQDifV0CRtqL/tc7qQTMeBvIa51S9FVcT06RIF0vj5JDdoMKzKckJiFaROdCFuMiKeH9DeFlE
BhTSCbB2DmKlgSDAo5bZaMXM3+ecL0DcPp8Rtltp26CpmAWV/b16Smr0WLV53A0AjO2iQkCs/Xnu
+kcDpJDo0J3z19T//6osugGnnf7xP6fLH3BOif/f+j0ru3+jz/068Ve6fIU2uknW22LhY1mmLVbW
f4mjq+a/WJe4hsmM0RFi6JeEufUvkUh3CdPpmoMQOuuJvxLm+r9MV9DnbCTTUa/krP9F0pwxQcwZ
fptTqCuuQUAM5hxEPpWgz78vXVZqW3RhWCvHVEmEdCFyQ4Xr9n7Pm9Kf2mzf8m4S/rCvvBgFyD48
QLh5XXLl9jyHjp/WMMDTsfFMfPC2+oDJigaEEaKRKZQPxtsIKU0nwYAZXFbYuD2+BYQ/jWJZK6xc
tji4wTlN3R1uVrPX4zxdlfl9a/evxoJkLVKhOCkV11iJ7eravdUMnHZUYr17o8FvjOmKf9ZWb2rj
PJD6f0qX5Xokk+FWBaON2W/7fD6aBZp84SSSvCfcfVnVx4iyiKiPqmf3ZZd8GOkCxSgoKjDXtdre
Zxaseb1OHGwDYPh1Vuk36RnmzWSd4BWB/8NXIudtPSjFz/h83qnmdEzKbVENm6XtbxFEQcYIi9Bh
chucV36iIVqwSEsqrzPNp34012OfPStOZOAryW+2QnhvY3u3AMJh1K2xVYn074tmEitnJpHV+n19
ZpyxrQekrEhUwNjxUhCAbqN861ikVXXxjpfo0AHQQ8pUS5vG1w1QTFm5bJSpedJUBiAV254Fbr/V
w1mxkxG8g32lOE4HOudZTYeroSS7jiIfMzZ+bsZdAISKrUcx3FZnvMJRMCqwJI6DDHuntLrvignQ
G4wsrc9OS2pNvjsi46HoyXs9w4VTZhiDi5v9KM+3WWTdYHH6YPbR1uYa20xkkIAaNWsS5GvdQKo3
GiLgUKR8QjCmOABOH02enXDHY7l7PidbYuzn5L6yv6vMUcbqPB46bsJcldP9PBVBOuOluPpws+QI
dhYfmj4kwLrcki3ydcDsu1GQENQMwPBUO3vNhAmgIL3UaAAf4nP81BsjHL5GIIP16lgR9YHRgubZ
uYfnY2XbwWG6a7VQIXmYUJkzmnKqveRYAKxhSJJ6drOTzapvqzV+ZU53LezowGrja2PQKvKzoe3H
Q/Gau9Ur/jWzV6jPppO9VBjN+NlgDp7uaM9ZUXyfB3JvTNkx7XAzPNFrE/KMZjs9LsDbqisfytG+
X3IX+V0TkF8FEwD5tNbGfcOIwlvbaq/14tohpbnWEuseXNZEjjOwFvBmltH0BFkXzygRBEDSzDc6
gxT835sW+uu6LPiJuYtcC6iXgg49zq8rF4MlTduQ9vrsM5ZfmQu6ZDnXsJbq/KmqeEQ6RGyEWX1t
Md9qg+VRFw+82/FQhFLBsngw7s7dABRAVQCaqMaPemjSNRKbGOAAf7C6Ytuwaj8YwjaOQBvi56J0
2acwRS5RTRVwU7nphROYLLWiJAbjzWS6r78+TMEz1xKh2puXsrLgvpgDGfr12W+Xw7qSNZ1KdojV
1mEaO5hNmB/IGvoGnUFKO0WWVRdgnSm0eTo5tkkAwlcofZHvQ9rlu6PaCLP0TBMCWPlbBFDiIC9g
sCYh2aq0xPFrxaTgUK3K7hAt0CpkaTSq23mGvX7ZJfcj3HKdTImzvRyfiJPkYTPvkvViQUC+WPFW
xrLLF0ffNRKw+4c9rzyuiEKEWNWdrFzOlG7AIGOB+cL/wFwANT657+tKcML4RO4YUDyKVgNLxYbW
bQ3lQ9tb4TYrEvNxzBWMFLCrBGaDaq0DZY/hxjXexvIpXHoNq63E3dWlU99qLfDIsZvMY460al93
6XEcykewRQ3ebLEe2FpxbQuMYt/VkQflJdmTKyoGDBriaHmfyAck0N/0JUu8SiF6nIu5Zw1jLg/N
0zQPj3milJtiKG0vRMp3jc6ke2gcvSauWj5BfoKRaqgkJat+0wEc3pxB32I+dOyX10mD2AlfiUzp
8toYBnw15W0xXJVgeLPspgmWGfZJ+0xXIRos7Xvdag5cNaMN8rn8MCe4Cp1Vx0GM4uVTglVSbjsZ
1s6EZysFgw6IWm/13H8Wcd/e2wKppsOeNNyBxRWTsqXok8NSFsTuIPvZU1eStcg2+RzfI1KHTGZr
s8SP7XTTOurr0MVIWUa1C8iDF26LDGiMbuDUAMO5a2hdCMGgpIGyZHvQCqQsoKTV6xBVadRPPLox
U+UhQnEEjm28s/XwaIp+lgp/k7hpa2Kcou4OfmoMqz0xdJixkrMhN0sS3gwDWo3MJvLDJJHXXSc9
Dsze8KqBZZPZtvRIx8Hr4pzCTBEaVZJPs+CgtCZ5Dupb4KflJhQI1nQlGuOlPgsoMo4+OIyW+uLr
E1BXuSFy5EJKoYU2B7ud68PUxp6tKMVesmkkkaYRFJovSo0oXarOUj0rxaSg3/YXsWUueLvD2hs3
CXMF4npO6CWKpsNNB4VtChvsRCcvn3fCEtHWWiJxc7K/ELAszXBB7v+tvuuCK7ftwd3MSV8fLGYF
ujkUe62OusMiNlK0+FIlUJj7YeQMfk7QFzkrIcfxVYyFaIusKyMaLGlWfTejpUUrBOBtihMGLZLb
gDoPmJPz7MwBpHG/ix00aOaRzHk6kJgXz3XBJxRIhShaVW7D0Fht5VOOUxQvS7IPg8BQX56yJO+0
ApwsS/KD85whDauWm1U+/aK0SV6bbAgXmpssLXVPQAGO79dzl7wduUmEgYdsC5UkXIWNHW1zu8Zi
lQZhagu4ZFnUJEQ5UtpXOGDWxnHUaq8mH5KKFqqhuc6iovTkHb0oQHeOkW16YdF12Sfvd5S22s6a
OkKZkHguGyndfKnKkty32G91mXZ7txsRLpb3VDY3WcryxoYg4bq+bGWXzaUNXhoiyYm9SsfaDYow
CI3O7k1WlBgT/q20fRasLkvKAcmdY1JVjE/1p+RWfT27rz4qmV+yiLcvQ1s2ry8PzokU5If/6Rka
/YoZvNMH8tkMss9+9dyvspVW350UcIh8MJdHJJ/YH/ucYjVgBVdkWMLwxGTv/aJcyWcn6/ITLI9D
8BrqsyZg61+dt2m5A7LeSsh4Mjj5nmkfVF+8vzzZZWRXigXXQZYu+7RI2zmtbu4mYb3ThqyKIdVa
TgtwSQhsm0IbRn72dYDYV0bggAerR6VdZTwEYgQM/e/SH/uUpkZQlrm7R6AWlHnCymHrnBNYW4Bi
jqtk2X0x4oSouiyR59c2y6r5Jh8hzkW/BNRlNTdDxjT5RKuksIMWTKnsgrJLlm0cI+wdaYyUVuZu
+myIgkYaNH2Ns9crEYuVZcN2EIde0hDGGF3SRujB09pzjByWqEqKgTywMrS7IiVYIh908UVIEr1V
dtlQsmEa4Rqb9eg0SELk6kKT/K0OrJKk6RlhlFlSSi6kOkm0+yLe5UOHwiMk7y9qnRijLeEBJKuy
JDfy0ct9IYp0YVGvUG/9S6z8HC7VLxnzryLXfytWUZz6WWtuJYtHknbsOYPG5cqfMBnTX0yrXI8a
lKgFrWfSmB8FsihPkzSgS5X4EjxD0AofQwX19SPsMiRMBZ9l0GjIsnTZ/NO+QlEYRS/HkAWDfvhP
l5hYq2xAgP+UlznL8zDAIvBpJLvfTvunc//Yl8WQ6ZbWoDmK7yo/Vc/OuzMSZJO1csIBtsV5Smu6
H9ooXkcFwbKDGfECkpuh5XZf9o3wtc6eripbtdGd3TSej7nS5zsDoRPs2cVp0ZxQlKfIk//pMvKD
385Zzc7GwjKtED8+bowXLdZdxBX421+X+zp2qMCieS53QzOQ4Jefyw3SF/Xh69MBzoea01AUGIL4
LY00rUpDx5y3Wz3uW0hQm6EviybAVPUXMwTxdaYFRbFbxMsdZCQO2/LlXhnCy5k4IaDih1LMCICL
1YAbxCwBciCPMMxfG5WclyQ/zegfo2g/ojMPsTSsdPS08iQsTrMiXGb/ZuxI7o6sAkpl5JX1dJWj
mSH02S6GcYkctmW9gq/Pj5+7O3KMZFmgw+ZmRdZCDB2q2Eimjqz+EogrnlwHGsAsiDemGHkGNSq4
beFB/ha5S/4guYlSzSZfcd51K2uqglZMBmIxS0jEqxHcH+am4hX4Sy2tX7HUU5lmYMgNGnAqZj92
E8Y+qRImpcFkqe3y+AAzdBEDqHVW3ywSKmR3LAZisZElzRrWZtL2QSeGXukzJksNcmUwXJfgyzNN
DO3ZqNMEv9S8RH00zwSVwHuYSJSjBCjGB6AsFVJklskoGWILv4x4UovJ4oX4tKhWhBUZ8i/Gom2k
oBwAvOYgSzU/bJsu/VVaW7G+0a9C8Z6VP1xu7D7u10VIyhQJD0TP8PRm1SOmaCVreagYgqPt9rjI
p4IEP8bKNiYCuFvOY6TiKERvnJXotrZKRK8FrVz6kuHMyQL8y6Ks02kWZniqV9Gyl8ZkKvEsnDoF
8VTq9xW6Ou+KPsV9lzm3JK3JEs+I98JlpzrECioOGBBLYcLLJndTZ4fiDGkVfpzcSKOyLiqwCm1D
QiSm1aCPoNzJqw2CKy5Ll00k5oUgXl96fOo28hpn+e6SRXvKufEm9BiAN+SoTRZjx3CI+iA26rUl
5uByU8umZsVrVE2mQMUQBVKi+FQpDQzQuvpdKvnJ1uau8v6Xsp8l7TJiiOE8XONdH/RjkUfzL106
2QIhiYAIyovoJ8G+egM+A7UZZGcwJ4I5VgvhBGxNEcYAyMBi/+96HtXofSP6JyX8pLRhiS4j1GYs
B3KchhH2S5KEL2cV3yHNovW3QvaaxNlwkNX/2Jc2vrIaURUdT/CXy5t6yMfrPmxMryU1dVYJFCFc
twKXtkU8KvE7W3kY3CXFLCR0trFu2767Koudg37LhlSjwN4uyaZR3eVWy+9ntcDSaIV0X1U/VO3i
HtOpfFzMMAzaBN3MzrDfcBSIT2Md+w1c7tu+18oTDqdV6F4x3U4hs6jGcdJARKUwAOBIbUbyKJtE
M/2za9yuiOY+u4mZ7bOhIoc6OPfpVIsoDDCnQUV/NCNQOaVDGDRwU7MQTkTdOiB3x+E0GHYYjHhr
KOVobZNIxXoZU6feYfkxt2kdICSAH9WIHcVqao292Z6vixCjJ/xbip0506Lt2u73Xd8HqwjMYVRb
5Cmd5ZQmvUIoeH4ZkV30R2ec8XUg7aEpCKzp0Mv2ZNpuiGzVxyY1ULQVJdSFPlsjRwi8bgF9x3KS
iwpjpkwkiYhz+kulzejVwgcrLHA0RYQIj4KrsG+dzeQaRRMCn6zGt5gLL8L9msx8GaTnGDHlprle
BueG4Wx8NPrEhR0AZwtiHEKeBZn4CBcMJGGxg8JchTBI1K7hytd+gwL+bET9SXcFLqXqh7Vh6phH
l0m5Vlz3yoBYs3VqLfdiYjMmCraECu+sSnk8rwy8kGF3ah2B1Nzov1sJdhsrfdwQat31uD54Zs8m
7OJ8bUyrjRkOP0qhpD9rvruMFRZixqNVkK0OKwyBcAJ5mtBM2tQpQKCpd61DFS8uijT9txIUM/JZ
MIAaIutzqn5A5P9RFsOPKkKxp0InAHuLYEEQzjfs/qpoTbJ2huBlIV50Ws7pfW0j12jUAtXRGjhy
WpN615q8LMfivF7UQkcXHmF9lzeFL5yOhi5CZHhlISiMo9FUz0gbKIizKXhxOugDeFj9GIiwlMsp
mhEPsJn6bw0w6ftq0aFuT3iVjcmPASYbUDzcnvgaSvqpalEMKYUYp6oVjtcKtTQnL68MQ0kJNfGH
Kwuw4XnW4utJQXPMRhyFYDR6Yl1PMiNx68/OEvNNxF28jAUmspzlus9aXvZ6xNsc8WgiEPkuMTqc
/AptF1rY1RvlWUf0Dx33ul2tJxoowl7uDbrSxxVwc5A7XaCeq3yfZfVHNZEsKTXjF1Ll/2zSzURJ
8r8l3Z669/h3bqrxdcKvZJumrv6lWio0UNUmqfVvTsSaSLYB+7Y0FS1L1STN9ZcTMexUjaEVPPqK
HBh5v7+TbYbzL6AyqiHSYpbjav87hir4xj8APKprAkFnmFDJv+srOLT/nmwrUddCdsOdr2xNATEj
PZrkPOa3IiF+2NODCA99Ff88wMTLDN+CfjuiD5VDLIQkFFuu1xJI3hVOT3hxXD0PpTVu+9Kks9QJ
yCnlNgaMG+BHfmoaBVve0HQ3irb8nEolucUurPG1eU527ZSl27JRbF8xaf72FBGKBEW5Sx0M5heh
BRCnb8x9XsnaOUj6jklQmYzdGSQ3Pe9riHMr018JmR8kLzJC7HgPtujBLxBSmLK5SFuVN7KoaKW7
PMiimSP/dnRhxK6HsEMOjKncrxPkbO/rVvx2GXnWb3fpMicEabBL2kXb9SmkjY2cMaPBbw+vshj2
43lrmvGjnAjJXXIjZzOXOfYf+8yxY7Uud35NfmTxaw4uz5R1efqlKvdd/gwSYVxD1v+j+N//urzQ
5bqs66z9nKClQPiJhYHQ9pClQVRl6fJBK2RALlVZiiyxbpLFyymXy8hTZJXoZ+yrCW/wfzqY7PTC
mkv80d+u+LVXnm5FgvkvixjaDUsdf33ZP77T5e/Ja/3xp2Q1Fo1CIVYKsOuv38OoiXCPrCM3qvtk
X9H/mIV1byG3iYhajjLnI4syxWPnhI4w4NnJXV8HFmJ6fTnk6xry6K+DxMeX6m8fo6rMX5P5p6+i
POqPy8nq//yx/BO/fUsoWBFyeEkJdF6opKRiSclc4tc3rOVqcjUq1brpSEZ/1UshWyMPkofLKqsx
TI3v5V6543Klxe5Ye8j6WVxeli5nYmDBKuVyjqvgIdvnOjIcsXJjVETSOmzMaMyXYh8WzSEXkQX5
+VSgY1WBRfJGhWSgpWXGeugdEt+KMqwz8y4H5rXXBJsN7gae7El7cuZB2TqdMgcgiv1KLpWkce9X
URPCLBZ3E3lVsaD6Ksq9ceccTUBgO1mTG3miPO5S/e2Scqf8WB54OU/uC3V4H2VaYBAVLWRfh7z8
GOY6huPaHBchBKMWZ9PDlAfninP3TWpDyY3RivhFKYd2ab2j5VBQS6QsUM2bRkEfnw4meeCgWNR1
NtfXi1k/ltZ5XutSa0jG4mzr1OTtvJc6Z1IoTZYuG7mvsPH3IQFCnl3cj6UBVeHndcrATnwFZw5s
ySGAkdCujV0UswaSunFnW6u3yaI9JvmEWZsbteohHMJHiEF3qF72fgXq7oAhguElY52sZTVvas/s
+BX60Kf+PGG7I0DGORMkrSR1jWSajALKAKCDzp+Qydt2CfEYrX+2jOEd0XkNanBUHyHmVUf8YTIU
mcg75dizbScYJOHZ9W1SpkFdL5AcRSDWEsogstS6jRk4OultGUdNmhiVxpYIpFiyyohqW7mkB2Tx
sjMZ1BsDJONWao3JjYyyXqqy1MzYSRm5CYaPjiQ3mYjKO5hWr5zzzHzcVtWDEt3UKmFNuI3VWqlE
8H/OIZ7YEUL9Cs6+RdPf4lwM2lE0VkNsLs3vsq8+NwjeD+YZbAw+oSUa/IBuWrT6EV63pPDRpS5L
tQ6oxEMraQ5c9H8VZ5gOWYW2sefA7/CKIkbtS9YxOpgOUx3yVEZdcNydzty0IVk+FpCL17v40/sq
NtuHryKZAuhe+j5elm04QjeN8BKFV4unZQQaA8Pm1SErNRKKYlMDJ4dIerAxAYHm3IJQNwDPJi6u
hngcE77CMQQnBRCp6NhNG5JjuDkgzzokgTbftel2flBxMYj37cP0DeV5AMduSYTfh2IeKD/LeBch
9ZWDzUFb2s9+JAQ1bpNhV0Wvfc611o0azP3r5rtRXdfk6dtAx9og3gyT7m+cAdP1doO6ARShAL/M
ZLmO1FsNf1DzRx++o6HMpVmnGytfKzZnTMmex3jdkPOLsUXAvglbo4OL3ZIbnKMtkIV0tbbL13je
58unrm9SaONVfMC2x4K2I0SvSWGhuOwP7rAdzSfbZF21N4zjEL04n3a1n60na7UpUZ/Wgia9Ku3n
2NjV51MYb1xUx0EnZacivmrUfaUGgIXablMOvhnvFoAzPRAEY9dyO3UFv0mReQgAwWq1j2OM4vrk
HJWfU9V6jg7tpH9tprW2QNE7hdUNgYy82OLpqfSn2b0vzruxf8mVFpD8bdX9sPEwPbhHJ1sj0ekO
O3hXsPOcCROYPVIbGD0HYB+6nEzpvXPmFeeH6nU0HGw3aMlIuoHxPka4iJU7zOqrbK9npxy8U+2X
6nWMe8TgQd84G4+J8UzcLL+do92MZ+Zqp5Ze91PHwe61eXaVw6QGxs8Uf2TmazfaVd6ulXMQWuhp
bhDgLVe78+IPzynk8c14I8AsT/jBrQ0XprKfQWsgzdPtZ3s/Gbsq3ueYSTafncOC/YhMLo5+WhKU
4dZeTq7+kS5MqRkme69dTurqrlTWpb1zsZMFXuLcZj22OodhoV9AQ8G7Mc1+ltEz0uQR7eiIJwb3
G31kFfVRfht0jp+gzFgtMoYpNNMpPiCuFxkbmwc47JbqaIElhQf8A4Z+PK3RHHe7g/azbO6Q0qhY
OavihnGfFCJ3GIXQOnUnwDsQRd4c7Gvt2wM+B373reyPYKuSCSGELSrkAlq78gsESPpNsfJhUDju
Ue0CbVqrp+rewjzbfIQ1uKiBGa/bfU5ms1lj5+mUxzNy2w1Th5Mzgu7COQ+FDCIHMPBmbzN9m57i
xkuBlkNlu+v0PXFNrGhOVred0+2042dCpsexM+g7XMtw2vG0z/SbDbx9wK243YHkGvX7MT859lZ9
1EkTKW9qcZU4N8hrAFxbdjZ8eJsZuJ+/rYxDS1eIdjnKJVD71eR+mfCgN0uPXtukpHQrH58tzdya
KPFjNZOvx/Goo+dAqkjzkGOhTBQHfFffE2I/pQ0WUeAfTGReH3v3pjuvmzTAvXEB+/sDbanVE+Yq
1sa4BshMIhjpXvwzQnzDibiZ2/ENXTzb2aVAEYttle9YFpWvKP8CmejBb9lrtV5zFbzLYB2i38Y9
R8ffd65W18Yx3xUBJG9FcF8IDXuIMHgtN8zwJ7xSz+tEAXEFleGJhRPmfdWxf7UMtBMCOPFd0N/r
P0JjkzUBXw3kXYV5J6ZJqPjzncJ25+YnHbIhviN+9FS9tJZvJjtjdcR/tidKD8PnoQj9TvVh33oa
IcjxZKvb+KNPrpfVuu/3yvtZGFF1KqYeuza5HrxVo6Ol6SdPxUt+RSbgxnxUNt1yHyfbBQBj/c0w
bmJU7krCLeRStY2arlH3NjDemk6KedWExwgTv+ppLre1C1zluDrfDbE3ZX5+RwxVA0uPqx4awERl
blcvAJRW38tn5wiXYArMTfOAQ3dl7qO75YgMMkH66WXVYny2U4v1mMExQxkbSvo6fVWNg71ssB3w
hlXQItlQ+fj4gffOFg8cWU3vOxEls/DvWx7NBRHOOzgcWfuOKR9+DgAoYvR54S2ZPodb6TZq/HmB
iPHw2MeP83JwXcvDbTFJD/1549iE3TGM+jnOb4OJu1G7eEn8koN+GzoEkW5wXfNVKurWGHz1DPPn
XkWYBxeZ8GRPwcDIkhwqdZ3U72N10pRjCxWQ6DmvQtcTsuf4nLiINUELQNgZiKSHkcPww33nW97E
r4l55OrZkQVNbHgGpgK2Fz+i2rwb70uh7LPGeb5IvXOP/dXuvMaWjEhW96GhNb6Lmx1810cV70nf
Pug+7uxbB3XONdK6fvVSzWv7Nts0e/POyLbLFuzdcb4FQ2R8C+GY+aXlOxtaGq7lo6/+qBgOnqPH
NPHVByFvteGba5gkevHLtFoTe161XvRk3ro/qgBj6KvP5gXDeOs6BVQKVitEyt5XaLFUCPX6nWfd
t+vJD4Pc5556+CB58da6/+59Qr793m7tNRqXnn5rXBeBfjszKDABeDJH0WOKl/QF51uio82LdT+E
vuF4ubmeqk34aFe4VYLUvOJQ3N/aYQ/gNcMkYR3ehs5m0BH12LopjqA+GCS0lnFKiCYfGgBTqHKN
LSsSSvszLQ6kFkYP39odPvKbCfKvuovABHtp6RUhHJJmO2+Sg7kefHJUOl705nYoroEpYu+qrT9W
Xg2WGEv5Xt9qL3tcMsdvIb5iJ8TuEEnx2mvlO7CHkhmR175HdAPgMndWkN+pT9Ehw++WVwIy+36Y
XhPJLJ/KXcq32iV37pvCypAR9yXPNrhWLx8O3xpykYd3SVzuS5+VVuwybfPZl3i4X93B44G9AsLX
eoFJRDtjh/qkPeqRPzzoz+11sS62w611mhBvucU6zTfWNPYt4XKTm+ZbJ+PUXg+3zT7cfVOA1JyW
U31tbN3ajwKF6ireXNG984XORnUavOYRHaBh8LYLE4S5eOCI0kNc+3o5Wdv4rdtbAz983riH8PCt
fZ9O+fW0trA72jH7OOmH4hTr3rJFqd/PfGVzXmOD6/VeegVyzuOQdXl13q62up/edns8DKrH7Lp6
VF6Te5xC3tPHlZc+Op76s34eN9Xe8vBAJf36Fr3Yi2etV4+4OtroyGOVQOuBKrvWtrw1XhjJaDrc
YZN+RY7Cp8USVGYMH2+X++bk4iazz66VwFo7J+uxWjvr0C92q9vCBwfypnAuarVXduMvb72v+zgS
+IxQKIRFnv2mGAF4eF4ubzm/ahftmJTsz0eaw3P62J3Gn9m1uxtO9TsCGPA9Ia7+fM2vk3ssj3/G
b8WPPFC5E4wx1tE64m6n+AsKXA/FA8F33d/239Sn5M5Gep6xxWvpVIn3qH5C31EwdffnJ3hmk/e4
+ui/dTpPNjvWd+Al3s2n5m2+ZiBkgDTfm7f0u+mP11gyTw/ZMTvqT7Y/3NZ35lO2UX1u6g7XFk/1
Ae/zBz6qzGf02QLFxALGs05OYPvABF9FowuUF7wzGN4gvzLC1d+Eg/UVHjXsnLz8TguKG16Jh/qT
tlo+gQzew47Ztk9w+hhjupcy25RXvJ2yT9nuu5f0Bkly/k/0ovV0zHle6VpwfOyDEfoJ6HTsaAqf
/px8dngav/AZnSlBMlM7CgU9bo2Jzjn+q76NGQ/vjI/lI31QsLDP/HBEo3irqZ6JgiqMP5duonyo
V4zLtm9tpz3KB/SWW/sQBdN+4oHM19OP5g2eX+sZW9p78TgyJf8e2d7sl8/KzbIFxRuUvJFSLSBd
oD6Pxmu2U/fRPtlPG97FqOssG+OgXBlXXZlsnPv8c2Zq1+JG9yMjN4UmAfCCFezqF9fxQOXFd/O9
unNullM/38EdPzKlsKaMvqK+lf5qMwTh7WdyN3KrASWi1rSsR6bKh/QmuVteJjkAylEiFBBBQOVe
+1R+QpUQqS7P+sCvmP9o+EHyTngNfoxXNgPBc7cv1tNeY6n23t3Uh9UH9ABF8RGCQy/6nVLzFr9a
p+HGBmVOIuYUpX57P3R+3/g89+HBeVGfmhu8YjNQyXdifvBN+6i/8RVTDMqsdf05zKflhRfi8LHw
GDFkKMRgzMDGFGG8ahmWEDTw9MabD/PmYwiY4bHWvDeuMX5BvIF5tI/i7Q1jKa/Jb0t+Nc679ul8
w5B3vhmvuK+Yyvj1Rjn2kafd6IeYHsoUyNe+qXucZ+3TauOi2ATym53VBrPMAMeHtb1b3ag79boM
oCJaj9EL0trrmXgVpDE6bxR8xOtqY+0AM4bBdGefBg+TQT+94XtP9Qa/HvoLpGgvf6l543w4P5a3
bvStH9qbdePy7k63q+vipTra++4Y46J5r6eb0dn06YZXmn7LdJA4DI32aQoMhudmP/rNWjlqD6Cn
d8xQufLuFus69CW98ROj8fpbdBiO5Q5ExefAOBHA+PNrXwvSbfqQ3GV3mAFvx/tto/vai04TQDkP
SPQTmgLtHX02fCa2yAM0Pw3cr5ON+jy/z+/VbfOY3efX3Qlg6bXzfXUTPzoP2k2Dl+g+PNi7/Nq9
w89inb59pGvlfjoOdGcjEP+Q1opR2Gt8+1l/P98q1ibF4OAc1C3y7L7yqp4DQNIZUygost6rG1/x
plGf2/DkdlvmxQf7kG2S3Yrw7p71wh30imummbRa/Qk7kfOWcboc99NjdDD3q2VdpFuwRYvzqc4J
JKS7zJ55iku3dh67R5Jz0cGmHcFyfizvVy98iY9oxwQ/TYetxMwhqsiMV3cM1kasj2TY7Q8c69c+
RM5Q+rGJFQCvkFg+WZJQP1n6ikahLAPmLr1jFUIYVyI0v/C1AlpxqcpSJLC5+mhguCBCUfL7uOgh
9zGZ/9HRHrIRSe9Y+HKHY7WH2uhrXQuZZWQuOCTHVvk2EMzBlgZZuWFTD3oSAMtFqIFeLYBwCWLR
moMAlKpGNzoxeTyxIhbAYsPSxVYVex/VAGkkTlOWWgTrgsUY1xKs9wXOlDhNAkB/QTazTk14C4wM
l2dklIrY9vTEJYLp4nfR5JslMoiQFMV9udQW4DHhjLkIXbTZqG8bk9hgYv+bQFoca+26m7MPrbOJ
vsD/TGNm1NUUkaCaJjEpR5cog+Nd2UyDxDcmqiWk/FPV8a0MYX7k3pLdtJTovRsMuLVyQ4w2aKLm
zMDJdzIiA5ua8mUaHMfvcRrBP0jkUhyRHpHFfrIJaSRmxWgaCWCaSGHJuK4sOTJZN9b4YodRvsOe
tz7IjcSlkvv/VZX7KqVPgiaOthFkF0IqAgbVCXjUIDFSoir3qRWBq2FkBSbjoHJTKUqtb2TRDsO7
rgfYIOOyX7FafdGB7CGsiPhxbCsB8LzKUx3A1JOIDM9/l1CbQaFb7JObP6ryOHlaplQkNvJi/qa5
JYHu9jNT208VNTVyqwwAWU9XVXnPdFp51DpdR2Lu+ozLI2OyEHSfhRtC/f+5O4/lyJFsaT8RxqDF
v/tTJzOpySqyNrCSEIGA1k9/P0T2bbLYPdM227uBAYGAyAQQwo8fdwMFgbSYb2R4HDpM8MzOoiWy
+QvLJYozLuQ/tSb84DTnSOKm83hX6G4O76wCZUQ/0ethAna3XVUbu15zq6vZhJlXgarzNNxPnul3
x8uW2hEsqTBJBGb/rlAdd9lWq/24DXKvPFkzmKtDg2/WgMhtVIMfN44TExtT66pYLXJilVfIx6Om
vVRVm297K+h2Y9Vn+w/ll7NY3WK58bbLHfJ7v/PaXVF51rrXE2PdT7pznSCFTtphMwlQhn5xxHb5
excW9WIToNm9uQ2M8bXInBoHI/v4tk+tRQv5zZ8Xirw6wHKrRt+qXWpRmRoPDdZNsSrKHnLCclZ1
EOh1O6+VBYGqOXoZNS+neiu9bKsD1KGqKo7GdMNq9e18l5qq8O3wt2Mup/9YHQ8IEr/q/vHDIeqC
g0c+41CDab+d5q3exzt7t/23d/Z26coR2d4MUiLPy/+mTvnu7t/9usuqOjJ8+4/fXemyqipcfmBA
KtTazUBt3+753/4n6soeeaV/PLx3V377nR9+jDrtX+7g7RLzl7m1nwnTvTZLT5Ivjb/iFqrFh7IP
m39XBfgfXOvDaQwVtHqrrtbe6qjTFopp/lbnbffflX28jDrFh9Ne6iBc9NASb9spsuRFtV/5B1QN
EqxLXFOp9Ku9HzYvwvtvbN0LR1dVf0fXLcCaEGLp9n93CnVGtXg7zeUqy799uZt/e9yHG/u3p1H1
3q6kzvdWNi5RMEWo+T9LGXJ0E/2df5+n/+lnLRGy+o01dDnmD9aQZ/zL9ixUD62FBhQ4FvyfP1L0
PetfNnpluufahsq150r/yxpyYA1R7COgplsLM+hdhr6HzCWGuY7jI+AH1ei/yNBfGEHv0vMhLOGx
GyABgGCHhybAB2Ux30ALKil8B2W+4DudxspiImcMODVGKCa/+2PuLmd9Lzy4yAq8vxgC/YbFL4Ug
ha4R/8cHgZCw6yuIb1F4mGoDiyK/Ax3uRwtjFQtnIcyn9B9Nox+R7CPp/xpP+pdKG4+ZhG+b9PKL
9Jh8ZSRx1EMzYAM2bMQ4RTjWkkLs58kzaulPZWY7a9e1kI50AjJqqwHecgOEJvz1OHpM+JzkXET+
AfVqc6v1E3i5Vt/95x/q/UUJhR/quDo6XTwpj8f7Ow8rplUeLcYchykCiG6RULJSX2BD6RAJIRnR
yLK1k5jfbT37lSUWAi71nZ7kct2GqGUkJdJUoTzEuvwlbXnOsn7Y+AJpSLd2tiI35XpysUY0GS+i
g7xIHRmfRRczdgCYJd/L9C1ih1iozpFtbomaXnsIV2VpacEx3RoLvUAzdbyDcQxRg2LMeBnQxNAy
1mVsQYPP4k2GweBK8wLu1Oa2297PoMbqAFeLHLEXtS9T5UKkiqpD7BvPeTLpSNvGEopxekj9JoKv
aTkcgmZ+OqF9MNyh4OCv4sZCI3FlTPPPKqvuhB79coUJtCeSR1IuN+aAzR4/y99MtngtqiJahUH/
lTFsCvMM96V/eFbLS/fuC1AvpQdbzlh0a/hCP7yUOvmZlmxncqZjzYebHT6llvgStOCn+ahj64oC
TJ13iErZKS7qlY7kQT1APXYOjQbcGnbt3iD3OhJYVHki1g+1527DAf9WMxmgvObu1qn8l7FxM6Q+
TXSYenzM4pQopxvt65LYdZ210c6f7o3PvZ7BDo0QpEsJVJS4RK8YxMVgw7z3Va9t62EItrMdfMti
IuxWXb1kcY63cuGvtATM0U+6Jc3rJM3yUzfkd7LgxcP2cyWm/pwY4kvj5HeYF+BsgJvdcESocmMa
2U0aared2Z7Rc8zI2LL0hrhgT74GFcZVx1OEeOwgFRXc68YAgjKRjBqniH4H08azsye0PH5hUb9M
NtAq5o35h+f0N4/J99zAgH6JDKL5QZussS3Mt7whOCTMSInRE/T1I2faGcTyWvOxtcXLf76gUib5
+GJA9URNmKmWE3wULXV6o5GlwRWt0TqVrrt4XMk1snwNwaruM0l1NxYOUxBUuhcx8QYnBU/YK8wl
B9Q/1kn0q0HmvYowNXv9z/f2d+9soHs+b4tNE2PRb7wXnTSNJs+llgXwVc5BA6UBC72F0cBNSAeW
eYdd9ToHufmvL2vrBvJwng/qAM3098sSzTP9bND8g3QQ4Hf8J72kPfCL9FdTdeE2Qo5SNP7Tf74o
eVR/ffSOSbFHniGk2499VBoZZjDw4R50+GjrJLol2wKftQGkptSx5CwNguC9gAD1HDbek0jtxecU
akrh6b/wlyfrHxfqgG6Jzw7ttLQ4VSmNTKgLfD04DQovOJl7xH/Siem97mXrMoNamrnyDknPhOzm
5DPiUfc5wntgILS/XpRhaV0Af4gWmgdgRGa7u7REKa7W71wLnqnnNvBLMnkMXDqAyDrlOvIAxZcI
Lv/KyyMC8PFYLd5IWLiQYOf69fdWfxYljseQSG+DEB1vJyTCP1eYVmP/iWwMbbCAUyEYgdIsCrBT
3/41ds7JgFK2QR6+X2NcsPUFAFO56lzG+9PS8GTjfLYjOgPd7tfjxGMrq522aGZhAOAgkDg9WX3x
3BlLXbrWVYDxCnL2GZYw6NN1SfBkR3x4YcCf61TWiwumL6qld5i8ZgVCkW/MYKf7WGvXQDZF1+mr
0UZtJqvl+h/eCHPhTP/eaPuLpBAvoun5bhA4H1SFQjPMcIWox0OEHMhqsHZp3t8ybp33WtgUeKfd
+/o4kUZWQsTH3hf+3jUJXPDwK/z6Rowp+23WQ8OIdYLZoa8fDB98K5Mp7hIpHRFjFVx2hvXQASFj
ph6dC9N47sjjRpVN4Gi/62jQN22X5pvY7oNVjsz8SnO+owZbIRe82GJKolv+EG1kRki88MjvMwiT
WgDGoojiXSwn3CFclHYTfYOI07dCP9YxkHcxQJ9b5FyKpt2bwq6vi9n+ITQi8mE4PY0lAvy0WduC
16kRKO7Nj5YenzMnf/ArUDh3rFFCKASRKcN8QQxs2CExvXMk+QlZF4htm2obBzRxPXcMsSJDHlHt
CdECn3Zanne7uNcQEXBWYx1P0AKs52YuXsOiIxTZOJ9rpCpWSHY+phA6oYeuKzckgh56Zz8DgHcb
7aaau+OI08Cmb717rtusQy844J90bKWPCXQ8PFopmsOwqZB3SIifDdf1lHYbn3/Iy/irCAkMOLsB
ejzklfMLjnmxB5JBAanuVvhhLsE17jtM4/sYQjDU7xYUCVkTEaQlaneIgYyICo6hSe+E7SL/1Sab
CgGhyuHfS2YoDRYcp4jBF+yicZS8yRxLhu70laGZjyeyXKHeli2jU2NnG+EG/cAeDkHsb3wSOJE2
6m+bBkWafoZdJtJ6U6VWcRw99JbI5gpWpOiBIdd2shtSiyGgJQlPCJDpSJinOnegZC2dswWRwc/i
duvbJXQDQ75MxIfIi4o/zVH2mDoQGlMsaN3YxLVpijCBQOmlqw5ZZWGXjeCG5+xjm5dhyu2N7kGm
QCgJ2iP4tx4wevILwoVTcB9ELjCjhoVtgyJgadTPks8VhyfrPh487Yjc0Amrzvlr3l25gtPQlbh7
aCKfnMq5cfVKbBsj1miGrD3ZiuS6jdgYCzPC/ioe1r6DOWEB1wNDl9Tom/VQ6DjRZOUzjgTIxwQZ
RjAjhCrZkUkvzfpgC/rSWBCKDjQSl4DwtQiFFT8n4jVMcbzuZ++2SMrTHFu3U99tQSm/Io1+z6CV
2LrwVollLuQ/Ym5GqEw9HyKd5y9rnWznerxCseRo9oxQHUYrBeITu7zTHq2QlnnOaWLtKCe3LV5n
aXKf+hgRNT6K5FqPPhn+NCuSg85zvUh8GHzVLf6kkyAjicDeq8VnAw9FQqOBd6YNiGunKU203FdV
8VpbsCgaZEJWrpwIBYa4GI2Z9TVor8K4+1HR2hzrge+YTLV944Q3WVU95siF3++GIL6GpmmufC2/
Jm8doXRYel78Scj+Z+VVyELp4YGW7aaBRuhWr23VPQWN+UXYV4JcumoyETQIinQrJg9bizonvcwb
PmeOs+nakEF3u3cEwfIRTG7OPegXPcEm3CchHsrnOusXabHgq/AJtDlifMyCmTghSKJrSRcqQ9/v
Mpr6XENqva2zeTP15LdGAla5GA184W2x0104hVl27vPwadDkesCyEeprlK5KM3tNc/6d2P5U6vC4
ZJ0QvXfRQWRo+xlvCXj4qS7uSw2Lcq9Y+CsGAeLI1XYFswORxgdtRIYMhY+QeeMq9SYiKCaxrMzG
xoNzPvsDPBoESh8qAv2pzcdcFuRrVnb77AX5vdaWt8Jq4aX4/YYIATg+DlBVAx+umb1nj/nNEY9B
e1WOCW3k3JQriVD7vgEJ9ts4w+vDzldBnH4Nk6e6Cdr1MNFoYmWQRyjjzkvymLVHbgi6eAxVoKIl
TWtCTEHr0iiE7aFEwXLbCtDTvio2jmfDH+kswnA+hN9heC6DySGnE30J/JwA7Y/JUNDdQqtKRp4V
2nLftOQLXznWTOmQbkgI+9Q1wf1o0FdHgXhuynpvjwaPnyDM6l6vEdxxG4hri+acFU/FJi4rFMQw
FNOlftYRm1szjsQLrGvIILFeysB+xQ7dLGXHAI9+M+mhCLr5VWlF3y1z02fRd2lbBNorvLAYTT23
pSTjNCtTWPnDlRk2n3Ut+B7K5OCWA9OIUPskXNT2PKPYMNfvqy0eBzhR2S89/iSS5gUWl3+bekQI
Wy87BH2wQbKOl4rYVOD9SlMiNI5fc6MoeA8BSXWopW+HPL4prPgljF7Q/c9ykuh0zE5QDwr2RjkS
6EffSR07TEm0gRq+a+ZgO42Zs7IChgaD4ZB1jr9yJca1Fw2fYxfXq1rDvqpPNaADbCxIa5qftS7b
JUMfH/IgyzYj+3OdNrcVv5zeRaQ4E8S9JuNzgVfdptKdrVnZMNrs5govPgkWoSPV7funsQ5+jcvF
Zr/gU4uyT3HZLjrG0Qqh3efYZLpmpWucfF5brdDpOl/IA3RetPo+TfQH0qHrrUYWw8rU5oWbSROf
11K+ikLbG/S5w5SmkCD9cUsWDnHuwPgZp0RLuulr3rp3w6ClGw8U4aiV40vrRecWV58+73dBrsWw
s7TnaTLs47iYGQ5lj5wpbCDDhoRNN5BtyLG4E+XJxGvdXuJPGL/7SGWEuH7slcAJE8A/Qk4OPpkw
4GS/aaH+M1yd4dNC2PaXSFg3a+A6I4xa0uoqFAUJ1b2ZGalNtYiWqJ1MYZzpXT+sxkWwrcc8eyJR
Y68iZdai8OJWjL9bQnEqdSCuWvIHZJLCoZyN5b/srvwWtYkOmePKgRRFQCjyJbH7rL1RSkeiyj/V
vkx2+ZKdkIQmPceAlHLsYe0pUujDlnldOvo1esKbfDAhqLXmdYpAGI3+M6843a4tLCI70Cs7CKKu
A7uq0khT0c32NMPfRrgLHz5N/Ozq5G6YJf5afv7TMbJrL0ZTnLnHPEV3YTheM0wa14EX3w1F85w3
4rFCclB2xc96QAgSr0TDN7/6nfvFhlfI9LOHAdPJ4qeZRXcmFE3DRNapwLBgnSLHyCjjGmNt+vXu
eeyyn4yhTogCM0yBvZvqM10fYJivl6t6goWEDj6NactV5gQR7TKQX5j3TVeO3k1Xg9Xl255Iwqpw
DfiWjsPnaub2sdcyzGLLvUp3uCjDoF23dbrik0rcUO7oggctGucUST5RLcEQtpn88Eot8iHTrvRE
3DDuDndKC2nuaMaywdkrEa1aF8G8Thb1o6ounlLRfm9axirq6ao19a4ks4N94RQyziYTOt6HS5KE
CqerNX/RCTMqV27jhUdeB0+uWUNvkPM3s5D4I7jxMan11ygF/UGF/RNGHft8ATR0+Nqkpj8xYUKk
rCAJMXfOZhs9I5eb7Cc3uJo7HaO7kd4tx5gJnWqi4hP4ToSc+zrp227NR3BMJYO4pIAEWDF0W9sW
hGs9d7aOOf+wJ/KNFwyzTX1/1cO5iRpt7RewZ8rE2cEtf2HWxvBI13AUm6/dEAt7dli0m9th8ShB
0mpVt+kvXLtoLx3t59inAX4N/IAWlr9TjsYqmiWDG4aYVx7Ty9oLl6jqRPzX/SWWbn2B/tQkMSxh
dLpYXtpQvAnUGis15Z6JJ66MxJ3Q1W6PSJRgVbhcLgmtZ4NkiADbemYv/kbBXJoMnio9+1LNMG9S
gVmznqV4zYlf9jhvvTbDQJzfl9Y3sa6Rfx9lI/IwpFwkrf6QmmRvIMCeHb3pVut73DcLelc3NnJ4
T4m+Jb9DKwlxErefd11ervsWVpLhQt11cUBv+4TumSFcmpRf/TZ8dOpFx9P2cE4XEKO7r9KFBJrA
aciAyM9mckYeyN/IECawD/Utds3h4IGntrg3LRnevDHjHLubasEx3dncynjXG6AHdSsh6uAyb9fQ
QiLdd4AReJR4UKBml+vZcXT4xrsFVhyKGFr4MN63Xv0jdEEE8Hc7lUbEeL0HqHDT5nPol3tvAuFA
k+STQeo9VKcQDEMMp9o2w03W0muTULMtLAZNYO75RtaeiQIBN+Vq7d3YH4vm1OEFhFwljyempUni
BL2eMP2C/lBJLnz+ydTpylKQwcEpbtMARpRA8WKjhcPDbI9Qw+eSz0NYN5oFAccBOEkqRtOIgT9o
CerXI/lL65Z/xUtBMTI3eU265F4LwXrVWyfGeCsNfQk4MzoZRrQ0DP3Xol1vw3BSQAiu2qgdWhHc
IBBH4g/ca+g/Zand8Fqwj1lbxQt1RLpYPQBy5ZlSL0iMJ537ura/ZyXYUBCW8Mz0nwn62bn9GPdF
ijNisFN/aZJWw9ZCDxygcor4Rp08gbXIjRfiK2PbgoFPH589ueC4i8S62+hwn/p2O7TiEX++m7QA
ne8L5nISN8tVp5OCj8o6ooDSuM5KccgBGxC/tcztzAtP6j7PVYHbOWAcyPZAQi08ZwHCo7ky3xai
M2G2SsYLEJ/NEWC4KG0SmdqsBXSC8BpJ59gh0YukXvolskFhDO3cG4ASdQphQNoPoV+JHfA93XHs
narBiLe5ho9L2vu7QCbNprHz9hCE+Cc1yT4OZz7aBLCmPuRdIZGNKMQuG5gpzAEMvGQ6Lpr5EaEH
ZgWw1PIQ3oL4NkSiPyIcDHXVn39J/bldXmAnBljTAvElGcIJLjbT45yLCHAzo9bvh9LbSwt0Tk+B
lWaH5A5mlc3y4oFfOOtcnFRMJsODCHiFxzz4T0lm3mQzmYIhry0DqCaT7dYrO4Y7MD3VOzbb+bAZ
U2tnQOLg063Nrd5V900DoSEusL2ZaWm7+tqiqSTnQ8JFmBzQMMM8maatbQDsdVntTTMJ1mOfkSDY
gKtpJFMJlOf1mEcXFM33MAyvFxQ3FOe2mh5iUq50yUc9uqSdZNgwB32z4GiMgqPeP7oh6jMT3zO/
sPlZlYIEgCQ+OQYCxyUxvkNqA5AG6XDQaFMwGZsN8AdCbTLqm1UdlOF2SB6EO36t0YKhi0XSejoy
4T8HAyZgOoghlBtGiSPTnMaewr3ZardRcJBFciyqQ62bFWqKO2GjD1KWxZFIwefEbu/1ZjgUIFKG
mUKd9BPo2kw79gYpfSs655ZUoC5C3HdwX2sjI9CRTc/u7B0M6X3tfe07hJQEBSXNXpuM4Crr6BoM
C5M0AYpyrHXN/AaTzM+YoYt1Mo1fPGcgm6wXx97KzkIazGtyEomDDEpd7zY3YWAenNbEOjSHBJKg
dJ/dWFNy3xV6ss1kcp4DErbCrD4EtR6dqsL9ZnTZSxsxWcQFfhv0OB6mGe+jRxpHqJOfigTxCxJP
EZoF1Y0W2NUeyDY9yZn0Ok2nr2s7klgDgUnoxDDFbe8TGzxzlXSHaZbTFq+Un+FsVtCPwmqG1MKt
hlYxX6lFpFcdgj1/btcBsCaGrldaU/inulqESLToYRGZwo8ZFwDPpg3pRw2zs9lZ0ZZUG4t2idRF
cjyLGFWR1eTW+pXaDuLw1kDrF1U8X4IuWvk5JCA74/5CrM7b6oAFK8wzI4zM9L07ZBb5NZZx1QqB
TgM9pnFVOpGJuiBraoEbCBFT+u5t1k7mlVqEHYJ9VSMYrcXCupSpHXOcnMH8x22UghPWhb9LI+sx
6nAlh6VZDZXkyxMFpG5gkUOOfnsCZMrUuDl2dEfOSQ+4UEGvDTk6JdP3z4UTlMnKsrtxG+N0d8Jq
9OI1+X+VS4A0CKGNf08l+P94MYvfxP4vR/yv/IgZ/CuAbuYGvocP/Tutf8NDtZ/IDOFmdKcQ/sBR
6A8eAewDCw8ASHO0qJYDFPonkcBhl6PjJmVZhP514jn/DZHA8n4P0yz3Y5iGQ3zfQP9E9z+Kj/he
P0nJfP7n3LS/aiLz55gm/6bvmC0HjCi/JnzVwmjTH1VO5J8RnHVfpw1i8kj17ou6ALFlQBTF/bzt
8A3GrcwpHmFsNfddQrKun5WPahF1LSGuTIJ6RlP5GFWlfd05/p3nGWB/7TIXQrQBOa3lCNQMpqvO
Hgkwg6aufYiLOyvpo+u5JOktK67fFl7Zk9IZt/GIFKjG3IB3f/O2W62pOmoNFWLtHCKHtJxEFef4
Hdce/tR2pA34mVTGS+YZN05Vdz8NQNHJ6LpXpgP5ph8dnDsikA2hW8hAOm3yaOv9TKzXRJV5Bogk
WFTjWBxW1zYYL87gWEr/WaTK1eKtrKJlRAwvQLOOg7TEbc5Dd69ZhYuFQYWzSL4sGhFhqLis8aYB
stTyL+W+KVDLLsoMG5mltlpctkFs2KdOlCwIZjaQW6jqO5ej8nw85o5FLmVNhm5dNM19NJAuhPpW
vJaZLU80IqTixKKXJ7o296+rYSLlCcPE7Eg+rEceWe6TJLCoSqm1ecAkeYVMfHpa9qodLSSBPero
/k5PQW1rUVevyRzS7fc9jO0AN2kySSIZlK+MEKP9WOBHFXQjrg9yAmn2yldsp0l4re3m5Ked/ckw
i7U3lNXraLqgkFZNz7JUGxL9vihs68FL3eHd4VXUk/dnIRBRep3jbSBjJszMq7vLZpgI+4YoCSz7
kMRoN9c1kxDOrYv+NR9IicXxWGmbihDlLfhYcOssC+SETnFn2Ke38i5mPOaZ0b0qUotunoNbO8PZ
LJHDH+eIUfxbPOAlNk/pcO6WRa87/RnzTBIrxgXo/n2HqvJW1iQwRa24KfBhS71TYy1YZlN9Vlvd
jFDDSq1+3I61jF1dhlwG+mZI1ne2BXjNKdQCnIpkeqc3/9hWhUlLDlKFEkDfJi05HSzw6NnXnubd
SGzEHrrSaImXJPeVDNIfhOVvJn0xrmfWB30+iJ4JtVmbpPDMWxOFsT2zSXkCFy1PXhLhD1cE3SnS
S214jlvU8rahKbWbuEElQKsm48CoO2GqtCzQFT7nmXH1rmgp1xanXAea0fZtR9IHyd0PcxzjP45d
Ksq0Cbcpyh3rFCyBVFhSMlMjeILVwS9bFrbJc+7cmNy3P8uSkCy3VLOuZTe2D7WddQCy2uWgMEmj
o5cgFTfh2XoOujlnSLVXG0k6J/2l/LIaT419noKSjJyanE5VaVgOS1FDRsogDsftZJHDWTd6fONP
kdQBxa/TjnYPycv4pl3KMYOnHIdOcMVJ2PtLvW4O/9gvG/2HJY0rYP92r7W2/tDUGcHijVq/LIDH
yGmcvHVVCeNBlc0eraMI63OxFI2RzM+tJ17eDmrj2ll/OGl4OUER9bfEKS0eY5zf+Vm7nXWzuw5n
ti5Fomt2aEz3TLspyyBI3AWTKd/qvpU7E75fUtP6tcU3fSVnEPUZf6jrITWDdTw68ruPWJ6Wzd/0
1q2QZJb4xE0ZFZw/eoV/rgATp2BU9g8EjI9cCNsNdNgehotvj+vYlvmxky0a1yhaBpU/3QBB7ZZ/
/zziVHM2naB3UYsmYFfJ9lljNoUPjV0S7E3mYl8u/3nna5tpNJ3bqOOhGb1THHVChqt62anK4shg
coBu7RVSd861IdOjtGvhH3NMQZmUgQ3q9b6co6/C5A3FvX28L6d8p7bUYuiPmdvJp8tGmZz1eE7u
2nggdbolLUPHuvesdpYyQrIOpUNk5DmXjhdy45Ir74GJ3maZo11Z86Rty0xPP2MAchfFMv1h6MkL
uQHGc+Em1i5PhLebDP8s495dl0Oq3yWp7ZFvYiVYE/TGNYT3cuuGev5s5CWILepj+ykjYy/tTHL7
B4QJseayH7SOBQptPRQAL4QhkC6bPb66c3RWW6qaT0IB6phcemo8G0uYpdqxMxIsuUxL3hUg4fvR
TbV90CbeM9TOW7eO+m9hJIwVb9eM2WGN92YQhfj7jMW38IaMm25ryIYAaVYueJBwb94NIv+Gdmma
vxtK8tIA9BpEkaAx4QmOr9PvvB0vRT6waOroB/w9Y5P1tXjoI2O+t8jtTc1erIlWj6u5re5cf5K7
KUQkxEpHCb9HouOQk9A2AIeerAq1Lg1B0BPtiXZiLAqGJTVjUxV9eHrbodZUmaqnNj+UvR37Ycff
VX4rY4QJLDd6xwyt5S30OOe6tIV2NBxAWoG/zZ3UmMTFtma/TF73iGSk/ase0EJoiFt1sTRID40s
5zwskyDE262roSb6RVYL2zFDBJK1l9LLqip1WwfZCWZJl+pLRVUewFRcCXThzkPqpofK1JtjGcry
NgAH20hhBS9+0d5ORhECSOV7o6/KowxcdDyxmL7JzA6lDKztiGdJNltSkJg1szpm1W1a4gWo6qki
HNGLrSNTujnhSboG5xshpODcWnxrcyHjbVP0FsFAAqeRYKGXrU4Zo4LaLsS91Wvi3rdjIoCJh0zo
Uqbq2VqlHaRPpEJtqsXgV9pVl04vb0X22MtrD886i78c7GgwcWgSKVo1wnoWCFDJ0XVPamFbwGxh
hiVxvvT7bzvUmiprEjJW/nZ3VwuTgBNqwx+Oa82IDFe3sb6if1yf3SD6aWejcTP6nfPJy5CssKLk
yZij4ZHo5lamWLOWulacy8DCKqiNjW+uh5Vs5JufvVmSJ95H2XGIYv2RzuW7qmAKQiOO0zwGTlId
7cnWd6Vmafhq+3u7HIxvQUjWogUZ7dYVfnmm95mx9mZHto9ysY9mmLm5bZGjDBRxLTD3uJ5cs0Cb
NUbopDGjG4bG8WMVtnfA//iI2m78aBRacEi9Pl6rnWqxUJLhSOvXauutBvFuDl+O+vMcqoaZ5+Hl
HG1K5GkwJVg+QAa+MvhEXF1WsQTyr8BwKX23Ot7NA3Flr7OAB5xO+xT28bxhGuccrNjXPumWlTNU
pTdQe916RBvK1x5jkWvIsHR7Z6nV53O1/6dm6zeOF7R4OjrU/1HThKLuMq/9vdUKYzEmmsjynwLB
q7vC7EnpTMOGpPD41IMYxytxYySyBlSK+nPaeuazjyDlFeymcwxKib+XNeqbsMyKnerdIMVZhJri
7Crp8wJx7naY0CEho88VOLD859tX9NA3+uhy+9CbbRtRMwO2JL/i99ufMgTkZ3cMfyzckApNyk8j
ShWEFqwX9Gq7Yz5EPp5eFuaiOjPWvq+YUDBhfqoKeZzD0n6xfCs5JAVaRGoz7IofmdXUd5aPnDaS
tY+Xo8vc29kYyBLb5NxVUNw3+rWddCTkfElGhM4iWTYnHY1NmEfL6mW79f5YEw5GmDunnJpTW3Ta
FkumHr5Ukfa3cdCtGwdyY9o53ITdHYXv9DUe2sKHYe95lwWGfQOx7WV7SP1qM5cmYiNSQxJn6f3s
MCKUg3u8bcTNDnfM8RgUZf3IN/RDVaj5uleervkYmGfeMSxqMs7HoHnNHB8RmkB8bXAz34mRJg6/
VPN5DnR9lzeltdV79/2mPSEelFrao/Ts6JrYZ3yt1tQiJoFtBb24233YkcyRvEBT38f/F/0s/qbT
VRT/D4+fOS85H6i0Qlv+mAJgWNGkB2Pq/ugbv3ZvHGjZUe/W16PUb6GUTg9W0LJAy3QDtodCybKp
duDfjXS2O12qRc0Qko275AsPwNIGueToQJj+PU5j4b2o4wB5Hokcqx/e2/MQ3k9GKfZOFJD0lxXI
G+j5gCi1myZ7dYSqOEfRZxps56SOUOUuIgqcVRXkkY3cE2dVW+oIdVaJpcL67SzxVFsY/CD/quol
5BpXUbOzrMq5whdB2OvL6rKt1tRi8GPnanAZ/6/UaocHENaozqHDBW73nz9Cw/w95WT5CgG+bCMg
zYasB+Cz379CE2cXQeDU/JGVTb1OwkrcYmyNnXiSXYGli1u16CdD3KYJrIui9MudKlN11VrdehY6
5hjPfNgxVkN77OPp5UP5NNYohgyPH4rFcnUzSs9tMcWYn7OlaqhFo6UWvCsLgco/b+uyhk3Ftula
7XL1t72Nls8Hs5V8Or8fkTdke0TMb97K3y6mGeUeTz3tpHaqcmIE8iqGerSXiwr9POAwN7ciQFZN
bX9cVRVCtI7hKyx1362+Oyy2ispY/+VkywGtVmobF4IXuTmjd+3qmX+t1jzwb/DiayftHpMxerSQ
CjxXCwcMdm6xc+J2wsGwiP2z2uMCQ57V5gQ+tSO2tjA1kO8MtHh4bkzj8xw00QMI1HjjQQZfEdbT
XzNJZoXRC+M8R37+VGbmSZUzmU53Q+uXBxknxqvpPkxmX0N0jtxjiVfERtX6m7MaeTX/Q1bKJe3k
9/YjAPTXfdcx6UNoz35/ccn3MMTQm/IHoAdP2A1HBAQ6078WQ71rMQ84qa0CAoq+iU30MkBc0cNY
qrzbM6SHMcyqS1E76QvV2PQRpQhsMqP+rDzOUXCp05RCnqc0JEwQdnt9oN0yRbdPjLG9MYhJ3MNm
Z/xDPnvg5cG9KsrbvLmyHbGI0/v+vbksyhmHd5lqcqPKVD3RYvyqu263V2VDFp0QIY2PPmTYU24M
zkmtvS1UmRvHOXKiRMbVDu9/CDuvJcdxbF2/y74+jKA3F/smpZR3qfR1gyjX9N7z6fdHqKfUXadn
JqICQSyAVJYMCaz1G6w7qtvhP533l2Er7seN4rGZDYX5+/X/7cvdX72EJbMf7eU/TfWaxqGIEoj9
pA7KIXcy5SCPwrB+62JLWf8WH+Zp95hRsQL2cnNempBHvp//27yeKhXASNta/jaQ5+Vcbp2vWvsZ
yGn+WmRgfwXlFbFB1TZga09Ba5l7Efc4IJJxx8Bg79dxVa+UhrgcdIc4rB5SI7Ru8+5nkH17EkLF
DO/XRe6nyWsG5joUz2R31YPL3/KoKk3/1ujWpzGnvuMBnDx5hq92F3VUgYNyLchcXgY/eaxst/zi
ju4EOLtih9GWziGokTxUTGF/eiRq5LbfTpDVV6jLPg96D2qjjJpNhsN2n5TirGPtUrgO3np17Z+L
pPlMRV6+RX5cHNqSkrrstmHgbNMYTZLb3LTV16D6QMnOk/tqqzhUF/NZLrHtLwaAze2o2tO6sJTw
uc9JaWcA03+o3mfkDjUZdY2ShBJOQO4nd9tFyPFVsTE/0dvpWpjYddpRpWxkzIrq6TKG7u0EGSLZ
366yoGyXvh9NV3kl4RtPHpjxo5zRDTn/QVJcj74o+4WNnd6yG9GWWN7ueANIjAdHkAUatZKtPHdK
2cjR+53xPhDzbIFnE+7uoV5e5H5Dvb/SPSZna78uLzbaVj63/WniOd5gegyynSf8rT8/3EfNoqah
ieM9dH/8a/+wGpDz7ouD3y53P5e3AEkW2Te1Pvgvi4WZiPsXUglrBcuwXUuzDEdDg8L6nd6kaD58
vsRBYclQ9naVIw9UhHG3ibHIeLj1vTAILnUJLAVXznxzC0K6KI4DqEwHNREIjoERXCYV36wR0d+l
PKWJ4VdgmUIJveqjc2mCicxYkS+BKERnGZONnXj2ug5B4skBax51sIFYY+Mixv6/pBMlT+xvDxmL
zZU9/4NlTmXxN+6jUSXAX6K4/m5W/lYHpndICqGvgHn8BKU6qTdvk9uh7703heLseDao331FvOQ8
t960wFAfxWB5+9pz6iNLehMQUq4vq7gM9g58IgQn7O44DQZAu1RfhYHqfmQI2Gw6x7QfByfwPhqz
/VqI2r4kuZ88+Z7/SVr/6T8vBeca6G+frqvNTujQBzWo1b9nTjUvdvVBV7PvdjRgCBUN9lVgrzzF
gY0SKD1VdfV1RuZikShjmUE2zZ98jY9Wjqa9jdelnsIW8hxzFZfoc8ZiEgAKSrGXR4XRnzt1IhE1
x6l4IgIkD2VjjfXSnkZ11/uWoChhix3UqmrfIGyz7vKmOQchMkkOWYgX+CX+ovUK86GtsPQNMJDl
da3QP/g2DZlUZS+PZGzC4WXbOmJ9D92nybmzux9YovlcpZqvFYbdyR/D8pVlp7Vy3DBbTVGpvDVj
ipenKcAsz13T0N4VxbPOsqfqy3KYmjdvUI1LW05PrECjzX/+mLTfy8j8CuHh4tPhqqzmde33ZKVQ
NHUoKkv5FipWsW4z5YuRdBn2UTTCGhIKNNGFP9MjrROm6jFUs0072tkT7NfsqWp9jHGsFEZJiSgi
Uvf2JQSLEXbhSFX5K9AUcZbX0uYLAgallGBWp/trWCGfqcsSU15PxpWwevW1DB1efXpqC7/l4xfe
vhWWtselc1olIPiuSZQGCwDi/dceQ+cUgOgfsCXXWWK7X/Xe9h58y/Ofx2hqgAtmYq/GTvPYVWBP
TTs/3ctB5lTypxoa8qT3ElFlX6HBGQdZIhq9rEU3rvzHk8K2UZNFyAnOfIK8huIO7XF+FdgLeO4U
Y/zXV7CU8hLOZLeizJtriiYOsKfqFMZqc5UhfhQIXAc4uMmu1nn5ijSKP4DkHx37YIrqZxYX+aU3
QkgIhvvc86v6qOwaRObA8z4Trf1RBu2x67zoeUiD5FwBb4E7Q7xLh/DRHN1km4kRZnSchEsyd/ne
HJOV3fTK8d4EKo5Psls1w6uIO3Lsz4HeGXvy2H82ujCNfdJaXvkg/NrcJoDWZUxOGZvUQAYt0Nax
Sq4AFF37rn+vnM54V0F5HdMSpKLsKuDjsRsa7ZVdhcZ7xZJgxgP7pz/Pyf3SvOL+Y6+DPihPrlFi
csV/43ttHye1UL+EQAp7W8G5qmrzZxuR7EmNsi84D0GUChVz5/TN+Ar4YZNSc/liUH15VIw43eaY
z35EwBDk/DTQHH6dhcmSktM962E++TNDp35DIrf9b+xKTVd/fxLyq3Ms+Qz0XN29VaG+f72GmV//
7/9o/8/y+6LCujz/5tbs4YzCtc/a3JQTsrRNqqK7Nnf7tqgoJqr6pnJnD6xf8wK36PciwXquN5o9
iDPQ6Q7cIH9svfcOHdSog2aGWWG97FXXh74uxp0xZltf0atLZtk8kDJ7C6u5vshQY0beurNq7eEe
kwPWZPMDTrqjEJxZVh4CkGmurZDomDXtDGAXlAv6Paw9+AsdOBLZ9f0iQr62Gvv97VBGbbvWBbgt
5v8lWhTUfKJo2MqBZh69zZ7P9pBeeohEbO87E1kEUxHFMxZ14aaOXVYOY6Ze/cpuHrLJQRYartIq
gmdzkI1g4mEssnLm+aMEPw/ImDxy59F/GzPiPt4L++U+S06lRjYuXBXqTFDUKiVI8GMoe6mI7SUO
2ou20LfWvD0T8+bNRmiiFhoQlTk0Okl+VtJpacw9Gao71OopTIAm00V00Z2exz4bUdht42eJotvG
9I1y1Rb2+BmAddRZQL6IJDYp+8GmktP4YKyHzI3DU58J49pV5lXGQcP0jxVE6q3sIrzoRlP6aUVI
yIIS9cCl7iMLIlcHE/ClmZsO/WbQPc+3SAB/Aqh4sQuQxcDUOC32gdXs9aGt+AhoAJwhmRz00W7S
7Oq5Dnx1V0VAl+Uo0FXQDepYIHSvWcsx8sMTMBUcJYckXzdZjC7gpOLK5triW1+i3NyY4qdtl+/U
tKt3JEispTqfhFFjjUGDHa0SP2yRDKxitoby0MnYJd4ahTr8Qh4aqhDrIpplH8YACicWky5VKPix
JpSwdeFngKuVdCNrO1lHxdEC57SWhR81zfotABjkf2L/nUVEshggVh5FgNERKdxTNqcufAGbIG4U
kOiTG+2sYXIugdl4B81StrJXFrlzkUeuCscAYvrJTUKqEu6wilW4Ew/yJuuGY7dp9PBT3netTCBT
LgdkP4VXO42Fvv/t/hxaxrVvB+sBJnXBMwqzwQBS85OTR/nSr/TwNfEo9AJADz6hrf5w0Gr7PuTj
rnNRuXvw+iclBlfczoxCu+nESTYulI1DJOxH1eksdMrnAUWBOpln2kc4wby9DSitp5+Kslt7GdLc
Ypxo3FQ7yK7bJFMLtoF+Vdv1pnSKy23eHLqNyj4/D/V2ipzHV+wiLzXUyTmsknwJs89cTJHaPctG
Y6EP7Otq51SgBM4ooGnjai3H/DzIj4XWvcoePjbdc1lF36wkgKhjkPQsXEucZeOVUb0Ey82T9les
tWPl3Atv5ae1fbjHndiZd63dT15JOetqyZ6TezniBIOlrWRQTlazLtpWUXaKnbzZAgRJPkbD2zRW
Su2LpDIujtE3GY5CEwWHtGlXstvxRYeHHIRnOwON7zXKUsYb18F7NAmhP2hu8gG+X1vAi+1Xruaz
0bVz7Uuu4GaQF9wIMuT6LkUGQ5cMavVVxJThge/4T2CfgC0YPQLeQ9evzLELl4NQmr1sYt02ENz+
1R+UKVv4PQ7Z3RxL5bAfFe0+tmFXaTiTbNtEVx7LSMkujgfntK6U8AccV2dohu/UeIeFKcL2nEe1
TWW15RkWJ87bkA5Pcmaoq29R77mvFj5lKyURyc5DHeDv1/JdMyaZXlwwN9D2faI55UoeAu02ygd5
OCCbXxStv1VNV9vb3ffW4ZOpPbvbOr5dvpap1iwRsgk3HZvGV1WEMAx4gqxYtlav2LfxRgYoh8hR
L+157gsLK5951EFhBf/hDEvDuVun3NJMbZg52XSxI8sObcc6RXYzPjAHWYqrjwgnqbku+Ol5oLPE
zKpUBcka13W+RAKr1lBzs+eprpVHS2iC30aHIKCLEyW+hljiaEnsnMqxwM7Ty/UXCAUaHM1i/Fo3
6r6tDOVLrJtbkvH+i10H7mUyxkf221G9yJX4U9h1etTxB34B4N3BCDP9RZ6Z2ZYS7LjPLZ4wY3qQ
jUa973Yku63mpId+bu5TFGEPj5qVkfxqfPRfsgiO5UCBa27IfDd7M4godTWuTUErdZW1gvrnxiBh
cJZNDiti22XN13tIHk0KCpBmmKOom6bNMjSN8Uuqe2eAOPFL44TlXsb9OR6pylmJx+ehq4w9XFT2
uxCgF8EY5CcSyvlJHqlOlZ+SbvxzdJy7MiZHvQQoTC+q6cPENRKGvmqdDHuojygGeLjR1uW3rkJe
t7DTzxHthFWtp93WKkr9GRLuV31iBQxcdBN4TXWCHgJ9aj7Syfct2WTbC3JlfE6KS1COuDYmSrVv
VdyOid0H5MljDcXGcMZsLQdk7HYFSw+fHZZoa1OvDx6PMRC64Rl8HTXr0jVu3bH2+1tXkKp/sJXi
0FcDLtFTNe6boi/JCDnxZSrQsjJ1lT+d7fKD3Q7tpW6cCN2DEBpBGBmv0OBLcpIpOl9/7yqV3a8E
5MRD+hVRA77EZWq8qHoefnaGiR51BqLYbBJ7NZSNuc8Ttd577RhinqAWT8A1DEi+NglwTBLX/HKT
c+eZb1mYqVtj7skQa+DknDh4UOFAVK0yi1I4bwvDaRCXj642v7FVeXQLO7hqfTetG9tRV0Ca288g
TYCT2e2LFnbOoVCTHDh/2X02TqJggBoOxxDC2DPMyqOXuu0nHr7pakAlYCNPB7+D1UQWPZVYh8rC
PQkKdyeL9bJxZqskeSQHclnhv88xExEssZp91JTWfNbNaNUlXfOe8Pvcp8CtFsIMUDk3eiQj0Lq6
jfJRQoKCiMjSk1EVrY7MSN0XsynFJYP24kSjesxVEQHFysWFsuzsMkT9eu7JkGyy7HMcbOOMRay4
TIqHlH3iXdQ4C/GlSfOtKOv6TU8t86GBpLaX3UQfvjZjb51kLxM6ksFldJU9V3n0naF9VlM7XEQl
BAokmA712NuHuUaHI8d8KPuyCfsBHZ0K5477RDnwW7d1UD8TdfGX690v8tvcf7pmg6bAQu3bgHVI
YiGZ5Ycbo4JTE5JYiTG1mU2hzCh9VOP30W7tH1D8IUEYIWIKZX0uw0T5rD0LEX/D8K/wGu1V16vj
fkwKMu8IKK+0UY03YiDPPWBft7cKyvGoMoxffCs6V75SvMg4RL4/49joni2WQ1e9+9qkYXApB9Ju
BaJy3xqrPDnR4L9ZomaxnrEHg2s7vlXkH+QExU7mu785nMMx0g721Bb8Pvz6W2aFDwPYtC+pYmOk
Ern5TguS/moPqFzIU90o+uHrafE8+LPbMj7Mq5rv+OeEv5ScYFQo36MyUVCMNJ1TAccFD0X+qh57
liAPsdzoqBkpEVhwCQiXjcR/S6i4PLoP/Dbvt66cXIZQkFw8RZf3S8mj3653fw2dBT3IvAmReFuN
V1Y+Dpu6HJtPt1rlXYtcmm0AgU34mCLNjb+Q5Fl0whnJhRoTGI4SGYN5Wpo3B48kyouwk3CXGdjS
hM1Y7YfeQURfjev9vdvNsRjPQxY486Hs3yb+OuUeK3I4mHlcieU/TQ6aCs1nCyKkluNyFht8C9C6
e2nr6HtQWNlxVr57gdZt4dZmTZtGEcaDEvLICh7yBvMbmVDi7bGWlh2Kv6Sc3CHcl6Ed3JJMrkfm
LarD91sG6X7CrR8p/r6eJ6sTEtr8pIMdslELKnwtAmn69OfRHFPwDfzDNIoFIAjvYNgO25K5kd17
k/sA3xvt5z3y2yy4qYg2NEkPzA2tqyrHQmXGxo1giYDzNe1OdrVGwdxpjL2lhzj4i125Gbgr5TPq
Se+XBgoKYZ5oR0WL1aWSe9lnUmLWFAv7xzg4b4bt92+ZbyNIVCEvEaWOemzDUl3WCRzuvkiVne6g
reEIaPaZYStn2+z+bAYTjmjPrmWNeox/kQON0jdntV3JzhiZuJ07Y9WvSNrtatSHMhSdYa2r8U+t
QTrQS/7owuBnqLpUt5SYXUEwTceAYtyumnq0+d2+uAJNDFB4MfNvyZAwg5NYI12awrM/1BoLC2jq
47m1AZIbg/mohdUqEB4eEMrUfCu7lUQ8h6XrLNDRCU/2jOrToOWM+ZQ/mUrSP+hmpn9rJuUcNLF4
1ZrQXFsqNFVq6NWr6YprndnFl8GxXic1za9O3GVXFfW6BdvbZC27ckCp6k0KJ+MkQ4qTUr2nENgY
7+yWwT1oxQ/UAd6rVEB2cepmZXj+gOh6PJ3ZGg6LCPWT72aOmHJc/kg75NEaT4ufEqGUW/70eu1R
MH8JmggNoXlKPdpro9H6T6gcNlw2R0At1F3863tn2XZT82l16Ua+LglxvqisUa+FVdmPdSb602BP
fzY58K49NE3oFP+Ke+4QkUyKQPiXbJsghf5r8n3O2FMuwB1d4FFiPYVCjdZS1oml3qwzH6SbW9et
3UUS8J+Q3UmLskUkEgQsZg0omNfqA0RTD26vQXc2Vi21uDrK0bARHySknRO30vCNbfCpGJz2crsQ
hXY/xV9PnqhhNgCPPn1qRywT5cM7pYTVx4r2IB/aMtb2EVXTyj7eQzIOSK4vySY3tr9lwxfBZKjQ
VgCu+VVrulnoYkzKbZ5M3wEOT8i61Ok5L/mhIG1XvrUjUjRxXHs/RorM+pgDWimN+tSSSf4SZlaG
X2TZXoWYN4IKUFtb9NneI3mxLrQMsmbPjUMFcArd2hVLW4xgeUqw1oVnRVfZeG2yVcEsnW69sCZP
aytbe0ri2wRXsaa1ESHt5KDt6bf6TkHd6CgboTfJiHob/dH76KZoNdW+eMuFE+z7GlKZGU/eW4iI
1krPnGAFD9Z783qBdXWjeVs5WhnJjyIz3ZM81Uo6+OGky0h8FFcjsW6TbLfQD4WBp5g8J/ftZJOl
mf+oNv6jMFmaTL1ZHfp89LTVWDjlI26vGuqxtauxK8TDVo1yWGlyKPdy7UHON+RHkI6FtvQTZOdq
FkJnrXU7zALSJ9nLLb85/z2u6v0sMzTP1ZOkl3ONQK9v08Cs/uUaMi5DQzj2B1JVr7maPsrNEFUs
/bFrqaE7ehq+D1Nyi6fqgA4B1rRbb47/fb6Md1Wev1Q+Ww7bEPu2a0GRz0d6CrxcT+DqKDHJ8mFU
pk1eIh50+97OX15EaY3D1Jd7GXId17vIr2wFX50K37YsSqWivNK//9vlnRzQG+tngawZ66K/rSfv
S8E27jVyzy3S/fYHSRNkeVIVIxwUWh+duRuE/Zn8KAuhJNKPfk2pR8aN2OOLXU0823AceOlY51fs
N3zdeFWCNITkZsIuSVXlM9aVL7DnrSfDM+JT6OHhJuO2y0KOrXlBQsvrEPzt7F2vemLHV49E9y/e
Rq0hwZDEY4PGHtQO1hvKReiYrM49yf0oUABaTb0+LGUsdSw0CqK2ftTK7hEwCj4wQ2U9R4lToCZV
lWveXuuZpLm6L20D1ZpCMZ/llF8nDMA52SpHQDQ9NX0Z8EWddCd80udejOLyIk+jl0jpsYGsnV1n
T6TtsmYQJ4ScBTSj9DJY2JqAc9hlyPBgaYo27lQ0R/SH4rNs9HnjFVvOh+i7eitD0bxBC+bGJqm1
APEZU6Ax2c9O6KlNij96yyxvNTybhuOtK3OFZlwcw8LG62XOHFaTzg3VxYiWOuGaRZB4lg2Qzndj
sEtoBUgmTDF2pyzencdq7raCFYtZKF/MGJr/ApL9itXVeJFz89BDbWdqldvVjHDOOzuRBZe0VJ4N
vdOfp+9Dr+LfpYy5+mCbYbcbmt5aeZVnb83oLQOf84cq4Kp4VvPhB4W/dDL7hx3W5lKPUrbXYYxF
UGfaJ1WL6qcqM6snLWhvoSzr2I/PM5qhcU5yUE6bQ67QdnA7ig17PCB00IFdDDTzoFqGWvisVmq+
YUEDkV6fgR5y+Daz1KZpORjYavzlTDnJ8v0fcd8qi4G02rWqjafUNMePCdOONemjbiW78AW+JNy8
LnU43WZpDTk1twF2HrJRnBvWNHwZpw7g8K9YhpT0lgppCY2xMbE4SiZ078D2DhHL0r4O92Kwg73s
ymbK/YyyEuYTZV6wFJZBLVGCYCUPYzA49kIeyjObFfXNYtPUNkKKQVdf/TKAf2s63Q+gURzo3Tc1
UQEDVEZ9bhBk3fkajyfR20ALO+ULpYnuhx7pOxFrT2kCsT/109Zft51FCT2k2o9lMXZtmcmCCpX1
i9Gr/aNeZcZrB4MhTSz1YmWq8TrQi+eeHOth3MgxdZ45jxVVrN3G/v/z5Jg2Y6B/nWd6CWjyIA4W
dVxgazVkVNRG0W5BmfdrHgPFc27gqZjPcCZ7tqMjJxjZzWOLqMm3HlwUWoCpflGmKt/3cZk/auBh
vpSszYrJ+Nb680euksvoOrSagJni8jQPaEawsDW2QlXPjwbRRGMXWg1f0NLhUThfO4n68+Ar4Vug
kTbRey1H6CRWDoCYYha9prWLytTCsbX782iw841Q+mBj5OkM/Jmn3Efl0f20wERCEB5EdGK5/jCU
hv3hO/q4LuJ4WA9eIj6GFCvIzEy/8phqHnVEVHY2t+cX3qaLzY3vwQ8QQiqjqXsRFTJ/VdyqK29U
uhclivFnC+psIUc7tYaPSDrCyByBipOL1mVrxFcLeu0LPHkSwao57e9Xqh3w6vl8Yeaj9m1U+0rE
7SH1PGPhIzO3wA2Hbu3w4c9N59pG8yAPbxPnYKxEb7Ne//o+Tx6Vk/8E2g6qfVG9cduv/6jmnAPM
hh8seTt8IL3kpbCxzLaCtjjUQ6juzTBC2UkZTnHlDE+dk45PQ1KxJAIoIEOysdAn1oO6PcseGezh
6TYqTwgqVgidik/yr2ugYtIckxLr8Dkkm9B0x70XVG+yl3IrOWkICaeSCgxA3dl3M10YxRtnf++m
iv8eqk249iWjWA6A61eblTmzh2VfNnUsYshKqHPOF/j9qn/pR6F/LXXThZBupRsNEPFScxT1zdSB
YdgofqyF32hvnVbO7teDtSsnLdmOc3Ld10EqBVmYr9AXTF8Dx5vWSWtry8DOktcoK/WtjZn7YuzV
5LWz4uBgZxg/3boBLCXdy19lr1RA73olNveTF5f7KjLKvTy6N0roUiKR/YhalnubWfttuY8alF/C
otVQd2pfhIfJaIq02GtYR/WuGlxc7+ZuZFvJPtMzBOPVdHjNA6QYhInBsRx1BsU9dAMGVIlt9a99
6FpHJCW+Z3MvI91xiqLxTY41ZWKcvbC4yBNjXxjYbAd7OZaYofVUOspKjuVF4VyFj9LAfBUv44nX
ZD/lEDKY8avG3ciPwhEjxE3mpOaLnJeNaOZVZETlazu9uaTM7i6DtkajobWzV9EjgGNRqoQtkL9O
AfnJ3KtPcsyNgAHr0RAf5CA/83SRelW0k6OKE+ZLkxX1RnbzjjxBNgzqyowwEKsKd4+SSXgs/t6M
47JTe+0gw4jPFWSozenPaZEGfwoJh2Xrh3q9lHPQG2DO1EzTJtGrpz+78kQ5Ls+O2khdicBEhrpA
n6Gwe3XHcoCcE49sID1WYhyMFsE/1IhLFH0Nj49qDvZlJWbTtXkS2vNLU51ILvb6dLw30+CrRx3J
851r6Vtt7slBGY9H8t/wwL1q3U8mylrzcKbBYn+4TyJ/Hj7WFU6KLPL+6ArQbZR8Qer2WrzMBzs5
yCbwAYZ3N+yjbN22SW9DaZldw3FWIb7PkYeKEmHUzZudO+Nwjp0RZ4fQL3alGdVvYcnTffAsn3wM
3Uovr1OsRhfZM9tkORnd+Mzqha1Gfoh9pJ76CrlUoVMgDyfFmO9Y5lOAJvJqDNHQQrssiFBbA6ll
dPkshMR3bpE6swCfSt3s1tcqnAVTdzqkpm4+yeu4BQ/wzLhM8/VyRNRP1iiAnPMSMgThCsPnuPlD
hm7xKUGzJMBjQ/4RMta5ObTezm8fg07LV5qHb7o576Liya/P/gRb1BQ4cc4brmpuZFxBgiLQVOMo
p5pl31sPvFO32H2aPOvXXBlHSrs8aDrf+xbxyC9CIGig5erHEDrNZmi9ZhXB7ZNxX9jTh1tNzcZC
y2iFQFL4wEIlOJhl1C+asjTXbdp11xHfomug4ejRmE8ywgpF35DnRG118pCDR8dOpaZk1WhXOd3V
BMR30dj/30YBBEE+ChFWlCcHafyzA0q8tNsxfmuHcjtkqf5ktEkMsRAxYTZpzxqiTq/BVxmsMVN4
rjqH4gsnZAPpitxu9nLMZr1/9pTxXY75pGuPGB5kD20T6le3s978qfqhi7x7iUrffi7sVa00iPNy
uVfFE8rRnMcwD3QQIM2bjZyKBvy0Rqyk5mbBaDoJ7/DrOjrS+fN1opj1ah/OzrKafjbmnVE575aK
zHhGfNI4yp6vNuSCmqF/VHI2S14oqtM8Xw7m83y1tn6fT/62RwiXQWFM1ckZzbOTBoCWEixKJ3dw
d3ZhxQ9FX5hXHlLmFbkC6yEavXzbVIF1zTTMwscCkd15UE4LtMFc1j7p+PtZVv+cQ1Z7kufohdGu
p3jEKOfXSYNWXV2hR0d5jlByd+fOL2zOM357Ydn1o+gQV+GrbXd4dFpVvVTjQLwhl/KHVxnTz8B4
yRUjgXkN8xi1UkxJQ78FrYKIoOAxsyorC1P2XJBYU9gE5SAkn0JnREzZca03UaQbP+uQfxjS53pu
Kr+Hc6KAkMnyJH3GY6g+6aF1kD05wylr58HzzGYrz/K6NDpUo/fNMR0r57I5W+a4RPrUdPotbGBs
+eIgPqGUq29TpzuDiECZsZJtKDz/qKmfcsYtBPUyPsl+SZUJZJyKWjohGbcnNidZVA5LNW+7MxqB
bEGSuPycagNheFUbd5hcive+enGxZvmcekS8exRBH60wLslBJpBi4qnmFqrgIusVxTWfG1MgdBhM
QbGVMUPTSPiyDWpd/woBML8KkrCgO/LuQY7JWQVCDxAzyqPVd8bZmBsrs7pFbzXRSsZqLTbOiEkY
Zydwnti46Lt7qDRa8xRqT3rNuuBBnl4AFecHny74RUOp+THZsXWQjeKi6/YgD/Ou5DA3/XGZsjta
3CfVQ/vndOq9FivQf3UDH6MAKrNbU0TfuW/8HBDrIe85TQdNBCG/4Lx7hvDrUM5XxdfMdtaabih/
WJ23UpBl+zbi9fSQNqn1PAYxxjiKYx8io9Z2IXpKM6zaf0JyYRdZPjgta2kMtfMZJKm70lDPXmtz
V6F4h0qS9e4awtlGneajy0iRPQ+QpEgmYWysRDHePT97hWJoXfQhi14mqqsyXMdBtFeCbFjIrm8I
b5l2qfkfTzKKOFtYE9a2A8npQgu+2YGlL4umMfg1jDicZBiDN0bxwb7y01RB1XTYgV3LUhxkGP+s
Dhetqn5sw6T8yFANRJKttykwD+EblZjb2YOuk0Z00vaSuOluoBiDVZ+Dggc4oVVSjP6nMQYX0YPJ
U7iNnknjl0jqEEftRlvyw5iTm37wWU54GFjFR5BpNguNKVoG+SDYuiDQCN7yoAoSKB07xmOn6eFC
mavbVU8KaOyM6AhyNn7h8bKXZe4qDLCOdRtrLYvj8NsWPVWetwbU+34sKsQw52I6cqY1vLcqO5so
eTyNIwrY82XLPE4fkUACyjR320e3FeVnnaBH5dhN9Cgr690kPqls9+Q+65o76oRRxXzRqVDCpQU6
YFuP3yx0BMcHzRifozjAB4LaZL4OdBeFbzhPh8mijhC3jbdWm8CE1tB0zanpoDAMUb8nuappfPNk
LA+PDfp3+dyzTATyWQ/HW8UelX1V4ANe96n3Epajcra85CB7sWFOL7PmyTzkdn27z3Mkg0lQwCaC
onfIK+r0YQt/UWgmJu9JHnykrve96CzlhxD1gmJFGDw0LHTcvhq/w7ROkKPorTe0Y7DUSDBPrdSh
Q1RyqJ4nZRiR0kLbUHY7mMkXT0WvUtMa0tsGaM0MwsJjYAhxKnS3QwFwH3Mjx/W5p9On5TI2EDmQ
Y0pQDMfALCFpMhjUMTNi7Qe69PEhhlKw4nUpaiGyvyg69hdTmZrnolW1GwhMH8o/MnVM0Q+gqOaw
wF1KcJjWDauMTf+7VtXFxjAtMG+DgSplTsq1rr/yKx4ekwA6ObfWP3SBO0nnlhiXdegdLWtj5A6M
f4SiDc7u/zg7ryVJdS0NPxEReHOb3mdl+eoboi3eGwFPPx/K3l07es5MTMwNgZYEaQFprd/IDfQN
AJlyl4HsFqPtHKp583f/v4Z+Hm8gG/n7eBmUh9+765Z8QZXrNxcjmsVQJv1XRwUW4qjI6CcXt0Jb
AqB2eI08JfyqB7m+qHr0W+sKxjdIGPVKelzbejBmUWCrm6MSI1JsqHZ6qDPLvyE51W9DL2TGPLT+
TcYEbIgl/2Xc4GfpeRgM/A9T9Hfycqq2HZDn97G2v7pFlTzUUBie8szYhtwgWK1iuJpMNkhk7nv2
uhtIEoFi6E6+3ggXi2NgDF4oVtZIATIH+/HYApLYqaFe7MDdKI+h4BoqmTe9GImGT5qBm4ABD/Vt
mkX2ddtKztbcVDxlUbnYgCD5A8S0dx5luM0Hb5+UWbjymSu88Yz3AeUbPUKgHOR61i9oud5FdsqQ
bLaFOJow/l+GQUw7TyTu2hSd9kFG7Nz1vvWk51qAeHrznAyusyjUPp5BDry4rsWbrhi8tT43wdjV
u9rPE8ioNCEmKAfFpxKOwFX0YkRlcNHCWW7f+siL8E21Ruu5aXJ9A1asWDd8Ac+GPyNpnRpTkkax
nl2KExezjF9S0XgLvRXDRqmNU2chOtPPCM8cgRoAvnFyHGeQKGpSwX5K1QT0AL1yXNwiq8oE8CZb
YtTRg8iAXLqVdwMkXB7A2dkPIVAA/rfN8F3rKpYXefbFN+Nwzdye6Y3uqpeutPSlHFGiKqcU8feW
rNWycanH+xOoDqd2dPxXkG1qcHgUynSxq+jk103+7sRaCFos6Q4WPknvwnSXgsfQS+fY/UWUSN8H
fBHvfWr5a2ai+taoR7y3AvIjiH4hJ6sBcSn6cJ1W/M0jHZob4qfKJQbZeRhKHjNc/9YzBgbBwqjK
8oa1YLzLDEU5e0L7vVHT6tFCk2P/GW9BXqbm0O5HpPZhIAzDhzIV1w6M8y8fSf3aVtPveURGz64B
O8G6TDZ9xzpRHVRxtCdeWNUz+7EtdX+hI9zyzSn1Taxb4y8j8A8j2ZgvjY5MsjoG3smyUMZVEqyF
VOjVr5GRxwekeUakmmnWoW1vwaxQpZubOkZ/6zDzrQ34tPqVwm2xcjTH3Y1zr62TMLLNiuTO3Mtk
CN5yyy+BCnr9OoF5LZAGvskzlR0cBAwcn4HpjM+jUcyIN17A0POdXxb2tRuGrwC6ul++uzfVtvlJ
MXh2ndHKFxs6zboZzfycaST3rTDLsUQY/ZsKXHI5hlaBgwsWO57d/soqay9ItHyJw6Be5lE93RI9
gtStZO0hL8PxbKpJgcBHp78Yc6nWhaz608Y1aD6aW8CPzE7U1zZNHcAEXsE/Dk58Cvl2O6Dc8GB5
IID1GIuphu8RGH9/UPJnQKNatK+ctj6iVtOQ08KPhhKJmdRHuZFdn01bjwBVueiW/euYPIVVoVWe
suPxUVzqedOAOVlptehXKFUWF/JLQNhkt9bgp/TZE7GmY8bOGNkLq+XFYyXRDvvC5Vl831hFwOxI
tJtqNpySMVH5ADPyRv9AMMufZW5p1nGM1m8OYHU+VrUmE3lMv6f4okVHKuI1+uHz7hho8y5C2NvC
7y/3nqr3o2Pf+1W4kbv/Gh+615EEy80zm01EduRtUo38TE0RSNncjNqg2RkGNwcsjoI3tdONFUmT
aSd7eVJXi6noxFn2UlRHuUtRn6wRQ6H5lEOrKa/ylFGHUrlsylMKql8r2QyY3txPKZuoQ2wts3J2
XIPqoWnJVgXQsRApU6PFZ0zuidmNwxL1kN17ZPCvMf8pxoRlh3HOmQqPiZjAS1tmEMKN3n3oAsd9
cOFypXYxnT7j5jDouI6BmZAjWN+6D+mMSmzJxFKh+udQvear0W2cQuS44WAaFGW5PydbLDrccz3v
aW78e0/GWCr97v1r3H/qBZTg3s9XpMHZR801SXTn0A7wCVEigiHreqZpLuWuaU7MOuTufYAcSzFP
X4Ru39wPlbFaHi93/3UQ5RLnUGpWuxpDJ4MooNS7qAeom6V18IBwfABnQ2NaWQPTqXKP4uOfjjFx
ggv0+aUc9hn3EjRmuV8AtydV7S5kd2tibmIE4vg5Ton16NBE4/tgWc6+9T114zTqcNATbzj0lpkj
lTa3p9kbJFIL31x/9pslDpWsrxkqg/fx97aOESG4QECgqD4tYvWau/n0NSjseq2meXsIo0g86Vr7
LuN+XS6scRwaJNNzpnmpHgS3rNGUh9xFQY0/O5aLja0w7QiNZkfpEZOBYEB0dqpa+wjK8j5aHsLk
0rsm5bNsUPvjKGEpG48S11nG5MZIwRYD4eWuoob+onebOXk6s2QXoslNkjyJx5WVK4deJFBTg/HF
x0P2VqLAfsMH4NUsy/EdzQTUCTdVWKov7UvtO/1L4/cG+3rS9y8S6/x73zYQnsyC6QpN213GdqFv
hFHqrK8QigKy9LM2utmaIh2eoxqEZqiyeopif3hmqhvsOmbgK9mLIHl6bibvm+zEIE5jinQEl4Cs
ezTVG80IrsbYg2g0K+8sN1lHkRufybHd9ooX4842tz/75Z5TdTvVTPVD1yVqt22VyF+VOdlVLy77
o9WTq1j4vtIdZduZg3Lvr5ib6lDpyUwyETOQENFN8D4uSuNt7wTXDrPE+8ZykAse4qna/NUBYQCd
q8pVF58d5PeCa2bm8Zn/y/KvuDynHxZPI1ode9lCvl+cap9E8swNkmyfSRPF3jILuFr/0H5k3GKR
BhXtk0jEmL3BuM/Qfc+FPfR5OhmT5/wzVob+OjvWQUfNrpodNiiJApsZsQ7L73ZeksUlTIRupEwn
imLfY5jELm25l6OUujDS6KSHJXcfxzcuSHiZF1OfAjSExpXWK+XFHn2EiLUo11axgkvlvddk/iDw
JsTRMT2DVebTYVbyNur8jXKzz9aymftWsUK8pdqDG47fDC3+icWPe5GdifXIVeK8MMZ/oMD4UGlK
9AaW0TvYPXKGclAwVDW3q0oH3cD5uazTJXjI5igHDyHOCpSjb65tU0/jPyHDTWbVyNJipiUP0k3W
csqXO/ShzD+qxE4eJKSBOUpzIwKDJ334RDqAQf8rUmgfMZ4OD4CFmzte4n8+z/11Guv98xxigCwG
XfnQ5SOYAhLN4bFW/dFeAqAHGjZvYDa2q3xKuU/kZQddUeniUwZh9ST3WhmcJpvFud6GrNzmQbI/
avT29/j7KHkANn9YuAzkwP8+iey+HxQ7YXLqDgUromPidc2277xnErzKMTQHqz7L3UjkAQwrgiMX
JDcNSA2g/ZwejB1ER/4HEXZhFs7Px4jsyKLIL4P3o3X9eDWnEcuFLDrKSuR/LkrKLgABFbwbNooR
blpR5wfTGxBIgaBa6TOatGZ9fpdhu7f/dDeqUMTlT3OI0KTGiQbRNg39o2aVYpImKsyscbJrg+2n
kltrjPcXiC2qLJc/zfsZUDAakMvJBKTOSdy0D9uyjJvc1LbenWMzBG4fcvfqw0bZR06d8dt12Pc1
qXlLqgDGiOKry8+Yxz141SQOhdf5VLKjcGofc2wqjJ8xVbXfcTlrj/JMMs59ddWAH4dGxJGGVsQP
ilPfX0+GatfE8MHsHuUxsQPhtm/1fcQaC/J+OZyMlvtVjwc6M1T8V3IEOzpeWMRs1dqi2DUPGP1g
pZTxcAjmAzFIZZDc9QMKj1rsNuvPiVg9z+w+m/+HCdv/PgTDk3YBoKvbDD0Lnwl8Q9AF9dUHzoza
8LyxxUMwWsOh4zFvAUwjVhXOKxlYcy9bTlLX19zQqqvjVT8GC6Pez5AcMer4C3Uo+u5GCynipC+V
Myqr0cIP+/END3t1OXR++ziIzF6npeKfvbbXdqbWpAcdAedT407B1ija+kExLbHCHy57maaKRXNv
ua9pN/RHpVPBR1EgcYFpsgmyITuV1VHLI++k+wGdSAX/7pQjdH2MTyZGcSoLY9zb44diLizGUexc
XLtfy5bcKNwFDqnR/ujHIImBoUZiW3pVA2PBt1e4NJuHJoBsHkShsjXHyX3ulZpFa64fWwtMISXt
By+6OJaVIP/IJuFpfGuR7s1cp73K1j0eeAfWgsqJAsQ0c+2aL74dWQc5Qk3T9OYivoxtlrB2phOo
wRKCBpCEpsZJ/M/Z1QwhUJFTOP+MFU2qrCcjzVbyNPKEXdWNW8rqfKL5WGveDHmCL1gY4pMi34Kn
GswNbO3ZbLC4W9ooU5zDtt9+vufONvKHgvTpn9eXfQIXZ73JAM3Pb1uG0GG/f7rP0J9P+PkOYtOl
JBIH9u7+kvns0zmrhv7rNWPHQYEnpwL3+ap9pPhrqHC/P6E8YR3lvz/h/duKQhep3/nT3c+tWwHz
HT6dHC3fpPyEDcJpn29SzJ8wa++/3/1rESUk8GT4/enk0apjHZTABRU1fxHy6CLLv8R6bR0+T+9Q
dsSeGSdHYHjVE7ijme+qlufS7txHSmVPje54H5Bv0NjLfQCWWCW9FXimlbaSXQrdM9fehJVA6xRX
bkzWU66TkQsnn7tMlFD1TE39pGjGV9kpNxVgDMPyxvv4uoc035IA3ch6qIjD7uSWyY/P8Z5G/pBn
PhNOV111hsJcr5pl2rHSWjWxqz2GQaHjITad3KFVzvHcGitHYNbHVys75TAb3+wFs+0QHUyG+G2I
HIWL5PF8DrnR23JYZ71T/ivmJ83Gs53men+VMW7I+fv4wc7nkEe1ZoQriF1mB9kctLG5AG6+t+RR
Q4ucUWVjsCVHyFioC9AHmvsgQzGCDzvEJIql7JQxNMN/FWoKG3V+g2kbh2dHb+6vKUNou5MHHZKQ
at8/b8b4SIK+u38lgP3LrRpnwPiNL4N3Nvw8vzSKBoF1DKKr3LPwKsd2uC53sulYKUrulQ4CITKx
tv1rtJeow76G7fh5AjlCbngFPx9/v8Jn2E7KGDL+P6/w2ZFW3e9XKSChoB/PfEjt0UhWw2wNlJnU
NpOOjW4pBpT6INkznUfMGn+xI1Vnl3J7XV08D6uEQQ3bmwG6YEU9x35WQjdY9kY+vFsNlrHaYIzf
4qI9127v//IwLsOyamBO2FNVZmoW4EWmA59Sw++Oqf3EylR5DzPM8ww8Kl90eD2rDH3VG9QllqaG
oV54uxrWgb1zdBQcu7zcrfeDwj/XKBxpw8LMS/O/c3GNJ6BaJWZlcqsx5W+NPtvLnsHwZsZRTi15
offZeLpHHcNbDDwI1iAqcn6Cll85X0ZNS75f0TCM15ieLKt8LmdrtzxpzMcK/aFt1JT7qNYicqZe
cFU98CDgixUEKPt0mehZe54aW32M1eZFxt0gMVbxVLcHbq0anErsSEtH+QDPqm083bcpJHP4IM6F
3iG6K8xwz6WhrWWYFeJRVIP6HN+sKXShgdkptsSeB89ywzSRJCQV3/QoBjM9Nk3ZwlGedycd1QrX
0g5CCwryi+EqcvtyPY159uLZlM+6AXME17HTl1LBVsEuwHfIZt9BuYoL9ZdsTUrropDuneWRaL5Y
j6ikL9FG5lk8b9x8B7KkfZYNkZRblNvbmzw2i6cXM4jUi2zxSVAi9sP4JIemAhBgR6p+T/pAec5Y
f+65FEp1YZZNRK6ejTFo2O85ubGeouh3bMrgc6Fw3QAUtsjzyYHxoP/TPQ+0u6k8+GMB3vhPvLTm
REOvJtxIp9cEtxVg1VX61iujjvw/T37ZNEpynkZsBocAkNYbc4BX1ariB+jq02tnreQgDUvhq1H2
/I85g6vH8JlsjZnAfEjqWpTzFR+UwNw7atwchTO5Z9k7Uf8GhxS8jKCrbpbRXuo2zd5MzY2OUxvV
pOM5qOinYmODsdjIg6xSVUD5RiwecFg5ot7vb4IEGqbcxNKXx4vw4Ulnyx4ZNMASkh1FCmYK6vop
Jq01Jp1+6xKjRm05StYF3/BGdgo8Xa/UGe8tGao7ESzzdOQSmg/3KGkftdai4jWUFCARQn1RuiBm
mcCZSAR7+9nnGwTzL81qvqHsAOwnmmniplM+JGZlbW1/mjlzA7KHCo9sr7Obp1Y3vQXS3uXXxoE+
pc1ldK3DLAro0nfbr8pFkhXqSxnalFpMXSeRbXo7gULU3lOmGU9SRpgeF8VLk7I0408pvpNfW93P
VOXJvhS9+TXBjRzqumo+dS1ZrzaNsrOhFlTukiHYRarjX0PHKFaulmRvka38yBzH+pkOt/t5ML26
KVitfHSWaAFf9crNQ/Vh5U8TLk1D+jJha/Uc4Qfx3Dc4QSVO/ihDcWNOC1gbIKvnTkzpqk1BOn0t
e7k3JqfeFEBE594SPeVnfIf/nIt63JzVStqT7He8LFt3Dn8y5SP3uv557LNVhYDzG15aGvCLyFjI
plFazsYOuwrp7rZ5YyWGlVMyQJ+YBxuZv6Hw0T9pflY/Qq26hwc7C495MaOj51FpwTUHfWTYjmpn
HYXSpgvTUsR51qdYqU0olqY9DWcZkxugCMM5nTdT3NorLJ0YMh8hkO4dwa7SI9u6ikTrZ7eMyV7k
4EBP5fZRbdJ42YnJvzR24JzbwhmWozG5X0nBHYLBn17LCQOHwm+qLZzM6D0wJ7wlUverAqF5leuT
eYp6LX7IKd9A69Wdr3k8vmmYTwRUNrAqzQW4RhE9fG6c1j83THSOkBkrd5G4+P5OCs7QckgaOb8H
BxGqy6aanxMbVtPCJlW3qKy24fqXbVYXmyrj64msfHxoEDQ7TAIoj2QH9GP6vZ5QVpLMgZYWkJ4Q
NSdYBaMXfVftLrpIdsDc184j/x/HybOY1rB3tTq6qhNUAaWhEO9bifcYWsJ7dBvgI66NPB+RUSXp
g0xOu5J9Mma77Wbw2ukqW6mVJLtGoFwWYgKX40bbPCDTO5zj+WSFr7ubCRepSLfsxxCPFSQ0MxYm
Rms/6sXk3lIHmAt9MtLYlrL24bOv0qJBtTFO4rUBAeSsgcp26zpexnFSv2pF/ntPxqBZdU/jUC7B
UERfPPHLsIv63SntfO9AcFvLsB9ER8/pTIq93K2wjkHKIBPRl3hSv0PZ729h0uE3bozOQo5vcgOp
iMIRF89Qs5uvmz9l3MLak3lAZSNbw3XmudVJxrm3tmhnZt0+trLgPTYpzs9vRxFKuk2RYNvKJu/O
+vPuhMDXvZjfBQozx6pzfr+7nqnUUuj+pkFKBaPb4mflaFcyssX7FBfWyk4G9ey3XnWsCsQehYiS
l6kHokCepvgJG3yZtIN57Qw9W3Wm4SN1GWACMu99brJOGXGWT06e3f07LseaqvkamG740vfmUUtt
/d0fKnTI8iQ8V1oHPV71i7We+c7boKdXP3K1H7FRPIKKy96MgI8l6kI5xsYkzqhTwBw1w+YDrPw+
YBr9Q/PLL1hzmS9qreQbtyT5buAPfRHBFM2imf6XRAnwsGQockg4Onll81zA/t70JjbcKlT2K+pR
w1LXRi7i0ewRHx99UG2T6eyN2NuxwEikWNDbhAX8Qkxj+sUqo29l1vjfyCRcCgQ6flb6hNls64cL
rz8jeoLDcGcjfwNjZAH1Y2MWWf3TC9UHzNS6b0Yf/Zz60Noptic2Ks4jTz7gvaJ8Qi6ieOrrigXo
6GsbGesns75CHNvlhSjuI5ArDPCwN0lj4DA3FtFjmMfetYwsUMzzHkz8ZtWlRbRuXeRE1iGKY/wC
3rHWKUrzeGXdaFXJ47239eElxW4brRMH8SLK3R3n+eeQe4xv9X6IPH+oFdo6HqJ2k7q9soiVVLn6
rtCP6QhQLgmK+msfv4I/dr6ldecvERvXzvwK9tlEaHlZzx3d+D2Dh/w1tnE5DmrWAfYIRKVUBfJq
Sex8m8wSRkYXvpci6TeRG6t7pbTURzcOsYyaRwy9/WzAwXyJcjPYoQ/qAt6z65cu057kACSJsgWi
fkDOmqbe6kqk8xVQLwKKCbyueXfAZO+UNCs3NUYwTpeEryj+z67fnli7g2p9scduFTn5+ObXg7lz
dXxDZLxWv7VDlH502LltO+BHW82L7C9plllfDJeMwpCqzrbqRPoxpt9kXwLHecOy2thh2TK9jUaz
knHNYqEaN5lOzmsIX0ko7+RLkN9xVpESbQ07VZa1FWJ1xlriKPfKufkZkx1mWP+3IcL0TPgUnbn6
69gBpP0BHXscLZH4k5s6BqdcRaXxr1ieieLKm4i31BHwIvozOJ078Cdw0dm2fvwV11sot2HQnv+K
+0GRnzsQ/31ij8sG1vJSCPGWW019q2bmoouGz/FPCNZ7c8Oc5h6iylaTRIIVq7CsDc1RW5U46t2C
wjLWrTkgeNJ73qY0zPLssdLbwYodjmrL70lZ3N8HtlcesyLsdw0qn2fLR1GnTUoqGAoufglayA9h
3KAJ4NfBU6b1KMTGTEZjXb0AAyiutW2oG1vr/UWeWz4L6/t3oY47NBJYmdp2fpUxueennnWAGXSR
LcOLA6SMsrA6NxSkolTk13ssrjMsBDM1XYXjqD5BBg8O7VQDYMXpuWKtFy4BQIub7LXStlo5Efag
smkkrjiVY/GtqDP1qTHr7oLY4ikNfFR79TiiomslO9k0TU0s8jL2772RmLaml/iPVE+D51bvVnKU
OzF/qU3m8SpsRYBfaM2M1kSdUPjxKazN9jUy62UyGsgxO2QKJ7Pv1rLZtckPuPHjg5v1yS1n7Wm1
KSBRzzTWpV216F5yUIZbVUHFZKcW+Ls6ttU81i5ZYDONzt2sbJu0VnTuefjLPrkJRFuvOz2s17at
TSlA6O7BtGx1G4Ag2eeRn13lRjOrZKVWNoZ2RpHfY1E7ZbCVghAXUBs44zxYxuQeDM56p3YUOD9j
vhL6K9RetAXIw3Ja9+lAbWTW4Mm8LjvEkJq2Ke0HjkPOru86blDei6cb/q8oPfDAcH/Glf9L7wb1
NauVCVhSE17bonF3KMJHaC3a5kVo8HdLo6xetRhD5BgC9U+wvJZheL+MOn6On/NaNXlCjfZ902YO
CnV9dqsS3Jj/ivdz518xchs4rnSL1Ap/VVbQ6BcPPDOUDHVamwALzsVkaGAj458InI+ouozjUe59
bhxLy7Za0sGixt7Nmzch8xBYj/NubNTPvU6F+NPoTcZ1BZ6+jN0H/xknez8HD7VWrVPV9HcKbLQt
ZqsjaCM7etM1RUE7ULX2cRNEb2GSfY1sr7ny4I7ezLkKnjavge8MpIazJ3nIVDX6gZKhWMpBKStY
kF+wNMjC8kwZeWxMAmaRNTjGix2b2ipLxuaaanq609QqA79g2KcqTtNNWA/aowNJbCmgk3yIyXkk
yT4D+Zl+UbRa+DDZI59pSGga9RK6Y/toNjxBskpTTxpatYfcVYLdVKnTtQzzcTViZPoqBKvk8p17
TnYyrZISQNyIBQkuNVkBb01PwUyT8jqokAvZlhsgeTEIh27CozH5p0eeQw6XY+7HyLauoNgq+o+x
MbNbOEtfa4MoTkNeXWUonkMgEKxzLNqtDMmNMPXuSq5gIY/5jMs9fdbEvscYcR/65/xIg23vJ1Qz
8nRZ0lzdMC9Ocrw6RcrGt6YGIJbhbS0SW8epiqtDWwiPFHwXnt3GMDbg25IHdPHdFQuX8akYrZaC
sVHNz9wScyYjWLkdvDMzMbUjii2IGGSzWohWt8lGBmMtd6v7rhug0OyTTRuP6qgDQdNYTxdB1zz1
IgUJbvokqzM126qdQBhxKM39mNXVPp8zkzGKjJvJq9OHUpGpbD14NtUiW9pqU73jI4wDvEtqsUeY
FDZnzlR53PrzImoBsHDdiwqpMb9wto47LqwZ8NFXSnRgAY7f29x0ws5fwJdQTnGa9a9/hnUO6EJ3
gDEzO8Hfh/mN7WNaxjCPs8m4PJs9DwPX8u9hzEJscAJTekratt4qqUtxPxn1p8i261vIHdxuQ6ta
+jqkgB5FgkPtpfqTY+f6rggsmPzzYBdzm6ccas881CyzYqmBddvJoZrapodOAa4tm6bTYnjpVfpO
OJSEkA1Sn7IQZU3Ls5LXMmDV0026/d7GTIb5+bWvyYSURNhqP5S8Z86VIrRNrmLhkuaKF0G9ZZmB
6Sp4mnWTZNVNURpz2XRQzeu4R6Opy0gdUgT4Con8XIQdeYvY3QV40/+iPvfiD3H1UWZWuXSUynw0
QMltWnRUz3acGPtuzIwdFgz9RZ4RqZ8cUS4f1ex+CL/WBbNTnl1z7vh+xioDvTOf0ey9cjnOIoUm
sKi9XOP8p1XQXzEqYtUhzEhtT9YuhKQYF+aQ47AzZusM/SFUuhWjzG5RWxYvVVe9FMLQL6Pf5y+8
ywJwo0VGZu6clAKpO9eoD7LX6ZoY/U6r38leqh4V6k6+jT8nx5KGtTYNue6h6S5gaCrw70b64Ubq
yZpdV2yH5Unge++5ac9yo1F38eIGYGav+SzPWwhhSdUvGsNpf04bP1DKn3WaDgvTQBJLLcUH1A7v
5Cv1703bNeM6LVJj8VfHX027blhtQY6U8Skq0A7xsBDMJtM7hS1paMTXWbTGFiv8Khp+MCNDkHkQ
v1A+fMVQPHz3MnSC4RWJa5wO1q6BlwPXxS2vGQXhFTLb9tY2R2/J442vfd50EAyOtuaiIzcY2IvL
YIErKsbSY0Jl2vJ5fk3RIjID8ySaxn/2AzFfKHqLMSPNrPfqdd1ZWF7Mg3EJsLeTYSK3MTfDzkPH
GTPk+6mc0usuodK9yEMnVsWPCB4tnXmo3XZiydQn2qSsJ+BFBlOyKlMWnoWhDMZbl3H7aVasG4Zw
ASR5wPkhQnTAWpXJKH6qpfaUU2X86vd2s9Ad23vFwWxc4rmbPamdGq0Rnj56mYNOYDii2RpPxX4A
iYPyiaYUy7buD0w1XPDs9GqOmW4Vy01XReLnT9m8GaksUGm4yYjqByfPmfYqXecwtL2zrhXWhG83
9GnV9rMVECGhrmR/PZIRLnr0ipvOP8fk5ZeVObiLPFSfEwf2lY0kw3ak/LSx/bxeSmUhKRwUzwTY
tihn63hgrerU4K+S6q+OycdzE/0qWyopdJDXz3iqNg8amsOHusjrVZA71sfYFz+czMpupdcoF+Sh
KXpbgusIn4c5G3mjmtx8y8Luh8V39sHDpcP7ElhAbHTREsXmB9zmxaWAxLSOXBcksedgmamJZl8H
0K199CZH3IIwGFKnE1fLF23iBokPCI53bR9sbA+EJXpv0Q+PH8aoFW2XaLGyIwH4bawRNs9MBMgr
9NB/c1lQiMz10nnDR9TfYnWSb+2q7G6hXZ5Tf9SxITNY+tfZd7VF2YWkc/jgxNVNKGG8H4bIPiLi
jSLkvLHSa1B+LaqwDRaBgC9aRP0voW9UQ90OUeW9h4Uv1q2h1keXBcQ14C0u445JloGCwwbXbfNa
T12wFOQiYQtVMUrRXpgs2i5xoH2qV0Prpq/abLGKeEq+8J2y5B81bgrVfQvR2v3muhHKKgLCGQ+U
eGvXKKP4qiXePBu4Vm2G/ffAGrd1UFG464znPjc9WHrKLbDzXWsitjA6iI6Mib5sW0ymRRa62wRN
8mMxNMPOdpWDPxX5Whu945Q2/UIl6UEiphs2fWTYm8Lv3kMnb3F4d6NFk4/RN3SZHlyrcn6WXDxI
OeMBiwz6xlPa9oD068GD33xhwGxmDkPhko/g0hNgIEMQxje5QaBMOyoJqvRzKFEUZMUy11pT29HO
whm1syrK98EtHyo7Jxtf1M/Qx9Mrws7qS6For6gUOhc9LpvzaNUPIgbKU2ZxfIy8n7Ha5ScV0Qkv
HsZ94KCAAry/ME/Kxe9gKoZ29iFAZWzBpiPNNDeV0b7Oma1HW+/FpbNbiOsKoDZTiaNVrXbhUfe6
s9Z2Lpr1M+JwBiaGHntMEX4kZQhGakS+QMblBjIWeHo5RLa9sPnCpD9f9f74MuCmdK3S+KXViuZC
opUraRJU+ETTv6puHi8gWWTbOup/uFRCbtgEG+dhcKA2mmG0ZLZRnNi7yU5E48WtHxzgylPyjbQ+
I4RmjXsvSsrFvR3pzrAYGz0FVJf363Jwq9fKiLs1NpjlVjZtw+bx42noywYT/DevHJeihQZKls3I
j/ddh1Xr0Tdh+i1nUMUxCcxHSsHKMhTYLobeIW/Gh2qMraubgWoV7dr0jB+s66qFGrffhGn1D1Ob
UXYqkPmso4+p5jqMFX05dnHzS5hPwnVQ+UlC71RRZlqgQtWvhgTyTBdjRR4pnb/DGo+EE5fzQ4aS
50M+71GGfsj0tILESUh29gVEKSG4V8qmqpvZRdHqbwmongKns+c6UXueQchCyaYTBdN5dEmW8Zx7
BvMp/ou181pum1m69hWhCjmcMkeRSpbtE5TtbSPnjKv/HwxlQa/K3qG+3wdTMz09A5oiCUz36rUe
kiZbUgZhPuWZnCwCYAIkzvv3anLjNIwjjbuub377k5ic8BATDreHvTZw9TfNOgum7CGIfxVubh/6
Au5Hu0HfhqqbZBfoVFhRn0llcgk3GUfuYaPlWnEZ7dKi2FJuiOF4V6cusl3Go/oxtcnL+Xz9d9xD
SM5lUClAeDheIGXO1m4QyA/NGFmoDHXyUx7flyUPoJNc733bhuGu1VGEDz2nvgzBlHxx4vKL6qZn
ueCbHsU9auvAmYhyaUvTQnJdawx917ijvAMrjZJ5psZrxbCKvWKyG+Du6ZbRFWSmeS6lanmtyqX5
086TR2VAJqjKZBnZGmndGWH+i1Penc9v4Rev5RV2fpRB0RQ0u3Ko72y+SttItbttb9jDVbZsbwUH
tPoik6BUzST8lZpnMllAx/kyX82+tr5YPjynRatUDySYmk0R1xlYlxJsNGEsnrmqa1bpzTKtrOh7
kfVLPyvjn7JfIoKQBvGzCTRw00J9chxHDZYWAyyv73QKOf3hrNa6/WQ7jsJP9oYoV/Et8A3KO225
OLh6Z4En7H4qXsQPpW0BxTcqEyB8Ex6hIg7XRG6Gu8Qx80VrGN9DJfeeKEUcdgrEqVtIT51nzuhQ
RabeD2gsABCmyfAwJHpH2U8pb8q0bV7gRT0Ij8CsQYwXxOfUrsq2TV/tZMuL93BCmHuF/MOJv2VE
6q82L1BPOKsAIv910xN0H9RgOKWEfRd94LhPhq4TDir7w4Q96TQYgosetGBfx+cAoB4VNWW9Lg1k
qj3ey5WJ4ueem4v0qQlHf2G3NunvabZqbBRnDP1JlicuUjfjoajmRloCqdD0tts3DdHr0VbSL05s
/exAml4LJ9Svmeb/C7H2lAJoZ5GDo15SxwfDgiObe0Skhm3fRumDp06R66ypfpiQZyVBo/zklPOz
kAPruYD6aa0o0Rd7KPMVeU/nmkwNmGWYVMkd7VxTUiX4PSplNZZglny3dK7C0XFMoPkhSezZlku9
SfSXH5ZpF+EWE1e62re9b5vFJuI6zaVvO4LNkuev7SxPz5JXIUAwxhA/tVp8AnXx1QIweQ40Y535
1SMU1MFSHdXTWDlHPSGOazm2cs4RdV+Og6+sjLrud05cqXt0SIZLPjXBLh0IuYAyCHa55wQr3WzU
F3OAT7/s+18Uw41+x4kdWqvnknj7oqqdbN1BkMTPZeyNBzIIS1+XDISicm0nD4DY4sJUiNV41s6N
pHTJR57vqxJ/9h0VGhgbERhNzofTSLHqMtFIR4em1q86IyJCLw8WJXVN0y6iunmELCjZCdvcUBX2
26Wy1W7dWZ224GnkrJMqeLGrjjCMpQefJjbKVZsY2jVyfGfjU5ztJsaWjNR4osAo3XkGijedWsD4
E9TnrtSSRxgVeK5GZQ/sld7vhU1JgL7ALgscVLKvHAWsn4pKGGqc5MjsB0/jKRm1iW+yJA0HX8/G
A3hs3h2XDEZAUf+pAXvEg2D0WapIO3QU4a5bCJh3SdHb9zKCprKlthx6UJqn7pVYacAZxw+aZewl
wQnMcLoPRgIWNjCPVWGN6krzHRdyl+7BIxruGCYp/DGUzHMNQtGlXu1eyrzsnmfpqdoZ2YjR5KnJ
A737bCIEgLihz0NeXJfPqHwRRI/0Jz4/JhidJQzv6dVuJiXl5tmiGPlK5DO5NQV56VUBQ9h6mLzE
RFhU7l2d/xADpF3lNQnTaGVZ5XiFYcpZaErdk2XRxuvNJhvmVo1tHfwrLmKC04J+MYBITpa8C6Ol
bCDgXktNeeodqzg1Tfzai6FagKEbGkZIrwEpC59bl18iPlex3G5i7oTn0kDPWJKNfJsojktVJQ0f
A2ff1Bbx+3Q8G6XJDSAJ7+tCivj687PIE6yFBi4M3QibUEJSGta9sNV2RqCxgrY0tFWOSZVLko6o
Lqi/7Sin6SorhrsGOqCrDLPBUnN9797nVW8JzcVkCztY873xagMmOvGlqzplBa+gzm3a1Y9Oribb
OtS/tH4bnf32XwTBy7u4GfKNY7uwxQQoEFUupJuiB6cyNDmiOze1ddcX/UDoFPmR3pRNhCYs+Kql
+IsLK8pXA3mLhaFL9Sd+75VlHbreY2GXKLWFpXsxZT4UQQRpTxAdzQY1YrUxuLVMQ9F0kHpQBelk
fbYQU2pP3DrtVlIXq1eteggEOZNsxsjz8AbfuJtkwnF7qsJIX4wUlXDqVadQHwJugmBJNIWv8Fjg
m81G8WTtRuBU1g3yq70Kv9BE4ST8OnSt4Is2T1EGj0AeevGqsRT9UAfU6zuAuZ4U36weOE4v5D7J
nmB+XAOTlO6nB3W3qZQXLXaKU5kE7m1o5EmyDIcu3EDggsZK2vbSGrlWaRsD032o9OwHpRNgxNKu
O/BdCxYdmap7I4vAyznxuDUcF8BVKX3y0bZ66IZkqTdl9eQNQ/mUJfY1h0z4Lvek8snROmPZDkPD
LyxD21bcLSmKcOXW7p2R5d25zQf3LkVeHn7O8MVLwnIfyH5O4YYXvZgRsUnikMFOzEbUUYORJ1Um
Zl0J4ao0kh5lW5cfuH/shLm32vQU+xnIJg6aACRHH/IGMpiGVsUr6iHMZyOOIPBW4Q6nosp8Tipi
3wDN5JU9DY1BVrZ5xu1diizjOaFKCUioEq/FWtVpvS0M3836trYBOczdXoPhF2ee8KpNNroePGls
FbV9AGk79V9iqCJSuYaZX94I57QDk65DO3qblb0oJXTj59vb2r53VxD+yFvhrFFMsSp9273NxmbV
rCzK7HfCWQ46QE/tlIYV1x19aanXdbQFN7ozLKe9tN5gbZJgzE92dMyI0D2h9tUqcvc0VdI8JWX/
ifycc85gFtjB8AC7vtZ3l6aO95S0O0dLk2BjEbZa+VaMVGbdTK3WRXc6SAVXztUA6tJUP5IdOdgd
+trCPy2DeMX5OUCwHXUTK+14xAvIE8thjEAduYtE6X+kudF+y3NfRRhdMy7UpYe7AN6omnTYtTGi
50ZGKsx0UvVATL1dhk7vvZSEjjcaPAcbMatUyH7URYy6yDSb6UD6qqy9eoGtfWq+VUXi7VQ/g7S8
I2wXJma5qqSi3IJm5r5le+NwcJCpMNahYf3uxlNXV5JCXb5zeNfVEyXfRFO1l2c8IG7rfTL571G0
PKwkaIA+aXza7t0YIaJpJBmdfgm94UGMwjHN7grQeWIExso4aSj0LIKJMX0sIXmy+x6+82lXBDq1
zcSutQpNSbsMrvza6NLekig5nM088OeH2AVMOTnN9liHc9EfAnP5YSLzQnlRuMmwnZ2FC/EIzjom
XPNvl3NbDoxGqSjPCBNsqO8evtij6a7G2ulOg5LKZ1kl3NWoAAdDzsj+ANlEMCkKiaaYZIVEL9aM
iQcDYdjRQlFI2JS3XpxNSeYWedoPE8JZzMLai+jHtLNYhuavB48CRBbrERD1bdeK2DKwJ5JSzQIk
8yoaxvSQVcFrQ21geiDynR5Eb56Y/eaJD37/hcu8PXAzCO/F/vM6MZx95iv9Fy4ftprX/vVV/vVq
8yuYXT5sX3nS75f/1yvN28wuH7aZXf639+Ov2/z7K4ll4v1Q2gF9Rz94EKb5ZczDv17iry7zxIe3
/H/fav5vfNjqT6/0g8ufrvbB9v/xlf51q3//Sm3PL3k61DJEewce7YLpayiafzN+NxVVPqtScoS3
Vbdxo0fZ+/Ftwbtlf7yCMIqtbrv8J//5qvOrljtUaNbzzPud/tN+/+n6HGY4end6yNP5fMXbrh/f
h/fW/+t1b1d8/z8RV6+H8WoUXbuZ/7fzq/pgm4cfX+hfl4iJdy993kLMxNOf/INNTPwXtv/C5X/f
ynZKqHNL7dsgGcGxkdqJIRGw2TF+a8RMNAzFQdWuwiwsoleJBbOv6ZbhUUyXJJD2Towsm9Z5D5nW
6EuvMqitqg3pPgtiCNTq/olTMES20yjOqSRswbdM82LNGOjmgez7LzEv7C48UZuxhBFL2ERT9bBl
mDogsBqy/RN00RdIPeJLYUvxvrMdBJ876nxtM7o1MFTG5zyFgXTy0qIIJTkxG1gScDZPPt1sYlqN
9J/I0REQsRqoZcRWud9T55yr8vrm6MIquaqMwIYn2aC+JBuR2OFkDw4TMdWNH6HlasN3Y1A/3xUX
naABefuQ6p5pOARWcSmUuLgoSqNtPb0Aui5Wt1o17NwCZMO71VbvAExOmy+QC7KjWFiZObJERn0/
7yW29jutIqjpHW/7BUnRnMI0hpb39yWFW9p3/VnlweLmpo8c0Sx158hlTxEzekHepFB/E6uHHpkS
9XfC9Y1M/dU4dFuDv9sRUK538qtJy941WCSMYvk8XYATcSRHPyRdA6rCzguKTlOYPjJrnxeWfxs4
SuCAhpnsOXBcCK4IXt1WCOO8TLLGaEnSo16/W3PzrIZy3cVJevy4cFQGf9+E0v2HvcTQyMwzkW5j
r1QGWvUxQmuj3Hl3QZN4d6IH2MtDt7X0ti6QWfLazM4Twq9zxug8Ulk6uc4rbxtp7YNtRzFx00A/
iGYkdHZAGVk/iB6CacM+kZKFmEze3MTQ1XUvpeCEFRnF0YjNSovWkYGXoTbmQzzWFOpdK0nKnbC2
iMmtwdRqSzFxm53cRa8bZULeqncSvrMHGSdzI+VQeoDXePWdZyPFf0RkSCVg+49Jbcz0na7a32a7
CZ5QhU8rzcjyuPJWzMwXc9AwBFXXQWEyveq313UbppTqUWpor8WLMCxP5R0pExi2bPcgGiPLUKy/
tbO1i0ysGTUhRAsn3wRkC8LXA8p3Y9xJ7zbQi5yAQdzF0m3D26J3G5Y9XK8SDA0rFWb0oz41YZg3
RzEUvbn5YKNOD9pYDmLLeeJ/2mBedruG2jubDGq7lINP2Z8SjogoIKvJ1Zf99BoaKaerEEEJMUG8
LUKDGpHaDI50eGntA6UAY7oQY7Cnr0bL8J8QWpA3wg56zDnMK2bfUghbim3E2tnnwzD3eqoxnHo/
ytEXqUnJZOQGTG56GD0GANT2tkXQQOYT9lK02k54UMDlcOZ2/Ks1wdjTjOq63IxLIFUWFP4TnKSd
4CTNAKgnH3OT1OPUFcZ6mhG92UcsqfqN1SPfNLsK85+GgYCozDvF8njntvVwPzrGVa+T7qngwH3I
dbVcD2WcfvN0g5QSACtCZwMkb1MKSo7cz4UBcDUqoF8L69pdSPWwF2BjgUIWTV3Z7tIwnGQ92wRs
OaWqbp2A31qKiRs82XXccKvZfPTfgZ69uo32MC9+vzk2VHFXAYy5CFy5B6dwnAMnVz1diK5o4GI3
gBBUaNrfrCVV0H2hGhtt9oTs1EWGc/Ihb4RM7NSI5XZRBwAsCQvkZtXDGJpCqC6PXo1sTlDdlTm8
z6InmnxIqLZNdVAdbvU6Eb31Yg+QA0zO+lY4y5qGHHTkw4laW9WlT+NPoetYkA/HQE6leEA35Lct
JJV1ERP+1PubPenTT/HbHlH7RNgyP9VOHp3h/o/OTWmtKofQJ6ReryYxORbdCJ6kUvI9JLQnebSH
biF8qg4ENXlPlOFTJ6I+cNoraesq2Ipu3Bg/7UDNtu9s4lLhrxxe8JPoS4RM+15LILrTnUMyNb2p
wEg5j0UPnWB0Scxq99Eutc7hT7be8N2DhOgTmu6Tz21XYRVjsUY07UDpyVLMFMUg78gqt4apXHXd
zz/VxJt9GSC7Gfv6M1GP2mzyT56Xyiiod+D65eyTgoT8xejMR7EizO34XOY8NOY60Vqz4YdGp+T6
6Ke+exS9pMu/Dp5tbsSoGwr36FVAkrm5/3YJ33qzrQNmihqOi/rENDtP3BaLfcSOHy5XU62zSutk
4sT/x7rZ+XVtIKNCYQUb2Q+ybTHq3r0kl7DQF078mejdF6PXlV+IazuGTurX9sLH2IrqL04bkdIJ
W//BD21+M41QOpq1GR8/7NNA+nX0uxK+Gz7EJ0WurH0n5cSfoB1Y1IjnnALkJYZzAyvgpg2BXoJF
MMuXMJKcdQxb18IiUE7CNInW8I41p2ZqSNa9b2abcFFkZR2VtrSf7WLBPBRuwpbmmrkbIwettn9s
aeTj+yvM67WQdESdJFfXMCiEihF3sGAl34phLOfJnZPEdwBso3zZpKhZeD5qW75Ww/PVo8ClaEG/
gFSrI3H+jyZDrxe9VwNu74WYCjsFHmvRzb0EFdiCsNo7o1tk5lrrQlBuTtVsAiVSppID/1E0jQ6B
BFr392LkFRDgzB7d5NbhEVjjbw+emsA/Ksh7K0VarUg7eudSkCQVdcxju5v1a2GEOtM/D4IQKZ6c
hPHvPvOa2aeaaJfERBhq3k4GqweDUK49wxUSuUr+3FYo0f0e/J4ppELapFRHUQwz/e5pXrYOoXJY
ip/B+VcxG2DG9aeJ2Xb7HZ0m9MElkD79rIpm3mqemJfNW83OGYJNxGuTlN/1enyk1r9f2GTcD2OE
XoyaWB65VkqKYsttimUFV4nfqA/9NAkxhr1sFJDZwreXTOMYVJPebaa1BWmV4GiXanARs0HOXyRN
oDEXQ4vM/J3u9ZOQkPxYDuuW+pgKJB2QhUnu3M60lduY/j5F6OKUWLBwcSbKo5XoQiw+VAs7A9lJ
GWq5qYe0rxaFJr+63ubnpaLXBRMHw8BZRQyJslPN1APCi6Tswaba+M6tNeVpIOm51CJL34OaUp78
0rJhu/dcFKdzqMJkvVuaU/bVQPJ1b2jFj2KUbY6rkw1MowcIrCn345SHFY3uKfo+qOsfYtRMOVvh
G1C680ffac95ueiJfZVMKvewdMXHPuoK6td5nlJ4Hy56CWBG2FqFas3acZ3tWGTSXU6d7nqoW9Tm
ei9f9lWiHEbRxBUAp2ySE1wIw7upaT6D6+PgJe1rT7i889ai4HOayeUO9E55UGWIJd/UBoXkoBhm
QXYkLeIfhakWqoRVQurMlNOJgv+3PqFwLk0q56ReBXqMZOG7Fb2SHw3T8o63DcTMvMuYQne9ensZ
Q1uRKB+9eGkE+U9SqfkjGajiUZLir+T625M+jRTZ6HdAJpGymjzyQi0es6BZQX0+XoW/UowIEfeU
SIlJyTCre7UmdD8tF4tcN1YAHKH1fbuAHSfnJDWo7dfyfNkRKlmYkZMdhTMognGvDlQKieujECHv
B5u0JMTVVqu9NFWpnS0JeKwYWh6kymNNVY4YFo5VLWQ9ss6pJ8kvr2vaVtHOUgLPuFs42su8hofY
8KqqqP35cFoGVvw9AYNzyaaGFKZy8dXEWPeTeulsExOJnqGTEKHyI4aiES6+Hjz2oBMPs0n0qBnt
TYIz8z7kDu2Dm0L5+3a5m6dKrbnbO2Bdp5cgmt7SYVBP/W3nSvXR4OyZwzag1ke1L3dm5w07W6lr
6GkxxaqpUbUixqIrrLc1YrlZkUQEiltUa38E/9zU2R8WZDI1n1Eg7ZSGI4Ro4tZzQV1N40qW1JuR
cpfX6dnxg22cVjRm47wuFtO6FqtbBVz+x62N2LETtD3/sW1O6ctOG+BvhBckXkUoznxWGqfjTqsj
0ml62WfFfoYU2foE0Vl5rkIkA60+Tj+n7pCvbY/yco7YED2X8sLKZGXlTMh8pKDTozEhN0VP2EaA
6MCKpxnRZG89MYQmjWnHiKHl6aYbb9btZZ6ZT/BSN1fFT9qrqhjuqutQvJltplx45yp3t8LUUXQJ
y+xE6aoNdr8XRtGEEENsTQAdE891c50b8zGs3ewKOtPiqGhQxJlVpQPgngsWoSmfEwM0GyWmqxB6
zV1OtvpTU/EOVaGB5PCkxEz9L9XVblMf9WnY1SBYqRB2T2LWtP1v3eAMd2IpCNhLUqrFVczZer5t
dDN+EHOBVC9A4MRPiqM4zx3ywzC8OKb0FMCUdwWwWR0zF0TqNEqgNrj1GidGhEBpq72Y6A2vvDql
3exg0uJ5ZHKeJxpf2suK3iB4gZvwBcfmbRoPYMrsK3ZHRK6IfP+2+jbnl8AxJE1ZS57nbpzOh4cg
9rKLaGQDaaixRkBXDBE0fp2o8gpqGln2NrNzOs0iOdGt/CiHeu5tl6hXsovnq866a3IEgt4mxAqj
I2oXShZkTLq0MWHa3nMdc58qqMZMvJTyJLWHLBdawYLWch7P0wgXQngpxkNdF7tKp3jZj8ZtRv4f
lievvbqayudt6mnROUQD8EJO+dUSulk3RX34AwmHaaLN65IKBsCkRIvXrhRTpx868ARCQLvvnNq6
DlNDVS4qwCXRsVgJrKufGNbVUFxrW/eRtZhtuiIpJyqcjsIklgpfaGwWdar6YBTZTUwqnhfcLjPb
5ss4LRXHLdw0R8e32j2F2RSnx/n4YvLIvUr0hnjkNLRho6JsX7/vW6l6jHRr68nqCNak9Y4xCNNl
IIa6Fa3jxqt2YjYo+m+hO6XqQec8F3x6hRfcKhDfcyBEtIKti0pJUdUqg60YjmEBilLxnbMYKiWI
Tyl9STW/ueNOFd8Woc8C8zBMDWvhlWuGtChL8PximFoQdqoIbusFH1szz1BagA5oX+VWuuVHV3sk
2cAvOUQC/wpM6LchxP8OR2C/tJD6vnzw1eEJQIsF3zRG5Z3HxxXFu86qlkft2E6N6IkmQIrqaBW+
W8CBzowE3GrRalEN4SbDqKweNKcOX7qodsKnPG3ql1xufipNsLGtorjPO1l9oiwdeGRZ8aQY+NpT
D9pj5RmduxWzgc55H9USDQAGzgPK38fIBSYVTc4lMcQrJeAHMSnWh8WP2OY0JCx+Hn7xSgmG68lb
yiH2HyGWlw1DXsV81R5EQ/GVbPgPndHmDxRzjsSSZMguRzeKl3bMcTXVdYhR3/zrNttqvmHcqZb6
000QJOs7Jb50Gb+UPE7Cjg8a8dJMjZjo09Tce33yXJvFb9O0IE3t/Fya4fLm35jeIfTHcyMoSify
edGbm/oPtiEx/pPfvCwM+fxnUt2v9NiLwEq7MO4MOhXDU82pWvkqjEE0otfm5EkWYvxhGixosPMD
9yTstx3Ekg9+s+2dTw5Xx4bvw09FLlQeMrjwuyvNS0Tv46tJdWJDPY91i786ih3nvYWf5kvGuuBX
BaZuNAKWnQ2rNJ/aKN8YE7e0GENtEgAeBtA427peQ8Po3Xha2AijWDM3pW2FhzzvpHuAg8ZjW6U/
pMzoTmJEyFXdcDYzVi2fm0eEQ3ZBlPWntLEVVHKo1BjMUEXfNFUvwiaaNjUgubTVbC2GuTSC3S3a
cU/Mls9/U/qfQEMHVKgpDVqBWbrRnaE5R1HlUKcSeAdpYn5lUwLXAIT8sfTAoHv+RfQMlbtNpjSw
I/9zApUxoseu8SLs5piE0FBMLkr8q+pIJIk9ksz2IYfoVX7mJBMFWWpDbxsL33IgYeD+iBEmOSZ1
nB2tPrwPdCPZhm8mYS/M0s8XH7s9Fe1YeaNvq8X8O6e33YTt71vmrvN79zr3toCc7LXSOem5ioMW
ogUqDXJqTBaB2fo/U2CeFBH94i/zWYMb62VUsnrlKnZ8yTKYBCH3U3eDWSgXk2e0ldk2+ZLSfYfk
Qz2efB149qb0KSWyKqtfvTOKrmg0D4B6W2sucC0w22C71fE0Tw9Q3DeLxuVtQjf52zwRQA+LEhua
l3KSPXC35ecYOlIxolJCP1bZ+EWMRNPl+vSh6cq1Wg3Zg7DJAUQw5Wjz5cbkIppNqjZYizl9MkF/
om5HSWuWsy1JansxtIDV54366LuroF1+25VysANlcuFC7CFsqQO3rBv34UbYeDgKloUa1Dt4Ri5Z
PiDxgczSQ+uY/RnezHM4jSiTLx4GWPg3kKaNKzEUDTH8nwDlQ6KTuMWV4VxcMt5ikTDVVFtvYTZo
lyXE0NQJ9wNIMhdpxj5XLzHoeD0fg7t6Ggm76pv6kWeHgxjZ8qiDUlSHYmshubUQxltTyerFVZEK
0xqY5oTN72TtTh/CRZWU4dp0pOIuyA2ys1Dz7mJL0e74f9sAni3luTVJoMit7v9ryJVlAhkKxdyt
fkj1IPvmFxSu2rBSQXYkSetoLKyTDkPJwalkfWsRFLm21EOuoGCRX4ws+E6Gq/xlhVsUNbwNvzPl
1qJ67to4qrnMCg+b2TTOIuPZ/NTUzkHMmlIE43088BFHa9TcyWAh9zESNytNLc0TZfM/oVTwKaBQ
kPSeTHMz20w42neZ3FBvjoewS/2Qt3BZ/15G7eb/Zbs/XVXYplfIuUtdeyDlyyl9WU9NM2VeRUOx
0SoE8HuaTcLDUwdl06gyf9DJV9jEejGkEPQBvLuxF6N5X6pkUrhAthnlUocGWPkks5w8FW1Msaj1
FSp751KRYRuqtNhlqhzcpV1N9a+hmfdEg1CeclzIldAhXSCLYXztjeaxi/gES321NDpynJzyjzd+
1XdUq6I7OIm6LgudUpmJWVXVDBrRmxrhMk7srM0UtQ7G5Neo5sOFXzRornu//U6xyqGgrPLFg9xo
S315uysCN0TGRv5u8BnbpbYF/U5mZZ96CpC2jj0OazGs+rpdI9SUbsXQHbtwJRtauBdDR53IrxC6
OA78VH7yYLKi3AjqrUKWpTP6z+CaU+jXCtlWn3slfR2WU7xVDJ3IcaEia19nxTC55vp68OSf7Tg6
ML+aMqpDsQ7Wt04j0NEdJxhTQbGE/8wqkVr5LEaiSfxkIrJQf4adlibr3tqrJoF+wgYa5TCydutN
D+sUxhQdSSAKzcSErqb6bZavmk6J0uQdl4a6ztUO7tm3aacwtHwldrxtS2XtYkhdaV0jFbNs4zY7
GFGCTiBysasR/Pl32YCEQXW+SmNnrEfFDw5NaaePWqR9R8Qz2eaeB06n8bKzaGy3r0+dfRGDoSqK
ZjVPapKnLI0SiaW+KbodhIaf3LSgmNAp1YWjWtJdPQmGkA3wLmkM25KhaO/seZF6+qKzIZ8M6oa4
AW5iFQy07X5sUbokfRF+aVQ4Kk3D/lZ3Hje6KIcnvqUuo+nqFs6IzPkGTdA3JW/LR10bogOPSsoa
iufuW8Tjcaw533QidWRqcxksrKo86KP9U6zjHMDtm7KT+56KR/IRjc59NzBulGRy/6grpvKVilK0
O4GI7MXRUTQJRyHfyrlNTadJ0QQFZZ9yXSAQnlo2TMP5aJ1zx1yJQ6gdTnJtqbdU3Fq+VFEoX7LK
/VIGnrIXI9GIyTByFx21cefZrqmqfmpybSyQqpQr55M5auPZdINh0cqICo6QzK0dtbe3YphIxjOq
zkvUWNHEmGhrdCX0eddU/yR60egn1UJ0Pc+OqsU8Jds1h5ZSARnOkneOr11k/xZ6bTqwOY79KZwa
jyhMuiq17rOVmc1WTKC+5SJ9EmQvpp5ScZiXfsXfugM9JLr+RLsTTqIW0w3ndGsmJp/b+ObUkHJT
0PqCEGvCTAtUdAWfm8Lx07fQGIWXWiJUjJ7rqO7qSbunAi7PXT3UdnWiqs9y677OQn0XHoYOZTie
E+wFtXTe99GKtmWo679g2N9XYUOQD5IGjo/u3qys7CoC+bFajAvZS/2jGHqK768LGWoyO7Keq35E
Hykav5qunW/iuif46Fjl58meFerwlZJZaFn5CJPeWRYgpA6Z3AefdTuCzNipnpoBFsgkaH8Ks510
/jbX+oWR7EzOaAeYu2Fqnnr6P4eD1HeTfCHTt+7N3QdupRfcOOc1H/a5eSvIC6SLeU/Pse4t6iC2
ZWp1J8nLOgTvkbIyOuXSoGWuI+aLTcxGct+dRJOV6ZPUe9Y2qkLTPQsb1CBgaNS8XIgVgEwCwtPT
rkU6RjuF/E+O+Cta39Qk5XG3id6KufgDWuNCzBpB+CWr5GY31opKVcO0IvBrMkG5GVCl9+YoqsCg
9DEBmH3jGBtFUFu2PNDkPISUNUmMrVRG5iaHzwy2a1WRV55X/8pzQvlSXKATSN0LlRW/xd75vyL7
3nSvE0IA/mabGDI+TNipRfHrvI3wFirxN+H4f+7/p21m200+/m1FasCswneXVxNMryaY5KGF9/xa
DV998PRUWyhSVayIMWRXFMbSqzX1wBdQwGRehEU0o4+KXNmZ1jtXJ64HzkO725K3HfpiSPgZc5u1
WCm21m25vRuIZQmTnrQ+iheGThg58MPNGBqes1C4r55zu1srYijWJXmckc6U9Y3sUTZOmV/bnAIQ
ofMrE1en3hcNP3tst/OEUzftsSLoeHsZujyJgEkrhJyt+4SwU+MQKFWNwr6PK0c/g3s5iDl5MmWd
BVGHNvB0NA3FRJ033bpUHGelhjyHLznBuYuK+UkN2rr58Ee9mJD3nMQu/Co096jZzPNg/+o9rC5n
y452dtAYd7WRxdxfE1KgSiUD0YHZ4C4cdeNO9Gyv1PZeXT/e/MQSr4v/lbrpuEv4pxH4ZoXFV2JX
V1qwMKddhd+81YQLHaw8O9wuqcCVEVCVteqmbGPXNh4leHm+E0O0zhECNihFEkM7geqjbB4RDLCP
6EtYt+bDUEwIW+uEwSYf/BDmQbB/WtjFC/Rtyns05sr7ICTnpecqFV/dUPI201Bn8t4mnLkL1qu4
g61DDIWfWFuHPHvoBJhvaz/sV1V+vc0rarEVVM+Peta+Nk5jHTseGiiBh2mJYqrfE5NkeYEQAnSc
Rlhl5QbucjgnoBkslMJbiR3edcW2wlvMuDCI8EVDGmmUEY9CfBNJzDxBE74OnRMl0wTZOgO19LxL
5NVtTBWqfbp5DY4Hg4Xpf383Y4hF2bQe1nOO39QJ8hge87yil650HKkq5PmKxohyCRlmsn4Q+qjK
Ierz4BRQ5wr7vHYIk3jjEePchRZlVWNeGAdytubO07sHSeuosoYVeaGNbb3hADV8jYgiUH86fFY9
OBH4hNSbMm5v9tQsx5u9S9R3duH//wg7r+3GdWxdv0qPvj4chznscXpfSLKSZTm77LrhKFdgjiDB
8PTnI7RWuWr12r1vWMQEQLkUSGDOP8zASS7j7bzXbnBVRJJlRD5paJpzu7jr5hnb466ekuO8eO8O
HtYCBgZ6W7GY7VpsXPb8ouKN6o2QZj2FbsYDapnblJN7p2vJvl/GYn3gH/0ofEHCdL4XrrRWokW1
By24FYrd1hfL6LHHiGSCnLkNxdUU5ipPg+wskzp/xHHptkFN/A2YVbl1I6EhsBbUbwFMZvJHNWQ/
PNop+OOaWNxA0WxvkK7GQKjBBGjw20socmMEiqjktzdGq5FLK4Bnq8FqjOpQTXWoPXjsYYQjTxQv
mi8fA9WZtkg6V8PXj8ursLrIR2yIk8+995aP1bxtLREZ22Z2IS1qbNc2GJE2a+6jgmXU0uWkWXMa
e4u7eBGk+ZYEUrH6t1lgqdKjFViby0XU9S6D7Ex+MjSr3adWmpw/Dm4FinqY1h8R5JGSMzqWeCXM
ifNESjI6qNjHEHUman9eh4ahbT46jMlnGlnTaOfIAt7h8mKXoDqtWpAdqDdtrNz+9a+wPFJxfd1/
8dtsOEbhJI+B7v1xUDHVVB0fzV+GpI2Wr35p/7yMNof2OsRWa616Pyb/j9fylhfWujre49l8QNpj
3iWjF6/aRUKrQ9kfKQC/3tRaYF2XcYD0lpLayhCNusmo76wnJyHZG7aTjsslc/SKD2WazWs1BPmB
BGUlDJiiqHb2Y+55rB5b7W0YjAPMOdS49Xik+LVoly/xZm6+WxlKHUkam+e6s48i7reDJo+pcKr3
uPAFT0lLe05Su9mMQhvuXN1Jdh7aGtc+1hPrPp9qrO1MxO+77kshvPTZqjXvroJIXCL39hxSj3mq
oqPqUgekH4A06wLfQEazrrgXwl7hufu1wSv4KbNMnp+WtlYtBzOjJ2/kR+Zn/WZirb3xrJWrJdlj
FPfyMRuLdOMXYbfLC1c+6lWV3nAHfFGd6jBG4Wef1eJJtZDj8HbChruZ6qSF1lzMXy4WePEfF5tF
3u9IBN9MfUfBb65YwywiPhKFbDAnSxPlkyuvM3dNjhpQkmgDD+E/nXiUMY6RC4SdHfClHx2NqL9g
8+IhsUwWQCtiqkxjdqeQVqAMb5uuyO4UCGvpE0tL9UVpeiv0XF9NHasOz+lqyoWZvgKrXz94lV09
sJaGLFHO5U41VYdVwRNOU++sQsKR7cnsvKfL+GVSpC12qRGbnnySab4e7O49DaL+Wg2hkuHfdrO7
/phg6N1a5yZ5Eoa9yjwWwVmdSAep4Dw8BIV2m7aRxmYJ4OcZyzJ5LgZB/V/PIa2ESHnuLA/OAh5F
7S4MDYs3MRTrxokpkS0P09zM0DZOsf1ZWuqgOqtlxMew/xybJC58o4Dcm2lXleujTsie2kdu5GpK
C/96HOPmFo+SZo1La/H1fx9RcI3x92v0RoMniVVF+ybLu0cxaa8hf+OpWlpt2cf7eRiNtabZ4tGq
xu4xy19NO88eVMTBYwQnQ2fYqr5kCryzPaKTFInuPk9NYM2NfWZvijN3IeX7wCM7drT0tfMCaysC
KzlUme6ee24G7uCH1y2PuRa6LqfjHGhXfg0AEtd3HznMGbOluTOfJ6SXLk1TuuZzL0Pvl+ZHrxr8
d3NLcn97NG+L2exO6hDoKB/w0K2Qcvwzps70HsULUsEhVZByAXhOBba6OsqSm0uwX9Ckae/tC9ea
j3ONOrYSZe9xQOKZ5D1JY9b2k+yB6pdm8qY31hrRz/gd4CRwsMR/Nr0Ui8QaDE4mEXa1krMzaOY5
Q0EGchM/k1MR1VeXTjftvIMb6Z9iKA2UesKXSnCLCNy530kMbDZVMFtPTWyLa8ofcqWaJuLgd4nI
MOlptX5tWZ8Ms+4fVV+LwEKmNfFZtYx6qtf+eU64ld+hgeNfT5mWrQEAYC8yudONbGZrjd1S/O5Z
3paVkvNJdjWqIiYKWe6kxS/1Ygi2DFAzs8WYpB1RdFIzWVon73PjbMvJcz4Nw1DvZHYVR0h/zyCG
229Jg8/h1BnaiyuH99Zps1vV0s0X0Xf6M5C6/p7i2k2eVzh/9yGVTDOP1qpplkOxAwrsXoHTey3g
xx+a1i1nUPbavK9BXZs5qSF9OTjxiObUz7OxQCmDzcCwVR3qYNS5exnnIfhxjWjY+mN+LiiiYH/U
CxQgwnjrlbhojX7PzridsnPQ6yZ3zNx4QKl5WGe18HnT52glvNZGjssa17UfVddu3zT+5bQI6+ra
8B1S0F6NIqP2tbdQ5ybhVmE1NAIDn3hKVdaALU7fDY9muHiGF3b6NQ/DNanH/keRyjsbMaq3eeIH
Y1tNfdcFWb2Xg0uO0CjMs5U2+iY2KNij2f1FTZr8Q40K0XfPGYpVrJftcykxWm+9UK7aCAdw6oMS
RVF+c2Ky232Xuf0TOYnFawxsu+ptqziiyGN/VZ1eFQWPvDGqSx2wO3/Bvzu4US3LFf7a8gcQZ8ul
kS7+22upzkab/d+vlWB4YltGcGMvk9W1UvMpygt7o9Ju0ulz3I2S7o983S9tOWr+uuhRHBLL2roz
0f6Y0YPZoxXhPOVG6m0bWWZX3bLWlmmL9K3GHVguTX205jNZa+q+tDSjNh/H7F5NVBfznPqAg8fA
M49+DIIa2FpFcK2upVvj379S9FxHCY8eKwovh8jsHKCjcZZseyn6leoJZPNHt2pexuiFMA7gPA4f
k9OanUWEftDKmCxuoy0Yt2vTxdsMGCu1wJz76xIKF9lzPTamBFsmTi+jiwRwrWakxxmJPN033hw9
Bmbc9eF2iKrpszWjPfVnuG9Q2lVh3fvb8G+j1UXKJaf322gVjtP0W1ChbTzqvtyzc3J2GWr0T/YU
fZVuO31FJORBQ4DoxTZTB3KVo8PcbNn+9PO8UiOQWdwOMoDNGcY1gPb+k5Ua49qiAn/DahLlVV3r
qhvV7sGND4suVDB8ZWmNbVdl/yij+oyvjP82mC1uRw1ZbY986q5FZ+foiV47SRmYV3M1iCeEzQd0
5cT4tWqt5cZj/yAxtEN1eNWXwfwkAbagT6KD8VreNacF7vE3cTzUbjq71p8iHy3YwXH+GJ9gFPUx
/iO+jJfL+NBjvLq+ekN/H//xuhHX+ct49ff8Pv5vrq/+/nb5+72puhopoDxZgfM9tvrha48K9Jzl
+MP4K5h0CYL/TrknZWB+xT/925ja3hGRW8mC03H2qAel29APp8/otSHF1mqfPBPN42aJY148fUaR
Z23/jJcQ7S7xZfzs23JP9qRbFRiuXAs7a9tVXmjudTNYHgYe0tyoHnVQHR9NddYKiyl/6a7S/tjH
47j/iE/G4JApi/VHbJ3RZSoy862W4tmnqvoDvd1C89Ab6+dhP+JRsx6RYdnmddAi7ccBP632pJrq
TB20gXJ5ZHcCJRQeSRoUrXrubtQhq4PuJlkOqhk6o7NG4qXbfMRauyePrdqRNqdby47mlZqnpqiO
qUZVFk5ni7y/p7/J2cLqrY2eK99JTnLwjEt8SpE4GXMXO00dRxL2BvZZDsi/ZHlxbLweF/UcNNcu
KDHuRrtdO5HohTfnQUWerUX/rpwfx4TtTVCx3fKmR9xB5kcf7wIopRLzxSUG7WbC2JUFR+JC83PN
O8ht02M3BkjgAstA+Thom3U0+jAKcvOset1k4VmBErsyrHh+7BHiWnbDLCa7taVbwWsaT58MdAl/
5Nmdh5JhtHJd8BHzwhNEVv+qz1m3mBWwA6n3n00YbsMO57n4jATUssW0Bqx8UeIa97oXgwwwEHbT
m/qoWiOpkVt11twK2YyXc41n7MYxc96zESAQHH5YQ0UE9byBmXjTlvVY7Vo5sWRGUG9NcXK8caBt
lWhBofRjyfdQVOuxnmz0bmvtKtKL5JgZw/wgnBTJWYTl9qPuBFd+F4utP+IYa2jR+NJli+BjV8YH
M+3Hl8lPjRUbwBIfBnrnJuOJggGeXSQjLiUNT4yfB0wg/2iyP0qPWtCgR48W0BkalHwWXr9mLULV
JDW4bWQRnjhLE549oney3KSjxX/J8hZ1zQosMSn4K7cW5mutLR7iIgtuKbi11zboEryhNAlfMo63
XLxbNR3siNL3zXt1YHF/a+kGUoYR2mWXOLIDtlbfCZDb91UOMSUxZ2S3/5xiJ81A3jB+/QjNiHTu
dYuE9sdlqJNibMOT8TJVIEy5zue+3BghRsgtYJybbDatT0jxN5HefaocMzr7iHmuVFjPTBw0bPfV
QNWSer+/xYId3FRGQnGjmQtcWS8PbdYG2qZPW/ZIVWlvZ2kUt34WlZdDgdUJxtBIYLtAUc4VyMqd
buHD5oh+ui0i6cK+MbzPSDRvazuqvldD91q1xvhie/pwpZmpOOHwNpyqrmo2g9l3T7Ipwg0l8mQv
jGR+Ib8AjCZqIV8MxvQS+/1nDawJNEFaeuSwvimGR7vs7Ccd7BQf7/xS4sxzF8/BgxrULF8ZOA/G
yktQWjbLfqfpY7ZtbPT74L6Mz5YMThrP3S+ujw6mNQLOSRJcJ6Fkoks3Dt2XZoJCV3m5fz+iLHY9
GOAAJpDaXxqSb1bg1Z9Q3s/3kRclO9E53dtSMlIDcOlFA3cq5bGVpvloJs1LT951F5EL2LeL8GsX
GMbTgjjaZq2XHDH9hQSJmNUasy/zfdR+NKY2fQNQyt0PvvhDHHjJ3qoTa++LUL/vIrS9ER6bv4Ef
QkBL+9pGfg7uRph3kYdttZAelrNAHcpKpNfBoiCtDuE06yewP8V2WqAVH7HLmY/ItN/xhbr0OMvA
2OAt9iyboPfzOrw3Lkao2Ks1dTkeo9kjtfjXU9VWB9O2x6MOjeTfB+mdplN2jobx6KQNVwHAGIMR
QipBB2RmJYY8R23i3NftKO/S4EtqW9iq50VcnqIpfFB9XtA593Et9X1bgkkdoBSk68yJ7StZuQY1
rKUdoTK75tZcIfvG8MBG47H2d0WDyt9Um8Z+bilJQ2b3WAcbVHzEDP4bA0vZ3wmRAPvXh7NqIXjb
39WuT4a5zMwrFVOHRU8BrwLjjJEJl1KxLjRfC0PrjpcRzqtZREcyFDNaohLuVgXWAu+YBf/YmN49
1fv0NtcDTGZi/76wGu++LJzuiKd2slLNyBvNW9wUSeFJf/4ijOE4miBdtCCb951m21sWHfobAETk
T7WDGLV7Mk/yfvSa7Og7ZrCKwuiHXWfLkm/xsHYe3Ya1SUfdbDWioPxsZmm+EWEjeP0cIwBQgjee
YMHieVDW9aL1r/tYF1RsK3kbLnYFSMROj30PSnCyteI1irBt9jyE6lwXdQF43vd1KLJ3XPyilSxs
jD0GJNUyX5iYQaRAMzxZPCEXixdWn3r3PYm/q2kEfght3Nh2jYCNAfBg75amdS1Z9B4iydvo68s9
Qne7vT0P2Q30b25F7pjdYrXIY5FdwP20mJk0UT0/Ym+mkx7BkG30fAftldF4xT8hg3HIj9pDyLaL
veabrU+HulxE+EMHxnA/Y3FQxNPKlYb3PLvY4yZ9y6Y6amFIm9kmEFH7CgIJZwirQnzY8trXOl+x
F4peJ92tTkiJ5Gs1KvfgfFu5j+3IMgnJl42fl8iimkKeHRG2/KbdFivURnvx4wBSZEB2ojLloxNp
a306xc5Z5nWCZ81YHk0slL5adfnN0Z30TTeALyapj6+s4VJ3zfMZoKyL1EURtWdl12Mi2u+5flNb
K30Q8tZfaGSKSasYt2AxJXL48sFf6LgqNGQR6iy5NI+Bn9ePM9zFIybTctW0mdyPYOK22CPpt1mX
JOhXGGfVAikLMGU5oFzY7TL0iXlCRnZ61ViDudLqwn1AjsVcTaMbfpZ9c4sLhB+teNS6i6Atr3qT
lBnMkaZMtqVV8aQcrEwDHJXj6WqmHsSMzrshTWXNmwjCFevE/nRpNjI0t52DIJNPWZqPIU23fmbo
+lHPBD5byIyucjNsbtShWIo3Le/8eAlm5R71GvukOvXCRn2EHNlV42DmkfugQjo7Ss+5VWxdDen7
CRwYP+PKvktlYN3FlWzOEAxRdf0zJJazDoXJcJy864/4mGn22hWy3hpJFqETjWHn/nI57ohgdybn
cil1YSxH+5Nohx+GmNHWH+Pqe3EWg9991zKnX9l+Mz367RzwP7WHIzvbYDN01TsrABcXDUrIUi9j
KmFQ7FTzo+PSpHiVBaK8+Ut8tHt9k6KrvVHDPg5VRQrDLu9UxPaL2t+Mk9GvTTsor8bwqJuRfFCH
2OetDU2pH1QTpXIDxV+UeEYhHzS+hQ/IXJa7yPdxl19mqRhqmrDXjTQ4qnFDB/Elm8PtZcIyrDLj
civmcNqoWUNry4e21V+wJK1OKjT6eM1KkZ7VJLB7FW4j8b6mQnE2BhJxk4FzpdUOJGOR5efuab5p
URFtbdeKjqSVjQdjRt5VjRg98U52S38Uut8eWkcM27DDK1iv0oOoasfC5MUMz00H378PnBOqJEi4
4iWwcexFpAprwg0ysO2BvKX/6vJwSWrPfokTIz0NYNDWdej6r1YsuBXqbcouu3JenBD7k8KP110F
Yt4w/OwgCss4gU9LdmmaDrdV19VXqI3qD2Tr3bUtRPrSNImBvkyBLr07fdYwhPgqZHqoM8vi2eZP
uyScQ3glHPqYm3NQTia7G7Lxboiwfj69hU7ur7s5mK+bTHrPSe5exfVMHP2VnTGjm+qU1vhWmmSl
JbKuIZkIXMgtSiDL9KkCFhbXY33b13N7H8bDFzW99k13UzjIsptUr7OkuCHZbB2CAKh5X4/ybHle
eRXjtvvkNIYDhbVMvggX92i15WmHQyIH9wciB8+Om1VvSVU1a10Y5kM5TtFWXXFg63G5oodu61kr
BsynRrd6asbRAdpvJF+cWN6YmckmiiuWoCq+GVS8pq+L94xlxv6bm1h8HoNrnawith/jARjGkHtv
gwWURUN94GCjIv2oRzm7SAQK5lovMfQqLyi6qLT7a+4c/Vqh6EC19uupfA/9JsGAKvTXrdGa+yig
OcgcsaRhwDWZfA0Y6s7eJRoW4ap3zNihxUCy16rXaiC1e1AL8fZzrrXA9DdoFkfveXzFw994b3qj
w7Sr0E9OIvLbSbPLhao2Pi0Is7oyD61wp2f2+vUxMtP4SgHLfo8nS1wB0X6P16wX/i6uxmtj3VKR
LJy9nqfRtgiMGAt6K32OpaXt+gz9Ay9Ms+fB1Oqja2J+qXorI9fYd0w8kZbeIDBxUx/zm9lYijid
eFdwD1uT+XEYkCn4QH+oGPVOyvE/0R/aaOdHFVMAEdUhHOoCAnCoZyF0HODQduPPFmVkLTXfGp87
uzBdLE/qtw7H65d2EdAnCYjC2TI0/+5k274C1agyBfbU22d1Zi5nCPrfjtqcH1XoI16Vbrcbfs5S
HRTE/5gads4vs8x4/tbOwt6bhpHe9kXmbSroPhunRmVdxdQhgtqwN+sAVytIPLeilT0LXLh/8Lzs
tZwzyf/w5xTcwXZB0/vXl3HqWmEIabJbiCu/BDU9dDfeDN6hd0SibaRdtfsWodtVHogYw83lFTJe
QV1bXecye3kFu5bepggN8k5WH9y7swHTzhjbb4H1va7S8d2pS2vN21DcUlp2jjEGYVsTu93b2Mgc
PNKEd6UVATtLQ5Yvri5h5zRmvx+XZum0SC9nfntUvYg5SKBM8XCa9KR8cfric5AO7hlOd/lip2zl
+VUdu5ivjZ7zqmLW6zcwfMgbxXZ6TrWgeIQ5dKvijl9VIDQgDc84Kr15Q72ZArd8wfbdvq6H5I/p
YYHEWIKK+tly87+dHgFqeXPn6jIdEXb7OvICc+0VFmgMKwnXWUC2J7Mm9gJ+n34S/WuAqNFz1wrt
LsoppBd++qm3Yv9IiqfD06bOPo3sWre6J0BL8ZmsAs0VO3MKcZiz2vg8drizj+hD78WERZIWTXLT
xbXzMifujzrHnaLJ76Ems8ReSBjwNVapW519yx5PymlX+fEuIb7v2HE4f1r0/gy1DZ6FQ5GGQFjb
/tDmzUOKOrW+gxPQ/dLEO6Y/YBX10PR6dY6zFoZhGBQby7ZRQFwORdF/zpFLOUyywThw6tLi1kBx
fJ16Xr9VTTVOXzqKyaSI2Frl5QLt2G4CKweFJ63paQzJIqSWeMWBsKFCPjkb0EhLQgHBbTS585uR
h9qL0+WrzMm6V9ty9WM4+tpazYois18XDjbRqld/nZD3eyXRkpyKHCc1ON4dq/e02EwirI8i0d0N
ac14K3Oe4GgMSBceIzswz76cVgh1CwC5J/BDZEkk1f8sFsXBWmRyNqy9/VU3tDzf0Shbk31Mn/0u
A5mFV+r3QoDUC91vKTAE0sbe/GiV2NCOox1d2w58NqQikivNg3PvtBV+RTPpZqrp6CM67wN3YUqD
EdKW2CbsxrD2DnC33bNIgmYTTLn52prOrXohO4n3GVxIrOF4kNb6DNSgCtNbdeaK5pumxR6FwN/i
TdsFGNjjLl6Q+tyPGhtOqTvyJF0xnNRZX6Z/nHmDo13rCVBxBnyE/zIUd/Th0tvLRVfFrUlMZpTN
sj4u9gFWVpey2cAHdNOY6avqrBe4SJWsptzPn1Txy9PsLyyVyhvVhX9AuTHxt9ipTpYg+eVaTRJo
x2KknBxnZnSHiZ2zwagJaFMCm13FwuWMvPuVppuUi3EpvMSb0BR7SfV2pUZ8TMgTpKUCb2xAaf55
kaTgT/ETRH6Wl1FxNSuTvr0JMuzIVccvV+cF7dsk1et7thL9syj9m2SSIEGWlm8Uz5qeBGfV8kT1
LSwWTY6pkM8eju54TdbzyVmaNXjmVWP7A9AJZuqI1qzNKJDHXszyOZPxtC7wyTuouWS8sZZM7Xmv
5o46N+xpiO3d5W8wUBgJJa4Jaq5PkWvbW3q+Vb1DFjpAHxd/vQYLzrZwsVCUQ/0Suul+1k3vs2tr
7iYH/AB5KK6f4A/eXeKocmwy9vMnfSy7B982v6i4uk4yCdQ5g26+c0u417Kb/c9jbxvcbbv2Nk6y
4OyajksawkBDsCvGjRixlWz8eLiDhTncaQs9v+UxOesBkLOfccd04g2FS4cVGiNUR+QYmFWUKLAs
oajWtQBh1+m2xKzkWsUKO0tX3DGdTXPoUsDfBqv4qyYwp0NGYfNpqOb7rh3wCerIBU6ekE+uBxkR
h4DTsLQuoRg1kxbNWdVK4avhZZ4P16o5hWl5FeXxtA0zMIh+37vbUjF39DjsV/Vyinn81m5lvCxh
iPULu8cA11tvujQGhLPgcI052xXBfCxrT3vruKU6BStyttZ7REb5doGIfOuKYI+JWvXMQ0JcoxC7
OOwSRyPo64TrjW48OkNZxZvpLm4a4zphmX1twZPxezLkJjftlTOM7UOplcE+ntJxN6b59FSY41dS
/+7X1OU+gl7Cp6q2860P8uJIMj25QwIXORk3c7/65YOrj/17Z2Lx64Vufg4MQAFCgHrVvMK+RhtB
rELWPdzmaKpDmA329ZKYAe6/BH85DVTU6ptiS30Yzcelv3OMbB0sW02W92sMCcIT+Wvb3wyenmwS
TfM2fdF5Zxy8e/Y8Kb+WuG720rI88DV0RI4AMCqdEZIiN+u9ClLR8i/dThxDNglcuRpR6tr0Bnon
uuXOD3jnOrvFWAoLr6kruBuP3zF3abFpSOeHKGDDicjKWbXUBKqH+mZctqq6VvcFC9t+3eSivVND
Qp5hh7ky3JWFGvCDsxwiE/GNqMyCg2paMsrPsb6H8XwH5Z60fvvioL4QrSDOP+j8yW9xlGXYJSXV
ow535UovsBioUWU5eOEcH9gtRec8SPBDIvfyGEeNtuKH332WTf7HFU1qIH9eUaCbtQvmUr/CKtTc
20aGpkXbhq8IMX9vXau9i2ESYPcYvKjwZOmkV4o52PnLqNqzdo6ZGE/stmdM302Hz5q4RB93M4Ll
PuJMJV7LYqP+TfLTMLoWW17odF5Vw8XOx1+buFtqK4pQ7rqYZoyWBrs9pRqE0+20nMrFCkgdhNF4
eIcwpkYApVup4McYC+XenVMX+jopSTsqZ2DDnPZlR6Eq5Te5csBoPk9eblIHmuEBR1V0NbSd/9K5
yzeo+oSxWHCOhuTHpQVocy9Y7W1iu68+TU3RcWsNy0MUasnGD0O51Rpw12aAU1cheVKFg9zxla1e
S0RP+iVxa0OB2WR1hv0nQrT3TuRlK6zN5i89SFKeYEV+b2ZZTvk0gq34U6pRnSnBxYsq46WHjTar
3HD7MU6mQ7FO3MJal3jzDX053E3LIW988uhR/b0v0ABRLRW3ogQWaTOxFkV/+TIsyNvmtnZe1aiP
cDexwHHMqth/dDQ1CazUA8CorqZeT+jSAO9qldmXeoiubG4N51yM+Fz1U/JQguVZmy4o1KkFwDDE
VfPZMLoXTC+T76VFNdTsuesGxq7sjZotoB0dTV9gKqU5360ptl6DZorJ4BTjkzlk46asG/tOIgGz
NUUqbnoTRok52Auhc5CbD7y8jMd+7dcBFD0KZlRYhljcqG4BHxRnmOG7YIO4a0gHI8VTZdjEVfdz
7+KjYwDjKrWa3HtmYv6G0SSfdtIde/B4rzDz1PCUPMshkyJet2Ko9tylkF0Uqb2JlxuuOnRdWseX
dua0ZbuyBEzyf/7j//73//s6/lf0vbojlRJV5T/KvrirkrIT//qn6//zH/UlfPj2r3/ansFqk/pw
YOmB6TmGrdP/9ctDAujwX/80/o/PyngIcbR9zw1WN2PJ/UkdHB9pRVMTh6hqxxvNsexhY1TGeGNU
6VkEZXf4GKviem0+80Uld++HfC5Oo0M8G70nPFHyPQXkfKOaveGY1y3mO7zl9IJMCG+tMD2p1iBC
7wnaO3ijS6/FyhLJy1vVUZkj1KqmQtfMR6jLlvlV31n1a+Qn/sGf826jmmgNluvWL9LTaNf1a78B
UV28ZhbFoHw28rUapGdSbgJSoQe7TJ5LvzzP3djeGXZY74OokivDqqCPq2DZ+NDV4vCkWqRU27vW
0KarUgTZxm+K9q7y5Jf//Lmo9/2vn4uPzKfv24bpe575++cy1aihkJrt3juUc8DUVff11Mr7Qaue
lSm8VYIpKmfH3SqL+VTqL2oUu4mczTQ7gsgov9cLZ0YdHGn0ePpk34Hmtfd85MTTrD/+HOUsmZKf
IT1ybVR59X5dR+n4kqNbMYeUC1QLbDBklOQl7vL+oZx9yLyMibRQnFPHJity95/fDNf7ty+pZ/im
GVi+YRq+pS9f4l++pCagx1myVXyfW9FtDbsvtjZrwwNpzPw5Hapb3071L6VfUGDpnYR8dpzexkGu
rVRH7dvPaOuGj9CN06MsgukqGxts9truEfNRLCvnPH6QXZofLs14KR2o+oFOQnbXaynGM3Hew8H8
2aNqDBN67tmAVdlHxUGdmZrl3XzMVbM+LvrLYOar11UjPuLhCJwV6UC+70A5rutyiq49mObVpR1b
2Fjybu1Ur7sM+RiHQF58mRGoGR/deVqU7hrT+eh/uYuY5nKb+P3rGlieYTmmt2yefcv9/RMSuiHQ
M4fcLbWk2Q6FHuAehP6PH0CoJM3AvhRrtHMatvJUdwEkfVl1r54wk2srl+V94qTlvZHj/pkPgX1Q
sctBwvyI4hpD0mWciiFuW5C7kP1ONfvJLe+H2vRJoubddlIvHoY1Rd2qkVdQQkJkMKApZ7ZVdqux
1dBltjJOGxD1pEh9sc48oz4FeQ0P5pfTDsHhfTqHd6EuQLunJe/4kDt7fpvuaR6bbDcOVnJbpbl5
BWx0uE/5RWwwYsyeIkmKil16+KLVAxSzcdbe8jh+13TA55rpn9Cbnp/gYj20ttHtZ4BRpDn77M4k
13mnzuDKfOMCKDP+DFUdIodpV7zYwTz6lwl1E8HMLMCFfszvJLTCkDRcovFrrBbBt9mtmuwLaRWI
yR4iS5HeeGvbGfD5NR1ov8tZ5s1ItatTMSfBJaiaAM3tY/fDyaj9Rmuw2tmSDsyvgi4GwqwOUba3
/Uk7UNzMULDWhLU2/BgLAEj0JyTww1OudfKafDMEeFoq7kYta+hfTgE1X6HGPh8/xlQBi7aNarum
+57akdiFVXdI9Dp+jvW+3jjk3k/VbPvngPrw2lqS3X2xGErmziuPmGpL9dA+YMhNfTTsqVe27nSB
6Stk/hhGWPT5UDkXIP8kA/KsAriR6gR8m94OLXx/J5zrtd0W02rSU+yvlsFWF1BmLZPPYLy70xwM
+hm05B+HssSAhr2ut2OfOpsrIQv9nBrA8pBt36pxrvFdn/4/Z+e1JLWSreEnUoRcytyW99W+aW4U
sAF57/X051MWMw3NBDvicKFIJxVdJaUy1/pNE1ztJnbOY4Y1++BZwWe3h/URj4LtRleLO3tAx83N
jfBz1eUQjzwnAR9jKo+kmS5m53nPxGS6hRsdyBGNF8WrVH/d4R1JWhMYmVsWV0OBN4AkLdbZ6VQe
ZVsGlhOtS624Eql47gu0Iyp2oP6aLR6BHbCduxGRYn9dCBZtSgYuQp4nT5ElN4gg0iT8Ne/XmhwE
4RMelnUSJHyxEdiytTl5wcpmubzWGp03N6rxF1gO+VF4lXWtbd26jhFour+/OUzj47xkGLqqma6m
GqYGg9v8fV4aKi9t/N4WXwbPWxuzj4I2H4i8tWz7KQnE7Tywaf9pLJ0hWFWkx39pk6Nb0GHHOFdM
1Ebms2VdloIBWXl1Skk+TQbSgk27IfqdsIW04ksVMO3JQzdkEX4ZsoysgqoixMMoWfcrF1aR3x3l
ObL9NgQI0TN6Vj6KOrWmLnKRwWczMLr++/cklxO/zd+GZRuuIyzH1XTTkcvEX96wooxwN1as4oti
RtnSJiq0zcsCb1GATG+dQMEOXbuX3HHaI/Fk9AvmdidCKVEtxHRNJsW784X5rS+sEZ9a9i8sJ+qD
0Af1NSqLhWwPPCPcEQ0tNrKqZViEguB4ImpnnMxgqG6XLbWCBXmjppdJBOkm0bUe44Uk3OiO7zD3
xvZrj7xRPINiP7Sn/tIs2vyzP8bOuscYaJ+gu/gaqvkNYByhVXprx828fU2IJ0ug74fxGe0SMOyG
SoSOwzGsnPxxzkuuiiw0N7KqjE1+hZW6i4l3FQgv6zC8gy7fR21ePGKQTYalqb+Po6Kt//5rOX+s
h3jX2iTCBL+X0Elj/H5XV2VtOGQxgy9d0OIEreWvk1V791Fa2pc+r/pFI9r+bWgD8AO+a8FWdrRn
NHI2WGL3b6Ibkq3T6uFWmGmzrgOQLgb4kqM2Hxwya0dZlSXZFgidXI1tHyI9zu5Y7yDpovLYlHgh
3yEWiF3swOTSl2px8rSxPxWYZTw3o7gGVTRdESXKn11dfCff0ZxlLZiDlE0R1EdZTduwX1au3e+r
+czSZ6vmT4a9lb0huPG1kVb1xnf19BDMkDMwkO2pm/lE1qwd3y6buq9PoPaAWsoW2fc+qux1ZMQd
dgtZjdJUG/XfmPStOb+X6hb5MWKbD7zHil0c1QRTEpUQRqwy1Ii7eWjd+Dvbg5xZu6N9tpFymxbC
zO1zXpmXKhfjvpw7ZK9s1xrL/pcfXv6wvz6mOjFKoam2oZps1rSPC+EeKequd33j86j71Sq3ChC1
Qulvh5gbHjUS9yWvImvDliI6W6Vj3acTwrs2AouyRh48uYrOBA7KFng2lerWuWeGi6wGVzP2SJnJ
A1pR2cWxmfv9xlRYjOI57qA6RahluHQsifd/v6n/mKp1YajczoYKE9YwDO3DEjI2RekYWqR9tjXv
tYbUfG6YZX45DD3qfPAdNRZyk71IEZc+gxrpV2bmuXdlquebmO09RkpokIos9w6lE1oHFQjNrkum
6ex1Q7UpsGa+g37WL3pjbI5FqBGLN4t6B+galFAyrR0v9fYm+L2DLBVq1N1K2X9L/6v3ve19HIm1
+F9eaX88/LpwLd3RTMcQ7rx5//BKYwE3sWcfq89Rmn7Psivhee88RJF1CWcsj8TnCD2NVygeidV7
myzFraOfNAy2bieUaNQsZDGaZhCxUY4beQE5WHagZDNHP7zjSNJ6/An17lAYKIMxQGvF6c83+Lcs
qkM9SzWNybonBgruAMKoDqAHbpheX22pYzK32WGrnW9DQH3dqsY8xEdzZYHW7IgMbJ3dVXX6pDvC
PEizIZyIsztfFc1OIKILAYuqPMixeRrfxqbg/Z2FKIN25yvDpo/0Grqv02qLdijPIOWdz4GaYE/v
AMYjQmKziRWfzMZ3P1u93SxhLqAuovXOXZUgxqrPHYgNEQ7Og+wKssa/FpOH6ObckY2s8RpvxAxc
BPm5HdQ5PERHNBWvJoDIvz8mtnwOfpsDLNY0LsBW23YAIRofIwNIViYaWrafrQHkeFmHBL9wF1hH
Sm+/lKbXr0RdW7tgrio9GG7VaLKz7OXVjXsvUeGxEOIpY4kpm0cL7BQvt6+ogdovrQb+w8lNdSk7
XR0bFo9HhcPc6+T3Qd8/4U5UXkQp7LPwQ33Zoqz8FZg7jCpj/DTVBag/XFP2WegXT5VSvcoBnZLV
C6sdm3vkHuNj4E/JOvEG5UsTLuSAXM/cVeEG49ErMhefeI9X/3xp/PSe2AdYT6xijN1gKLiRSeKl
k1qE/fye3xeZo62qRfX9OB+g//xsqzKzupcHpFJ+bZOD389Voq6+jXtv0yOUklhT/Hatj9cvbVBB
bCd1suePtq1eAjghb4mBvVBcDtk+rxX7Ux+hG1/bb10Dhy7p1Aq1Js96s0vswKEssoDvwJVgMILI
Ge3QK6Em1Jl112UDmtcJ1FDXLfddQeIPoZCEx8TwsYuG7h9Bn6vG/sjCow9e3Lx5dHSwL3pev7gQ
BM6T2TiPwNmMde8i7hbiRvw4+lWHzR2+RxHSFUsWLiDMh/Yqxw4TDl5JpXiwVhnrayTDqnxKFrL3
dsibpelG033CxvEkBs3Y6v8VSpF6Jx/kT95FVjDSnrZYMd+9N8kTPpz/ofrhci2MvlUpdGshz5Uy
K+/XS7EcO6gFlka53ay7PjfuRKE1JDj4WGMuDXOb7FULV7+V/j4uRzN846rk2LwZ425JuLss+rn3
bLSWeesgNq2dXImQl73OPFqWisEHnMK4mBzRZECCmFiLgaJWo3t5yL0GMQMvTJczmubW1ghz2tvZ
DBeex7XzQW1a+C2xfn0/NbJb5aJP7bKPRn2NutGz6bjjva1O9VLru3orq/IwZFq76Dsn3XdNMd3L
Ni0FHqxAepI12V6M7j53ivH83tSKCP38NrrLDNHciey7p5EqrhMcjQi1jp+w9fpOvtG/cxXNfBi0
4NKM9vBJlJYBmgb1JhxSfh3Vx8w0UCsvY1qAy4cxuIxGIy2XiX/xkDZ7cFVleKz9iGgDKcOt303D
o16OxmnmHzpul5XEJ/GAAucCUpCxXa44kFF4OWnxo847Al3+8Z7tcvGoDmm7trReX8vq6MbhfTaW
S1m7jRhLbWn6urKFsUyI0SeWgLCXXW0MzzSOod6x+uuzHTaR9k6YVl/vZYc8JD2wz40rjFnLqq8W
crTsaWz1HCRF+aC5iGeXjejPse1oF68FkASItPyaIECWIuv4mqdpts3QU9wJNS+esf66lwM+h7pv
HwK7VkLU6OB1uI15HhxnIPY0DlcosOkFMsDiNkJjJXNUYvP0PkIO84sMFzWrAZlsqg6L5cohihBg
TT6IYf7Okuqo+YjIBynVxGq8fZb1xhq1hhJlTQI69uClXw0EdMrYGr5hVASwGEvNh27ykcdJG2vn
RerI3OvYtyEJz5xr2f9YJJUlu+Iuy9Jxz/s4RbHitYXphUnfgABgnf88uHP1va1ITX7GmWi5AeHm
LgJyuZ+w6ltK5YC0stHdUwFiRmVuXwOV17JUDJjG5MFOS/1U9HzLU9Gj+Ixq4+fJmSlLmjJcUpWQ
nomZiG6ySQX5vSwarfwMbwj0UeDmcGna9g1qrpVk5ecJkP/Wq6diK6uJfigGD3jYMJa7aTTrjTwZ
SchlDs/ttVcU5J28eFzL9qAOd02kiediUrtD0ptiJS+jVfZFTQgXelmPdECL7mQiLBO2oDe8mdgY
L0pbGhRN4z1G7p9lu+aD3QbfLY0Nhk/xcAzm4XqjqDsXw761HFWo4mrWFilfENBnwyoUFDv74W0U
DRIA5SLGb23Zx454ttTWXgxNPX1q/DrG7Skcv4jIh7de6d+MKNuRJvEBYSo/criREQGda8mOPViQ
5t70eVp9j/30Xhk6437ywwzGtBjuMmDzSwgT3iaO9VnbV2m93ag3OWu9IajXXpQsKvQTr65QMm9h
aDAEK77STZz5qORHb3qguuywyko5e72mnAcbHbBYL4+y6b1dltTe6/mjWHB+6DADQ1lPfNi2Giwc
uqb46iQhsj2m4j2PmZGAaHaVOzcv/Ht2OM7CgMJBJpY2y++zi9CDe1KUp0g1+qMxaOZVbXxxxS8k
nmXZ1rJJHlKANti0DO2BVCQR7JYlg6tqwXMfA7gF+hKDImnDZ5Q67GvclcxXdFpePDz6xve8DMPn
QtWrlTOmeB65Q3Me5kOhR8g7ZNVO9bLmrDo2h7kkO+Ww0jSKpYDEt5ZtH8aVyYDtpfUEaUc7Vbo6
HXs3LTHQqaOnaSAN7gO++B7im9GY3vdOBOHCQ3qKfKs/rX0QY7eTIPCVmyjRFgKo9NHWEY7VYKR1
CFYa3U4xm7tbFVV58zTWqMMs7LUJ3+65yTAwqAoek0ik1XMJUXCNMViwdXyrfM4M5CyZ1W3cYqjq
pYmRqJMjejlXQ9u2dwFa0ktZddquPLDAjG5VFBXdI7xE8Efz4HSy1LNe+N8S/cmLJ/ULUPB/IiCa
b0Ndegu/EvZTUun1Knes4B72X76J+kE9D0o5EOQf1UMy8iMlVoHECn4+S0vV2zsYtvFO5d/e0sbm
AilPrPxq1Nhkd980Leh/8GgoVZL8iFjZLWKsEV7KcAzWVQFE+IeT6ekqthKeADWy3FNf6jtsFnkA
CtN6ycrMOBTeON7NtbIp+Kb8IHsGBZwsFM2YEDFV02fbN4FE+0p1kL2ulqG5iK49kHh69W7oUblz
p42skjWOtj0BvfU0ZukzelTmIm2V+OTmdXDVde0Hk2H3GgZpvivg2awthClf/dzVCPsVKqos9Lpd
cNKDJn9oMmYQ4SNsMzfbpVkdYTPLCbV7bdC7XRdDrW5lLzcLKvdJlYDP4pJ9v6qAKb2YyOhd7d78
5XMhBaZreY7RDhsde0ZL7eoHHMdyoMklll2xFV58pBZXTpXWr8ilv8JM4v6M+iUZb/erM3kAteaT
BNyT7RAIrMLnkwIHpJaBrfHrFCS3kyynXzpV4Xz1+xSBCjuqH/z5k1I9+PWTAMHVr1nlv1qKr3xP
y+6XT4LVu5sUa8FcKkCJzsl4maKXhyptNv+yyZtjHblM1t+y8qTRdFO1CJwBQPozztNmXhEoKnwK
OwoMhD/b+KhXmf6S6tHb5Ef1FeE//SUwYhCsdfU0lCx9+tFbyUFwsbE1Bmp9OyVoxkNkgiqS1Rkw
uUWFzuCH4xLOoPQrtEmMnbwiEpGgLIqYJN3cO4bRNcaC5k5jV34g+hNe8tzLdkGCzwKrNYQ/xBSe
fDfJF0HEljIPB9il6YAzVmI9yRH+8IrmW/co+wNsR/js5iJrocarKB3V5DC6wYtTuxaCKQa7cdXa
epWhzEBC5wS3FHrQXK2VLNrFcRSBN6LqJuWAvKZr72TVbCyYoUWjHwNnfGQiftEdK3uw4y57iNly
gMQkk9EVPAtLP+LhDbP0KHtBjLTnv/+CmvEx8zBnQl1XFcRqLFhC4kM4K7KZTcra6dnhDeOWAOFk
kL2dmBi9FHGsBjPt6NwK1TxaVcZNxd8K0c4j0WyN4s7LvuqqEz0UVR4/lJhY751YNKQRI4jlLlqi
KsLE21oNlfWYF90ntePF3KZGc/VrB7WVYtonit59mrp+2k0CGGeAONyn0kB5YyIEdrFMHHLAh99O
hx7S7J2aR6efr1a0MGRdxyrPPfYkLyPwbHl6XUz5oSCLjgEXw8oZTpGZaXVKQZ++Oj8/03Xr+Oi4
mbmUo3yBoJ/G7HiU10ATiaTmuFKcaFgORALvdBTm7grMF3ymt8t7kyvAxBgDom2yTR48rHg2Juq6
t1ORc9ZOZmm9qpjonnz8FXe5kaL3Npfe2/5X6e/j7Mj9eT33v6UPV4lDV2yBTpNrVe/rTvG2URCG
SzZo07xLm+61NEg2ou3y1Xubr7XTqms1Yy1Pkx2dqZdLM7W77XubLRwE00a93Ih++gYOHHnMWhM8
eb66FwZhrEn0KFXXofOA/nu+tLKgfdM78QR+LACEo6xpgMCkOuXFKLv689/v7z8S/obBHoG0mgUL
nbCt7P8lYZRZbHJCvQneEKoJ44Nl72oje4Lg1Xy3nHYrxlr7rPqOWAa6bVxLNPX3VTBZW8j++SlH
/X6RAxxcgLDiJp8PCrL+KysGCSqret1c/v5fNj5mTQzbFbZBcNMyHNMxxYfAmaWpfhiQlfo8jcMq
cqcaiAgHMynwfLbtZsc2OV70qvezTR1sLL7xs1voqdm92Vl9hNoH3FyDYkUaAfJUmvZvPnj9RSpS
9dyjGfaojOnVStX+raj4gXQsZXZpsII2XfiZfh6bitDmYOKvnSe85C3X0bBNpEeW5EEOBKnQ41sV
5v8C1TCcDxMTf7hjW4goW7ZJVpQ84+/JI1j0IDGy2X7AYsIUSZmfyM/4s5E3RXs+pLqfn7wCzjkB
7P2HdlmVI97HyrZE5Gi1JiZef/NFPox7r76fm7sQd2A1RWjCmv2Dgbj5MRDuG8QBYiC1OWLQYPti
45g1vfMQmKDLAeb8nWwCrTXsmUkntGnplBfpVWycaic0d8jRDQ9qUfaIadyJKOeSSse96Vctqi3z
CfIiilcGC+AT/lFeBIbZeImxjpOdom7jtVf0pkyUHBNihCw5gTHE80GWmtrMF8gst+sPHVmKVvtC
DrR4VJa6hpBs1RY2cnrxtAyMsHuyE2u88IU8tGmHutd8KIc3GFPx463fIjTKIrk+yT5ALHqWNac8
wfPGKhu0XP1Aw7PBUE+JVv4syTZ5iOfeD4Nlm+ytG9PeCx91mn7yi6PqtgQfxuReaEVBXPw/B9k5
OQjeb3JzLI6y/t6tRkgakzQYSNK6+O0qk7Ix5jevNh9U8CuR1qYXZ34PA6OJz1OTXfvbaxiQ/Aaz
1hacwtw7u/kgwZmRSQRVIS/Slal6L9qN7JOjwnSq9qiujixU5nf5//pUrRv3oWf+/NQoHdSlMwgg
G+k0oaCLQWOC5N5bDeIHVlrhXiFuOldZ7fVRedN7ovgGAgynbtCza5o1X/AXNi6oypsXWbI8kx0g
LhlWWZhsEydAOLIjYp+PjURdrmX1/SDPqNB1fW9SST4sWi1GJqXplTNAIMTY9MzZBKqlnGXb+yGw
/GDpF2FyIHocH9HwwgFwLslDrXhjvpBFslbJBm3Ua9QGySnyMxSwnCJbO/wMqyoqqnWKzAaqEuhB
E+QaIL61P/wyRz+j77LHuiFu3Y+6ur5V67a9d7EN0g3Ty5ciqwi9lEWHHx2DA7dvL1k0nQj+JGef
HB6yp8JZeI1pvA6Dbq1bUU9bWc0xB1yY0xhfy6D2XypWLJqbmK/JNHYQln87y+ruUkgyLDebiLiA
Xn/laT6MgPtePSuvtnnP9ifPgwJFy/BBDkDpbVzYgWfdDaHbHUWRIyE8uMVX0KDzBZxCcVYZwKkj
wkL6XTua00J2ABW7J1LSPHeeX6Aug6BsnIFeDx39IAeIEk1qhaBL5+CnWizj1DO7p95l0+qh0cbO
udrMJJwvwwrhREBWMQQ2lszGzgt188WsgWbN3ZETg+a22K+kfWWtnUAMhxlcDO8L6TklUI6lVJwb
1FVmI54liRl+Ee+Dukjh5brNccj9n4QNfei+kU8o7vFAGy9VWZKeAoL5VpvTWgsb5YrewvgwusSV
CjCkuzjThwcdlcX71jzJPtlSaXYBOimwlrJK7OLeNE3rgKdisK9Dw9jEqpZ/GrN6I78La2i7ZdBM
9SVNSlJ4oxC3rxch5lWW5dmbZvBQ48qj7odgKB8Fhk/yzEyLkUArBJyEGqCSYvru2h3G4DNcjdsP
oXuI7PUOGp0GXh1XNSmzpVUhjKB0SF5mJtqmdQlPDnJr6d4KoyzgJHQr/LdrVP8/Y/78CK6T1W01
LwveP0LxdfEvr2X9z7cyzlSGCsjVtA3L/fhWFsJv3NRqh2fTnJxrnLRX7DvKN63FH7NDo2Urqxmy
HValEzCryAwu+5YQ5NivvNxXupivxy6WGYJ4kASVCEj8f0qKabusMsZoK0u33tL6l9QkMiW/b1vn
lRVpScvGIBcIkfFxz8PeoS4LMNRPZtUjvInqrloZ2s42EeOUpfc293+0yXFufsU1dDEqKVkpNGOS
fUhw+tBNJZHHxPUOnV7sx2yKjK02ePZmbHnz3Oq402zQM0YTZUjeurZJVkZd2YfSRVBU1I+RrSSs
yqxsHwZhyvRMNRq7b7gvandQmQxIf+E3OYoIQLo2HJzMZLXynmwgLa8FsMpNVzuVdUmGrERrLixe
9Zb1Rx00+D/O1bDIV77hVU9+Opn3PH+s+WaAzmjjvJS7OG4G7PSc2Eu2AUpO154s78n2ho2sjXHr
XmWpah0VlTH89GIb+emFbFSs9A0FLW//PlieT5Rqo86n3sbKc5OWt7Fs7AZcx0PfgCVraN7WD9WS
tUpfvBICtkECFMlB/iWR6z6QuTQJ3obdc9dkRHj5iyz8CpZwygcUtzJbvBVp+CWIpvSfcIrezCo3
WfYPHjeoAwIUc8ineUDIe+I5FCVTXe8CmZuXS7eiXEPpY8wvq41tvTQN/hPvC6tKawtv+b6UQqEU
zwXYcdupNdONE07lnvW480Sa+N4wQuNLIbwYxUTfuBhGUFz8suYlNHe0wXQpeLCeXTXz93ZYdZuy
Z8Kpo39kP6nnYD0lWNKbjTp7M3j92mD5f0kS1hW95hZfdDd6heXVIeuniwOJXGUl2/nWlxH2wJ9m
LdVt39r11i5c5VOAeI0ckOAftdZ7ozqgrx49ZSEBmvmCqm9WS2ecnDPsYeNaFx0pmbmj9Uj4omSl
3Ote7R2nNC1XVircu6iH4YIu6Utd5TXyZYX/LNgbFL42vna2XZzGykQ/aczGV2ge4aYJjQxEPr1h
gbCqgvXTRfZWcJ5sM3tFZWm4VNgmsCVhVBxO03b0FcSQ2nB6baI2XqrY3xzlSbbrr1uk256Uulfu
7AwnWfnB8F72tht0K3kSpovJqvEca4+kWX2uIrRZpnEC2FHPu6YwMp7fq/hE/ayWhVcdCS39WpW9
YUXIQZ7bzO5KYekT0k3JPbomiX8ReIfQ78TPIq++bvanLr2DBo1bWf/RJ89QPLE2YksFE7KPM88T
n8qhrpDsQHAOoCoh+5gETadb+ySfpem8QsVXyo6OxeiJx3hyHm7tiWsRdQNJ7DSDd89q+rtsr1mS
LNMaQQBIS8ld2hTNIpihJsqIXUsaOObVmsr+Ak4WP4gIWd2uBViDOO/azhr7cCviV2MfZN0jGbPF
dhONHF6yiOGY52xExrIuseq5tZWldQ7VSTn8Aq6Z23ztfgTS7jFZsHwF5dZF4deq9x/syAu/d325
xak4DxZF+jXFIDxaFO2VnbEIFnkcoWjhT9/r0btaldN/xX3n21Tl2ps+mQOqYAjcDYS9F6jEI7Pr
2TaSggk7CAhsLu8h1UNPs3MIcs1FOUiWaqPBK8px0qVsUyooMwsl4BqpvAYZhHCLfucP2f1+ntNj
PRYEU77uvHRYuMicwzWN/bVileaFPa4Km1XT9pkbtWdwW8jEiaB+VALWys5UdZ9Rirt6PmjFhbLy
s667sZvCmdQkmU2SxeT7qXYMJpA/M/+pGbGmsIw0X3TVYANA40CwD5pIgWed60csRCCz6lz+DgW1
7uAH9Sdt9meTB3dmErd+esYgXjnKJjnUChCF9NA5Xb2PtQOcBzUR7JKoEitdH/2rnjYT7lXWiDNd
Yp6bSO3WuptnT/hi6XBvDf+rMQCBqVlDL7q4WMXI+vyTD/GswKeZz26I+KG8UuVrP6+UzwathqXo
W0upxJnQVi7C4OzMlYRl6DntpwRht74MN7WtzL4I9NiJGcFDxJ9zCRKSqEnU7Cikp2EuRVqZnvyi
anY5DoS3UvDftg+9uV/3axUqP+gA9eASG4V9MxcDS1UPiuAgq/IgDCez1rdBKBsKHaMNhjqxpS1z
rQjvOqQ3E8dIXoH86AfHbOuVbkF1Ri8DZbCA6AB0tfTOSQx8WOcO9NCKVe+2zqH0A/elStplYpkD
HilQJLK+GzeyCu5rj5OceMLbJyJdDAEsQX27xc+Vr5rVdx7W3mdM28Nlms8CZYpRbbIkzE7I8oJl
RnZ3W05+d6+507gMAtjrakLywZgjTP4ca2r60Nw7WfX63iRLTtmbq3B2M1Qx/NHi1DnhSO6w6Yc3
h9KcWOpzVbbJw1SwclnAOcQi0kGcD8Wg+4oA2FIjH4aQboGUgqxPc32ofVBMss5b/D91P61eTTVD
8ytTP6ngh9NKzX6wQUS0MxPslwAaBLFpPYAVtjaBU4RHy079c+vMCSelqZ7bPEP9AmXf7+3XJInz
H5kOhrSqdOdZYdoDOJA0Z7+v9ENup/E2KdvygV0nEh9pmXztMNyUZ2ldcfVHZiuAe96SqXX798if
Ln6nJ5ElNF1bVwkLu0IYKrfT7zEvYpRB56iF94/IZ/mDyfCPKbE+ODA/9Nqvv6bxtP4kWmSuIwzW
l3F4HnWs8bQaWrEitPDa6sMeJyQs/0rPYEWWX8KoqvetuzLsItymRR48BNlDEjfX3PDNg6oI40C0
AEOXvEiWYdeCgDEhZbBrMle5OqL6NSQqUweXg0GLxuemfdVMxVw1I/ptxO2aLfQTwslGBaWmCbC1
0A7WDL6xVdhTCEp/0jXEtTLjU/Qd5KxxN+XPmNG5IH1QMNbJb+Ic5WQnVfO0bVq1z4o7YVTkk8CE
ay92ZFPTJcRK5WhHjwQ9UPXW+/oqRpy4vA46UoiK9FFRbVLuKKQuMnxaNynI1FXv4U/lBMnSE1q+
geqmbnovMTaT+Kc19WzfEWpZ28THlwIh0w0R8GFpVwVrb9HuvSlMdnBxwcpM4IZikS+Q6IXQiYea
EvJfrnNyPLFAwzktF4MaTo89otGRgnvjGPDOh96Lpoge22twTMoa4F2xGQ1HX8RBT+o+bsqViiAb
zg9oySi9/iXOkezrrKxcZ76XLRSlTFeprxcPEWhAIAX6GRFr/dzABYu1sMWRIViicDMcABy7RxwM
ET6vIZKRMwweY0iTy2TQCTni6wYIsaz26PCt0MMkmR81+wkde8QaioU1EDGIpvafVC2NE/CZr35g
bO2ANZNV5lG28LqxPBAN9xs/PaWG+TJElnHwG9VexQL5XlYt/jLS3AbvSKsmx/LEri49QeZPTyWT
9Bgg+trCyKgir3gMzOJJiCY9iJBUtWceCV9fkcWyPjH37gMHc3d8x50gO+eGFb1WSrLV7L7H1Cqs
lznpyHsTMF1XmYsksEE/FAEGcDjowZSNFl3XNefWOkzAINazmucGU99zmzjTOcgBqCg2WXEobKfC
w2VWhbm2sQdTHIoyeslTrz97I0HZGM0MR6u8XTvq9w770QVTsrNHthRRaH141KKqvciDbqOcOJQZ
FnxBBeiqVI2jMdZA5Qz7VJCNvfYgUVajFSDfb2NDC9h22XvTolHPfumIF2iaCycIjiVR7IOSKsN+
dLu3FP742dQHsNEGP6MBwHWpGxgLs6MH3Ah+ctVVCCR4k6NvB1ayq1S3l6Fi/KP25VoPdV4v4zCc
1Sy9a+Au4k4PvhaSPPIYo9Gs4qzFCD0N1gQs3G3i2/kKEeWVNfhfLN3o/mVa036PGTCrQQUwhCYA
g0NR+IN0SWTNzWP4aN9S5LUOKABaR/AjK1zNIyyCEtSZsA7xFhks1QXBQw8f7gSDbd2BLyic5d8n
WVf7bfMv/ze4hCPY6roaqc+PTPIByLnecXt/c1kTo8LRVthJ5987J5gpNGOzmkw3XlgRuiHO4Pww
lPiftmmGU9u70z43nW2p2qygCWLtWKkMB08JgD81ob3RghKV8wltw7YLPoFIUi/1FFzi2taAGnTh
OW31ZNviCyHWcjOOceKrkofeQi+ip7AtH5lT3bVf9Cn+WonYVqrxGibYDkYmGmKmFaNhNoe7o9Zt
+bqQxGlLS11rfrdP01pfBkLtlqOvVThH2ZBa5mplWcm67u2jDxEJF4J0kQ54EyIb+cNtwmArwuZN
zyaE/or8IXdM96D72qEPlUeUqqKXmHtooTnu1zRHus4YW/UISsTcZT7TWa4k0VZ4enWM/HU1o2zb
9ocYzSt3J5ysKlmPPWqmlRe3J11tGhCeLhYCanFsyrY5JynmwJaft0vUc+NFrDohUQvtDil/hWxC
iG9mPU4//v77a3+8Y7kT5/sRdLqp27bz4R2bo9tpl8LPvmW2Otx1lVtg9uSZ/ZIsw2Md6CzSC2K8
+nx3FmUe3Asn+hd+jPZ7AEreg8L+P8bOozluLM2if6Wj9uiBfQAipmcBk5bJpBfFDYKUKHhvHoBf
Pweq7o4o1UT1bBilIiWmQeJ95t5zLYzizNEIRfpVGw+br7Ldzq2+I8TTv9QLCkPSlOxJwaI22Apj
CGz8UNXCJuKVNSer+UGSjL1PqPFIDspvNDXPTzm6kzGdFnz0nHZ//TLpf/qYbMtSRB18Vgx2kL8u
TjXF7md8sut3rS6+EYM23CB3KMCxlTGyTtAqP7e5et5dUEbsaVniY7Joc8gMGL2wrJ1daukfkPzH
y0y6LCyVRTkXmPCzpVIDKSf9ZpXkaP71w9Z+me3x0oLqVnFSOrrmbsvDX/QMWk7/hRDI/p52fD7U
3Hp3R6kHJPVB1Yji9ljZAk3JOrxYSci0+wht3HirnfnIWYcLluA+Tu1G3ipT4zGudE+9vRRe5gDz
h/7va1xW1I6O9pS2mhouSX0AqKQGQx+fNQdYQ0Tmn+jLgMARcZzjtQ8YNTp76TAck0MBmKQkYJM0
o42LXXyJlLna2RJ8ccJy99yitwzbKAJdEqfTjS0WFiDsXfH4kuE51lnvtdnyUZksAxMshH6uLGO4
xLO9qy0noXGrp6DPphb74OLu4tHYJbXV3RtyKDHlF3Y4E3S1i0wz4wh3Ke+sWDIOWwcMYkYbdGY8
+FFDpedm7zjpkr79UEzTurQFBZmikHerOSRttvjfPTtLF4ZH0RPeMvcozfTHSKGEzednsTkvR5i1
zaHpB+S3jCn2HLHaCehsCmX3m2qQgwtRw+gmgqjqITmKbTll0p8SF5kSyZiYx17GcyhhfvmusKpH
F4z5wZ3GTwv2YEkVoGsHDQfZXdNT2l1R7NAQqQhNT9Fy4+pNfkhaqXnLZKYr44XKt9rCX8gKvzNs
hRzWFvijVN2k8hj1K/dp9VqZbPyJbtDKMwGVFFOVFsTyB3Tu8rGvTXEwp371B2a2qqXdQYTfcoGw
39Xr0P+Hk+oXB83vl7IJT8JmXu3CqfvFQTWqkcvn0o6+iy5NKD+mysttxd3lSHZ2mpqObGmn6VYI
a7o1Y41AzCw+1wWeee4tu9mcHqctoQ+r31PJm/LXnzT9j9qvn4+OAToOH01neW+bv5g7NVUvurJt
ss+ZMEVSMIjplWp9z3VSE/O+yINuEzzWsDrxG8atu0LrPUMiTv5J3m9WQFbZQg6HUewMTfQ7NApM
+tKhvK/Vyg3VNdF369aeVLlMefsLIzRLi9i8OvkycMv5D0/nT/c7m+WC5SI40IRu/wkwY+hyXfNZ
5p8yHa/IhrVHzUXu3qEw9iNOymAZu+JugIaGTmLyNX3BkaY5mj9Y3LAVg1Tvvtfqt9kZUdDmtoEI
Mpsebfnk1s7HEi/NU8zO/z+JRdxfqxleeENnE2MYjmtyI/ljxyi0tC97Igs+lRjwzQpSUdb281Bk
lArgS3di1mcvUaL6iGeH9RCy2Edow3d24Z4qTVjHn83UpBoXpZ/R61VHXZKWVY/0Oxr5FF6MutIe
ZH8xtOaYMTjca068AUsw1kBMc0+dXFXPiPo90UDfFpRiX43cQbgydJesjLo9s+H8qZw6xmbcTIdx
/vLX79wvCrafF6Jj0rw5qqWjdXV/0cus5Qg5Yc6zT6fU+9DNRcwJHmH77p17I23ys5g1EeKV+lwU
gqLG+aQsvXUu5y7EvQSAWCYXY1a7G6tMGvjW2qtNcP2d4ShHEgsnZTBfMPuSBolZI0C9mHptX0w+
QxXYJ1nc3q5V9DaqI/foiKYKn+tzhK/n3I2wyP/6uXL9/On9Rv9D0aI7XKRCE7/cEzpZWr0TV9Vn
YVlqgJJW3uIGdgnanmL7mFJmXss0D9DJVBd3jR/NIfkRtavu56pu7QrTjS8/v9Quo13IPcAeLJSV
2K2ycczvufNGx8bpvxLBPN8ojHudoQxTpbslUHkGVMF4FHfjrcljuzMBDqVcWwfXjMm0LxTzbmbd
d5tXX1P7yDldkGZJjgNUg8o1PKtxsLuqxnMrxjBiR2/kpnYmlBwt/zCpkHZJCRvRzVTY4xubo5G5
1yGKs8QfCQ3x+rjalh+0WOuDVVbeYgqFUJMSVAoGnSvYh+pm2KhHcem2RNgDBEdLwwOzRuVFWYo2
YEVxRb9Y3+rz0zCs6YGWM2ZOLzB1l1VDyvBU+AjBdX81nikJkXj28nMU49ltO7J8OHyAgXssFfNr
QRntrQhaw4zEE6/cOPzC6ogqbqtbanb37Ig6PbPEqr0hN62DlkTzaXGWH3M66mwdKu0UbYmukV59
JmML6oI5pkdowHzTkNIRteRSDrD9Zu7sO4uqC4scAw8VuM82CjWtbQI3TbZH9Mx5njqgYlnxIsyO
TMstgVd3mLmhGcIbo537ZOkv5vSDBf1wLSiGPDAiR1hvcm9GXf6C0P8UdcyI6+XDKZT4hjt4u5tj
qN4d0jovW2BHMBtXz9b2BYe0R0JrcxNHzQeMos8OH/hBq61bwM7mgzmO88GGpirh0l71FEnlbJXf
qrG7mAIq/eDEd5KcrTtgqX6vlQ8kR9Q/7JijXdwy27e/VNoqvIXVw7lS9dvZ0vTHRUv2i9Pkd5Ie
E+bZMhy4LTHflokkQijBSYte7yBSRv/gSaktmtINMyqTM4r35RKPjKpWx+3vYvLP/kNFb/+pq7CF
ZhkWh6HtaugNf7kPTyRTctWZ46cgPsbPk4UqrsSX5bgj91AqoKvjtFyQ/U4ny73xshjgidDiICGY
cS/S9Vs5p9a+yAHOZxbg8TemHrYHJss95tk2oaJz4ji/ISESMwgoPG5x8QVvhpeLSpL+EglPN7BJ
x3JxAi1ewPeXcrlR+7e8qA4Gos8HEAE1AYLVeIFBYu2yWvvxk5qDa2RPdolxtGZ2QODL8q9lPxUB
1jFOkTGhDeF3yTK1dnhi9D3mAbyhcVqfJVCtfMv7rPpufBwzXfPX6alk8wV3bc5CtQKhlKzV5+yg
NBLzNOzjiIVSvl3CUZfeTtm0XFJh3Q1r0/3ew/zXH6hx/U+K3LcarBhisOGXP/7PIXwI/3v7G//+
iT/+/P/sP+vb9/Kz/8sfujzunn79gT/8o/zafz6s4H14/8MfwmpIh+V+/OyWh89+LIZ/Ye+2n/z/
fvNvnz//lael+fzHb+/fy7QK0n7o0m/Db//81ibIp6ndDoR/g/W23/DPb2/P8R+/vaQdzqb0/f/4
S5/v/fCP3xiA/V2jMyX9D/MDkV3bAQQjcPuWY/xd0F1tM2ruLRbcrt/+VtXdkPCL3b9zv0GnqcIC
Fdv8+re/9SSWbt8Sf+dRGY6K3oJaVhfit3+9AP/k/v3+lv3fHEAdkOIfTkALRawLowjxCfllTMid
X05AZxJ1XTPkOAxre8+9qfXMvMpC+8Ya0t4jTqryN4Gg3bb7YrXPrKBzcyKMtLTMwiuNaCAQQ44n
qS3GUbdv6ykONH2WB6DvzaluuvwwEYSEcG86lY3y3HdpuEwKUTTwmKxxDFw38dgkzkSwLUEhJlrL
+cFO0VZuexu1fxT68+r0k9dzjnl2fSk0zjubOdCPde2+NNH8GtmNujNcjXY6nt9kfwez3yJZppNn
hPeKZ+vNW9bHH5wU7alMXOR04iHVGT9TYgaOMMJJOS4/0r4LTFvgfia7qSCkaFoOODUQJbCclWpc
+7HOFjeqxLXmUDvRvxC6ZY+MbcHZepBsAKiaznFFSOUJmywe+HUL/O01UKrqh43z0IfEdm07xk28
0pIauH3P5gJ3Sp49dOpL4X5nzvaEQvSSpe4z7mo2/Nw/TgU6tRNv30MaTd0uNvT2lG5foK+USkZo
jzWXYVc2MZUmtYM5EOJaJyuEVLVaVF/P8XcpamQGs3sSpg3qCGP8K3NQwjGyFFc2sfZ5yuPXEYCH
TAqp9hJMCYPSVielsi5GNw673IURgmN8VIweaMRqsqN6bhYemhvPvS8SDMYawPIJOwhiSFd6HbTm
Yzcr/L2p2NduYCbsr7ja3sZorLF35JKYeB1wLSE0Qm37Uzp37nEWh9Tm9XYKNQ5KJ94vGakL0n2S
ibaH3PN9dZQPaIf1Tuo5G8aIrp7M4Kxo6lNP0FRlsd9jB9JpEquPVtW7FJo+AxovXYFjlMuWWFvl
D7WmIXQjls5TaJcCCIS+Ks36iDztnHcm/tOOQUItysdmzfpdrS0f86zLMNOz7oQ48iYWU763t2vb
miFlVno2eKQ4IWLdvnTlPAar4pCnV1VEXCw9DFn+fW/S8uE0bF/MUfFKmVkHVyurE/qltHO/mixb
o85SyILzQPV8yx1nHw850P6uGoLedIhY6Obeqzp1DdH2/SjTbPz9Gkn7+IbPM6GUSf29sMsvHd30
LirCeGz7cG43J3dtq0eJYVYwkzr9/BIpyK2WlTzLnt1Ej8jjhKxsNQgYKYn4sRVh+VlCqHc+OTNA
dTswthdGKcFqYO7Lt71wNxfIjiyAFJNYT1GVsdst4zqUVVdQOMb9uVbhLIwi3+OBuWVZJXZDbt22
raXshVsESsOOi/QoKuik9yUC6CGO5UmS8HzSzTQs8NYfh9rdDaiOj4sYr1SFGMEZS3pTM28QG9hv
hexChhn1AWN8R4ySSTaK2cHAnBxj103qtW3Z36QixvdGcPvvjzO1HjkM5W4i08uvVN4ho572UTsr
YSKTdyfpxx0uGZj5U8O7mi8HmWKG+67m7oz/jC8RmBBHPuSSqaxEOONpg1+1a38ybOe2ibeoUFH5
eZ2Vx7kgS2K2N7Ih10iraEWA03rxxrE5ubKL97ai47qt3mVJmNS4aHewhRtvbFLhd1X/sWAN3jG9
XIJ+hKI8aS3KbT7aLjUrZdwx4i5/4mAzdD82x491u785SqKd1tJST2Pc/pgZvvmlJj6lQoi9Yo6+
6/A5bE3tFkJI/AhTvznEyBt8sTCQA02XXhDTFbe5izpPFdVmnLTXfcpY2+/TfnwEc57Tzl2JihLB
MkMe0knnvv78UkG2sOxzlbbfeKwMqQRpel4E2OlU6mtzRLUWqJgf/NGoonu71yO/wvSzy8hw4o9p
e1P15kPfRXQjg3zGTcvQcfOKo+bzRzmKZ4HgeQfyfaNaF4U+3Wood0NRNdBqt5X8PMQQohczvqcQ
iL1YN0q/U60OKCFUPUdY0d6ainRvm+Wmz4+ZuytWfyzb/rtGQB3pERHFm9bApKnV2W+7xn7OlItL
dcnzTLQjI1sVxkDT7gdNfhM5BWluIIsDHFQ8trZx+9avsfWRRuJIgkdFm3PfyjU7d0n5QnZDQkln
HgxiqeiQBeP7LF9uzLTWbmEXXDIBbtDJ4u9rmb6YaqTfD3kS4iWf7polIYE3LY663yxstrFyDkD7
M464SOutG5ShHyUR7YeBcFHmqqVzN8KOSagYmRqvr4aWwIkplVt1SoerVIdiL6vEPnO0cFRtAWiT
kbKD6S01nACy7dQa65fDEBX/NneBmo3KznTx+MumMG/Uhbye1ECCqqbV1zqd5n0jxKOukYUH4qB9
ikiI8vJ5EtyakJNP7fIO1Ihf1aXdFdjpt0XI6LCmgOCapRdnbp0N3O5f/lNuG6+fX7R2eVqLriFY
51//6+cPV9vf+Pn/Enf7F37++ed3zJRJtqa/jwaOAI00l7250ovH2UtCNoRpf8tHww6iyqBqIA4K
tqJl+3WpGBdhMoNW6vxx45ej2O+vSuuctIaceAD4nlWuxXSuhFx2rWyHY2xn3Z2BdEVlvr3ndqKf
rX9/0eNSP085SSy2Vl3rsYbBJDSCNZrR3IkYTvgwKPNDSbCAmJoHlO/LQ2ok0d6Ox4GUJP5oj0sZ
9HyqW/h5BuNUGBQ5a0AkKfBHNbDoM35MBns1VI2RhEfGrBw0yOAcUkpM0fuJsDu/6YAAMKQ9T7Uz
nDMaXajO3BSc/mlxlymMt8Q5QfBPoE6k3uqqlYZVXja7wSgOPRmY2WBlb+OWiFuCWDyJUQYIfka0
62awrAlRm5nFii9PyYFRzFA8Fwrp0DUhM22BXcHFHclCD31VnrwIYmVu4kImgY5CdVcR8Nt8EPk3
38+rVdIJ4d6cp6ekHs19llsHQ7ZWuKTmZ6u6nxbb+X2pld/GSnwQRVYwKKkJA1mjita1GU4OXbpm
UxF4qAZszOtEDvWPPKtXswfiyHDBoWa7r9ZD3XfTiUMt8VSGljf5tITJcNvqSC3RlFnHtR238ZVZ
PpQGgY11vBwVOyOZbXyBuVKErFPo/ZL6avXKcFYQIyCO0apwZUhwXysJ03H9GFv98I0vwUrcZt42
NlZZIwAwR5Rdgo7C7oBkTqBROh1AfpPH1zSlfjDB8O9iajqhkLJp8oIt3BX9SHRfUels8SZmHCbI
KLkAV+Ia0sd5ykDkQvXZj68LqwyO6nEnO60J+H9ZSBXb+wrTGlVBDpXKXbxpM1hHDt4wpGuo5PUh
0afBLymkgqjkflqt0gl4F0p/FtxqJu29Xcs6vNPt+QswndyzZ1aayqiTn7CqPu8o1iqkCIpXENjs
aaQvBmJs7smBdrCAE7+sKw7BZdYccG9Nv+rJdDRKUbyVC9s6W8EsAx/2UiJzPTk2t7l+buEMt3ik
u46Kqycj+soMofccnhK+5ug7EqkCEjE8T7NbaFGUMjtO2XBfEfR11ysGUQKOUgazQXmjuj2c3Iwn
LFKFUAZMjKz0teTQcTW1NUeHjfXAaD7ZL7NzjdtAM3vibelc7pjUyb0skMMpgyE9kkfQ2XEShPYy
2uzD9Pdidb2uZUxYFfN+mfrQEGQHJYupXvU8uiFDqT5nTrXvjbF8staJD7NId+NoPqZ4ItiEw01P
x3BysVm3axSUp5nrZamLnE9w9dbaTPitkouSgYWIUXvIefCdyS3ASGlXcojs8dRn+YSuAoBLnOT+
tMQXHRpiuQDsHZiPen1tVL6S87kTLkcj55tfK1xVdZN+KJP0Lbf9oo3mbTsu7yii37p43HeRhWup
q66dJDoN8qezukOQFKh6eXUnMtfHq6UTuBWZB0Za+6JM79fSBCZjI2yuHONirRh3jPzDAkNSOs8d
oufGSZ4E8mnPi7Z2Lhb9DzMVZC3X4IG3QOciAqBKLOEVOZ6f69aeAuBMH0jpw9XnVeoQ8CF+Zmhz
qYr2GX1vHNSp8lwVk0tBNib0QowcV2KcgKR9NQh8DiY0j2klKVLJdCwMgdbfTVldZuUXqTcOXVz9
xTLRUAJjssiqb/EtjRUDMm3mbzUQUfX0LknmxmuKV67FN7NUZ/oLI941ov/KjiPd61r0wirzWz7n
cKAUFXXxKA9RYiNfYUREzI3S53mw6mAb9EwjtJGCTM+5JMUWBVEwutouWjPJ73PlwdZgFlrSoKoC
5YWGDgtYUjVBNZtj0JVMlJaGLF8nezbr/qgXkHToEDt/rJU1YGVDi86gdewZqNVEPNYdb59aZV+R
liywLETkrZPhD5InC8D4R6E4N3m8BvqMYIedtNPckB6r5RZvDNzVg92TIk5/8oFE8MNWEL9VJM7m
DfPlZQHwVCrWWdNCiMIEyw2966PA9jvGnMRSvIEwXYNuznmfitsxc+wwnolMk6hfu5PttgfNtM46
icy+ueY3Y6yzDqJ4oX4lKS3PKO87kwZ+kAdHEvSz1v1blDv39mYzVtc2grfcnxfmC5qNT8E9tZLx
Wq05xzpG4epmtU4Je+6a5ltsu2ROpemua6fqotlnV64falEqQc9qd6dm49mS6UdsAoDK0XdSn99l
6qIdZRk7xBBm5Hhyb3Js44aB4nb4I3xNanSDTf8ZtZa8rqxTSy3+JnVzehUOkXqqXV2s1N4DsnmB
W2QCqIkTGto182pARAfYOABWm7F9y/GWe6Ni59dhQcnTKquzc3hunkse8WDR0S4unwDeuCnQm+44
rzW64cxsPRk7hq+a+i1KjfymYoCgGOOL06IrnI52S2yeSvJhUCo/yD8cyavgimNVEGM4NzypZGmg
DuXCTQpMz1p1bApsDRHqND6zKJn3bdPfubadeKleAFhXnJNeUDjVUzZeioELAVJN+4QC8wh/idOi
QgSMY+jOnGqQnsykfUTow54V/Be1X7uvmWjYwM+TcoiAJwSW0vd0INiASkVUXjPN40EhXdZzy+GC
GYn08uYe9Kfmj3cKeJBAV1C6a5BrvF4tE691HdyaSXvskdVV81TdVs3yAGAW4eJI6dTFekCDcS9Y
XdR1+aSuHZoe10H9XAB9TqSD2FChg25r5c4gIa9H8qk3Nf1afV1l8bCqJK1mgFn87LZkhesxDiTP
QzjJuc+Sa9zGVP3T+hbp6seIEoIrf8BLx7XF7Qa7YL1X1EJ6BkJBqeFkSi7o77aDHH0yLuja73vZ
hEXfxggZUB67YkNAcP1lRVygIimqY0VN4Iy9uzPll2QBBVn0IC/GNTsaktX/UHVc7hVezi76EaXr
jwVezT3Dd8Lcs/mexLUeiQyHgm30B1NgKLVT7gHqWpmB1SlPdvs2NxwMAAtfE9LXRd94czvfa4vT
hr2uv4suZgGYKndV3h+HmbSFQiVz1KwYiEWtQaJI88EVUbKynqjFLiZppGRra/mlcqkiaKFir1qH
ZzmlzPAITLlBHn2Uw5ZVvMX1pe0alHX3krnDAyJKsYXdjV6JBINJz+DZonivCvRUdN4vSy2QtK+t
hpZn0XdTt4gbu0GGNtjPCAo1L4/qIRRq3R+6VGf1giVfGaq9obgfbl3K10J9q6n8d0ab9IelrcZd
C8v5sK5Twq2pjw7tcWSQXzRyhxr1iyPrJ/J96jBy+xn6TeaDevLTKN2vpf4m68jymzV51iYUJjDg
80Nn2/0uhez2pnUOM/yyvCKvPjDn83gjnGDpkkOVEowkmQK60EEUawlWUbDQouGNnO6GKNdjo1HV
uQ281GhDz4F596QT8Rv0B1SN+a5stacsijiPmuoUR+K0AK1hSLqhcEEbtCa/qSFCwW/m+rOyzHFX
CzDeaNfLxkyCOlfqQJvNICPjcGx5xXDZAp5kPkcMEJFL8jDWeuxb5OWogJx4GI3CdGZ8GHT1DVKm
w27NZihqS2SKAHeUEkCcGOx7fHQ7p53bndlZHGKC5Z2tyO620NiwLGc10cf7Ra+v6ANOYD/aXZcf
BbNM4rYdVMTWGgipY+YvZ1/GMOUIMCEFcipPmhy/uF3meKb+0vfT4g2z/TShjtaH8ZFdY5hC+41z
cYhLWRISr+Z3zaTkdxnl4MlS3ce4gXfpmOMF9Syh69xWkcxiqD1wR7qU3VDf4I1rAtVOj3ZChOZC
Z3dmwI/KBS4pqiScu71zN5ftHeV1G8jEODpKTPR5TjpyCq/Tp4PPLUO/wX8Tdlak3vEZpvBtObc4
aEAfNFQXdeEZYnaCwUI9a3UDt/NyRFdD/qTV3DqVvEqaGo+DdYGDIIr2foJ74s9m+zp+S0t1OlSr
eLNcK6URLxdfHYtHdO28binw+Xxu0KlOToC2PQS5hQBJMBdew1wyfG/Ry56clXVwmakIvVHsdhqy
X4CuDJhyxzfLae+whVz6A7i0p9ycRwYhsYfSfJODR57dFQ2mDejnRJjCzHeTEzz2HMFSUDRqBm7Q
fI7dlInByD0jN86ZTemlLjeIUxTEWDXTUnsOGDIWTFO41SXW1miQnXhZdiW39fsBbZjXp8mK9xAg
igs9TVt07k4pKb0GivmKCzMZPrJG0wKbhLV6xsa7atyha62Xt9L9mJqYQeW6PImaCyU2pPQm+ANm
rn8WC2VsvjJ+TBTxYmU/xsz43KTojS3McC7SBmZZFfNk0NE7aUdfms0esij73kYyAGbbK9cY72L7
UiHbPA3G8GI32nSaLeuaakS/NmlpXN1yDQ0Zfc9tffDMylKOrWKzZpb5O4G/ddhaD4T/MtSV0bOD
CW2OCNZaYlW/adDW6UKaNLvsFAHofVvHjLZhzePDBGDSr/QBl77Bu0G527tqEqbj/D5pAgdSgxTW
fp+Jy/H74t3VloOD/wE2Aa+xzXALSA3cRAyB2IrA1WyGSrKwlOx2KhPf1fs17Karo0b3vII73Il3
eNBaFpbDYRqjAO0Kk71Yw7+NKzSI5+lOum0dVJazUFQ3Gy9Y3y2o9LXVuF0WJJi2M34q+Ze24XC2
gcJ1wrhFOJSGIxG6LFHIozDuGy151VqfmCgayp5x5kwusQup8jBZd5UzJK/z2smQWQlxxpDIqHb6
kvAmSZe4SqyRmBzm9buyye/VRX7nCVmeaozKPukekEc9uPfrGstnzD47SzgNDAbrFkeJt+TW5Dsm
TawVRQ8kpzthRadrch+CfNVK9P/tnssH4nqHWQRDQDQkD1oaX5xW6T3NmBsf6zQhxKyWSghWeor/
dUz7L5HjIEQ15T4deYNWapKABQcooGbF88v8PSH4rI7WfSnseOcUTKIWGysEqXheVnJ3rYs+JDfX
CRnmkE+0hcu2nTwocqXo1tsr0OpXyWIK7u9bnbsKeysbqYJ132r6jaIaD2NLwmVtFpCcWVNoOkOd
sYyfXBIdS8AHDaz5PYpKXyvoAGGuDYHhigr1JZ+3iuNIWX7P1GI5byFjwE5gKgDBRoJXQngGAD4X
zC1cEeiuVcK1WxJbEltq+9kp6GsSEQW2LSewo8KLCFBAkslYgW6PpXyyvPYOEspKFue2HE9zTIhv
MYgTSXRY0Gi7zHlmxYS1QRNDvxtT0g80zbwdS5dM6ComTyVzaz+p+rcxoXlKAHp3hf2M//U4Ryz6
cvQY3RbvJ2fXU5vqfftuKueLSYB3q7hnGq8QkwSgxJeMRy6M2WsEkwgpdiZeXiuR9/PQv+A+CtdE
eaqHSd5A1X/CmYhlFf3xhSwxRnS5Wx3HDMJtLx7ctJyfokIJtSTPAraJ2a5toag4hLjEyCiCJsZ1
IZAeecqgKUGV8QCR/RFBh/dqK4EJp0d2O4Fha9LlOm1GiDJ+b2muAXCMCROMoBgtZ0dgwOOsUSTF
KPZDE6YC8jNRQLi1OsximRs2JjvCPmcyzuR4e9tUM9QY6IcMU9a7PMYQI6tpR3ptiq/wES2PQErP
sQYJ7hIlfbKfmQgfkVbT0qDvZhVTTWwcZV5fUfSDKqW9l3Gx3ujRfEZUQbHgyJ0T4xok2/hdLiSc
WSZDmN6Z6+Pk1Md11APm5qFhgFw2lVb3Da06wNzkc9YdFOLqg9RdmzD+Cj7zyxgVgDgzU6EmIp5Y
dKciGQWn3DkmQzdZEHGpcEH226fWN+2Bld+sVmGWRdehst7VnrcB27C3bk3D0k4AR6wdNO6MmJ9J
HLswx0N3K7SbpFPLY+p077NGHA79ehHmm0dKV+PriITPd6Li01zWbGeq8/ek4XNNq2Zk0+YFoUc2
mmm8F8qhYQl6qEntRuJUHLKZjPa6I8GirvzULsgFx2kW2kJlq7j4UTXZD6pp7VMqriAZ04yfbqZA
dbQUfvRwRR2QEhGVUnw7S0BELmhWzEF6+6gb2+gmQaQyDOeRuDDYOgQrIjXZ0X9gQ6uKDFgsj8zW
lZwt3fqYgfrdi/Z5XKslUBdEUFqS7XNETmq/PLul9ZzpjAgxgO4FdKbJZmhE1nbr9fa7W+vJYfoY
FvG6yKrFP8Z6TqbaQ1FmIrQW5iJuKj4Sp9CCNG3rcKxZQaFLA/YbFNVsbOzb1WvpRuy6fO5nDtns
ojth62iKjx1aPYxYRYpUhBWbOSotsP3veTYvocIhccqKqmI+O5uMv6pLCXyUTgMnslFUr3mOZLbK
vldWibAyZrMhlqBC03iAto4fjoAReuJjTbn4srSXvlumNyuxJJtMFd3CkVrM5b+n1Z+t+sIY+8Zk
uH5Y3ceKaD5j1Psb2LZIvXgCIM7Ino0Nmk937mmSbeeADQh8Raoyc16a+r0jJc2rOz20uHsdldTF
vfIjc0iYV79V9KeByuLpaDUoIQSYSj8tyRWrMna1ub7u4sTqbhIAKKum/UhZygXY1p40NWJ8IOzX
0Rz3aYmOUFNG7Y7pnAYZhmGwMVqvmNlW7LQUDYzMOyjoBabnyXpVU9gItaeqMS13UnFISetrqaXy
Wuj3s3ubDpX+hXOC550J4jANAuStFcoNfoEwJpUW1UCNK3RovUJd9vhSCx8AahRgoaRbcrmRsVeG
fZQZL8P0Fo0NgYJqV+yXebxPxVjuJblLdr+FhHUUp/Y2pG35H81dOq2wcrotcYL+zsu79AuYE00Z
yuduLq8D8+FdBR264pgJ8Rui6iCHIF2yC2/B/zJ3psttI8kWfpV+ASqwL38m4hLctcu2vPxB0JaM
hSBALMT29PeromyRsnump9ERw3AYAYBkCSzWknny5Mn8XeI4d53f5Z6boIu3TR46C+2FPP1c2U7i
WW5BZEIrvWrTplO0nKYjzWpFMWywlF3SjUtdn/g7wt7kqW8mdvGtjJMJmXseZvjKLE2ThSEESe0p
5NdSHyPYuR+KPtxM2kyfkY5HMQgroQB3JjwDo0zm1O3FwNq2U5iINnvqJKFKPL5e4wrm2TW6D+pC
MZKQmZczsBXWvc5cdPa2X24p9A7lwARU3rOm1kTFvMrOvtZs+KveccbJyKWQQgy8SxrmRyRGNmDa
1NcMKBzYKGGH8NisLCjJGubpwoI2sUKadpqjOodhHy/VbLSi8DbqxswJvU8JDuame+/62xliAl+3
YZ3PN5pujyE0si7T3XoB3KThqHu9PSIhI7RCGDmxfeNiQDl9icz0brebQC9E6TxkCnYuMgbxbpnB
GZ/At2AlMEfXZb599uMYNemZ1iqfEQq8brd9Cznlwdx39WVhF9VylKhIxNfY9yj9eqxt00hPejj5
jrFIaqLNALgxYosZpS4nZtp7tRWbN2FFKgKiHj1bKg5cStidYTdOWoYlklXTutzjjVGq6LInANa1
8cMu3eJ3lf4HrVyrxeiFYJMk3Y5sz9KelFGdU9IXY4UYuT/e2Xk82YmYfhpFy8hAB06J1ee+226m
gS64P7G/XQktjJyg5nK0q8zltghv8mRkzWBECR1spXifuFoyS0aqRkCa8VIoI21VQxAIkARdKXk7
2dR+zg5SQfhPIJ+iAO/lxi5f9aTXeiPqdyEJ/mhE72xV7ZdIqDzoCKfMJIUjzXde4pfawnTaHPdQ
A5MXZAp2glujz8wZhVBXFrIFc/DudsUMuwZ6Blypdu/LOshWNRI2i1ApJybYJYRN6u/5AODjsmqU
VWF2wOh+sJSP41NnDNfODyab+F1TKLsVsRtjsrU7pKYlnaoXfLCorh4Au/PZCAr4aqQVpMrXpBXX
dd/0ng6mBxOl9zeTkblHTXPXkeeEYROjn587mae4Ympu+VWtjkxRS3WBxN1otyKjB7nAUX5r7AN4
Okr0bedki6ZhclgjSLFJGFUY0HAmXfepLut81hEDt1Rr0cTkgrRUROo3DMRyu33Ysw8n40qQRjLB
qxnZ6TpTtqJ+QIh0Y224E0rdxVMklj/3dUoJ+sp+3yt7Z0yV9E711AJur21mi3243U7LfvRFBYEg
vJLeWxvTnLhqZU+ZttcQu2IindqXtHdRoZaHvMmWUa6Nd1TKmhgBNoyr9eoY1TkMLxMtDe1ho+yc
KVW8CYUl+OrikG/CFROuhY+bdKtmE32yUvNdaFES0Ioumw5cex+0q5gyzuRoE5/T/cuAW1M9am8L
J/zQ22vdIe1RsoFQW5nrZmyxcJnLjap9l5kGlHun+JrrUyohifmZHUdUkcqNaZ4YW8zMDYakv6mm
naNlY8OElgUX4lHXqBCSs8i5dp0uYcg6K3/jOxDXnEmfwiii9pPqgUkJrkzYWV8TTTOmPtL7Xtgx
JKrAaj2tQicnrj86rdp63da+ZgOMxoay71ZZEvRUrYmNWV7lD1Cjmmm0tR9c3AETj2TbVHPAed9L
UlDNrksuhVbVzARmJBPaU9+VbfbYh0bmNdnok1W2lLSJfPhEyVoyg2ysjwOXqQNEnRuxe4/jgPHU
rc2NYNtV1AXJjP3tyHUD0qRnVHK8gY2VjgExc49qz7dB0EfjnZ+2HlFmY5USjXb5ydJem5HylM/2
bNGEt1RRr7gaU6CnmBU6rBExyVUfNKTRhGy4El6ODP9Op+2pHJaS1SQP6LQQovdvgxZeYTW6t3OI
myDiCvTLfDvTnO4xUd16htHxsbGNYMzWE8w6Iacz0jL+yF6Zw/xWV3sfAa5OuWLZhngknrbIlJw8
fUaK4ivxpdEF4USJwcZbqxG7Q/c5VPVyNcoDmjDhkKLnC3NSbDGNn9+aPe5Knvmf4FNckykQLXTW
JKuGoa7xeZVsPtbkcMT3q4NnN23Y50i6Gnc6QefG2s5qiiIYsTZaVLkY3bGx2gQ8siLodFUYGAut
w9m3CP40BkpEZuCjxGEsMqqJLF3sKYC51lN8arblIcw5anluslWxb58AyNn3kRUIhBKJnICBzpIw
Im9p4owAqyPy/4NaLHLa5t1e3U+hhCTl5mavmnuv7Fp3Bib2UG8IqLp1EkzQ7CXFUxm7u5LpZmSh
qGSPjyr5xf8VB/vPKNbnyKC2KC/+7xjUH7tMcK5OCNSHz7wQqFXFuFBMId8LBKvZtg4/+YVAraoq
L9kuIhds9tCXf/KnDfNCUXXDcvmnGAZpfT/504Zy4brQamA6o4ELHKb9N/xpkYbwKthuihwpRWS9
kzCBPKKr8wjHFarVXis3hYu8k55/CivPNkldH83SFsf2Ttn+h2wl/TRF8Ne/9iYXl4K/yg6xnubG
vybtBZzjMWuJmo79ewYycTnzY7a5DK71efYewqDxaTeNnoN5tDRmIm0HOq0XXjWP6lU7sZfKuGXR
C8c9KgrZNLs8+hFfeObH9eVVS1DUT7tGdRx+NwjDhmvy473JC+/UUk3MxFCv7RIVJrm+S0Kk2+jE
HwzBPa3JK/Z2lUb5jfQ9BCW0VrZdDXEBHwV6LNxdeRYHLkZEWxBU00yqPxlpP9b2Edr44lCrON6+
oXwheZRUtKBpV7raN9423mWevJf6jQXI3e0mOVJ3iHuVkefneT3rHcIdlaA4y8OB8pz27O1kBgYH
Ii/5RtA15LohOb11ib8nL3dKDfaYNxCIWZIsM+qlTBERRYzH1wOy6cWqs2G7Bn12Q0IW2J44bAv0
WWBbLl5vgbRDMegJXY/pJJf4CyaTkmBM7e1dQr/sd5spUQ0E48SfNO1GWwgjT663BlKQCEvLo7wh
F8neqCMvTFQcF6fw5zpxLUL2+QrocbcaxeHLmSvO5GVZXGWVqhFWgQm81UMWaGlMykMumMFqS4S/
USJMk5FCjEYRcfrU2CdH18CK7jRp/Y95krN2K9pcUp4JolSr3lSulajyZwcWdE/0E/IGtHPfiT47
ggMO1/k7FhYJLuJK3pKH10s1jz+ZDTb0KK+IVor9xhSHuAraHhk7tgf5qzhFcGWX22guv6/8lvIM
7TkkjOSpIiRStn2MVgFfTn5DbTPKX762XVH2VEDFTzuxTfl5id3VUsD36MvKblCNJFkwHabdaM+G
qLAryjMAD+xranlhgwczUkEe5WtJhOVckl5UayXAxaiEFSeyE0JYK7StVWC+++zxcEm+cLrq5poY
Cabp7AiwcyZHB5pIGntfSSUY7stb/OKOV7mMeYwyuiiHtrHKfcrYe2pYYXGVNeqPAcmIlZubmGoV
5naYR1RRAGVcNY3NaUCJrGnUw5ZthW8QqUW7agwbBjP8OFTq6V8xiGvxzIezfn+/Nf1qdjRed1RD
SGDJMIrLDAWD0i+u5dNk8pF+HkzEM1eu8Ajkq36J/R1lPQlaHRR5H8oXEpqMHHkpD6144fXyzVuI
22/GRdmNJtBfipXSMUKD7QYIGRljtILcDIiGoStfxewuVm8uU79Dk8stodHHNbpJFAwe67oP1Cs/
Yqm9Pd0l+0+vzcuzqozSxT6pD+8qQuQ3G0TTvMKgv5qS/urEQZ7Je8TvWL7TIiL7og5RdxVvJDMG
SYjcRe1Dvnz0zkp5HtUj1EnFmrXpKHYnz1oj3hVkc3CzC0j1oyYkp/KAKM46ZMuYlgH46fj1Bfnp
/PXma2vyPaKa3ThJHWghouc3P7vfMiApYCY97MO8WSLZoGCkN/zCgSmWKPjS7qLB623ks8NXffm+
8ksjhrOZu4FyeXjVsHrWu7ATq97h9RDYDxFIJDwELBPrV35nT03RyOG98l3yOlNJf3m9lGfy3qG5
o8+kVECfdwQS1EKz5zo0xzYWk+x3zbzeg4RG/QqtqJ5QptoR+kBBQgxTSEYNavf2Wl5RZwhrVIzX
hCoHE3mvUZlv8uz18PbetmVTsUw9mo/oje1oRNRQviftw++d+PK//az82Osrmfzc67U8e/unxBO+
3gug6iou3dBpaNko2neUOnYIN7Dh6qE6tdtdshihC2f4EQXFhLUsD43Y9XKK59qUF2l3KHooDFGK
B2z6jDhQj8bqWKngTTbCbZYHx1QedLJDZrpYjV8PJMscX8oXyA14LqPdbtqJv4NyToz0FnVCYrHN
pU1FXkfVaHsICPtisheDWx40kUDxenl0T+x6xSZvWa8SMextXwE8ppNxMSCGdIQWSrNfxI3wj1y0
+ZI9VYSLSgiX1MuRqlxRrCmZR5bgFLK3KKTyjqhmY9waiJQd/mbNbF/ZcgblRgbyR6Bh7LRuNkWp
RYGZupmiEGbD5YiqqVblZI6J/bLelg0mmzgNqQx4OJAVSEDRgmPndNmsJSt+sau/yb4xKXqaLbKU
0i6ldpOIHpG9dMDx7PKWkhbxPChLc7ptTBGtzi/3gkbTOuscTHnWiETgTdkt3HSyV7NgZQQfROxy
WQoLqxXmiUv4V/GoMfoQQconT5l7YjigzZJQISjmgctRjySJdtWobCFlbpcT8sPuQWAeK2zdrgs2
SJleZoW6WdXl1pqjGbNEFkhboZaoHg49fjJ5kiQEVt3C2GQkxjjpONT69/nWr2dxt13Vze4hUjFw
kGItoH6RQUbY8h60YwcK0KqohIDky4NYbFcuLPfD5eGFSGAUZD97oUDf5OEwAuRpZG0wgjdNDeMM
OEizRzd2SHa6oJ1NitC4goUHSqvBHETpnJBUE9xWLTLlFAPDXtawW629jZ4rTN6dYhIVULfqd5y+
7VQTm5w8qHKXFqCUvEx1kiV7y5mnmfG0a9W7NNEhl+NiruRZTpWCMaWyCgjVTMIt3wCwu+eXObp2
FRa7+HB744YgJeK9DktHbQKmv96SHzy0gToZJhl5gy6Z/hnhfrG35OKQIKLZgyJyujfi/dgHlZvY
xh6LSGlcUFD51h040+H98qwVO5c8e31Bvu/wkb6NnpIYvQh5z85zd+4U5DLsUsppi4Mgk9F94pTB
DhO/T7cTbLZqJe+RcsTLu+Kq7lRzKW/JF8OA3FJ5lo026B/mPF6yL0gERSa7aHxnme7Nu9a3jBkj
hS1dIwWo8OFkW2iWeod7VfEcOEEx1XZY5vKWuSW6qlBvkBLOfOr1hdfL5haesIvOHGAxbN6GHKoJ
A0CFszxHmOgmmQcxWRCXCPmazrT5mD476vZaiLKzO85Rf3tPQbSx+jCCGIaA3ATQA+Jj2M6reMqJ
5qNNtCKFsiseyuaK1G3hJcWTOFh19eNeW9fkloeIZzpT0mfDzaMR36rxnGjjdnSZxbd2PK805szc
Vi+duhwL2Yj0Ko1vcqTV2iv4o0Q1t/5lheoGwVHzPiB06U6CaLnZLqGPe0U7g3lcz6xVekV8VNT/
8qpvPXjNdPsdCcWimkMfsUdfQJfIMmveVRQNiWNP6W67YrzdfNQIasVjMu4/WME4/6qOxgYxSu09
CDshOMq176FQj8lCq0YzRKcNRBCVmbUFpJ4GCEBW49y4dRB3/lDEd6XyNblWZrvxFeKBa2cc3xBt
Z4p6xDpXsLO8+Et3VU7i791MXxOthmEwGd3BFyrTcfvFnbees9Se1Pt02iw3n5TJ7jFHEY9URcgU
t/qiXlTEDaM7e4rEhXWH0wmpf+lMttfqYvc1wrGsbqAgwuPcoIMIjWiEUtLYuoJKuyPYhYVdTTIY
FJOvaO7cpktz1r+3eo/g4f3oJnjunsLH3ffsKr+iqgN1EabbTynplbjZlEGcmDfa+/KTMXmuFv3l
cv/FX/JUsAPnkccDY4essruVjsDDHDZfZ0xRC80ytqwJHBPSWKnUl3+q4kUUPjTBVENSqphZ+cKf
uUTdk+0c3ZWxa3vWu54ctcpTngwqdYde9zmAUUFWmj4hB7ndjol4NftFi1sLQ9GmIsMUux6OG9SE
Xp3u1GqsFF+Kyyv73uVrpUvLS99Z7cqpp+40WpKsPPI/UhU1C+bot7JCkttjf9jPeuSeF+49HNrr
YNZ+IRBfPmlXMJu3JFG4iyCa7NpJ946QlEXmJhlJVK/yl8huZdaDiOaudSrQ9LPP1XYSa/fpZrHL
bhC1/7YbTXf9dBqyk4r/CJF2X+0nO2Ukehl10+B0KJc+pjA6u7eqO9485p13SWU6xIMu1dluAmf/
KWQfBNqn+Jl75T8EyoQ63KnXAQd/geSFliYvGpeGsai/dO/d3ZVG9aArbK/75Iv6rFC6xxkrX93U
S1b1WmFU5hT09LB+iOZNKPMZLKGVx5YXgko7iLjjKY+1jykkngmpCvaj9bW+3945n/Jle71VxjuS
BZBUiaHfkec3ad6Rd0wNqf1T4BXPEHQMdZpaHgkprYpmJyyTOU9I8wlQOvT1a32lU7mY7KmpuyVu
MY6eqT21Hn1L7owpSZqr6L32KXjavM9R1BH0ZM8aoz12s/mYf8wulXvQgWAWTiGxI1J6ky3gtvSf
kqVx89g9mO9GC/0ufiZ8bweeDod5onxHNMFatTO4aBWCJfPiQzWv77UFwWrkksfFI3lJNbSZ8WaJ
OPjYmI4+idqvM39SjfeT/fuoQQ18rHp4BTFRy2QCJbciIYwlGwfivv6yXZK2oZFCRjHvaAztYcKa
+tFQyT0O3mX+hK+OljAipGMN77cZa2Nt5izSe/fzZuI+tlNr0i82X7ZzczraeZFzS1K6gmCRx6I5
CVYpOcTgsB5aYldMt3gGSAf9E5CMcUgllDEpF9NqtYU3FJByMe9vEMZx2pk5b++/+YvgCs9zkS56
JiqpNs5dtSBrmpWnIOFxjEwukiGKO9Ym+Tv6dEmJFko+TRARJiDUBQvyR4J6kiiTmGl9537KFar8
oTzn5YjFUd6Oka+N8xtqGJoebH4ia8A782C68fJ5/LlBPO4Dvlc8ohill7oz86Naexljb+vpV86E
oNuVP9uurEcqhDpzWNYLkoKgEXso3kGHXejsKZ7Bru4FwJG+t4+nz90txUDXxt3mQ3AdzMOvqeqZ
N21CqPp1+3NStJiEzYX9x7KxrZNqAXi0Ugy7mIe6f6M6GDaV8HD8DH/dEL7RviFhJypRZUBj9BO1
G7GtoZGT9abvdhC/QMBWtfiIPAuEQyLPGrjbkFTEy42rRAr5+xTYMsoYzgvvSaR38+ef1jc5Vkyp
4ZSQgzjJ0GzeVFlJFt/3EH0GHKrQJZvh5yEuFIJ5OrEXeSZfKMvdl1FG+ia5nFA2m8JYBX0/Cyle
vCxBrpxmhAJLb7BSylMIRBT9MHdQFCyjNKboANVekyO+FDh1uwohrZI8kCJ9aulgELG89m1espFi
7zZkjluFizmNDGi5cuHsE8vgrAqFU/B6XQA6ogWFOGhNXGOXwP3UhECAIg52hG0rz17vEd+hgm6x
v/OVehKpDH4LRSQP9wRPN09J9utidTT3g1sZ8CBqiA1ipeoyDotyvhe2tDxUIiMfuvusEejC6yEQ
ruDrJSJB9BLZ9BJla4XXJs8KGf95vUmeKSyjqAjRa8YLtDTY4gYBGgkHSwEEeSbDjshsKGjBoWVu
qe8SRfdnVD5inW3rjdft2CZgj+SXhaKqM0NnPd4/tnnXwDRqZiOzdeevAJLipHuv21hiMkakUkR5
1a9IXIw9vSpY1V3YKqGG5bmHSNeae0p4iUuliSB7Yiq5NYVfRPyMguiEu8Nefb8rnHxGDKBdEQdo
V67a6nM9chYBWnEwCw3zIyLmDknSLSWLYoHXGRudYsiUgps4WY2nIn6518PrvbpWOnhcV2mjwmGv
KWw+NvaUeeuM/L1Sljc2Xo9u+9ZCBuklRCdUZDyzrln1BAhnEMRk0krw+BVM1jSoTCh4j5VRJkoo
tSj/dfDBkF1jZc2/UvTYZY4gOjPLSv0jtHwVz42Dso3Jo2v207Kw1KmEVeUPLA+vl2gIRHxJHEMF
m1z+vFIeYUR2EI5R7pL30DUOAUUHeEeGMw8HAbOau4KbQaBOtoTpxnpe+d6oV0HoJMIq9TUO146C
sslZxNCOBIt+kSH6qckjJITusiit3md/700/xH5+39Bf0zWyiZkdxXN+NiVFlf5dE8ka7aX9E8pH
hnphovmsIBiNUo2hWETYkiwNXl4e2dqFDSytGKruqGRhuQcdpaM++rNe+Pdf8FfJp1/b+Xff4KD7
JMSdNBSZUNY+EXeSbf03vaBcOAilqkgI2o6jIOL0phfsC0d30H+yDct0NEVH/Yk/eE69oBIgGNgL
Or+1ppKuZZsinkoM9HgkOO6FRVcbEMQUSzEJyv6P+uBbtk+rAtEwhNTS44Azy/Zf64E3LbzOBqHX
hdipahhUHtEcU0jPHveB61y4jgsnkmg0Ksr/uz74U6kz2xLR5kGTQedLuo6JCLhjWvSEGOzHnaAq
5oVpMEJ0QzWZEiKSf16TQTcd4zBDEbhDQO1vLYz2hYHaH5XwMAQchv2bhVHVlAuT+WAh32ZwcA/0
iDNaEgjZDF0XxYqATDJ6546iw7UQq//xUHCsC8dQdApJG6gZWGwf5zYUVNdgHRs2H4wLFOkV9Oht
S9MUW/TqcScI+grf3RLVqV02CMGgOK/5oMJrGd4JLHyuphqqTQxf1zA8jjvB1S4M3cGotiBbaoeR
cl6d4MBAHNoJ7gV0I3ZGahAdNsnTTkAk0qC+IhUCLARosBfObSCYFPcY2gf2hWZSKAJZZBSP4M+8
3R1U7AQplQlpF3tRqGGe10BwVR0O07AlgS1SsSBGuRa6m5KxdjwZbBvamq0R9xX5EwYVF86tD7B0
9aHmouZgLGkmZtAP3+B0NjgsCTbKptSiMDCt7TPsBU1R/qLJ+MbgOjIZtQvGgM725ziGLSzkN72g
X2BA4KBTDEYI0Z/fFqmpsB6HTwgdG4ivfxjwzm+2B+FaYUiYLJ9MnrObEYatDjWXDOOCagOKjukM
jxSr6Y25pKoGPhSjgHA66jGArefXC3i/A8cCzFzkVrGWUCOmDgbz4s2McC9AG2w0kxVk11gjD4Pv
jCxnlmx36FjQcZKwA4RWtKhcyDZx2guufQERGFOJ6ScRhbPrBZ7ZGbwuuBfIvuM8iBQesT6+cahx
IJDStilsjDgF4NPZWUy6pQ2eEDjUlkE2lKHgRki78XQoOAoWEz1kuYa0mM7PblRBO97S//9rjE27
QF/PYhNUVAdRdIEfHRtNLhslHgadIE2mM7SeWba1wS4ERhPzQEO1RS4Kwjw+6QWHLUQYj9QQwrrC
xDy3LUIzTGtoLxj6BcsBnhSuBGDrLwb0AVxxwKQ5E2Dj+W2UGH2DvQi2AH5nnR3wsFXyLY/HgmOy
OII58P0NuTIcbNVz2ihx/4ZuEYZ1QWYJ4ilHmOpxL7jGBTsI6JPjUAMY9OUw+M6oF1QXIf2BRpNO
OhNImwhAaDbJSPbbdUG9AI52FWwFzT5PA5rcraEzgnwvXTU15yeg+AZcsNwLgi/sEAecTa4b5wUu
UBlSVLUchC4IA5pok+1QMEloDL7dI2y8CJtonWKA8OJKnZ/VpCnULhjYCyIMga8IgEBP6IeY2/G6
YFsXtsKGjM+N8SSWh7PbKVm4h64LhoazBNJkEt9TDYE2ne4RNvFbIFdXIxIhfamzs6BFxHDwuqAQ
jBGgK7YAeeMSYj8eC0BN6CKAs9mYja5AYc5uLKiqe3ioASEp4wKHEXAVw9CSMdrTsYC9QCgfuM1l
iRR+9dmNBcrmqodpOqgXDJwlEae1VYE5vfEjgKYvGHEmgByvgcKe4ViwnaEwvAHETEauo9ILrtgG
3uyURGBwOmWqsYzLnd9YIL7+QiEYMBZY/bCgQduozYN5ZLLcHq8LrntBNQCwbhAWR2aJn926oCsi
2XyQvQBrQSdSrzqsi2wFvwnJWMCOJmXIwF8sqD5nNyOAz18G6N8fCwBuhGKISxF0+RF4Oh4LQE2Y
UhgmCoFavIgznBEE0odaTXjWFugK3A1+Z2EX4Z4d94KwF2z2SIeABCVi9RfKzBl5U/x+g0NTunFB
1A1NGkzoQ4zutBeQSLxQKZEHtmCxTbBZnt+6ANo0cF3AdgRaYeGDwHfQyDjtBcLVFIUQgNu5BmVg
GqhDe0EA8UQjTABYwMcDonYyIwhHOCZGE7WDpZtxdkC8xrJ9gH7+/uoIz5OfmY1SZxfAdXzLbGNd
MPBWWDMkNnuG6CtjQVR6H7RTYjVRs5GYFN6znPa/WE04GkwIUb2dkSdZLueFL1BGVLiAw3oB/AAa
z4G2Zsmf+nhCQPSkiqgNTM9ogeN4fo61cCOGupQ6EDQLI2MeFEGwdd4AbgRlHMH4gjUkyK5nOCHA
jYdz25j2FoAiiezkgGNEn+4Q2M86WwfkN0Tpz5L9jTiUNtSvFvYzCDxxF9cR1N9fCK+C4IcML3sE
KMw5khcg8At+6tBVAR+KWDX8hN+tjWQCWPS14+JK/ZDpOrO1kYLKQ9dGnZgM3uRP6FXEYo8XR5tY
LvFscAX2iPMcC7+RavsbsVpCsYRkEMm3cFDfWgvYEJCfQeoB5VQJPMrB95e8iL/wpp9ZNkixJE8y
vyZ6LmU+xyFv5D++4Ufyya8NvCSVyMwRnJ+TN4oy4oemD+kl4vpfJ8wvmfJx9OKPFBD5d14+/vIF
f/3TJ3/rx7f6cXMRPRfr4lvYyRe6l8c8lCf/v2T9db1dH+c6HMjdr0/yS/Xzn2vBf2i43LxpVwRx
BrdbRH2WnjYsidjDG96s03Jd/nhE8TMe2M1DW/bWSfQ9K94UgT8QZge3nSVZsX7Kjp/6kKgxvOU0
ff5WRd/21UnjMjFsaOOT52TdrIvn45YPLOrBLUdlVUTfqj+y7394WbLffo1OBsuBojv0r5BcX0RP
Jw2/8F6HtoxyZxGcPjJEBcElHdrygh6Poh/tyOFNoUIsnKENL5/W4ckAVA+Ex8HtJkmUZtHpjARk
w5we3HT6FK3frCIHTtrglrPmdFgc+E1Dm738dW06UIYGN0wD+2+b7kefynFxYKAMbfoqo0rNL918
YDQMbft6HaUnqwdEjn9ie7leFx2V4J6Ou+Ml5Dz8kcty/S3cl89UnzptXwZzB7cffQujYH2at3iI
DQ5vmr2gzKqTkS0SdvAMhrddUv9dSLedrE1wV0XW6T/RerYv3jb9jzx4llZv1hAoAyL8NvShb56/
Fus31tNLTGt40/X6dN8CiBFhouENN38s1ttdGUan2zrti9DDP9H+6rkon09WqhdOzD/R+PVzG307
2cZewgX/ROOfs2Lzow+kfwApWf1xQxj3f8/IvkHFIfzDWxcZO+Xp5DzA24OfXf6ByRrxzrfNC8R0
aPO3YXTa4wdCx+BmNwkWyalX80K8H9w0OnBvU8MlaXVow3fPaVp2Sb1+4ya8aBAMbf4hzJ6e/1hS
sO/N3nYIAAxt/l2GCMhvB+ILoPrP/IFfB+IL7WNo8+/p/eeyfD4xKV5Cx8Pbbk+9yhd0dWi7H6p1
+GMKijXlBa8c2uzjc7FlZztp+YABDm45wrN5M7z1A7A2tOmPa/adNKAO2ulzy2T9wY0/l9Ufj797
+EMGx+D2o/JblqKfdPLsh2jM4Lb/vHhCilBL92d7z++Qpp+qJL/iTz80V373sVNwTbzjW/K8Lv71
/wAAAP//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legend>
  </cx:chart>
  <cx:spPr>
    <a:ln>
      <a:solidFill>
        <a:schemeClr val="tx1">
          <a:lumMod val="95000"/>
          <a:lumOff val="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D$9" lockText="1" noThreeD="1"/>
</file>

<file path=xl/ctrlProps/ctrlProp2.xml><?xml version="1.0" encoding="utf-8"?>
<formControlPr xmlns="http://schemas.microsoft.com/office/spreadsheetml/2009/9/main" objectType="CheckBox" checked="Checked" fmlaLink="$E$9" lockText="1" noThreeD="1"/>
</file>

<file path=xl/ctrlProps/ctrlProp3.xml><?xml version="1.0" encoding="utf-8"?>
<formControlPr xmlns="http://schemas.microsoft.com/office/spreadsheetml/2009/9/main" objectType="CheckBox" checked="Checked" fmlaLink="$F$9" lockText="1" noThreeD="1"/>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microsoft.com/office/2014/relationships/chartEx" Target="../charts/chartEx1.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5.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Regional Sales'!A1"/><Relationship Id="rId1" Type="http://schemas.openxmlformats.org/officeDocument/2006/relationships/chart" Target="../charts/chart13.xml"/><Relationship Id="rId5" Type="http://schemas.openxmlformats.org/officeDocument/2006/relationships/hyperlink" Target="#'Prediction vs Sales'!A1"/><Relationship Id="rId4" Type="http://schemas.openxmlformats.org/officeDocument/2006/relationships/hyperlink" Target="#'Unit sales'!A1"/></Relationships>
</file>

<file path=xl/drawings/_rels/drawing6.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openxmlformats.org/officeDocument/2006/relationships/chart" Target="../charts/chart14.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7.xml.rels><?xml version="1.0" encoding="UTF-8" standalone="yes"?>
<Relationships xmlns="http://schemas.openxmlformats.org/package/2006/relationships"><Relationship Id="rId3" Type="http://schemas.openxmlformats.org/officeDocument/2006/relationships/hyperlink" Target="#'Region Profit'!A1"/><Relationship Id="rId2" Type="http://schemas.openxmlformats.org/officeDocument/2006/relationships/hyperlink" Target="#'Unit sales'!A1"/><Relationship Id="rId1" Type="http://schemas.openxmlformats.org/officeDocument/2006/relationships/chart" Target="../charts/chart15.xml"/><Relationship Id="rId6" Type="http://schemas.openxmlformats.org/officeDocument/2006/relationships/hyperlink" Target="#'Prediction vs Sales'!A1"/><Relationship Id="rId5" Type="http://schemas.openxmlformats.org/officeDocument/2006/relationships/hyperlink" Target="#'Regional Sales'!A1"/><Relationship Id="rId4" Type="http://schemas.openxmlformats.org/officeDocument/2006/relationships/hyperlink" Target="#'Top 10 State'!A1"/></Relationships>
</file>

<file path=xl/drawings/_rels/drawing8.xml.rels><?xml version="1.0" encoding="UTF-8" standalone="yes"?>
<Relationships xmlns="http://schemas.openxmlformats.org/package/2006/relationships"><Relationship Id="rId3" Type="http://schemas.openxmlformats.org/officeDocument/2006/relationships/hyperlink" Target="#'Top 10 State'!A1"/><Relationship Id="rId2" Type="http://schemas.openxmlformats.org/officeDocument/2006/relationships/hyperlink" Target="#'Regional Sales'!A1"/><Relationship Id="rId1" Type="http://schemas.openxmlformats.org/officeDocument/2006/relationships/chart" Target="../charts/chart16.xml"/><Relationship Id="rId6" Type="http://schemas.openxmlformats.org/officeDocument/2006/relationships/hyperlink" Target="#'Prediction vs Sales'!A1"/><Relationship Id="rId5" Type="http://schemas.openxmlformats.org/officeDocument/2006/relationships/hyperlink" Target="#'Unit sales'!A1"/><Relationship Id="rId4" Type="http://schemas.openxmlformats.org/officeDocument/2006/relationships/hyperlink" Target="#'Region Profit'!A1"/></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xdr:col>
      <xdr:colOff>31750</xdr:colOff>
      <xdr:row>1</xdr:row>
      <xdr:rowOff>1</xdr:rowOff>
    </xdr:from>
    <xdr:to>
      <xdr:col>9</xdr:col>
      <xdr:colOff>635000</xdr:colOff>
      <xdr:row>5</xdr:row>
      <xdr:rowOff>74083</xdr:rowOff>
    </xdr:to>
    <xdr:sp macro="" textlink="">
      <xdr:nvSpPr>
        <xdr:cNvPr id="2" name="Rectangle: Rounded Corners 1">
          <a:extLst>
            <a:ext uri="{FF2B5EF4-FFF2-40B4-BE49-F238E27FC236}">
              <a16:creationId xmlns:a16="http://schemas.microsoft.com/office/drawing/2014/main" id="{00000000-0008-0000-0000-000002000000}"/>
            </a:ext>
          </a:extLst>
        </xdr:cNvPr>
        <xdr:cNvSpPr/>
      </xdr:nvSpPr>
      <xdr:spPr>
        <a:xfrm>
          <a:off x="719667" y="179918"/>
          <a:ext cx="10615083" cy="836082"/>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r>
            <a:rPr lang="en-IN" sz="1400" b="1" i="0" u="none" strike="noStrike">
              <a:solidFill>
                <a:schemeClr val="tx1"/>
              </a:solidFill>
              <a:effectLst/>
              <a:latin typeface="+mn-lt"/>
              <a:ea typeface="+mn-ea"/>
              <a:cs typeface="+mn-cs"/>
            </a:rPr>
            <a:t>The dataset consists of 1500+ product and customer information from months January-June with various variables such as Product Category, Attributes, Sales for country USA. Insights from this dataset guides Managers, Distributors and Others in understanding the sales trend in all the aspects.</a:t>
          </a:r>
          <a:r>
            <a:rPr lang="en-IN" sz="1400">
              <a:solidFill>
                <a:schemeClr val="tx1"/>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656167</xdr:colOff>
      <xdr:row>38</xdr:row>
      <xdr:rowOff>158750</xdr:rowOff>
    </xdr:to>
    <xdr:sp macro="" textlink="">
      <xdr:nvSpPr>
        <xdr:cNvPr id="12" name="Rectangle 11">
          <a:extLst>
            <a:ext uri="{FF2B5EF4-FFF2-40B4-BE49-F238E27FC236}">
              <a16:creationId xmlns:a16="http://schemas.microsoft.com/office/drawing/2014/main" id="{00000000-0008-0000-0700-00000C000000}"/>
            </a:ext>
          </a:extLst>
        </xdr:cNvPr>
        <xdr:cNvSpPr/>
      </xdr:nvSpPr>
      <xdr:spPr>
        <a:xfrm>
          <a:off x="0" y="0"/>
          <a:ext cx="12350750" cy="7101417"/>
        </a:xfrm>
        <a:prstGeom prst="rect">
          <a:avLst/>
        </a:prstGeom>
        <a:gradFill flip="none" rotWithShape="1">
          <a:gsLst>
            <a:gs pos="0">
              <a:schemeClr val="accent5">
                <a:lumMod val="75000"/>
              </a:schemeClr>
            </a:gs>
            <a:gs pos="50000">
              <a:schemeClr val="tx2">
                <a:lumMod val="40000"/>
                <a:lumOff val="60000"/>
              </a:schemeClr>
            </a:gs>
            <a:gs pos="100000">
              <a:schemeClr val="accent2">
                <a:lumMod val="40000"/>
                <a:lumOff val="6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144990</xdr:colOff>
      <xdr:row>8</xdr:row>
      <xdr:rowOff>94180</xdr:rowOff>
    </xdr:from>
    <xdr:to>
      <xdr:col>5</xdr:col>
      <xdr:colOff>180127</xdr:colOff>
      <xdr:row>22</xdr:row>
      <xdr:rowOff>114500</xdr:rowOff>
    </xdr:to>
    <xdr:graphicFrame macro="">
      <xdr:nvGraphicFramePr>
        <xdr:cNvPr id="7" name="Chart 3">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225579</xdr:colOff>
      <xdr:row>8</xdr:row>
      <xdr:rowOff>94180</xdr:rowOff>
    </xdr:from>
    <xdr:to>
      <xdr:col>9</xdr:col>
      <xdr:colOff>34232</xdr:colOff>
      <xdr:row>22</xdr:row>
      <xdr:rowOff>114500</xdr:rowOff>
    </xdr:to>
    <xdr:graphicFrame macro="">
      <xdr:nvGraphicFramePr>
        <xdr:cNvPr id="8" name="Chart 4">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79683</xdr:colOff>
      <xdr:row>8</xdr:row>
      <xdr:rowOff>94180</xdr:rowOff>
    </xdr:from>
    <xdr:to>
      <xdr:col>14</xdr:col>
      <xdr:colOff>114820</xdr:colOff>
      <xdr:row>22</xdr:row>
      <xdr:rowOff>114500</xdr:rowOff>
    </xdr:to>
    <xdr:graphicFrame macro="">
      <xdr:nvGraphicFramePr>
        <xdr:cNvPr id="9" name="Chart 5">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365477</xdr:colOff>
      <xdr:row>4</xdr:row>
      <xdr:rowOff>29634</xdr:rowOff>
    </xdr:from>
    <xdr:to>
      <xdr:col>9</xdr:col>
      <xdr:colOff>644876</xdr:colOff>
      <xdr:row>7</xdr:row>
      <xdr:rowOff>142875</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05060" y="791634"/>
              <a:ext cx="3031066" cy="6847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128057</xdr:colOff>
      <xdr:row>4</xdr:row>
      <xdr:rowOff>29634</xdr:rowOff>
    </xdr:from>
    <xdr:to>
      <xdr:col>5</xdr:col>
      <xdr:colOff>285749</xdr:colOff>
      <xdr:row>7</xdr:row>
      <xdr:rowOff>143934</xdr:rowOff>
    </xdr:to>
    <mc:AlternateContent xmlns:mc="http://schemas.openxmlformats.org/markup-compatibility/2006" xmlns:a14="http://schemas.microsoft.com/office/drawing/2010/main">
      <mc:Choice Requires="a14">
        <xdr:graphicFrame macro="">
          <xdr:nvGraphicFramePr>
            <xdr:cNvPr id="21" name="Product Category">
              <a:extLst>
                <a:ext uri="{FF2B5EF4-FFF2-40B4-BE49-F238E27FC236}">
                  <a16:creationId xmlns:a16="http://schemas.microsoft.com/office/drawing/2014/main" id="{00000000-0008-0000-0700-000015000000}"/>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28057" y="791634"/>
              <a:ext cx="3597275"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423333</xdr:colOff>
      <xdr:row>4</xdr:row>
      <xdr:rowOff>29634</xdr:rowOff>
    </xdr:from>
    <xdr:to>
      <xdr:col>17</xdr:col>
      <xdr:colOff>5503</xdr:colOff>
      <xdr:row>13</xdr:row>
      <xdr:rowOff>84244</xdr:rowOff>
    </xdr:to>
    <mc:AlternateContent xmlns:mc="http://schemas.openxmlformats.org/markup-compatibility/2006" xmlns:a14="http://schemas.microsoft.com/office/drawing/2010/main">
      <mc:Choice Requires="a14">
        <xdr:graphicFrame macro="">
          <xdr:nvGraphicFramePr>
            <xdr:cNvPr id="22" name="Order Priority">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0054166" y="791634"/>
              <a:ext cx="164592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21167</xdr:colOff>
      <xdr:row>0</xdr:row>
      <xdr:rowOff>52917</xdr:rowOff>
    </xdr:from>
    <xdr:to>
      <xdr:col>15</xdr:col>
      <xdr:colOff>381000</xdr:colOff>
      <xdr:row>2</xdr:row>
      <xdr:rowOff>158750</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2084917" y="52917"/>
          <a:ext cx="8614833" cy="486833"/>
        </a:xfrm>
        <a:prstGeom prst="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r"/>
          <a:r>
            <a:rPr lang="en-IN" sz="2800"/>
            <a:t>Sales Analysis</a:t>
          </a:r>
          <a:r>
            <a:rPr lang="en-IN" sz="2800" baseline="0"/>
            <a:t> Dashboard                               </a:t>
          </a:r>
          <a:r>
            <a:rPr lang="en-IN" sz="1200" baseline="0"/>
            <a:t>For the year 2015 </a:t>
          </a:r>
          <a:endParaRPr lang="en-IN" sz="2800"/>
        </a:p>
      </xdr:txBody>
    </xdr:sp>
    <xdr:clientData/>
  </xdr:twoCellAnchor>
  <xdr:twoCellAnchor>
    <xdr:from>
      <xdr:col>12</xdr:col>
      <xdr:colOff>208642</xdr:colOff>
      <xdr:row>22</xdr:row>
      <xdr:rowOff>153458</xdr:rowOff>
    </xdr:from>
    <xdr:to>
      <xdr:col>17</xdr:col>
      <xdr:colOff>243779</xdr:colOff>
      <xdr:row>38</xdr:row>
      <xdr:rowOff>17991</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423333</xdr:colOff>
      <xdr:row>13</xdr:row>
      <xdr:rowOff>175684</xdr:rowOff>
    </xdr:from>
    <xdr:to>
      <xdr:col>17</xdr:col>
      <xdr:colOff>5503</xdr:colOff>
      <xdr:row>22</xdr:row>
      <xdr:rowOff>19474</xdr:rowOff>
    </xdr:to>
    <mc:AlternateContent xmlns:mc="http://schemas.openxmlformats.org/markup-compatibility/2006" xmlns:a14="http://schemas.microsoft.com/office/drawing/2010/main">
      <mc:Choice Requires="a14">
        <xdr:graphicFrame macro="">
          <xdr:nvGraphicFramePr>
            <xdr:cNvPr id="4" name="Manager 1">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10054166" y="2620434"/>
              <a:ext cx="1645920" cy="1463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177345</xdr:colOff>
      <xdr:row>22</xdr:row>
      <xdr:rowOff>152929</xdr:rowOff>
    </xdr:from>
    <xdr:to>
      <xdr:col>12</xdr:col>
      <xdr:colOff>160412</xdr:colOff>
      <xdr:row>38</xdr:row>
      <xdr:rowOff>17462</xdr:rowOff>
    </xdr:to>
    <xdr:graphicFrame macro="">
      <xdr:nvGraphicFramePr>
        <xdr:cNvPr id="5" name="Chart 1">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137583</xdr:colOff>
      <xdr:row>22</xdr:row>
      <xdr:rowOff>152929</xdr:rowOff>
    </xdr:from>
    <xdr:to>
      <xdr:col>4</xdr:col>
      <xdr:colOff>129116</xdr:colOff>
      <xdr:row>38</xdr:row>
      <xdr:rowOff>17462</xdr:rowOff>
    </xdr:to>
    <xdr:graphicFrame macro="">
      <xdr:nvGraphicFramePr>
        <xdr:cNvPr id="6" name="Chart 2">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36687</xdr:colOff>
      <xdr:row>4</xdr:row>
      <xdr:rowOff>29634</xdr:rowOff>
    </xdr:from>
    <xdr:to>
      <xdr:col>14</xdr:col>
      <xdr:colOff>343605</xdr:colOff>
      <xdr:row>7</xdr:row>
      <xdr:rowOff>116502</xdr:rowOff>
    </xdr:to>
    <mc:AlternateContent xmlns:mc="http://schemas.openxmlformats.org/markup-compatibility/2006" xmlns:a14="http://schemas.microsoft.com/office/drawing/2010/main">
      <mc:Choice Requires="a14">
        <xdr:graphicFrame macro="">
          <xdr:nvGraphicFramePr>
            <xdr:cNvPr id="11" name="Months">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6915854" y="791634"/>
              <a:ext cx="3058584"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21167</xdr:colOff>
      <xdr:row>0</xdr:row>
      <xdr:rowOff>21167</xdr:rowOff>
    </xdr:from>
    <xdr:to>
      <xdr:col>20</xdr:col>
      <xdr:colOff>677334</xdr:colOff>
      <xdr:row>38</xdr:row>
      <xdr:rowOff>169334</xdr:rowOff>
    </xdr:to>
    <xdr:sp macro="" textlink="">
      <xdr:nvSpPr>
        <xdr:cNvPr id="2" name="Rectangle 1">
          <a:extLst>
            <a:ext uri="{FF2B5EF4-FFF2-40B4-BE49-F238E27FC236}">
              <a16:creationId xmlns:a16="http://schemas.microsoft.com/office/drawing/2014/main" id="{00000000-0008-0000-0800-000002000000}"/>
            </a:ext>
          </a:extLst>
        </xdr:cNvPr>
        <xdr:cNvSpPr/>
      </xdr:nvSpPr>
      <xdr:spPr>
        <a:xfrm>
          <a:off x="21167" y="21167"/>
          <a:ext cx="14414500" cy="6985000"/>
        </a:xfrm>
        <a:prstGeom prst="rect">
          <a:avLst/>
        </a:prstGeom>
        <a:gradFill>
          <a:gsLst>
            <a:gs pos="0">
              <a:schemeClr val="accent6">
                <a:lumMod val="75000"/>
              </a:schemeClr>
            </a:gs>
            <a:gs pos="50000">
              <a:schemeClr val="tx2">
                <a:lumMod val="40000"/>
                <a:lumOff val="60000"/>
              </a:schemeClr>
            </a:gs>
            <a:gs pos="100000">
              <a:schemeClr val="accent2">
                <a:lumMod val="40000"/>
                <a:lumOff val="6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60855</xdr:colOff>
      <xdr:row>9</xdr:row>
      <xdr:rowOff>24871</xdr:rowOff>
    </xdr:from>
    <xdr:to>
      <xdr:col>5</xdr:col>
      <xdr:colOff>644632</xdr:colOff>
      <xdr:row>23</xdr:row>
      <xdr:rowOff>66358</xdr:rowOff>
    </xdr:to>
    <xdr:graphicFrame macro="">
      <xdr:nvGraphicFramePr>
        <xdr:cNvPr id="13" name="Chart 10">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687600</xdr:colOff>
      <xdr:row>9</xdr:row>
      <xdr:rowOff>24872</xdr:rowOff>
    </xdr:from>
    <xdr:to>
      <xdr:col>9</xdr:col>
      <xdr:colOff>496253</xdr:colOff>
      <xdr:row>23</xdr:row>
      <xdr:rowOff>66359</xdr:rowOff>
    </xdr:to>
    <xdr:graphicFrame macro="">
      <xdr:nvGraphicFramePr>
        <xdr:cNvPr id="14" name="Chart 11">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539221</xdr:colOff>
      <xdr:row>9</xdr:row>
      <xdr:rowOff>24871</xdr:rowOff>
    </xdr:from>
    <xdr:to>
      <xdr:col>14</xdr:col>
      <xdr:colOff>574358</xdr:colOff>
      <xdr:row>23</xdr:row>
      <xdr:rowOff>66358</xdr:rowOff>
    </xdr:to>
    <xdr:graphicFrame macro="">
      <xdr:nvGraphicFramePr>
        <xdr:cNvPr id="15" name="Chart 12">
          <a:extLst>
            <a:ext uri="{FF2B5EF4-FFF2-40B4-BE49-F238E27FC236}">
              <a16:creationId xmlns:a16="http://schemas.microsoft.com/office/drawing/2014/main" id="{00000000-0008-0000-08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60855</xdr:colOff>
      <xdr:row>23</xdr:row>
      <xdr:rowOff>122237</xdr:rowOff>
    </xdr:from>
    <xdr:to>
      <xdr:col>3</xdr:col>
      <xdr:colOff>557425</xdr:colOff>
      <xdr:row>37</xdr:row>
      <xdr:rowOff>163724</xdr:rowOff>
    </xdr:to>
    <xdr:graphicFrame macro="">
      <xdr:nvGraphicFramePr>
        <xdr:cNvPr id="17" name="Chart 14">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615474</xdr:colOff>
      <xdr:row>23</xdr:row>
      <xdr:rowOff>122237</xdr:rowOff>
    </xdr:from>
    <xdr:to>
      <xdr:col>11</xdr:col>
      <xdr:colOff>49901</xdr:colOff>
      <xdr:row>37</xdr:row>
      <xdr:rowOff>163724</xdr:rowOff>
    </xdr:to>
    <xdr:graphicFrame macro="">
      <xdr:nvGraphicFramePr>
        <xdr:cNvPr id="18" name="Chart 15">
          <a:extLst>
            <a:ext uri="{FF2B5EF4-FFF2-40B4-BE49-F238E27FC236}">
              <a16:creationId xmlns:a16="http://schemas.microsoft.com/office/drawing/2014/main" id="{00000000-0008-0000-08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107950</xdr:colOff>
      <xdr:row>23</xdr:row>
      <xdr:rowOff>122237</xdr:rowOff>
    </xdr:from>
    <xdr:to>
      <xdr:col>16</xdr:col>
      <xdr:colOff>508846</xdr:colOff>
      <xdr:row>37</xdr:row>
      <xdr:rowOff>163724</xdr:rowOff>
    </xdr:to>
    <xdr:graphicFrame macro="">
      <xdr:nvGraphicFramePr>
        <xdr:cNvPr id="19" name="Chart 16">
          <a:extLst>
            <a:ext uri="{FF2B5EF4-FFF2-40B4-BE49-F238E27FC236}">
              <a16:creationId xmlns:a16="http://schemas.microsoft.com/office/drawing/2014/main" id="{00000000-0008-0000-08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413015</xdr:colOff>
      <xdr:row>12</xdr:row>
      <xdr:rowOff>47565</xdr:rowOff>
    </xdr:from>
    <xdr:to>
      <xdr:col>20</xdr:col>
      <xdr:colOff>339268</xdr:colOff>
      <xdr:row>25</xdr:row>
      <xdr:rowOff>10583</xdr:rowOff>
    </xdr:to>
    <mc:AlternateContent xmlns:mc="http://schemas.openxmlformats.org/markup-compatibility/2006" xmlns:a14="http://schemas.microsoft.com/office/drawing/2010/main">
      <mc:Choice Requires="a14">
        <xdr:graphicFrame macro="">
          <xdr:nvGraphicFramePr>
            <xdr:cNvPr id="20" name="Product Container">
              <a:extLst>
                <a:ext uri="{FF2B5EF4-FFF2-40B4-BE49-F238E27FC236}">
                  <a16:creationId xmlns:a16="http://schemas.microsoft.com/office/drawing/2014/main" id="{00000000-0008-0000-0800-000014000000}"/>
                </a:ext>
              </a:extLst>
            </xdr:cNvPr>
            <xdr:cNvGraphicFramePr/>
          </xdr:nvGraphicFramePr>
          <xdr:xfrm>
            <a:off x="0" y="0"/>
            <a:ext cx="0" cy="0"/>
          </xdr:xfrm>
          <a:graphic>
            <a:graphicData uri="http://schemas.microsoft.com/office/drawing/2010/slicer">
              <sle:slicer xmlns:sle="http://schemas.microsoft.com/office/drawing/2010/slicer" name="Product Container"/>
            </a:graphicData>
          </a:graphic>
        </xdr:graphicFrame>
      </mc:Choice>
      <mc:Fallback xmlns="">
        <xdr:sp macro="" textlink="">
          <xdr:nvSpPr>
            <xdr:cNvPr id="0" name=""/>
            <xdr:cNvSpPr>
              <a:spLocks noTextEdit="1"/>
            </xdr:cNvSpPr>
          </xdr:nvSpPr>
          <xdr:spPr>
            <a:xfrm>
              <a:off x="12107598" y="2206565"/>
              <a:ext cx="1990003" cy="23019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53906</xdr:colOff>
      <xdr:row>8</xdr:row>
      <xdr:rowOff>67206</xdr:rowOff>
    </xdr:from>
    <xdr:to>
      <xdr:col>20</xdr:col>
      <xdr:colOff>145982</xdr:colOff>
      <xdr:row>12</xdr:row>
      <xdr:rowOff>5907</xdr:rowOff>
    </xdr:to>
    <mc:AlternateContent xmlns:mc="http://schemas.openxmlformats.org/markup-compatibility/2006" xmlns:a14="http://schemas.microsoft.com/office/drawing/2010/main">
      <mc:Choice Requires="a14">
        <xdr:graphicFrame macro="">
          <xdr:nvGraphicFramePr>
            <xdr:cNvPr id="21" name="Product Category 1">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0372656" y="1506539"/>
              <a:ext cx="3531659"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60855</xdr:colOff>
      <xdr:row>4</xdr:row>
      <xdr:rowOff>89211</xdr:rowOff>
    </xdr:from>
    <xdr:to>
      <xdr:col>5</xdr:col>
      <xdr:colOff>42333</xdr:colOff>
      <xdr:row>8</xdr:row>
      <xdr:rowOff>23596</xdr:rowOff>
    </xdr:to>
    <mc:AlternateContent xmlns:mc="http://schemas.openxmlformats.org/markup-compatibility/2006" xmlns:a14="http://schemas.microsoft.com/office/drawing/2010/main">
      <mc:Choice Requires="a14">
        <xdr:graphicFrame macro="">
          <xdr:nvGraphicFramePr>
            <xdr:cNvPr id="22" name="Ship Mode">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0855" y="808878"/>
              <a:ext cx="3421061" cy="6540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53906</xdr:colOff>
      <xdr:row>12</xdr:row>
      <xdr:rowOff>47565</xdr:rowOff>
    </xdr:from>
    <xdr:to>
      <xdr:col>17</xdr:col>
      <xdr:colOff>330204</xdr:colOff>
      <xdr:row>22</xdr:row>
      <xdr:rowOff>24689</xdr:rowOff>
    </xdr:to>
    <mc:AlternateContent xmlns:mc="http://schemas.openxmlformats.org/markup-compatibility/2006" xmlns:a14="http://schemas.microsoft.com/office/drawing/2010/main">
      <mc:Choice Requires="a14">
        <xdr:graphicFrame macro="">
          <xdr:nvGraphicFramePr>
            <xdr:cNvPr id="23" name="Order Priority 1">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mlns="">
        <xdr:sp macro="" textlink="">
          <xdr:nvSpPr>
            <xdr:cNvPr id="0" name=""/>
            <xdr:cNvSpPr>
              <a:spLocks noTextEdit="1"/>
            </xdr:cNvSpPr>
          </xdr:nvSpPr>
          <xdr:spPr>
            <a:xfrm>
              <a:off x="10372656" y="2206565"/>
              <a:ext cx="1652131" cy="17762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350238</xdr:colOff>
      <xdr:row>4</xdr:row>
      <xdr:rowOff>89211</xdr:rowOff>
    </xdr:from>
    <xdr:to>
      <xdr:col>20</xdr:col>
      <xdr:colOff>455084</xdr:colOff>
      <xdr:row>8</xdr:row>
      <xdr:rowOff>18769</xdr:rowOff>
    </xdr:to>
    <mc:AlternateContent xmlns:mc="http://schemas.openxmlformats.org/markup-compatibility/2006" xmlns:a14="http://schemas.microsoft.com/office/drawing/2010/main">
      <mc:Choice Requires="a14">
        <xdr:graphicFrame macro="">
          <xdr:nvGraphicFramePr>
            <xdr:cNvPr id="25" name="Manager">
              <a:extLst>
                <a:ext uri="{FF2B5EF4-FFF2-40B4-BE49-F238E27FC236}">
                  <a16:creationId xmlns:a16="http://schemas.microsoft.com/office/drawing/2014/main" id="{00000000-0008-0000-0800-000019000000}"/>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356905" y="808878"/>
              <a:ext cx="2856512" cy="649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381482</xdr:colOff>
      <xdr:row>4</xdr:row>
      <xdr:rowOff>89211</xdr:rowOff>
    </xdr:from>
    <xdr:to>
      <xdr:col>16</xdr:col>
      <xdr:colOff>303430</xdr:colOff>
      <xdr:row>8</xdr:row>
      <xdr:rowOff>27913</xdr:rowOff>
    </xdr:to>
    <mc:AlternateContent xmlns:mc="http://schemas.openxmlformats.org/markup-compatibility/2006" xmlns:a14="http://schemas.microsoft.com/office/drawing/2010/main">
      <mc:Choice Requires="a14">
        <xdr:graphicFrame macro="">
          <xdr:nvGraphicFramePr>
            <xdr:cNvPr id="27" name="Customer Segment">
              <a:extLst>
                <a:ext uri="{FF2B5EF4-FFF2-40B4-BE49-F238E27FC236}">
                  <a16:creationId xmlns:a16="http://schemas.microsoft.com/office/drawing/2014/main" id="{00000000-0008-0000-0800-00001B000000}"/>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6572732" y="808878"/>
              <a:ext cx="4737365"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676012</xdr:colOff>
      <xdr:row>0</xdr:row>
      <xdr:rowOff>58210</xdr:rowOff>
    </xdr:from>
    <xdr:to>
      <xdr:col>15</xdr:col>
      <xdr:colOff>392907</xdr:colOff>
      <xdr:row>3</xdr:row>
      <xdr:rowOff>0</xdr:rowOff>
    </xdr:to>
    <xdr:sp macro="" textlink="">
      <xdr:nvSpPr>
        <xdr:cNvPr id="16" name="Rectangle 15">
          <a:extLst>
            <a:ext uri="{FF2B5EF4-FFF2-40B4-BE49-F238E27FC236}">
              <a16:creationId xmlns:a16="http://schemas.microsoft.com/office/drawing/2014/main" id="{00000000-0008-0000-0800-000010000000}"/>
            </a:ext>
          </a:extLst>
        </xdr:cNvPr>
        <xdr:cNvSpPr/>
      </xdr:nvSpPr>
      <xdr:spPr>
        <a:xfrm>
          <a:off x="2051845" y="58210"/>
          <a:ext cx="8659812" cy="48154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b"/>
        <a:lstStyle/>
        <a:p>
          <a:pPr algn="l"/>
          <a:r>
            <a:rPr lang="en-IN" sz="2800"/>
            <a:t>Sales Analysis</a:t>
          </a:r>
          <a:r>
            <a:rPr lang="en-IN" sz="2800" baseline="0"/>
            <a:t> Dashboard                                  </a:t>
          </a:r>
          <a:r>
            <a:rPr lang="en-IN" sz="1200" baseline="0"/>
            <a:t>For the year 2015 </a:t>
          </a:r>
          <a:endParaRPr lang="en-IN" sz="2800"/>
        </a:p>
      </xdr:txBody>
    </xdr:sp>
    <xdr:clientData/>
  </xdr:twoCellAnchor>
  <xdr:twoCellAnchor editAs="oneCell">
    <xdr:from>
      <xdr:col>5</xdr:col>
      <xdr:colOff>89141</xdr:colOff>
      <xdr:row>4</xdr:row>
      <xdr:rowOff>74083</xdr:rowOff>
    </xdr:from>
    <xdr:to>
      <xdr:col>9</xdr:col>
      <xdr:colOff>334674</xdr:colOff>
      <xdr:row>8</xdr:row>
      <xdr:rowOff>12785</xdr:rowOff>
    </xdr:to>
    <mc:AlternateContent xmlns:mc="http://schemas.openxmlformats.org/markup-compatibility/2006" xmlns:a14="http://schemas.microsoft.com/office/drawing/2010/main">
      <mc:Choice Requires="a14">
        <xdr:graphicFrame macro="">
          <xdr:nvGraphicFramePr>
            <xdr:cNvPr id="24" name="Months 1">
              <a:extLst>
                <a:ext uri="{FF2B5EF4-FFF2-40B4-BE49-F238E27FC236}">
                  <a16:creationId xmlns:a16="http://schemas.microsoft.com/office/drawing/2014/main" id="{00000000-0008-0000-0800-000018000000}"/>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mlns="">
        <xdr:sp macro="" textlink="">
          <xdr:nvSpPr>
            <xdr:cNvPr id="0" name=""/>
            <xdr:cNvSpPr>
              <a:spLocks noTextEdit="1"/>
            </xdr:cNvSpPr>
          </xdr:nvSpPr>
          <xdr:spPr>
            <a:xfrm>
              <a:off x="3528724" y="793750"/>
              <a:ext cx="2997200" cy="6583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466725</xdr:colOff>
      <xdr:row>3</xdr:row>
      <xdr:rowOff>4762</xdr:rowOff>
    </xdr:from>
    <xdr:to>
      <xdr:col>15</xdr:col>
      <xdr:colOff>85725</xdr:colOff>
      <xdr:row>17</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829550" y="547687"/>
              <a:ext cx="5105400" cy="2609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38098</xdr:colOff>
      <xdr:row>4</xdr:row>
      <xdr:rowOff>76200</xdr:rowOff>
    </xdr:from>
    <xdr:to>
      <xdr:col>0</xdr:col>
      <xdr:colOff>1546858</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900-000003000000}"/>
            </a:ext>
          </a:extLst>
        </xdr:cNvPr>
        <xdr:cNvSpPr/>
      </xdr:nvSpPr>
      <xdr:spPr>
        <a:xfrm>
          <a:off x="38098" y="795867"/>
          <a:ext cx="1508760" cy="228600"/>
        </a:xfrm>
        <a:prstGeom prst="roundRect">
          <a:avLst/>
        </a:prstGeom>
        <a:solidFill>
          <a:schemeClr val="accent4">
            <a:lumMod val="60000"/>
            <a:lumOff val="40000"/>
          </a:schemeClr>
        </a:solidFill>
        <a:ln>
          <a:noFill/>
        </a:ln>
        <a:scene3d>
          <a:camera prst="orthographicFront"/>
          <a:lightRig rig="threePt" dir="t"/>
        </a:scene3d>
        <a:sp3d>
          <a:bevelT w="3175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38098</xdr:colOff>
      <xdr:row>6</xdr:row>
      <xdr:rowOff>78317</xdr:rowOff>
    </xdr:from>
    <xdr:to>
      <xdr:col>0</xdr:col>
      <xdr:colOff>1546858</xdr:colOff>
      <xdr:row>7</xdr:row>
      <xdr:rowOff>127000</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900-000007000000}"/>
            </a:ext>
          </a:extLst>
        </xdr:cNvPr>
        <xdr:cNvSpPr/>
      </xdr:nvSpPr>
      <xdr:spPr>
        <a:xfrm>
          <a:off x="38098" y="11578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38098</xdr:colOff>
      <xdr:row>8</xdr:row>
      <xdr:rowOff>80434</xdr:rowOff>
    </xdr:from>
    <xdr:to>
      <xdr:col>0</xdr:col>
      <xdr:colOff>1546858</xdr:colOff>
      <xdr:row>9</xdr:row>
      <xdr:rowOff>129117</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900-000008000000}"/>
            </a:ext>
          </a:extLst>
        </xdr:cNvPr>
        <xdr:cNvSpPr/>
      </xdr:nvSpPr>
      <xdr:spPr>
        <a:xfrm>
          <a:off x="38098" y="15197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twoCellAnchor>
    <xdr:from>
      <xdr:col>0</xdr:col>
      <xdr:colOff>38098</xdr:colOff>
      <xdr:row>10</xdr:row>
      <xdr:rowOff>82550</xdr:rowOff>
    </xdr:from>
    <xdr:to>
      <xdr:col>0</xdr:col>
      <xdr:colOff>1546858</xdr:colOff>
      <xdr:row>11</xdr:row>
      <xdr:rowOff>131234</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900-000009000000}"/>
            </a:ext>
          </a:extLst>
        </xdr:cNvPr>
        <xdr:cNvSpPr/>
      </xdr:nvSpPr>
      <xdr:spPr>
        <a:xfrm>
          <a:off x="38098" y="188171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Unit</a:t>
          </a:r>
          <a:r>
            <a:rPr lang="en-IN" sz="1100" baseline="0"/>
            <a:t> Sales</a:t>
          </a:r>
        </a:p>
      </xdr:txBody>
    </xdr:sp>
    <xdr:clientData/>
  </xdr:twoCellAnchor>
  <xdr:twoCellAnchor>
    <xdr:from>
      <xdr:col>0</xdr:col>
      <xdr:colOff>38098</xdr:colOff>
      <xdr:row>12</xdr:row>
      <xdr:rowOff>84667</xdr:rowOff>
    </xdr:from>
    <xdr:to>
      <xdr:col>0</xdr:col>
      <xdr:colOff>1546858</xdr:colOff>
      <xdr:row>13</xdr:row>
      <xdr:rowOff>133350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900-00000A000000}"/>
            </a:ext>
          </a:extLst>
        </xdr:cNvPr>
        <xdr:cNvSpPr/>
      </xdr:nvSpPr>
      <xdr:spPr>
        <a:xfrm>
          <a:off x="38098" y="22436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t>Prediction VS Sales</a:t>
          </a:r>
        </a:p>
        <a:p>
          <a:pPr algn="ctr"/>
          <a:endParaRPr lang="en-IN"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561975</xdr:colOff>
      <xdr:row>1</xdr:row>
      <xdr:rowOff>90487</xdr:rowOff>
    </xdr:from>
    <xdr:to>
      <xdr:col>16</xdr:col>
      <xdr:colOff>257175</xdr:colOff>
      <xdr:row>15</xdr:row>
      <xdr:rowOff>166687</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4</xdr:row>
      <xdr:rowOff>76200</xdr:rowOff>
    </xdr:from>
    <xdr:to>
      <xdr:col>0</xdr:col>
      <xdr:colOff>1604010</xdr:colOff>
      <xdr:row>5</xdr:row>
      <xdr:rowOff>124884</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A00-000003000000}"/>
            </a:ext>
          </a:extLst>
        </xdr:cNvPr>
        <xdr:cNvSpPr/>
      </xdr:nvSpPr>
      <xdr:spPr>
        <a:xfrm>
          <a:off x="95250" y="795867"/>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95249</xdr:colOff>
      <xdr:row>6</xdr:row>
      <xdr:rowOff>75670</xdr:rowOff>
    </xdr:from>
    <xdr:to>
      <xdr:col>0</xdr:col>
      <xdr:colOff>1604009</xdr:colOff>
      <xdr:row>7</xdr:row>
      <xdr:rowOff>124353</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00000000-0008-0000-0A00-000004000000}"/>
            </a:ext>
          </a:extLst>
        </xdr:cNvPr>
        <xdr:cNvSpPr/>
      </xdr:nvSpPr>
      <xdr:spPr>
        <a:xfrm>
          <a:off x="95249" y="115517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95250</xdr:colOff>
      <xdr:row>8</xdr:row>
      <xdr:rowOff>75141</xdr:rowOff>
    </xdr:from>
    <xdr:to>
      <xdr:col>0</xdr:col>
      <xdr:colOff>1604010</xdr:colOff>
      <xdr:row>9</xdr:row>
      <xdr:rowOff>123824</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00000000-0008-0000-0A00-000005000000}"/>
            </a:ext>
          </a:extLst>
        </xdr:cNvPr>
        <xdr:cNvSpPr/>
      </xdr:nvSpPr>
      <xdr:spPr>
        <a:xfrm>
          <a:off x="95250"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twoCellAnchor>
    <xdr:from>
      <xdr:col>0</xdr:col>
      <xdr:colOff>95250</xdr:colOff>
      <xdr:row>10</xdr:row>
      <xdr:rowOff>74611</xdr:rowOff>
    </xdr:from>
    <xdr:to>
      <xdr:col>0</xdr:col>
      <xdr:colOff>1604010</xdr:colOff>
      <xdr:row>11</xdr:row>
      <xdr:rowOff>123295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00000000-0008-0000-0A00-000006000000}"/>
            </a:ext>
          </a:extLst>
        </xdr:cNvPr>
        <xdr:cNvSpPr/>
      </xdr:nvSpPr>
      <xdr:spPr>
        <a:xfrm>
          <a:off x="95250" y="187377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Unit</a:t>
          </a:r>
          <a:r>
            <a:rPr lang="en-IN" sz="1100" baseline="0"/>
            <a:t> Sales</a:t>
          </a:r>
        </a:p>
      </xdr:txBody>
    </xdr:sp>
    <xdr:clientData/>
  </xdr:twoCellAnchor>
  <xdr:twoCellAnchor>
    <xdr:from>
      <xdr:col>0</xdr:col>
      <xdr:colOff>95250</xdr:colOff>
      <xdr:row>12</xdr:row>
      <xdr:rowOff>74083</xdr:rowOff>
    </xdr:from>
    <xdr:to>
      <xdr:col>0</xdr:col>
      <xdr:colOff>1604010</xdr:colOff>
      <xdr:row>13</xdr:row>
      <xdr:rowOff>122766</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00000000-0008-0000-0A00-000007000000}"/>
            </a:ext>
          </a:extLst>
        </xdr:cNvPr>
        <xdr:cNvSpPr/>
      </xdr:nvSpPr>
      <xdr:spPr>
        <a:xfrm>
          <a:off x="95250" y="2233083"/>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t>Prediction VS Sales</a:t>
          </a:r>
        </a:p>
        <a:p>
          <a:pPr algn="ctr"/>
          <a:endParaRPr lang="en-IN" sz="1100" baseline="0"/>
        </a:p>
      </xdr:txBody>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771525</xdr:colOff>
          <xdr:row>16</xdr:row>
          <xdr:rowOff>95250</xdr:rowOff>
        </xdr:from>
        <xdr:to>
          <xdr:col>7</xdr:col>
          <xdr:colOff>590550</xdr:colOff>
          <xdr:row>18</xdr:row>
          <xdr:rowOff>114300</xdr:rowOff>
        </xdr:to>
        <xdr:sp macro="" textlink="">
          <xdr:nvSpPr>
            <xdr:cNvPr id="12290" name="Check Box 2" hidden="1">
              <a:extLst>
                <a:ext uri="{63B3BB69-23CF-44E3-9099-C40C66FF867C}">
                  <a14:compatExt spid="_x0000_s12290"/>
                </a:ext>
                <a:ext uri="{FF2B5EF4-FFF2-40B4-BE49-F238E27FC236}">
                  <a16:creationId xmlns:a16="http://schemas.microsoft.com/office/drawing/2014/main" id="{00000000-0008-0000-0B00-000002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Unit Price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19050</xdr:colOff>
          <xdr:row>16</xdr:row>
          <xdr:rowOff>85725</xdr:rowOff>
        </xdr:from>
        <xdr:to>
          <xdr:col>9</xdr:col>
          <xdr:colOff>609600</xdr:colOff>
          <xdr:row>18</xdr:row>
          <xdr:rowOff>133350</xdr:rowOff>
        </xdr:to>
        <xdr:sp macro="" textlink="">
          <xdr:nvSpPr>
            <xdr:cNvPr id="12291" name="Check Box 3" hidden="1">
              <a:extLst>
                <a:ext uri="{63B3BB69-23CF-44E3-9099-C40C66FF867C}">
                  <a14:compatExt spid="_x0000_s12291"/>
                </a:ext>
                <a:ext uri="{FF2B5EF4-FFF2-40B4-BE49-F238E27FC236}">
                  <a16:creationId xmlns:a16="http://schemas.microsoft.com/office/drawing/2014/main" id="{00000000-0008-0000-0B00-000003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600075</xdr:colOff>
          <xdr:row>16</xdr:row>
          <xdr:rowOff>180975</xdr:rowOff>
        </xdr:from>
        <xdr:to>
          <xdr:col>12</xdr:col>
          <xdr:colOff>466725</xdr:colOff>
          <xdr:row>18</xdr:row>
          <xdr:rowOff>57150</xdr:rowOff>
        </xdr:to>
        <xdr:sp macro="" textlink="">
          <xdr:nvSpPr>
            <xdr:cNvPr id="12292" name="Check Box 4" hidden="1">
              <a:extLst>
                <a:ext uri="{63B3BB69-23CF-44E3-9099-C40C66FF867C}">
                  <a14:compatExt spid="_x0000_s12292"/>
                </a:ext>
                <a:ext uri="{FF2B5EF4-FFF2-40B4-BE49-F238E27FC236}">
                  <a16:creationId xmlns:a16="http://schemas.microsoft.com/office/drawing/2014/main" id="{00000000-0008-0000-0B00-0000043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Shipping Charges</a:t>
              </a:r>
            </a:p>
          </xdr:txBody>
        </xdr:sp>
        <xdr:clientData/>
      </xdr:twoCellAnchor>
    </mc:Choice>
    <mc:Fallback/>
  </mc:AlternateContent>
  <xdr:twoCellAnchor>
    <xdr:from>
      <xdr:col>6</xdr:col>
      <xdr:colOff>552450</xdr:colOff>
      <xdr:row>1</xdr:row>
      <xdr:rowOff>4762</xdr:rowOff>
    </xdr:from>
    <xdr:to>
      <xdr:col>14</xdr:col>
      <xdr:colOff>57150</xdr:colOff>
      <xdr:row>15</xdr:row>
      <xdr:rowOff>80962</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52917</xdr:colOff>
      <xdr:row>4</xdr:row>
      <xdr:rowOff>66675</xdr:rowOff>
    </xdr:from>
    <xdr:to>
      <xdr:col>0</xdr:col>
      <xdr:colOff>1561677</xdr:colOff>
      <xdr:row>5</xdr:row>
      <xdr:rowOff>115359</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00000000-0008-0000-0B00-000006000000}"/>
            </a:ext>
          </a:extLst>
        </xdr:cNvPr>
        <xdr:cNvSpPr/>
      </xdr:nvSpPr>
      <xdr:spPr>
        <a:xfrm>
          <a:off x="52917" y="786342"/>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52916</xdr:colOff>
      <xdr:row>6</xdr:row>
      <xdr:rowOff>68528</xdr:rowOff>
    </xdr:from>
    <xdr:to>
      <xdr:col>0</xdr:col>
      <xdr:colOff>1561676</xdr:colOff>
      <xdr:row>7</xdr:row>
      <xdr:rowOff>117211</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00000000-0008-0000-0B00-000007000000}"/>
            </a:ext>
          </a:extLst>
        </xdr:cNvPr>
        <xdr:cNvSpPr/>
      </xdr:nvSpPr>
      <xdr:spPr>
        <a:xfrm>
          <a:off x="52916" y="1148028"/>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52917</xdr:colOff>
      <xdr:row>8</xdr:row>
      <xdr:rowOff>70381</xdr:rowOff>
    </xdr:from>
    <xdr:to>
      <xdr:col>0</xdr:col>
      <xdr:colOff>1561677</xdr:colOff>
      <xdr:row>9</xdr:row>
      <xdr:rowOff>119064</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0000000-0008-0000-0B00-000008000000}"/>
            </a:ext>
          </a:extLst>
        </xdr:cNvPr>
        <xdr:cNvSpPr/>
      </xdr:nvSpPr>
      <xdr:spPr>
        <a:xfrm>
          <a:off x="52917" y="150971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twoCellAnchor>
    <xdr:from>
      <xdr:col>0</xdr:col>
      <xdr:colOff>52917</xdr:colOff>
      <xdr:row>10</xdr:row>
      <xdr:rowOff>72233</xdr:rowOff>
    </xdr:from>
    <xdr:to>
      <xdr:col>0</xdr:col>
      <xdr:colOff>1561677</xdr:colOff>
      <xdr:row>11</xdr:row>
      <xdr:rowOff>120917</xdr:rowOff>
    </xdr:to>
    <xdr:sp macro="" textlink="">
      <xdr:nvSpPr>
        <xdr:cNvPr id="9" name="Rectangle: Rounded Corners 8">
          <a:hlinkClick xmlns:r="http://schemas.openxmlformats.org/officeDocument/2006/relationships" r:id="rId5"/>
          <a:extLst>
            <a:ext uri="{FF2B5EF4-FFF2-40B4-BE49-F238E27FC236}">
              <a16:creationId xmlns:a16="http://schemas.microsoft.com/office/drawing/2014/main" id="{00000000-0008-0000-0B00-000009000000}"/>
            </a:ext>
          </a:extLst>
        </xdr:cNvPr>
        <xdr:cNvSpPr/>
      </xdr:nvSpPr>
      <xdr:spPr>
        <a:xfrm>
          <a:off x="52917" y="1871400"/>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Unit</a:t>
          </a:r>
          <a:r>
            <a:rPr lang="en-IN" sz="1100" baseline="0"/>
            <a:t> Sales</a:t>
          </a:r>
        </a:p>
      </xdr:txBody>
    </xdr:sp>
    <xdr:clientData/>
  </xdr:twoCellAnchor>
  <xdr:twoCellAnchor>
    <xdr:from>
      <xdr:col>0</xdr:col>
      <xdr:colOff>52917</xdr:colOff>
      <xdr:row>12</xdr:row>
      <xdr:rowOff>74084</xdr:rowOff>
    </xdr:from>
    <xdr:to>
      <xdr:col>0</xdr:col>
      <xdr:colOff>1561677</xdr:colOff>
      <xdr:row>13</xdr:row>
      <xdr:rowOff>122767</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B00-00000A000000}"/>
            </a:ext>
          </a:extLst>
        </xdr:cNvPr>
        <xdr:cNvSpPr/>
      </xdr:nvSpPr>
      <xdr:spPr>
        <a:xfrm>
          <a:off x="52917" y="223308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t>Prediction VS Sales</a:t>
          </a:r>
        </a:p>
        <a:p>
          <a:pPr algn="ctr"/>
          <a:endParaRPr lang="en-IN" sz="1100" baseline="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0</xdr:row>
      <xdr:rowOff>180974</xdr:rowOff>
    </xdr:from>
    <xdr:to>
      <xdr:col>11</xdr:col>
      <xdr:colOff>457200</xdr:colOff>
      <xdr:row>17</xdr:row>
      <xdr:rowOff>47624</xdr:rowOff>
    </xdr:to>
    <xdr:graphicFrame macro="">
      <xdr:nvGraphicFramePr>
        <xdr:cNvPr id="2" name="Chart 1" descr="Chart type: Clustered Bar. 'Product Sub-Category': Office Machines has noticeably higher 'Unit Price'.&#10;&#10;Description automatically generated">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10</xdr:row>
      <xdr:rowOff>66674</xdr:rowOff>
    </xdr:from>
    <xdr:to>
      <xdr:col>0</xdr:col>
      <xdr:colOff>1537335</xdr:colOff>
      <xdr:row>11</xdr:row>
      <xdr:rowOff>114299</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00000000-0008-0000-0C00-000005000000}"/>
            </a:ext>
          </a:extLst>
        </xdr:cNvPr>
        <xdr:cNvSpPr/>
      </xdr:nvSpPr>
      <xdr:spPr>
        <a:xfrm>
          <a:off x="28575" y="18764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Unit</a:t>
          </a:r>
          <a:r>
            <a:rPr lang="en-IN" sz="1100" baseline="0"/>
            <a:t> Sales</a:t>
          </a:r>
        </a:p>
      </xdr:txBody>
    </xdr:sp>
    <xdr:clientData/>
  </xdr:twoCellAnchor>
  <xdr:twoCellAnchor>
    <xdr:from>
      <xdr:col>0</xdr:col>
      <xdr:colOff>28575</xdr:colOff>
      <xdr:row>8</xdr:row>
      <xdr:rowOff>66674</xdr:rowOff>
    </xdr:from>
    <xdr:to>
      <xdr:col>0</xdr:col>
      <xdr:colOff>1537335</xdr:colOff>
      <xdr:row>9</xdr:row>
      <xdr:rowOff>114299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00000000-0008-0000-0C00-000006000000}"/>
            </a:ext>
          </a:extLst>
        </xdr:cNvPr>
        <xdr:cNvSpPr/>
      </xdr:nvSpPr>
      <xdr:spPr>
        <a:xfrm>
          <a:off x="28575" y="1514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twoCellAnchor>
    <xdr:from>
      <xdr:col>0</xdr:col>
      <xdr:colOff>28574</xdr:colOff>
      <xdr:row>6</xdr:row>
      <xdr:rowOff>66674</xdr:rowOff>
    </xdr:from>
    <xdr:to>
      <xdr:col>0</xdr:col>
      <xdr:colOff>1537334</xdr:colOff>
      <xdr:row>7</xdr:row>
      <xdr:rowOff>114299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0000000-0008-0000-0C00-000007000000}"/>
            </a:ext>
          </a:extLst>
        </xdr:cNvPr>
        <xdr:cNvSpPr/>
      </xdr:nvSpPr>
      <xdr:spPr>
        <a:xfrm>
          <a:off x="28574" y="11525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28575</xdr:colOff>
      <xdr:row>4</xdr:row>
      <xdr:rowOff>66675</xdr:rowOff>
    </xdr:from>
    <xdr:to>
      <xdr:col>0</xdr:col>
      <xdr:colOff>1537335</xdr:colOff>
      <xdr:row>5</xdr:row>
      <xdr:rowOff>114300</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00000000-0008-0000-0C00-000008000000}"/>
            </a:ext>
          </a:extLst>
        </xdr:cNvPr>
        <xdr:cNvSpPr/>
      </xdr:nvSpPr>
      <xdr:spPr>
        <a:xfrm>
          <a:off x="28575" y="7905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28575</xdr:colOff>
      <xdr:row>12</xdr:row>
      <xdr:rowOff>66675</xdr:rowOff>
    </xdr:from>
    <xdr:to>
      <xdr:col>0</xdr:col>
      <xdr:colOff>1537335</xdr:colOff>
      <xdr:row>13</xdr:row>
      <xdr:rowOff>114300</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00000000-0008-0000-0C00-00000A000000}"/>
            </a:ext>
          </a:extLst>
        </xdr:cNvPr>
        <xdr:cNvSpPr/>
      </xdr:nvSpPr>
      <xdr:spPr>
        <a:xfrm>
          <a:off x="28575" y="223837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t>Prediction VS Sales</a:t>
          </a:r>
        </a:p>
        <a:p>
          <a:pPr algn="ctr"/>
          <a:endParaRPr lang="en-IN" sz="1100" baseline="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719136</xdr:colOff>
      <xdr:row>2</xdr:row>
      <xdr:rowOff>61912</xdr:rowOff>
    </xdr:from>
    <xdr:to>
      <xdr:col>10</xdr:col>
      <xdr:colOff>276224</xdr:colOff>
      <xdr:row>17</xdr:row>
      <xdr:rowOff>90487</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361950</xdr:colOff>
      <xdr:row>9</xdr:row>
      <xdr:rowOff>38099</xdr:rowOff>
    </xdr:from>
    <xdr:to>
      <xdr:col>4</xdr:col>
      <xdr:colOff>923925</xdr:colOff>
      <xdr:row>17</xdr:row>
      <xdr:rowOff>95249</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769783" y="1657349"/>
              <a:ext cx="1831975" cy="1496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66673</xdr:colOff>
      <xdr:row>4</xdr:row>
      <xdr:rowOff>85725</xdr:rowOff>
    </xdr:from>
    <xdr:to>
      <xdr:col>0</xdr:col>
      <xdr:colOff>1575433</xdr:colOff>
      <xdr:row>5</xdr:row>
      <xdr:rowOff>133350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00000000-0008-0000-0D00-000004000000}"/>
            </a:ext>
          </a:extLst>
        </xdr:cNvPr>
        <xdr:cNvSpPr/>
      </xdr:nvSpPr>
      <xdr:spPr>
        <a:xfrm>
          <a:off x="66673" y="80962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Regional</a:t>
          </a:r>
          <a:r>
            <a:rPr lang="en-IN" sz="1100" baseline="0"/>
            <a:t> Sales</a:t>
          </a:r>
          <a:endParaRPr lang="en-IN" sz="1100"/>
        </a:p>
      </xdr:txBody>
    </xdr:sp>
    <xdr:clientData/>
  </xdr:twoCellAnchor>
  <xdr:twoCellAnchor>
    <xdr:from>
      <xdr:col>0</xdr:col>
      <xdr:colOff>66674</xdr:colOff>
      <xdr:row>6</xdr:row>
      <xdr:rowOff>85724</xdr:rowOff>
    </xdr:from>
    <xdr:to>
      <xdr:col>0</xdr:col>
      <xdr:colOff>1575434</xdr:colOff>
      <xdr:row>7</xdr:row>
      <xdr:rowOff>133349</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00000000-0008-0000-0D00-000006000000}"/>
            </a:ext>
          </a:extLst>
        </xdr:cNvPr>
        <xdr:cNvSpPr/>
      </xdr:nvSpPr>
      <xdr:spPr>
        <a:xfrm>
          <a:off x="66674" y="11715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Top 10 State</a:t>
          </a:r>
        </a:p>
      </xdr:txBody>
    </xdr:sp>
    <xdr:clientData/>
  </xdr:twoCellAnchor>
  <xdr:twoCellAnchor>
    <xdr:from>
      <xdr:col>0</xdr:col>
      <xdr:colOff>66674</xdr:colOff>
      <xdr:row>8</xdr:row>
      <xdr:rowOff>85724</xdr:rowOff>
    </xdr:from>
    <xdr:to>
      <xdr:col>0</xdr:col>
      <xdr:colOff>1575434</xdr:colOff>
      <xdr:row>9</xdr:row>
      <xdr:rowOff>133349</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00000000-0008-0000-0D00-000007000000}"/>
            </a:ext>
          </a:extLst>
        </xdr:cNvPr>
        <xdr:cNvSpPr/>
      </xdr:nvSpPr>
      <xdr:spPr>
        <a:xfrm>
          <a:off x="66674" y="153352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Region</a:t>
          </a:r>
          <a:r>
            <a:rPr lang="en-IN" sz="1100" baseline="0"/>
            <a:t> Profit</a:t>
          </a:r>
          <a:endParaRPr lang="en-IN" sz="1100"/>
        </a:p>
      </xdr:txBody>
    </xdr:sp>
    <xdr:clientData/>
  </xdr:twoCellAnchor>
  <xdr:twoCellAnchor>
    <xdr:from>
      <xdr:col>0</xdr:col>
      <xdr:colOff>66674</xdr:colOff>
      <xdr:row>10</xdr:row>
      <xdr:rowOff>85724</xdr:rowOff>
    </xdr:from>
    <xdr:to>
      <xdr:col>0</xdr:col>
      <xdr:colOff>1575434</xdr:colOff>
      <xdr:row>11</xdr:row>
      <xdr:rowOff>133349</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00000000-0008-0000-0D00-000008000000}"/>
            </a:ext>
          </a:extLst>
        </xdr:cNvPr>
        <xdr:cNvSpPr/>
      </xdr:nvSpPr>
      <xdr:spPr>
        <a:xfrm>
          <a:off x="66674" y="1895474"/>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Unit</a:t>
          </a:r>
          <a:r>
            <a:rPr lang="en-IN" sz="1100" baseline="0"/>
            <a:t> Sales</a:t>
          </a:r>
        </a:p>
      </xdr:txBody>
    </xdr:sp>
    <xdr:clientData/>
  </xdr:twoCellAnchor>
  <xdr:twoCellAnchor>
    <xdr:from>
      <xdr:col>0</xdr:col>
      <xdr:colOff>66674</xdr:colOff>
      <xdr:row>12</xdr:row>
      <xdr:rowOff>85725</xdr:rowOff>
    </xdr:from>
    <xdr:to>
      <xdr:col>0</xdr:col>
      <xdr:colOff>1575434</xdr:colOff>
      <xdr:row>13</xdr:row>
      <xdr:rowOff>133350</xdr:rowOff>
    </xdr:to>
    <xdr:sp macro="" textlink="">
      <xdr:nvSpPr>
        <xdr:cNvPr id="9" name="Rectangle: Rounded Corners 8">
          <a:hlinkClick xmlns:r="http://schemas.openxmlformats.org/officeDocument/2006/relationships" r:id="rId6"/>
          <a:extLst>
            <a:ext uri="{FF2B5EF4-FFF2-40B4-BE49-F238E27FC236}">
              <a16:creationId xmlns:a16="http://schemas.microsoft.com/office/drawing/2014/main" id="{00000000-0008-0000-0D00-000009000000}"/>
            </a:ext>
          </a:extLst>
        </xdr:cNvPr>
        <xdr:cNvSpPr/>
      </xdr:nvSpPr>
      <xdr:spPr>
        <a:xfrm>
          <a:off x="66674" y="2257425"/>
          <a:ext cx="1508760" cy="228600"/>
        </a:xfrm>
        <a:prstGeom prst="roundRect">
          <a:avLst/>
        </a:prstGeom>
        <a:solidFill>
          <a:schemeClr val="accent4">
            <a:lumMod val="60000"/>
            <a:lumOff val="40000"/>
          </a:schemeClr>
        </a:solidFill>
        <a:ln>
          <a:noFill/>
        </a:ln>
        <a:scene3d>
          <a:camera prst="orthographicFront"/>
          <a:lightRig rig="threePt" dir="t"/>
        </a:scene3d>
        <a:sp3d>
          <a:bevelT w="254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aseline="0"/>
            <a:t>Prediction VS Sales</a:t>
          </a:r>
        </a:p>
        <a:p>
          <a:pPr algn="ctr"/>
          <a:endParaRPr lang="en-IN" sz="1100" baseline="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370417</xdr:colOff>
      <xdr:row>2</xdr:row>
      <xdr:rowOff>41275</xdr:rowOff>
    </xdr:from>
    <xdr:to>
      <xdr:col>12</xdr:col>
      <xdr:colOff>127000</xdr:colOff>
      <xdr:row>17</xdr:row>
      <xdr:rowOff>85725</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466724</xdr:colOff>
      <xdr:row>2</xdr:row>
      <xdr:rowOff>128586</xdr:rowOff>
    </xdr:from>
    <xdr:to>
      <xdr:col>16</xdr:col>
      <xdr:colOff>613833</xdr:colOff>
      <xdr:row>21</xdr:row>
      <xdr:rowOff>19049</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523875</xdr:colOff>
      <xdr:row>23</xdr:row>
      <xdr:rowOff>128061</xdr:rowOff>
    </xdr:from>
    <xdr:to>
      <xdr:col>7</xdr:col>
      <xdr:colOff>114299</xdr:colOff>
      <xdr:row>32</xdr:row>
      <xdr:rowOff>31750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307542" y="4266144"/>
              <a:ext cx="1834091" cy="152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92075</xdr:colOff>
      <xdr:row>22</xdr:row>
      <xdr:rowOff>160868</xdr:rowOff>
    </xdr:from>
    <xdr:to>
      <xdr:col>10</xdr:col>
      <xdr:colOff>549274</xdr:colOff>
      <xdr:row>33</xdr:row>
      <xdr:rowOff>18106</xdr:rowOff>
    </xdr:to>
    <mc:AlternateContent xmlns:mc="http://schemas.openxmlformats.org/markup-compatibility/2006" xmlns:a14="http://schemas.microsoft.com/office/drawing/2010/main">
      <mc:Choice Requires="a14">
        <xdr:graphicFrame macro="">
          <xdr:nvGraphicFramePr>
            <xdr:cNvPr id="4" name="Order Priority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Order Priority 2"/>
            </a:graphicData>
          </a:graphic>
        </xdr:graphicFrame>
      </mc:Choice>
      <mc:Fallback xmlns="">
        <xdr:sp macro="" textlink="">
          <xdr:nvSpPr>
            <xdr:cNvPr id="0" name=""/>
            <xdr:cNvSpPr>
              <a:spLocks noTextEdit="1"/>
            </xdr:cNvSpPr>
          </xdr:nvSpPr>
          <xdr:spPr>
            <a:xfrm>
              <a:off x="7870825" y="4119035"/>
              <a:ext cx="1833033" cy="1836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590550</xdr:colOff>
      <xdr:row>22</xdr:row>
      <xdr:rowOff>28576</xdr:rowOff>
    </xdr:from>
    <xdr:to>
      <xdr:col>15</xdr:col>
      <xdr:colOff>10583</xdr:colOff>
      <xdr:row>33</xdr:row>
      <xdr:rowOff>167631</xdr:rowOff>
    </xdr:to>
    <mc:AlternateContent xmlns:mc="http://schemas.openxmlformats.org/markup-compatibility/2006" xmlns:a14="http://schemas.microsoft.com/office/drawing/2010/main">
      <mc:Choice Requires="a14">
        <xdr:graphicFrame macro="">
          <xdr:nvGraphicFramePr>
            <xdr:cNvPr id="5" name="Order Date (Month)">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10433050" y="3986743"/>
              <a:ext cx="1835150" cy="2118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6.785500810183" createdVersion="8" refreshedVersion="8" minRefreshableVersion="3" recordCount="1936" xr:uid="{007E9E88-EF74-40E5-AA23-5C9FEF6DC046}">
  <cacheSource type="worksheet">
    <worksheetSource name="Table1"/>
  </cacheSource>
  <cacheFields count="29">
    <cacheField name="Customer ID" numFmtId="0">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3174.835"/>
    </cacheField>
    <cacheField name="Shipping Cost" numFmtId="0">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ount="17">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sharedItems>
    </cacheField>
    <cacheField name="Product Container" numFmtId="0">
      <sharedItems count="7">
        <s v="Jumbo Box"/>
        <s v="Small Pack"/>
        <s v="Wrap Bag"/>
        <s v="Jumbo Drum"/>
        <s v="Large Box"/>
        <s v="Small Box"/>
        <s v="Medium Box"/>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27" base="18">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New Quantity" numFmtId="0">
      <sharedItems containsSemiMixedTypes="0" containsString="0" containsNumber="1" containsInteger="1" minValue="1" maxValue="167"/>
    </cacheField>
    <cacheField name="Sales" numFmtId="0">
      <sharedItems containsSemiMixedTypes="0" containsString="0" containsNumber="1" minValue="2.25" maxValue="23939.200000000001"/>
    </cacheField>
    <cacheField name="Order ID" numFmtId="0">
      <sharedItems containsSemiMixedTypes="0" containsString="0" containsNumber="1" containsInteger="1" minValue="359" maxValue="91586"/>
    </cacheField>
    <cacheField name="Manager" numFmtId="0">
      <sharedItems count="4">
        <s v="Sam"/>
        <s v="Chris"/>
        <s v="William"/>
        <s v="Erin"/>
      </sharedItems>
    </cacheField>
    <cacheField name="Predicted" numFmtId="0">
      <sharedItems containsSemiMixedTypes="0" containsString="0" containsNumber="1" minValue="-16096.113316386231" maxValue="21967.212971144159"/>
    </cacheField>
    <cacheField name="Average" numFmtId="0" formula="1881524.77/4" databaseField="0"/>
    <cacheField name="Months" numFmtId="0" databaseField="0">
      <fieldGroup base="18">
        <rangePr groupBy="months" startDate="2015-01-01T00:00:00" endDate="2015-07-01T00:00:00"/>
        <groupItems count="14">
          <s v="&lt;1/1/2015"/>
          <s v="Jan"/>
          <s v="Feb"/>
          <s v="Mar"/>
          <s v="Apr"/>
          <s v="May"/>
          <s v="Jun"/>
          <s v="Jul"/>
          <s v="Aug"/>
          <s v="Sep"/>
          <s v="Oct"/>
          <s v="Nov"/>
          <s v="Dec"/>
          <s v="&gt;7/1/2015"/>
        </groupItems>
      </fieldGroup>
    </cacheField>
    <cacheField name="Duration" numFmtId="0" formula=" _xlfn.DAYS('Ship Date','Order Date')" databaseField="0"/>
  </cacheFields>
  <extLst>
    <ext xmlns:x14="http://schemas.microsoft.com/office/spreadsheetml/2009/9/main" uri="{725AE2AE-9491-48be-B2B4-4EB974FC3084}">
      <x14:pivotCacheDefinition pivotCacheId="3642188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Sarkar" refreshedDate="44766.793448379627" createdVersion="8" refreshedVersion="8" minRefreshableVersion="3" recordCount="1124" xr:uid="{F996BE5C-45DE-4655-9EFD-28A07F251CF2}">
  <cacheSource type="worksheet">
    <worksheetSource name="Table4"/>
  </cacheSource>
  <cacheFields count="7">
    <cacheField name="ID" numFmtId="0">
      <sharedItems containsSemiMixedTypes="0" containsString="0" containsNumber="1" containsInteger="1" minValue="1" maxValue="1124"/>
    </cacheField>
    <cacheField name="Customer ID" numFmtId="0">
      <sharedItems containsSemiMixedTypes="0" containsString="0" containsNumber="1" containsInteger="1" minValue="3" maxValue="3403"/>
    </cacheField>
    <cacheField name="MaritalStatus" numFmtId="0">
      <sharedItems count="2">
        <s v="M"/>
        <s v="S"/>
      </sharedItems>
    </cacheField>
    <cacheField name="YearlyIncome" numFmtId="165">
      <sharedItems containsSemiMixedTypes="0" containsString="0" containsNumber="1" containsInteger="1" minValue="10000" maxValue="170000"/>
    </cacheField>
    <cacheField name="TotalChildren" numFmtId="0">
      <sharedItems containsSemiMixedTypes="0" containsString="0" containsNumber="1" containsInteger="1" minValue="0" maxValue="5"/>
    </cacheField>
    <cacheField name="EnglishEducation" numFmtId="0">
      <sharedItems count="5">
        <s v="Bachelors"/>
        <s v="Partial College"/>
        <s v="High School"/>
        <s v="Partial High School"/>
        <s v="Graduate Degree"/>
      </sharedItems>
    </cacheField>
    <cacheField name="HouseOwnerFlag"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93966666664" createdVersion="5" refreshedVersion="8" minRefreshableVersion="3" recordCount="0" supportSubquery="1" supportAdvancedDrill="1" xr:uid="{FE33E9D2-A491-4AC4-9793-66F871F09A8F}">
  <cacheSource type="external" connectionId="1"/>
  <cacheFields count="4">
    <cacheField name="[Measures].[Sum of Sales]" caption="Sum of Sales" numFmtId="0" hierarchy="39" level="32767"/>
    <cacheField name="[Table4].[YearlyIncome].[YearlyIncome]" caption="YearlyIncome" numFmtId="0" hierarchy="30" level="1">
      <sharedItems containsSemiMixedTypes="0" containsString="0" containsNumber="1" containsInteger="1" minValue="10000" maxValue="170000" count="16">
        <n v="10000"/>
        <n v="20000"/>
        <n v="30000"/>
        <n v="40000"/>
        <n v="50000"/>
        <n v="60000"/>
        <n v="70000"/>
        <n v="80000"/>
        <n v="90000"/>
        <n v="100000"/>
        <n v="110000"/>
        <n v="120000"/>
        <n v="130000"/>
        <n v="150000"/>
        <n v="160000"/>
        <n v="170000"/>
      </sharedItems>
      <extLst>
        <ext xmlns:x15="http://schemas.microsoft.com/office/spreadsheetml/2010/11/main" uri="{4F2E5C28-24EA-4eb8-9CBF-B6C8F9C3D259}">
          <x15:cachedUniqueNames>
            <x15:cachedUniqueName index="0" name="[Table4].[YearlyIncome].&amp;[10000]"/>
            <x15:cachedUniqueName index="1" name="[Table4].[YearlyIncome].&amp;[20000]"/>
            <x15:cachedUniqueName index="2" name="[Table4].[YearlyIncome].&amp;[30000]"/>
            <x15:cachedUniqueName index="3" name="[Table4].[YearlyIncome].&amp;[40000]"/>
            <x15:cachedUniqueName index="4" name="[Table4].[YearlyIncome].&amp;[50000]"/>
            <x15:cachedUniqueName index="5" name="[Table4].[YearlyIncome].&amp;[60000]"/>
            <x15:cachedUniqueName index="6" name="[Table4].[YearlyIncome].&amp;[70000]"/>
            <x15:cachedUniqueName index="7" name="[Table4].[YearlyIncome].&amp;[80000]"/>
            <x15:cachedUniqueName index="8" name="[Table4].[YearlyIncome].&amp;[90000]"/>
            <x15:cachedUniqueName index="9" name="[Table4].[YearlyIncome].&amp;[100000]"/>
            <x15:cachedUniqueName index="10" name="[Table4].[YearlyIncome].&amp;[110000]"/>
            <x15:cachedUniqueName index="11" name="[Table4].[YearlyIncome].&amp;[120000]"/>
            <x15:cachedUniqueName index="12" name="[Table4].[YearlyIncome].&amp;[130000]"/>
            <x15:cachedUniqueName index="13" name="[Table4].[YearlyIncome].&amp;[150000]"/>
            <x15:cachedUniqueName index="14" name="[Table4].[YearlyIncome].&amp;[160000]"/>
            <x15:cachedUniqueName index="15" name="[Table4].[YearlyIncome].&amp;[170000]"/>
          </x15:cachedUniqueNames>
        </ext>
      </extLst>
    </cacheField>
    <cacheField name="[Table4].[MaritalStatus].[MaritalStatus]" caption="MaritalStatus" numFmtId="0" hierarchy="29" level="1">
      <sharedItems count="2">
        <s v="M"/>
        <s v="S"/>
      </sharedItems>
    </cacheField>
    <cacheField name="[Table1].[Product Category].[Product Category]" caption="Product Category" numFmtId="0" hierarchy="8" level="1">
      <sharedItems count="3">
        <s v="Furniture"/>
        <s v="Office Supplies"/>
        <s v="Technology"/>
      </sharedItems>
    </cacheField>
  </cacheFields>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2" memberValueDatatype="130" unbalanced="0">
      <fieldsUsage count="2">
        <fieldUsage x="-1"/>
        <fieldUsage x="3"/>
      </fieldsUsage>
    </cacheHierarchy>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2" memberValueDatatype="130" unbalanced="0">
      <fieldsUsage count="2">
        <fieldUsage x="-1"/>
        <fieldUsage x="2"/>
      </fieldsUsage>
    </cacheHierarchy>
    <cacheHierarchy uniqueName="[Table4].[YearlyIncome]" caption="YearlyIncome" attribute="1" defaultMemberUniqueName="[Table4].[YearlyIncome].[All]" allUniqueName="[Table4].[YearlyIncome].[All]" dimensionUniqueName="[Table4]" displayFolder="" count="2" memberValueDatatype="20" unbalanced="0">
      <fieldsUsage count="2">
        <fieldUsage x="-1"/>
        <fieldUsage x="1"/>
      </fieldsUsage>
    </cacheHierarchy>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dimensions count="3">
    <dimension measure="1" name="Measures" uniqueName="[Measures]" caption="Measures"/>
    <dimension name="Table1" uniqueName="[Table1]" caption="Table1"/>
    <dimension name="Table4" uniqueName="[Table4]" caption="Table4"/>
  </dimensions>
  <measureGroups count="2">
    <measureGroup name="Table1" caption="Table1"/>
    <measureGroup name="Table4" caption="Table4"/>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hika Sarkar" refreshedDate="44766.785496412034" createdVersion="3" refreshedVersion="8" minRefreshableVersion="3" recordCount="0" supportSubquery="1" supportAdvancedDrill="1" xr:uid="{CE546A22-072C-40C3-A292-EF42789E9086}">
  <cacheSource type="external" connectionId="1">
    <extLst>
      <ext xmlns:x14="http://schemas.microsoft.com/office/spreadsheetml/2009/9/main" uri="{F057638F-6D5F-4e77-A914-E7F072B9BCA8}">
        <x14:sourceConnection name="ThisWorkbookDataModel"/>
      </ext>
    </extLst>
  </cacheSource>
  <cacheFields count="0"/>
  <cacheHierarchies count="41">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Order Priority]" caption="Order Priority" attribute="1" defaultMemberUniqueName="[Table1].[Order Priority].[All]" allUniqueName="[Table1].[Order Priority].[All]" dimensionUniqueName="[Table1]" displayFolder="" count="2"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fit]" caption="Profit" attribute="1" defaultMemberUniqueName="[Table1].[Profit].[All]" allUniqueName="[Table1].[Profit].[All]" dimensionUniqueName="[Table1]" displayFolder="" count="0" memberValueDatatype="5" unbalanced="0"/>
    <cacheHierarchy uniqueName="[Table1].[New Quantity]" caption="New Quantity" attribute="1" defaultMemberUniqueName="[Table1].[New Quantity].[All]" allUniqueName="[Table1].[New Quantity].[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1].[Manager]" caption="Manager" attribute="1" defaultMemberUniqueName="[Table1].[Manager].[All]" allUniqueName="[Table1].[Manag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cacheHierarchy uniqueName="[Table1].[Predicted]" caption="Predicted" attribute="1" defaultMemberUniqueName="[Table1].[Predicted].[All]" allUniqueName="[Table1].[Predicted].[All]" dimensionUniqueName="[Table1]" displayFolder="" count="0" memberValueDatatype="5" unbalanced="0"/>
    <cacheHierarchy uniqueName="[Table4].[ID]" caption="ID" attribute="1" defaultMemberUniqueName="[Table4].[ID].[All]" allUniqueName="[Table4].[ID].[All]" dimensionUniqueName="[Table4]" displayFolder="" count="0" memberValueDatatype="20" unbalanced="0"/>
    <cacheHierarchy uniqueName="[Table4].[Customer ID]" caption="Customer ID" attribute="1" defaultMemberUniqueName="[Table4].[Customer ID].[All]" allUniqueName="[Table4].[Customer ID].[All]" dimensionUniqueName="[Table4]" displayFolder="" count="0" memberValueDatatype="20" unbalanced="0"/>
    <cacheHierarchy uniqueName="[Table4].[MaritalStatus]" caption="MaritalStatus" attribute="1" defaultMemberUniqueName="[Table4].[MaritalStatus].[All]" allUniqueName="[Table4].[MaritalStatus].[All]" dimensionUniqueName="[Table4]" displayFolder="" count="0" memberValueDatatype="130" unbalanced="0"/>
    <cacheHierarchy uniqueName="[Table4].[YearlyIncome]" caption="YearlyIncome" attribute="1" defaultMemberUniqueName="[Table4].[YearlyIncome].[All]" allUniqueName="[Table4].[YearlyIncome].[All]" dimensionUniqueName="[Table4]" displayFolder="" count="0" memberValueDatatype="20" unbalanced="0"/>
    <cacheHierarchy uniqueName="[Table4].[TotalChildren]" caption="TotalChildren" attribute="1" defaultMemberUniqueName="[Table4].[TotalChildren].[All]" allUniqueName="[Table4].[TotalChildren].[All]" dimensionUniqueName="[Table4]" displayFolder="" count="0" memberValueDatatype="20" unbalanced="0"/>
    <cacheHierarchy uniqueName="[Table4].[EnglishEducation]" caption="EnglishEducation" attribute="1" defaultMemberUniqueName="[Table4].[EnglishEducation].[All]" allUniqueName="[Table4].[EnglishEducation].[All]" dimensionUniqueName="[Table4]" displayFolder="" count="0" memberValueDatatype="130" unbalanced="0"/>
    <cacheHierarchy uniqueName="[Table4].[HouseOwnerFlag]" caption="HouseOwnerFlag" attribute="1" defaultMemberUniqueName="[Table4].[HouseOwnerFlag].[All]" allUniqueName="[Table4].[HouseOwnerFlag].[All]" dimensionUniqueName="[Table4]"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YearlyIncome]" caption="Sum of YearlyIncome" measure="1" displayFolder="" measureGroup="Table4"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2"/>
        </ext>
      </extLst>
    </cacheHierarchy>
    <cacheHierarchy uniqueName="[Measures].[Count of MaritalStatus]" caption="Count of MaritalStatus" measure="1" displayFolder="" measureGroup="Table4"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62756928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x v="0"/>
    <x v="0"/>
    <s v="Bretford CR4500 Series Slim Rectangular Table"/>
    <n v="0.62"/>
    <s v="United States"/>
    <x v="0"/>
    <x v="0"/>
    <s v="Clinton"/>
    <n v="39056"/>
    <x v="0"/>
    <d v="2015-01-04T00:00:00"/>
    <n v="-337.09199999999998"/>
    <n v="2"/>
    <n v="723.54"/>
    <n v="87486"/>
    <x v="0"/>
    <n v="2479.740323793259"/>
  </r>
  <r>
    <n v="2124"/>
    <s v="Paige Powers"/>
    <x v="1"/>
    <n v="0.04"/>
    <n v="45.19"/>
    <n v="1.99"/>
    <x v="1"/>
    <x v="1"/>
    <x v="1"/>
    <x v="1"/>
    <x v="1"/>
    <s v="Verbatim DVD-RAM, 9.4GB, Rewritable, Type 1, DS, DataLife Plus"/>
    <n v="0.55000000000000004"/>
    <s v="United States"/>
    <x v="0"/>
    <x v="1"/>
    <s v="West Memphis"/>
    <n v="72301"/>
    <x v="0"/>
    <d v="2015-01-02T00:00:00"/>
    <n v="-61.194000000000003"/>
    <n v="13"/>
    <n v="609.09"/>
    <n v="89665"/>
    <x v="0"/>
    <n v="170.18986682324859"/>
  </r>
  <r>
    <n v="1418"/>
    <s v="Rebecca Lindsey"/>
    <x v="2"/>
    <n v="7.0000000000000007E-2"/>
    <n v="4.84"/>
    <n v="0.71"/>
    <x v="1"/>
    <x v="0"/>
    <x v="2"/>
    <x v="2"/>
    <x v="2"/>
    <s v="*Staples* Highlighting Markers"/>
    <n v="0.52"/>
    <s v="United States"/>
    <x v="1"/>
    <x v="2"/>
    <s v="Kokomo"/>
    <n v="46901"/>
    <x v="0"/>
    <d v="2015-01-03T00:00:00"/>
    <n v="25.240200000000002"/>
    <n v="8"/>
    <n v="36.58"/>
    <n v="90539"/>
    <x v="1"/>
    <n v="154.29396079072538"/>
  </r>
  <r>
    <n v="1425"/>
    <s v="Gregory Crane"/>
    <x v="2"/>
    <n v="0.04"/>
    <n v="2036.48"/>
    <n v="14.7"/>
    <x v="0"/>
    <x v="0"/>
    <x v="1"/>
    <x v="3"/>
    <x v="3"/>
    <s v="Lexmark 4227 Plus Dot Matrix Printer"/>
    <n v="0.55000000000000004"/>
    <s v="United States"/>
    <x v="2"/>
    <x v="3"/>
    <s v="Fort Collins"/>
    <n v="80525"/>
    <x v="0"/>
    <d v="2015-01-06T00:00:00"/>
    <n v="-4793.0039999999999"/>
    <n v="1"/>
    <n v="2013.67"/>
    <n v="89450"/>
    <x v="2"/>
    <n v="2213.6403453303292"/>
  </r>
  <r>
    <n v="3275"/>
    <s v="Tamara Dickinson"/>
    <x v="2"/>
    <n v="0.04"/>
    <n v="449.99"/>
    <n v="24.49"/>
    <x v="1"/>
    <x v="0"/>
    <x v="1"/>
    <x v="4"/>
    <x v="4"/>
    <s v="Canon PC940 Copier"/>
    <n v="0.52"/>
    <s v="United States"/>
    <x v="2"/>
    <x v="4"/>
    <s v="Mount Vernon"/>
    <n v="98273"/>
    <x v="0"/>
    <d v="2015-01-05T00:00:00"/>
    <n v="3576.8841000000002"/>
    <n v="12"/>
    <n v="5183.8900000000003"/>
    <n v="86234"/>
    <x v="2"/>
    <n v="5863.0905822378454"/>
  </r>
  <r>
    <n v="3275"/>
    <s v="Tamara Dickinson"/>
    <x v="2"/>
    <n v="0.01"/>
    <n v="5.84"/>
    <n v="1.2"/>
    <x v="1"/>
    <x v="0"/>
    <x v="2"/>
    <x v="2"/>
    <x v="2"/>
    <s v="Newell 312"/>
    <n v="0.55000000000000004"/>
    <s v="United States"/>
    <x v="2"/>
    <x v="4"/>
    <s v="Mount Vernon"/>
    <n v="98273"/>
    <x v="0"/>
    <d v="2015-01-10T00:00:00"/>
    <n v="20.38"/>
    <n v="6"/>
    <n v="36.090000000000003"/>
    <n v="86234"/>
    <x v="2"/>
    <n v="230.57929605152489"/>
  </r>
  <r>
    <n v="1910"/>
    <s v="Sean Stephenson"/>
    <x v="3"/>
    <n v="0.02"/>
    <n v="29.17"/>
    <n v="6.27"/>
    <x v="1"/>
    <x v="2"/>
    <x v="2"/>
    <x v="5"/>
    <x v="5"/>
    <s v="Binding Machine Supplies"/>
    <n v="0.37"/>
    <s v="United States"/>
    <x v="0"/>
    <x v="5"/>
    <s v="Peachtree City"/>
    <n v="30269"/>
    <x v="0"/>
    <d v="2015-01-02T00:00:00"/>
    <n v="36.905999999999999"/>
    <n v="2"/>
    <n v="63.32"/>
    <n v="91371"/>
    <x v="0"/>
    <n v="465.24592747633585"/>
  </r>
  <r>
    <n v="674"/>
    <s v="Albert Frost"/>
    <x v="0"/>
    <n v="0.06"/>
    <n v="161.55000000000001"/>
    <n v="19.989999999999998"/>
    <x v="1"/>
    <x v="0"/>
    <x v="2"/>
    <x v="6"/>
    <x v="5"/>
    <s v="Fellowes Super Stor/Drawer® Files"/>
    <n v="0.66"/>
    <s v="United States"/>
    <x v="1"/>
    <x v="6"/>
    <s v="Raytown"/>
    <n v="64133"/>
    <x v="1"/>
    <d v="2015-01-03T00:00:00"/>
    <n v="-7.58"/>
    <n v="3"/>
    <n v="485.01"/>
    <n v="88174"/>
    <x v="1"/>
    <n v="1477.7887814496924"/>
  </r>
  <r>
    <n v="950"/>
    <s v="Jane Shah"/>
    <x v="0"/>
    <n v="0.06"/>
    <n v="40.98"/>
    <n v="2.99"/>
    <x v="1"/>
    <x v="1"/>
    <x v="2"/>
    <x v="5"/>
    <x v="5"/>
    <s v="Avery Trapezoid Ring Binder, 3&quot; Capacity, Black, 1040 sheets"/>
    <n v="0.36"/>
    <s v="United States"/>
    <x v="1"/>
    <x v="7"/>
    <s v="Prior Lake"/>
    <n v="55372"/>
    <x v="1"/>
    <d v="2015-01-04T00:00:00"/>
    <n v="-14.801880000000001"/>
    <n v="1"/>
    <n v="41.6"/>
    <n v="89083"/>
    <x v="1"/>
    <n v="353.50323849251703"/>
  </r>
  <r>
    <n v="1155"/>
    <s v="Alex Nicholson"/>
    <x v="0"/>
    <n v="0.09"/>
    <n v="9.11"/>
    <n v="2.15"/>
    <x v="2"/>
    <x v="1"/>
    <x v="2"/>
    <x v="7"/>
    <x v="2"/>
    <s v="Black Print Carbonless Snap-Off® Rapid Letter, 8 1/2&quot; x 7&quot;"/>
    <n v="0.4"/>
    <s v="United States"/>
    <x v="2"/>
    <x v="8"/>
    <s v="Montebello"/>
    <n v="90640"/>
    <x v="1"/>
    <d v="2015-01-04T00:00:00"/>
    <n v="20.299600000000002"/>
    <n v="4"/>
    <n v="34.409999999999997"/>
    <n v="90853"/>
    <x v="2"/>
    <n v="197.58300224059172"/>
  </r>
  <r>
    <n v="1155"/>
    <s v="Alex Nicholson"/>
    <x v="0"/>
    <n v="0.08"/>
    <n v="15.04"/>
    <n v="1.97"/>
    <x v="1"/>
    <x v="1"/>
    <x v="2"/>
    <x v="7"/>
    <x v="2"/>
    <s v="White GlueTop Scratch Pads"/>
    <n v="0.39"/>
    <s v="United States"/>
    <x v="2"/>
    <x v="8"/>
    <s v="Montebello"/>
    <n v="90640"/>
    <x v="1"/>
    <d v="2015-01-02T00:00:00"/>
    <n v="108.5163"/>
    <n v="11"/>
    <n v="157.27000000000001"/>
    <n v="90853"/>
    <x v="2"/>
    <n v="382.03625760320205"/>
  </r>
  <r>
    <n v="2256"/>
    <s v="Lloyd Levin"/>
    <x v="0"/>
    <n v="7.0000000000000007E-2"/>
    <n v="60.97"/>
    <n v="4.5"/>
    <x v="2"/>
    <x v="3"/>
    <x v="2"/>
    <x v="8"/>
    <x v="5"/>
    <s v="Tripp Lite Isotel 6 Outlet Surge Protector with Fax/Modem Protection"/>
    <n v="0.56000000000000005"/>
    <s v="United States"/>
    <x v="0"/>
    <x v="9"/>
    <s v="New Bern"/>
    <n v="28560"/>
    <x v="1"/>
    <d v="2015-01-04T00:00:00"/>
    <n v="-42.588000000000001"/>
    <n v="6"/>
    <n v="361.72"/>
    <n v="87963"/>
    <x v="0"/>
    <n v="535.76536674774945"/>
  </r>
  <r>
    <n v="949"/>
    <s v="Ernest Oh"/>
    <x v="0"/>
    <n v="0.06"/>
    <n v="40.98"/>
    <n v="2.99"/>
    <x v="1"/>
    <x v="1"/>
    <x v="2"/>
    <x v="5"/>
    <x v="5"/>
    <s v="Avery Trapezoid Ring Binder, 3&quot; Capacity, Black, 1040 sheets"/>
    <n v="0.36"/>
    <s v="United States"/>
    <x v="2"/>
    <x v="8"/>
    <s v="Los Angeles"/>
    <n v="90049"/>
    <x v="1"/>
    <d v="2015-01-04T00:00:00"/>
    <n v="-19.0992"/>
    <n v="3"/>
    <n v="124.81"/>
    <n v="9285"/>
    <x v="2"/>
    <n v="349.10267227520887"/>
  </r>
  <r>
    <n v="1136"/>
    <s v="Carmen McPherson"/>
    <x v="1"/>
    <n v="0.09"/>
    <n v="270.97000000000003"/>
    <n v="28.06"/>
    <x v="0"/>
    <x v="1"/>
    <x v="1"/>
    <x v="3"/>
    <x v="3"/>
    <s v="Epson LQ-570e Dot Matrix Printer"/>
    <n v="0.56000000000000005"/>
    <s v="United States"/>
    <x v="1"/>
    <x v="10"/>
    <s v="Carol Stream"/>
    <n v="60188"/>
    <x v="1"/>
    <d v="2015-01-04T00:00:00"/>
    <n v="2660.1432"/>
    <n v="15"/>
    <n v="3855.28"/>
    <n v="87940"/>
    <x v="1"/>
    <n v="4556.5775525669706"/>
  </r>
  <r>
    <n v="67"/>
    <s v="Ellen McCormick"/>
    <x v="2"/>
    <n v="0.05"/>
    <n v="155.06"/>
    <n v="7.07"/>
    <x v="1"/>
    <x v="3"/>
    <x v="2"/>
    <x v="6"/>
    <x v="5"/>
    <s v="Dual Level, Single-Width Filing Carts"/>
    <n v="0.59"/>
    <s v="United States"/>
    <x v="2"/>
    <x v="8"/>
    <s v="Napa"/>
    <n v="94559"/>
    <x v="1"/>
    <d v="2015-01-09T00:00:00"/>
    <n v="845.66399999999999"/>
    <n v="8"/>
    <n v="1225.5999999999999"/>
    <n v="87946"/>
    <x v="2"/>
    <n v="1721.3171531905409"/>
  </r>
  <r>
    <n v="68"/>
    <s v="Scott Bunn"/>
    <x v="2"/>
    <n v="0"/>
    <n v="291.73"/>
    <n v="48.8"/>
    <x v="0"/>
    <x v="3"/>
    <x v="0"/>
    <x v="9"/>
    <x v="3"/>
    <s v="Hon 4070 Series Pagoda™ Armless Upholstered Stacking Chairs"/>
    <n v="0.56000000000000005"/>
    <s v="United States"/>
    <x v="3"/>
    <x v="11"/>
    <s v="New York City"/>
    <n v="10177"/>
    <x v="1"/>
    <d v="2015-01-02T00:00:00"/>
    <n v="-308.928"/>
    <n v="4"/>
    <n v="1239.06"/>
    <n v="37537"/>
    <x v="3"/>
    <n v="2325.1250425462918"/>
  </r>
  <r>
    <n v="68"/>
    <s v="Scott Bunn"/>
    <x v="2"/>
    <n v="7.0000000000000007E-2"/>
    <n v="100.98"/>
    <n v="45"/>
    <x v="0"/>
    <x v="3"/>
    <x v="0"/>
    <x v="9"/>
    <x v="3"/>
    <s v="Hon Valutask™ Swivel Chairs"/>
    <n v="0.69"/>
    <s v="United States"/>
    <x v="3"/>
    <x v="11"/>
    <s v="New York City"/>
    <n v="10177"/>
    <x v="1"/>
    <d v="2015-01-04T00:00:00"/>
    <n v="-1679.76"/>
    <n v="43"/>
    <n v="4083.19"/>
    <n v="37537"/>
    <x v="3"/>
    <n v="280.47023548625555"/>
  </r>
  <r>
    <n v="68"/>
    <s v="Scott Bunn"/>
    <x v="2"/>
    <n v="0.05"/>
    <n v="155.06"/>
    <n v="7.07"/>
    <x v="1"/>
    <x v="3"/>
    <x v="2"/>
    <x v="6"/>
    <x v="5"/>
    <s v="Dual Level, Single-Width Filing Carts"/>
    <n v="0.59"/>
    <s v="United States"/>
    <x v="3"/>
    <x v="11"/>
    <s v="New York City"/>
    <n v="10177"/>
    <x v="1"/>
    <d v="2015-01-09T00:00:00"/>
    <n v="575.39599999999996"/>
    <n v="32"/>
    <n v="4902.38"/>
    <n v="37537"/>
    <x v="3"/>
    <n v="1444.5557692537045"/>
  </r>
  <r>
    <n v="164"/>
    <s v="Robin Kramer Vaughn"/>
    <x v="4"/>
    <n v="0.05"/>
    <n v="100.98"/>
    <n v="35.840000000000003"/>
    <x v="0"/>
    <x v="2"/>
    <x v="0"/>
    <x v="10"/>
    <x v="0"/>
    <s v="Bush Westfield Collection Bookcases, Fully Assembled"/>
    <n v="0.62"/>
    <s v="United States"/>
    <x v="2"/>
    <x v="4"/>
    <s v="Richland"/>
    <n v="99352"/>
    <x v="1"/>
    <d v="2015-01-04T00:00:00"/>
    <n v="-111.4"/>
    <n v="7"/>
    <n v="715.55"/>
    <n v="89961"/>
    <x v="2"/>
    <n v="1551.8026353674588"/>
  </r>
  <r>
    <n v="164"/>
    <s v="Robin Kramer Vaughn"/>
    <x v="4"/>
    <n v="0.02"/>
    <n v="4.9800000000000004"/>
    <n v="5.49"/>
    <x v="1"/>
    <x v="2"/>
    <x v="2"/>
    <x v="7"/>
    <x v="5"/>
    <s v="Xerox 1952"/>
    <n v="0.38"/>
    <s v="United States"/>
    <x v="2"/>
    <x v="4"/>
    <s v="Richland"/>
    <n v="99352"/>
    <x v="1"/>
    <d v="2015-01-03T00:00:00"/>
    <n v="-77.03"/>
    <n v="9"/>
    <n v="45.63"/>
    <n v="89961"/>
    <x v="2"/>
    <n v="71.268071143710813"/>
  </r>
  <r>
    <n v="258"/>
    <s v="Allan Shields"/>
    <x v="4"/>
    <n v="0.05"/>
    <n v="17.48"/>
    <n v="1.99"/>
    <x v="1"/>
    <x v="1"/>
    <x v="1"/>
    <x v="1"/>
    <x v="1"/>
    <s v="Maxell Pro 80 Minute CD-R, 10/Pack"/>
    <n v="0.45"/>
    <s v="United States"/>
    <x v="0"/>
    <x v="12"/>
    <s v="Seminole"/>
    <n v="33772"/>
    <x v="1"/>
    <d v="2015-01-04T00:00:00"/>
    <n v="-127.008"/>
    <n v="3"/>
    <n v="52.47"/>
    <n v="85858"/>
    <x v="0"/>
    <n v="-58.500853591101766"/>
  </r>
  <r>
    <n v="349"/>
    <s v="Kim Weiss"/>
    <x v="4"/>
    <n v="0.04"/>
    <n v="99.23"/>
    <n v="8.99"/>
    <x v="1"/>
    <x v="2"/>
    <x v="0"/>
    <x v="11"/>
    <x v="1"/>
    <s v="GE 48&quot; Fluorescent Tube, Cool White Energy Saver, 34 Watts, 30/Box"/>
    <n v="0.35"/>
    <s v="United States"/>
    <x v="0"/>
    <x v="12"/>
    <s v="Miami"/>
    <n v="33132"/>
    <x v="1"/>
    <d v="2015-01-04T00:00:00"/>
    <n v="1916.6757"/>
    <n v="54"/>
    <n v="5555.6"/>
    <n v="11527"/>
    <x v="0"/>
    <n v="2466.7612047040761"/>
  </r>
  <r>
    <n v="351"/>
    <s v="Juanita Coley Knox"/>
    <x v="4"/>
    <n v="0.04"/>
    <n v="99.23"/>
    <n v="8.99"/>
    <x v="1"/>
    <x v="2"/>
    <x v="0"/>
    <x v="11"/>
    <x v="1"/>
    <s v="GE 48&quot; Fluorescent Tube, Cool White Energy Saver, 34 Watts, 30/Box"/>
    <n v="0.35"/>
    <s v="United States"/>
    <x v="3"/>
    <x v="11"/>
    <s v="Watertown"/>
    <n v="13601"/>
    <x v="1"/>
    <d v="2015-01-04T00:00:00"/>
    <n v="993.83460000000002"/>
    <n v="14"/>
    <n v="1440.34"/>
    <n v="88686"/>
    <x v="3"/>
    <n v="1521.7481806324408"/>
  </r>
  <r>
    <n v="388"/>
    <s v="Roger Schwartz"/>
    <x v="0"/>
    <n v="0.03"/>
    <n v="5.28"/>
    <n v="5.66"/>
    <x v="1"/>
    <x v="3"/>
    <x v="2"/>
    <x v="7"/>
    <x v="5"/>
    <s v="Xerox 4200 Series MultiUse Premium Copy Paper (20Lb. and 84 Bright)"/>
    <n v="0.4"/>
    <s v="United States"/>
    <x v="1"/>
    <x v="13"/>
    <s v="Kearney"/>
    <n v="68847"/>
    <x v="2"/>
    <d v="2015-01-05T00:00:00"/>
    <n v="-51.559199999999997"/>
    <n v="4"/>
    <n v="22.82"/>
    <n v="90337"/>
    <x v="1"/>
    <n v="359.81374221178191"/>
  </r>
  <r>
    <n v="388"/>
    <s v="Roger Schwartz"/>
    <x v="0"/>
    <n v="0.01"/>
    <n v="110.99"/>
    <n v="2.5"/>
    <x v="1"/>
    <x v="3"/>
    <x v="1"/>
    <x v="12"/>
    <x v="5"/>
    <s v="T18"/>
    <n v="0.56999999999999995"/>
    <s v="United States"/>
    <x v="1"/>
    <x v="13"/>
    <s v="Kearney"/>
    <n v="68847"/>
    <x v="2"/>
    <d v="2015-01-06T00:00:00"/>
    <n v="-263.56572"/>
    <n v="2"/>
    <n v="188.66"/>
    <n v="90337"/>
    <x v="1"/>
    <n v="541.09930959240842"/>
  </r>
  <r>
    <n v="114"/>
    <s v="Ron Newton"/>
    <x v="1"/>
    <n v="0.03"/>
    <n v="4.26"/>
    <n v="1.2"/>
    <x v="1"/>
    <x v="2"/>
    <x v="2"/>
    <x v="2"/>
    <x v="2"/>
    <s v="Dixon Prang® Watercolor Pencils, 10-Color Set with Brush"/>
    <n v="0.44"/>
    <s v="United States"/>
    <x v="2"/>
    <x v="14"/>
    <s v="Lake Oswego"/>
    <n v="97035"/>
    <x v="2"/>
    <d v="2015-01-04T00:00:00"/>
    <n v="18.658000000000001"/>
    <n v="7"/>
    <n v="29.5"/>
    <n v="89583"/>
    <x v="2"/>
    <n v="76.437430594097066"/>
  </r>
  <r>
    <n v="117"/>
    <s v="Linda Weiss"/>
    <x v="1"/>
    <n v="0.03"/>
    <n v="4.26"/>
    <n v="1.2"/>
    <x v="1"/>
    <x v="2"/>
    <x v="2"/>
    <x v="2"/>
    <x v="2"/>
    <s v="Dixon Prang® Watercolor Pencils, 10-Color Set with Brush"/>
    <n v="0.44"/>
    <s v="United States"/>
    <x v="2"/>
    <x v="4"/>
    <s v="Seattle"/>
    <n v="98103"/>
    <x v="2"/>
    <d v="2015-01-04T00:00:00"/>
    <n v="9.82"/>
    <n v="29"/>
    <n v="122.23"/>
    <n v="7909"/>
    <x v="2"/>
    <n v="67.387091259681711"/>
  </r>
  <r>
    <n v="1988"/>
    <s v="Anna Burgess"/>
    <x v="1"/>
    <n v="0.05"/>
    <n v="20.98"/>
    <n v="21.2"/>
    <x v="1"/>
    <x v="2"/>
    <x v="0"/>
    <x v="11"/>
    <x v="6"/>
    <s v="36X48 HARDFLOOR CHAIRMAT"/>
    <n v="0.78"/>
    <s v="United States"/>
    <x v="2"/>
    <x v="15"/>
    <s v="Draper"/>
    <n v="84020"/>
    <x v="2"/>
    <d v="2015-01-04T00:00:00"/>
    <n v="-181.102"/>
    <n v="3"/>
    <n v="65.69"/>
    <n v="89999"/>
    <x v="2"/>
    <n v="746.43738558475081"/>
  </r>
  <r>
    <n v="2131"/>
    <s v="Mary Hewitt"/>
    <x v="1"/>
    <n v="0.09"/>
    <n v="150.97999999999999"/>
    <n v="66.27"/>
    <x v="0"/>
    <x v="2"/>
    <x v="0"/>
    <x v="10"/>
    <x v="0"/>
    <s v="Bush Mission Pointe Library"/>
    <n v="0.65"/>
    <s v="United States"/>
    <x v="1"/>
    <x v="6"/>
    <s v="Gladstone"/>
    <n v="64118"/>
    <x v="2"/>
    <d v="2015-01-04T00:00:00"/>
    <n v="-407.85"/>
    <n v="2"/>
    <n v="302.33999999999997"/>
    <n v="90079"/>
    <x v="1"/>
    <n v="2229.2046405099354"/>
  </r>
  <r>
    <n v="2302"/>
    <s v="Beth Dolan"/>
    <x v="1"/>
    <n v="0.1"/>
    <n v="12.53"/>
    <n v="0.49"/>
    <x v="1"/>
    <x v="3"/>
    <x v="2"/>
    <x v="13"/>
    <x v="5"/>
    <s v="Round Specialty Laser Printer Labels"/>
    <n v="0.38"/>
    <s v="United States"/>
    <x v="0"/>
    <x v="12"/>
    <s v="Panama City"/>
    <n v="32404"/>
    <x v="2"/>
    <d v="2015-01-04T00:00:00"/>
    <n v="244.464"/>
    <n v="8"/>
    <n v="92.02"/>
    <n v="87696"/>
    <x v="0"/>
    <n v="187.38713762179358"/>
  </r>
  <r>
    <n v="2302"/>
    <s v="Beth Dolan"/>
    <x v="1"/>
    <n v="0.1"/>
    <n v="146.34"/>
    <n v="43.75"/>
    <x v="0"/>
    <x v="3"/>
    <x v="0"/>
    <x v="0"/>
    <x v="0"/>
    <s v="Bevis Round Conference Table Top &amp; Single Column Base"/>
    <n v="0.64"/>
    <s v="United States"/>
    <x v="0"/>
    <x v="12"/>
    <s v="Panama City"/>
    <n v="32404"/>
    <x v="2"/>
    <d v="2015-01-04T00:00:00"/>
    <n v="-473.57799999999997"/>
    <n v="2"/>
    <n v="283.55"/>
    <n v="87696"/>
    <x v="0"/>
    <n v="1479.5621470726314"/>
  </r>
  <r>
    <n v="2303"/>
    <s v="Joe Baldwin"/>
    <x v="1"/>
    <n v="0.1"/>
    <n v="146.34"/>
    <n v="43.75"/>
    <x v="0"/>
    <x v="3"/>
    <x v="0"/>
    <x v="0"/>
    <x v="0"/>
    <s v="Bevis Round Conference Table Top &amp; Single Column Base"/>
    <n v="0.64"/>
    <s v="United States"/>
    <x v="3"/>
    <x v="11"/>
    <s v="New York City"/>
    <n v="10011"/>
    <x v="2"/>
    <d v="2015-01-04T00:00:00"/>
    <n v="-270.85000000000002"/>
    <n v="6"/>
    <n v="850.64"/>
    <n v="37987"/>
    <x v="3"/>
    <n v="1687.1608337197633"/>
  </r>
  <r>
    <n v="2458"/>
    <s v="Troy Casey"/>
    <x v="1"/>
    <n v="0.03"/>
    <n v="6.48"/>
    <n v="8.73"/>
    <x v="1"/>
    <x v="2"/>
    <x v="2"/>
    <x v="7"/>
    <x v="5"/>
    <s v="Xerox 227"/>
    <n v="0.37"/>
    <s v="United States"/>
    <x v="1"/>
    <x v="7"/>
    <s v="Edina"/>
    <n v="55410"/>
    <x v="2"/>
    <d v="2015-01-05T00:00:00"/>
    <n v="-35.04"/>
    <n v="2"/>
    <n v="15.95"/>
    <n v="91285"/>
    <x v="1"/>
    <n v="178.34634514636133"/>
  </r>
  <r>
    <n v="2460"/>
    <s v="Lucille Gibbons"/>
    <x v="1"/>
    <n v="0.03"/>
    <n v="6.48"/>
    <n v="8.73"/>
    <x v="1"/>
    <x v="2"/>
    <x v="2"/>
    <x v="7"/>
    <x v="5"/>
    <s v="Xerox 227"/>
    <n v="0.37"/>
    <s v="United States"/>
    <x v="3"/>
    <x v="11"/>
    <s v="New York City"/>
    <n v="10035"/>
    <x v="2"/>
    <d v="2015-01-05T00:00:00"/>
    <n v="-35.04"/>
    <n v="8"/>
    <n v="63.78"/>
    <n v="30785"/>
    <x v="3"/>
    <n v="178.34634514636133"/>
  </r>
  <r>
    <n v="2460"/>
    <s v="Lucille Gibbons"/>
    <x v="1"/>
    <n v="7.0000000000000007E-2"/>
    <n v="9.93"/>
    <n v="1.0900000000000001"/>
    <x v="1"/>
    <x v="2"/>
    <x v="2"/>
    <x v="2"/>
    <x v="2"/>
    <s v="Peel-Off® China Markers"/>
    <n v="0.43"/>
    <s v="United States"/>
    <x v="3"/>
    <x v="11"/>
    <s v="New York City"/>
    <n v="10035"/>
    <x v="2"/>
    <d v="2015-01-06T00:00:00"/>
    <n v="149.53"/>
    <n v="46"/>
    <n v="451.61"/>
    <n v="30785"/>
    <x v="3"/>
    <n v="190.43310767037593"/>
  </r>
  <r>
    <n v="2579"/>
    <s v="Marshall Sutherland"/>
    <x v="1"/>
    <n v="0.09"/>
    <n v="212.6"/>
    <n v="52.2"/>
    <x v="0"/>
    <x v="2"/>
    <x v="0"/>
    <x v="0"/>
    <x v="0"/>
    <s v="Bush Advantage Collection® Round Conference Table"/>
    <n v="0.64"/>
    <s v="United States"/>
    <x v="0"/>
    <x v="16"/>
    <s v="Phenix City"/>
    <n v="36869"/>
    <x v="2"/>
    <d v="2015-01-04T00:00:00"/>
    <n v="-274.49799999999999"/>
    <n v="1"/>
    <n v="174.5"/>
    <n v="88296"/>
    <x v="0"/>
    <n v="2161.6293751217149"/>
  </r>
  <r>
    <n v="169"/>
    <s v="Janice Cole"/>
    <x v="2"/>
    <n v="0.08"/>
    <n v="43.22"/>
    <n v="16.71"/>
    <x v="1"/>
    <x v="3"/>
    <x v="1"/>
    <x v="1"/>
    <x v="5"/>
    <s v="Fellowes Mobile Numeric Keypad, Graphite"/>
    <n v="0.66"/>
    <s v="United States"/>
    <x v="0"/>
    <x v="17"/>
    <s v="Baton Rouge"/>
    <n v="70802"/>
    <x v="2"/>
    <d v="2015-01-05T00:00:00"/>
    <n v="280.27458000000001"/>
    <n v="3"/>
    <n v="130.62"/>
    <n v="87463"/>
    <x v="0"/>
    <n v="1096.7304748025567"/>
  </r>
  <r>
    <n v="169"/>
    <s v="Janice Cole"/>
    <x v="2"/>
    <n v="0.05"/>
    <n v="574.74"/>
    <n v="24.49"/>
    <x v="1"/>
    <x v="3"/>
    <x v="1"/>
    <x v="3"/>
    <x v="4"/>
    <s v="Polycom ViaVideo™ Desktop Video Communications Unit"/>
    <n v="0.37"/>
    <s v="United States"/>
    <x v="0"/>
    <x v="17"/>
    <s v="Baton Rouge"/>
    <n v="70802"/>
    <x v="2"/>
    <d v="2015-01-10T00:00:00"/>
    <n v="-112.4263"/>
    <n v="12"/>
    <n v="6945.16"/>
    <n v="87463"/>
    <x v="0"/>
    <n v="2353.7561181610472"/>
  </r>
  <r>
    <n v="169"/>
    <s v="Janice Cole"/>
    <x v="2"/>
    <n v="0.04"/>
    <n v="10.14"/>
    <n v="2.27"/>
    <x v="1"/>
    <x v="3"/>
    <x v="2"/>
    <x v="7"/>
    <x v="2"/>
    <s v="Staples Wirebound Steno Books, 6&quot; x 9&quot;, 12/Pack"/>
    <n v="0.36"/>
    <s v="United States"/>
    <x v="0"/>
    <x v="17"/>
    <s v="Baton Rouge"/>
    <n v="70802"/>
    <x v="2"/>
    <d v="2015-01-07T00:00:00"/>
    <n v="24.923999999999999"/>
    <n v="3"/>
    <n v="30.94"/>
    <n v="87463"/>
    <x v="0"/>
    <n v="109.56571793464431"/>
  </r>
  <r>
    <n v="1777"/>
    <s v="Miriam Greenberg"/>
    <x v="2"/>
    <n v="0.02"/>
    <n v="10.06"/>
    <n v="2.06"/>
    <x v="1"/>
    <x v="1"/>
    <x v="2"/>
    <x v="7"/>
    <x v="2"/>
    <s v="Riverleaf Stik-Withit® Designer Note Cubes®"/>
    <n v="0.39"/>
    <s v="United States"/>
    <x v="1"/>
    <x v="2"/>
    <s v="Valparaiso"/>
    <n v="46383"/>
    <x v="2"/>
    <d v="2015-01-08T00:00:00"/>
    <n v="90.624600000000001"/>
    <n v="13"/>
    <n v="131.34"/>
    <n v="89940"/>
    <x v="1"/>
    <n v="180.00645927298146"/>
  </r>
  <r>
    <n v="2081"/>
    <s v="Matthew Conway"/>
    <x v="2"/>
    <n v="0.09"/>
    <n v="1.48"/>
    <n v="0.7"/>
    <x v="1"/>
    <x v="3"/>
    <x v="2"/>
    <x v="14"/>
    <x v="2"/>
    <s v="Binder Clips by OIC"/>
    <n v="0.37"/>
    <s v="United States"/>
    <x v="3"/>
    <x v="11"/>
    <s v="Ithaca"/>
    <n v="14853"/>
    <x v="2"/>
    <d v="2015-01-05T00:00:00"/>
    <n v="1.68"/>
    <n v="6"/>
    <n v="8.9499999999999993"/>
    <n v="86092"/>
    <x v="3"/>
    <n v="-9.4939151631853207"/>
  </r>
  <r>
    <n v="193"/>
    <s v="Danny Hong"/>
    <x v="3"/>
    <n v="0"/>
    <n v="213.45"/>
    <n v="14.7"/>
    <x v="0"/>
    <x v="3"/>
    <x v="1"/>
    <x v="3"/>
    <x v="3"/>
    <s v="Panasonic KX-P2130 Dot Matrix Printer"/>
    <n v="0.59"/>
    <s v="United States"/>
    <x v="2"/>
    <x v="15"/>
    <s v="Layton"/>
    <n v="84041"/>
    <x v="2"/>
    <d v="2015-01-05T00:00:00"/>
    <n v="-560.81417999999996"/>
    <n v="1"/>
    <n v="224.12"/>
    <n v="90430"/>
    <x v="2"/>
    <n v="1025.6168654354819"/>
  </r>
  <r>
    <n v="2203"/>
    <s v="Eddie Walker"/>
    <x v="0"/>
    <n v="0.03"/>
    <n v="399.98"/>
    <n v="12.06"/>
    <x v="0"/>
    <x v="2"/>
    <x v="1"/>
    <x v="3"/>
    <x v="0"/>
    <s v="Okidata ML320 Series Turbo Dot Matrix Printers"/>
    <n v="0.56000000000000005"/>
    <s v="United States"/>
    <x v="1"/>
    <x v="7"/>
    <s v="Brooklyn Park"/>
    <n v="55445"/>
    <x v="3"/>
    <d v="2015-01-06T00:00:00"/>
    <n v="-663.51419999999996"/>
    <n v="2"/>
    <n v="807"/>
    <n v="86052"/>
    <x v="1"/>
    <n v="1506.5732214337281"/>
  </r>
  <r>
    <n v="3146"/>
    <s v="Maureen Stout"/>
    <x v="0"/>
    <n v="0.03"/>
    <n v="3.36"/>
    <n v="6.27"/>
    <x v="1"/>
    <x v="3"/>
    <x v="2"/>
    <x v="5"/>
    <x v="5"/>
    <s v="Cardinal Poly Pocket Divider Pockets for Ring Binders"/>
    <n v="0.4"/>
    <s v="United States"/>
    <x v="1"/>
    <x v="18"/>
    <s v="Pharr"/>
    <n v="78577"/>
    <x v="3"/>
    <d v="2015-01-05T00:00:00"/>
    <n v="-94.258600000000001"/>
    <n v="4"/>
    <n v="14.9"/>
    <n v="85850"/>
    <x v="1"/>
    <n v="326.93276163067873"/>
  </r>
  <r>
    <n v="3146"/>
    <s v="Maureen Stout"/>
    <x v="0"/>
    <n v="7.0000000000000007E-2"/>
    <n v="3.71"/>
    <n v="1.93"/>
    <x v="2"/>
    <x v="3"/>
    <x v="2"/>
    <x v="7"/>
    <x v="2"/>
    <s v="&quot;While you Were Out&quot; Message Book, One Form per Page"/>
    <n v="0.35"/>
    <s v="United States"/>
    <x v="1"/>
    <x v="18"/>
    <s v="Pharr"/>
    <n v="78577"/>
    <x v="3"/>
    <d v="2015-01-06T00:00:00"/>
    <n v="6.3308"/>
    <n v="11"/>
    <n v="39.64"/>
    <n v="85850"/>
    <x v="1"/>
    <n v="160.87211312543013"/>
  </r>
  <r>
    <n v="915"/>
    <s v="Carol Sherrill"/>
    <x v="1"/>
    <n v="0.06"/>
    <n v="350.98"/>
    <n v="30"/>
    <x v="0"/>
    <x v="2"/>
    <x v="0"/>
    <x v="9"/>
    <x v="3"/>
    <s v="Office Star - Professional Matrix Back Chair with 2-to-1 Synchro Tilt and Mesh Fabric Seat"/>
    <n v="0.61"/>
    <s v="United States"/>
    <x v="1"/>
    <x v="18"/>
    <s v="Bryan"/>
    <n v="77803"/>
    <x v="3"/>
    <d v="2015-01-05T00:00:00"/>
    <n v="-489.41559999999998"/>
    <n v="1"/>
    <n v="346.52"/>
    <n v="86356"/>
    <x v="1"/>
    <n v="1756.413254425702"/>
  </r>
  <r>
    <n v="2393"/>
    <s v="Debbie Dillon"/>
    <x v="1"/>
    <n v="0.06"/>
    <n v="105.29"/>
    <n v="10.119999999999999"/>
    <x v="1"/>
    <x v="3"/>
    <x v="0"/>
    <x v="11"/>
    <x v="4"/>
    <s v="Eldon Antistatic Chair Mats for Low to Medium Pile Carpets"/>
    <n v="0.79"/>
    <s v="United States"/>
    <x v="0"/>
    <x v="5"/>
    <s v="Roswell"/>
    <n v="30076"/>
    <x v="3"/>
    <d v="2015-01-06T00:00:00"/>
    <n v="-45.01"/>
    <n v="12"/>
    <n v="1202.6600000000001"/>
    <n v="86951"/>
    <x v="0"/>
    <n v="814.97751796732609"/>
  </r>
  <r>
    <n v="916"/>
    <s v="Marion Wilcox"/>
    <x v="2"/>
    <n v="0.05"/>
    <n v="161.55000000000001"/>
    <n v="19.989999999999998"/>
    <x v="1"/>
    <x v="3"/>
    <x v="2"/>
    <x v="6"/>
    <x v="5"/>
    <s v="Fellowes Super Stor/Drawer® Files"/>
    <n v="0.66"/>
    <s v="United States"/>
    <x v="1"/>
    <x v="18"/>
    <s v="Burleson"/>
    <n v="76028"/>
    <x v="3"/>
    <d v="2015-01-11T00:00:00"/>
    <n v="35.31"/>
    <n v="3"/>
    <n v="499.31"/>
    <n v="86357"/>
    <x v="1"/>
    <n v="1327.1113315254729"/>
  </r>
  <r>
    <n v="1142"/>
    <s v="Russell Chan"/>
    <x v="4"/>
    <n v="0.05"/>
    <n v="363.25"/>
    <n v="19.989999999999998"/>
    <x v="1"/>
    <x v="2"/>
    <x v="2"/>
    <x v="8"/>
    <x v="5"/>
    <s v="Hoover WindTunnel™ Plus Canister Vacuum"/>
    <n v="0.56999999999999995"/>
    <s v="United States"/>
    <x v="1"/>
    <x v="18"/>
    <s v="Waco"/>
    <n v="76706"/>
    <x v="3"/>
    <d v="2015-01-06T00:00:00"/>
    <n v="1766.7795000000001"/>
    <n v="7"/>
    <n v="2560.5500000000002"/>
    <n v="86573"/>
    <x v="1"/>
    <n v="3620.7695187730446"/>
  </r>
  <r>
    <n v="890"/>
    <s v="Billie Fowler"/>
    <x v="0"/>
    <n v="0.08"/>
    <n v="1.81"/>
    <n v="0.75"/>
    <x v="1"/>
    <x v="1"/>
    <x v="0"/>
    <x v="9"/>
    <x v="3"/>
    <s v="Metal Folding Chairs, Beige, 4/Carton"/>
    <n v="0.57999999999999996"/>
    <s v="United States"/>
    <x v="1"/>
    <x v="18"/>
    <s v="Bedford"/>
    <n v="76021"/>
    <x v="4"/>
    <d v="2015-01-06T00:00:00"/>
    <n v="1.3224"/>
    <n v="11"/>
    <n v="19.97"/>
    <n v="89536"/>
    <x v="1"/>
    <n v="355.01996674442921"/>
  </r>
  <r>
    <n v="890"/>
    <s v="Billie Fowler"/>
    <x v="0"/>
    <n v="0.04"/>
    <n v="125.99"/>
    <n v="5.26"/>
    <x v="1"/>
    <x v="1"/>
    <x v="1"/>
    <x v="12"/>
    <x v="5"/>
    <s v="232"/>
    <n v="0.55000000000000004"/>
    <s v="United States"/>
    <x v="1"/>
    <x v="18"/>
    <s v="Bedford"/>
    <n v="76021"/>
    <x v="4"/>
    <d v="2015-01-05T00:00:00"/>
    <n v="455.42070000000001"/>
    <n v="6"/>
    <n v="660.03"/>
    <n v="89536"/>
    <x v="1"/>
    <n v="1335.2575390042448"/>
  </r>
  <r>
    <n v="2630"/>
    <s v="Betsy Puckett"/>
    <x v="0"/>
    <n v="0.01"/>
    <n v="194.3"/>
    <n v="11.54"/>
    <x v="1"/>
    <x v="0"/>
    <x v="0"/>
    <x v="11"/>
    <x v="4"/>
    <s v="Electrix Halogen Magnifier Lamp"/>
    <n v="0.59"/>
    <s v="United States"/>
    <x v="1"/>
    <x v="19"/>
    <s v="Norman"/>
    <n v="73071"/>
    <x v="4"/>
    <d v="2015-01-07T00:00:00"/>
    <n v="690.17939999999999"/>
    <n v="5"/>
    <n v="1000.26"/>
    <n v="85914"/>
    <x v="1"/>
    <n v="2036.2304649104865"/>
  </r>
  <r>
    <n v="2630"/>
    <s v="Betsy Puckett"/>
    <x v="0"/>
    <n v="0.02"/>
    <n v="209.84"/>
    <n v="21.21"/>
    <x v="1"/>
    <x v="0"/>
    <x v="0"/>
    <x v="11"/>
    <x v="4"/>
    <s v="Luxo Professional Fluorescent Magnifier Lamp with Clamp-Mount Base"/>
    <n v="0.59"/>
    <s v="United States"/>
    <x v="1"/>
    <x v="19"/>
    <s v="Norman"/>
    <n v="73071"/>
    <x v="4"/>
    <d v="2015-01-06T00:00:00"/>
    <n v="1507.6431"/>
    <n v="10"/>
    <n v="2184.9899999999998"/>
    <n v="85914"/>
    <x v="1"/>
    <n v="3182.6879474830071"/>
  </r>
  <r>
    <n v="2630"/>
    <s v="Betsy Puckett"/>
    <x v="0"/>
    <n v="0"/>
    <n v="145.44999999999999"/>
    <n v="17.850000000000001"/>
    <x v="0"/>
    <x v="0"/>
    <x v="1"/>
    <x v="3"/>
    <x v="3"/>
    <s v="Panasonic KX-P1150 Dot Matrix Printer"/>
    <n v="0.56000000000000005"/>
    <s v="United States"/>
    <x v="1"/>
    <x v="19"/>
    <s v="Norman"/>
    <n v="73071"/>
    <x v="4"/>
    <d v="2015-01-07T00:00:00"/>
    <n v="801.74680000000001"/>
    <n v="8"/>
    <n v="1191.2"/>
    <n v="85914"/>
    <x v="1"/>
    <n v="2349.9322523307105"/>
  </r>
  <r>
    <n v="2206"/>
    <s v="Bobby Powell"/>
    <x v="1"/>
    <n v="0.03"/>
    <n v="28.48"/>
    <n v="1.99"/>
    <x v="1"/>
    <x v="1"/>
    <x v="1"/>
    <x v="1"/>
    <x v="1"/>
    <s v="Memorex 4.7GB DVD+RW, 3/Pack"/>
    <n v="0.4"/>
    <s v="United States"/>
    <x v="1"/>
    <x v="20"/>
    <s v="Fort Dodge"/>
    <n v="50501"/>
    <x v="4"/>
    <d v="2015-01-06T00:00:00"/>
    <n v="-35.290399999999998"/>
    <n v="2"/>
    <n v="55.25"/>
    <n v="86258"/>
    <x v="1"/>
    <n v="26.291264716608644"/>
  </r>
  <r>
    <n v="2206"/>
    <s v="Bobby Powell"/>
    <x v="1"/>
    <n v="0.01"/>
    <n v="205.99"/>
    <n v="5.99"/>
    <x v="1"/>
    <x v="1"/>
    <x v="1"/>
    <x v="12"/>
    <x v="5"/>
    <s v="3285"/>
    <n v="0.59"/>
    <s v="United States"/>
    <x v="1"/>
    <x v="20"/>
    <s v="Fort Dodge"/>
    <n v="50501"/>
    <x v="4"/>
    <d v="2015-01-07T00:00:00"/>
    <n v="-74.883600000000001"/>
    <n v="3"/>
    <n v="551.22"/>
    <n v="86258"/>
    <x v="1"/>
    <n v="823.61590272118474"/>
  </r>
  <r>
    <n v="3125"/>
    <s v="Guy McDonald"/>
    <x v="1"/>
    <n v="0.08"/>
    <n v="120.97"/>
    <n v="26.3"/>
    <x v="0"/>
    <x v="2"/>
    <x v="1"/>
    <x v="3"/>
    <x v="3"/>
    <s v="Canon S750 Color Inkjet Printer"/>
    <n v="0.38"/>
    <s v="United States"/>
    <x v="1"/>
    <x v="10"/>
    <s v="Mount Prospect"/>
    <n v="60056"/>
    <x v="4"/>
    <d v="2015-01-07T00:00:00"/>
    <n v="-233.840688"/>
    <n v="2"/>
    <n v="233.58"/>
    <n v="87285"/>
    <x v="1"/>
    <n v="990.81217508672319"/>
  </r>
  <r>
    <n v="451"/>
    <s v="Joyce Murray"/>
    <x v="2"/>
    <n v="0.01"/>
    <n v="8.8800000000000008"/>
    <n v="6.28"/>
    <x v="1"/>
    <x v="2"/>
    <x v="2"/>
    <x v="5"/>
    <x v="5"/>
    <s v="GBC Instant Index™ System for Binding Systems"/>
    <n v="0.35"/>
    <s v="United States"/>
    <x v="2"/>
    <x v="8"/>
    <s v="Los Altos"/>
    <n v="94024"/>
    <x v="4"/>
    <d v="2015-01-10T00:00:00"/>
    <n v="-15.456"/>
    <n v="2"/>
    <n v="19.86"/>
    <n v="86013"/>
    <x v="2"/>
    <n v="217.05397741792993"/>
  </r>
  <r>
    <n v="451"/>
    <s v="Joyce Murray"/>
    <x v="2"/>
    <n v="0.06"/>
    <n v="2.88"/>
    <n v="0.99"/>
    <x v="1"/>
    <x v="2"/>
    <x v="2"/>
    <x v="13"/>
    <x v="5"/>
    <s v="Avery 514"/>
    <n v="0.36"/>
    <s v="United States"/>
    <x v="2"/>
    <x v="8"/>
    <s v="Los Altos"/>
    <n v="94024"/>
    <x v="4"/>
    <d v="2015-01-14T00:00:00"/>
    <n v="16.049399999999999"/>
    <n v="8"/>
    <n v="23.26"/>
    <n v="86013"/>
    <x v="2"/>
    <n v="59.575021598707792"/>
  </r>
  <r>
    <n v="1314"/>
    <s v="Keith Marsh"/>
    <x v="2"/>
    <n v="0.05"/>
    <n v="80.98"/>
    <n v="35"/>
    <x v="1"/>
    <x v="2"/>
    <x v="2"/>
    <x v="6"/>
    <x v="4"/>
    <s v="Carina Double Wide Media Storage Towers in Natural &amp; Black"/>
    <n v="0.81"/>
    <s v="United States"/>
    <x v="2"/>
    <x v="8"/>
    <s v="Los Angeles"/>
    <n v="90058"/>
    <x v="4"/>
    <d v="2015-01-09T00:00:00"/>
    <n v="-746.44"/>
    <n v="34"/>
    <n v="2710.47"/>
    <n v="27013"/>
    <x v="2"/>
    <n v="844.12253138021401"/>
  </r>
  <r>
    <n v="1314"/>
    <s v="Keith Marsh"/>
    <x v="2"/>
    <n v="0.05"/>
    <n v="279.48"/>
    <n v="35"/>
    <x v="1"/>
    <x v="2"/>
    <x v="2"/>
    <x v="6"/>
    <x v="4"/>
    <s v="Tennsco Snap-Together Open Shelving Units, Starter Sets and Add-On Units"/>
    <n v="0.8"/>
    <s v="United States"/>
    <x v="2"/>
    <x v="8"/>
    <s v="Los Angeles"/>
    <n v="90058"/>
    <x v="4"/>
    <d v="2015-01-05T00:00:00"/>
    <n v="-274.95"/>
    <n v="31"/>
    <n v="8354.73"/>
    <n v="27013"/>
    <x v="2"/>
    <n v="1940.5639369697728"/>
  </r>
  <r>
    <n v="1316"/>
    <s v="Marion Lindsey"/>
    <x v="2"/>
    <n v="0.05"/>
    <n v="80.98"/>
    <n v="35"/>
    <x v="1"/>
    <x v="2"/>
    <x v="2"/>
    <x v="6"/>
    <x v="4"/>
    <s v="Carina Double Wide Media Storage Towers in Natural &amp; Black"/>
    <n v="0.81"/>
    <s v="United States"/>
    <x v="2"/>
    <x v="3"/>
    <s v="Commerce City"/>
    <n v="80022"/>
    <x v="4"/>
    <d v="2015-01-09T00:00:00"/>
    <n v="-746.44"/>
    <n v="8"/>
    <n v="637.76"/>
    <n v="87603"/>
    <x v="2"/>
    <n v="844.12253138021401"/>
  </r>
  <r>
    <n v="1316"/>
    <s v="Marion Lindsey"/>
    <x v="2"/>
    <n v="0.05"/>
    <n v="279.48"/>
    <n v="35"/>
    <x v="1"/>
    <x v="2"/>
    <x v="2"/>
    <x v="6"/>
    <x v="4"/>
    <s v="Tennsco Snap-Together Open Shelving Units, Starter Sets and Add-On Units"/>
    <n v="0.8"/>
    <s v="United States"/>
    <x v="2"/>
    <x v="3"/>
    <s v="Commerce City"/>
    <n v="80022"/>
    <x v="4"/>
    <d v="2015-01-05T00:00:00"/>
    <n v="-274.95"/>
    <n v="8"/>
    <n v="2156.06"/>
    <n v="87603"/>
    <x v="2"/>
    <n v="1940.5639369697728"/>
  </r>
  <r>
    <n v="3331"/>
    <s v="Elisabeth Shaw"/>
    <x v="4"/>
    <n v="0.09"/>
    <n v="5.98"/>
    <n v="4.6900000000000004"/>
    <x v="1"/>
    <x v="3"/>
    <x v="2"/>
    <x v="6"/>
    <x v="5"/>
    <s v="Perma STOR-ALL™ Hanging File Box, 13 1/8&quot;W x 12 1/4&quot;D x 10 1/2&quot;H"/>
    <n v="0.68"/>
    <s v="United States"/>
    <x v="0"/>
    <x v="12"/>
    <s v="Ormond Beach"/>
    <n v="32174"/>
    <x v="4"/>
    <d v="2015-01-06T00:00:00"/>
    <n v="-781.13419999999996"/>
    <n v="11"/>
    <n v="65.849999999999994"/>
    <n v="86283"/>
    <x v="0"/>
    <n v="-496.0737226881896"/>
  </r>
  <r>
    <n v="1085"/>
    <s v="Ted Dunlap"/>
    <x v="3"/>
    <n v="0.05"/>
    <n v="7.64"/>
    <n v="5.83"/>
    <x v="1"/>
    <x v="2"/>
    <x v="2"/>
    <x v="7"/>
    <x v="2"/>
    <s v="Rediform Wirebound &quot;Phone Memo&quot; Message Book, 11 x 5-3/4"/>
    <n v="0.36"/>
    <s v="United States"/>
    <x v="3"/>
    <x v="11"/>
    <s v="Deer Park"/>
    <n v="11729"/>
    <x v="4"/>
    <d v="2015-01-06T00:00:00"/>
    <n v="-40.275199999999998"/>
    <n v="6"/>
    <n v="47.18"/>
    <n v="86122"/>
    <x v="3"/>
    <n v="278.45480503861279"/>
  </r>
  <r>
    <n v="2151"/>
    <s v="Melinda Rogers"/>
    <x v="3"/>
    <n v="0.08"/>
    <n v="243.98"/>
    <n v="43.32"/>
    <x v="0"/>
    <x v="3"/>
    <x v="0"/>
    <x v="9"/>
    <x v="3"/>
    <s v="Hon Deluxe Fabric Upholstered Stacking Chairs, Rounded Back"/>
    <n v="0.55000000000000004"/>
    <s v="United States"/>
    <x v="1"/>
    <x v="20"/>
    <s v="Dubuque"/>
    <n v="52001"/>
    <x v="4"/>
    <d v="2015-01-06T00:00:00"/>
    <n v="-162.8244"/>
    <n v="1"/>
    <n v="248.84"/>
    <n v="90404"/>
    <x v="1"/>
    <n v="2233.7480774556529"/>
  </r>
  <r>
    <n v="1793"/>
    <s v="Derek Jernigan"/>
    <x v="0"/>
    <n v="0.04"/>
    <n v="880.98"/>
    <n v="44.55"/>
    <x v="0"/>
    <x v="2"/>
    <x v="0"/>
    <x v="10"/>
    <x v="0"/>
    <s v="Riverside Palais Royal Lawyers Bookcase, Royale Cherry Finish"/>
    <n v="0.62"/>
    <s v="United States"/>
    <x v="1"/>
    <x v="10"/>
    <s v="Galesburg"/>
    <n v="61401"/>
    <x v="5"/>
    <d v="2015-01-07T00:00:00"/>
    <n v="-13706.464"/>
    <n v="8"/>
    <n v="6968.9"/>
    <n v="87853"/>
    <x v="1"/>
    <n v="-9401.4204419881826"/>
  </r>
  <r>
    <n v="2418"/>
    <s v="Kyle Fink"/>
    <x v="0"/>
    <n v="0.03"/>
    <n v="2.1"/>
    <n v="0.7"/>
    <x v="1"/>
    <x v="1"/>
    <x v="2"/>
    <x v="2"/>
    <x v="2"/>
    <s v="Sanford EarthWrite® Recycled Pencils, Medium Soft, #2"/>
    <n v="0.56999999999999995"/>
    <s v="United States"/>
    <x v="0"/>
    <x v="21"/>
    <s v="Petersburg"/>
    <n v="23805"/>
    <x v="5"/>
    <d v="2015-01-07T00:00:00"/>
    <n v="-1473.9059999999999"/>
    <n v="4"/>
    <n v="8.7200000000000006"/>
    <n v="86750"/>
    <x v="0"/>
    <n v="-1131.3951008311606"/>
  </r>
  <r>
    <n v="1782"/>
    <s v="Lawrence Dennis"/>
    <x v="1"/>
    <n v="0.03"/>
    <n v="3.28"/>
    <n v="3.97"/>
    <x v="1"/>
    <x v="2"/>
    <x v="2"/>
    <x v="2"/>
    <x v="2"/>
    <s v="Newell 342"/>
    <n v="0.56000000000000005"/>
    <s v="United States"/>
    <x v="2"/>
    <x v="8"/>
    <s v="San Clemente"/>
    <n v="92672"/>
    <x v="5"/>
    <d v="2015-01-08T00:00:00"/>
    <n v="-90.755600000000001"/>
    <n v="7"/>
    <n v="24.57"/>
    <n v="89856"/>
    <x v="2"/>
    <n v="137.62762730423515"/>
  </r>
  <r>
    <n v="783"/>
    <s v="Carlos Byrd"/>
    <x v="2"/>
    <n v="0.02"/>
    <n v="100.98"/>
    <n v="35.840000000000003"/>
    <x v="0"/>
    <x v="0"/>
    <x v="0"/>
    <x v="10"/>
    <x v="0"/>
    <s v="Bush Westfield Collection Bookcases, Fully Assembled"/>
    <n v="0.62"/>
    <s v="United States"/>
    <x v="3"/>
    <x v="22"/>
    <s v="Bristol"/>
    <n v="6010"/>
    <x v="5"/>
    <d v="2015-01-06T00:00:00"/>
    <n v="-134.91200000000001"/>
    <n v="6"/>
    <n v="614.99"/>
    <n v="90961"/>
    <x v="3"/>
    <n v="1575.0804024960521"/>
  </r>
  <r>
    <n v="1828"/>
    <s v="Stacey Lucas"/>
    <x v="2"/>
    <n v="0.05"/>
    <n v="7.1"/>
    <n v="6.05"/>
    <x v="1"/>
    <x v="3"/>
    <x v="2"/>
    <x v="5"/>
    <x v="5"/>
    <s v="Wilson Jones Hanging View Binder, White, 1&quot;"/>
    <n v="0.39"/>
    <s v="United States"/>
    <x v="1"/>
    <x v="20"/>
    <s v="Cedar Falls"/>
    <n v="50613"/>
    <x v="5"/>
    <d v="2015-01-06T00:00:00"/>
    <n v="-101.246"/>
    <n v="14"/>
    <n v="100.99"/>
    <n v="86960"/>
    <x v="1"/>
    <n v="93.643389973802385"/>
  </r>
  <r>
    <n v="1828"/>
    <s v="Stacey Lucas"/>
    <x v="2"/>
    <n v="0.04"/>
    <n v="20.95"/>
    <n v="4"/>
    <x v="1"/>
    <x v="3"/>
    <x v="1"/>
    <x v="1"/>
    <x v="5"/>
    <s v="Fellowes Basic 104-Key Keyboard, Platinum"/>
    <n v="0.6"/>
    <s v="United States"/>
    <x v="1"/>
    <x v="20"/>
    <s v="Cedar Falls"/>
    <n v="50613"/>
    <x v="5"/>
    <d v="2015-01-11T00:00:00"/>
    <n v="-1.88"/>
    <n v="7"/>
    <n v="142.06"/>
    <n v="86960"/>
    <x v="1"/>
    <n v="363.28755509052223"/>
  </r>
  <r>
    <n v="1829"/>
    <s v="Suzanne Cochran"/>
    <x v="2"/>
    <n v="0.05"/>
    <n v="39.06"/>
    <n v="10.55"/>
    <x v="1"/>
    <x v="3"/>
    <x v="2"/>
    <x v="5"/>
    <x v="5"/>
    <s v="Ibico Recycled Linen-Style Covers"/>
    <n v="0.37"/>
    <s v="United States"/>
    <x v="1"/>
    <x v="20"/>
    <s v="Cedar Rapids"/>
    <n v="52402"/>
    <x v="5"/>
    <d v="2015-01-13T00:00:00"/>
    <n v="250.98060000000001"/>
    <n v="9"/>
    <n v="363.74"/>
    <n v="86960"/>
    <x v="1"/>
    <n v="662.2221562010983"/>
  </r>
  <r>
    <n v="1829"/>
    <s v="Suzanne Cochran"/>
    <x v="2"/>
    <n v="0.04"/>
    <n v="3.52"/>
    <n v="6.83"/>
    <x v="1"/>
    <x v="3"/>
    <x v="2"/>
    <x v="5"/>
    <x v="5"/>
    <s v="Self-Adhesive Ring Binder Labels"/>
    <n v="0.38"/>
    <s v="United States"/>
    <x v="1"/>
    <x v="20"/>
    <s v="Cedar Rapids"/>
    <n v="52402"/>
    <x v="5"/>
    <d v="2015-01-15T00:00:00"/>
    <n v="-57.753"/>
    <n v="4"/>
    <n v="15.93"/>
    <n v="86960"/>
    <x v="1"/>
    <n v="146.81981167129678"/>
  </r>
  <r>
    <n v="1829"/>
    <s v="Suzanne Cochran"/>
    <x v="2"/>
    <n v="0.02"/>
    <n v="15.51"/>
    <n v="17.78"/>
    <x v="1"/>
    <x v="3"/>
    <x v="2"/>
    <x v="6"/>
    <x v="5"/>
    <s v="Tenex File Box, Personal Filing Tote with Lid, Black"/>
    <n v="0.59"/>
    <s v="United States"/>
    <x v="1"/>
    <x v="20"/>
    <s v="Cedar Rapids"/>
    <n v="52402"/>
    <x v="5"/>
    <d v="2015-01-13T00:00:00"/>
    <n v="-47.97"/>
    <n v="1"/>
    <n v="21.28"/>
    <n v="86960"/>
    <x v="1"/>
    <n v="684.8208490096697"/>
  </r>
  <r>
    <n v="2146"/>
    <s v="Courtney Boyd"/>
    <x v="2"/>
    <n v="0.05"/>
    <n v="20.34"/>
    <n v="35"/>
    <x v="1"/>
    <x v="3"/>
    <x v="2"/>
    <x v="6"/>
    <x v="4"/>
    <s v="Tennsco Commercial Shelving"/>
    <n v="0.84"/>
    <s v="United States"/>
    <x v="0"/>
    <x v="21"/>
    <s v="Fairfax"/>
    <n v="20151"/>
    <x v="5"/>
    <d v="2015-01-10T00:00:00"/>
    <n v="52.776000000000003"/>
    <n v="2"/>
    <n v="53.02"/>
    <n v="87071"/>
    <x v="0"/>
    <n v="1467.0409036815813"/>
  </r>
  <r>
    <n v="211"/>
    <s v="Anna Wood"/>
    <x v="4"/>
    <n v="0.01"/>
    <n v="10.06"/>
    <n v="2.06"/>
    <x v="1"/>
    <x v="1"/>
    <x v="2"/>
    <x v="7"/>
    <x v="2"/>
    <s v="Riverleaf Stik-Withit® Designer Note Cubes®"/>
    <n v="0.39"/>
    <s v="United States"/>
    <x v="3"/>
    <x v="11"/>
    <s v="Utica"/>
    <n v="13501"/>
    <x v="5"/>
    <d v="2015-01-08T00:00:00"/>
    <n v="7.59"/>
    <n v="2"/>
    <n v="21.2"/>
    <n v="85964"/>
    <x v="3"/>
    <n v="34.580076259008756"/>
  </r>
  <r>
    <n v="211"/>
    <s v="Anna Wood"/>
    <x v="4"/>
    <n v="0"/>
    <n v="65.989999999999995"/>
    <n v="5.92"/>
    <x v="1"/>
    <x v="1"/>
    <x v="1"/>
    <x v="12"/>
    <x v="5"/>
    <s v="252"/>
    <n v="0.55000000000000004"/>
    <s v="United States"/>
    <x v="3"/>
    <x v="11"/>
    <s v="Utica"/>
    <n v="13501"/>
    <x v="5"/>
    <d v="2015-01-08T00:00:00"/>
    <n v="-107.98699999999999"/>
    <n v="3"/>
    <n v="173.32"/>
    <n v="85964"/>
    <x v="3"/>
    <n v="337.75044594866625"/>
  </r>
  <r>
    <n v="3347"/>
    <s v="Carrie McIntosh"/>
    <x v="4"/>
    <n v="7.0000000000000007E-2"/>
    <n v="7.68"/>
    <n v="6.16"/>
    <x v="2"/>
    <x v="1"/>
    <x v="2"/>
    <x v="5"/>
    <x v="5"/>
    <s v="GBC VeloBinder Strips"/>
    <n v="0.35"/>
    <s v="United States"/>
    <x v="0"/>
    <x v="12"/>
    <s v="Royal Palm Beach"/>
    <n v="33411"/>
    <x v="5"/>
    <d v="2015-01-08T00:00:00"/>
    <n v="125.9982"/>
    <n v="1"/>
    <n v="22.13"/>
    <n v="89355"/>
    <x v="0"/>
    <n v="106.583900877883"/>
  </r>
  <r>
    <n v="3347"/>
    <s v="Carrie McIntosh"/>
    <x v="4"/>
    <n v="0.05"/>
    <n v="6.64"/>
    <n v="4.95"/>
    <x v="2"/>
    <x v="1"/>
    <x v="0"/>
    <x v="11"/>
    <x v="1"/>
    <s v="G.E. Longer-Life Indoor Recessed Floodlight Bulbs"/>
    <n v="0.37"/>
    <s v="United States"/>
    <x v="0"/>
    <x v="12"/>
    <s v="Royal Palm Beach"/>
    <n v="33411"/>
    <x v="5"/>
    <d v="2015-01-08T00:00:00"/>
    <n v="-92.929199999999994"/>
    <n v="5"/>
    <n v="34.17"/>
    <n v="89355"/>
    <x v="0"/>
    <n v="-124.46504278871646"/>
  </r>
  <r>
    <n v="799"/>
    <s v="Lee McKenna Gregory"/>
    <x v="3"/>
    <n v="0.01"/>
    <n v="150.97999999999999"/>
    <n v="30"/>
    <x v="0"/>
    <x v="1"/>
    <x v="0"/>
    <x v="9"/>
    <x v="3"/>
    <s v="Novimex Swivel Fabric Task Chair"/>
    <n v="0.74"/>
    <s v="United States"/>
    <x v="0"/>
    <x v="23"/>
    <s v="Hilton Head Island"/>
    <n v="29915"/>
    <x v="5"/>
    <d v="2015-01-08T00:00:00"/>
    <n v="131.38200000000001"/>
    <n v="6"/>
    <n v="958.46"/>
    <n v="89909"/>
    <x v="0"/>
    <n v="2050.7295087060734"/>
  </r>
  <r>
    <n v="799"/>
    <s v="Lee McKenna Gregory"/>
    <x v="3"/>
    <n v="0.01"/>
    <n v="28.28"/>
    <n v="13.99"/>
    <x v="2"/>
    <x v="1"/>
    <x v="2"/>
    <x v="6"/>
    <x v="6"/>
    <s v="Eldon Portable Mobile Manager"/>
    <n v="0.57999999999999996"/>
    <s v="United States"/>
    <x v="0"/>
    <x v="23"/>
    <s v="Hilton Head Island"/>
    <n v="29915"/>
    <x v="5"/>
    <d v="2015-01-08T00:00:00"/>
    <n v="-89.292000000000002"/>
    <n v="12"/>
    <n v="368.84"/>
    <n v="89909"/>
    <x v="0"/>
    <n v="586.16940421355866"/>
  </r>
  <r>
    <n v="799"/>
    <s v="Lee McKenna Gregory"/>
    <x v="3"/>
    <n v="0.03"/>
    <n v="35.99"/>
    <n v="1.1000000000000001"/>
    <x v="1"/>
    <x v="1"/>
    <x v="1"/>
    <x v="12"/>
    <x v="5"/>
    <s v="Accessory35"/>
    <n v="0.55000000000000004"/>
    <s v="United States"/>
    <x v="0"/>
    <x v="23"/>
    <s v="Hilton Head Island"/>
    <n v="29915"/>
    <x v="5"/>
    <d v="2015-01-07T00:00:00"/>
    <n v="-211.036"/>
    <n v="1"/>
    <n v="30.86"/>
    <n v="89909"/>
    <x v="0"/>
    <n v="173.44963416437352"/>
  </r>
  <r>
    <n v="1950"/>
    <s v="Leslie Shannon"/>
    <x v="3"/>
    <n v="0.01"/>
    <n v="6.68"/>
    <n v="4.91"/>
    <x v="1"/>
    <x v="0"/>
    <x v="2"/>
    <x v="7"/>
    <x v="5"/>
    <s v="Xerox 1986"/>
    <n v="0.37"/>
    <s v="United States"/>
    <x v="2"/>
    <x v="24"/>
    <s v="Butte"/>
    <n v="59750"/>
    <x v="5"/>
    <d v="2015-01-08T00:00:00"/>
    <n v="-15.48"/>
    <n v="7"/>
    <n v="51.03"/>
    <n v="90414"/>
    <x v="2"/>
    <n v="270.67936337007274"/>
  </r>
  <r>
    <n v="2290"/>
    <s v="Glen Robertson"/>
    <x v="3"/>
    <n v="0"/>
    <n v="42.98"/>
    <n v="4.62"/>
    <x v="1"/>
    <x v="2"/>
    <x v="2"/>
    <x v="8"/>
    <x v="5"/>
    <s v="Belkin F9M820V08 8 Outlet Surge"/>
    <n v="0.56000000000000005"/>
    <s v="United States"/>
    <x v="1"/>
    <x v="7"/>
    <s v="Coon Rapids"/>
    <n v="55433"/>
    <x v="5"/>
    <d v="2015-01-08T00:00:00"/>
    <n v="385.30290000000002"/>
    <n v="12"/>
    <n v="558.41"/>
    <n v="88163"/>
    <x v="1"/>
    <n v="990.81926266270523"/>
  </r>
  <r>
    <n v="2290"/>
    <s v="Glen Robertson"/>
    <x v="3"/>
    <n v="0.03"/>
    <n v="21.78"/>
    <n v="5.94"/>
    <x v="1"/>
    <x v="2"/>
    <x v="2"/>
    <x v="8"/>
    <x v="6"/>
    <s v="Holmes HEPA Air Purifier"/>
    <n v="0.5"/>
    <s v="United States"/>
    <x v="1"/>
    <x v="7"/>
    <s v="Coon Rapids"/>
    <n v="55433"/>
    <x v="5"/>
    <d v="2015-01-08T00:00:00"/>
    <n v="187.2"/>
    <n v="13"/>
    <n v="290.22000000000003"/>
    <n v="88163"/>
    <x v="1"/>
    <n v="688.32121111075162"/>
  </r>
  <r>
    <n v="3285"/>
    <s v="Ricky Garner"/>
    <x v="3"/>
    <n v="0.06"/>
    <n v="1.7"/>
    <n v="1.99"/>
    <x v="1"/>
    <x v="1"/>
    <x v="1"/>
    <x v="1"/>
    <x v="1"/>
    <s v="BASF Silver 74 Minute CD-R"/>
    <n v="0.51"/>
    <s v="United States"/>
    <x v="0"/>
    <x v="21"/>
    <s v="Herndon"/>
    <n v="20170"/>
    <x v="5"/>
    <d v="2015-01-07T00:00:00"/>
    <n v="80.071200000000005"/>
    <n v="7"/>
    <n v="12.15"/>
    <n v="90750"/>
    <x v="0"/>
    <n v="335.64079897095115"/>
  </r>
  <r>
    <n v="3285"/>
    <s v="Ricky Garner"/>
    <x v="3"/>
    <n v="0.01"/>
    <n v="30.98"/>
    <n v="5.09"/>
    <x v="1"/>
    <x v="1"/>
    <x v="2"/>
    <x v="7"/>
    <x v="5"/>
    <s v="Xerox 19"/>
    <n v="0.4"/>
    <s v="United States"/>
    <x v="0"/>
    <x v="21"/>
    <s v="Herndon"/>
    <n v="20170"/>
    <x v="5"/>
    <d v="2015-01-08T00:00:00"/>
    <n v="896.40599999999995"/>
    <n v="9"/>
    <n v="288.42"/>
    <n v="90750"/>
    <x v="0"/>
    <n v="1290.6217038577261"/>
  </r>
  <r>
    <n v="619"/>
    <s v="Howard Rogers"/>
    <x v="0"/>
    <n v="0.03"/>
    <n v="14.2"/>
    <n v="5.3"/>
    <x v="1"/>
    <x v="1"/>
    <x v="0"/>
    <x v="11"/>
    <x v="2"/>
    <s v="Coloredge Poster Frame"/>
    <n v="0.46"/>
    <s v="United States"/>
    <x v="1"/>
    <x v="25"/>
    <s v="Southgate"/>
    <n v="48195"/>
    <x v="6"/>
    <d v="2015-01-08T00:00:00"/>
    <n v="107.02"/>
    <n v="14"/>
    <n v="205.98"/>
    <n v="88196"/>
    <x v="1"/>
    <n v="561.1359754085579"/>
  </r>
  <r>
    <n v="3"/>
    <s v="Bonnie Potter"/>
    <x v="1"/>
    <n v="0.01"/>
    <n v="2.84"/>
    <n v="0.93"/>
    <x v="2"/>
    <x v="3"/>
    <x v="2"/>
    <x v="2"/>
    <x v="2"/>
    <s v="SANFORD Liquid Accent™ Tank-Style Highlighters"/>
    <n v="0.54"/>
    <s v="United States"/>
    <x v="2"/>
    <x v="4"/>
    <s v="Anacortes"/>
    <n v="98221"/>
    <x v="6"/>
    <d v="2015-01-08T00:00:00"/>
    <n v="4.5599999999999996"/>
    <n v="4"/>
    <n v="13.01"/>
    <n v="88522"/>
    <x v="2"/>
    <n v="33.769145168792107"/>
  </r>
  <r>
    <n v="651"/>
    <s v="Leah Clapp"/>
    <x v="1"/>
    <n v="0.08"/>
    <n v="15.99"/>
    <n v="13.18"/>
    <x v="1"/>
    <x v="1"/>
    <x v="2"/>
    <x v="5"/>
    <x v="5"/>
    <s v="GBC Pre-Punched Binding Paper, Plastic, White, 8-1/2&quot; x 11&quot;"/>
    <n v="0.37"/>
    <s v="United States"/>
    <x v="2"/>
    <x v="26"/>
    <s v="Las Vegas"/>
    <n v="89115"/>
    <x v="6"/>
    <d v="2015-01-08T00:00:00"/>
    <n v="-246.92616000000001"/>
    <n v="12"/>
    <n v="192.33"/>
    <n v="91575"/>
    <x v="2"/>
    <n v="21.744249609910121"/>
  </r>
  <r>
    <n v="2630"/>
    <s v="Betsy Puckett"/>
    <x v="1"/>
    <n v="7.0000000000000007E-2"/>
    <n v="65.989999999999995"/>
    <n v="5.99"/>
    <x v="1"/>
    <x v="0"/>
    <x v="1"/>
    <x v="12"/>
    <x v="5"/>
    <s v="i1000"/>
    <n v="0.57999999999999996"/>
    <s v="United States"/>
    <x v="1"/>
    <x v="19"/>
    <s v="Norman"/>
    <n v="73071"/>
    <x v="6"/>
    <d v="2015-01-08T00:00:00"/>
    <n v="-139.18256"/>
    <n v="3"/>
    <n v="165.71"/>
    <n v="85915"/>
    <x v="1"/>
    <n v="291.06450129207991"/>
  </r>
  <r>
    <n v="1781"/>
    <s v="Jackie Capps"/>
    <x v="2"/>
    <n v="0.03"/>
    <n v="5.08"/>
    <n v="2.0299999999999998"/>
    <x v="1"/>
    <x v="2"/>
    <x v="0"/>
    <x v="11"/>
    <x v="2"/>
    <s v="Master Caster Door Stop, Brown"/>
    <n v="0.51"/>
    <s v="United States"/>
    <x v="2"/>
    <x v="8"/>
    <s v="San Carlos"/>
    <n v="94070"/>
    <x v="6"/>
    <d v="2015-01-12T00:00:00"/>
    <n v="15.1524"/>
    <n v="4"/>
    <n v="21.96"/>
    <n v="89858"/>
    <x v="2"/>
    <n v="238.7971225865825"/>
  </r>
  <r>
    <n v="3123"/>
    <s v="Jamie Manning"/>
    <x v="2"/>
    <n v="0.02"/>
    <n v="7.1"/>
    <n v="6.05"/>
    <x v="1"/>
    <x v="2"/>
    <x v="2"/>
    <x v="5"/>
    <x v="5"/>
    <s v="Wilson Jones Hanging View Binder, White, 1&quot;"/>
    <n v="0.39"/>
    <s v="United States"/>
    <x v="1"/>
    <x v="10"/>
    <s v="Melrose Park"/>
    <n v="60160"/>
    <x v="6"/>
    <d v="2015-01-09T00:00:00"/>
    <n v="-48.875"/>
    <n v="8"/>
    <n v="61.5"/>
    <n v="87287"/>
    <x v="1"/>
    <n v="197.53692535742098"/>
  </r>
  <r>
    <n v="3303"/>
    <s v="Carole Creech"/>
    <x v="2"/>
    <n v="0.04"/>
    <n v="33.89"/>
    <n v="5.0999999999999996"/>
    <x v="1"/>
    <x v="2"/>
    <x v="2"/>
    <x v="6"/>
    <x v="5"/>
    <s v="File Shuttle II and Handi-File, Black"/>
    <n v="0.6"/>
    <s v="United States"/>
    <x v="0"/>
    <x v="12"/>
    <s v="Lake Worth"/>
    <n v="33461"/>
    <x v="6"/>
    <d v="2015-01-12T00:00:00"/>
    <n v="68.676000000000002"/>
    <n v="6"/>
    <n v="200.64"/>
    <n v="87795"/>
    <x v="0"/>
    <n v="536.9244028428775"/>
  </r>
  <r>
    <n v="1367"/>
    <s v="James Hunter"/>
    <x v="4"/>
    <n v="0.03"/>
    <n v="73.98"/>
    <n v="14.52"/>
    <x v="1"/>
    <x v="1"/>
    <x v="1"/>
    <x v="1"/>
    <x v="5"/>
    <s v="Keytronic French Keyboard"/>
    <n v="0.65"/>
    <s v="United States"/>
    <x v="1"/>
    <x v="18"/>
    <s v="Lubbock"/>
    <n v="79424"/>
    <x v="6"/>
    <d v="2015-01-10T00:00:00"/>
    <n v="-326.23160000000001"/>
    <n v="1"/>
    <n v="79.02"/>
    <n v="90513"/>
    <x v="1"/>
    <n v="440.28802169280203"/>
  </r>
  <r>
    <n v="1606"/>
    <s v="Don Rogers"/>
    <x v="4"/>
    <n v="0.05"/>
    <n v="1.98"/>
    <n v="4.7699999999999996"/>
    <x v="1"/>
    <x v="2"/>
    <x v="2"/>
    <x v="5"/>
    <x v="5"/>
    <s v="Avery Reinforcements for Hole-Punch Pages"/>
    <n v="0.4"/>
    <s v="United States"/>
    <x v="3"/>
    <x v="11"/>
    <s v="Franklin Square"/>
    <n v="11010"/>
    <x v="6"/>
    <d v="2015-01-08T00:00:00"/>
    <n v="-14.359819999999999"/>
    <n v="1"/>
    <n v="3.53"/>
    <n v="87993"/>
    <x v="3"/>
    <n v="102.94260228770489"/>
  </r>
  <r>
    <n v="1606"/>
    <s v="Don Rogers"/>
    <x v="4"/>
    <n v="7.0000000000000007E-2"/>
    <n v="699.99"/>
    <n v="24.49"/>
    <x v="2"/>
    <x v="2"/>
    <x v="1"/>
    <x v="4"/>
    <x v="4"/>
    <s v="Canon PC1060 Personal Laser Copier"/>
    <n v="0.41"/>
    <s v="United States"/>
    <x v="3"/>
    <x v="11"/>
    <s v="Franklin Square"/>
    <n v="11010"/>
    <x v="6"/>
    <d v="2015-01-08T00:00:00"/>
    <n v="-2870.2775999999999"/>
    <n v="1"/>
    <n v="706.56"/>
    <n v="87993"/>
    <x v="3"/>
    <n v="-176.67570596133413"/>
  </r>
  <r>
    <n v="1606"/>
    <s v="Don Rogers"/>
    <x v="4"/>
    <n v="7.0000000000000007E-2"/>
    <n v="3174.835"/>
    <n v="24.49"/>
    <x v="1"/>
    <x v="2"/>
    <x v="1"/>
    <x v="3"/>
    <x v="4"/>
    <s v="Polycom ViewStation™ ISDN Videoconferencing Unit"/>
    <n v="0.39"/>
    <s v="United States"/>
    <x v="3"/>
    <x v="11"/>
    <s v="Franklin Square"/>
    <n v="11010"/>
    <x v="6"/>
    <d v="2015-01-08T00:00:00"/>
    <n v="77.983599999999996"/>
    <n v="2"/>
    <n v="13121.07"/>
    <n v="87993"/>
    <x v="3"/>
    <n v="21967.212971144159"/>
  </r>
  <r>
    <n v="3076"/>
    <s v="Peter Hardy"/>
    <x v="4"/>
    <n v="0"/>
    <n v="137.47999999999999"/>
    <n v="32.18"/>
    <x v="0"/>
    <x v="0"/>
    <x v="0"/>
    <x v="10"/>
    <x v="0"/>
    <s v="O'Sullivan Cherrywood Estates Traditional Barrister Bookcase"/>
    <n v="0.78"/>
    <s v="United States"/>
    <x v="3"/>
    <x v="27"/>
    <s v="Stow"/>
    <n v="44224"/>
    <x v="6"/>
    <d v="2015-01-08T00:00:00"/>
    <n v="-203.27"/>
    <n v="2"/>
    <n v="296.75"/>
    <n v="88241"/>
    <x v="3"/>
    <n v="1597.4819491121732"/>
  </r>
  <r>
    <n v="3079"/>
    <s v="Andrew Levine"/>
    <x v="4"/>
    <n v="0"/>
    <n v="137.47999999999999"/>
    <n v="32.18"/>
    <x v="0"/>
    <x v="0"/>
    <x v="0"/>
    <x v="10"/>
    <x v="0"/>
    <s v="O'Sullivan Cherrywood Estates Traditional Barrister Bookcase"/>
    <n v="0.78"/>
    <s v="United States"/>
    <x v="3"/>
    <x v="28"/>
    <s v="Philadelphia"/>
    <n v="19112"/>
    <x v="6"/>
    <d v="2015-01-08T00:00:00"/>
    <n v="-203.27"/>
    <n v="10"/>
    <n v="1483.76"/>
    <n v="12480"/>
    <x v="3"/>
    <n v="1597.4819491121732"/>
  </r>
  <r>
    <n v="2868"/>
    <s v="Eugene Clayton"/>
    <x v="1"/>
    <n v="0.03"/>
    <n v="896.99"/>
    <n v="19.989999999999998"/>
    <x v="1"/>
    <x v="3"/>
    <x v="2"/>
    <x v="5"/>
    <x v="5"/>
    <s v="GBC DocuBind TL300 Electric Binding System"/>
    <n v="0.38"/>
    <s v="United States"/>
    <x v="2"/>
    <x v="4"/>
    <s v="Edmonds"/>
    <n v="98026"/>
    <x v="7"/>
    <d v="2015-01-10T00:00:00"/>
    <n v="3602.1311999999998"/>
    <n v="6"/>
    <n v="5220.4799999999996"/>
    <n v="85826"/>
    <x v="2"/>
    <n v="6982.1191604509431"/>
  </r>
  <r>
    <n v="2908"/>
    <s v="Robyn Lyon"/>
    <x v="1"/>
    <n v="7.0000000000000007E-2"/>
    <n v="4.13"/>
    <n v="0.99"/>
    <x v="1"/>
    <x v="2"/>
    <x v="2"/>
    <x v="13"/>
    <x v="5"/>
    <s v="Avery 491"/>
    <n v="0.39"/>
    <s v="United States"/>
    <x v="3"/>
    <x v="27"/>
    <s v="Garfield Heights"/>
    <n v="44125"/>
    <x v="7"/>
    <d v="2015-01-08T00:00:00"/>
    <n v="10.959199999999999"/>
    <n v="4"/>
    <n v="16.07"/>
    <n v="88156"/>
    <x v="3"/>
    <n v="-5.6506634500083415"/>
  </r>
  <r>
    <n v="2908"/>
    <s v="Robyn Lyon"/>
    <x v="1"/>
    <n v="0.03"/>
    <n v="22.72"/>
    <n v="8.99"/>
    <x v="1"/>
    <x v="2"/>
    <x v="0"/>
    <x v="11"/>
    <x v="1"/>
    <s v="Executive Impressions 14&quot; Two-Color Numerals Wall Clock"/>
    <n v="0.44"/>
    <s v="United States"/>
    <x v="3"/>
    <x v="27"/>
    <s v="Garfield Heights"/>
    <n v="44125"/>
    <x v="7"/>
    <d v="2015-01-08T00:00:00"/>
    <n v="17.429400000000001"/>
    <n v="1"/>
    <n v="25.26"/>
    <n v="88156"/>
    <x v="3"/>
    <n v="348.32823232483349"/>
  </r>
  <r>
    <n v="2508"/>
    <s v="Pauline Brooks"/>
    <x v="2"/>
    <n v="0.02"/>
    <n v="5.81"/>
    <n v="8.49"/>
    <x v="1"/>
    <x v="2"/>
    <x v="2"/>
    <x v="5"/>
    <x v="5"/>
    <s v="Fellowes Black Plastic Comb Bindings"/>
    <n v="0.39"/>
    <s v="United States"/>
    <x v="3"/>
    <x v="29"/>
    <s v="Sanford"/>
    <n v="4073"/>
    <x v="7"/>
    <d v="2015-01-12T00:00:00"/>
    <n v="-137.494"/>
    <n v="7"/>
    <n v="42.44"/>
    <n v="87031"/>
    <x v="3"/>
    <n v="170.18699533947066"/>
  </r>
  <r>
    <n v="2099"/>
    <s v="Nathan Fox"/>
    <x v="3"/>
    <n v="7.0000000000000007E-2"/>
    <n v="14.56"/>
    <n v="3.5"/>
    <x v="1"/>
    <x v="2"/>
    <x v="2"/>
    <x v="8"/>
    <x v="5"/>
    <s v="Acco 6 Outlet Guardian Premium Surge Suppressor"/>
    <n v="0.57999999999999996"/>
    <s v="United States"/>
    <x v="0"/>
    <x v="23"/>
    <s v="Myrtle Beach"/>
    <n v="29577"/>
    <x v="7"/>
    <d v="2015-01-09T00:00:00"/>
    <n v="-45.527999999999999"/>
    <n v="6"/>
    <n v="84.59"/>
    <n v="87888"/>
    <x v="0"/>
    <n v="400.0013757980185"/>
  </r>
  <r>
    <n v="806"/>
    <s v="Judy Singer"/>
    <x v="0"/>
    <n v="0.06"/>
    <n v="179.99"/>
    <n v="13.99"/>
    <x v="2"/>
    <x v="0"/>
    <x v="1"/>
    <x v="12"/>
    <x v="6"/>
    <s v="VTech VT20-2481 2.4GHz Two-Line Phone System w/Answering Machine"/>
    <n v="0.56999999999999995"/>
    <s v="United States"/>
    <x v="0"/>
    <x v="12"/>
    <s v="Miami"/>
    <n v="33132"/>
    <x v="8"/>
    <d v="2015-01-11T00:00:00"/>
    <n v="1220.03784"/>
    <n v="54"/>
    <n v="8332.91"/>
    <n v="40547"/>
    <x v="0"/>
    <n v="2469.8182808526781"/>
  </r>
  <r>
    <n v="1527"/>
    <s v="Neil Parker"/>
    <x v="0"/>
    <n v="0.03"/>
    <n v="30.98"/>
    <n v="8.99"/>
    <x v="2"/>
    <x v="0"/>
    <x v="2"/>
    <x v="2"/>
    <x v="1"/>
    <s v="Boston School Pro Electric Pencil Sharpener, 1670"/>
    <n v="0.57999999999999996"/>
    <s v="United States"/>
    <x v="0"/>
    <x v="16"/>
    <s v="Decatur"/>
    <n v="35601"/>
    <x v="8"/>
    <d v="2015-01-11T00:00:00"/>
    <n v="0.51"/>
    <n v="5"/>
    <n v="162.38999999999999"/>
    <n v="86813"/>
    <x v="0"/>
    <n v="644.05618800705122"/>
  </r>
  <r>
    <n v="1528"/>
    <s v="Brad Stark"/>
    <x v="0"/>
    <n v="0.01"/>
    <n v="525.98"/>
    <n v="19.989999999999998"/>
    <x v="1"/>
    <x v="0"/>
    <x v="2"/>
    <x v="5"/>
    <x v="5"/>
    <s v="GBC DocuBind 300 Electric Binding Machine"/>
    <n v="0.37"/>
    <s v="United States"/>
    <x v="0"/>
    <x v="9"/>
    <s v="Eden"/>
    <n v="27288"/>
    <x v="8"/>
    <d v="2015-01-11T00:00:00"/>
    <n v="-161.92400000000001"/>
    <n v="9"/>
    <n v="4920.8100000000004"/>
    <n v="86813"/>
    <x v="0"/>
    <n v="2253.5583636394863"/>
  </r>
  <r>
    <n v="3017"/>
    <s v="Melvin Benton"/>
    <x v="0"/>
    <n v="0.01"/>
    <n v="5.58"/>
    <n v="5.3"/>
    <x v="1"/>
    <x v="3"/>
    <x v="2"/>
    <x v="15"/>
    <x v="5"/>
    <s v="Staples Brown Kraft Recycled Clasp Envelopes"/>
    <n v="0.35"/>
    <s v="United States"/>
    <x v="2"/>
    <x v="8"/>
    <s v="Encinitas"/>
    <n v="92024"/>
    <x v="8"/>
    <d v="2015-01-10T00:00:00"/>
    <n v="-7.25"/>
    <n v="1"/>
    <n v="11.16"/>
    <n v="89071"/>
    <x v="2"/>
    <n v="367.8348761455207"/>
  </r>
  <r>
    <n v="3017"/>
    <s v="Melvin Benton"/>
    <x v="0"/>
    <n v="0.03"/>
    <n v="3.98"/>
    <n v="0.7"/>
    <x v="1"/>
    <x v="3"/>
    <x v="2"/>
    <x v="2"/>
    <x v="2"/>
    <s v="4009® Highlighters by Sanford"/>
    <n v="0.52"/>
    <s v="United States"/>
    <x v="2"/>
    <x v="8"/>
    <s v="Encinitas"/>
    <n v="92024"/>
    <x v="8"/>
    <d v="2015-01-10T00:00:00"/>
    <n v="31.201799999999999"/>
    <n v="11"/>
    <n v="45.22"/>
    <n v="89071"/>
    <x v="2"/>
    <n v="403.14091884642346"/>
  </r>
  <r>
    <n v="833"/>
    <s v="Gerald Love"/>
    <x v="1"/>
    <n v="0"/>
    <n v="11.66"/>
    <n v="8.99"/>
    <x v="2"/>
    <x v="3"/>
    <x v="2"/>
    <x v="2"/>
    <x v="1"/>
    <s v="Boston 16765 Mini Stand Up Battery Pencil Sharpener"/>
    <n v="0.59"/>
    <s v="United States"/>
    <x v="2"/>
    <x v="8"/>
    <s v="Gilroy"/>
    <n v="95020"/>
    <x v="8"/>
    <d v="2015-01-11T00:00:00"/>
    <n v="-203.67"/>
    <n v="11"/>
    <n v="138.51"/>
    <n v="89770"/>
    <x v="2"/>
    <n v="119.11158141502838"/>
  </r>
  <r>
    <n v="358"/>
    <s v="Chris F Brandt"/>
    <x v="2"/>
    <n v="0.04"/>
    <n v="125.99"/>
    <n v="8.99"/>
    <x v="1"/>
    <x v="3"/>
    <x v="1"/>
    <x v="12"/>
    <x v="5"/>
    <s v="M70"/>
    <n v="0.59"/>
    <s v="United States"/>
    <x v="3"/>
    <x v="28"/>
    <s v="King of Prussia"/>
    <n v="19406"/>
    <x v="8"/>
    <d v="2015-01-16T00:00:00"/>
    <n v="-627.82191999999998"/>
    <n v="1"/>
    <n v="107.95"/>
    <n v="91130"/>
    <x v="3"/>
    <n v="181.02418651344098"/>
  </r>
  <r>
    <n v="2555"/>
    <s v="Karl Knowles"/>
    <x v="2"/>
    <n v="0.1"/>
    <n v="2.6"/>
    <n v="2.4"/>
    <x v="1"/>
    <x v="2"/>
    <x v="2"/>
    <x v="2"/>
    <x v="2"/>
    <s v="12 Colored Short Pencils"/>
    <n v="0.57999999999999996"/>
    <s v="United States"/>
    <x v="1"/>
    <x v="30"/>
    <s v="Madison"/>
    <n v="53711"/>
    <x v="8"/>
    <d v="2015-01-14T00:00:00"/>
    <n v="-88.04"/>
    <n v="12"/>
    <n v="30.1"/>
    <n v="86527"/>
    <x v="1"/>
    <n v="147.5058797799679"/>
  </r>
  <r>
    <n v="1745"/>
    <s v="Herbert Holden"/>
    <x v="3"/>
    <n v="0.02"/>
    <n v="4.13"/>
    <n v="6.89"/>
    <x v="1"/>
    <x v="2"/>
    <x v="2"/>
    <x v="13"/>
    <x v="5"/>
    <s v="Avery 05222 Permanent Self-Adhesive File Folder Labels for Typewriters, on Rolls, White, 250/Roll"/>
    <n v="0.39"/>
    <s v="United States"/>
    <x v="0"/>
    <x v="5"/>
    <s v="Atlanta"/>
    <n v="30305"/>
    <x v="8"/>
    <d v="2015-01-10T00:00:00"/>
    <n v="-51.737000000000002"/>
    <n v="9"/>
    <n v="45.87"/>
    <n v="18561"/>
    <x v="0"/>
    <n v="329.77856960394081"/>
  </r>
  <r>
    <n v="1749"/>
    <s v="Sherri P Stephens"/>
    <x v="3"/>
    <n v="0.02"/>
    <n v="4.13"/>
    <n v="6.89"/>
    <x v="1"/>
    <x v="2"/>
    <x v="2"/>
    <x v="13"/>
    <x v="5"/>
    <s v="Avery 05222 Permanent Self-Adhesive File Folder Labels for Typewriters, on Rolls, White, 250/Roll"/>
    <n v="0.39"/>
    <s v="United States"/>
    <x v="1"/>
    <x v="19"/>
    <s v="Lawton"/>
    <n v="73505"/>
    <x v="8"/>
    <d v="2015-01-10T00:00:00"/>
    <n v="-48.235999999999997"/>
    <n v="2"/>
    <n v="10.19"/>
    <n v="87243"/>
    <x v="1"/>
    <n v="333.36368365800149"/>
  </r>
  <r>
    <n v="2164"/>
    <s v="Harry Sellers"/>
    <x v="3"/>
    <n v="0.01"/>
    <n v="5.38"/>
    <n v="7.57"/>
    <x v="1"/>
    <x v="0"/>
    <x v="2"/>
    <x v="5"/>
    <x v="5"/>
    <s v="Acco PRESSTEX® Data Binder with Storage Hooks, Dark Blue, 9 1/2&quot; X 11&quot;"/>
    <n v="0.36"/>
    <s v="United States"/>
    <x v="2"/>
    <x v="8"/>
    <s v="Pasadena"/>
    <n v="91104"/>
    <x v="8"/>
    <d v="2015-01-10T00:00:00"/>
    <n v="-66.779579999999996"/>
    <n v="3"/>
    <n v="18.68"/>
    <n v="88794"/>
    <x v="2"/>
    <n v="279.28296489636205"/>
  </r>
  <r>
    <n v="2164"/>
    <s v="Harry Sellers"/>
    <x v="3"/>
    <n v="0.05"/>
    <n v="3.28"/>
    <n v="3.97"/>
    <x v="1"/>
    <x v="0"/>
    <x v="2"/>
    <x v="2"/>
    <x v="2"/>
    <s v="Newell 337"/>
    <n v="0.56000000000000005"/>
    <s v="United States"/>
    <x v="2"/>
    <x v="8"/>
    <s v="Pasadena"/>
    <n v="91104"/>
    <x v="8"/>
    <d v="2015-01-09T00:00:00"/>
    <n v="-144.9188"/>
    <n v="11"/>
    <n v="36.299999999999997"/>
    <n v="88794"/>
    <x v="2"/>
    <n v="232.98829917090916"/>
  </r>
  <r>
    <n v="2165"/>
    <s v="Melanie Knight"/>
    <x v="3"/>
    <n v="0.09"/>
    <n v="2.78"/>
    <n v="0.97"/>
    <x v="1"/>
    <x v="0"/>
    <x v="2"/>
    <x v="2"/>
    <x v="2"/>
    <s v="Newell 339"/>
    <n v="0.59"/>
    <s v="United States"/>
    <x v="3"/>
    <x v="29"/>
    <s v="Augusta"/>
    <n v="4330"/>
    <x v="8"/>
    <d v="2015-01-11T00:00:00"/>
    <n v="-5.0716000000000001"/>
    <n v="6"/>
    <n v="16.03"/>
    <n v="88794"/>
    <x v="3"/>
    <n v="290.21276575019778"/>
  </r>
  <r>
    <n v="3331"/>
    <s v="Elisabeth Shaw"/>
    <x v="3"/>
    <n v="0.02"/>
    <n v="4"/>
    <n v="1.3"/>
    <x v="1"/>
    <x v="3"/>
    <x v="2"/>
    <x v="7"/>
    <x v="2"/>
    <s v="EcoTones® Memo Sheets"/>
    <n v="0.37"/>
    <s v="United States"/>
    <x v="0"/>
    <x v="12"/>
    <s v="Ormond Beach"/>
    <n v="32174"/>
    <x v="8"/>
    <d v="2015-01-09T00:00:00"/>
    <n v="-23.295999999999999"/>
    <n v="12"/>
    <n v="50.71"/>
    <n v="86284"/>
    <x v="0"/>
    <n v="156.92883901715655"/>
  </r>
  <r>
    <n v="894"/>
    <s v="Gail Rankin Cole"/>
    <x v="0"/>
    <n v="0.01"/>
    <n v="8.34"/>
    <n v="0.96"/>
    <x v="1"/>
    <x v="3"/>
    <x v="0"/>
    <x v="11"/>
    <x v="2"/>
    <s v="Document Clip Frames"/>
    <n v="0.43"/>
    <s v="United States"/>
    <x v="3"/>
    <x v="31"/>
    <s v="Washington"/>
    <n v="20024"/>
    <x v="9"/>
    <d v="2015-01-12T00:00:00"/>
    <n v="29.332000000000001"/>
    <n v="24"/>
    <n v="199.12"/>
    <n v="14596"/>
    <x v="3"/>
    <n v="360.48330126029498"/>
  </r>
  <r>
    <n v="894"/>
    <s v="Gail Rankin Cole"/>
    <x v="0"/>
    <n v="0.06"/>
    <n v="3.28"/>
    <n v="3.97"/>
    <x v="1"/>
    <x v="3"/>
    <x v="2"/>
    <x v="2"/>
    <x v="2"/>
    <s v="Newell 337"/>
    <n v="0.56000000000000005"/>
    <s v="United States"/>
    <x v="3"/>
    <x v="31"/>
    <s v="Washington"/>
    <n v="20024"/>
    <x v="9"/>
    <d v="2015-01-11T00:00:00"/>
    <n v="-86"/>
    <n v="19"/>
    <n v="63.14"/>
    <n v="14596"/>
    <x v="3"/>
    <n v="384.73288376709212"/>
  </r>
  <r>
    <n v="896"/>
    <s v="Jennifer Siegel"/>
    <x v="0"/>
    <n v="0.01"/>
    <n v="8.34"/>
    <n v="0.96"/>
    <x v="1"/>
    <x v="3"/>
    <x v="0"/>
    <x v="11"/>
    <x v="2"/>
    <s v="Document Clip Frames"/>
    <n v="0.43"/>
    <s v="United States"/>
    <x v="1"/>
    <x v="18"/>
    <s v="Denton"/>
    <n v="76201"/>
    <x v="9"/>
    <d v="2015-01-12T00:00:00"/>
    <n v="34.348199999999999"/>
    <n v="6"/>
    <n v="49.78"/>
    <n v="90166"/>
    <x v="1"/>
    <n v="365.62001908890937"/>
  </r>
  <r>
    <n v="896"/>
    <s v="Jennifer Siegel"/>
    <x v="0"/>
    <n v="0.06"/>
    <n v="3.28"/>
    <n v="3.97"/>
    <x v="1"/>
    <x v="3"/>
    <x v="2"/>
    <x v="2"/>
    <x v="2"/>
    <s v="Newell 337"/>
    <n v="0.56000000000000005"/>
    <s v="United States"/>
    <x v="1"/>
    <x v="18"/>
    <s v="Denton"/>
    <n v="76201"/>
    <x v="9"/>
    <d v="2015-01-11T00:00:00"/>
    <n v="-66.650000000000006"/>
    <n v="5"/>
    <n v="16.62"/>
    <n v="90166"/>
    <x v="1"/>
    <n v="404.54778149519086"/>
  </r>
  <r>
    <n v="1976"/>
    <s v="Sherri F Vogel"/>
    <x v="0"/>
    <n v="0.05"/>
    <n v="70.98"/>
    <n v="46.74"/>
    <x v="0"/>
    <x v="1"/>
    <x v="0"/>
    <x v="10"/>
    <x v="0"/>
    <s v="Hon Metal Bookcases, Putty"/>
    <n v="0.56000000000000005"/>
    <s v="United States"/>
    <x v="1"/>
    <x v="25"/>
    <s v="East Lansing"/>
    <n v="48823"/>
    <x v="9"/>
    <d v="2015-01-11T00:00:00"/>
    <n v="-850.65239999999994"/>
    <n v="8"/>
    <n v="551.51"/>
    <n v="89039"/>
    <x v="1"/>
    <n v="1170.064970539122"/>
  </r>
  <r>
    <n v="1976"/>
    <s v="Sherri F Vogel"/>
    <x v="0"/>
    <n v="0.05"/>
    <n v="11.55"/>
    <n v="2.36"/>
    <x v="1"/>
    <x v="1"/>
    <x v="2"/>
    <x v="2"/>
    <x v="2"/>
    <s v="Newell 309"/>
    <n v="0.55000000000000004"/>
    <s v="United States"/>
    <x v="1"/>
    <x v="25"/>
    <s v="East Lansing"/>
    <n v="48823"/>
    <x v="9"/>
    <d v="2015-01-12T00:00:00"/>
    <n v="98.525099999999995"/>
    <n v="12"/>
    <n v="142.79"/>
    <n v="89039"/>
    <x v="1"/>
    <n v="524.46415904827973"/>
  </r>
  <r>
    <n v="2418"/>
    <s v="Kyle Fink"/>
    <x v="1"/>
    <n v="0.1"/>
    <n v="599.99"/>
    <n v="24.49"/>
    <x v="1"/>
    <x v="1"/>
    <x v="1"/>
    <x v="4"/>
    <x v="4"/>
    <s v="Canon PC1080F Personal Copier"/>
    <n v="0.5"/>
    <s v="United States"/>
    <x v="0"/>
    <x v="21"/>
    <s v="Petersburg"/>
    <n v="23805"/>
    <x v="9"/>
    <d v="2015-01-11T00:00:00"/>
    <n v="-343.12599999999998"/>
    <n v="11"/>
    <n v="6355.69"/>
    <n v="86753"/>
    <x v="0"/>
    <n v="2160.4458057801653"/>
  </r>
  <r>
    <n v="2418"/>
    <s v="Kyle Fink"/>
    <x v="1"/>
    <n v="0.06"/>
    <n v="2.78"/>
    <n v="1.25"/>
    <x v="1"/>
    <x v="1"/>
    <x v="2"/>
    <x v="2"/>
    <x v="2"/>
    <s v="Newell 318"/>
    <n v="0.59"/>
    <s v="United States"/>
    <x v="0"/>
    <x v="21"/>
    <s v="Petersburg"/>
    <n v="23805"/>
    <x v="9"/>
    <d v="2015-01-12T00:00:00"/>
    <n v="66.36"/>
    <n v="10"/>
    <n v="28.09"/>
    <n v="86753"/>
    <x v="0"/>
    <n v="167.50792771954312"/>
  </r>
  <r>
    <n v="2132"/>
    <s v="Philip Hawkins"/>
    <x v="2"/>
    <n v="0.05"/>
    <n v="30.42"/>
    <n v="8.65"/>
    <x v="2"/>
    <x v="2"/>
    <x v="1"/>
    <x v="1"/>
    <x v="5"/>
    <s v="Fellowes Internet Keyboard, Platinum"/>
    <n v="0.74"/>
    <s v="United States"/>
    <x v="1"/>
    <x v="6"/>
    <s v="Hazelwood"/>
    <n v="63042"/>
    <x v="9"/>
    <d v="2015-01-14T00:00:00"/>
    <n v="-191.2576"/>
    <n v="11"/>
    <n v="334.44"/>
    <n v="90078"/>
    <x v="1"/>
    <n v="385.53473215156521"/>
  </r>
  <r>
    <n v="2346"/>
    <s v="Sylvia Kumar"/>
    <x v="2"/>
    <n v="0.03"/>
    <n v="297.64"/>
    <n v="14.7"/>
    <x v="0"/>
    <x v="3"/>
    <x v="1"/>
    <x v="3"/>
    <x v="3"/>
    <s v="Panasonic KX-P3200 Dot Matrix Printer"/>
    <n v="0.56999999999999995"/>
    <s v="United States"/>
    <x v="0"/>
    <x v="32"/>
    <s v="Pleasure Ridge Park"/>
    <n v="40258"/>
    <x v="9"/>
    <d v="2015-01-15T00:00:00"/>
    <n v="-48.972000000000001"/>
    <n v="12"/>
    <n v="3707.05"/>
    <n v="89503"/>
    <x v="0"/>
    <n v="1655.8287451884689"/>
  </r>
  <r>
    <n v="2797"/>
    <s v="Cameron Kendall"/>
    <x v="4"/>
    <n v="0"/>
    <n v="5.0199999999999996"/>
    <n v="5.14"/>
    <x v="1"/>
    <x v="1"/>
    <x v="1"/>
    <x v="1"/>
    <x v="1"/>
    <s v="Imation 3.5, DISKETTE 44766 HGHLD3.52HD/FM, 10/Pack"/>
    <n v="0.79"/>
    <s v="United States"/>
    <x v="3"/>
    <x v="28"/>
    <s v="Pittsburgh"/>
    <n v="15122"/>
    <x v="9"/>
    <d v="2015-01-11T00:00:00"/>
    <n v="-159.30279999999999"/>
    <n v="8"/>
    <n v="43.94"/>
    <n v="87552"/>
    <x v="3"/>
    <n v="272.0974687601701"/>
  </r>
  <r>
    <n v="194"/>
    <s v="Tammy Goldman"/>
    <x v="3"/>
    <n v="0.02"/>
    <n v="6.48"/>
    <n v="9.17"/>
    <x v="1"/>
    <x v="3"/>
    <x v="2"/>
    <x v="7"/>
    <x v="5"/>
    <s v="Xerox 1996"/>
    <n v="0.37"/>
    <s v="United States"/>
    <x v="2"/>
    <x v="15"/>
    <s v="Lehi"/>
    <n v="84043"/>
    <x v="9"/>
    <d v="2015-01-11T00:00:00"/>
    <n v="-105.68519999999999"/>
    <n v="4"/>
    <n v="28.2"/>
    <n v="90431"/>
    <x v="2"/>
    <n v="297.85210023962645"/>
  </r>
  <r>
    <n v="947"/>
    <s v="Dorothy Buchanan"/>
    <x v="0"/>
    <n v="0.08"/>
    <n v="14.2"/>
    <n v="5.3"/>
    <x v="2"/>
    <x v="2"/>
    <x v="0"/>
    <x v="11"/>
    <x v="2"/>
    <s v="Coloredge Poster Frame"/>
    <n v="0.46"/>
    <s v="United States"/>
    <x v="3"/>
    <x v="33"/>
    <s v="Bayonne"/>
    <n v="7002"/>
    <x v="10"/>
    <d v="2015-01-13T00:00:00"/>
    <n v="27.23"/>
    <n v="5"/>
    <n v="72.11"/>
    <n v="86565"/>
    <x v="3"/>
    <n v="423.54598948551734"/>
  </r>
  <r>
    <n v="166"/>
    <s v="Vicki Hauser"/>
    <x v="2"/>
    <n v="0.08"/>
    <n v="399.98"/>
    <n v="12.06"/>
    <x v="0"/>
    <x v="1"/>
    <x v="1"/>
    <x v="3"/>
    <x v="0"/>
    <s v="Okidata ML320 Series Turbo Dot Matrix Printers"/>
    <n v="0.56000000000000005"/>
    <s v="United States"/>
    <x v="0"/>
    <x v="34"/>
    <s v="Lebanon"/>
    <n v="37087"/>
    <x v="10"/>
    <d v="2015-01-18T00:00:00"/>
    <n v="28.514099999999999"/>
    <n v="5"/>
    <n v="1839.91"/>
    <n v="89426"/>
    <x v="0"/>
    <n v="1912.5682998662028"/>
  </r>
  <r>
    <n v="466"/>
    <s v="Marc Nash"/>
    <x v="3"/>
    <n v="0.08"/>
    <n v="297.64"/>
    <n v="14.7"/>
    <x v="0"/>
    <x v="0"/>
    <x v="1"/>
    <x v="3"/>
    <x v="3"/>
    <s v="Panasonic KX-P3200 Dot Matrix Printer"/>
    <n v="0.56999999999999995"/>
    <s v="United States"/>
    <x v="3"/>
    <x v="35"/>
    <s v="Bellingham"/>
    <n v="2019"/>
    <x v="10"/>
    <d v="2015-01-11T00:00:00"/>
    <n v="496.79680000000002"/>
    <n v="5"/>
    <n v="1132.8399999999999"/>
    <n v="88060"/>
    <x v="3"/>
    <n v="2293.8923808856466"/>
  </r>
  <r>
    <n v="467"/>
    <s v="Maria Thomas"/>
    <x v="3"/>
    <n v="0.02"/>
    <n v="12.99"/>
    <n v="14.37"/>
    <x v="1"/>
    <x v="0"/>
    <x v="0"/>
    <x v="11"/>
    <x v="4"/>
    <s v="Tensor &quot;Hersey Kiss&quot; Styled Floor Lamp"/>
    <n v="0.73"/>
    <s v="United States"/>
    <x v="3"/>
    <x v="35"/>
    <s v="Beverly"/>
    <n v="1915"/>
    <x v="10"/>
    <d v="2015-01-12T00:00:00"/>
    <n v="-556.80960000000005"/>
    <n v="11"/>
    <n v="143.63"/>
    <n v="88060"/>
    <x v="3"/>
    <n v="290.20027320436628"/>
  </r>
  <r>
    <n v="468"/>
    <s v="Craig Bennett"/>
    <x v="3"/>
    <n v="0.06"/>
    <n v="14.42"/>
    <n v="6.75"/>
    <x v="1"/>
    <x v="0"/>
    <x v="2"/>
    <x v="8"/>
    <x v="6"/>
    <s v="Holmes Odor Grabber"/>
    <n v="0.52"/>
    <s v="United States"/>
    <x v="3"/>
    <x v="35"/>
    <s v="Hanson"/>
    <n v="2341"/>
    <x v="10"/>
    <d v="2015-01-12T00:00:00"/>
    <n v="-27.738800000000001"/>
    <n v="5"/>
    <n v="73.040000000000006"/>
    <n v="88060"/>
    <x v="3"/>
    <n v="424.86884517083968"/>
  </r>
  <r>
    <n v="469"/>
    <s v="Marion Bowling"/>
    <x v="3"/>
    <n v="0.05"/>
    <n v="4.1399999999999997"/>
    <n v="6.6"/>
    <x v="2"/>
    <x v="0"/>
    <x v="0"/>
    <x v="11"/>
    <x v="5"/>
    <s v="Eldon Image Series Black Desk Accessories"/>
    <n v="0.49"/>
    <s v="United States"/>
    <x v="3"/>
    <x v="33"/>
    <s v="Hawthorne"/>
    <n v="7506"/>
    <x v="10"/>
    <d v="2015-01-13T00:00:00"/>
    <n v="-128.68719999999999"/>
    <n v="7"/>
    <n v="33.35"/>
    <n v="88060"/>
    <x v="3"/>
    <n v="184.59712737344677"/>
  </r>
  <r>
    <n v="470"/>
    <s v="Tony Doyle"/>
    <x v="3"/>
    <n v="0.03"/>
    <n v="11.34"/>
    <n v="5.01"/>
    <x v="1"/>
    <x v="0"/>
    <x v="2"/>
    <x v="7"/>
    <x v="5"/>
    <s v="Xerox 188"/>
    <n v="0.36"/>
    <s v="United States"/>
    <x v="3"/>
    <x v="33"/>
    <s v="Trenton"/>
    <n v="8601"/>
    <x v="10"/>
    <d v="2015-01-11T00:00:00"/>
    <n v="23.2028"/>
    <n v="5"/>
    <n v="60.24"/>
    <n v="88060"/>
    <x v="3"/>
    <n v="306.12746158674116"/>
  </r>
  <r>
    <n v="2776"/>
    <s v="April Henson"/>
    <x v="0"/>
    <n v="0.03"/>
    <n v="350.98"/>
    <n v="30"/>
    <x v="0"/>
    <x v="1"/>
    <x v="0"/>
    <x v="9"/>
    <x v="3"/>
    <s v="Office Star - Professional Matrix Back Chair with 2-to-1 Synchro Tilt and Mesh Fabric Seat"/>
    <n v="0.61"/>
    <s v="United States"/>
    <x v="3"/>
    <x v="36"/>
    <s v="Gaithersburg"/>
    <n v="20877"/>
    <x v="11"/>
    <d v="2015-01-15T00:00:00"/>
    <n v="2692.4421000000002"/>
    <n v="11"/>
    <n v="3902.09"/>
    <n v="91228"/>
    <x v="3"/>
    <n v="5267.667377783645"/>
  </r>
  <r>
    <n v="2776"/>
    <s v="April Henson"/>
    <x v="0"/>
    <n v="0.04"/>
    <n v="1.68"/>
    <n v="1"/>
    <x v="1"/>
    <x v="1"/>
    <x v="2"/>
    <x v="2"/>
    <x v="2"/>
    <s v="Prang Dustless Chalk Sticks"/>
    <n v="0.35"/>
    <s v="United States"/>
    <x v="3"/>
    <x v="36"/>
    <s v="Gaithersburg"/>
    <n v="20877"/>
    <x v="11"/>
    <d v="2015-01-14T00:00:00"/>
    <n v="2.0672000000000001"/>
    <n v="8"/>
    <n v="14.18"/>
    <n v="91228"/>
    <x v="3"/>
    <n v="197.54645209007612"/>
  </r>
  <r>
    <n v="120"/>
    <s v="Helen H Murphy"/>
    <x v="1"/>
    <n v="0.05"/>
    <n v="6.3"/>
    <n v="0.5"/>
    <x v="1"/>
    <x v="3"/>
    <x v="2"/>
    <x v="13"/>
    <x v="5"/>
    <s v="Avery 51"/>
    <n v="0.39"/>
    <s v="United States"/>
    <x v="2"/>
    <x v="15"/>
    <s v="Layton"/>
    <n v="84041"/>
    <x v="11"/>
    <d v="2015-01-13T00:00:00"/>
    <n v="41.296500000000002"/>
    <n v="10"/>
    <n v="59.85"/>
    <n v="86520"/>
    <x v="2"/>
    <n v="1.4488851666952769"/>
  </r>
  <r>
    <n v="120"/>
    <s v="Helen H Murphy"/>
    <x v="1"/>
    <n v="0.09"/>
    <n v="205.99"/>
    <n v="3"/>
    <x v="2"/>
    <x v="3"/>
    <x v="1"/>
    <x v="12"/>
    <x v="5"/>
    <s v="6185"/>
    <n v="0.57999999999999996"/>
    <s v="United States"/>
    <x v="2"/>
    <x v="15"/>
    <s v="Layton"/>
    <n v="84041"/>
    <x v="11"/>
    <d v="2015-01-14T00:00:00"/>
    <n v="1179.0237"/>
    <n v="10"/>
    <n v="1708.73"/>
    <n v="86520"/>
    <x v="2"/>
    <n v="1910.5484931607039"/>
  </r>
  <r>
    <n v="898"/>
    <s v="Harriet Hodges"/>
    <x v="1"/>
    <n v="0.04"/>
    <n v="90.97"/>
    <n v="28"/>
    <x v="0"/>
    <x v="0"/>
    <x v="1"/>
    <x v="3"/>
    <x v="3"/>
    <s v="Lexmark Z55se Color Inkjet Printer"/>
    <n v="0.38"/>
    <s v="United States"/>
    <x v="3"/>
    <x v="11"/>
    <s v="New York City"/>
    <n v="10039"/>
    <x v="11"/>
    <d v="2015-01-13T00:00:00"/>
    <n v="-173.09520000000001"/>
    <n v="6"/>
    <n v="573.30999999999995"/>
    <n v="33635"/>
    <x v="3"/>
    <n v="992.96657913371155"/>
  </r>
  <r>
    <n v="898"/>
    <s v="Harriet Hodges"/>
    <x v="1"/>
    <n v="7.0000000000000007E-2"/>
    <n v="20.34"/>
    <n v="35"/>
    <x v="1"/>
    <x v="0"/>
    <x v="2"/>
    <x v="6"/>
    <x v="4"/>
    <s v="Tennsco Commercial Shelving"/>
    <n v="0.84"/>
    <s v="United States"/>
    <x v="3"/>
    <x v="11"/>
    <s v="New York City"/>
    <n v="10039"/>
    <x v="11"/>
    <d v="2015-01-13T00:00:00"/>
    <n v="-96.16"/>
    <n v="5"/>
    <n v="140.22999999999999"/>
    <n v="33635"/>
    <x v="3"/>
    <n v="1210.0164487586919"/>
  </r>
  <r>
    <n v="899"/>
    <s v="Jordan Berry"/>
    <x v="1"/>
    <n v="0.04"/>
    <n v="90.97"/>
    <n v="28"/>
    <x v="0"/>
    <x v="0"/>
    <x v="1"/>
    <x v="3"/>
    <x v="3"/>
    <s v="Lexmark Z55se Color Inkjet Printer"/>
    <n v="0.38"/>
    <s v="United States"/>
    <x v="3"/>
    <x v="28"/>
    <s v="Altoona"/>
    <n v="16602"/>
    <x v="11"/>
    <d v="2015-01-13T00:00:00"/>
    <n v="-173.09520000000001"/>
    <n v="2"/>
    <n v="191.1"/>
    <n v="86263"/>
    <x v="3"/>
    <n v="992.96657913371155"/>
  </r>
  <r>
    <n v="899"/>
    <s v="Jordan Berry"/>
    <x v="1"/>
    <n v="7.0000000000000007E-2"/>
    <n v="20.34"/>
    <n v="35"/>
    <x v="1"/>
    <x v="0"/>
    <x v="2"/>
    <x v="6"/>
    <x v="4"/>
    <s v="Tennsco Commercial Shelving"/>
    <n v="0.84"/>
    <s v="United States"/>
    <x v="3"/>
    <x v="28"/>
    <s v="Altoona"/>
    <n v="16602"/>
    <x v="11"/>
    <d v="2015-01-13T00:00:00"/>
    <n v="-96.16"/>
    <n v="1"/>
    <n v="28.05"/>
    <n v="86263"/>
    <x v="3"/>
    <n v="1210.0164487586919"/>
  </r>
  <r>
    <n v="1636"/>
    <s v="Sidney Greenberg"/>
    <x v="1"/>
    <n v="0.04"/>
    <n v="136.97999999999999"/>
    <n v="24.49"/>
    <x v="2"/>
    <x v="2"/>
    <x v="0"/>
    <x v="11"/>
    <x v="4"/>
    <s v="3M Polarizing Task Lamp with Clamp Arm, Light Gray"/>
    <n v="0.59"/>
    <s v="United States"/>
    <x v="2"/>
    <x v="8"/>
    <s v="Salinas"/>
    <n v="93905"/>
    <x v="11"/>
    <d v="2015-01-14T00:00:00"/>
    <n v="1127.5497"/>
    <n v="12"/>
    <n v="1634.13"/>
    <n v="89706"/>
    <x v="2"/>
    <n v="2307.3797718985361"/>
  </r>
  <r>
    <n v="823"/>
    <s v="Christian Albright"/>
    <x v="2"/>
    <n v="0.04"/>
    <n v="6.24"/>
    <n v="5.22"/>
    <x v="1"/>
    <x v="0"/>
    <x v="0"/>
    <x v="11"/>
    <x v="5"/>
    <s v="Eldon Expressions Mahogany Wood Desk Collection"/>
    <n v="0.6"/>
    <s v="United States"/>
    <x v="0"/>
    <x v="34"/>
    <s v="Smyrna"/>
    <n v="37167"/>
    <x v="11"/>
    <d v="2015-01-17T00:00:00"/>
    <n v="4.3808999999999996"/>
    <n v="13"/>
    <n v="80.23"/>
    <n v="89257"/>
    <x v="0"/>
    <n v="348.2932695578117"/>
  </r>
  <r>
    <n v="824"/>
    <s v="Joann Moser"/>
    <x v="2"/>
    <n v="0.09"/>
    <n v="260.98"/>
    <n v="41.91"/>
    <x v="0"/>
    <x v="0"/>
    <x v="0"/>
    <x v="10"/>
    <x v="0"/>
    <s v="Atlantic Metals Mobile 3-Shelf Bookcases, Custom Colors"/>
    <n v="0.59"/>
    <s v="United States"/>
    <x v="0"/>
    <x v="34"/>
    <s v="Spring Hill"/>
    <n v="37174"/>
    <x v="11"/>
    <d v="2015-01-19T00:00:00"/>
    <n v="-100.744"/>
    <n v="8"/>
    <n v="2044.9"/>
    <n v="89257"/>
    <x v="0"/>
    <n v="2207.9539943786704"/>
  </r>
  <r>
    <n v="1424"/>
    <s v="Robyn Zhou"/>
    <x v="2"/>
    <n v="0.05"/>
    <n v="350.99"/>
    <n v="39"/>
    <x v="0"/>
    <x v="2"/>
    <x v="0"/>
    <x v="9"/>
    <x v="3"/>
    <s v="Global Leather Executive Chair"/>
    <n v="0.55000000000000004"/>
    <s v="United States"/>
    <x v="2"/>
    <x v="3"/>
    <s v="Englewood"/>
    <n v="80112"/>
    <x v="11"/>
    <d v="2015-01-14T00:00:00"/>
    <n v="451.28039999999999"/>
    <n v="3"/>
    <n v="1020.08"/>
    <n v="89448"/>
    <x v="2"/>
    <n v="3007.4897357381979"/>
  </r>
  <r>
    <n v="1424"/>
    <s v="Robyn Zhou"/>
    <x v="2"/>
    <n v="0"/>
    <n v="8.74"/>
    <n v="1.39"/>
    <x v="1"/>
    <x v="2"/>
    <x v="2"/>
    <x v="15"/>
    <x v="5"/>
    <s v="#10- 4 1/8&quot; x 9 1/2&quot; Recycled Envelopes"/>
    <n v="0.38"/>
    <s v="United States"/>
    <x v="2"/>
    <x v="3"/>
    <s v="Englewood"/>
    <n v="80112"/>
    <x v="11"/>
    <d v="2015-01-16T00:00:00"/>
    <n v="44.988"/>
    <n v="7"/>
    <n v="65.2"/>
    <n v="89448"/>
    <x v="2"/>
    <n v="174.89905115678772"/>
  </r>
  <r>
    <n v="1424"/>
    <s v="Robyn Zhou"/>
    <x v="2"/>
    <n v="0.02"/>
    <n v="1.98"/>
    <n v="0.7"/>
    <x v="1"/>
    <x v="2"/>
    <x v="2"/>
    <x v="14"/>
    <x v="2"/>
    <s v="Brites Rubber Bands, 1 1/2 oz. Box"/>
    <n v="0.83"/>
    <s v="United States"/>
    <x v="2"/>
    <x v="3"/>
    <s v="Englewood"/>
    <n v="80112"/>
    <x v="11"/>
    <d v="2015-01-16T00:00:00"/>
    <n v="-20.732800000000001"/>
    <n v="11"/>
    <n v="22.59"/>
    <n v="89448"/>
    <x v="2"/>
    <n v="428.16380703714913"/>
  </r>
  <r>
    <n v="2715"/>
    <s v="Becky Farmer"/>
    <x v="2"/>
    <n v="0.01"/>
    <n v="29.89"/>
    <n v="1.99"/>
    <x v="1"/>
    <x v="3"/>
    <x v="1"/>
    <x v="1"/>
    <x v="1"/>
    <s v="Verbatim DVD-RAM, 5.2GB, Rewritable, Type 1, DS"/>
    <n v="0.5"/>
    <s v="United States"/>
    <x v="1"/>
    <x v="25"/>
    <s v="Lansing"/>
    <n v="48911"/>
    <x v="11"/>
    <d v="2015-01-16T00:00:00"/>
    <n v="-74.64"/>
    <n v="1"/>
    <n v="31.96"/>
    <n v="88702"/>
    <x v="1"/>
    <n v="197.94173058508667"/>
  </r>
  <r>
    <n v="2069"/>
    <s v="Elsie Boykin"/>
    <x v="4"/>
    <n v="0.1"/>
    <n v="40.98"/>
    <n v="6.5"/>
    <x v="1"/>
    <x v="1"/>
    <x v="1"/>
    <x v="1"/>
    <x v="5"/>
    <s v="Targus USB Numeric Keypad"/>
    <n v="0.74"/>
    <s v="United States"/>
    <x v="0"/>
    <x v="32"/>
    <s v="Fort Thomas"/>
    <n v="41075"/>
    <x v="11"/>
    <d v="2015-01-14T00:00:00"/>
    <n v="66.852000000000004"/>
    <n v="3"/>
    <n v="120.34"/>
    <n v="88554"/>
    <x v="0"/>
    <n v="546.30122106644353"/>
  </r>
  <r>
    <n v="750"/>
    <s v="Jordan Wilkinson"/>
    <x v="3"/>
    <n v="0.09"/>
    <n v="27.75"/>
    <n v="19.989999999999998"/>
    <x v="1"/>
    <x v="3"/>
    <x v="2"/>
    <x v="6"/>
    <x v="5"/>
    <s v="Fellowes Super Stor/Drawer®"/>
    <n v="0.67"/>
    <s v="United States"/>
    <x v="0"/>
    <x v="32"/>
    <s v="Florence"/>
    <n v="41042"/>
    <x v="11"/>
    <d v="2015-01-13T00:00:00"/>
    <n v="-224.64400000000001"/>
    <n v="10"/>
    <n v="257.52"/>
    <n v="91200"/>
    <x v="0"/>
    <n v="744.83202361248516"/>
  </r>
  <r>
    <n v="2489"/>
    <s v="Craig Liu"/>
    <x v="3"/>
    <n v="7.0000000000000007E-2"/>
    <n v="65.989999999999995"/>
    <n v="8.8000000000000007"/>
    <x v="1"/>
    <x v="2"/>
    <x v="1"/>
    <x v="12"/>
    <x v="5"/>
    <s v="6120"/>
    <n v="0.57999999999999996"/>
    <s v="United States"/>
    <x v="2"/>
    <x v="8"/>
    <s v="Concord"/>
    <n v="94521"/>
    <x v="11"/>
    <d v="2015-01-12T00:00:00"/>
    <n v="109.836"/>
    <n v="9"/>
    <n v="471.66"/>
    <n v="86886"/>
    <x v="2"/>
    <n v="866.7258581093555"/>
  </r>
  <r>
    <n v="2490"/>
    <s v="Pauline Finch"/>
    <x v="3"/>
    <n v="0"/>
    <n v="10.01"/>
    <n v="1.99"/>
    <x v="2"/>
    <x v="2"/>
    <x v="1"/>
    <x v="1"/>
    <x v="1"/>
    <s v="TDK 4.7GB DVD-R"/>
    <n v="0.41"/>
    <s v="United States"/>
    <x v="2"/>
    <x v="8"/>
    <s v="Costa Mesa"/>
    <n v="92627"/>
    <x v="11"/>
    <d v="2015-01-14T00:00:00"/>
    <n v="82.703400000000002"/>
    <n v="11"/>
    <n v="119.86"/>
    <n v="86886"/>
    <x v="2"/>
    <n v="298.06384859984257"/>
  </r>
  <r>
    <n v="2491"/>
    <s v="Sean N Boyer"/>
    <x v="3"/>
    <n v="7.0000000000000007E-2"/>
    <n v="65.989999999999995"/>
    <n v="8.8000000000000007"/>
    <x v="1"/>
    <x v="2"/>
    <x v="1"/>
    <x v="12"/>
    <x v="5"/>
    <s v="6120"/>
    <n v="0.57999999999999996"/>
    <s v="United States"/>
    <x v="2"/>
    <x v="8"/>
    <s v="Los Angeles"/>
    <n v="90045"/>
    <x v="11"/>
    <d v="2015-01-12T00:00:00"/>
    <n v="109.836"/>
    <n v="37"/>
    <n v="1939.03"/>
    <n v="23877"/>
    <x v="2"/>
    <n v="866.7258581093555"/>
  </r>
  <r>
    <n v="2491"/>
    <s v="Sean N Boyer"/>
    <x v="3"/>
    <n v="0"/>
    <n v="10.01"/>
    <n v="1.99"/>
    <x v="2"/>
    <x v="2"/>
    <x v="1"/>
    <x v="1"/>
    <x v="1"/>
    <s v="TDK 4.7GB DVD-R"/>
    <n v="0.41"/>
    <s v="United States"/>
    <x v="2"/>
    <x v="8"/>
    <s v="Los Angeles"/>
    <n v="90045"/>
    <x v="11"/>
    <d v="2015-01-14T00:00:00"/>
    <n v="128.03"/>
    <n v="42"/>
    <n v="457.63"/>
    <n v="23877"/>
    <x v="2"/>
    <n v="344.47945290797907"/>
  </r>
  <r>
    <n v="2338"/>
    <s v="Lynn Hines"/>
    <x v="0"/>
    <n v="0.06"/>
    <n v="2.08"/>
    <n v="5.33"/>
    <x v="1"/>
    <x v="2"/>
    <x v="0"/>
    <x v="11"/>
    <x v="5"/>
    <s v="Eldon® Wave Desk Accessories"/>
    <n v="0.43"/>
    <s v="United States"/>
    <x v="3"/>
    <x v="36"/>
    <s v="College Park"/>
    <n v="20740"/>
    <x v="12"/>
    <d v="2015-01-13T00:00:00"/>
    <n v="-82.559200000000004"/>
    <n v="4"/>
    <n v="9.23"/>
    <n v="91480"/>
    <x v="3"/>
    <n v="344.47126476445203"/>
  </r>
  <r>
    <n v="510"/>
    <s v="Gregory Rao"/>
    <x v="2"/>
    <n v="0.02"/>
    <n v="48.04"/>
    <n v="5.09"/>
    <x v="1"/>
    <x v="3"/>
    <x v="2"/>
    <x v="7"/>
    <x v="5"/>
    <s v="Xerox 1910"/>
    <n v="0.37"/>
    <s v="United States"/>
    <x v="2"/>
    <x v="8"/>
    <s v="Manteca"/>
    <n v="95336"/>
    <x v="12"/>
    <d v="2015-01-13T00:00:00"/>
    <n v="105.2526"/>
    <n v="3"/>
    <n v="152.54"/>
    <n v="90058"/>
    <x v="2"/>
    <n v="410.04319569979964"/>
  </r>
  <r>
    <n v="570"/>
    <s v="Katharine Bass"/>
    <x v="2"/>
    <n v="0.06"/>
    <n v="7.99"/>
    <n v="5.03"/>
    <x v="1"/>
    <x v="1"/>
    <x v="1"/>
    <x v="12"/>
    <x v="6"/>
    <s v="Bell Sonecor JB700 Caller ID"/>
    <n v="0.6"/>
    <s v="United States"/>
    <x v="2"/>
    <x v="26"/>
    <s v="Henderson"/>
    <n v="89015"/>
    <x v="12"/>
    <d v="2015-01-13T00:00:00"/>
    <n v="-122.133"/>
    <n v="10"/>
    <n v="65.739999999999995"/>
    <n v="88881"/>
    <x v="2"/>
    <n v="185.8554408109143"/>
  </r>
  <r>
    <n v="576"/>
    <s v="Gordon Lyon"/>
    <x v="2"/>
    <n v="0.06"/>
    <n v="4.4800000000000004"/>
    <n v="49"/>
    <x v="1"/>
    <x v="3"/>
    <x v="2"/>
    <x v="8"/>
    <x v="4"/>
    <s v="Hoover Portapower™ Portable Vacuum"/>
    <n v="0.6"/>
    <s v="United States"/>
    <x v="2"/>
    <x v="8"/>
    <s v="Pomona"/>
    <n v="91767"/>
    <x v="12"/>
    <d v="2015-01-17T00:00:00"/>
    <n v="-566"/>
    <n v="4"/>
    <n v="32.6"/>
    <n v="88645"/>
    <x v="2"/>
    <n v="964.56451293494376"/>
  </r>
  <r>
    <n v="2369"/>
    <s v="Mike G Hartman"/>
    <x v="2"/>
    <n v="7.0000000000000007E-2"/>
    <n v="5.98"/>
    <n v="5.79"/>
    <x v="1"/>
    <x v="1"/>
    <x v="2"/>
    <x v="7"/>
    <x v="5"/>
    <s v="Xerox 1903"/>
    <n v="0.36"/>
    <s v="United States"/>
    <x v="0"/>
    <x v="12"/>
    <s v="Pembroke Pines"/>
    <n v="33024"/>
    <x v="12"/>
    <d v="2015-01-15T00:00:00"/>
    <n v="-41.972700000000003"/>
    <n v="13"/>
    <n v="77.42"/>
    <n v="90408"/>
    <x v="0"/>
    <n v="76.557352750034312"/>
  </r>
  <r>
    <n v="3340"/>
    <s v="Phillip Blum"/>
    <x v="4"/>
    <n v="0.08"/>
    <n v="125.99"/>
    <n v="4.2"/>
    <x v="1"/>
    <x v="1"/>
    <x v="1"/>
    <x v="12"/>
    <x v="5"/>
    <s v="i1000plus"/>
    <n v="0.56999999999999995"/>
    <s v="United States"/>
    <x v="2"/>
    <x v="14"/>
    <s v="Troutdale"/>
    <n v="97060"/>
    <x v="12"/>
    <d v="2015-01-14T00:00:00"/>
    <n v="989.81190000000004"/>
    <n v="14"/>
    <n v="1434.51"/>
    <n v="85980"/>
    <x v="2"/>
    <n v="1566.1321846151545"/>
  </r>
  <r>
    <n v="772"/>
    <s v="Jean Webster"/>
    <x v="0"/>
    <n v="0.08"/>
    <n v="7.77"/>
    <n v="9.23"/>
    <x v="1"/>
    <x v="0"/>
    <x v="2"/>
    <x v="8"/>
    <x v="5"/>
    <s v="Hoover Commercial Soft Guard Upright Vacuum And Disposable Filtration Bags"/>
    <n v="0.57999999999999996"/>
    <s v="United States"/>
    <x v="3"/>
    <x v="28"/>
    <s v="Allentown"/>
    <n v="18103"/>
    <x v="13"/>
    <d v="2015-01-16T00:00:00"/>
    <n v="-209.25"/>
    <n v="7"/>
    <n v="56.44"/>
    <n v="88666"/>
    <x v="3"/>
    <n v="412.34293005952338"/>
  </r>
  <r>
    <n v="772"/>
    <s v="Jean Webster"/>
    <x v="0"/>
    <n v="0.1"/>
    <n v="18.97"/>
    <n v="9.5399999999999991"/>
    <x v="2"/>
    <x v="0"/>
    <x v="2"/>
    <x v="7"/>
    <x v="5"/>
    <s v="Xerox 1939"/>
    <n v="0.37"/>
    <s v="United States"/>
    <x v="3"/>
    <x v="28"/>
    <s v="Allentown"/>
    <n v="18103"/>
    <x v="13"/>
    <d v="2015-01-16T00:00:00"/>
    <n v="-9.1636000000000006"/>
    <n v="3"/>
    <n v="56.73"/>
    <n v="88666"/>
    <x v="3"/>
    <n v="390.91503861105195"/>
  </r>
  <r>
    <n v="1636"/>
    <s v="Sidney Greenberg"/>
    <x v="0"/>
    <n v="0.08"/>
    <n v="115.99"/>
    <n v="56.14"/>
    <x v="0"/>
    <x v="2"/>
    <x v="1"/>
    <x v="3"/>
    <x v="3"/>
    <s v="Hewlett-Packard Deskjet 5550 Color Inkjet Printer"/>
    <n v="0.4"/>
    <s v="United States"/>
    <x v="2"/>
    <x v="8"/>
    <s v="Salinas"/>
    <n v="93905"/>
    <x v="13"/>
    <d v="2015-01-16T00:00:00"/>
    <n v="-272.860884"/>
    <n v="5"/>
    <n v="562.92999999999995"/>
    <n v="89704"/>
    <x v="2"/>
    <n v="2069.1326947082653"/>
  </r>
  <r>
    <n v="1636"/>
    <s v="Sidney Greenberg"/>
    <x v="0"/>
    <n v="0.08"/>
    <n v="4.28"/>
    <n v="0.94"/>
    <x v="1"/>
    <x v="2"/>
    <x v="2"/>
    <x v="2"/>
    <x v="2"/>
    <s v="Newell 336"/>
    <n v="0.56000000000000005"/>
    <s v="United States"/>
    <x v="2"/>
    <x v="8"/>
    <s v="Salinas"/>
    <n v="93905"/>
    <x v="13"/>
    <d v="2015-01-17T00:00:00"/>
    <n v="10.5792"/>
    <n v="7"/>
    <n v="29.18"/>
    <n v="89704"/>
    <x v="2"/>
    <n v="420.24076771028791"/>
  </r>
  <r>
    <n v="463"/>
    <s v="Debbie Stevenson"/>
    <x v="2"/>
    <n v="7.0000000000000007E-2"/>
    <n v="165.2"/>
    <n v="19.989999999999998"/>
    <x v="1"/>
    <x v="0"/>
    <x v="2"/>
    <x v="6"/>
    <x v="5"/>
    <s v="Economy Rollaway Files"/>
    <n v="0.59"/>
    <s v="United States"/>
    <x v="2"/>
    <x v="8"/>
    <s v="West Hollywood"/>
    <n v="90069"/>
    <x v="13"/>
    <d v="2015-01-16T00:00:00"/>
    <n v="521.69000000000005"/>
    <n v="7"/>
    <n v="1081.54"/>
    <n v="88061"/>
    <x v="2"/>
    <n v="1756.1768085503829"/>
  </r>
  <r>
    <n v="3064"/>
    <s v="Clarence Crowder"/>
    <x v="2"/>
    <n v="0.03"/>
    <n v="6.45"/>
    <n v="1.34"/>
    <x v="1"/>
    <x v="1"/>
    <x v="2"/>
    <x v="7"/>
    <x v="2"/>
    <s v="Wirebound Four 2-3/4 x 5 Forms per Page, 400 Sets per Book"/>
    <n v="0.36"/>
    <s v="United States"/>
    <x v="2"/>
    <x v="4"/>
    <s v="Lacey"/>
    <n v="98503"/>
    <x v="13"/>
    <d v="2015-01-19T00:00:00"/>
    <n v="39.129899999999999"/>
    <n v="9"/>
    <n v="56.71"/>
    <n v="88448"/>
    <x v="2"/>
    <n v="64.519564533803333"/>
  </r>
  <r>
    <n v="3148"/>
    <s v="Leroy Field"/>
    <x v="4"/>
    <n v="0.06"/>
    <n v="19.989999999999998"/>
    <n v="11.17"/>
    <x v="1"/>
    <x v="3"/>
    <x v="0"/>
    <x v="11"/>
    <x v="4"/>
    <s v="Telescoping Adjustable Floor Lamp"/>
    <n v="0.6"/>
    <s v="United States"/>
    <x v="2"/>
    <x v="37"/>
    <s v="Post Falls"/>
    <n v="83854"/>
    <x v="13"/>
    <d v="2015-01-14T00:00:00"/>
    <n v="-66.823599999999999"/>
    <n v="7"/>
    <n v="139.49"/>
    <n v="89716"/>
    <x v="2"/>
    <n v="411.7279098411401"/>
  </r>
  <r>
    <n v="3149"/>
    <s v="Harriet Moore"/>
    <x v="4"/>
    <n v="0.06"/>
    <n v="320.98"/>
    <n v="58.95"/>
    <x v="0"/>
    <x v="3"/>
    <x v="0"/>
    <x v="9"/>
    <x v="3"/>
    <s v="Hon 4070 Series Pagoda™ Round Back Stacking Chairs"/>
    <n v="0.56999999999999995"/>
    <s v="United States"/>
    <x v="2"/>
    <x v="37"/>
    <s v="Rexburg"/>
    <n v="83440"/>
    <x v="13"/>
    <d v="2015-01-16T00:00:00"/>
    <n v="971.62199999999996"/>
    <n v="6"/>
    <n v="1952.43"/>
    <n v="89716"/>
    <x v="2"/>
    <n v="3910.2822185144205"/>
  </r>
  <r>
    <n v="2820"/>
    <s v="Laurence Simon"/>
    <x v="3"/>
    <n v="0.1"/>
    <n v="22.01"/>
    <n v="5.53"/>
    <x v="1"/>
    <x v="2"/>
    <x v="2"/>
    <x v="2"/>
    <x v="1"/>
    <s v="Boston 16801 Nautilus™ Battery Pencil Sharpener"/>
    <n v="0.59"/>
    <s v="United States"/>
    <x v="1"/>
    <x v="6"/>
    <s v="Oakville"/>
    <n v="63129"/>
    <x v="13"/>
    <d v="2015-01-15T00:00:00"/>
    <n v="31.59"/>
    <n v="14"/>
    <n v="281.75"/>
    <n v="87900"/>
    <x v="1"/>
    <n v="546.90889159260598"/>
  </r>
  <r>
    <n v="3225"/>
    <s v="Robyn Crawford"/>
    <x v="3"/>
    <n v="0.1"/>
    <n v="208.16"/>
    <n v="68.02"/>
    <x v="0"/>
    <x v="0"/>
    <x v="2"/>
    <x v="8"/>
    <x v="3"/>
    <s v="1.7 Cubic Foot Compact &quot;Cube&quot; Office Refrigerators"/>
    <n v="0.57999999999999996"/>
    <s v="United States"/>
    <x v="0"/>
    <x v="34"/>
    <s v="Germantown"/>
    <n v="38138"/>
    <x v="13"/>
    <d v="2015-01-14T00:00:00"/>
    <n v="-137.52199999999999"/>
    <n v="4"/>
    <n v="768.81"/>
    <n v="86507"/>
    <x v="0"/>
    <n v="2832.8020010843979"/>
  </r>
  <r>
    <n v="3226"/>
    <s v="Arthur Gold"/>
    <x v="3"/>
    <n v="7.0000000000000007E-2"/>
    <n v="90.48"/>
    <n v="19.989999999999998"/>
    <x v="1"/>
    <x v="0"/>
    <x v="2"/>
    <x v="15"/>
    <x v="5"/>
    <s v="Tyvek® Side-Opening Peel &amp; Seel® Expanding Envelopes"/>
    <n v="0.4"/>
    <s v="United States"/>
    <x v="0"/>
    <x v="34"/>
    <s v="Hendersonville"/>
    <n v="37075"/>
    <x v="13"/>
    <d v="2015-01-15T00:00:00"/>
    <n v="-11.816000000000001"/>
    <n v="2"/>
    <n v="183.39"/>
    <n v="86507"/>
    <x v="0"/>
    <n v="939.07801408334797"/>
  </r>
  <r>
    <n v="3226"/>
    <s v="Arthur Gold"/>
    <x v="3"/>
    <n v="0.01"/>
    <n v="9.48"/>
    <n v="7.29"/>
    <x v="2"/>
    <x v="0"/>
    <x v="0"/>
    <x v="11"/>
    <x v="1"/>
    <s v="DAX Two-Tone Rosewood/Black Document Frame, Desktop, 5 x 7"/>
    <n v="0.45"/>
    <s v="United States"/>
    <x v="0"/>
    <x v="34"/>
    <s v="Hendersonville"/>
    <n v="37075"/>
    <x v="13"/>
    <d v="2015-01-16T00:00:00"/>
    <n v="238.93379999999999"/>
    <n v="1"/>
    <n v="12.9"/>
    <n v="86507"/>
    <x v="0"/>
    <n v="590.0389950061367"/>
  </r>
  <r>
    <n v="3226"/>
    <s v="Arthur Gold"/>
    <x v="3"/>
    <n v="0.02"/>
    <n v="4.28"/>
    <n v="0.94"/>
    <x v="1"/>
    <x v="0"/>
    <x v="2"/>
    <x v="2"/>
    <x v="2"/>
    <s v="Newell 336"/>
    <n v="0.56000000000000005"/>
    <s v="United States"/>
    <x v="0"/>
    <x v="34"/>
    <s v="Hendersonville"/>
    <n v="37075"/>
    <x v="13"/>
    <d v="2015-01-15T00:00:00"/>
    <n v="-105.126"/>
    <n v="4"/>
    <n v="17.89"/>
    <n v="86507"/>
    <x v="0"/>
    <n v="212.94827717284537"/>
  </r>
  <r>
    <n v="152"/>
    <s v="Kent Kerr"/>
    <x v="0"/>
    <n v="0.09"/>
    <n v="2.88"/>
    <n v="0.7"/>
    <x v="1"/>
    <x v="1"/>
    <x v="2"/>
    <x v="2"/>
    <x v="2"/>
    <s v="Newell 335"/>
    <n v="0.56000000000000005"/>
    <s v="United States"/>
    <x v="0"/>
    <x v="34"/>
    <s v="Knoxville"/>
    <n v="37918"/>
    <x v="14"/>
    <d v="2015-01-16T00:00:00"/>
    <n v="-172.71799999999999"/>
    <n v="2"/>
    <n v="5.5"/>
    <n v="89520"/>
    <x v="0"/>
    <n v="155.5365846866593"/>
  </r>
  <r>
    <n v="2791"/>
    <s v="Dawn Larson"/>
    <x v="0"/>
    <n v="0.09"/>
    <n v="2.88"/>
    <n v="0.7"/>
    <x v="1"/>
    <x v="3"/>
    <x v="2"/>
    <x v="2"/>
    <x v="2"/>
    <s v="Newell 346"/>
    <n v="0.56000000000000005"/>
    <s v="United States"/>
    <x v="1"/>
    <x v="25"/>
    <s v="Madison Heights"/>
    <n v="48071"/>
    <x v="14"/>
    <d v="2015-01-15T00:00:00"/>
    <n v="4.8499999999999996"/>
    <n v="7"/>
    <n v="19.29"/>
    <n v="88758"/>
    <x v="1"/>
    <n v="366.30652476131468"/>
  </r>
  <r>
    <n v="428"/>
    <s v="Ernest Barber"/>
    <x v="1"/>
    <n v="0.02"/>
    <n v="15.28"/>
    <n v="1.99"/>
    <x v="1"/>
    <x v="3"/>
    <x v="1"/>
    <x v="1"/>
    <x v="1"/>
    <s v="Memorex 4.7GB DVD+R, 3/Pack"/>
    <n v="0.42"/>
    <s v="United States"/>
    <x v="2"/>
    <x v="26"/>
    <s v="Carson City"/>
    <n v="89701"/>
    <x v="14"/>
    <d v="2015-01-16T00:00:00"/>
    <n v="163.1574"/>
    <n v="15"/>
    <n v="236.46"/>
    <n v="88479"/>
    <x v="2"/>
    <n v="240.31680552460736"/>
  </r>
  <r>
    <n v="428"/>
    <s v="Ernest Barber"/>
    <x v="1"/>
    <n v="0"/>
    <n v="85.99"/>
    <n v="3.3"/>
    <x v="1"/>
    <x v="3"/>
    <x v="1"/>
    <x v="12"/>
    <x v="1"/>
    <s v="Accessory20"/>
    <n v="0.37"/>
    <s v="United States"/>
    <x v="2"/>
    <x v="26"/>
    <s v="Carson City"/>
    <n v="89701"/>
    <x v="14"/>
    <d v="2015-01-16T00:00:00"/>
    <n v="-302.22500000000002"/>
    <n v="1"/>
    <n v="73.819999999999993"/>
    <n v="88479"/>
    <x v="2"/>
    <n v="-6.8347692195462457"/>
  </r>
  <r>
    <n v="1212"/>
    <s v="Eileen Fletcher"/>
    <x v="1"/>
    <n v="0.08"/>
    <n v="4.91"/>
    <n v="4.97"/>
    <x v="1"/>
    <x v="3"/>
    <x v="2"/>
    <x v="5"/>
    <x v="5"/>
    <s v="Pressboard Covers with Storage Hooks, 9 1/2&quot; x 11&quot;, Light Blue"/>
    <n v="0.38"/>
    <s v="United States"/>
    <x v="1"/>
    <x v="2"/>
    <s v="Gary"/>
    <n v="46404"/>
    <x v="14"/>
    <d v="2015-01-16T00:00:00"/>
    <n v="-99.762500000000003"/>
    <n v="12"/>
    <n v="58.95"/>
    <n v="88600"/>
    <x v="1"/>
    <n v="-51.943406652669466"/>
  </r>
  <r>
    <n v="1212"/>
    <s v="Eileen Fletcher"/>
    <x v="1"/>
    <n v="0.01"/>
    <n v="3174.835"/>
    <n v="24.49"/>
    <x v="1"/>
    <x v="3"/>
    <x v="1"/>
    <x v="4"/>
    <x v="4"/>
    <s v="Canon imageCLASS 2200 Advanced Copier"/>
    <n v="0.37"/>
    <s v="United States"/>
    <x v="1"/>
    <x v="2"/>
    <s v="Gary"/>
    <n v="46404"/>
    <x v="14"/>
    <d v="2015-01-16T00:00:00"/>
    <n v="-3061.82"/>
    <n v="1"/>
    <n v="3672.89"/>
    <n v="88600"/>
    <x v="1"/>
    <n v="8442.9997953103266"/>
  </r>
  <r>
    <n v="1213"/>
    <s v="Jeremy Pratt"/>
    <x v="1"/>
    <n v="0.03"/>
    <n v="5.84"/>
    <n v="1.2"/>
    <x v="1"/>
    <x v="3"/>
    <x v="2"/>
    <x v="2"/>
    <x v="2"/>
    <s v="Newell 312"/>
    <n v="0.55000000000000004"/>
    <s v="United States"/>
    <x v="1"/>
    <x v="2"/>
    <s v="Granger"/>
    <n v="46530"/>
    <x v="14"/>
    <d v="2015-01-17T00:00:00"/>
    <n v="-0.01"/>
    <n v="2"/>
    <n v="11.74"/>
    <n v="88600"/>
    <x v="1"/>
    <n v="123.26244387021544"/>
  </r>
  <r>
    <n v="1632"/>
    <s v="Lori Wolfe"/>
    <x v="1"/>
    <n v="0.08"/>
    <n v="8.09"/>
    <n v="7.96"/>
    <x v="2"/>
    <x v="2"/>
    <x v="0"/>
    <x v="11"/>
    <x v="5"/>
    <s v="6&quot; Cubicle Wall Clock, Black"/>
    <n v="0.49"/>
    <s v="United States"/>
    <x v="0"/>
    <x v="0"/>
    <s v="Hattiesburg"/>
    <n v="39401"/>
    <x v="14"/>
    <d v="2015-01-16T00:00:00"/>
    <n v="15.984"/>
    <n v="6"/>
    <n v="48.25"/>
    <n v="90530"/>
    <x v="0"/>
    <n v="198.84258312778206"/>
  </r>
  <r>
    <n v="3035"/>
    <s v="Tina Evans"/>
    <x v="2"/>
    <n v="0.01"/>
    <n v="4.9800000000000004"/>
    <n v="4.75"/>
    <x v="1"/>
    <x v="2"/>
    <x v="2"/>
    <x v="7"/>
    <x v="5"/>
    <s v="Hammermill CopyPlus Copy Paper (20Lb. and 84 Bright)"/>
    <n v="0.36"/>
    <s v="United States"/>
    <x v="1"/>
    <x v="10"/>
    <s v="Lombard"/>
    <n v="60148"/>
    <x v="14"/>
    <d v="2015-01-20T00:00:00"/>
    <n v="-75.900400000000005"/>
    <n v="10"/>
    <n v="52.93"/>
    <n v="89128"/>
    <x v="1"/>
    <n v="108.96161287686513"/>
  </r>
  <r>
    <n v="3035"/>
    <s v="Tina Evans"/>
    <x v="2"/>
    <n v="0.04"/>
    <n v="6.35"/>
    <n v="1.02"/>
    <x v="1"/>
    <x v="2"/>
    <x v="2"/>
    <x v="7"/>
    <x v="2"/>
    <s v="Telephone Message Books with Fax/Mobile Section, 5 1/2&quot; x 3 3/16&quot;"/>
    <n v="0.39"/>
    <s v="United States"/>
    <x v="1"/>
    <x v="10"/>
    <s v="Lombard"/>
    <n v="60148"/>
    <x v="14"/>
    <d v="2015-01-20T00:00:00"/>
    <n v="52.170900000000003"/>
    <n v="12"/>
    <n v="75.61"/>
    <n v="89128"/>
    <x v="1"/>
    <n v="146.41796049027388"/>
  </r>
  <r>
    <n v="145"/>
    <s v="Rhonda Ivey"/>
    <x v="4"/>
    <n v="0.06"/>
    <n v="7.04"/>
    <n v="2.17"/>
    <x v="1"/>
    <x v="0"/>
    <x v="2"/>
    <x v="7"/>
    <x v="2"/>
    <s v="Wirebound Message Books, 2 7/8&quot; x 5&quot;, 3 Forms per Page"/>
    <n v="0.38"/>
    <s v="United States"/>
    <x v="3"/>
    <x v="28"/>
    <s v="West Mifflin"/>
    <n v="15122"/>
    <x v="14"/>
    <d v="2015-01-17T00:00:00"/>
    <n v="2.4851999999999999"/>
    <n v="2"/>
    <n v="14.65"/>
    <n v="91086"/>
    <x v="3"/>
    <n v="1.4761278605897097"/>
  </r>
  <r>
    <n v="1402"/>
    <s v="Wesley Tate"/>
    <x v="3"/>
    <n v="0"/>
    <n v="8.6"/>
    <n v="6.19"/>
    <x v="1"/>
    <x v="3"/>
    <x v="2"/>
    <x v="5"/>
    <x v="5"/>
    <s v="Avery Printable Repositionable Plastic Tabs"/>
    <n v="0.38"/>
    <s v="United States"/>
    <x v="1"/>
    <x v="10"/>
    <s v="Chicago"/>
    <n v="60653"/>
    <x v="14"/>
    <d v="2015-01-15T00:00:00"/>
    <n v="-42.8536"/>
    <n v="48"/>
    <n v="447.89"/>
    <n v="37729"/>
    <x v="1"/>
    <n v="307.998975543955"/>
  </r>
  <r>
    <n v="1405"/>
    <s v="Crystal Floyd"/>
    <x v="3"/>
    <n v="0"/>
    <n v="8.6"/>
    <n v="6.19"/>
    <x v="1"/>
    <x v="3"/>
    <x v="2"/>
    <x v="5"/>
    <x v="5"/>
    <s v="Avery Printable Repositionable Plastic Tabs"/>
    <n v="0.38"/>
    <s v="United States"/>
    <x v="1"/>
    <x v="25"/>
    <s v="Battle Creek"/>
    <n v="49017"/>
    <x v="14"/>
    <d v="2015-01-15T00:00:00"/>
    <n v="-33.211539999999999"/>
    <n v="12"/>
    <n v="111.97"/>
    <n v="86144"/>
    <x v="1"/>
    <n v="317.87269300070909"/>
  </r>
  <r>
    <n v="288"/>
    <s v="Patricia Cole Blair"/>
    <x v="0"/>
    <n v="0.09"/>
    <n v="28.48"/>
    <n v="1.99"/>
    <x v="1"/>
    <x v="0"/>
    <x v="1"/>
    <x v="1"/>
    <x v="1"/>
    <s v="Memorex 4.7GB DVD+RW, 3/Pack"/>
    <n v="0.4"/>
    <s v="United States"/>
    <x v="1"/>
    <x v="38"/>
    <s v="Wichita"/>
    <n v="67212"/>
    <x v="15"/>
    <d v="2015-01-19T00:00:00"/>
    <n v="132.68700000000001"/>
    <n v="7"/>
    <n v="192.3"/>
    <n v="89762"/>
    <x v="1"/>
    <n v="471.05293713357833"/>
  </r>
  <r>
    <n v="288"/>
    <s v="Patricia Cole Blair"/>
    <x v="0"/>
    <n v="0.08"/>
    <n v="65.989999999999995"/>
    <n v="4.99"/>
    <x v="2"/>
    <x v="0"/>
    <x v="1"/>
    <x v="12"/>
    <x v="5"/>
    <s v="MicroTAC 650"/>
    <n v="0.57999999999999996"/>
    <s v="United States"/>
    <x v="1"/>
    <x v="38"/>
    <s v="Wichita"/>
    <n v="67212"/>
    <x v="15"/>
    <d v="2015-01-18T00:00:00"/>
    <n v="496.89"/>
    <n v="14"/>
    <n v="748.1"/>
    <n v="89762"/>
    <x v="1"/>
    <n v="1118.4552280936891"/>
  </r>
  <r>
    <n v="1603"/>
    <s v="Alex Watkins"/>
    <x v="0"/>
    <n v="0.09"/>
    <n v="2.1800000000000002"/>
    <n v="0.78"/>
    <x v="1"/>
    <x v="0"/>
    <x v="2"/>
    <x v="14"/>
    <x v="2"/>
    <s v="Stockwell Push Pins"/>
    <n v="0.52"/>
    <s v="United States"/>
    <x v="3"/>
    <x v="11"/>
    <s v="Woodmere"/>
    <n v="11598"/>
    <x v="15"/>
    <d v="2015-01-18T00:00:00"/>
    <n v="2.4548000000000001"/>
    <n v="9"/>
    <n v="19.12"/>
    <n v="89679"/>
    <x v="3"/>
    <n v="321.58775235465248"/>
  </r>
  <r>
    <n v="1603"/>
    <s v="Alex Watkins"/>
    <x v="0"/>
    <n v="0.05"/>
    <n v="179.29"/>
    <n v="29.21"/>
    <x v="0"/>
    <x v="0"/>
    <x v="0"/>
    <x v="0"/>
    <x v="0"/>
    <s v="Bevis Round Conference Table Top, X-Base"/>
    <n v="0.76"/>
    <s v="United States"/>
    <x v="3"/>
    <x v="11"/>
    <s v="Woodmere"/>
    <n v="11598"/>
    <x v="15"/>
    <d v="2015-01-18T00:00:00"/>
    <n v="-537.27977731999999"/>
    <n v="1"/>
    <n v="186.64"/>
    <n v="89679"/>
    <x v="3"/>
    <n v="1531.9390440353855"/>
  </r>
  <r>
    <n v="2924"/>
    <s v="Courtney Nelson"/>
    <x v="0"/>
    <n v="0.02"/>
    <n v="110.98"/>
    <n v="13.99"/>
    <x v="1"/>
    <x v="1"/>
    <x v="0"/>
    <x v="11"/>
    <x v="6"/>
    <s v="Rubbermaid ClusterMat Chairmats, Mat Size- 66&quot; x 60&quot;, Lip 20&quot; x 11&quot; -90 Degree Angle"/>
    <n v="0.69"/>
    <s v="United States"/>
    <x v="3"/>
    <x v="36"/>
    <s v="Laurel"/>
    <n v="20707"/>
    <x v="15"/>
    <d v="2015-01-18T00:00:00"/>
    <n v="-106.3424"/>
    <n v="2"/>
    <n v="226.53"/>
    <n v="86591"/>
    <x v="3"/>
    <n v="1083.8427106726162"/>
  </r>
  <r>
    <n v="2924"/>
    <s v="Courtney Nelson"/>
    <x v="0"/>
    <n v="0.01"/>
    <n v="8.01"/>
    <n v="2.87"/>
    <x v="1"/>
    <x v="1"/>
    <x v="2"/>
    <x v="7"/>
    <x v="2"/>
    <s v="TOPS Money Receipt Book, Consecutively Numbered in Red,"/>
    <n v="0.4"/>
    <s v="United States"/>
    <x v="3"/>
    <x v="36"/>
    <s v="Laurel"/>
    <n v="20707"/>
    <x v="15"/>
    <d v="2015-01-18T00:00:00"/>
    <n v="44.976799999999997"/>
    <n v="8"/>
    <n v="68.650000000000006"/>
    <n v="86591"/>
    <x v="3"/>
    <n v="374.38992350967374"/>
  </r>
  <r>
    <n v="202"/>
    <s v="Max Small"/>
    <x v="1"/>
    <n v="0.03"/>
    <n v="7.37"/>
    <n v="5.53"/>
    <x v="1"/>
    <x v="3"/>
    <x v="1"/>
    <x v="1"/>
    <x v="1"/>
    <s v="Imation 3.5&quot; Unformatted DS/HD Diskettes, 10/Box"/>
    <n v="0.69"/>
    <s v="United States"/>
    <x v="1"/>
    <x v="19"/>
    <s v="Bartlesville"/>
    <n v="74006"/>
    <x v="15"/>
    <d v="2015-01-18T00:00:00"/>
    <n v="-133.69999999999999"/>
    <n v="11"/>
    <n v="85.79"/>
    <n v="88972"/>
    <x v="1"/>
    <n v="227.1983088961513"/>
  </r>
  <r>
    <n v="665"/>
    <s v="Miriam Mueller"/>
    <x v="2"/>
    <n v="0.04"/>
    <n v="22.72"/>
    <n v="8.99"/>
    <x v="1"/>
    <x v="3"/>
    <x v="0"/>
    <x v="11"/>
    <x v="1"/>
    <s v="Executive Impressions 14&quot; Two-Color Numerals Wall Clock"/>
    <n v="0.44"/>
    <s v="United States"/>
    <x v="0"/>
    <x v="34"/>
    <s v="Murfreesboro"/>
    <n v="37130"/>
    <x v="15"/>
    <d v="2015-01-20T00:00:00"/>
    <n v="-678.49599999999998"/>
    <n v="9"/>
    <n v="202.41"/>
    <n v="88677"/>
    <x v="0"/>
    <n v="-319.10799859309259"/>
  </r>
  <r>
    <n v="667"/>
    <s v="Allison Kirby"/>
    <x v="2"/>
    <n v="0.04"/>
    <n v="22.72"/>
    <n v="8.99"/>
    <x v="1"/>
    <x v="3"/>
    <x v="0"/>
    <x v="11"/>
    <x v="1"/>
    <s v="Executive Impressions 14&quot; Two-Color Numerals Wall Clock"/>
    <n v="0.44"/>
    <s v="United States"/>
    <x v="1"/>
    <x v="18"/>
    <s v="Dallas"/>
    <n v="75203"/>
    <x v="15"/>
    <d v="2015-01-20T00:00:00"/>
    <n v="70.028000000000006"/>
    <n v="37"/>
    <n v="832.14"/>
    <n v="22147"/>
    <x v="1"/>
    <n v="447.39983122744388"/>
  </r>
  <r>
    <n v="3385"/>
    <s v="Daniel Richmond"/>
    <x v="2"/>
    <n v="0.04"/>
    <n v="2.98"/>
    <n v="2.0299999999999998"/>
    <x v="2"/>
    <x v="3"/>
    <x v="2"/>
    <x v="2"/>
    <x v="2"/>
    <s v="Premium Writing Pencils, Soft, #2 by Central Association for the Blind"/>
    <n v="0.56999999999999995"/>
    <s v="United States"/>
    <x v="3"/>
    <x v="27"/>
    <s v="Boardman"/>
    <n v="44512"/>
    <x v="15"/>
    <d v="2015-01-16T00:00:00"/>
    <n v="-22.01"/>
    <n v="5"/>
    <n v="15.7"/>
    <n v="88745"/>
    <x v="3"/>
    <n v="124.76984025557201"/>
  </r>
  <r>
    <n v="3385"/>
    <s v="Daniel Richmond"/>
    <x v="2"/>
    <n v="0.01"/>
    <n v="125.99"/>
    <n v="8.99"/>
    <x v="1"/>
    <x v="3"/>
    <x v="1"/>
    <x v="12"/>
    <x v="5"/>
    <s v="M70"/>
    <n v="0.59"/>
    <s v="United States"/>
    <x v="3"/>
    <x v="27"/>
    <s v="Boardman"/>
    <n v="44512"/>
    <x v="15"/>
    <d v="2015-01-21T00:00:00"/>
    <n v="426.46032000000002"/>
    <n v="6"/>
    <n v="680.65"/>
    <n v="88745"/>
    <x v="3"/>
    <n v="1280.4614861557002"/>
  </r>
  <r>
    <n v="1697"/>
    <s v="Holly Osborne"/>
    <x v="4"/>
    <n v="0"/>
    <n v="13.43"/>
    <n v="5.5"/>
    <x v="1"/>
    <x v="2"/>
    <x v="2"/>
    <x v="6"/>
    <x v="5"/>
    <s v="Fellowes Personal Hanging Folder Files, Navy"/>
    <n v="0.56999999999999995"/>
    <s v="United States"/>
    <x v="0"/>
    <x v="1"/>
    <s v="Hot Springs"/>
    <n v="71901"/>
    <x v="15"/>
    <d v="2015-01-17T00:00:00"/>
    <n v="-253.77799999999999"/>
    <n v="9"/>
    <n v="129.54"/>
    <n v="86338"/>
    <x v="0"/>
    <n v="88.167012375616878"/>
  </r>
  <r>
    <n v="3133"/>
    <s v="Kristine Singleton"/>
    <x v="4"/>
    <n v="0.1"/>
    <n v="5.81"/>
    <n v="8.49"/>
    <x v="1"/>
    <x v="3"/>
    <x v="2"/>
    <x v="5"/>
    <x v="5"/>
    <s v="Fellowes Black Plastic Comb Bindings"/>
    <n v="0.39"/>
    <s v="United States"/>
    <x v="1"/>
    <x v="10"/>
    <s v="Naperville"/>
    <n v="60540"/>
    <x v="15"/>
    <d v="2015-01-17T00:00:00"/>
    <n v="-350.43950000000001"/>
    <n v="12"/>
    <n v="64.959999999999994"/>
    <n v="86789"/>
    <x v="1"/>
    <n v="-198.18610963180129"/>
  </r>
  <r>
    <n v="3133"/>
    <s v="Kristine Singleton"/>
    <x v="4"/>
    <n v="0.03"/>
    <n v="1.81"/>
    <n v="0.75"/>
    <x v="1"/>
    <x v="3"/>
    <x v="2"/>
    <x v="14"/>
    <x v="2"/>
    <s v="Assorted Color Push Pins"/>
    <n v="0.52"/>
    <s v="United States"/>
    <x v="1"/>
    <x v="10"/>
    <s v="Naperville"/>
    <n v="60540"/>
    <x v="15"/>
    <d v="2015-01-17T00:00:00"/>
    <n v="4.2027999999999999"/>
    <n v="10"/>
    <n v="19.14"/>
    <n v="86789"/>
    <x v="1"/>
    <n v="92.828120378403696"/>
  </r>
  <r>
    <n v="3036"/>
    <s v="Edith Reynolds"/>
    <x v="3"/>
    <n v="0.02"/>
    <n v="12.99"/>
    <n v="14.37"/>
    <x v="1"/>
    <x v="2"/>
    <x v="0"/>
    <x v="11"/>
    <x v="4"/>
    <s v="Tensor &quot;Hersey Kiss&quot; Styled Floor Lamp"/>
    <n v="0.73"/>
    <s v="United States"/>
    <x v="1"/>
    <x v="39"/>
    <s v="Mandan"/>
    <n v="58554"/>
    <x v="15"/>
    <d v="2015-01-18T00:00:00"/>
    <n v="-159.86000000000001"/>
    <n v="5"/>
    <n v="67.64"/>
    <n v="89129"/>
    <x v="1"/>
    <n v="736.16258725523426"/>
  </r>
  <r>
    <n v="3036"/>
    <s v="Edith Reynolds"/>
    <x v="3"/>
    <n v="0.05"/>
    <n v="35.44"/>
    <n v="7.5"/>
    <x v="1"/>
    <x v="2"/>
    <x v="2"/>
    <x v="7"/>
    <x v="5"/>
    <s v="Xerox 1906"/>
    <n v="0.38"/>
    <s v="United States"/>
    <x v="1"/>
    <x v="39"/>
    <s v="Mandan"/>
    <n v="58554"/>
    <x v="15"/>
    <d v="2015-01-18T00:00:00"/>
    <n v="165.88980000000001"/>
    <n v="7"/>
    <n v="240.42"/>
    <n v="89129"/>
    <x v="1"/>
    <n v="639.456733311726"/>
  </r>
  <r>
    <n v="3036"/>
    <s v="Edith Reynolds"/>
    <x v="3"/>
    <n v="0.02"/>
    <n v="12.98"/>
    <n v="3.14"/>
    <x v="1"/>
    <x v="2"/>
    <x v="2"/>
    <x v="16"/>
    <x v="1"/>
    <s v="Acme® 8&quot; Straight Scissors"/>
    <n v="0.6"/>
    <s v="United States"/>
    <x v="1"/>
    <x v="39"/>
    <s v="Mandan"/>
    <n v="58554"/>
    <x v="15"/>
    <d v="2015-01-19T00:00:00"/>
    <n v="75.010000000000005"/>
    <n v="14"/>
    <n v="184.4"/>
    <n v="89129"/>
    <x v="1"/>
    <n v="558.20042931662135"/>
  </r>
  <r>
    <n v="592"/>
    <s v="Eva Silverman"/>
    <x v="0"/>
    <n v="0.08"/>
    <n v="30.53"/>
    <n v="19.989999999999998"/>
    <x v="1"/>
    <x v="0"/>
    <x v="2"/>
    <x v="13"/>
    <x v="5"/>
    <s v="Avery 4027 File Folder Labels for Dot Matrix Printers, 5000 Labels per Box, White"/>
    <n v="0.39"/>
    <s v="United States"/>
    <x v="1"/>
    <x v="10"/>
    <s v="Wilmette"/>
    <n v="60091"/>
    <x v="16"/>
    <d v="2015-01-17T00:00:00"/>
    <n v="-239.8656"/>
    <n v="10"/>
    <n v="285.87"/>
    <n v="86307"/>
    <x v="1"/>
    <n v="591.77726365545675"/>
  </r>
  <r>
    <n v="593"/>
    <s v="Joel Huffman"/>
    <x v="0"/>
    <n v="0.01"/>
    <n v="1.68"/>
    <n v="1.57"/>
    <x v="1"/>
    <x v="0"/>
    <x v="2"/>
    <x v="2"/>
    <x v="2"/>
    <s v="Newell 323"/>
    <n v="0.59"/>
    <s v="United States"/>
    <x v="1"/>
    <x v="10"/>
    <s v="Woodridge"/>
    <n v="60517"/>
    <x v="16"/>
    <d v="2015-01-19T00:00:00"/>
    <n v="-53.444000000000003"/>
    <n v="12"/>
    <n v="20.37"/>
    <n v="86307"/>
    <x v="1"/>
    <n v="395.6644212285874"/>
  </r>
  <r>
    <n v="1531"/>
    <s v="Jon Ayers"/>
    <x v="0"/>
    <n v="7.0000000000000007E-2"/>
    <n v="4.91"/>
    <n v="0.5"/>
    <x v="1"/>
    <x v="1"/>
    <x v="2"/>
    <x v="13"/>
    <x v="5"/>
    <s v="Avery 508"/>
    <n v="0.36"/>
    <s v="United States"/>
    <x v="0"/>
    <x v="12"/>
    <s v="Palm Coast"/>
    <n v="32137"/>
    <x v="16"/>
    <d v="2015-01-18T00:00:00"/>
    <n v="-157.696"/>
    <n v="6"/>
    <n v="28.22"/>
    <n v="88852"/>
    <x v="0"/>
    <n v="18.731981854721177"/>
  </r>
  <r>
    <n v="210"/>
    <s v="Floyd Dale"/>
    <x v="2"/>
    <n v="0.05"/>
    <n v="1.86"/>
    <n v="2.58"/>
    <x v="1"/>
    <x v="2"/>
    <x v="2"/>
    <x v="14"/>
    <x v="2"/>
    <s v="Super Bands, 12/Pack"/>
    <n v="0.82"/>
    <s v="United States"/>
    <x v="3"/>
    <x v="11"/>
    <s v="Troy"/>
    <n v="12180"/>
    <x v="16"/>
    <d v="2015-01-21T00:00:00"/>
    <n v="-66.62"/>
    <n v="9"/>
    <n v="17.61"/>
    <n v="85965"/>
    <x v="3"/>
    <n v="404.62311571530608"/>
  </r>
  <r>
    <n v="366"/>
    <s v="Patrick Rosenthal"/>
    <x v="4"/>
    <n v="0.05"/>
    <n v="328.14"/>
    <n v="91.05"/>
    <x v="0"/>
    <x v="0"/>
    <x v="2"/>
    <x v="8"/>
    <x v="3"/>
    <s v="Sanyo Counter Height Refrigerator with Crisper, 3.6 Cubic Foot, Stainless Steel/Black"/>
    <n v="0.56999999999999995"/>
    <s v="United States"/>
    <x v="3"/>
    <x v="40"/>
    <s v="Cranston"/>
    <n v="2910"/>
    <x v="16"/>
    <d v="2015-01-19T00:00:00"/>
    <n v="411.5172"/>
    <n v="6"/>
    <n v="1967.98"/>
    <n v="87347"/>
    <x v="3"/>
    <n v="4243.9488034184078"/>
  </r>
  <r>
    <n v="744"/>
    <s v="Joy Maxwell"/>
    <x v="4"/>
    <n v="0.03"/>
    <n v="119.99"/>
    <n v="56.14"/>
    <x v="0"/>
    <x v="1"/>
    <x v="1"/>
    <x v="3"/>
    <x v="0"/>
    <s v="Hewlett-Packard 2600DN Business Color Inkjet Printer"/>
    <n v="0.39"/>
    <s v="United States"/>
    <x v="2"/>
    <x v="41"/>
    <s v="Oro Valley"/>
    <n v="85737"/>
    <x v="16"/>
    <d v="2015-01-19T00:00:00"/>
    <n v="1400.1"/>
    <n v="13"/>
    <n v="1545.58"/>
    <n v="87726"/>
    <x v="2"/>
    <n v="3482.927519761382"/>
  </r>
  <r>
    <n v="745"/>
    <s v="Mary Page"/>
    <x v="4"/>
    <n v="0.05"/>
    <n v="115.79"/>
    <n v="1.99"/>
    <x v="1"/>
    <x v="1"/>
    <x v="1"/>
    <x v="1"/>
    <x v="1"/>
    <s v="Verbatim DVD-R, 4.7GB, Spindle, WE, Blank, Ink Jet/Thermal, 20/Spindle"/>
    <n v="0.49"/>
    <s v="United States"/>
    <x v="2"/>
    <x v="41"/>
    <s v="Peoria"/>
    <n v="85345"/>
    <x v="16"/>
    <d v="2015-01-19T00:00:00"/>
    <n v="67.599999999999994"/>
    <n v="3"/>
    <n v="353.1"/>
    <n v="87726"/>
    <x v="2"/>
    <n v="482.05259188749011"/>
  </r>
  <r>
    <n v="1702"/>
    <s v="Sandra Berry"/>
    <x v="4"/>
    <n v="0.05"/>
    <n v="14.81"/>
    <n v="13.32"/>
    <x v="1"/>
    <x v="2"/>
    <x v="2"/>
    <x v="8"/>
    <x v="5"/>
    <s v="Holmes Replacement Filter for HEPA Air Cleaner, Large Room"/>
    <n v="0.43"/>
    <s v="United States"/>
    <x v="0"/>
    <x v="0"/>
    <s v="Meridian"/>
    <n v="39301"/>
    <x v="16"/>
    <d v="2015-01-20T00:00:00"/>
    <n v="-220.05199999999999"/>
    <n v="3"/>
    <n v="45.28"/>
    <n v="90473"/>
    <x v="0"/>
    <n v="193.75907837296262"/>
  </r>
  <r>
    <n v="1702"/>
    <s v="Sandra Berry"/>
    <x v="4"/>
    <n v="0.05"/>
    <n v="4.2"/>
    <n v="2.2599999999999998"/>
    <x v="2"/>
    <x v="2"/>
    <x v="2"/>
    <x v="7"/>
    <x v="2"/>
    <s v="Important Message Pads, 50 4-1/4 x 5-1/2 Forms per Pad"/>
    <n v="0.36"/>
    <s v="United States"/>
    <x v="0"/>
    <x v="0"/>
    <s v="Meridian"/>
    <n v="39301"/>
    <x v="16"/>
    <d v="2015-01-19T00:00:00"/>
    <n v="20.393370000000001"/>
    <n v="3"/>
    <n v="13.57"/>
    <n v="90473"/>
    <x v="0"/>
    <n v="-39.351583904030932"/>
  </r>
  <r>
    <n v="1708"/>
    <s v="Lillian Day"/>
    <x v="4"/>
    <n v="0.05"/>
    <n v="5.68"/>
    <n v="1.39"/>
    <x v="1"/>
    <x v="0"/>
    <x v="2"/>
    <x v="15"/>
    <x v="5"/>
    <s v="Staples Standard Envelopes"/>
    <n v="0.38"/>
    <s v="United States"/>
    <x v="3"/>
    <x v="27"/>
    <s v="Shaker Heights"/>
    <n v="44118"/>
    <x v="16"/>
    <d v="2015-01-18T00:00:00"/>
    <n v="38.281199999999998"/>
    <n v="10"/>
    <n v="55.48"/>
    <n v="88781"/>
    <x v="3"/>
    <n v="18.920733718778063"/>
  </r>
  <r>
    <n v="1719"/>
    <s v="Russell W Melton"/>
    <x v="4"/>
    <n v="0.06"/>
    <n v="16.48"/>
    <n v="1.99"/>
    <x v="1"/>
    <x v="3"/>
    <x v="1"/>
    <x v="1"/>
    <x v="1"/>
    <s v="Maxell DVD-RAM Discs"/>
    <n v="0.42"/>
    <s v="United States"/>
    <x v="0"/>
    <x v="16"/>
    <s v="Northport"/>
    <n v="35473"/>
    <x v="16"/>
    <d v="2015-01-19T00:00:00"/>
    <n v="-144.59200000000001"/>
    <n v="8"/>
    <n v="128.13"/>
    <n v="90786"/>
    <x v="0"/>
    <n v="-82.248661892475468"/>
  </r>
  <r>
    <n v="1873"/>
    <s v="Lisa Kim"/>
    <x v="4"/>
    <n v="0.03"/>
    <n v="90.48"/>
    <n v="19.989999999999998"/>
    <x v="1"/>
    <x v="3"/>
    <x v="2"/>
    <x v="15"/>
    <x v="5"/>
    <s v="Tyvek® Side-Opening Peel &amp; Seel® Expanding Envelopes"/>
    <n v="0.4"/>
    <s v="United States"/>
    <x v="0"/>
    <x v="12"/>
    <s v="Palm Beach Gardens"/>
    <n v="33403"/>
    <x v="16"/>
    <d v="2015-01-19T00:00:00"/>
    <n v="15.353999999999999"/>
    <n v="1"/>
    <n v="99.69"/>
    <n v="90099"/>
    <x v="0"/>
    <n v="814.10485201657104"/>
  </r>
  <r>
    <n v="1873"/>
    <s v="Lisa Kim"/>
    <x v="4"/>
    <n v="0.06"/>
    <n v="22.84"/>
    <n v="8.18"/>
    <x v="1"/>
    <x v="3"/>
    <x v="2"/>
    <x v="7"/>
    <x v="5"/>
    <s v="Xerox 1991"/>
    <n v="0.39"/>
    <s v="United States"/>
    <x v="0"/>
    <x v="12"/>
    <s v="Palm Beach Gardens"/>
    <n v="33403"/>
    <x v="16"/>
    <d v="2015-01-17T00:00:00"/>
    <n v="-357.92399999999998"/>
    <n v="7"/>
    <n v="152.49"/>
    <n v="90099"/>
    <x v="0"/>
    <n v="-134.62709036786245"/>
  </r>
  <r>
    <n v="2579"/>
    <s v="Marshall Sutherland"/>
    <x v="4"/>
    <n v="7.0000000000000007E-2"/>
    <n v="1.76"/>
    <n v="4.8600000000000003"/>
    <x v="1"/>
    <x v="2"/>
    <x v="0"/>
    <x v="11"/>
    <x v="5"/>
    <s v="Regeneration Desk Collection"/>
    <n v="0.41"/>
    <s v="United States"/>
    <x v="0"/>
    <x v="16"/>
    <s v="Phenix City"/>
    <n v="36869"/>
    <x v="16"/>
    <d v="2015-01-17T00:00:00"/>
    <n v="0.58799999999999997"/>
    <n v="15"/>
    <n v="26.01"/>
    <n v="88297"/>
    <x v="0"/>
    <n v="115.14285737436467"/>
  </r>
  <r>
    <n v="2618"/>
    <s v="Amy Hamrick Melvin"/>
    <x v="4"/>
    <n v="0.1"/>
    <n v="7.64"/>
    <n v="1.39"/>
    <x v="1"/>
    <x v="3"/>
    <x v="2"/>
    <x v="15"/>
    <x v="5"/>
    <s v="Security-Tint Envelopes"/>
    <n v="0.36"/>
    <s v="United States"/>
    <x v="3"/>
    <x v="11"/>
    <s v="New York City"/>
    <n v="10004"/>
    <x v="16"/>
    <d v="2015-01-19T00:00:00"/>
    <n v="16.12"/>
    <n v="18"/>
    <n v="130.11000000000001"/>
    <n v="46884"/>
    <x v="3"/>
    <n v="-38.260907499447868"/>
  </r>
  <r>
    <n v="2618"/>
    <s v="Amy Hamrick Melvin"/>
    <x v="4"/>
    <n v="0"/>
    <n v="125.99"/>
    <n v="2.5"/>
    <x v="1"/>
    <x v="3"/>
    <x v="1"/>
    <x v="12"/>
    <x v="5"/>
    <s v="6162"/>
    <n v="0.59"/>
    <s v="United States"/>
    <x v="3"/>
    <x v="11"/>
    <s v="New York City"/>
    <n v="10004"/>
    <x v="16"/>
    <d v="2015-01-19T00:00:00"/>
    <n v="-815.9008"/>
    <n v="3"/>
    <n v="337.34"/>
    <n v="46884"/>
    <x v="3"/>
    <n v="-231.52442355084975"/>
  </r>
  <r>
    <n v="2618"/>
    <s v="Amy Hamrick Melvin"/>
    <x v="4"/>
    <n v="0.1"/>
    <n v="11.55"/>
    <n v="2.36"/>
    <x v="1"/>
    <x v="3"/>
    <x v="2"/>
    <x v="2"/>
    <x v="2"/>
    <s v="Newell 309"/>
    <n v="0.55000000000000004"/>
    <s v="United States"/>
    <x v="3"/>
    <x v="11"/>
    <s v="New York City"/>
    <n v="10004"/>
    <x v="16"/>
    <d v="2015-01-18T00:00:00"/>
    <n v="15.808"/>
    <n v="25"/>
    <n v="280.43"/>
    <n v="46884"/>
    <x v="3"/>
    <n v="158.40541199067516"/>
  </r>
  <r>
    <n v="2628"/>
    <s v="Danielle P Rao"/>
    <x v="4"/>
    <n v="0.02"/>
    <n v="30.53"/>
    <n v="19.989999999999998"/>
    <x v="2"/>
    <x v="3"/>
    <x v="2"/>
    <x v="13"/>
    <x v="5"/>
    <s v="Avery 4027 File Folder Labels for Dot Matrix Printers, 5000 Labels per Box, White"/>
    <n v="0.39"/>
    <s v="United States"/>
    <x v="1"/>
    <x v="19"/>
    <s v="Moore"/>
    <n v="73160"/>
    <x v="16"/>
    <d v="2015-01-19T00:00:00"/>
    <n v="-54.63"/>
    <n v="14"/>
    <n v="448.47"/>
    <n v="85916"/>
    <x v="1"/>
    <n v="470.68622334484803"/>
  </r>
  <r>
    <n v="526"/>
    <s v="April Hu"/>
    <x v="3"/>
    <n v="0"/>
    <n v="1.88"/>
    <n v="1.49"/>
    <x v="1"/>
    <x v="2"/>
    <x v="2"/>
    <x v="5"/>
    <x v="5"/>
    <s v="Staples® General Use 3-Ring Binders"/>
    <n v="0.37"/>
    <s v="United States"/>
    <x v="2"/>
    <x v="41"/>
    <s v="Mesa"/>
    <n v="85204"/>
    <x v="16"/>
    <d v="2015-01-18T00:00:00"/>
    <n v="-15.5595"/>
    <n v="13"/>
    <n v="25.39"/>
    <n v="90027"/>
    <x v="2"/>
    <n v="207.1162525135689"/>
  </r>
  <r>
    <n v="526"/>
    <s v="April Hu"/>
    <x v="3"/>
    <n v="0.06"/>
    <n v="5.78"/>
    <n v="5.67"/>
    <x v="1"/>
    <x v="2"/>
    <x v="2"/>
    <x v="7"/>
    <x v="5"/>
    <s v="Xerox 1978"/>
    <n v="0.36"/>
    <s v="United States"/>
    <x v="2"/>
    <x v="41"/>
    <s v="Mesa"/>
    <n v="85204"/>
    <x v="16"/>
    <d v="2015-01-18T00:00:00"/>
    <n v="-108.19"/>
    <n v="15"/>
    <n v="87.27"/>
    <n v="90027"/>
    <x v="2"/>
    <n v="192.04991200416694"/>
  </r>
  <r>
    <n v="2059"/>
    <s v="Nathan Newton"/>
    <x v="3"/>
    <n v="0.09"/>
    <n v="28.48"/>
    <n v="1.99"/>
    <x v="1"/>
    <x v="3"/>
    <x v="1"/>
    <x v="1"/>
    <x v="1"/>
    <s v="Memorex 4.7GB DVD+RW, 3/Pack"/>
    <n v="0.4"/>
    <s v="United States"/>
    <x v="0"/>
    <x v="9"/>
    <s v="High Point"/>
    <n v="27260"/>
    <x v="16"/>
    <d v="2015-01-18T00:00:00"/>
    <n v="-1250.7460000000001"/>
    <n v="13"/>
    <n v="336.92"/>
    <n v="88039"/>
    <x v="0"/>
    <n v="-1025.563454768208"/>
  </r>
  <r>
    <n v="2725"/>
    <s v="Katharine Hudson"/>
    <x v="3"/>
    <n v="0.05"/>
    <n v="28.15"/>
    <n v="6.17"/>
    <x v="1"/>
    <x v="2"/>
    <x v="2"/>
    <x v="2"/>
    <x v="1"/>
    <s v="Boston Model 1800 Electric Pencil Sharpener, Gray"/>
    <n v="0.55000000000000004"/>
    <s v="United States"/>
    <x v="0"/>
    <x v="34"/>
    <s v="Clarksville"/>
    <n v="37042"/>
    <x v="16"/>
    <d v="2015-01-18T00:00:00"/>
    <n v="-66.248000000000005"/>
    <n v="10"/>
    <n v="282.38"/>
    <n v="88958"/>
    <x v="0"/>
    <n v="483.44173281315307"/>
  </r>
  <r>
    <n v="2443"/>
    <s v="Danny Richmond"/>
    <x v="1"/>
    <n v="0.05"/>
    <n v="58.1"/>
    <n v="1.49"/>
    <x v="1"/>
    <x v="3"/>
    <x v="2"/>
    <x v="5"/>
    <x v="5"/>
    <s v="Avery Arch Ring Binders"/>
    <n v="0.38"/>
    <s v="United States"/>
    <x v="0"/>
    <x v="12"/>
    <s v="Miami"/>
    <n v="33142"/>
    <x v="17"/>
    <d v="2015-01-18T00:00:00"/>
    <n v="1633.9860000000001"/>
    <n v="13"/>
    <n v="739.06"/>
    <n v="89299"/>
    <x v="0"/>
    <n v="1813.7535099468278"/>
  </r>
  <r>
    <n v="1971"/>
    <s v="Marsha Roy"/>
    <x v="4"/>
    <n v="0.02"/>
    <n v="11.58"/>
    <n v="5.72"/>
    <x v="1"/>
    <x v="3"/>
    <x v="2"/>
    <x v="15"/>
    <x v="5"/>
    <s v="Peel &amp; Seel® Recycled Catalog Envelopes, Brown"/>
    <n v="0.35"/>
    <s v="United States"/>
    <x v="0"/>
    <x v="0"/>
    <s v="Tupelo"/>
    <n v="38801"/>
    <x v="17"/>
    <d v="2015-01-19T00:00:00"/>
    <n v="-259.75599999999997"/>
    <n v="3"/>
    <n v="35.479999999999997"/>
    <n v="91550"/>
    <x v="0"/>
    <n v="-144.18667765394264"/>
  </r>
  <r>
    <n v="1972"/>
    <s v="Priscilla Brandon"/>
    <x v="4"/>
    <n v="0.05"/>
    <n v="350.99"/>
    <n v="39"/>
    <x v="0"/>
    <x v="3"/>
    <x v="0"/>
    <x v="9"/>
    <x v="3"/>
    <s v="Global Leather Executive Chair"/>
    <n v="0.55000000000000004"/>
    <s v="United States"/>
    <x v="3"/>
    <x v="28"/>
    <s v="Willow Grove"/>
    <n v="19090"/>
    <x v="17"/>
    <d v="2015-01-20T00:00:00"/>
    <n v="1469.7275999999999"/>
    <n v="6"/>
    <n v="2130.04"/>
    <n v="91550"/>
    <x v="3"/>
    <n v="3952.961542537761"/>
  </r>
  <r>
    <n v="1972"/>
    <s v="Priscilla Brandon"/>
    <x v="4"/>
    <n v="0.04"/>
    <n v="15.99"/>
    <n v="9.4"/>
    <x v="2"/>
    <x v="3"/>
    <x v="1"/>
    <x v="3"/>
    <x v="5"/>
    <s v="AT&amp;T Black Trimline Phone, Model 210"/>
    <n v="0.49"/>
    <s v="United States"/>
    <x v="3"/>
    <x v="28"/>
    <s v="Willow Grove"/>
    <n v="19090"/>
    <x v="17"/>
    <d v="2015-01-20T00:00:00"/>
    <n v="-83.553060000000002"/>
    <n v="5"/>
    <n v="82.8"/>
    <n v="91550"/>
    <x v="3"/>
    <n v="172.71283658841597"/>
  </r>
  <r>
    <n v="657"/>
    <s v="Derek McCormick"/>
    <x v="0"/>
    <n v="0.1"/>
    <n v="18.97"/>
    <n v="9.0299999999999994"/>
    <x v="1"/>
    <x v="1"/>
    <x v="2"/>
    <x v="7"/>
    <x v="5"/>
    <s v="Computer Printout Paper with Letter-Trim Perforations"/>
    <n v="0.37"/>
    <s v="United States"/>
    <x v="3"/>
    <x v="35"/>
    <s v="Oxford"/>
    <n v="1540"/>
    <x v="18"/>
    <d v="2015-01-21T00:00:00"/>
    <n v="-24.204799999999999"/>
    <n v="1"/>
    <n v="19.73"/>
    <n v="91212"/>
    <x v="3"/>
    <n v="423.73313823451724"/>
  </r>
  <r>
    <n v="659"/>
    <s v="Marjorie Arthur"/>
    <x v="0"/>
    <n v="0"/>
    <n v="119.99"/>
    <n v="56.14"/>
    <x v="0"/>
    <x v="1"/>
    <x v="1"/>
    <x v="3"/>
    <x v="0"/>
    <s v="Hewlett-Packard 2600DN Business Color Inkjet Printer"/>
    <n v="0.39"/>
    <s v="United States"/>
    <x v="3"/>
    <x v="42"/>
    <s v="South Burlington"/>
    <n v="5403"/>
    <x v="18"/>
    <d v="2015-01-20T00:00:00"/>
    <n v="-126.05777999999999"/>
    <n v="5"/>
    <n v="615.54"/>
    <n v="91212"/>
    <x v="3"/>
    <n v="2217.1759680525706"/>
  </r>
  <r>
    <n v="3095"/>
    <s v="Milton Lindsay"/>
    <x v="0"/>
    <n v="0.09"/>
    <n v="207.48"/>
    <n v="0.99"/>
    <x v="1"/>
    <x v="1"/>
    <x v="2"/>
    <x v="8"/>
    <x v="5"/>
    <s v="Kensington 7 Outlet MasterPiece Power Center with Fax/Phone Line Protection"/>
    <n v="0.55000000000000004"/>
    <s v="United States"/>
    <x v="3"/>
    <x v="27"/>
    <s v="Hamilton"/>
    <n v="45011"/>
    <x v="18"/>
    <d v="2015-01-21T00:00:00"/>
    <n v="683.9556"/>
    <n v="5"/>
    <n v="991.24"/>
    <n v="86220"/>
    <x v="3"/>
    <n v="1673.5436857428108"/>
  </r>
  <r>
    <n v="259"/>
    <s v="Edward Pugh"/>
    <x v="2"/>
    <n v="0.09"/>
    <n v="2.88"/>
    <n v="0.7"/>
    <x v="1"/>
    <x v="1"/>
    <x v="2"/>
    <x v="2"/>
    <x v="2"/>
    <s v="Newell 340"/>
    <n v="0.56000000000000005"/>
    <s v="United States"/>
    <x v="2"/>
    <x v="43"/>
    <s v="Santa Fe"/>
    <n v="87505"/>
    <x v="18"/>
    <d v="2015-01-19T00:00:00"/>
    <n v="5.7531999999999996"/>
    <n v="10"/>
    <n v="26.38"/>
    <n v="85857"/>
    <x v="2"/>
    <n v="128.05278584067906"/>
  </r>
  <r>
    <n v="3155"/>
    <s v="Julian Keith Mayer"/>
    <x v="0"/>
    <n v="0.02"/>
    <n v="60.22"/>
    <n v="3.5"/>
    <x v="1"/>
    <x v="3"/>
    <x v="2"/>
    <x v="8"/>
    <x v="5"/>
    <s v="Fellowes Smart Surge Ten-Outlet Protector, Platinum"/>
    <n v="0.56999999999999995"/>
    <s v="United States"/>
    <x v="0"/>
    <x v="12"/>
    <s v="Sanford"/>
    <n v="32771"/>
    <x v="19"/>
    <d v="2015-01-21T00:00:00"/>
    <n v="-193.91399999999999"/>
    <n v="9"/>
    <n v="541.76"/>
    <n v="86898"/>
    <x v="0"/>
    <n v="474.38409332687189"/>
  </r>
  <r>
    <n v="32"/>
    <s v="Matthew Berman"/>
    <x v="4"/>
    <n v="0.09"/>
    <n v="125.99"/>
    <n v="7.69"/>
    <x v="2"/>
    <x v="3"/>
    <x v="1"/>
    <x v="12"/>
    <x v="5"/>
    <s v="StarTAC 3000"/>
    <n v="0.59"/>
    <s v="United States"/>
    <x v="2"/>
    <x v="14"/>
    <s v="Grants Pass"/>
    <n v="97526"/>
    <x v="19"/>
    <d v="2015-01-22T00:00:00"/>
    <n v="209.99700000000001"/>
    <n v="8"/>
    <n v="783.55"/>
    <n v="89202"/>
    <x v="2"/>
    <n v="820.77812566183502"/>
  </r>
  <r>
    <n v="493"/>
    <s v="Douglas Buck"/>
    <x v="3"/>
    <n v="0.02"/>
    <n v="6.48"/>
    <n v="6.6"/>
    <x v="1"/>
    <x v="1"/>
    <x v="2"/>
    <x v="7"/>
    <x v="5"/>
    <s v="Xerox 21"/>
    <n v="0.37"/>
    <s v="United States"/>
    <x v="2"/>
    <x v="4"/>
    <s v="Seatac"/>
    <n v="98158"/>
    <x v="19"/>
    <d v="2015-01-22T00:00:00"/>
    <n v="-92.05"/>
    <n v="10"/>
    <n v="66.709999999999994"/>
    <n v="88906"/>
    <x v="2"/>
    <n v="211.846038309866"/>
  </r>
  <r>
    <n v="493"/>
    <s v="Douglas Buck"/>
    <x v="3"/>
    <n v="0.04"/>
    <n v="17.149999999999999"/>
    <n v="4.96"/>
    <x v="1"/>
    <x v="1"/>
    <x v="2"/>
    <x v="6"/>
    <x v="5"/>
    <s v="Advantus Rolling Storage Box"/>
    <n v="0.57999999999999996"/>
    <s v="United States"/>
    <x v="2"/>
    <x v="4"/>
    <s v="Seatac"/>
    <n v="98158"/>
    <x v="19"/>
    <d v="2015-01-21T00:00:00"/>
    <n v="6.11"/>
    <n v="5"/>
    <n v="87.16"/>
    <n v="88906"/>
    <x v="2"/>
    <n v="461.79869425248006"/>
  </r>
  <r>
    <n v="524"/>
    <s v="Gina McKnight"/>
    <x v="3"/>
    <n v="0.03"/>
    <n v="1270.99"/>
    <n v="19.989999999999998"/>
    <x v="1"/>
    <x v="1"/>
    <x v="2"/>
    <x v="5"/>
    <x v="5"/>
    <s v="Fellowes PB500 Electric Punch Plastic Comb Binding Machine with Manual Bind"/>
    <n v="0.35"/>
    <s v="United States"/>
    <x v="0"/>
    <x v="34"/>
    <s v="Farragut"/>
    <n v="37922"/>
    <x v="19"/>
    <d v="2015-01-22T00:00:00"/>
    <n v="363.55200000000002"/>
    <n v="2"/>
    <n v="2589.0100000000002"/>
    <n v="91127"/>
    <x v="0"/>
    <n v="4987.1848463347033"/>
  </r>
  <r>
    <n v="524"/>
    <s v="Gina McKnight"/>
    <x v="3"/>
    <n v="7.0000000000000007E-2"/>
    <n v="2036.48"/>
    <n v="14.7"/>
    <x v="0"/>
    <x v="1"/>
    <x v="1"/>
    <x v="3"/>
    <x v="3"/>
    <s v="Lexmark 4227 Plus Dot Matrix Printer"/>
    <n v="0.55000000000000004"/>
    <s v="United States"/>
    <x v="0"/>
    <x v="34"/>
    <s v="Farragut"/>
    <n v="37922"/>
    <x v="19"/>
    <d v="2015-01-22T00:00:00"/>
    <n v="-11.536"/>
    <n v="1"/>
    <n v="1893.93"/>
    <n v="91127"/>
    <x v="0"/>
    <n v="7191.5231438857018"/>
  </r>
  <r>
    <n v="549"/>
    <s v="Dennis Boykin Townsend"/>
    <x v="3"/>
    <n v="0.02"/>
    <n v="7.1"/>
    <n v="6.05"/>
    <x v="1"/>
    <x v="3"/>
    <x v="2"/>
    <x v="5"/>
    <x v="5"/>
    <s v="Wilson Jones Hanging View Binder, White, 1&quot;"/>
    <n v="0.39"/>
    <s v="United States"/>
    <x v="2"/>
    <x v="43"/>
    <s v="Roswell"/>
    <n v="88201"/>
    <x v="19"/>
    <d v="2015-01-20T00:00:00"/>
    <n v="-66.378"/>
    <n v="9"/>
    <n v="66.319999999999993"/>
    <n v="90908"/>
    <x v="2"/>
    <n v="270.43517361832698"/>
  </r>
  <r>
    <n v="2464"/>
    <s v="Joe George"/>
    <x v="3"/>
    <n v="0.05"/>
    <n v="6.28"/>
    <n v="5.36"/>
    <x v="1"/>
    <x v="1"/>
    <x v="2"/>
    <x v="5"/>
    <x v="5"/>
    <s v="GBC Standard Plastic Binding Systems' Combs"/>
    <n v="0.4"/>
    <s v="United States"/>
    <x v="0"/>
    <x v="17"/>
    <s v="Bossier City"/>
    <n v="71111"/>
    <x v="19"/>
    <d v="2015-01-23T00:00:00"/>
    <n v="1.278"/>
    <n v="6"/>
    <n v="38.04"/>
    <n v="88714"/>
    <x v="0"/>
    <n v="277.62723660300861"/>
  </r>
  <r>
    <n v="2464"/>
    <s v="Joe George"/>
    <x v="3"/>
    <n v="0.04"/>
    <n v="3.08"/>
    <n v="0.99"/>
    <x v="1"/>
    <x v="1"/>
    <x v="2"/>
    <x v="13"/>
    <x v="5"/>
    <s v="Avery 481"/>
    <n v="0.37"/>
    <s v="United States"/>
    <x v="0"/>
    <x v="17"/>
    <s v="Bossier City"/>
    <n v="71111"/>
    <x v="19"/>
    <d v="2015-01-21T00:00:00"/>
    <n v="424.29"/>
    <n v="14"/>
    <n v="42.53"/>
    <n v="88714"/>
    <x v="0"/>
    <n v="561.66517871251892"/>
  </r>
  <r>
    <n v="1473"/>
    <s v="Paul Puckett"/>
    <x v="0"/>
    <n v="0.04"/>
    <n v="9.7799999999999994"/>
    <n v="1.99"/>
    <x v="2"/>
    <x v="2"/>
    <x v="1"/>
    <x v="1"/>
    <x v="1"/>
    <s v="Memorex Slim 80 Minute CD-R, 10/Pack"/>
    <n v="0.43"/>
    <s v="United States"/>
    <x v="3"/>
    <x v="27"/>
    <s v="Wooster"/>
    <n v="44691"/>
    <x v="20"/>
    <d v="2015-01-22T00:00:00"/>
    <n v="61.292700000000004"/>
    <n v="9"/>
    <n v="88.83"/>
    <n v="87076"/>
    <x v="3"/>
    <n v="354.5902424784407"/>
  </r>
  <r>
    <n v="1788"/>
    <s v="Valerie Siegel"/>
    <x v="0"/>
    <n v="0.04"/>
    <n v="205.99"/>
    <n v="8.99"/>
    <x v="1"/>
    <x v="1"/>
    <x v="1"/>
    <x v="12"/>
    <x v="5"/>
    <s v="TimeportP7382"/>
    <n v="0.56000000000000005"/>
    <s v="United States"/>
    <x v="0"/>
    <x v="5"/>
    <s v="Woodstock"/>
    <n v="30188"/>
    <x v="20"/>
    <d v="2015-01-22T00:00:00"/>
    <n v="960.98400000000004"/>
    <n v="6"/>
    <n v="1008.53"/>
    <n v="88256"/>
    <x v="0"/>
    <n v="2215.0280062024553"/>
  </r>
  <r>
    <n v="263"/>
    <s v="Carlos Hess"/>
    <x v="1"/>
    <n v="0.05"/>
    <n v="31.76"/>
    <n v="45.51"/>
    <x v="0"/>
    <x v="0"/>
    <x v="0"/>
    <x v="0"/>
    <x v="0"/>
    <s v="Hon iLevel™ Computer Training Table"/>
    <n v="0.65"/>
    <s v="United States"/>
    <x v="3"/>
    <x v="27"/>
    <s v="Cleveland Heights"/>
    <n v="44106"/>
    <x v="20"/>
    <d v="2015-01-23T00:00:00"/>
    <n v="-2177.9860960000001"/>
    <n v="9"/>
    <n v="304.33999999999997"/>
    <n v="86297"/>
    <x v="3"/>
    <n v="-543.83240953915083"/>
  </r>
  <r>
    <n v="2423"/>
    <s v="Nicholas Wallace"/>
    <x v="2"/>
    <n v="0.04"/>
    <n v="100.98"/>
    <n v="7.18"/>
    <x v="1"/>
    <x v="2"/>
    <x v="1"/>
    <x v="1"/>
    <x v="5"/>
    <s v="Logitech Cordless Elite Duo"/>
    <n v="0.4"/>
    <s v="United States"/>
    <x v="1"/>
    <x v="18"/>
    <s v="Hurst"/>
    <n v="76053"/>
    <x v="20"/>
    <d v="2015-01-26T00:00:00"/>
    <n v="269.94"/>
    <n v="4"/>
    <n v="414.91"/>
    <n v="89054"/>
    <x v="1"/>
    <n v="844.48173169386359"/>
  </r>
  <r>
    <n v="2882"/>
    <s v="Andrew Gonzalez"/>
    <x v="2"/>
    <n v="0.02"/>
    <n v="43.98"/>
    <n v="1.99"/>
    <x v="1"/>
    <x v="1"/>
    <x v="1"/>
    <x v="1"/>
    <x v="1"/>
    <s v="Memorex 80 Minute CD-R Spindle, 100/Pack"/>
    <n v="0.44"/>
    <s v="United States"/>
    <x v="0"/>
    <x v="9"/>
    <s v="Charlotte"/>
    <n v="28206"/>
    <x v="20"/>
    <d v="2015-01-25T00:00:00"/>
    <n v="333.76049999999998"/>
    <n v="40"/>
    <n v="1724.01"/>
    <n v="50917"/>
    <x v="0"/>
    <n v="574.88563027663315"/>
  </r>
  <r>
    <n v="1402"/>
    <s v="Wesley Tate"/>
    <x v="4"/>
    <n v="0.04"/>
    <n v="30.73"/>
    <n v="4"/>
    <x v="1"/>
    <x v="2"/>
    <x v="1"/>
    <x v="1"/>
    <x v="5"/>
    <s v="Fellowes 17-key keypad for PS/2 interface"/>
    <n v="0.75"/>
    <s v="United States"/>
    <x v="1"/>
    <x v="10"/>
    <s v="Chicago"/>
    <n v="60653"/>
    <x v="20"/>
    <d v="2015-01-22T00:00:00"/>
    <n v="-20.79"/>
    <n v="48"/>
    <n v="1420.84"/>
    <n v="43079"/>
    <x v="1"/>
    <n v="462.6771768678359"/>
  </r>
  <r>
    <n v="1405"/>
    <s v="Crystal Floyd"/>
    <x v="4"/>
    <n v="0.04"/>
    <n v="30.73"/>
    <n v="4"/>
    <x v="1"/>
    <x v="2"/>
    <x v="1"/>
    <x v="1"/>
    <x v="5"/>
    <s v="Fellowes 17-key keypad for PS/2 interface"/>
    <n v="0.75"/>
    <s v="United States"/>
    <x v="1"/>
    <x v="25"/>
    <s v="Battle Creek"/>
    <n v="49017"/>
    <x v="20"/>
    <d v="2015-01-22T00:00:00"/>
    <n v="-20.79"/>
    <n v="12"/>
    <n v="355.21"/>
    <n v="86145"/>
    <x v="1"/>
    <n v="462.6771768678359"/>
  </r>
  <r>
    <n v="2796"/>
    <s v="Cindy McLeod"/>
    <x v="4"/>
    <n v="0.02"/>
    <n v="30.44"/>
    <n v="1.49"/>
    <x v="1"/>
    <x v="3"/>
    <x v="2"/>
    <x v="5"/>
    <x v="5"/>
    <s v="Premier Elliptical Ring Binder, Black"/>
    <n v="0.37"/>
    <s v="United States"/>
    <x v="1"/>
    <x v="20"/>
    <s v="Sioux City"/>
    <n v="51106"/>
    <x v="20"/>
    <d v="2015-01-23T00:00:00"/>
    <n v="266.76089999999999"/>
    <n v="12"/>
    <n v="386.61"/>
    <n v="87553"/>
    <x v="1"/>
    <n v="353.78111060385868"/>
  </r>
  <r>
    <n v="2797"/>
    <s v="Cameron Kendall"/>
    <x v="4"/>
    <n v="0.02"/>
    <n v="4.91"/>
    <n v="0.5"/>
    <x v="1"/>
    <x v="3"/>
    <x v="2"/>
    <x v="13"/>
    <x v="5"/>
    <s v="Avery 508"/>
    <n v="0.36"/>
    <s v="United States"/>
    <x v="3"/>
    <x v="28"/>
    <s v="Pittsburgh"/>
    <n v="15122"/>
    <x v="20"/>
    <d v="2015-01-22T00:00:00"/>
    <n v="29.883900000000001"/>
    <n v="9"/>
    <n v="43.31"/>
    <n v="87553"/>
    <x v="3"/>
    <n v="-4.4517937488901254"/>
  </r>
  <r>
    <n v="2855"/>
    <s v="Vicki Womble"/>
    <x v="4"/>
    <n v="0.08"/>
    <n v="7.84"/>
    <n v="4.71"/>
    <x v="1"/>
    <x v="3"/>
    <x v="2"/>
    <x v="5"/>
    <x v="5"/>
    <s v="XtraLife® ClearVue™ Slant-D® Ring Binders by Cardinal"/>
    <n v="0.35"/>
    <s v="United States"/>
    <x v="2"/>
    <x v="4"/>
    <s v="Des Moines"/>
    <n v="98198"/>
    <x v="20"/>
    <d v="2015-01-22T00:00:00"/>
    <n v="-12.87678"/>
    <n v="10"/>
    <n v="76.16"/>
    <n v="87316"/>
    <x v="2"/>
    <n v="29.339844213750666"/>
  </r>
  <r>
    <n v="2855"/>
    <s v="Vicki Womble"/>
    <x v="4"/>
    <n v="0.03"/>
    <n v="105.34"/>
    <n v="24.49"/>
    <x v="1"/>
    <x v="3"/>
    <x v="0"/>
    <x v="11"/>
    <x v="4"/>
    <s v="Deflect-o DuraMat Antistatic Studded Beveled Mat for Medium Pile Carpeting"/>
    <n v="0.61"/>
    <s v="United States"/>
    <x v="2"/>
    <x v="4"/>
    <s v="Des Moines"/>
    <n v="98198"/>
    <x v="20"/>
    <d v="2015-01-22T00:00:00"/>
    <n v="618.13080000000002"/>
    <n v="10"/>
    <n v="1038.1400000000001"/>
    <n v="87316"/>
    <x v="2"/>
    <n v="1776.8484538135381"/>
  </r>
  <r>
    <n v="584"/>
    <s v="Timothy Currie"/>
    <x v="3"/>
    <n v="0.04"/>
    <n v="15.51"/>
    <n v="17.78"/>
    <x v="1"/>
    <x v="3"/>
    <x v="2"/>
    <x v="6"/>
    <x v="5"/>
    <s v="Tenex File Box, Personal Filing Tote with Lid, Black"/>
    <n v="0.59"/>
    <s v="United States"/>
    <x v="3"/>
    <x v="35"/>
    <s v="Woburn"/>
    <n v="1801"/>
    <x v="20"/>
    <d v="2015-01-23T00:00:00"/>
    <n v="-266.22000000000003"/>
    <n v="7"/>
    <n v="116.93"/>
    <n v="88646"/>
    <x v="3"/>
    <n v="569.37134447061112"/>
  </r>
  <r>
    <n v="1709"/>
    <s v="Dennis Bowen"/>
    <x v="3"/>
    <n v="0.01"/>
    <n v="14.28"/>
    <n v="2.99"/>
    <x v="1"/>
    <x v="1"/>
    <x v="2"/>
    <x v="5"/>
    <x v="5"/>
    <s v="Avery Premier Heavy-Duty Binder with Round Locking Rings"/>
    <n v="0.39"/>
    <s v="United States"/>
    <x v="3"/>
    <x v="28"/>
    <s v="Pottstown"/>
    <n v="19464"/>
    <x v="20"/>
    <d v="2015-01-22T00:00:00"/>
    <n v="21.003499999999999"/>
    <n v="2"/>
    <n v="30.44"/>
    <n v="88782"/>
    <x v="3"/>
    <n v="275.50853060699791"/>
  </r>
  <r>
    <n v="1727"/>
    <s v="Juanita Ballard"/>
    <x v="3"/>
    <n v="0.1"/>
    <n v="14.98"/>
    <n v="7.69"/>
    <x v="2"/>
    <x v="0"/>
    <x v="2"/>
    <x v="6"/>
    <x v="5"/>
    <s v="Super Decoflex Portable Personal File"/>
    <n v="0.56999999999999995"/>
    <s v="United States"/>
    <x v="3"/>
    <x v="27"/>
    <s v="Kent"/>
    <n v="44240"/>
    <x v="20"/>
    <d v="2015-01-23T00:00:00"/>
    <n v="-76.900000000000006"/>
    <n v="8"/>
    <n v="114.81"/>
    <n v="87194"/>
    <x v="3"/>
    <n v="335.17182564304778"/>
  </r>
  <r>
    <n v="1928"/>
    <s v="Gregory R Snow"/>
    <x v="3"/>
    <n v="0.1"/>
    <n v="1889.99"/>
    <n v="19.989999999999998"/>
    <x v="1"/>
    <x v="2"/>
    <x v="2"/>
    <x v="5"/>
    <x v="5"/>
    <s v="Ibico EPK-21 Electric Binding System"/>
    <n v="0.36"/>
    <s v="United States"/>
    <x v="0"/>
    <x v="23"/>
    <s v="Greer"/>
    <n v="29651"/>
    <x v="20"/>
    <d v="2015-01-21T00:00:00"/>
    <n v="-42.545999999999999"/>
    <n v="1"/>
    <n v="1786.04"/>
    <n v="88580"/>
    <x v="0"/>
    <n v="6532.1937170074434"/>
  </r>
  <r>
    <n v="1989"/>
    <s v="David Weaver"/>
    <x v="3"/>
    <n v="0.04"/>
    <n v="355.98"/>
    <n v="58.92"/>
    <x v="0"/>
    <x v="2"/>
    <x v="0"/>
    <x v="9"/>
    <x v="3"/>
    <s v="Hon 4700 Series Mobuis™ Mid-Back Task Chairs with Adjustable Arms"/>
    <n v="0.64"/>
    <s v="United States"/>
    <x v="2"/>
    <x v="15"/>
    <s v="Holladay"/>
    <n v="84117"/>
    <x v="20"/>
    <d v="2015-01-22T00:00:00"/>
    <n v="882.93"/>
    <n v="8"/>
    <n v="2748.21"/>
    <n v="90000"/>
    <x v="2"/>
    <n v="4218.3961538158619"/>
  </r>
  <r>
    <n v="1989"/>
    <s v="David Weaver"/>
    <x v="3"/>
    <n v="0.09"/>
    <n v="19.98"/>
    <n v="8.68"/>
    <x v="1"/>
    <x v="2"/>
    <x v="2"/>
    <x v="7"/>
    <x v="5"/>
    <s v="Southworth 25% Cotton Premium Laser Paper and Envelopes"/>
    <n v="0.37"/>
    <s v="United States"/>
    <x v="2"/>
    <x v="15"/>
    <s v="Holladay"/>
    <n v="84117"/>
    <x v="20"/>
    <d v="2015-01-22T00:00:00"/>
    <n v="6.6803999999999997"/>
    <n v="5"/>
    <n v="93.19"/>
    <n v="90000"/>
    <x v="2"/>
    <n v="425.85234995202899"/>
  </r>
  <r>
    <n v="3229"/>
    <s v="Sharon Kessler"/>
    <x v="3"/>
    <n v="0.01"/>
    <n v="24.95"/>
    <n v="2.99"/>
    <x v="1"/>
    <x v="0"/>
    <x v="2"/>
    <x v="5"/>
    <x v="5"/>
    <s v="Large Capacity Hanging Post Binders"/>
    <n v="0.39"/>
    <s v="United States"/>
    <x v="1"/>
    <x v="30"/>
    <s v="Superior"/>
    <n v="54880"/>
    <x v="20"/>
    <d v="2015-01-22T00:00:00"/>
    <n v="261.38580000000002"/>
    <n v="15"/>
    <n v="378.82"/>
    <n v="87435"/>
    <x v="1"/>
    <n v="574.99631713945087"/>
  </r>
  <r>
    <n v="3230"/>
    <s v="Monica Stuart"/>
    <x v="3"/>
    <n v="0"/>
    <n v="15.98"/>
    <n v="8.99"/>
    <x v="1"/>
    <x v="0"/>
    <x v="1"/>
    <x v="1"/>
    <x v="1"/>
    <s v="Imation 3.5&quot; DS/HD IBM Formatted Diskettes, 50/Pack"/>
    <n v="0.64"/>
    <s v="United States"/>
    <x v="1"/>
    <x v="30"/>
    <s v="Waukesha"/>
    <n v="53186"/>
    <x v="20"/>
    <d v="2015-01-23T00:00:00"/>
    <n v="-135.46"/>
    <n v="9"/>
    <n v="152.18"/>
    <n v="87435"/>
    <x v="1"/>
    <n v="520.75185060484273"/>
  </r>
  <r>
    <n v="151"/>
    <s v="Geoffrey Zhu"/>
    <x v="0"/>
    <n v="0.09"/>
    <n v="32.979999999999997"/>
    <n v="5.5"/>
    <x v="1"/>
    <x v="2"/>
    <x v="1"/>
    <x v="1"/>
    <x v="5"/>
    <s v="PC Concepts 116 Key Quantum 3000 Keyboard"/>
    <n v="0.75"/>
    <s v="United States"/>
    <x v="0"/>
    <x v="34"/>
    <s v="Kingsport"/>
    <n v="37664"/>
    <x v="21"/>
    <d v="2015-01-23T00:00:00"/>
    <n v="-20.257999999999999"/>
    <n v="2"/>
    <n v="62.46"/>
    <n v="89521"/>
    <x v="0"/>
    <n v="755.93678007867038"/>
  </r>
  <r>
    <n v="1438"/>
    <s v="Jean Weiss Diaz"/>
    <x v="0"/>
    <n v="0.01"/>
    <n v="80.98"/>
    <n v="35"/>
    <x v="1"/>
    <x v="3"/>
    <x v="2"/>
    <x v="6"/>
    <x v="4"/>
    <s v="Carina 42&quot;Hx23 3/4&quot;W Media Storage Unit"/>
    <n v="0.83"/>
    <s v="United States"/>
    <x v="3"/>
    <x v="27"/>
    <s v="Elyria"/>
    <n v="44035"/>
    <x v="21"/>
    <d v="2015-01-24T00:00:00"/>
    <n v="-409.37360000000001"/>
    <n v="3"/>
    <n v="267.83"/>
    <n v="90120"/>
    <x v="3"/>
    <n v="1412.1482100283292"/>
  </r>
  <r>
    <n v="1959"/>
    <s v="Bonnie Matthews Rowland"/>
    <x v="0"/>
    <n v="0"/>
    <n v="20.28"/>
    <n v="14.39"/>
    <x v="1"/>
    <x v="3"/>
    <x v="0"/>
    <x v="11"/>
    <x v="5"/>
    <s v="Career Cubicle Clock, 8 1/4&quot;, Black"/>
    <n v="0.47"/>
    <s v="United States"/>
    <x v="0"/>
    <x v="12"/>
    <s v="Miami"/>
    <n v="33916"/>
    <x v="21"/>
    <d v="2015-01-22T00:00:00"/>
    <n v="-66.247299999999996"/>
    <n v="9"/>
    <n v="206.04"/>
    <n v="28225"/>
    <x v="0"/>
    <n v="711.06990426002915"/>
  </r>
  <r>
    <n v="1764"/>
    <s v="Michele Bradshaw"/>
    <x v="1"/>
    <n v="0"/>
    <n v="115.99"/>
    <n v="5.92"/>
    <x v="1"/>
    <x v="1"/>
    <x v="1"/>
    <x v="12"/>
    <x v="5"/>
    <s v="8890"/>
    <n v="0.57999999999999996"/>
    <s v="United States"/>
    <x v="0"/>
    <x v="12"/>
    <s v="Dunedin"/>
    <n v="34698"/>
    <x v="21"/>
    <d v="2015-01-22T00:00:00"/>
    <n v="-16.771999999999998"/>
    <n v="11"/>
    <n v="1160.42"/>
    <n v="89775"/>
    <x v="0"/>
    <n v="597.49966826690081"/>
  </r>
  <r>
    <n v="2456"/>
    <s v="Joan Beach"/>
    <x v="1"/>
    <n v="7.0000000000000007E-2"/>
    <n v="179.99"/>
    <n v="19.989999999999998"/>
    <x v="1"/>
    <x v="2"/>
    <x v="1"/>
    <x v="1"/>
    <x v="5"/>
    <s v="Motorola SB4200 Cable Modem"/>
    <n v="0.48"/>
    <s v="United States"/>
    <x v="0"/>
    <x v="16"/>
    <s v="Mobile"/>
    <n v="36608"/>
    <x v="21"/>
    <d v="2015-01-23T00:00:00"/>
    <n v="733.28219999999999"/>
    <n v="7"/>
    <n v="1188.6300000000001"/>
    <n v="89218"/>
    <x v="0"/>
    <n v="1884.9810335509128"/>
  </r>
  <r>
    <n v="2456"/>
    <s v="Joan Beach"/>
    <x v="1"/>
    <n v="0.02"/>
    <n v="92.23"/>
    <n v="39.61"/>
    <x v="2"/>
    <x v="2"/>
    <x v="0"/>
    <x v="11"/>
    <x v="6"/>
    <s v="Deflect-o RollaMat Studded, Beveled Mat for Medium Pile Carpeting"/>
    <n v="0.67"/>
    <s v="United States"/>
    <x v="0"/>
    <x v="16"/>
    <s v="Mobile"/>
    <n v="36608"/>
    <x v="21"/>
    <d v="2015-01-23T00:00:00"/>
    <n v="-905.99040000000002"/>
    <n v="11"/>
    <n v="1009.93"/>
    <n v="89218"/>
    <x v="0"/>
    <n v="582.3911788575557"/>
  </r>
  <r>
    <n v="2457"/>
    <s v="Yvonne Collier"/>
    <x v="1"/>
    <n v="0.02"/>
    <n v="15.22"/>
    <n v="9.73"/>
    <x v="1"/>
    <x v="2"/>
    <x v="2"/>
    <x v="5"/>
    <x v="5"/>
    <s v="GBC Twin Loop™ Wire Binding Elements, 9/16&quot; Spine, Black"/>
    <n v="0.36"/>
    <s v="United States"/>
    <x v="1"/>
    <x v="7"/>
    <s v="Lino Lakes"/>
    <n v="55014"/>
    <x v="21"/>
    <d v="2015-01-22T00:00:00"/>
    <n v="-21.63242"/>
    <n v="9"/>
    <n v="140.69999999999999"/>
    <n v="89218"/>
    <x v="1"/>
    <n v="245.39590219157134"/>
  </r>
  <r>
    <n v="2209"/>
    <s v="Sharon Thomas"/>
    <x v="2"/>
    <n v="0.06"/>
    <n v="6.98"/>
    <n v="1.6"/>
    <x v="1"/>
    <x v="2"/>
    <x v="2"/>
    <x v="7"/>
    <x v="2"/>
    <s v="Adams Phone Message Book, Professional, 400 Message Capacity, 5 3/6” x 11”"/>
    <n v="0.38"/>
    <s v="United States"/>
    <x v="0"/>
    <x v="5"/>
    <s v="College Park"/>
    <n v="30337"/>
    <x v="21"/>
    <d v="2015-01-29T00:00:00"/>
    <n v="-98.055999999999997"/>
    <n v="12"/>
    <n v="83.93"/>
    <n v="88030"/>
    <x v="0"/>
    <n v="-10.942145325588474"/>
  </r>
  <r>
    <n v="2896"/>
    <s v="Anna Ellis"/>
    <x v="2"/>
    <n v="0.02"/>
    <n v="880.98"/>
    <n v="44.55"/>
    <x v="0"/>
    <x v="2"/>
    <x v="0"/>
    <x v="10"/>
    <x v="0"/>
    <s v="Riverside Palais Royal Lawyers Bookcase, Royale Cherry Finish"/>
    <n v="0.62"/>
    <s v="United States"/>
    <x v="1"/>
    <x v="7"/>
    <s v="Mankato"/>
    <n v="56001"/>
    <x v="21"/>
    <d v="2015-01-26T00:00:00"/>
    <n v="4861.0637999999999"/>
    <n v="8"/>
    <n v="7045.02"/>
    <n v="86925"/>
    <x v="1"/>
    <n v="9415.1795060652566"/>
  </r>
  <r>
    <n v="2422"/>
    <s v="Arlene Wiggins Dalton"/>
    <x v="4"/>
    <n v="0.09"/>
    <n v="3.89"/>
    <n v="7.01"/>
    <x v="2"/>
    <x v="2"/>
    <x v="2"/>
    <x v="5"/>
    <x v="5"/>
    <s v="Avery Binder Labels"/>
    <n v="0.37"/>
    <s v="United States"/>
    <x v="1"/>
    <x v="18"/>
    <s v="Huntsville"/>
    <n v="77340"/>
    <x v="21"/>
    <d v="2015-01-24T00:00:00"/>
    <n v="-154.30699999999999"/>
    <n v="10"/>
    <n v="42.56"/>
    <n v="89055"/>
    <x v="1"/>
    <n v="-106.05536946357122"/>
  </r>
  <r>
    <n v="2873"/>
    <s v="Benjamin Gunter"/>
    <x v="4"/>
    <n v="7.0000000000000007E-2"/>
    <n v="2.89"/>
    <n v="0.5"/>
    <x v="1"/>
    <x v="0"/>
    <x v="2"/>
    <x v="13"/>
    <x v="5"/>
    <s v="Avery 498"/>
    <n v="0.38"/>
    <s v="United States"/>
    <x v="0"/>
    <x v="12"/>
    <s v="Hialeah"/>
    <n v="33012"/>
    <x v="21"/>
    <d v="2015-01-24T00:00:00"/>
    <n v="441.59399999999999"/>
    <n v="12"/>
    <n v="33.020000000000003"/>
    <n v="89872"/>
    <x v="0"/>
    <n v="385.36605988794844"/>
  </r>
  <r>
    <n v="2873"/>
    <s v="Benjamin Gunter"/>
    <x v="4"/>
    <n v="0"/>
    <n v="217.85"/>
    <n v="29.1"/>
    <x v="0"/>
    <x v="0"/>
    <x v="0"/>
    <x v="0"/>
    <x v="0"/>
    <s v="Chromcraft Bull-Nose Wood Round Conference Table Top, Wood Base"/>
    <n v="0.68"/>
    <s v="United States"/>
    <x v="0"/>
    <x v="12"/>
    <s v="Hialeah"/>
    <n v="33012"/>
    <x v="21"/>
    <d v="2015-01-23T00:00:00"/>
    <n v="394.17"/>
    <n v="10"/>
    <n v="2273.1"/>
    <n v="89872"/>
    <x v="0"/>
    <n v="2292.8416303106505"/>
  </r>
  <r>
    <n v="3350"/>
    <s v="Amy York"/>
    <x v="4"/>
    <n v="0.01"/>
    <n v="73.98"/>
    <n v="12.14"/>
    <x v="1"/>
    <x v="0"/>
    <x v="1"/>
    <x v="1"/>
    <x v="5"/>
    <s v="Keytronic 105-Key Spanish Keyboard"/>
    <n v="0.67"/>
    <s v="United States"/>
    <x v="2"/>
    <x v="4"/>
    <s v="Parkland"/>
    <n v="98444"/>
    <x v="22"/>
    <d v="2015-01-25T00:00:00"/>
    <n v="-29.0656"/>
    <n v="5"/>
    <n v="384.22"/>
    <n v="91296"/>
    <x v="2"/>
    <n v="728.55160814320118"/>
  </r>
  <r>
    <n v="1692"/>
    <s v="Rhonda Schroeder"/>
    <x v="3"/>
    <n v="0"/>
    <n v="6.84"/>
    <n v="8.3699999999999992"/>
    <x v="1"/>
    <x v="1"/>
    <x v="2"/>
    <x v="16"/>
    <x v="1"/>
    <s v="Acme Design Line 8&quot; Stainless Steel Bent Scissors w/Champagne Handles, 3-1/8&quot; Cut"/>
    <n v="0.57999999999999996"/>
    <s v="United States"/>
    <x v="1"/>
    <x v="38"/>
    <s v="Newton"/>
    <n v="67114"/>
    <x v="22"/>
    <d v="2015-01-24T00:00:00"/>
    <n v="-123.1816"/>
    <n v="5"/>
    <n v="37.89"/>
    <n v="90189"/>
    <x v="1"/>
    <n v="417.7814527726967"/>
  </r>
  <r>
    <n v="1693"/>
    <s v="Melinda Thornton"/>
    <x v="3"/>
    <n v="7.0000000000000007E-2"/>
    <n v="30.98"/>
    <n v="5.76"/>
    <x v="1"/>
    <x v="1"/>
    <x v="2"/>
    <x v="7"/>
    <x v="5"/>
    <s v="IBM Multi-Purpose Copy Paper, 8 1/2 x 11&quot;, Case"/>
    <n v="0.4"/>
    <s v="United States"/>
    <x v="0"/>
    <x v="21"/>
    <s v="Reston"/>
    <n v="20190"/>
    <x v="22"/>
    <d v="2015-01-25T00:00:00"/>
    <n v="-28.797999999999998"/>
    <n v="11"/>
    <n v="343.79"/>
    <n v="90189"/>
    <x v="0"/>
    <n v="322.05703614789456"/>
  </r>
  <r>
    <n v="604"/>
    <s v="Lindsay P Ashley"/>
    <x v="0"/>
    <n v="0.03"/>
    <n v="1.88"/>
    <n v="1.49"/>
    <x v="1"/>
    <x v="2"/>
    <x v="2"/>
    <x v="5"/>
    <x v="5"/>
    <s v="Staples® General Use 3-Ring Binders"/>
    <n v="0.37"/>
    <s v="United States"/>
    <x v="2"/>
    <x v="8"/>
    <s v="Los Angeles"/>
    <n v="90045"/>
    <x v="23"/>
    <d v="2015-01-25T00:00:00"/>
    <n v="-15.099500000000001"/>
    <n v="52"/>
    <n v="102.32"/>
    <n v="34882"/>
    <x v="2"/>
    <n v="276.74414793979605"/>
  </r>
  <r>
    <n v="830"/>
    <s v="Douglas Sutton"/>
    <x v="1"/>
    <n v="0.01"/>
    <n v="14.42"/>
    <n v="6.75"/>
    <x v="1"/>
    <x v="3"/>
    <x v="2"/>
    <x v="8"/>
    <x v="6"/>
    <s v="Holmes Odor Grabber"/>
    <n v="0.52"/>
    <s v="United States"/>
    <x v="2"/>
    <x v="3"/>
    <s v="Wheat Ridge"/>
    <n v="80033"/>
    <x v="23"/>
    <d v="2015-01-24T00:00:00"/>
    <n v="-13.826000000000001"/>
    <n v="6"/>
    <n v="89.91"/>
    <n v="90270"/>
    <x v="2"/>
    <n v="277.67677855397937"/>
  </r>
  <r>
    <n v="997"/>
    <s v="Phillip Pollard"/>
    <x v="2"/>
    <n v="0.08"/>
    <n v="67.84"/>
    <n v="0.99"/>
    <x v="1"/>
    <x v="0"/>
    <x v="2"/>
    <x v="8"/>
    <x v="5"/>
    <s v="Fellowes Command Center 5-outlet power strip"/>
    <n v="0.57999999999999996"/>
    <s v="United States"/>
    <x v="3"/>
    <x v="33"/>
    <s v="Bayonne"/>
    <n v="7002"/>
    <x v="23"/>
    <d v="2015-01-29T00:00:00"/>
    <n v="-23.634399999999999"/>
    <n v="1"/>
    <n v="63.66"/>
    <n v="89431"/>
    <x v="3"/>
    <n v="352.6368353481343"/>
  </r>
  <r>
    <n v="1281"/>
    <s v="Pauline Denton"/>
    <x v="2"/>
    <n v="0.03"/>
    <n v="199.99"/>
    <n v="24.49"/>
    <x v="2"/>
    <x v="0"/>
    <x v="1"/>
    <x v="4"/>
    <x v="4"/>
    <s v="Canon PC-428 Personal Copier"/>
    <n v="0.46"/>
    <s v="United States"/>
    <x v="1"/>
    <x v="2"/>
    <s v="Vincennes"/>
    <n v="47591"/>
    <x v="23"/>
    <d v="2015-01-26T00:00:00"/>
    <n v="727.73609999999996"/>
    <n v="5"/>
    <n v="1054.69"/>
    <n v="89112"/>
    <x v="1"/>
    <n v="2036.7173150631754"/>
  </r>
  <r>
    <n v="1282"/>
    <s v="Dana Sharpe"/>
    <x v="2"/>
    <n v="0.03"/>
    <n v="199.99"/>
    <n v="24.49"/>
    <x v="2"/>
    <x v="0"/>
    <x v="1"/>
    <x v="4"/>
    <x v="4"/>
    <s v="Canon PC-428 Personal Copier"/>
    <n v="0.46"/>
    <s v="United States"/>
    <x v="3"/>
    <x v="28"/>
    <s v="Philadelphia"/>
    <n v="19134"/>
    <x v="23"/>
    <d v="2015-01-26T00:00:00"/>
    <n v="393.42"/>
    <n v="21"/>
    <n v="4429.6899999999996"/>
    <n v="29319"/>
    <x v="3"/>
    <n v="1694.3690292566207"/>
  </r>
  <r>
    <n v="1690"/>
    <s v="Neil Bailey"/>
    <x v="2"/>
    <n v="0.05"/>
    <n v="115.99"/>
    <n v="5.26"/>
    <x v="1"/>
    <x v="3"/>
    <x v="1"/>
    <x v="12"/>
    <x v="5"/>
    <s v="636"/>
    <n v="0.56999999999999995"/>
    <s v="United States"/>
    <x v="3"/>
    <x v="28"/>
    <s v="Harrisburg"/>
    <n v="17112"/>
    <x v="23"/>
    <d v="2015-01-28T00:00:00"/>
    <n v="616.53570000000002"/>
    <n v="9"/>
    <n v="893.53"/>
    <n v="91076"/>
    <x v="3"/>
    <n v="1297.6198177355582"/>
  </r>
  <r>
    <n v="2613"/>
    <s v="Anthony Stanley"/>
    <x v="2"/>
    <n v="0.02"/>
    <n v="50.98"/>
    <n v="13.66"/>
    <x v="2"/>
    <x v="3"/>
    <x v="2"/>
    <x v="8"/>
    <x v="5"/>
    <s v="Eureka The Boss® Cordless Rechargeable Stick Vac"/>
    <n v="0.57999999999999996"/>
    <s v="United States"/>
    <x v="3"/>
    <x v="33"/>
    <s v="Fords"/>
    <n v="8863"/>
    <x v="23"/>
    <d v="2015-01-24T00:00:00"/>
    <n v="-25.76"/>
    <n v="1"/>
    <n v="68.45"/>
    <n v="86119"/>
    <x v="3"/>
    <n v="614.29637262724987"/>
  </r>
  <r>
    <n v="3089"/>
    <s v="Sandy Cannon"/>
    <x v="2"/>
    <n v="7.0000000000000007E-2"/>
    <n v="49.43"/>
    <n v="19.989999999999998"/>
    <x v="1"/>
    <x v="3"/>
    <x v="2"/>
    <x v="8"/>
    <x v="5"/>
    <s v="Eureka Hand Vacuum, Bagless"/>
    <n v="0.56999999999999995"/>
    <s v="United States"/>
    <x v="1"/>
    <x v="38"/>
    <s v="Leawood"/>
    <n v="66209"/>
    <x v="23"/>
    <d v="2015-01-29T00:00:00"/>
    <n v="-122.77"/>
    <n v="6"/>
    <n v="281.82"/>
    <n v="91219"/>
    <x v="1"/>
    <n v="725.91837124937729"/>
  </r>
  <r>
    <n v="2283"/>
    <s v="Nancy Holden"/>
    <x v="4"/>
    <n v="0.01"/>
    <n v="11.7"/>
    <n v="6.96"/>
    <x v="1"/>
    <x v="2"/>
    <x v="2"/>
    <x v="8"/>
    <x v="6"/>
    <s v="Harmony HEPA Quiet Air Purifiers"/>
    <n v="0.5"/>
    <s v="United States"/>
    <x v="1"/>
    <x v="30"/>
    <s v="Franklin"/>
    <n v="53132"/>
    <x v="23"/>
    <d v="2015-01-26T00:00:00"/>
    <n v="-28.954000000000001"/>
    <n v="6"/>
    <n v="76.87"/>
    <n v="85947"/>
    <x v="1"/>
    <n v="288.53436184568341"/>
  </r>
  <r>
    <n v="275"/>
    <s v="Roger Blalock Cassidy"/>
    <x v="3"/>
    <n v="0.09"/>
    <n v="15.28"/>
    <n v="10.91"/>
    <x v="1"/>
    <x v="3"/>
    <x v="2"/>
    <x v="5"/>
    <x v="5"/>
    <s v="Recycled Premium Regency Composition Covers"/>
    <n v="0.36"/>
    <s v="United States"/>
    <x v="3"/>
    <x v="22"/>
    <s v="Fairfield"/>
    <n v="6824"/>
    <x v="23"/>
    <d v="2015-01-25T00:00:00"/>
    <n v="-51.75"/>
    <n v="4"/>
    <n v="61.52"/>
    <n v="89292"/>
    <x v="3"/>
    <n v="374.17697591032487"/>
  </r>
  <r>
    <n v="1653"/>
    <s v="Charles Cline"/>
    <x v="3"/>
    <n v="0"/>
    <n v="101.41"/>
    <n v="35"/>
    <x v="2"/>
    <x v="3"/>
    <x v="2"/>
    <x v="6"/>
    <x v="4"/>
    <s v="Tennsco Regal Shelving Units"/>
    <n v="0.82"/>
    <s v="United States"/>
    <x v="2"/>
    <x v="8"/>
    <s v="Thousand Oaks"/>
    <n v="91360"/>
    <x v="23"/>
    <d v="2015-01-25T00:00:00"/>
    <n v="-457.73"/>
    <n v="10"/>
    <n v="1104.32"/>
    <n v="89885"/>
    <x v="2"/>
    <n v="1253.7394438857991"/>
  </r>
  <r>
    <n v="1653"/>
    <s v="Charles Cline"/>
    <x v="3"/>
    <n v="0.1"/>
    <n v="95.99"/>
    <n v="4.9000000000000004"/>
    <x v="1"/>
    <x v="3"/>
    <x v="1"/>
    <x v="12"/>
    <x v="5"/>
    <s v="T60"/>
    <n v="0.56000000000000005"/>
    <s v="United States"/>
    <x v="2"/>
    <x v="8"/>
    <s v="Thousand Oaks"/>
    <n v="91360"/>
    <x v="23"/>
    <d v="2015-01-25T00:00:00"/>
    <n v="-268.66399999999999"/>
    <n v="2"/>
    <n v="149.80000000000001"/>
    <n v="89885"/>
    <x v="2"/>
    <n v="398.4459827807006"/>
  </r>
  <r>
    <n v="1389"/>
    <s v="Jean Khan"/>
    <x v="0"/>
    <n v="0.06"/>
    <n v="1.74"/>
    <n v="4.08"/>
    <x v="1"/>
    <x v="3"/>
    <x v="0"/>
    <x v="11"/>
    <x v="1"/>
    <s v="Eldon Regeneration Recycled Desk Accessories, Smoke"/>
    <n v="0.53"/>
    <s v="United States"/>
    <x v="2"/>
    <x v="8"/>
    <s v="Menlo Park"/>
    <n v="94025"/>
    <x v="24"/>
    <d v="2015-01-26T00:00:00"/>
    <n v="-11.0732"/>
    <n v="1"/>
    <n v="2.77"/>
    <n v="88726"/>
    <x v="2"/>
    <n v="434.73957587378635"/>
  </r>
  <r>
    <n v="156"/>
    <s v="Diana Xu"/>
    <x v="1"/>
    <n v="0.03"/>
    <n v="10.89"/>
    <n v="4.5"/>
    <x v="1"/>
    <x v="3"/>
    <x v="2"/>
    <x v="8"/>
    <x v="5"/>
    <s v="Belkin 6 Outlet Metallic Surge Strip"/>
    <n v="0.59"/>
    <s v="United States"/>
    <x v="2"/>
    <x v="3"/>
    <s v="Fort Collins"/>
    <n v="80525"/>
    <x v="24"/>
    <d v="2015-01-26T00:00:00"/>
    <n v="-18.64"/>
    <n v="3"/>
    <n v="33.82"/>
    <n v="87672"/>
    <x v="2"/>
    <n v="244.46457476997452"/>
  </r>
  <r>
    <n v="1997"/>
    <s v="Harriet Bowman"/>
    <x v="3"/>
    <n v="0.1"/>
    <n v="125.99"/>
    <n v="8.99"/>
    <x v="1"/>
    <x v="1"/>
    <x v="1"/>
    <x v="12"/>
    <x v="5"/>
    <s v="5170i"/>
    <n v="0.56999999999999995"/>
    <s v="United States"/>
    <x v="0"/>
    <x v="23"/>
    <s v="Hilton Head Island"/>
    <n v="29915"/>
    <x v="24"/>
    <d v="2015-01-28T00:00:00"/>
    <n v="17.652000000000001"/>
    <n v="4"/>
    <n v="408.66"/>
    <n v="90333"/>
    <x v="0"/>
    <n v="878.05721889641188"/>
  </r>
  <r>
    <n v="1360"/>
    <s v="Arlene Gibbons"/>
    <x v="1"/>
    <n v="0.03"/>
    <n v="14.34"/>
    <n v="5"/>
    <x v="1"/>
    <x v="1"/>
    <x v="0"/>
    <x v="11"/>
    <x v="1"/>
    <s v="Nu-Dell Leatherette Frames"/>
    <n v="0.49"/>
    <s v="United States"/>
    <x v="1"/>
    <x v="20"/>
    <s v="Muscatine"/>
    <n v="52761"/>
    <x v="25"/>
    <d v="2015-01-27T00:00:00"/>
    <n v="82.310100000000006"/>
    <n v="8"/>
    <n v="119.29"/>
    <n v="89595"/>
    <x v="1"/>
    <n v="260.41507518215525"/>
  </r>
  <r>
    <n v="1361"/>
    <s v="Kristina Collier"/>
    <x v="1"/>
    <n v="0.01"/>
    <n v="2.89"/>
    <n v="0.5"/>
    <x v="1"/>
    <x v="1"/>
    <x v="2"/>
    <x v="13"/>
    <x v="5"/>
    <s v="Avery 498"/>
    <n v="0.38"/>
    <s v="United States"/>
    <x v="1"/>
    <x v="25"/>
    <s v="Allen Park"/>
    <n v="48101"/>
    <x v="25"/>
    <d v="2015-01-28T00:00:00"/>
    <n v="1.2236"/>
    <n v="1"/>
    <n v="3.08"/>
    <n v="89595"/>
    <x v="1"/>
    <n v="-61.084946932130144"/>
  </r>
  <r>
    <n v="3154"/>
    <s v="Faye Manning"/>
    <x v="1"/>
    <n v="0.08"/>
    <n v="150.97999999999999"/>
    <n v="13.99"/>
    <x v="2"/>
    <x v="3"/>
    <x v="1"/>
    <x v="3"/>
    <x v="6"/>
    <s v="Canon MP41DH Printing Calculator"/>
    <n v="0.38"/>
    <s v="United States"/>
    <x v="0"/>
    <x v="12"/>
    <s v="Saint Petersburg"/>
    <n v="33710"/>
    <x v="25"/>
    <d v="2015-01-27T00:00:00"/>
    <n v="-3.948"/>
    <n v="8"/>
    <n v="1183.82"/>
    <n v="86899"/>
    <x v="0"/>
    <n v="670.92707248826616"/>
  </r>
  <r>
    <n v="3155"/>
    <s v="Julian Keith Mayer"/>
    <x v="1"/>
    <n v="0.03"/>
    <n v="25.98"/>
    <n v="14.36"/>
    <x v="0"/>
    <x v="3"/>
    <x v="0"/>
    <x v="9"/>
    <x v="3"/>
    <s v="Global Stack Chair without Arms, Black"/>
    <n v="0.6"/>
    <s v="United States"/>
    <x v="0"/>
    <x v="12"/>
    <s v="Sanford"/>
    <n v="32771"/>
    <x v="25"/>
    <d v="2015-01-27T00:00:00"/>
    <n v="57.545999999999999"/>
    <n v="4"/>
    <n v="107.66"/>
    <n v="86899"/>
    <x v="0"/>
    <n v="847.02878681737548"/>
  </r>
  <r>
    <n v="3155"/>
    <s v="Julian Keith Mayer"/>
    <x v="1"/>
    <n v="0.1"/>
    <n v="32.479999999999997"/>
    <n v="35"/>
    <x v="1"/>
    <x v="3"/>
    <x v="2"/>
    <x v="6"/>
    <x v="4"/>
    <s v="Fellowes Neat Ideas® Storage Cubes"/>
    <n v="0.81"/>
    <s v="United States"/>
    <x v="0"/>
    <x v="12"/>
    <s v="Sanford"/>
    <n v="32771"/>
    <x v="25"/>
    <d v="2015-01-27T00:00:00"/>
    <n v="-333.42540000000002"/>
    <n v="10"/>
    <n v="318.83"/>
    <n v="86899"/>
    <x v="0"/>
    <n v="969.36324085734464"/>
  </r>
  <r>
    <n v="1129"/>
    <s v="Pam Patton"/>
    <x v="2"/>
    <n v="0.02"/>
    <n v="4.9800000000000004"/>
    <n v="6.07"/>
    <x v="1"/>
    <x v="2"/>
    <x v="2"/>
    <x v="7"/>
    <x v="5"/>
    <s v="Xerox 1897"/>
    <n v="0.36"/>
    <s v="United States"/>
    <x v="3"/>
    <x v="35"/>
    <s v="Boston"/>
    <n v="2118"/>
    <x v="25"/>
    <d v="2015-01-28T00:00:00"/>
    <n v="-46.92"/>
    <n v="19"/>
    <n v="105.5"/>
    <n v="57794"/>
    <x v="3"/>
    <n v="168.5138343509546"/>
  </r>
  <r>
    <n v="1133"/>
    <s v="Marjorie Owens"/>
    <x v="2"/>
    <n v="0.02"/>
    <n v="4.9800000000000004"/>
    <n v="6.07"/>
    <x v="1"/>
    <x v="2"/>
    <x v="2"/>
    <x v="7"/>
    <x v="5"/>
    <s v="Xerox 1897"/>
    <n v="0.36"/>
    <s v="United States"/>
    <x v="1"/>
    <x v="18"/>
    <s v="Farmers Branch"/>
    <n v="75234"/>
    <x v="25"/>
    <d v="2015-01-28T00:00:00"/>
    <n v="-46.92"/>
    <n v="5"/>
    <n v="27.76"/>
    <n v="88105"/>
    <x v="1"/>
    <n v="168.5138343509546"/>
  </r>
  <r>
    <n v="2795"/>
    <s v="Harry Burns"/>
    <x v="2"/>
    <n v="0.04"/>
    <n v="3.57"/>
    <n v="4.17"/>
    <x v="1"/>
    <x v="3"/>
    <x v="2"/>
    <x v="2"/>
    <x v="1"/>
    <s v="Barrel Sharpener"/>
    <n v="0.59"/>
    <s v="United States"/>
    <x v="1"/>
    <x v="20"/>
    <s v="Mason City"/>
    <n v="50401"/>
    <x v="25"/>
    <d v="2015-01-28T00:00:00"/>
    <n v="-69.91"/>
    <n v="8"/>
    <n v="30.9"/>
    <n v="87556"/>
    <x v="1"/>
    <n v="235.55534330945417"/>
  </r>
  <r>
    <n v="2795"/>
    <s v="Harry Burns"/>
    <x v="2"/>
    <n v="0.05"/>
    <n v="200.99"/>
    <n v="4.2"/>
    <x v="1"/>
    <x v="3"/>
    <x v="1"/>
    <x v="12"/>
    <x v="5"/>
    <s v="2160i"/>
    <n v="0.59"/>
    <s v="United States"/>
    <x v="1"/>
    <x v="20"/>
    <s v="Mason City"/>
    <n v="50401"/>
    <x v="25"/>
    <d v="2015-01-30T00:00:00"/>
    <n v="1630.5252"/>
    <n v="14"/>
    <n v="2363.08"/>
    <n v="87556"/>
    <x v="1"/>
    <n v="2589.6170453676896"/>
  </r>
  <r>
    <n v="2795"/>
    <s v="Harry Burns"/>
    <x v="2"/>
    <n v="7.0000000000000007E-2"/>
    <n v="195.99"/>
    <n v="8.99"/>
    <x v="1"/>
    <x v="3"/>
    <x v="1"/>
    <x v="12"/>
    <x v="5"/>
    <s v="A1228"/>
    <n v="0.57999999999999996"/>
    <s v="United States"/>
    <x v="1"/>
    <x v="20"/>
    <s v="Mason City"/>
    <n v="50401"/>
    <x v="25"/>
    <d v="2015-01-26T00:00:00"/>
    <n v="-457.16"/>
    <n v="2"/>
    <n v="328.45"/>
    <n v="87556"/>
    <x v="1"/>
    <n v="546.9716684756778"/>
  </r>
  <r>
    <n v="3000"/>
    <s v="Priscilla Allen"/>
    <x v="2"/>
    <n v="0.01"/>
    <n v="10.14"/>
    <n v="2.27"/>
    <x v="1"/>
    <x v="1"/>
    <x v="2"/>
    <x v="7"/>
    <x v="2"/>
    <s v="Staples Wirebound Steno Books, 6&quot; x 9&quot;, 12/Pack"/>
    <n v="0.36"/>
    <s v="United States"/>
    <x v="1"/>
    <x v="25"/>
    <s v="Pontiac"/>
    <n v="48342"/>
    <x v="25"/>
    <d v="2015-01-28T00:00:00"/>
    <n v="28.152000000000001"/>
    <n v="4"/>
    <n v="40.799999999999997"/>
    <n v="87042"/>
    <x v="1"/>
    <n v="103.7606995951931"/>
  </r>
  <r>
    <n v="3307"/>
    <s v="Edwin Blackburn"/>
    <x v="2"/>
    <n v="7.0000000000000007E-2"/>
    <n v="16.739999999999998"/>
    <n v="7.04"/>
    <x v="1"/>
    <x v="0"/>
    <x v="2"/>
    <x v="6"/>
    <x v="5"/>
    <s v="Rogers® Profile Extra Capacity Storage Tub"/>
    <n v="0.81"/>
    <s v="United States"/>
    <x v="3"/>
    <x v="35"/>
    <s v="Agawam"/>
    <n v="1001"/>
    <x v="25"/>
    <d v="2015-02-02T00:00:00"/>
    <n v="-114.2"/>
    <n v="5"/>
    <n v="80.58"/>
    <n v="90462"/>
    <x v="3"/>
    <n v="464.7887738577686"/>
  </r>
  <r>
    <n v="3311"/>
    <s v="Jackie Flynn"/>
    <x v="2"/>
    <n v="0.06"/>
    <n v="6.45"/>
    <n v="1.34"/>
    <x v="1"/>
    <x v="0"/>
    <x v="2"/>
    <x v="7"/>
    <x v="2"/>
    <s v="Wirebound Four 2-3/4 x 5 Forms per Page, 400 Sets per Book"/>
    <n v="0.36"/>
    <s v="United States"/>
    <x v="3"/>
    <x v="35"/>
    <s v="Winchester"/>
    <n v="1890"/>
    <x v="25"/>
    <d v="2015-01-31T00:00:00"/>
    <n v="39.426600000000001"/>
    <n v="9"/>
    <n v="57.14"/>
    <n v="90462"/>
    <x v="3"/>
    <n v="64.897370220827568"/>
  </r>
  <r>
    <n v="3314"/>
    <s v="Billy Hale"/>
    <x v="2"/>
    <n v="0.05"/>
    <n v="122.99"/>
    <n v="70.2"/>
    <x v="0"/>
    <x v="0"/>
    <x v="0"/>
    <x v="9"/>
    <x v="3"/>
    <s v="Global High-Back Leather Tilter, Burgundy"/>
    <n v="0.74"/>
    <s v="United States"/>
    <x v="3"/>
    <x v="33"/>
    <s v="Fort Lee"/>
    <n v="7024"/>
    <x v="25"/>
    <d v="2015-01-30T00:00:00"/>
    <n v="-722.23"/>
    <n v="4"/>
    <n v="498.31"/>
    <n v="90462"/>
    <x v="3"/>
    <n v="2072.2176516477416"/>
  </r>
  <r>
    <n v="1946"/>
    <s v="Teresa Wallace"/>
    <x v="4"/>
    <n v="0.08"/>
    <n v="90.98"/>
    <n v="56.2"/>
    <x v="1"/>
    <x v="1"/>
    <x v="0"/>
    <x v="11"/>
    <x v="6"/>
    <s v="Eldon ClusterMat Chair Mat with Cordless Antistatic Protection"/>
    <n v="0.74"/>
    <s v="United States"/>
    <x v="3"/>
    <x v="28"/>
    <s v="Mount Lebanon"/>
    <n v="15228"/>
    <x v="25"/>
    <d v="2015-01-28T00:00:00"/>
    <n v="-1920.9336000000001"/>
    <n v="12"/>
    <n v="1058.3599999999999"/>
    <n v="86331"/>
    <x v="3"/>
    <n v="54.308644686978901"/>
  </r>
  <r>
    <n v="1946"/>
    <s v="Teresa Wallace"/>
    <x v="4"/>
    <n v="7.0000000000000007E-2"/>
    <n v="5.98"/>
    <n v="5.35"/>
    <x v="1"/>
    <x v="1"/>
    <x v="2"/>
    <x v="7"/>
    <x v="5"/>
    <s v="Xerox 1947"/>
    <n v="0.4"/>
    <s v="United States"/>
    <x v="3"/>
    <x v="28"/>
    <s v="Mount Lebanon"/>
    <n v="15228"/>
    <x v="25"/>
    <d v="2015-01-28T00:00:00"/>
    <n v="-37.175199999999997"/>
    <n v="3"/>
    <n v="18.309999999999999"/>
    <n v="86331"/>
    <x v="3"/>
    <n v="35.550953041875992"/>
  </r>
  <r>
    <n v="3361"/>
    <s v="Oscar Kenney"/>
    <x v="4"/>
    <n v="0.04"/>
    <n v="7.96"/>
    <n v="4.95"/>
    <x v="1"/>
    <x v="2"/>
    <x v="0"/>
    <x v="11"/>
    <x v="5"/>
    <s v="Staples Plastic Wall Frames"/>
    <n v="0.41"/>
    <s v="United States"/>
    <x v="1"/>
    <x v="30"/>
    <s v="West Bend"/>
    <n v="53095"/>
    <x v="25"/>
    <d v="2015-01-26T00:00:00"/>
    <n v="-7.73"/>
    <n v="15"/>
    <n v="116.11"/>
    <n v="91436"/>
    <x v="1"/>
    <n v="148.36340841749302"/>
  </r>
  <r>
    <n v="2264"/>
    <s v="Helen Dickerson"/>
    <x v="3"/>
    <n v="0.09"/>
    <n v="207.48"/>
    <n v="0.99"/>
    <x v="1"/>
    <x v="3"/>
    <x v="2"/>
    <x v="8"/>
    <x v="5"/>
    <s v="Kensington 7 Outlet MasterPiece Power Center with Fax/Phone Line Protection"/>
    <n v="0.55000000000000004"/>
    <s v="United States"/>
    <x v="1"/>
    <x v="6"/>
    <s v="Joplin"/>
    <n v="64804"/>
    <x v="25"/>
    <d v="2015-01-29T00:00:00"/>
    <n v="359.83"/>
    <n v="3"/>
    <n v="577.75"/>
    <n v="86611"/>
    <x v="1"/>
    <n v="1281.5844638375643"/>
  </r>
  <r>
    <n v="483"/>
    <s v="Edgar McKenzie"/>
    <x v="0"/>
    <n v="0.03"/>
    <n v="11.97"/>
    <n v="4.9800000000000004"/>
    <x v="1"/>
    <x v="3"/>
    <x v="2"/>
    <x v="8"/>
    <x v="5"/>
    <s v="Staples 6 Outlet Surge"/>
    <n v="0.57999999999999996"/>
    <s v="United States"/>
    <x v="1"/>
    <x v="10"/>
    <s v="Oswego"/>
    <n v="60543"/>
    <x v="26"/>
    <d v="2015-01-28T00:00:00"/>
    <n v="-18.190000000000001"/>
    <n v="6"/>
    <n v="73.180000000000007"/>
    <n v="90353"/>
    <x v="1"/>
    <n v="545.76394700287801"/>
  </r>
  <r>
    <n v="2979"/>
    <s v="Lloyd Dolan"/>
    <x v="0"/>
    <n v="0.09"/>
    <n v="2.94"/>
    <n v="0.7"/>
    <x v="1"/>
    <x v="3"/>
    <x v="2"/>
    <x v="2"/>
    <x v="2"/>
    <s v="Newell 338"/>
    <n v="0.57999999999999996"/>
    <s v="United States"/>
    <x v="1"/>
    <x v="39"/>
    <s v="Dickinson"/>
    <n v="58601"/>
    <x v="26"/>
    <d v="2015-01-28T00:00:00"/>
    <n v="6.3840000000000003"/>
    <n v="9"/>
    <n v="25.22"/>
    <n v="86544"/>
    <x v="1"/>
    <n v="384.68904803913523"/>
  </r>
  <r>
    <n v="2980"/>
    <s v="Joanna Kenney"/>
    <x v="0"/>
    <n v="0.03"/>
    <n v="43.98"/>
    <n v="8.99"/>
    <x v="1"/>
    <x v="3"/>
    <x v="2"/>
    <x v="2"/>
    <x v="1"/>
    <s v="Boston 1645 Deluxe Heavier-Duty Electric Pencil Sharpener"/>
    <n v="0.57999999999999996"/>
    <s v="United States"/>
    <x v="3"/>
    <x v="27"/>
    <s v="Sandusky"/>
    <n v="44870"/>
    <x v="26"/>
    <d v="2015-01-29T00:00:00"/>
    <n v="274.0788"/>
    <n v="10"/>
    <n v="454.4"/>
    <n v="86544"/>
    <x v="3"/>
    <n v="1056.1814407469608"/>
  </r>
  <r>
    <n v="2980"/>
    <s v="Joanna Kenney"/>
    <x v="0"/>
    <n v="0.06"/>
    <n v="1.1399999999999999"/>
    <n v="0.7"/>
    <x v="1"/>
    <x v="3"/>
    <x v="2"/>
    <x v="14"/>
    <x v="2"/>
    <s v="OIC Thumb-Tacks"/>
    <n v="0.38"/>
    <s v="United States"/>
    <x v="3"/>
    <x v="27"/>
    <s v="Sandusky"/>
    <n v="44870"/>
    <x v="26"/>
    <d v="2015-01-30T00:00:00"/>
    <n v="-3.782"/>
    <n v="13"/>
    <n v="14.53"/>
    <n v="86544"/>
    <x v="3"/>
    <n v="222.22748086119515"/>
  </r>
  <r>
    <n v="2254"/>
    <s v="Jeff Meadows"/>
    <x v="2"/>
    <n v="0.1"/>
    <n v="6.3"/>
    <n v="0.5"/>
    <x v="1"/>
    <x v="3"/>
    <x v="2"/>
    <x v="13"/>
    <x v="5"/>
    <s v="Avery 48"/>
    <n v="0.39"/>
    <s v="United States"/>
    <x v="0"/>
    <x v="32"/>
    <s v="Paducah"/>
    <n v="42003"/>
    <x v="26"/>
    <d v="2015-02-01T00:00:00"/>
    <n v="-464.28199999999998"/>
    <n v="12"/>
    <n v="68.72"/>
    <n v="89278"/>
    <x v="0"/>
    <n v="-467.06166323860077"/>
  </r>
  <r>
    <n v="2178"/>
    <s v="Judy Hall"/>
    <x v="4"/>
    <n v="0.08"/>
    <n v="2.94"/>
    <n v="0.96"/>
    <x v="1"/>
    <x v="0"/>
    <x v="2"/>
    <x v="2"/>
    <x v="2"/>
    <s v="Newell 343"/>
    <n v="0.57999999999999996"/>
    <s v="United States"/>
    <x v="3"/>
    <x v="35"/>
    <s v="Worcester"/>
    <n v="1610"/>
    <x v="26"/>
    <d v="2015-01-29T00:00:00"/>
    <n v="-1.18"/>
    <n v="9"/>
    <n v="25.35"/>
    <n v="89465"/>
    <x v="3"/>
    <n v="104.45323596319129"/>
  </r>
  <r>
    <n v="3347"/>
    <s v="Carrie McIntosh"/>
    <x v="4"/>
    <n v="0.02"/>
    <n v="110.99"/>
    <n v="2.5"/>
    <x v="1"/>
    <x v="1"/>
    <x v="1"/>
    <x v="12"/>
    <x v="5"/>
    <s v="T18"/>
    <n v="0.56999999999999995"/>
    <s v="United States"/>
    <x v="0"/>
    <x v="12"/>
    <s v="Royal Palm Beach"/>
    <n v="33411"/>
    <x v="26"/>
    <d v="2015-01-29T00:00:00"/>
    <n v="-39.808999999999997"/>
    <n v="1"/>
    <n v="94.3"/>
    <n v="89356"/>
    <x v="0"/>
    <n v="457.43971255474167"/>
  </r>
  <r>
    <n v="129"/>
    <s v="Kara Allison"/>
    <x v="3"/>
    <n v="0.02"/>
    <n v="1.74"/>
    <n v="4.08"/>
    <x v="1"/>
    <x v="0"/>
    <x v="0"/>
    <x v="11"/>
    <x v="1"/>
    <s v="Eldon Regeneration Recycled Desk Accessories, Smoke"/>
    <n v="0.53"/>
    <s v="United States"/>
    <x v="1"/>
    <x v="10"/>
    <s v="Alton"/>
    <n v="62002"/>
    <x v="26"/>
    <d v="2015-01-28T00:00:00"/>
    <n v="-37.39"/>
    <n v="5"/>
    <n v="10.23"/>
    <n v="86693"/>
    <x v="1"/>
    <n v="336.20544511007552"/>
  </r>
  <r>
    <n v="898"/>
    <s v="Harriet Hodges"/>
    <x v="3"/>
    <n v="0.02"/>
    <n v="12.53"/>
    <n v="0.49"/>
    <x v="1"/>
    <x v="0"/>
    <x v="2"/>
    <x v="13"/>
    <x v="5"/>
    <s v="Round Specialty Laser Printer Labels"/>
    <n v="0.38"/>
    <s v="United States"/>
    <x v="3"/>
    <x v="11"/>
    <s v="New York City"/>
    <n v="10039"/>
    <x v="26"/>
    <d v="2015-01-27T00:00:00"/>
    <n v="263.39999999999998"/>
    <n v="47"/>
    <n v="594.44000000000005"/>
    <n v="9606"/>
    <x v="3"/>
    <n v="454.12627839061764"/>
  </r>
  <r>
    <n v="898"/>
    <s v="Harriet Hodges"/>
    <x v="3"/>
    <n v="7.0000000000000007E-2"/>
    <n v="5.18"/>
    <n v="2.04"/>
    <x v="2"/>
    <x v="0"/>
    <x v="2"/>
    <x v="7"/>
    <x v="2"/>
    <s v="Array® Memo Cubes"/>
    <n v="0.36"/>
    <s v="United States"/>
    <x v="3"/>
    <x v="11"/>
    <s v="New York City"/>
    <n v="10039"/>
    <x v="26"/>
    <d v="2015-01-29T00:00:00"/>
    <n v="37.31"/>
    <n v="44"/>
    <n v="228.5"/>
    <n v="9606"/>
    <x v="3"/>
    <n v="110.53493857399899"/>
  </r>
  <r>
    <n v="899"/>
    <s v="Jordan Berry"/>
    <x v="3"/>
    <n v="0.02"/>
    <n v="12.53"/>
    <n v="0.49"/>
    <x v="1"/>
    <x v="0"/>
    <x v="2"/>
    <x v="13"/>
    <x v="5"/>
    <s v="Round Specialty Laser Printer Labels"/>
    <n v="0.38"/>
    <s v="United States"/>
    <x v="3"/>
    <x v="28"/>
    <s v="Altoona"/>
    <n v="16602"/>
    <x v="26"/>
    <d v="2015-01-27T00:00:00"/>
    <n v="104.7213"/>
    <n v="12"/>
    <n v="151.77000000000001"/>
    <n v="86264"/>
    <x v="3"/>
    <n v="291.63520799642322"/>
  </r>
  <r>
    <n v="899"/>
    <s v="Jordan Berry"/>
    <x v="3"/>
    <n v="7.0000000000000007E-2"/>
    <n v="5.18"/>
    <n v="2.04"/>
    <x v="2"/>
    <x v="0"/>
    <x v="2"/>
    <x v="7"/>
    <x v="2"/>
    <s v="Array® Memo Cubes"/>
    <n v="0.36"/>
    <s v="United States"/>
    <x v="3"/>
    <x v="28"/>
    <s v="Altoona"/>
    <n v="16602"/>
    <x v="26"/>
    <d v="2015-01-29T00:00:00"/>
    <n v="37.31"/>
    <n v="11"/>
    <n v="57.13"/>
    <n v="86264"/>
    <x v="3"/>
    <n v="110.53493857399899"/>
  </r>
  <r>
    <n v="1351"/>
    <s v="Janet McCullough"/>
    <x v="3"/>
    <n v="0.1"/>
    <n v="110.99"/>
    <n v="8.99"/>
    <x v="2"/>
    <x v="2"/>
    <x v="1"/>
    <x v="12"/>
    <x v="5"/>
    <s v="LX 677"/>
    <n v="0.56999999999999995"/>
    <s v="United States"/>
    <x v="0"/>
    <x v="12"/>
    <s v="Coconut Creek"/>
    <n v="33063"/>
    <x v="26"/>
    <d v="2015-01-29T00:00:00"/>
    <n v="3285.48"/>
    <n v="7"/>
    <n v="627.78"/>
    <n v="88232"/>
    <x v="0"/>
    <n v="4154.5584850853975"/>
  </r>
  <r>
    <n v="2281"/>
    <s v="Monica Harvey"/>
    <x v="3"/>
    <n v="0.08"/>
    <n v="205.99"/>
    <n v="2.5"/>
    <x v="1"/>
    <x v="2"/>
    <x v="1"/>
    <x v="12"/>
    <x v="5"/>
    <s v="V70"/>
    <n v="0.59"/>
    <s v="United States"/>
    <x v="1"/>
    <x v="30"/>
    <s v="Eau Claire"/>
    <n v="54703"/>
    <x v="26"/>
    <d v="2015-01-28T00:00:00"/>
    <n v="997.38144"/>
    <n v="10"/>
    <n v="1610.84"/>
    <n v="85948"/>
    <x v="1"/>
    <n v="2041.815377858662"/>
  </r>
  <r>
    <n v="53"/>
    <s v="Sidney Russell Austin"/>
    <x v="0"/>
    <n v="7.0000000000000007E-2"/>
    <n v="3174.835"/>
    <n v="8.73"/>
    <x v="0"/>
    <x v="3"/>
    <x v="1"/>
    <x v="3"/>
    <x v="0"/>
    <s v="Okidata Pacemark 4410N Wide Format Dot Matrix Printer"/>
    <n v="0.56999999999999995"/>
    <s v="United States"/>
    <x v="2"/>
    <x v="4"/>
    <s v="Redmond"/>
    <n v="98052"/>
    <x v="27"/>
    <d v="2015-01-30T00:00:00"/>
    <n v="-6923.5991999999997"/>
    <n v="1"/>
    <n v="3267.55"/>
    <n v="88425"/>
    <x v="2"/>
    <n v="4675.0973192454449"/>
  </r>
  <r>
    <n v="3266"/>
    <s v="Edgar Kumar"/>
    <x v="0"/>
    <n v="0"/>
    <n v="122.99"/>
    <n v="70.2"/>
    <x v="0"/>
    <x v="3"/>
    <x v="0"/>
    <x v="9"/>
    <x v="3"/>
    <s v="Global High-Back Leather Tilter, Burgundy"/>
    <n v="0.74"/>
    <s v="United States"/>
    <x v="3"/>
    <x v="29"/>
    <s v="Sanford"/>
    <n v="4073"/>
    <x v="27"/>
    <d v="2015-01-29T00:00:00"/>
    <n v="-1764.29"/>
    <n v="14"/>
    <n v="1794.88"/>
    <n v="89836"/>
    <x v="3"/>
    <n v="1257.4428472341153"/>
  </r>
  <r>
    <n v="3269"/>
    <s v="Billie Stern"/>
    <x v="0"/>
    <n v="0.01"/>
    <n v="60.97"/>
    <n v="4.5"/>
    <x v="2"/>
    <x v="3"/>
    <x v="2"/>
    <x v="8"/>
    <x v="5"/>
    <s v="Tripp Lite Isotel 6 Outlet Surge Protector with Fax/Modem Protection"/>
    <n v="0.56000000000000005"/>
    <s v="United States"/>
    <x v="3"/>
    <x v="33"/>
    <s v="North Plainfield"/>
    <n v="7060"/>
    <x v="27"/>
    <d v="2015-01-30T00:00:00"/>
    <n v="527.87760000000003"/>
    <n v="12"/>
    <n v="765.04"/>
    <n v="89836"/>
    <x v="3"/>
    <n v="1159.5871493447628"/>
  </r>
  <r>
    <n v="24"/>
    <s v="Edna Thomas"/>
    <x v="1"/>
    <n v="0.06"/>
    <n v="55.48"/>
    <n v="14.3"/>
    <x v="1"/>
    <x v="3"/>
    <x v="2"/>
    <x v="7"/>
    <x v="5"/>
    <s v="Xerox 194"/>
    <n v="0.37"/>
    <s v="United States"/>
    <x v="2"/>
    <x v="8"/>
    <s v="Laguna Niguel"/>
    <n v="92677"/>
    <x v="27"/>
    <d v="2015-01-29T00:00:00"/>
    <n v="-28.296800000000001"/>
    <n v="1"/>
    <n v="67.489999999999995"/>
    <n v="87651"/>
    <x v="2"/>
    <n v="442.46402756628834"/>
  </r>
  <r>
    <n v="24"/>
    <s v="Edna Thomas"/>
    <x v="1"/>
    <n v="0.02"/>
    <n v="1.68"/>
    <n v="1.57"/>
    <x v="1"/>
    <x v="3"/>
    <x v="2"/>
    <x v="2"/>
    <x v="2"/>
    <s v="Newell 323"/>
    <n v="0.59"/>
    <s v="United States"/>
    <x v="2"/>
    <x v="8"/>
    <s v="Laguna Niguel"/>
    <n v="92677"/>
    <x v="27"/>
    <d v="2015-01-30T00:00:00"/>
    <n v="-5.3071999999999999"/>
    <n v="1"/>
    <n v="2.25"/>
    <n v="87651"/>
    <x v="2"/>
    <n v="154.88626564652284"/>
  </r>
  <r>
    <n v="744"/>
    <s v="Joy Maxwell"/>
    <x v="2"/>
    <n v="0.02"/>
    <n v="59.98"/>
    <n v="3.99"/>
    <x v="1"/>
    <x v="3"/>
    <x v="2"/>
    <x v="8"/>
    <x v="5"/>
    <s v="Belkin 8 Outlet SurgeMaster II Gold Surge Protector"/>
    <n v="0.56999999999999995"/>
    <s v="United States"/>
    <x v="2"/>
    <x v="41"/>
    <s v="Oro Valley"/>
    <n v="85737"/>
    <x v="27"/>
    <d v="2015-02-06T00:00:00"/>
    <n v="-54.622"/>
    <n v="1"/>
    <n v="63.48"/>
    <n v="87725"/>
    <x v="2"/>
    <n v="419.57110284424061"/>
  </r>
  <r>
    <n v="744"/>
    <s v="Joy Maxwell"/>
    <x v="2"/>
    <n v="0.03"/>
    <n v="5.18"/>
    <n v="5.74"/>
    <x v="1"/>
    <x v="3"/>
    <x v="2"/>
    <x v="5"/>
    <x v="5"/>
    <s v="Wilson Jones Impact Binders"/>
    <n v="0.36"/>
    <s v="United States"/>
    <x v="2"/>
    <x v="41"/>
    <s v="Oro Valley"/>
    <n v="85737"/>
    <x v="27"/>
    <d v="2015-02-01T00:00:00"/>
    <n v="-126.81417999999999"/>
    <n v="9"/>
    <n v="47.64"/>
    <n v="87725"/>
    <x v="2"/>
    <n v="41.158284083031418"/>
  </r>
  <r>
    <n v="553"/>
    <s v="Kristine Connolly"/>
    <x v="4"/>
    <n v="0"/>
    <n v="6.88"/>
    <n v="2"/>
    <x v="2"/>
    <x v="2"/>
    <x v="2"/>
    <x v="7"/>
    <x v="2"/>
    <s v="Adams Phone Message Book, 200 Message Capacity, 8 1/16” x 11”"/>
    <n v="0.39"/>
    <s v="United States"/>
    <x v="2"/>
    <x v="8"/>
    <s v="Los Angeles"/>
    <n v="90008"/>
    <x v="27"/>
    <d v="2015-01-29T00:00:00"/>
    <n v="34.067999999999998"/>
    <n v="36"/>
    <n v="267.52999999999997"/>
    <n v="17155"/>
    <x v="2"/>
    <n v="33.839731155429092"/>
  </r>
  <r>
    <n v="556"/>
    <s v="Kristina Sanders"/>
    <x v="4"/>
    <n v="0"/>
    <n v="6.88"/>
    <n v="2"/>
    <x v="2"/>
    <x v="2"/>
    <x v="2"/>
    <x v="7"/>
    <x v="2"/>
    <s v="Adams Phone Message Book, 200 Message Capacity, 8 1/16” x 11”"/>
    <n v="0.39"/>
    <s v="United States"/>
    <x v="2"/>
    <x v="15"/>
    <s v="Provo"/>
    <n v="84604"/>
    <x v="27"/>
    <d v="2015-01-29T00:00:00"/>
    <n v="46.147199999999998"/>
    <n v="9"/>
    <n v="66.88"/>
    <n v="86189"/>
    <x v="2"/>
    <n v="46.209142661230146"/>
  </r>
  <r>
    <n v="556"/>
    <s v="Kristina Sanders"/>
    <x v="4"/>
    <n v="0.03"/>
    <n v="32.479999999999997"/>
    <n v="35"/>
    <x v="2"/>
    <x v="2"/>
    <x v="2"/>
    <x v="6"/>
    <x v="4"/>
    <s v="Fellowes Neat Ideas® Storage Cubes"/>
    <n v="0.81"/>
    <s v="United States"/>
    <x v="2"/>
    <x v="15"/>
    <s v="Provo"/>
    <n v="84604"/>
    <x v="27"/>
    <d v="2015-01-28T00:00:00"/>
    <n v="-1116.3348000000001"/>
    <n v="8"/>
    <n v="274.91000000000003"/>
    <n v="86189"/>
    <x v="2"/>
    <n v="177.37741157147167"/>
  </r>
  <r>
    <n v="1875"/>
    <s v="Martin Kirk"/>
    <x v="0"/>
    <n v="0.09"/>
    <n v="95.99"/>
    <n v="4.9000000000000004"/>
    <x v="1"/>
    <x v="1"/>
    <x v="1"/>
    <x v="12"/>
    <x v="5"/>
    <s v="T60"/>
    <n v="0.56000000000000005"/>
    <s v="United States"/>
    <x v="0"/>
    <x v="21"/>
    <s v="Chesapeake"/>
    <n v="23320"/>
    <x v="28"/>
    <d v="2015-01-31T00:00:00"/>
    <n v="34.302"/>
    <n v="4"/>
    <n v="320.75"/>
    <n v="90899"/>
    <x v="0"/>
    <n v="775.34561908774651"/>
  </r>
  <r>
    <n v="2265"/>
    <s v="James Davenport"/>
    <x v="0"/>
    <n v="0.1"/>
    <n v="7.45"/>
    <n v="6.28"/>
    <x v="1"/>
    <x v="3"/>
    <x v="2"/>
    <x v="5"/>
    <x v="5"/>
    <s v="Acco Four Pocket Poly Ring Binder with Label Holder, Smoke, 1&quot;"/>
    <n v="0.4"/>
    <s v="United States"/>
    <x v="1"/>
    <x v="6"/>
    <s v="Kansas City"/>
    <n v="64130"/>
    <x v="28"/>
    <d v="2015-02-01T00:00:00"/>
    <n v="-69.873999999999995"/>
    <n v="8"/>
    <n v="59.4"/>
    <n v="86612"/>
    <x v="1"/>
    <n v="318.73557737122138"/>
  </r>
  <r>
    <n v="2265"/>
    <s v="James Davenport"/>
    <x v="0"/>
    <n v="0.01"/>
    <n v="6.48"/>
    <n v="7.86"/>
    <x v="1"/>
    <x v="3"/>
    <x v="2"/>
    <x v="7"/>
    <x v="5"/>
    <s v="Xerox 213"/>
    <n v="0.37"/>
    <s v="United States"/>
    <x v="1"/>
    <x v="6"/>
    <s v="Kansas City"/>
    <n v="64130"/>
    <x v="28"/>
    <d v="2015-01-31T00:00:00"/>
    <n v="-135.74"/>
    <n v="10"/>
    <n v="66.459999999999994"/>
    <n v="86612"/>
    <x v="1"/>
    <n v="326.4580698055081"/>
  </r>
  <r>
    <n v="699"/>
    <s v="Jenny Gold"/>
    <x v="4"/>
    <n v="7.0000000000000007E-2"/>
    <n v="5.0199999999999996"/>
    <n v="5.14"/>
    <x v="1"/>
    <x v="1"/>
    <x v="1"/>
    <x v="1"/>
    <x v="1"/>
    <s v="Imation 3.5, DISKETTE 44766 HGHLD3.52HD/FM, 10/Pack"/>
    <n v="0.79"/>
    <s v="United States"/>
    <x v="2"/>
    <x v="8"/>
    <s v="Los Angeles"/>
    <n v="90041"/>
    <x v="28"/>
    <d v="2015-01-31T00:00:00"/>
    <n v="-168.72"/>
    <n v="42"/>
    <n v="210.1"/>
    <n v="32420"/>
    <x v="2"/>
    <n v="216.19529018750555"/>
  </r>
  <r>
    <n v="699"/>
    <s v="Jenny Gold"/>
    <x v="4"/>
    <n v="7.0000000000000007E-2"/>
    <n v="280.98"/>
    <n v="57"/>
    <x v="0"/>
    <x v="1"/>
    <x v="0"/>
    <x v="9"/>
    <x v="3"/>
    <s v="Hon 2090 “Pillow Soft” Series Mid Back Swivel/Tilt Chairs"/>
    <n v="0.78"/>
    <s v="United States"/>
    <x v="2"/>
    <x v="8"/>
    <s v="Los Angeles"/>
    <n v="90041"/>
    <x v="28"/>
    <d v="2015-01-31T00:00:00"/>
    <n v="-439.62"/>
    <n v="23"/>
    <n v="6499.87"/>
    <n v="32420"/>
    <x v="2"/>
    <n v="2424.9148449439344"/>
  </r>
  <r>
    <n v="2061"/>
    <s v="Marianne Carey"/>
    <x v="4"/>
    <n v="0.02"/>
    <n v="240.98"/>
    <n v="60.2"/>
    <x v="0"/>
    <x v="3"/>
    <x v="0"/>
    <x v="10"/>
    <x v="0"/>
    <s v="Atlantic Metals Mobile 2-Shelf Bookcases, Custom Colors"/>
    <n v="0.56000000000000005"/>
    <s v="United States"/>
    <x v="1"/>
    <x v="13"/>
    <s v="North Platte"/>
    <n v="69101"/>
    <x v="28"/>
    <d v="2015-01-31T00:00:00"/>
    <n v="-272.71319999999997"/>
    <n v="1"/>
    <n v="260.66000000000003"/>
    <n v="87146"/>
    <x v="1"/>
    <n v="2438.0678175523694"/>
  </r>
  <r>
    <n v="2062"/>
    <s v="Alfred Singh"/>
    <x v="4"/>
    <n v="0.02"/>
    <n v="420.98"/>
    <n v="19.989999999999998"/>
    <x v="1"/>
    <x v="3"/>
    <x v="2"/>
    <x v="5"/>
    <x v="5"/>
    <s v="GBC DocuBind 200 Manual Binding Machine"/>
    <n v="0.35"/>
    <s v="United States"/>
    <x v="0"/>
    <x v="21"/>
    <s v="Mechanicsville"/>
    <n v="23111"/>
    <x v="28"/>
    <d v="2015-02-01T00:00:00"/>
    <n v="-162.69399999999999"/>
    <n v="10"/>
    <n v="4249.37"/>
    <n v="87146"/>
    <x v="0"/>
    <n v="1632.3428515082283"/>
  </r>
  <r>
    <n v="767"/>
    <s v="Jeffrey Mueller"/>
    <x v="0"/>
    <n v="0.1"/>
    <n v="31.78"/>
    <n v="1.99"/>
    <x v="1"/>
    <x v="3"/>
    <x v="1"/>
    <x v="1"/>
    <x v="1"/>
    <s v="Memorex 4.7GB DVD-RAM, 3/Pack"/>
    <n v="0.42"/>
    <s v="United States"/>
    <x v="1"/>
    <x v="10"/>
    <s v="Rock Island"/>
    <n v="61201"/>
    <x v="29"/>
    <d v="2015-02-01T00:00:00"/>
    <n v="232.2816"/>
    <n v="11"/>
    <n v="336.64"/>
    <n v="86279"/>
    <x v="1"/>
    <n v="602.43173314313105"/>
  </r>
  <r>
    <n v="550"/>
    <s v="Edna Monroe Talley"/>
    <x v="1"/>
    <n v="0.05"/>
    <n v="1.68"/>
    <n v="1.57"/>
    <x v="1"/>
    <x v="3"/>
    <x v="2"/>
    <x v="2"/>
    <x v="2"/>
    <s v="Newell 323"/>
    <n v="0.59"/>
    <s v="United States"/>
    <x v="1"/>
    <x v="18"/>
    <s v="Seguin"/>
    <n v="78155"/>
    <x v="29"/>
    <d v="2015-01-31T00:00:00"/>
    <n v="-33.340000000000003"/>
    <n v="11"/>
    <n v="18.75"/>
    <n v="90909"/>
    <x v="1"/>
    <n v="106.35479014476027"/>
  </r>
  <r>
    <n v="550"/>
    <s v="Edna Monroe Talley"/>
    <x v="1"/>
    <n v="0.1"/>
    <n v="218.75"/>
    <n v="69.64"/>
    <x v="0"/>
    <x v="3"/>
    <x v="0"/>
    <x v="0"/>
    <x v="0"/>
    <s v="BoxOffice By Design Rectangular and Half-Moon Meeting Room Tables"/>
    <n v="0.77"/>
    <s v="United States"/>
    <x v="1"/>
    <x v="18"/>
    <s v="Seguin"/>
    <n v="78155"/>
    <x v="29"/>
    <d v="2015-02-01T00:00:00"/>
    <n v="-201.27600000000001"/>
    <n v="1"/>
    <n v="188.51"/>
    <n v="90909"/>
    <x v="1"/>
    <n v="2808.9161909254262"/>
  </r>
  <r>
    <n v="551"/>
    <s v="Peggy Chan"/>
    <x v="1"/>
    <n v="0"/>
    <n v="15.04"/>
    <n v="1.97"/>
    <x v="1"/>
    <x v="3"/>
    <x v="2"/>
    <x v="7"/>
    <x v="2"/>
    <s v="White GlueTop Scratch Pads"/>
    <n v="0.39"/>
    <s v="United States"/>
    <x v="1"/>
    <x v="18"/>
    <s v="Sherman"/>
    <n v="75090"/>
    <x v="29"/>
    <d v="2015-02-01T00:00:00"/>
    <n v="21.514199999999999"/>
    <n v="2"/>
    <n v="31.18"/>
    <n v="90909"/>
    <x v="1"/>
    <n v="82.247038507322003"/>
  </r>
  <r>
    <n v="1442"/>
    <s v="Rodney Field"/>
    <x v="2"/>
    <n v="0.02"/>
    <n v="15.99"/>
    <n v="13.18"/>
    <x v="2"/>
    <x v="3"/>
    <x v="2"/>
    <x v="5"/>
    <x v="5"/>
    <s v="GBC Pre-Punched Binding Paper, Plastic, White, 8-1/2&quot; x 11&quot;"/>
    <n v="0.37"/>
    <s v="United States"/>
    <x v="1"/>
    <x v="6"/>
    <s v="Springfield"/>
    <n v="65807"/>
    <x v="29"/>
    <d v="2015-02-03T00:00:00"/>
    <n v="-76.992500000000007"/>
    <n v="7"/>
    <n v="123.03"/>
    <n v="89077"/>
    <x v="1"/>
    <n v="264.38766348109573"/>
  </r>
  <r>
    <n v="1442"/>
    <s v="Rodney Field"/>
    <x v="2"/>
    <n v="0.09"/>
    <n v="46.94"/>
    <n v="6.77"/>
    <x v="2"/>
    <x v="3"/>
    <x v="0"/>
    <x v="11"/>
    <x v="5"/>
    <s v="Howard Miller 13&quot; Diameter Goldtone Round Wall Clock"/>
    <n v="0.44"/>
    <s v="United States"/>
    <x v="1"/>
    <x v="6"/>
    <s v="Springfield"/>
    <n v="65807"/>
    <x v="29"/>
    <d v="2015-01-30T00:00:00"/>
    <n v="297.96960000000001"/>
    <n v="10"/>
    <n v="431.84"/>
    <n v="89077"/>
    <x v="1"/>
    <n v="580.08622857331864"/>
  </r>
  <r>
    <n v="2775"/>
    <s v="Theodore Rubin"/>
    <x v="2"/>
    <n v="7.0000000000000007E-2"/>
    <n v="574.74"/>
    <n v="24.49"/>
    <x v="1"/>
    <x v="1"/>
    <x v="1"/>
    <x v="3"/>
    <x v="4"/>
    <s v="Polycom ViaVideo™ Desktop Video Communications Unit"/>
    <n v="0.37"/>
    <s v="United States"/>
    <x v="1"/>
    <x v="10"/>
    <s v="Franklin Park"/>
    <n v="60131"/>
    <x v="29"/>
    <d v="2015-02-04T00:00:00"/>
    <n v="2860.9331999999999"/>
    <n v="8"/>
    <n v="4146.28"/>
    <n v="91229"/>
    <x v="1"/>
    <n v="5356.4002092941064"/>
  </r>
  <r>
    <n v="256"/>
    <s v="Irene Li"/>
    <x v="0"/>
    <n v="0.03"/>
    <n v="8.34"/>
    <n v="2.64"/>
    <x v="1"/>
    <x v="2"/>
    <x v="2"/>
    <x v="16"/>
    <x v="1"/>
    <s v="Acme® Elite Stainless Steel Scissors"/>
    <n v="0.59"/>
    <s v="United States"/>
    <x v="3"/>
    <x v="28"/>
    <s v="Hanover"/>
    <n v="17331"/>
    <x v="30"/>
    <d v="2015-02-02T00:00:00"/>
    <n v="0.68400000000000005"/>
    <n v="4"/>
    <n v="34.64"/>
    <n v="86267"/>
    <x v="3"/>
    <n v="527.79286926188649"/>
  </r>
  <r>
    <n v="343"/>
    <s v="Lynn Epstein"/>
    <x v="0"/>
    <n v="0.03"/>
    <n v="15.23"/>
    <n v="27.75"/>
    <x v="0"/>
    <x v="3"/>
    <x v="0"/>
    <x v="0"/>
    <x v="0"/>
    <s v="Anderson Hickey Conga Table Tops &amp; Accessories"/>
    <n v="0.76"/>
    <s v="United States"/>
    <x v="3"/>
    <x v="29"/>
    <s v="Bangor"/>
    <n v="4401"/>
    <x v="30"/>
    <d v="2015-02-01T00:00:00"/>
    <n v="11.65095"/>
    <n v="7"/>
    <n v="111.86"/>
    <n v="88151"/>
    <x v="3"/>
    <n v="1561.9293703113105"/>
  </r>
  <r>
    <n v="1723"/>
    <s v="Constance Flowers"/>
    <x v="2"/>
    <n v="0.1"/>
    <n v="49.99"/>
    <n v="19.989999999999998"/>
    <x v="2"/>
    <x v="3"/>
    <x v="1"/>
    <x v="1"/>
    <x v="5"/>
    <s v="US Robotics 56K V.92 Internal PCI Faxmodem"/>
    <n v="0.45"/>
    <s v="United States"/>
    <x v="2"/>
    <x v="8"/>
    <s v="San Diego"/>
    <n v="92037"/>
    <x v="30"/>
    <d v="2015-02-05T00:00:00"/>
    <n v="13.507999999999999"/>
    <n v="46"/>
    <n v="2188.06"/>
    <n v="40101"/>
    <x v="2"/>
    <n v="665.44201024914639"/>
  </r>
  <r>
    <n v="2202"/>
    <s v="Laurie Howe"/>
    <x v="2"/>
    <n v="0.09"/>
    <n v="160.97999999999999"/>
    <n v="30"/>
    <x v="0"/>
    <x v="2"/>
    <x v="0"/>
    <x v="9"/>
    <x v="3"/>
    <s v="Office Star - Mid Back Dual function Ergonomic High Back Chair with 2-Way Adjustable Arms"/>
    <n v="0.62"/>
    <s v="United States"/>
    <x v="1"/>
    <x v="7"/>
    <s v="Brooklyn Center"/>
    <n v="55429"/>
    <x v="30"/>
    <d v="2015-01-31T00:00:00"/>
    <n v="357.428"/>
    <n v="11"/>
    <n v="1635.38"/>
    <n v="86050"/>
    <x v="1"/>
    <n v="2099.0429769403322"/>
  </r>
  <r>
    <n v="2202"/>
    <s v="Laurie Howe"/>
    <x v="2"/>
    <n v="0.09"/>
    <n v="6.3"/>
    <n v="0.5"/>
    <x v="1"/>
    <x v="2"/>
    <x v="2"/>
    <x v="13"/>
    <x v="5"/>
    <s v="Avery 51"/>
    <n v="0.39"/>
    <s v="United States"/>
    <x v="1"/>
    <x v="7"/>
    <s v="Brooklyn Center"/>
    <n v="55429"/>
    <x v="30"/>
    <d v="2015-01-31T00:00:00"/>
    <n v="40.351199999999999"/>
    <n v="10"/>
    <n v="58.48"/>
    <n v="86050"/>
    <x v="1"/>
    <n v="86.743220052013356"/>
  </r>
  <r>
    <n v="2202"/>
    <s v="Laurie Howe"/>
    <x v="2"/>
    <n v="0"/>
    <n v="4.9800000000000004"/>
    <n v="0.8"/>
    <x v="1"/>
    <x v="2"/>
    <x v="2"/>
    <x v="7"/>
    <x v="2"/>
    <s v="Rediform S.O.S. Phone Message Books"/>
    <n v="0.36"/>
    <s v="United States"/>
    <x v="1"/>
    <x v="7"/>
    <s v="Brooklyn Center"/>
    <n v="55429"/>
    <x v="30"/>
    <d v="2015-02-07T00:00:00"/>
    <n v="27.634499999999999"/>
    <n v="8"/>
    <n v="40.049999999999997"/>
    <n v="86050"/>
    <x v="1"/>
    <n v="112.41698965023581"/>
  </r>
  <r>
    <n v="2781"/>
    <s v="Kelly Byers"/>
    <x v="2"/>
    <n v="0.09"/>
    <n v="2.16"/>
    <n v="6.05"/>
    <x v="1"/>
    <x v="1"/>
    <x v="2"/>
    <x v="5"/>
    <x v="5"/>
    <s v="Peel &amp; Stick Add-On Corner Pockets"/>
    <n v="0.37"/>
    <s v="United States"/>
    <x v="2"/>
    <x v="14"/>
    <s v="Woodburn"/>
    <n v="97071"/>
    <x v="30"/>
    <d v="2015-02-04T00:00:00"/>
    <n v="-37.789000000000001"/>
    <n v="2"/>
    <n v="5.48"/>
    <n v="87162"/>
    <x v="2"/>
    <n v="71.154128585463667"/>
  </r>
  <r>
    <n v="2781"/>
    <s v="Kelly Byers"/>
    <x v="2"/>
    <n v="0.03"/>
    <n v="808.49"/>
    <n v="55.3"/>
    <x v="0"/>
    <x v="1"/>
    <x v="1"/>
    <x v="3"/>
    <x v="3"/>
    <s v="Hewlett-Packard Business Color Inkjet 3000 [N, DTN] Series Printers"/>
    <n v="0.4"/>
    <s v="United States"/>
    <x v="2"/>
    <x v="14"/>
    <s v="Woodburn"/>
    <n v="97071"/>
    <x v="30"/>
    <d v="2015-02-07T00:00:00"/>
    <n v="7576.11"/>
    <n v="11"/>
    <n v="8201.33"/>
    <n v="87162"/>
    <x v="2"/>
    <n v="12016.612015925255"/>
  </r>
  <r>
    <n v="2781"/>
    <s v="Kelly Byers"/>
    <x v="2"/>
    <n v="0"/>
    <n v="6.48"/>
    <n v="8.19"/>
    <x v="1"/>
    <x v="1"/>
    <x v="2"/>
    <x v="7"/>
    <x v="5"/>
    <s v="Xerox 217"/>
    <n v="0.37"/>
    <s v="United States"/>
    <x v="2"/>
    <x v="14"/>
    <s v="Woodburn"/>
    <n v="97071"/>
    <x v="30"/>
    <d v="2015-02-07T00:00:00"/>
    <n v="-43.26"/>
    <n v="3"/>
    <n v="22.67"/>
    <n v="87162"/>
    <x v="2"/>
    <n v="197.7107026120286"/>
  </r>
  <r>
    <n v="1238"/>
    <s v="April Bowers"/>
    <x v="4"/>
    <n v="0.01"/>
    <n v="160.97999999999999"/>
    <n v="30"/>
    <x v="0"/>
    <x v="3"/>
    <x v="0"/>
    <x v="9"/>
    <x v="3"/>
    <s v="Office Star - Mid Back Dual function Ergonomic High Back Chair with 2-Way Adjustable Arms"/>
    <n v="0.62"/>
    <s v="United States"/>
    <x v="1"/>
    <x v="18"/>
    <s v="Cedar Hill"/>
    <n v="75104"/>
    <x v="30"/>
    <d v="2015-02-02T00:00:00"/>
    <n v="788.79"/>
    <n v="10"/>
    <n v="1634.67"/>
    <n v="86075"/>
    <x v="1"/>
    <n v="2496.1915503268669"/>
  </r>
  <r>
    <n v="911"/>
    <s v="Marsha P Joyner"/>
    <x v="3"/>
    <n v="0.05"/>
    <n v="7.64"/>
    <n v="5.83"/>
    <x v="1"/>
    <x v="3"/>
    <x v="2"/>
    <x v="7"/>
    <x v="2"/>
    <s v="Rediform Wirebound &quot;Phone Memo&quot; Message Book, 11 x 5-3/4"/>
    <n v="0.36"/>
    <s v="United States"/>
    <x v="3"/>
    <x v="44"/>
    <s v="Wheeling"/>
    <n v="26003"/>
    <x v="30"/>
    <d v="2015-02-02T00:00:00"/>
    <n v="-21.018000000000001"/>
    <n v="2"/>
    <n v="16.600000000000001"/>
    <n v="90185"/>
    <x v="3"/>
    <n v="267.735556134305"/>
  </r>
  <r>
    <n v="911"/>
    <s v="Marsha P Joyner"/>
    <x v="3"/>
    <n v="0.04"/>
    <n v="218.75"/>
    <n v="69.64"/>
    <x v="0"/>
    <x v="3"/>
    <x v="0"/>
    <x v="0"/>
    <x v="0"/>
    <s v="BoxOffice By Design Rectangular and Half-Moon Meeting Room Tables"/>
    <n v="0.72"/>
    <s v="United States"/>
    <x v="3"/>
    <x v="44"/>
    <s v="Wheeling"/>
    <n v="26003"/>
    <x v="30"/>
    <d v="2015-02-01T00:00:00"/>
    <n v="-655.52987499999995"/>
    <n v="10"/>
    <n v="2285.41"/>
    <n v="90185"/>
    <x v="3"/>
    <n v="2545.3573528758443"/>
  </r>
  <r>
    <n v="2137"/>
    <s v="Crystal Crabtree"/>
    <x v="3"/>
    <n v="0"/>
    <n v="6.98"/>
    <n v="1.6"/>
    <x v="1"/>
    <x v="3"/>
    <x v="2"/>
    <x v="7"/>
    <x v="2"/>
    <s v="Adams Phone Message Book, Professional, 400 Message Capacity, 5 3/6” x 11”"/>
    <n v="0.38"/>
    <s v="United States"/>
    <x v="0"/>
    <x v="12"/>
    <s v="West Palm Beach"/>
    <n v="33407"/>
    <x v="30"/>
    <d v="2015-02-02T00:00:00"/>
    <n v="-343.86799999999999"/>
    <n v="9"/>
    <n v="64.48"/>
    <n v="86002"/>
    <x v="0"/>
    <n v="-132.18785125335305"/>
  </r>
  <r>
    <n v="510"/>
    <s v="Gregory Rao"/>
    <x v="0"/>
    <n v="0.03"/>
    <n v="6.37"/>
    <n v="5.19"/>
    <x v="1"/>
    <x v="3"/>
    <x v="2"/>
    <x v="5"/>
    <x v="5"/>
    <s v="C-Line Peel &amp; Stick Add-On Filing Pockets, 8-3/4 x 5-1/8, 10/Pack"/>
    <n v="0.38"/>
    <s v="United States"/>
    <x v="2"/>
    <x v="8"/>
    <s v="Manteca"/>
    <n v="95336"/>
    <x v="31"/>
    <d v="2015-02-02T00:00:00"/>
    <n v="-29.092700000000001"/>
    <n v="14"/>
    <n v="89.79"/>
    <n v="90059"/>
    <x v="2"/>
    <n v="356.62100803491353"/>
  </r>
  <r>
    <n v="2122"/>
    <s v="Carolyn Fisher"/>
    <x v="0"/>
    <n v="0.06"/>
    <n v="80.97"/>
    <n v="33.6"/>
    <x v="0"/>
    <x v="1"/>
    <x v="1"/>
    <x v="3"/>
    <x v="3"/>
    <s v="Lexmark Z25 Color Inkjet Printer"/>
    <n v="0.37"/>
    <s v="United States"/>
    <x v="0"/>
    <x v="1"/>
    <s v="Sherwood"/>
    <n v="72116"/>
    <x v="31"/>
    <d v="2015-02-03T00:00:00"/>
    <n v="-15.1844"/>
    <n v="10"/>
    <n v="799.76"/>
    <n v="89664"/>
    <x v="0"/>
    <n v="1529.1917993689419"/>
  </r>
  <r>
    <n v="1211"/>
    <s v="Debra Proctor"/>
    <x v="2"/>
    <n v="0.01"/>
    <n v="3.08"/>
    <n v="0.5"/>
    <x v="1"/>
    <x v="3"/>
    <x v="2"/>
    <x v="13"/>
    <x v="5"/>
    <s v="Avery 497"/>
    <n v="0.37"/>
    <s v="United States"/>
    <x v="1"/>
    <x v="2"/>
    <s v="Fort Wayne"/>
    <n v="46806"/>
    <x v="31"/>
    <d v="2015-02-06T00:00:00"/>
    <n v="9.0045000000000002"/>
    <n v="4"/>
    <n v="13.05"/>
    <n v="88598"/>
    <x v="1"/>
    <n v="50.358885799537276"/>
  </r>
  <r>
    <n v="1949"/>
    <s v="Dana Waller"/>
    <x v="2"/>
    <n v="0.05"/>
    <n v="424.21"/>
    <n v="110.2"/>
    <x v="0"/>
    <x v="0"/>
    <x v="0"/>
    <x v="0"/>
    <x v="0"/>
    <s v="Bush Advantage Collection® Racetrack Conference Table"/>
    <n v="0.67"/>
    <s v="United States"/>
    <x v="2"/>
    <x v="24"/>
    <s v="Bozeman"/>
    <n v="59715"/>
    <x v="31"/>
    <d v="2015-02-05T00:00:00"/>
    <n v="-213.40280000000001"/>
    <n v="12"/>
    <n v="4935.22"/>
    <n v="90415"/>
    <x v="2"/>
    <n v="4584.4358793293341"/>
  </r>
  <r>
    <n v="2071"/>
    <s v="Victor Cherry"/>
    <x v="3"/>
    <n v="0.03"/>
    <n v="60.98"/>
    <n v="1.99"/>
    <x v="1"/>
    <x v="3"/>
    <x v="1"/>
    <x v="1"/>
    <x v="1"/>
    <s v="Imation 5.2GB DVD-RAM"/>
    <n v="0.5"/>
    <s v="United States"/>
    <x v="1"/>
    <x v="25"/>
    <s v="Farmington Hills"/>
    <n v="48336"/>
    <x v="31"/>
    <d v="2015-02-01T00:00:00"/>
    <n v="976.2672"/>
    <n v="23"/>
    <n v="1414.88"/>
    <n v="88555"/>
    <x v="1"/>
    <n v="1479.5522739631906"/>
  </r>
  <r>
    <n v="2071"/>
    <s v="Victor Cherry"/>
    <x v="3"/>
    <n v="0.04"/>
    <n v="3.08"/>
    <n v="0.99"/>
    <x v="1"/>
    <x v="3"/>
    <x v="2"/>
    <x v="13"/>
    <x v="5"/>
    <s v="Avery 481"/>
    <n v="0.37"/>
    <s v="United States"/>
    <x v="1"/>
    <x v="25"/>
    <s v="Farmington Hills"/>
    <n v="48336"/>
    <x v="31"/>
    <d v="2015-02-02T00:00:00"/>
    <n v="23.204699999999999"/>
    <n v="11"/>
    <n v="33.630000000000003"/>
    <n v="88555"/>
    <x v="1"/>
    <n v="179.87925524573558"/>
  </r>
  <r>
    <n v="2072"/>
    <s v="Malcolm S Lanier"/>
    <x v="3"/>
    <n v="0"/>
    <n v="10.31"/>
    <n v="1.79"/>
    <x v="1"/>
    <x v="3"/>
    <x v="2"/>
    <x v="7"/>
    <x v="2"/>
    <s v="Speediset Carbonless Redi-Letter® 7&quot; x 8 1/2&quot;"/>
    <n v="0.38"/>
    <s v="United States"/>
    <x v="1"/>
    <x v="25"/>
    <s v="Flint"/>
    <n v="48505"/>
    <x v="31"/>
    <d v="2015-02-03T00:00:00"/>
    <n v="167.46299999999999"/>
    <n v="23"/>
    <n v="242.7"/>
    <n v="88555"/>
    <x v="1"/>
    <n v="407.11319570784087"/>
  </r>
  <r>
    <n v="397"/>
    <s v="Denise Carver"/>
    <x v="0"/>
    <n v="0.1"/>
    <n v="154.13"/>
    <n v="69"/>
    <x v="1"/>
    <x v="3"/>
    <x v="0"/>
    <x v="0"/>
    <x v="4"/>
    <s v="Laminate Occasional Tables"/>
    <n v="0.68"/>
    <s v="United States"/>
    <x v="3"/>
    <x v="27"/>
    <s v="Cuyahoga Falls"/>
    <n v="44221"/>
    <x v="32"/>
    <d v="2015-02-03T00:00:00"/>
    <n v="-372.48597100000001"/>
    <n v="8"/>
    <n v="1216.32"/>
    <n v="89319"/>
    <x v="3"/>
    <n v="2434.6985374382393"/>
  </r>
  <r>
    <n v="2555"/>
    <s v="Karl Knowles"/>
    <x v="0"/>
    <n v="0"/>
    <n v="12.97"/>
    <n v="1.49"/>
    <x v="1"/>
    <x v="2"/>
    <x v="2"/>
    <x v="5"/>
    <x v="5"/>
    <s v="Mead 1st Gear 2&quot; Zipper Binder, Asst. Colors"/>
    <n v="0.35"/>
    <s v="United States"/>
    <x v="1"/>
    <x v="30"/>
    <s v="Madison"/>
    <n v="53711"/>
    <x v="32"/>
    <d v="2015-02-03T00:00:00"/>
    <n v="180.23490000000001"/>
    <n v="19"/>
    <n v="261.20999999999998"/>
    <n v="86529"/>
    <x v="1"/>
    <n v="514.72000534554206"/>
  </r>
  <r>
    <n v="2555"/>
    <s v="Karl Knowles"/>
    <x v="0"/>
    <n v="0.06"/>
    <n v="4.91"/>
    <n v="0.5"/>
    <x v="1"/>
    <x v="2"/>
    <x v="2"/>
    <x v="13"/>
    <x v="5"/>
    <s v="Avery 508"/>
    <n v="0.36"/>
    <s v="United States"/>
    <x v="1"/>
    <x v="30"/>
    <s v="Madison"/>
    <n v="53711"/>
    <x v="32"/>
    <d v="2015-02-02T00:00:00"/>
    <n v="29.525099999999998"/>
    <n v="9"/>
    <n v="42.79"/>
    <n v="86529"/>
    <x v="1"/>
    <n v="276.43445075259592"/>
  </r>
  <r>
    <n v="68"/>
    <s v="Scott Bunn"/>
    <x v="1"/>
    <n v="0.09"/>
    <n v="122.99"/>
    <n v="70.2"/>
    <x v="0"/>
    <x v="3"/>
    <x v="0"/>
    <x v="9"/>
    <x v="3"/>
    <s v="Global High-Back Leather Tilter, Burgundy"/>
    <n v="0.74"/>
    <s v="United States"/>
    <x v="3"/>
    <x v="11"/>
    <s v="New York City"/>
    <n v="10177"/>
    <x v="32"/>
    <d v="2015-02-04T00:00:00"/>
    <n v="-2426.5500000000002"/>
    <n v="49"/>
    <n v="5718.85"/>
    <n v="55713"/>
    <x v="3"/>
    <n v="227.29638662085679"/>
  </r>
  <r>
    <n v="70"/>
    <s v="Annette Boone"/>
    <x v="1"/>
    <n v="0.09"/>
    <n v="122.99"/>
    <n v="70.2"/>
    <x v="0"/>
    <x v="3"/>
    <x v="0"/>
    <x v="9"/>
    <x v="3"/>
    <s v="Global High-Back Leather Tilter, Burgundy"/>
    <n v="0.74"/>
    <s v="United States"/>
    <x v="3"/>
    <x v="42"/>
    <s v="Burlington"/>
    <n v="5401"/>
    <x v="32"/>
    <d v="2015-02-04T00:00:00"/>
    <n v="-2426.5500000000002"/>
    <n v="12"/>
    <n v="1400.53"/>
    <n v="87947"/>
    <x v="3"/>
    <n v="227.29638662085679"/>
  </r>
  <r>
    <n v="894"/>
    <s v="Gail Rankin Cole"/>
    <x v="2"/>
    <n v="0.02"/>
    <n v="1.1399999999999999"/>
    <n v="0.7"/>
    <x v="1"/>
    <x v="3"/>
    <x v="2"/>
    <x v="14"/>
    <x v="2"/>
    <s v="OIC Thumb-Tacks"/>
    <n v="0.38"/>
    <s v="United States"/>
    <x v="3"/>
    <x v="31"/>
    <s v="Washington"/>
    <n v="20024"/>
    <x v="32"/>
    <d v="2015-02-02T00:00:00"/>
    <n v="-0.49"/>
    <n v="38"/>
    <n v="44.85"/>
    <n v="38529"/>
    <x v="3"/>
    <n v="41.789231497333347"/>
  </r>
  <r>
    <n v="2498"/>
    <s v="Arlene Long"/>
    <x v="4"/>
    <n v="0.09"/>
    <n v="6.28"/>
    <n v="5.41"/>
    <x v="1"/>
    <x v="0"/>
    <x v="0"/>
    <x v="11"/>
    <x v="5"/>
    <s v="Eldon® 200 Class™ Desk Accessories"/>
    <n v="0.53"/>
    <s v="United States"/>
    <x v="2"/>
    <x v="8"/>
    <s v="San Diego"/>
    <n v="92024"/>
    <x v="32"/>
    <d v="2015-02-04T00:00:00"/>
    <n v="-61.59"/>
    <n v="56"/>
    <n v="355.4"/>
    <n v="54567"/>
    <x v="2"/>
    <n v="127.88415189625691"/>
  </r>
  <r>
    <n v="2500"/>
    <s v="Kevin Smith"/>
    <x v="4"/>
    <n v="0.09"/>
    <n v="6.28"/>
    <n v="5.41"/>
    <x v="1"/>
    <x v="0"/>
    <x v="0"/>
    <x v="11"/>
    <x v="5"/>
    <s v="Eldon® 200 Class™ Desk Accessories"/>
    <n v="0.53"/>
    <s v="United States"/>
    <x v="1"/>
    <x v="10"/>
    <s v="Lake In The Hills"/>
    <n v="60102"/>
    <x v="32"/>
    <d v="2015-02-04T00:00:00"/>
    <n v="-32.026800000000001"/>
    <n v="14"/>
    <n v="88.85"/>
    <n v="88320"/>
    <x v="1"/>
    <n v="158.1576291321912"/>
  </r>
  <r>
    <n v="84"/>
    <s v="Helen Stein"/>
    <x v="3"/>
    <n v="0"/>
    <n v="8.09"/>
    <n v="7.96"/>
    <x v="1"/>
    <x v="1"/>
    <x v="0"/>
    <x v="11"/>
    <x v="5"/>
    <s v="6&quot; Cubicle Wall Clock, Black"/>
    <n v="0.49"/>
    <s v="United States"/>
    <x v="3"/>
    <x v="27"/>
    <s v="Cincinnati"/>
    <n v="45231"/>
    <x v="32"/>
    <d v="2015-02-03T00:00:00"/>
    <n v="-144.56"/>
    <n v="11"/>
    <n v="90.98"/>
    <n v="87364"/>
    <x v="3"/>
    <n v="313.66721150807552"/>
  </r>
  <r>
    <n v="1412"/>
    <s v="Marc Ray"/>
    <x v="3"/>
    <n v="0.08"/>
    <n v="3.38"/>
    <n v="0.85"/>
    <x v="1"/>
    <x v="3"/>
    <x v="2"/>
    <x v="2"/>
    <x v="2"/>
    <s v="Avery Hi-Liter® Fluorescent Desk Style Markers"/>
    <n v="0.48"/>
    <s v="United States"/>
    <x v="2"/>
    <x v="8"/>
    <s v="Mountain View"/>
    <n v="94043"/>
    <x v="32"/>
    <d v="2015-02-04T00:00:00"/>
    <n v="20.453600000000002"/>
    <n v="12"/>
    <n v="38.81"/>
    <n v="87087"/>
    <x v="2"/>
    <n v="239.12917120144013"/>
  </r>
  <r>
    <n v="1413"/>
    <s v="Pamela Wiley"/>
    <x v="3"/>
    <n v="0.02"/>
    <n v="16.48"/>
    <n v="1.99"/>
    <x v="2"/>
    <x v="3"/>
    <x v="1"/>
    <x v="1"/>
    <x v="1"/>
    <s v="Maxell DVD-RAM Discs"/>
    <n v="0.42"/>
    <s v="United States"/>
    <x v="3"/>
    <x v="35"/>
    <s v="Boston"/>
    <n v="2113"/>
    <x v="32"/>
    <d v="2015-02-04T00:00:00"/>
    <n v="69.61"/>
    <n v="27"/>
    <n v="484.56"/>
    <n v="45539"/>
    <x v="3"/>
    <n v="269.5834597736702"/>
  </r>
  <r>
    <n v="3196"/>
    <s v="Rick Foster Hawkins"/>
    <x v="3"/>
    <n v="0.03"/>
    <n v="200.97"/>
    <n v="15.59"/>
    <x v="0"/>
    <x v="2"/>
    <x v="1"/>
    <x v="3"/>
    <x v="3"/>
    <s v="Hewlett-Packard Deskjet 6122 Color Inkjet Printer"/>
    <n v="0.36"/>
    <s v="United States"/>
    <x v="2"/>
    <x v="8"/>
    <s v="San Francisco"/>
    <n v="94109"/>
    <x v="32"/>
    <d v="2015-02-03T00:00:00"/>
    <n v="1951.3"/>
    <n v="43"/>
    <n v="8717.75"/>
    <n v="24294"/>
    <x v="2"/>
    <n v="3403.0250500149855"/>
  </r>
  <r>
    <n v="3197"/>
    <s v="Wallace Pugh"/>
    <x v="3"/>
    <n v="0.03"/>
    <n v="200.97"/>
    <n v="15.59"/>
    <x v="0"/>
    <x v="2"/>
    <x v="1"/>
    <x v="3"/>
    <x v="3"/>
    <s v="Hewlett-Packard Deskjet 6122 Color Inkjet Printer"/>
    <n v="0.36"/>
    <s v="United States"/>
    <x v="1"/>
    <x v="10"/>
    <s v="Northbrook"/>
    <n v="60062"/>
    <x v="32"/>
    <d v="2015-02-03T00:00:00"/>
    <n v="1538.7828"/>
    <n v="11"/>
    <n v="2230.12"/>
    <n v="90850"/>
    <x v="1"/>
    <n v="2980.5968262898355"/>
  </r>
  <r>
    <n v="2486"/>
    <s v="Jack Horn"/>
    <x v="2"/>
    <n v="0"/>
    <n v="180.98"/>
    <n v="30"/>
    <x v="0"/>
    <x v="0"/>
    <x v="0"/>
    <x v="9"/>
    <x v="3"/>
    <s v="Office Star - Ergonomic Mid Back Chair with 2-Way Adjustable Arms"/>
    <n v="0.69"/>
    <s v="United States"/>
    <x v="0"/>
    <x v="5"/>
    <s v="Statesboro"/>
    <n v="30458"/>
    <x v="33"/>
    <d v="2015-02-05T00:00:00"/>
    <n v="9.2040000000000006"/>
    <n v="11"/>
    <n v="2084.16"/>
    <n v="91416"/>
    <x v="0"/>
    <n v="1883.2988147935689"/>
  </r>
  <r>
    <n v="3053"/>
    <s v="Robin Tyler"/>
    <x v="4"/>
    <n v="0.06"/>
    <n v="125.99"/>
    <n v="2.5"/>
    <x v="1"/>
    <x v="3"/>
    <x v="1"/>
    <x v="12"/>
    <x v="5"/>
    <s v="i2000"/>
    <n v="0.6"/>
    <s v="United States"/>
    <x v="0"/>
    <x v="32"/>
    <s v="Murray"/>
    <n v="42071"/>
    <x v="33"/>
    <d v="2015-02-05T00:00:00"/>
    <n v="402.06599999999997"/>
    <n v="11"/>
    <n v="1173.76"/>
    <n v="86662"/>
    <x v="0"/>
    <n v="984.36641283603717"/>
  </r>
  <r>
    <n v="603"/>
    <s v="Gretchen Ball"/>
    <x v="3"/>
    <n v="0.02"/>
    <n v="35.99"/>
    <n v="5"/>
    <x v="1"/>
    <x v="2"/>
    <x v="1"/>
    <x v="12"/>
    <x v="5"/>
    <s v="Accessory27"/>
    <n v="0.85"/>
    <s v="United States"/>
    <x v="2"/>
    <x v="3"/>
    <s v="Pueblo"/>
    <n v="81001"/>
    <x v="33"/>
    <d v="2015-02-05T00:00:00"/>
    <n v="-120.934"/>
    <n v="7"/>
    <n v="227.79"/>
    <n v="87020"/>
    <x v="2"/>
    <n v="688.84825159789773"/>
  </r>
  <r>
    <n v="3151"/>
    <s v="Glenda Hunter"/>
    <x v="0"/>
    <n v="0.01"/>
    <n v="3174.835"/>
    <n v="8.73"/>
    <x v="0"/>
    <x v="3"/>
    <x v="1"/>
    <x v="3"/>
    <x v="0"/>
    <s v="Okidata Pacemark 4410N Wide Format Dot Matrix Printer"/>
    <n v="0.56999999999999995"/>
    <s v="United States"/>
    <x v="2"/>
    <x v="8"/>
    <s v="Twentynine Palms"/>
    <n v="92277"/>
    <x v="34"/>
    <d v="2015-02-05T00:00:00"/>
    <n v="-4075.9339920000002"/>
    <n v="1"/>
    <n v="3501.79"/>
    <n v="88544"/>
    <x v="2"/>
    <n v="7630.8300754334923"/>
  </r>
  <r>
    <n v="3151"/>
    <s v="Glenda Hunter"/>
    <x v="0"/>
    <n v="0.06"/>
    <n v="15.73"/>
    <n v="7.42"/>
    <x v="1"/>
    <x v="3"/>
    <x v="2"/>
    <x v="16"/>
    <x v="1"/>
    <s v="Acme Galleria® Hot Forged Steel Scissors with Colored Handles"/>
    <n v="0.56000000000000005"/>
    <s v="United States"/>
    <x v="2"/>
    <x v="8"/>
    <s v="Twentynine Palms"/>
    <n v="92277"/>
    <x v="34"/>
    <d v="2015-02-05T00:00:00"/>
    <n v="-18.558800000000002"/>
    <n v="4"/>
    <n v="63.04"/>
    <n v="88544"/>
    <x v="2"/>
    <n v="588.15818404974232"/>
  </r>
  <r>
    <n v="3351"/>
    <s v="Nathan Wyatt"/>
    <x v="0"/>
    <n v="0.1"/>
    <n v="10.89"/>
    <n v="4.5"/>
    <x v="1"/>
    <x v="0"/>
    <x v="2"/>
    <x v="8"/>
    <x v="5"/>
    <s v="Belkin 6 Outlet Metallic Surge Strip"/>
    <n v="0.59"/>
    <s v="United States"/>
    <x v="2"/>
    <x v="4"/>
    <s v="Pasco"/>
    <n v="99301"/>
    <x v="34"/>
    <d v="2015-02-06T00:00:00"/>
    <n v="-19.2972"/>
    <n v="17"/>
    <n v="178.68"/>
    <n v="91297"/>
    <x v="2"/>
    <n v="480.99594942349864"/>
  </r>
  <r>
    <n v="960"/>
    <s v="Phillip Chappell"/>
    <x v="2"/>
    <n v="0.03"/>
    <n v="2.94"/>
    <n v="0.96"/>
    <x v="1"/>
    <x v="2"/>
    <x v="2"/>
    <x v="2"/>
    <x v="2"/>
    <s v="Newell 343"/>
    <n v="0.57999999999999996"/>
    <s v="United States"/>
    <x v="2"/>
    <x v="8"/>
    <s v="Redondo Beach"/>
    <n v="90278"/>
    <x v="34"/>
    <d v="2015-02-08T00:00:00"/>
    <n v="-4.2"/>
    <n v="1"/>
    <n v="3.51"/>
    <n v="89401"/>
    <x v="2"/>
    <n v="240.88354267204073"/>
  </r>
  <r>
    <n v="962"/>
    <s v="Yvonne Clarke"/>
    <x v="2"/>
    <n v="0.03"/>
    <n v="2.94"/>
    <n v="0.96"/>
    <x v="1"/>
    <x v="2"/>
    <x v="2"/>
    <x v="2"/>
    <x v="2"/>
    <s v="Newell 343"/>
    <n v="0.57999999999999996"/>
    <s v="United States"/>
    <x v="1"/>
    <x v="10"/>
    <s v="Chicago"/>
    <n v="60610"/>
    <x v="34"/>
    <d v="2015-02-08T00:00:00"/>
    <n v="-4.2"/>
    <n v="2"/>
    <n v="7.01"/>
    <n v="17636"/>
    <x v="1"/>
    <n v="240.88354267204073"/>
  </r>
  <r>
    <n v="1213"/>
    <s v="Jeremy Pratt"/>
    <x v="2"/>
    <n v="7.0000000000000007E-2"/>
    <n v="29.89"/>
    <n v="1.99"/>
    <x v="2"/>
    <x v="3"/>
    <x v="1"/>
    <x v="1"/>
    <x v="1"/>
    <s v="Verbatim DVD-RAM, 5.2GB, Rewritable, Type 1, DS"/>
    <n v="0.5"/>
    <s v="United States"/>
    <x v="1"/>
    <x v="2"/>
    <s v="Granger"/>
    <n v="46530"/>
    <x v="34"/>
    <d v="2015-02-09T00:00:00"/>
    <n v="258.6189"/>
    <n v="13"/>
    <n v="374.81"/>
    <n v="88599"/>
    <x v="1"/>
    <n v="417.34119613863277"/>
  </r>
  <r>
    <n v="1213"/>
    <s v="Jeremy Pratt"/>
    <x v="2"/>
    <n v="0.03"/>
    <n v="8.34"/>
    <n v="4.82"/>
    <x v="1"/>
    <x v="3"/>
    <x v="2"/>
    <x v="7"/>
    <x v="5"/>
    <s v="Southworth 25% Cotton Antique Laid Paper &amp; Envelopes"/>
    <n v="0.4"/>
    <s v="United States"/>
    <x v="1"/>
    <x v="2"/>
    <s v="Granger"/>
    <n v="46530"/>
    <x v="34"/>
    <d v="2015-02-08T00:00:00"/>
    <n v="-6.71"/>
    <n v="5"/>
    <n v="43.27"/>
    <n v="88599"/>
    <x v="1"/>
    <n v="181.86804575468386"/>
  </r>
  <r>
    <n v="2203"/>
    <s v="Eddie Walker"/>
    <x v="2"/>
    <n v="0.08"/>
    <n v="145.44999999999999"/>
    <n v="17.850000000000001"/>
    <x v="0"/>
    <x v="2"/>
    <x v="1"/>
    <x v="3"/>
    <x v="3"/>
    <s v="Panasonic KX-P1150 Dot Matrix Printer"/>
    <n v="0.56000000000000005"/>
    <s v="United States"/>
    <x v="1"/>
    <x v="7"/>
    <s v="Brooklyn Park"/>
    <n v="55445"/>
    <x v="34"/>
    <d v="2015-02-04T00:00:00"/>
    <n v="751.58"/>
    <n v="8"/>
    <n v="1117.6600000000001"/>
    <n v="86051"/>
    <x v="1"/>
    <n v="2074.9258609151834"/>
  </r>
  <r>
    <n v="2204"/>
    <s v="Oscar Ford"/>
    <x v="2"/>
    <n v="7.0000000000000007E-2"/>
    <n v="33.94"/>
    <n v="19.190000000000001"/>
    <x v="0"/>
    <x v="2"/>
    <x v="0"/>
    <x v="9"/>
    <x v="3"/>
    <s v="Metal Folding Chairs, Beige, 4/Carton"/>
    <n v="0.57999999999999996"/>
    <s v="United States"/>
    <x v="1"/>
    <x v="7"/>
    <s v="Burnsville"/>
    <n v="55337"/>
    <x v="34"/>
    <d v="2015-02-08T00:00:00"/>
    <n v="-157.56"/>
    <n v="5"/>
    <n v="169.46"/>
    <n v="86051"/>
    <x v="1"/>
    <n v="854.83149340181274"/>
  </r>
  <r>
    <n v="689"/>
    <s v="Tommy Honeycutt"/>
    <x v="4"/>
    <n v="7.0000000000000007E-2"/>
    <n v="1.7"/>
    <n v="1.99"/>
    <x v="1"/>
    <x v="0"/>
    <x v="1"/>
    <x v="1"/>
    <x v="1"/>
    <s v="BASF Silver 74 Minute CD-R"/>
    <n v="0.51"/>
    <s v="United States"/>
    <x v="1"/>
    <x v="6"/>
    <s v="Saint Peters"/>
    <n v="63376"/>
    <x v="34"/>
    <d v="2015-02-05T00:00:00"/>
    <n v="-51.42"/>
    <n v="10"/>
    <n v="17.420000000000002"/>
    <n v="88502"/>
    <x v="1"/>
    <n v="26.015089944965421"/>
  </r>
  <r>
    <n v="1363"/>
    <s v="Earl Roy"/>
    <x v="4"/>
    <n v="0.05"/>
    <n v="12.97"/>
    <n v="1.49"/>
    <x v="1"/>
    <x v="1"/>
    <x v="2"/>
    <x v="5"/>
    <x v="5"/>
    <s v="Mead 1st Gear 2&quot; Zipper Binder, Asst. Colors"/>
    <n v="0.35"/>
    <s v="United States"/>
    <x v="0"/>
    <x v="12"/>
    <s v="Casselberry"/>
    <n v="32707"/>
    <x v="34"/>
    <d v="2015-02-06T00:00:00"/>
    <n v="5.4660000000000002"/>
    <n v="2"/>
    <n v="26.37"/>
    <n v="89993"/>
    <x v="0"/>
    <n v="-33.912750954356547"/>
  </r>
  <r>
    <n v="1363"/>
    <s v="Earl Roy"/>
    <x v="4"/>
    <n v="0.06"/>
    <n v="5.81"/>
    <n v="3.37"/>
    <x v="1"/>
    <x v="1"/>
    <x v="2"/>
    <x v="14"/>
    <x v="2"/>
    <s v="Advantus Push Pins, Aluminum Head"/>
    <n v="0.54"/>
    <s v="United States"/>
    <x v="0"/>
    <x v="12"/>
    <s v="Casselberry"/>
    <n v="32707"/>
    <x v="34"/>
    <d v="2015-02-06T00:00:00"/>
    <n v="-149.1182"/>
    <n v="9"/>
    <n v="53.44"/>
    <n v="89993"/>
    <x v="0"/>
    <n v="-11.365971446632365"/>
  </r>
  <r>
    <n v="1499"/>
    <s v="Charlotte L Doyle"/>
    <x v="4"/>
    <n v="0.05"/>
    <n v="2.16"/>
    <n v="6.05"/>
    <x v="1"/>
    <x v="2"/>
    <x v="2"/>
    <x v="5"/>
    <x v="5"/>
    <s v="Peel &amp; Stick Add-On Corner Pockets"/>
    <n v="0.37"/>
    <s v="United States"/>
    <x v="0"/>
    <x v="12"/>
    <s v="Coral Gables"/>
    <n v="33134"/>
    <x v="34"/>
    <d v="2015-02-05T00:00:00"/>
    <n v="-298.88600000000002"/>
    <n v="8"/>
    <n v="18.59"/>
    <n v="90731"/>
    <x v="0"/>
    <n v="-177.41270733825101"/>
  </r>
  <r>
    <n v="1499"/>
    <s v="Charlotte L Doyle"/>
    <x v="4"/>
    <n v="0.03"/>
    <n v="6.48"/>
    <n v="6.6"/>
    <x v="1"/>
    <x v="2"/>
    <x v="2"/>
    <x v="7"/>
    <x v="5"/>
    <s v="Xerox 21"/>
    <n v="0.37"/>
    <s v="United States"/>
    <x v="0"/>
    <x v="12"/>
    <s v="Coral Gables"/>
    <n v="33134"/>
    <x v="34"/>
    <d v="2015-02-05T00:00:00"/>
    <n v="-145.852"/>
    <n v="9"/>
    <n v="58.83"/>
    <n v="90731"/>
    <x v="0"/>
    <n v="21.251781596665719"/>
  </r>
  <r>
    <n v="1499"/>
    <s v="Charlotte L Doyle"/>
    <x v="4"/>
    <n v="0.08"/>
    <n v="146.05000000000001"/>
    <n v="80.2"/>
    <x v="0"/>
    <x v="2"/>
    <x v="0"/>
    <x v="0"/>
    <x v="0"/>
    <s v="BPI Conference Tables"/>
    <n v="0.71"/>
    <s v="United States"/>
    <x v="0"/>
    <x v="12"/>
    <s v="Coral Gables"/>
    <n v="33134"/>
    <x v="34"/>
    <d v="2015-02-05T00:00:00"/>
    <n v="-27.951000000000001"/>
    <n v="11"/>
    <n v="1557.66"/>
    <n v="90731"/>
    <x v="0"/>
    <n v="3059.5315104349934"/>
  </r>
  <r>
    <n v="2286"/>
    <s v="Larry Langston"/>
    <x v="4"/>
    <n v="0"/>
    <n v="4.91"/>
    <n v="0.5"/>
    <x v="1"/>
    <x v="3"/>
    <x v="2"/>
    <x v="13"/>
    <x v="5"/>
    <s v="Avery 493"/>
    <n v="0.36"/>
    <s v="United States"/>
    <x v="0"/>
    <x v="23"/>
    <s v="Spartanburg"/>
    <n v="29301"/>
    <x v="34"/>
    <d v="2015-02-06T00:00:00"/>
    <n v="99.197999999999993"/>
    <n v="12"/>
    <n v="61.87"/>
    <n v="90145"/>
    <x v="0"/>
    <n v="79.744405729134797"/>
  </r>
  <r>
    <n v="2286"/>
    <s v="Larry Langston"/>
    <x v="4"/>
    <n v="0.01"/>
    <n v="7.28"/>
    <n v="11.15"/>
    <x v="1"/>
    <x v="3"/>
    <x v="2"/>
    <x v="7"/>
    <x v="5"/>
    <s v="Array® Parchment Paper, Assorted Colors"/>
    <n v="0.37"/>
    <s v="United States"/>
    <x v="0"/>
    <x v="23"/>
    <s v="Spartanburg"/>
    <n v="29301"/>
    <x v="34"/>
    <d v="2015-02-05T00:00:00"/>
    <n v="136.03139999999999"/>
    <n v="6"/>
    <n v="48.88"/>
    <n v="90145"/>
    <x v="0"/>
    <n v="420.95085561361475"/>
  </r>
  <r>
    <n v="2286"/>
    <s v="Larry Langston"/>
    <x v="4"/>
    <n v="0.1"/>
    <n v="6.68"/>
    <n v="6.93"/>
    <x v="1"/>
    <x v="3"/>
    <x v="2"/>
    <x v="7"/>
    <x v="5"/>
    <s v="HP Office Paper (20Lb. and 87 Bright)"/>
    <n v="0.37"/>
    <s v="United States"/>
    <x v="0"/>
    <x v="23"/>
    <s v="Spartanburg"/>
    <n v="29301"/>
    <x v="34"/>
    <d v="2015-02-07T00:00:00"/>
    <n v="-100.072"/>
    <n v="3"/>
    <n v="21.56"/>
    <n v="90145"/>
    <x v="0"/>
    <n v="1.1814575784694199"/>
  </r>
  <r>
    <n v="2290"/>
    <s v="Glen Robertson"/>
    <x v="4"/>
    <n v="7.0000000000000007E-2"/>
    <n v="80.98"/>
    <n v="7.18"/>
    <x v="1"/>
    <x v="3"/>
    <x v="1"/>
    <x v="1"/>
    <x v="5"/>
    <s v="Logitech Cordless Navigator Duo"/>
    <n v="0.48"/>
    <s v="United States"/>
    <x v="1"/>
    <x v="7"/>
    <s v="Coon Rapids"/>
    <n v="55433"/>
    <x v="34"/>
    <d v="2015-02-06T00:00:00"/>
    <n v="779.47230000000002"/>
    <n v="15"/>
    <n v="1129.67"/>
    <n v="88164"/>
    <x v="1"/>
    <n v="1252.8176203150451"/>
  </r>
  <r>
    <n v="3042"/>
    <s v="Tara Gold"/>
    <x v="4"/>
    <n v="7.0000000000000007E-2"/>
    <n v="14.48"/>
    <n v="6.46"/>
    <x v="1"/>
    <x v="0"/>
    <x v="2"/>
    <x v="5"/>
    <x v="5"/>
    <s v="GBC White Gloss Covers, Plain Front"/>
    <n v="0.38"/>
    <s v="United States"/>
    <x v="1"/>
    <x v="38"/>
    <s v="Hutchinson"/>
    <n v="67501"/>
    <x v="34"/>
    <d v="2015-02-05T00:00:00"/>
    <n v="67.864000000000004"/>
    <n v="12"/>
    <n v="171.33"/>
    <n v="86101"/>
    <x v="1"/>
    <n v="203.70092853332781"/>
  </r>
  <r>
    <n v="1776"/>
    <s v="Charlotte Patterson"/>
    <x v="3"/>
    <n v="0.08"/>
    <n v="5.78"/>
    <n v="5.67"/>
    <x v="1"/>
    <x v="1"/>
    <x v="2"/>
    <x v="7"/>
    <x v="5"/>
    <s v="Xerox 1978"/>
    <n v="0.36"/>
    <s v="United States"/>
    <x v="1"/>
    <x v="2"/>
    <s v="Terre Haute"/>
    <n v="47802"/>
    <x v="34"/>
    <d v="2015-02-05T00:00:00"/>
    <n v="-53.898000000000003"/>
    <n v="19"/>
    <n v="106.57"/>
    <n v="89941"/>
    <x v="1"/>
    <n v="175.05468072147551"/>
  </r>
  <r>
    <n v="2947"/>
    <s v="Kathy Turner"/>
    <x v="3"/>
    <n v="0.01"/>
    <n v="7.64"/>
    <n v="1.39"/>
    <x v="1"/>
    <x v="1"/>
    <x v="2"/>
    <x v="15"/>
    <x v="5"/>
    <s v="Security-Tint Envelopes"/>
    <n v="0.36"/>
    <s v="United States"/>
    <x v="3"/>
    <x v="11"/>
    <s v="Depew"/>
    <n v="14043"/>
    <x v="34"/>
    <d v="2015-02-07T00:00:00"/>
    <n v="112.1181"/>
    <n v="20"/>
    <n v="162.49"/>
    <n v="87511"/>
    <x v="3"/>
    <n v="278.84947066030639"/>
  </r>
  <r>
    <n v="234"/>
    <s v="Don Cameron"/>
    <x v="0"/>
    <n v="0.06"/>
    <n v="279.81"/>
    <n v="23.19"/>
    <x v="0"/>
    <x v="0"/>
    <x v="2"/>
    <x v="8"/>
    <x v="3"/>
    <s v="Sanyo 2.5 Cubic Foot Mid-Size Office Refrigerators"/>
    <n v="0.59"/>
    <s v="United States"/>
    <x v="1"/>
    <x v="20"/>
    <s v="Newton"/>
    <n v="50208"/>
    <x v="35"/>
    <d v="2015-02-06T00:00:00"/>
    <n v="1103.9724000000001"/>
    <n v="6"/>
    <n v="1599.96"/>
    <n v="90236"/>
    <x v="1"/>
    <n v="3213.2717983567322"/>
  </r>
  <r>
    <n v="2359"/>
    <s v="Annie Horne"/>
    <x v="0"/>
    <n v="0"/>
    <n v="7.28"/>
    <n v="1.77"/>
    <x v="1"/>
    <x v="2"/>
    <x v="2"/>
    <x v="7"/>
    <x v="2"/>
    <s v="Post-it® “Important Message” Note Pad, Neon Colors, 50 Sheets/Pad"/>
    <n v="0.37"/>
    <s v="United States"/>
    <x v="0"/>
    <x v="12"/>
    <s v="Fort Myers"/>
    <n v="33917"/>
    <x v="35"/>
    <d v="2015-02-05T00:00:00"/>
    <n v="167.16"/>
    <n v="7"/>
    <n v="53.42"/>
    <n v="88265"/>
    <x v="0"/>
    <n v="507.86589617641238"/>
  </r>
  <r>
    <n v="672"/>
    <s v="Brian Leach"/>
    <x v="2"/>
    <n v="7.0000000000000007E-2"/>
    <n v="2.88"/>
    <n v="1.01"/>
    <x v="1"/>
    <x v="0"/>
    <x v="2"/>
    <x v="2"/>
    <x v="2"/>
    <s v="Sanford Colorific Colored Pencils, 12/Box"/>
    <n v="0.55000000000000004"/>
    <s v="United States"/>
    <x v="1"/>
    <x v="20"/>
    <s v="Newton"/>
    <n v="50208"/>
    <x v="35"/>
    <d v="2015-02-09T00:00:00"/>
    <n v="9.59"/>
    <n v="12"/>
    <n v="34.97"/>
    <n v="88173"/>
    <x v="1"/>
    <n v="165.35404870619718"/>
  </r>
  <r>
    <n v="672"/>
    <s v="Brian Leach"/>
    <x v="2"/>
    <n v="0.1"/>
    <n v="195.99"/>
    <n v="3.99"/>
    <x v="1"/>
    <x v="0"/>
    <x v="1"/>
    <x v="12"/>
    <x v="5"/>
    <s v="R380"/>
    <n v="0.57999999999999996"/>
    <s v="United States"/>
    <x v="1"/>
    <x v="20"/>
    <s v="Newton"/>
    <n v="50208"/>
    <x v="35"/>
    <d v="2015-02-12T00:00:00"/>
    <n v="-655.42399999999998"/>
    <n v="2"/>
    <n v="308.86"/>
    <n v="88173"/>
    <x v="1"/>
    <n v="176.88574390321301"/>
  </r>
  <r>
    <n v="1427"/>
    <s v="Stacy Gould"/>
    <x v="2"/>
    <n v="0.09"/>
    <n v="125.99"/>
    <n v="2.5"/>
    <x v="1"/>
    <x v="2"/>
    <x v="1"/>
    <x v="12"/>
    <x v="5"/>
    <s v="i2000"/>
    <n v="0.6"/>
    <s v="United States"/>
    <x v="1"/>
    <x v="25"/>
    <s v="Bay City"/>
    <n v="48708"/>
    <x v="35"/>
    <d v="2015-02-09T00:00:00"/>
    <n v="1258.7877000000001"/>
    <n v="18"/>
    <n v="1824.33"/>
    <n v="90905"/>
    <x v="1"/>
    <n v="1939.2906262165543"/>
  </r>
  <r>
    <n v="1816"/>
    <s v="Danielle Schneider"/>
    <x v="2"/>
    <n v="0.01"/>
    <n v="10.48"/>
    <n v="2.89"/>
    <x v="1"/>
    <x v="1"/>
    <x v="2"/>
    <x v="2"/>
    <x v="1"/>
    <s v="Staples Battery-Operated Desktop Pencil Sharpener"/>
    <n v="0.6"/>
    <s v="United States"/>
    <x v="1"/>
    <x v="25"/>
    <s v="Canton"/>
    <n v="48187"/>
    <x v="35"/>
    <d v="2015-02-07T00:00:00"/>
    <n v="60.561599999999999"/>
    <n v="19"/>
    <n v="202.38"/>
    <n v="85990"/>
    <x v="1"/>
    <n v="354.63476470587983"/>
  </r>
  <r>
    <n v="1821"/>
    <s v="Vanessa Boyer"/>
    <x v="2"/>
    <n v="0.01"/>
    <n v="10.48"/>
    <n v="2.89"/>
    <x v="1"/>
    <x v="1"/>
    <x v="2"/>
    <x v="2"/>
    <x v="1"/>
    <s v="Staples Battery-Operated Desktop Pencil Sharpener"/>
    <n v="0.6"/>
    <s v="United States"/>
    <x v="3"/>
    <x v="11"/>
    <s v="New York City"/>
    <n v="10177"/>
    <x v="35"/>
    <d v="2015-02-07T00:00:00"/>
    <n v="40.92"/>
    <n v="76"/>
    <n v="809.51"/>
    <n v="34435"/>
    <x v="3"/>
    <n v="334.5212610771344"/>
  </r>
  <r>
    <n v="980"/>
    <s v="Howard Burnett"/>
    <x v="4"/>
    <n v="0"/>
    <n v="37.76"/>
    <n v="12.9"/>
    <x v="1"/>
    <x v="3"/>
    <x v="2"/>
    <x v="6"/>
    <x v="5"/>
    <s v="Companion Letter/Legal File, Black"/>
    <n v="0.56999999999999995"/>
    <s v="United States"/>
    <x v="3"/>
    <x v="42"/>
    <s v="South Burlington"/>
    <n v="5403"/>
    <x v="35"/>
    <d v="2015-02-06T00:00:00"/>
    <n v="93.846800000000002"/>
    <n v="12"/>
    <n v="477.2"/>
    <n v="87258"/>
    <x v="3"/>
    <n v="694.46594818577955"/>
  </r>
  <r>
    <n v="2094"/>
    <s v="Vernon Hirsch Singleton"/>
    <x v="4"/>
    <n v="0.08"/>
    <n v="400.98"/>
    <n v="42.52"/>
    <x v="0"/>
    <x v="3"/>
    <x v="0"/>
    <x v="0"/>
    <x v="0"/>
    <s v="Bretford CR8500 Series Meeting Room Furniture"/>
    <n v="0.71"/>
    <s v="United States"/>
    <x v="2"/>
    <x v="8"/>
    <s v="Chico"/>
    <n v="95928"/>
    <x v="35"/>
    <d v="2015-02-06T00:00:00"/>
    <n v="3031.9724000000001"/>
    <n v="20"/>
    <n v="7840.04"/>
    <n v="86629"/>
    <x v="2"/>
    <n v="5919.8225963078612"/>
  </r>
  <r>
    <n v="2282"/>
    <s v="Jimmy Waters"/>
    <x v="4"/>
    <n v="0.04"/>
    <n v="5.98"/>
    <n v="5.79"/>
    <x v="1"/>
    <x v="2"/>
    <x v="2"/>
    <x v="7"/>
    <x v="5"/>
    <s v="Xerox 1903"/>
    <n v="0.36"/>
    <s v="United States"/>
    <x v="1"/>
    <x v="30"/>
    <s v="Fitchburg"/>
    <n v="53713"/>
    <x v="35"/>
    <d v="2015-02-07T00:00:00"/>
    <n v="-36.030799999999999"/>
    <n v="14"/>
    <n v="86.12"/>
    <n v="85950"/>
    <x v="1"/>
    <n v="94.836830225890708"/>
  </r>
  <r>
    <n v="2747"/>
    <s v="Brian Grady"/>
    <x v="4"/>
    <n v="0.08"/>
    <n v="9.98"/>
    <n v="12.52"/>
    <x v="1"/>
    <x v="3"/>
    <x v="0"/>
    <x v="11"/>
    <x v="5"/>
    <s v="Eldon® Expressions™ Wood and Plastic Desk Accessories, Oak"/>
    <n v="0.56999999999999995"/>
    <s v="United States"/>
    <x v="3"/>
    <x v="11"/>
    <s v="New York City"/>
    <n v="10115"/>
    <x v="35"/>
    <d v="2015-02-07T00:00:00"/>
    <n v="-102.93"/>
    <n v="15"/>
    <n v="150.24"/>
    <n v="35200"/>
    <x v="3"/>
    <n v="342.55176153216473"/>
  </r>
  <r>
    <n v="2803"/>
    <s v="Catherine Dorsey Burnett"/>
    <x v="4"/>
    <n v="7.0000000000000007E-2"/>
    <n v="500.98"/>
    <n v="28.14"/>
    <x v="0"/>
    <x v="0"/>
    <x v="1"/>
    <x v="3"/>
    <x v="3"/>
    <s v="Hewlett-Packard cp1700 [D, PS] Series Color Inkjet Printers"/>
    <n v="0.38"/>
    <s v="United States"/>
    <x v="2"/>
    <x v="8"/>
    <s v="East Los Angeles"/>
    <n v="90022"/>
    <x v="35"/>
    <d v="2015-02-06T00:00:00"/>
    <n v="2699.9838"/>
    <n v="10"/>
    <n v="3913.02"/>
    <n v="86227"/>
    <x v="2"/>
    <n v="5219.0026257833379"/>
  </r>
  <r>
    <n v="2803"/>
    <s v="Catherine Dorsey Burnett"/>
    <x v="4"/>
    <n v="0.1"/>
    <n v="178.47"/>
    <n v="19.989999999999998"/>
    <x v="1"/>
    <x v="0"/>
    <x v="2"/>
    <x v="6"/>
    <x v="5"/>
    <s v="Hot File® 7-Pocket, Floor Stand"/>
    <n v="0.55000000000000004"/>
    <s v="United States"/>
    <x v="2"/>
    <x v="8"/>
    <s v="East Los Angeles"/>
    <n v="90022"/>
    <x v="35"/>
    <d v="2015-02-07T00:00:00"/>
    <n v="-170.98"/>
    <n v="1"/>
    <n v="180.14"/>
    <n v="86227"/>
    <x v="2"/>
    <n v="968.3644239832156"/>
  </r>
  <r>
    <n v="1117"/>
    <s v="Samantha Koch"/>
    <x v="3"/>
    <n v="0.06"/>
    <n v="64.650000000000006"/>
    <n v="35"/>
    <x v="1"/>
    <x v="2"/>
    <x v="2"/>
    <x v="6"/>
    <x v="4"/>
    <s v="Space Solutions Commercial Steel Shelving"/>
    <n v="0.8"/>
    <s v="United States"/>
    <x v="2"/>
    <x v="41"/>
    <s v="Tucson"/>
    <n v="85705"/>
    <x v="35"/>
    <d v="2015-02-06T00:00:00"/>
    <n v="-139.28720000000001"/>
    <n v="4"/>
    <n v="277.60000000000002"/>
    <n v="86768"/>
    <x v="2"/>
    <n v="1521.038518272484"/>
  </r>
  <r>
    <n v="2498"/>
    <s v="Arlene Long"/>
    <x v="3"/>
    <n v="0.08"/>
    <n v="1.68"/>
    <n v="1.57"/>
    <x v="1"/>
    <x v="0"/>
    <x v="2"/>
    <x v="2"/>
    <x v="2"/>
    <s v="Newell 323"/>
    <n v="0.59"/>
    <s v="United States"/>
    <x v="2"/>
    <x v="8"/>
    <s v="San Diego"/>
    <n v="92024"/>
    <x v="35"/>
    <d v="2015-02-06T00:00:00"/>
    <n v="-46.25"/>
    <n v="88"/>
    <n v="148.36000000000001"/>
    <n v="20007"/>
    <x v="2"/>
    <n v="267.79052791026726"/>
  </r>
  <r>
    <n v="421"/>
    <s v="Scott Feldman"/>
    <x v="0"/>
    <n v="0.09"/>
    <n v="999.99"/>
    <n v="13.99"/>
    <x v="1"/>
    <x v="0"/>
    <x v="1"/>
    <x v="3"/>
    <x v="6"/>
    <s v="Polycom Soundstation EX Audio-Conferencing Telephone, Black"/>
    <n v="0.36"/>
    <s v="United States"/>
    <x v="3"/>
    <x v="33"/>
    <s v="Elizabeth"/>
    <n v="7201"/>
    <x v="36"/>
    <d v="2015-02-08T00:00:00"/>
    <n v="-2531.4825000000001"/>
    <n v="1"/>
    <n v="919.09"/>
    <n v="87700"/>
    <x v="3"/>
    <n v="1085.2110528512615"/>
  </r>
  <r>
    <n v="1020"/>
    <s v="Julie Porter"/>
    <x v="0"/>
    <n v="7.0000000000000007E-2"/>
    <n v="4.13"/>
    <n v="5.04"/>
    <x v="1"/>
    <x v="0"/>
    <x v="2"/>
    <x v="5"/>
    <x v="5"/>
    <s v="ACCOHIDE® 3-Ring Binder, Blue, 1&quot;"/>
    <n v="0.38"/>
    <s v="United States"/>
    <x v="1"/>
    <x v="38"/>
    <s v="Pittsburg"/>
    <n v="66762"/>
    <x v="36"/>
    <d v="2015-02-07T00:00:00"/>
    <n v="-76.424400000000006"/>
    <n v="20"/>
    <n v="79.06"/>
    <n v="88634"/>
    <x v="1"/>
    <n v="261.51776222258172"/>
  </r>
  <r>
    <n v="1020"/>
    <s v="Julie Porter"/>
    <x v="0"/>
    <n v="0"/>
    <n v="4.4800000000000004"/>
    <n v="2.5"/>
    <x v="1"/>
    <x v="0"/>
    <x v="2"/>
    <x v="15"/>
    <x v="5"/>
    <s v="Ampad #10 Peel &amp; Seel® Holiday Envelopes"/>
    <n v="0.37"/>
    <s v="United States"/>
    <x v="1"/>
    <x v="38"/>
    <s v="Pittsburg"/>
    <n v="66762"/>
    <x v="36"/>
    <d v="2015-02-08T00:00:00"/>
    <n v="8.7319999999999993"/>
    <n v="14"/>
    <n v="65.14"/>
    <n v="88634"/>
    <x v="1"/>
    <n v="317.55966610114547"/>
  </r>
  <r>
    <n v="1533"/>
    <s v="Nicole Reid"/>
    <x v="1"/>
    <n v="0.02"/>
    <n v="4.8899999999999997"/>
    <n v="4.93"/>
    <x v="1"/>
    <x v="3"/>
    <x v="1"/>
    <x v="1"/>
    <x v="1"/>
    <s v="Maxell 3.5&quot; DS/HD IBM-Formatted Diskettes, 10/Pack"/>
    <n v="0.66"/>
    <s v="United States"/>
    <x v="1"/>
    <x v="6"/>
    <s v="University City"/>
    <n v="63130"/>
    <x v="36"/>
    <d v="2015-02-07T00:00:00"/>
    <n v="-56.445999999999998"/>
    <n v="14"/>
    <n v="74.010000000000005"/>
    <n v="91328"/>
    <x v="1"/>
    <n v="263.62738267094505"/>
  </r>
  <r>
    <n v="1533"/>
    <s v="Nicole Reid"/>
    <x v="1"/>
    <n v="7.0000000000000007E-2"/>
    <n v="10.06"/>
    <n v="2.06"/>
    <x v="1"/>
    <x v="3"/>
    <x v="2"/>
    <x v="7"/>
    <x v="2"/>
    <s v="Riverleaf Stik-Withit® Designer Note Cubes®"/>
    <n v="0.39"/>
    <s v="United States"/>
    <x v="1"/>
    <x v="6"/>
    <s v="University City"/>
    <n v="63130"/>
    <x v="36"/>
    <d v="2015-02-07T00:00:00"/>
    <n v="33.189"/>
    <n v="5"/>
    <n v="48.1"/>
    <n v="91328"/>
    <x v="1"/>
    <n v="34.827937045777333"/>
  </r>
  <r>
    <n v="1927"/>
    <s v="Earl Alston"/>
    <x v="1"/>
    <n v="0.02"/>
    <n v="259.70999999999998"/>
    <n v="66.67"/>
    <x v="0"/>
    <x v="2"/>
    <x v="0"/>
    <x v="0"/>
    <x v="0"/>
    <s v="Bevis Round Bullnose 29&quot; High Table Top"/>
    <n v="0.65"/>
    <s v="United States"/>
    <x v="0"/>
    <x v="23"/>
    <s v="Greenville"/>
    <n v="29611"/>
    <x v="36"/>
    <d v="2015-02-06T00:00:00"/>
    <n v="-14.448"/>
    <n v="8"/>
    <n v="1757.15"/>
    <n v="88579"/>
    <x v="0"/>
    <n v="3030.0430521890898"/>
  </r>
  <r>
    <n v="2135"/>
    <s v="Melvin Kendall"/>
    <x v="1"/>
    <n v="0.01"/>
    <n v="28.99"/>
    <n v="8.59"/>
    <x v="1"/>
    <x v="2"/>
    <x v="1"/>
    <x v="12"/>
    <x v="6"/>
    <s v="SouthWestern Bell FA970 Digital Answering Machine with Time/Day Stamp"/>
    <n v="0.56000000000000005"/>
    <s v="United States"/>
    <x v="2"/>
    <x v="43"/>
    <s v="Clovis"/>
    <n v="88101"/>
    <x v="36"/>
    <d v="2015-02-07T00:00:00"/>
    <n v="196.52328"/>
    <n v="21"/>
    <n v="556.61"/>
    <n v="91583"/>
    <x v="2"/>
    <n v="653.27308699585558"/>
  </r>
  <r>
    <n v="2486"/>
    <s v="Jack Horn"/>
    <x v="1"/>
    <n v="0.02"/>
    <n v="71.37"/>
    <n v="69"/>
    <x v="1"/>
    <x v="0"/>
    <x v="0"/>
    <x v="0"/>
    <x v="4"/>
    <s v="Lesro Sheffield Collection Coffee Table, End Table, Center Table, Corner Table"/>
    <n v="0.68"/>
    <s v="United States"/>
    <x v="0"/>
    <x v="5"/>
    <s v="Statesboro"/>
    <n v="30458"/>
    <x v="36"/>
    <d v="2015-02-07T00:00:00"/>
    <n v="-439.90800000000002"/>
    <n v="4"/>
    <n v="237.62"/>
    <n v="91414"/>
    <x v="0"/>
    <n v="1857.6858654071445"/>
  </r>
  <r>
    <n v="2486"/>
    <s v="Jack Horn"/>
    <x v="1"/>
    <n v="0.03"/>
    <n v="205.99"/>
    <n v="8.99"/>
    <x v="2"/>
    <x v="0"/>
    <x v="1"/>
    <x v="12"/>
    <x v="5"/>
    <s v="StarTAC 8000"/>
    <n v="0.6"/>
    <s v="United States"/>
    <x v="0"/>
    <x v="5"/>
    <s v="Statesboro"/>
    <n v="30458"/>
    <x v="36"/>
    <d v="2015-02-08T00:00:00"/>
    <n v="1087.7159999999999"/>
    <n v="1"/>
    <n v="176.42"/>
    <n v="91414"/>
    <x v="0"/>
    <n v="2029.8441523717868"/>
  </r>
  <r>
    <n v="389"/>
    <s v="Joel Buckley"/>
    <x v="2"/>
    <n v="0.03"/>
    <n v="160.97999999999999"/>
    <n v="30"/>
    <x v="0"/>
    <x v="3"/>
    <x v="0"/>
    <x v="9"/>
    <x v="3"/>
    <s v="Office Star - Mid Back Dual function Ergonomic High Back Chair with 2-Way Adjustable Arms"/>
    <n v="0.62"/>
    <s v="United States"/>
    <x v="1"/>
    <x v="13"/>
    <s v="Lincoln"/>
    <n v="68502"/>
    <x v="36"/>
    <d v="2015-02-10T00:00:00"/>
    <n v="1273.2086999999999"/>
    <n v="11"/>
    <n v="1845.23"/>
    <n v="90338"/>
    <x v="1"/>
    <n v="3046.037187219014"/>
  </r>
  <r>
    <n v="1607"/>
    <s v="Kathleen Huang Hall"/>
    <x v="2"/>
    <n v="0.1"/>
    <n v="5.68"/>
    <n v="3.6"/>
    <x v="2"/>
    <x v="2"/>
    <x v="2"/>
    <x v="16"/>
    <x v="1"/>
    <s v="Acme® Preferred Stainless Steel Scissors"/>
    <n v="0.56000000000000005"/>
    <s v="United States"/>
    <x v="3"/>
    <x v="11"/>
    <s v="Freeport"/>
    <n v="11520"/>
    <x v="36"/>
    <d v="2015-02-10T00:00:00"/>
    <n v="-33.2956"/>
    <n v="21"/>
    <n v="118.35"/>
    <n v="87995"/>
    <x v="3"/>
    <n v="147.54338539731305"/>
  </r>
  <r>
    <n v="2270"/>
    <s v="Kristine Holden"/>
    <x v="2"/>
    <n v="0.01"/>
    <n v="20.48"/>
    <n v="6.32"/>
    <x v="1"/>
    <x v="0"/>
    <x v="2"/>
    <x v="8"/>
    <x v="5"/>
    <s v="Kensington 6 Outlet Guardian Standard Surge Protector"/>
    <n v="0.57999999999999996"/>
    <s v="United States"/>
    <x v="0"/>
    <x v="23"/>
    <s v="Mauldin"/>
    <n v="29662"/>
    <x v="36"/>
    <d v="2015-02-08T00:00:00"/>
    <n v="711.24480000000005"/>
    <n v="18"/>
    <n v="375.03"/>
    <n v="89572"/>
    <x v="0"/>
    <n v="1150.3612754461085"/>
  </r>
  <r>
    <n v="2270"/>
    <s v="Kristine Holden"/>
    <x v="2"/>
    <n v="0.09"/>
    <n v="1.86"/>
    <n v="2.58"/>
    <x v="1"/>
    <x v="0"/>
    <x v="2"/>
    <x v="14"/>
    <x v="2"/>
    <s v="Super Bands, 12/Pack"/>
    <n v="0.82"/>
    <s v="United States"/>
    <x v="0"/>
    <x v="23"/>
    <s v="Mauldin"/>
    <n v="29662"/>
    <x v="36"/>
    <d v="2015-02-11T00:00:00"/>
    <n v="-1084.8469631999999"/>
    <n v="12"/>
    <n v="22.11"/>
    <n v="89572"/>
    <x v="0"/>
    <n v="-703.97675529473497"/>
  </r>
  <r>
    <n v="2270"/>
    <s v="Kristine Holden"/>
    <x v="2"/>
    <n v="0.08"/>
    <n v="205.99"/>
    <n v="2.5"/>
    <x v="1"/>
    <x v="0"/>
    <x v="1"/>
    <x v="12"/>
    <x v="5"/>
    <s v="V70"/>
    <n v="0.59"/>
    <s v="United States"/>
    <x v="0"/>
    <x v="23"/>
    <s v="Mauldin"/>
    <n v="29662"/>
    <x v="36"/>
    <d v="2015-02-11T00:00:00"/>
    <n v="-156.77199999999999"/>
    <n v="17"/>
    <n v="2875.35"/>
    <n v="89572"/>
    <x v="0"/>
    <n v="699.19596703596028"/>
  </r>
  <r>
    <n v="697"/>
    <s v="Adam G Sawyer"/>
    <x v="0"/>
    <n v="0.08"/>
    <n v="14.81"/>
    <n v="13.32"/>
    <x v="1"/>
    <x v="3"/>
    <x v="2"/>
    <x v="8"/>
    <x v="5"/>
    <s v="Holmes Replacement Filter for HEPA Air Cleaner, Large Room"/>
    <n v="0.43"/>
    <s v="United States"/>
    <x v="1"/>
    <x v="2"/>
    <s v="East Chicago"/>
    <n v="46312"/>
    <x v="37"/>
    <d v="2015-02-09T00:00:00"/>
    <n v="-131.6172"/>
    <n v="20"/>
    <n v="292.18"/>
    <n v="89849"/>
    <x v="1"/>
    <n v="511.30240824376114"/>
  </r>
  <r>
    <n v="698"/>
    <s v="Nelson Hensley"/>
    <x v="0"/>
    <n v="0.08"/>
    <n v="14.81"/>
    <n v="13.32"/>
    <x v="1"/>
    <x v="3"/>
    <x v="2"/>
    <x v="8"/>
    <x v="5"/>
    <s v="Holmes Replacement Filter for HEPA Air Cleaner, Large Room"/>
    <n v="0.43"/>
    <s v="United States"/>
    <x v="2"/>
    <x v="4"/>
    <s v="Seattle"/>
    <n v="98105"/>
    <x v="37"/>
    <d v="2015-02-09T00:00:00"/>
    <n v="-253.11"/>
    <n v="79"/>
    <n v="1154.1199999999999"/>
    <n v="53410"/>
    <x v="2"/>
    <n v="386.89065595950507"/>
  </r>
  <r>
    <n v="2626"/>
    <s v="Lillian Fischer"/>
    <x v="1"/>
    <n v="0.1"/>
    <n v="41.94"/>
    <n v="2.99"/>
    <x v="1"/>
    <x v="1"/>
    <x v="2"/>
    <x v="5"/>
    <x v="5"/>
    <s v="Avery Trapezoid Extra Heavy Duty 4&quot; Binders"/>
    <n v="0.35"/>
    <s v="United States"/>
    <x v="2"/>
    <x v="8"/>
    <s v="Menlo Park"/>
    <n v="94025"/>
    <x v="37"/>
    <d v="2015-02-08T00:00:00"/>
    <n v="164.08199999999999"/>
    <n v="6"/>
    <n v="237.8"/>
    <n v="90927"/>
    <x v="2"/>
    <n v="212.44770254245341"/>
  </r>
  <r>
    <n v="3351"/>
    <s v="Nathan Wyatt"/>
    <x v="1"/>
    <n v="0.06"/>
    <n v="6.7"/>
    <n v="1.56"/>
    <x v="2"/>
    <x v="0"/>
    <x v="2"/>
    <x v="2"/>
    <x v="2"/>
    <s v="Turquoise Lead Holder with Pocket Clip"/>
    <n v="0.52"/>
    <s v="United States"/>
    <x v="2"/>
    <x v="4"/>
    <s v="Pasco"/>
    <n v="99301"/>
    <x v="37"/>
    <d v="2015-02-09T00:00:00"/>
    <n v="40.6556"/>
    <n v="12"/>
    <n v="79.39"/>
    <n v="91298"/>
    <x v="2"/>
    <n v="41.536594460705217"/>
  </r>
  <r>
    <n v="1121"/>
    <s v="Tonya Proctor"/>
    <x v="2"/>
    <n v="0.04"/>
    <n v="19.98"/>
    <n v="8.68"/>
    <x v="1"/>
    <x v="1"/>
    <x v="2"/>
    <x v="7"/>
    <x v="5"/>
    <s v="Southworth 25% Cotton Premium Laser Paper and Envelopes"/>
    <n v="0.37"/>
    <s v="United States"/>
    <x v="2"/>
    <x v="8"/>
    <s v="Temecula"/>
    <n v="92592"/>
    <x v="37"/>
    <d v="2015-02-14T00:00:00"/>
    <n v="108"/>
    <n v="8"/>
    <n v="168.04"/>
    <n v="86767"/>
    <x v="2"/>
    <n v="382.01242674595773"/>
  </r>
  <r>
    <n v="1121"/>
    <s v="Tonya Proctor"/>
    <x v="2"/>
    <n v="0.08"/>
    <n v="125.99"/>
    <n v="7.69"/>
    <x v="1"/>
    <x v="1"/>
    <x v="1"/>
    <x v="12"/>
    <x v="5"/>
    <s v="Timeport L7089"/>
    <n v="0.57999999999999996"/>
    <s v="United States"/>
    <x v="2"/>
    <x v="8"/>
    <s v="Temecula"/>
    <n v="92592"/>
    <x v="37"/>
    <d v="2015-02-09T00:00:00"/>
    <n v="377.154"/>
    <n v="7"/>
    <n v="703.46"/>
    <n v="86767"/>
    <x v="2"/>
    <n v="1110.5330948106293"/>
  </r>
  <r>
    <n v="1723"/>
    <s v="Constance Flowers"/>
    <x v="4"/>
    <n v="0.05"/>
    <n v="6.68"/>
    <n v="5.66"/>
    <x v="1"/>
    <x v="3"/>
    <x v="2"/>
    <x v="7"/>
    <x v="5"/>
    <s v="Xerox 1923"/>
    <n v="0.37"/>
    <s v="United States"/>
    <x v="2"/>
    <x v="8"/>
    <s v="San Diego"/>
    <n v="92037"/>
    <x v="37"/>
    <d v="2015-02-09T00:00:00"/>
    <n v="-66.48"/>
    <n v="46"/>
    <n v="320.93"/>
    <n v="44002"/>
    <x v="2"/>
    <n v="33.520506778086968"/>
  </r>
  <r>
    <n v="1723"/>
    <s v="Constance Flowers"/>
    <x v="4"/>
    <n v="0.03"/>
    <n v="17.7"/>
    <n v="9.4700000000000006"/>
    <x v="1"/>
    <x v="3"/>
    <x v="2"/>
    <x v="6"/>
    <x v="5"/>
    <s v="Portfile® Personal File Boxes"/>
    <n v="0.59"/>
    <s v="United States"/>
    <x v="2"/>
    <x v="8"/>
    <s v="San Diego"/>
    <n v="92037"/>
    <x v="37"/>
    <d v="2015-02-07T00:00:00"/>
    <n v="-52.33"/>
    <n v="14"/>
    <n v="261.85000000000002"/>
    <n v="44002"/>
    <x v="2"/>
    <n v="383.92119888214779"/>
  </r>
  <r>
    <n v="2813"/>
    <s v="Marjorie Burnette"/>
    <x v="4"/>
    <n v="7.0000000000000007E-2"/>
    <n v="30.56"/>
    <n v="2.99"/>
    <x v="1"/>
    <x v="3"/>
    <x v="2"/>
    <x v="5"/>
    <x v="5"/>
    <s v="Surelock™ Post Binders"/>
    <n v="0.35"/>
    <s v="United States"/>
    <x v="0"/>
    <x v="34"/>
    <s v="Cleveland"/>
    <n v="37311"/>
    <x v="37"/>
    <d v="2015-02-07T00:00:00"/>
    <n v="-95.618600000000001"/>
    <n v="12"/>
    <n v="364.92"/>
    <n v="88819"/>
    <x v="0"/>
    <n v="-25.135442636912487"/>
  </r>
  <r>
    <n v="1026"/>
    <s v="Eugene Kerr"/>
    <x v="3"/>
    <n v="0.08"/>
    <n v="65.989999999999995"/>
    <n v="5.92"/>
    <x v="1"/>
    <x v="0"/>
    <x v="1"/>
    <x v="12"/>
    <x v="5"/>
    <s v="i500plus"/>
    <n v="0.57999999999999996"/>
    <s v="United States"/>
    <x v="3"/>
    <x v="11"/>
    <s v="Central Islip"/>
    <n v="11722"/>
    <x v="37"/>
    <d v="2015-02-07T00:00:00"/>
    <n v="624.40164000000004"/>
    <n v="22"/>
    <n v="1137.5999999999999"/>
    <n v="89005"/>
    <x v="3"/>
    <n v="1267.9688932530164"/>
  </r>
  <r>
    <n v="3403"/>
    <s v="Tammy Buckley"/>
    <x v="1"/>
    <n v="0.1"/>
    <n v="105.98"/>
    <n v="13.99"/>
    <x v="2"/>
    <x v="1"/>
    <x v="0"/>
    <x v="11"/>
    <x v="6"/>
    <s v="Tenex 46&quot; x 60&quot; Computer Anti-Static Chairmat, Rectangular Shaped"/>
    <n v="0.65"/>
    <s v="United States"/>
    <x v="2"/>
    <x v="45"/>
    <s v="Cheyenne"/>
    <n v="82001"/>
    <x v="38"/>
    <d v="2015-02-11T00:00:00"/>
    <n v="349.48500000000001"/>
    <n v="5"/>
    <n v="506.5"/>
    <n v="87530"/>
    <x v="2"/>
    <n v="1074.1257782494206"/>
  </r>
  <r>
    <n v="471"/>
    <s v="Ross Simpson"/>
    <x v="3"/>
    <n v="7.0000000000000007E-2"/>
    <n v="179.99"/>
    <n v="19.989999999999998"/>
    <x v="2"/>
    <x v="1"/>
    <x v="1"/>
    <x v="1"/>
    <x v="5"/>
    <s v="Motorola SB4200 Cable Modem"/>
    <n v="0.48"/>
    <s v="United States"/>
    <x v="0"/>
    <x v="5"/>
    <s v="Atlanta"/>
    <n v="30318"/>
    <x v="38"/>
    <d v="2015-02-08T00:00:00"/>
    <n v="-568.53510000000006"/>
    <n v="4"/>
    <n v="718.03"/>
    <n v="3138"/>
    <x v="0"/>
    <n v="613.813562252873"/>
  </r>
  <r>
    <n v="472"/>
    <s v="Donna Craven"/>
    <x v="3"/>
    <n v="7.0000000000000007E-2"/>
    <n v="179.99"/>
    <n v="19.989999999999998"/>
    <x v="2"/>
    <x v="1"/>
    <x v="1"/>
    <x v="1"/>
    <x v="5"/>
    <s v="Motorola SB4200 Cable Modem"/>
    <n v="0.48"/>
    <s v="United States"/>
    <x v="3"/>
    <x v="36"/>
    <s v="Randallstown"/>
    <n v="21133"/>
    <x v="38"/>
    <d v="2015-02-08T00:00:00"/>
    <n v="-427.47"/>
    <n v="1"/>
    <n v="179.51"/>
    <n v="88023"/>
    <x v="3"/>
    <n v="758.26785318331338"/>
  </r>
  <r>
    <n v="2151"/>
    <s v="Melinda Rogers"/>
    <x v="1"/>
    <n v="0.08"/>
    <n v="5.74"/>
    <n v="5.01"/>
    <x v="1"/>
    <x v="3"/>
    <x v="2"/>
    <x v="5"/>
    <x v="5"/>
    <s v="Binder Posts"/>
    <n v="0.39"/>
    <s v="United States"/>
    <x v="1"/>
    <x v="20"/>
    <s v="Dubuque"/>
    <n v="52001"/>
    <x v="39"/>
    <d v="2015-02-11T00:00:00"/>
    <n v="-6.9308199999999998"/>
    <n v="1"/>
    <n v="7.21"/>
    <n v="90405"/>
    <x v="1"/>
    <n v="55.136569711497657"/>
  </r>
  <r>
    <n v="1671"/>
    <s v="Mitchell Ross"/>
    <x v="2"/>
    <n v="0.1"/>
    <n v="4.13"/>
    <n v="0.99"/>
    <x v="1"/>
    <x v="0"/>
    <x v="2"/>
    <x v="13"/>
    <x v="5"/>
    <s v="Avery 491"/>
    <n v="0.39"/>
    <s v="United States"/>
    <x v="0"/>
    <x v="21"/>
    <s v="Burke"/>
    <n v="22015"/>
    <x v="39"/>
    <d v="2015-02-13T00:00:00"/>
    <n v="-40.53"/>
    <n v="13"/>
    <n v="52.16"/>
    <n v="86724"/>
    <x v="0"/>
    <n v="-35.421023403938605"/>
  </r>
  <r>
    <n v="1574"/>
    <s v="Sherry Hurley"/>
    <x v="4"/>
    <n v="7.0000000000000007E-2"/>
    <n v="20.95"/>
    <n v="5.99"/>
    <x v="1"/>
    <x v="1"/>
    <x v="1"/>
    <x v="1"/>
    <x v="5"/>
    <s v="Fellowes Basic 104-Key Keyboard, Platinum"/>
    <n v="0.65"/>
    <s v="United States"/>
    <x v="0"/>
    <x v="9"/>
    <s v="Fayetteville"/>
    <n v="28314"/>
    <x v="39"/>
    <d v="2015-02-10T00:00:00"/>
    <n v="27.234000000000002"/>
    <n v="19"/>
    <n v="391.4"/>
    <n v="86966"/>
    <x v="0"/>
    <n v="373.89641621417667"/>
  </r>
  <r>
    <n v="2619"/>
    <s v="Brandon E Shepherd"/>
    <x v="3"/>
    <n v="0.1"/>
    <n v="30.98"/>
    <n v="8.99"/>
    <x v="1"/>
    <x v="3"/>
    <x v="2"/>
    <x v="2"/>
    <x v="1"/>
    <s v="Boston School Pro Electric Pencil Sharpener, 1670"/>
    <n v="0.57999999999999996"/>
    <s v="United States"/>
    <x v="1"/>
    <x v="46"/>
    <s v="Sioux Falls"/>
    <n v="57103"/>
    <x v="39"/>
    <d v="2015-02-11T00:00:00"/>
    <n v="-20.222799999999999"/>
    <n v="4"/>
    <n v="119.37"/>
    <n v="88015"/>
    <x v="1"/>
    <n v="578.83701505759268"/>
  </r>
  <r>
    <n v="491"/>
    <s v="Toni Swanson"/>
    <x v="0"/>
    <n v="0.01"/>
    <n v="4.9800000000000004"/>
    <n v="6.07"/>
    <x v="1"/>
    <x v="1"/>
    <x v="2"/>
    <x v="7"/>
    <x v="5"/>
    <s v="Xerox 1897"/>
    <n v="0.36"/>
    <s v="United States"/>
    <x v="3"/>
    <x v="11"/>
    <s v="New York City"/>
    <n v="10154"/>
    <x v="40"/>
    <d v="2015-02-11T00:00:00"/>
    <n v="-69.069999999999993"/>
    <n v="41"/>
    <n v="217"/>
    <n v="10464"/>
    <x v="3"/>
    <n v="303.30809437970032"/>
  </r>
  <r>
    <n v="494"/>
    <s v="Jimmy Alston Holder"/>
    <x v="0"/>
    <n v="0.01"/>
    <n v="4.9800000000000004"/>
    <n v="6.07"/>
    <x v="1"/>
    <x v="1"/>
    <x v="2"/>
    <x v="7"/>
    <x v="5"/>
    <s v="Xerox 1897"/>
    <n v="0.36"/>
    <s v="United States"/>
    <x v="2"/>
    <x v="4"/>
    <s v="Seattle"/>
    <n v="98115"/>
    <x v="40"/>
    <d v="2015-02-11T00:00:00"/>
    <n v="-35.916400000000003"/>
    <n v="10"/>
    <n v="52.93"/>
    <n v="88907"/>
    <x v="2"/>
    <n v="337.25823356927629"/>
  </r>
  <r>
    <n v="1267"/>
    <s v="Rosemary Branch"/>
    <x v="0"/>
    <n v="0.01"/>
    <n v="13.99"/>
    <n v="7.51"/>
    <x v="1"/>
    <x v="3"/>
    <x v="1"/>
    <x v="3"/>
    <x v="6"/>
    <s v="Sharp EL500L Fraction Calculator"/>
    <n v="0.39"/>
    <s v="United States"/>
    <x v="0"/>
    <x v="12"/>
    <s v="Boca Raton"/>
    <n v="33433"/>
    <x v="40"/>
    <d v="2015-02-11T00:00:00"/>
    <n v="533.74199999999996"/>
    <n v="2"/>
    <n v="29.85"/>
    <n v="89514"/>
    <x v="0"/>
    <n v="1042.5049137309484"/>
  </r>
  <r>
    <n v="1361"/>
    <s v="Kristina Collier"/>
    <x v="0"/>
    <n v="0.01"/>
    <n v="6.48"/>
    <n v="6.22"/>
    <x v="2"/>
    <x v="1"/>
    <x v="2"/>
    <x v="7"/>
    <x v="5"/>
    <s v="Xerox 1894"/>
    <n v="0.37"/>
    <s v="United States"/>
    <x v="1"/>
    <x v="25"/>
    <s v="Allen Park"/>
    <n v="48101"/>
    <x v="40"/>
    <d v="2015-02-11T00:00:00"/>
    <n v="-15.6312"/>
    <n v="9"/>
    <n v="69.459999999999994"/>
    <n v="89596"/>
    <x v="1"/>
    <n v="292.97241815869654"/>
  </r>
  <r>
    <n v="1361"/>
    <s v="Kristina Collier"/>
    <x v="0"/>
    <n v="0.03"/>
    <n v="85.99"/>
    <n v="3.3"/>
    <x v="1"/>
    <x v="1"/>
    <x v="1"/>
    <x v="12"/>
    <x v="1"/>
    <s v="Accessory20"/>
    <n v="0.37"/>
    <s v="United States"/>
    <x v="1"/>
    <x v="25"/>
    <s v="Allen Park"/>
    <n v="48101"/>
    <x v="40"/>
    <d v="2015-02-12T00:00:00"/>
    <n v="790.54679999999996"/>
    <n v="16"/>
    <n v="1145.72"/>
    <n v="89596"/>
    <x v="1"/>
    <n v="1355.9304388547312"/>
  </r>
  <r>
    <n v="2204"/>
    <s v="Oscar Ford"/>
    <x v="0"/>
    <n v="0.04"/>
    <n v="296.18"/>
    <n v="154.12"/>
    <x v="0"/>
    <x v="1"/>
    <x v="0"/>
    <x v="0"/>
    <x v="0"/>
    <s v="Hon 94000 Series Round Tables"/>
    <n v="0.76"/>
    <s v="United States"/>
    <x v="1"/>
    <x v="7"/>
    <s v="Burnsville"/>
    <n v="55337"/>
    <x v="40"/>
    <d v="2015-02-11T00:00:00"/>
    <n v="-87.998040000000003"/>
    <n v="20"/>
    <n v="5768.12"/>
    <n v="86053"/>
    <x v="1"/>
    <n v="5797.3918340030614"/>
  </r>
  <r>
    <n v="1526"/>
    <s v="Larry Hall"/>
    <x v="1"/>
    <n v="0.04"/>
    <n v="11.34"/>
    <n v="5.01"/>
    <x v="1"/>
    <x v="2"/>
    <x v="2"/>
    <x v="7"/>
    <x v="5"/>
    <s v="Xerox 188"/>
    <n v="0.36"/>
    <s v="United States"/>
    <x v="0"/>
    <x v="16"/>
    <s v="Birmingham"/>
    <n v="35211"/>
    <x v="40"/>
    <d v="2015-02-11T00:00:00"/>
    <n v="-189.22399999999999"/>
    <n v="10"/>
    <n v="115.53"/>
    <n v="86812"/>
    <x v="0"/>
    <n v="-82.053394841209524"/>
  </r>
  <r>
    <n v="1338"/>
    <s v="Denise McIntosh"/>
    <x v="2"/>
    <n v="0.02"/>
    <n v="55.99"/>
    <n v="3.3"/>
    <x v="1"/>
    <x v="2"/>
    <x v="1"/>
    <x v="12"/>
    <x v="1"/>
    <s v="Accessory24"/>
    <n v="0.59"/>
    <s v="United States"/>
    <x v="1"/>
    <x v="10"/>
    <s v="Chicago"/>
    <n v="60623"/>
    <x v="40"/>
    <d v="2015-02-10T00:00:00"/>
    <n v="525.20039999999995"/>
    <n v="16"/>
    <n v="761.16"/>
    <n v="91244"/>
    <x v="1"/>
    <n v="1028.8144304415955"/>
  </r>
  <r>
    <n v="1340"/>
    <s v="Marie Bass"/>
    <x v="2"/>
    <n v="0"/>
    <n v="22.38"/>
    <n v="15.1"/>
    <x v="2"/>
    <x v="2"/>
    <x v="2"/>
    <x v="5"/>
    <x v="5"/>
    <s v="Avery Flip-Chart Easel Binder, Black"/>
    <n v="0.38"/>
    <s v="United States"/>
    <x v="3"/>
    <x v="11"/>
    <s v="New York City"/>
    <n v="10170"/>
    <x v="40"/>
    <d v="2015-02-17T00:00:00"/>
    <n v="-52.646999999999998"/>
    <n v="29"/>
    <n v="682.68"/>
    <n v="21636"/>
    <x v="3"/>
    <n v="414.3743501785226"/>
  </r>
  <r>
    <n v="1340"/>
    <s v="Marie Bass"/>
    <x v="2"/>
    <n v="7.0000000000000007E-2"/>
    <n v="5.98"/>
    <n v="4.6900000000000004"/>
    <x v="1"/>
    <x v="2"/>
    <x v="2"/>
    <x v="6"/>
    <x v="5"/>
    <s v="Perma STOR-ALL™ Hanging File Box, 13 1/8&quot;W x 12 1/4&quot;D x 10 1/2&quot;H"/>
    <n v="0.68"/>
    <s v="United States"/>
    <x v="3"/>
    <x v="11"/>
    <s v="New York City"/>
    <n v="10170"/>
    <x v="40"/>
    <d v="2015-02-15T00:00:00"/>
    <n v="-24.44"/>
    <n v="11"/>
    <n v="73.44"/>
    <n v="21636"/>
    <x v="3"/>
    <n v="389.46170313232915"/>
  </r>
  <r>
    <n v="1340"/>
    <s v="Marie Bass"/>
    <x v="2"/>
    <n v="0.02"/>
    <n v="55.99"/>
    <n v="3.3"/>
    <x v="1"/>
    <x v="2"/>
    <x v="1"/>
    <x v="12"/>
    <x v="1"/>
    <s v="Accessory24"/>
    <n v="0.59"/>
    <s v="United States"/>
    <x v="3"/>
    <x v="11"/>
    <s v="New York City"/>
    <n v="10170"/>
    <x v="40"/>
    <d v="2015-02-10T00:00:00"/>
    <n v="366.50700000000001"/>
    <n v="63"/>
    <n v="2997.07"/>
    <n v="21636"/>
    <x v="3"/>
    <n v="866.30830686928209"/>
  </r>
  <r>
    <n v="1341"/>
    <s v="Edward Bynum"/>
    <x v="2"/>
    <n v="7.0000000000000007E-2"/>
    <n v="5.98"/>
    <n v="4.6900000000000004"/>
    <x v="1"/>
    <x v="2"/>
    <x v="2"/>
    <x v="6"/>
    <x v="5"/>
    <s v="Perma STOR-ALL™ Hanging File Box, 13 1/8&quot;W x 12 1/4&quot;D x 10 1/2&quot;H"/>
    <n v="0.68"/>
    <s v="United States"/>
    <x v="3"/>
    <x v="28"/>
    <s v="Chambersburg"/>
    <n v="17201"/>
    <x v="40"/>
    <d v="2015-02-15T00:00:00"/>
    <n v="-12.7088"/>
    <n v="3"/>
    <n v="20.03"/>
    <n v="91244"/>
    <x v="3"/>
    <n v="401.47475368674111"/>
  </r>
  <r>
    <n v="3004"/>
    <s v="Maurice Everett"/>
    <x v="2"/>
    <n v="0.08"/>
    <n v="6.48"/>
    <n v="6.81"/>
    <x v="1"/>
    <x v="3"/>
    <x v="2"/>
    <x v="7"/>
    <x v="5"/>
    <s v="Xerox 1930"/>
    <n v="0.36"/>
    <s v="United States"/>
    <x v="2"/>
    <x v="8"/>
    <s v="Los Angeles"/>
    <n v="90049"/>
    <x v="40"/>
    <d v="2015-02-15T00:00:00"/>
    <n v="-94.59"/>
    <n v="58"/>
    <n v="382.33"/>
    <n v="54949"/>
    <x v="2"/>
    <n v="74.761955414852821"/>
  </r>
  <r>
    <n v="3004"/>
    <s v="Maurice Everett"/>
    <x v="2"/>
    <n v="0.09"/>
    <n v="20.98"/>
    <n v="53.03"/>
    <x v="0"/>
    <x v="3"/>
    <x v="2"/>
    <x v="6"/>
    <x v="3"/>
    <s v="Tennsco Lockers, Gray"/>
    <n v="0.78"/>
    <s v="United States"/>
    <x v="2"/>
    <x v="8"/>
    <s v="Los Angeles"/>
    <n v="90049"/>
    <x v="40"/>
    <d v="2015-02-17T00:00:00"/>
    <n v="-293.74"/>
    <n v="13"/>
    <n v="356.61"/>
    <n v="54949"/>
    <x v="2"/>
    <n v="1732.6700299283359"/>
  </r>
  <r>
    <n v="3006"/>
    <s v="Thomas Spence"/>
    <x v="2"/>
    <n v="0.08"/>
    <n v="6.48"/>
    <n v="6.81"/>
    <x v="1"/>
    <x v="3"/>
    <x v="2"/>
    <x v="7"/>
    <x v="5"/>
    <s v="Xerox 1930"/>
    <n v="0.36"/>
    <s v="United States"/>
    <x v="2"/>
    <x v="37"/>
    <s v="Idaho Falls"/>
    <n v="83402"/>
    <x v="40"/>
    <d v="2015-02-15T00:00:00"/>
    <n v="-49.186799999999998"/>
    <n v="14"/>
    <n v="92.29"/>
    <n v="91388"/>
    <x v="2"/>
    <n v="121.25600009332376"/>
  </r>
  <r>
    <n v="3006"/>
    <s v="Thomas Spence"/>
    <x v="2"/>
    <n v="0.09"/>
    <n v="20.98"/>
    <n v="53.03"/>
    <x v="0"/>
    <x v="3"/>
    <x v="2"/>
    <x v="6"/>
    <x v="3"/>
    <s v="Tennsco Lockers, Gray"/>
    <n v="0.78"/>
    <s v="United States"/>
    <x v="2"/>
    <x v="37"/>
    <s v="Idaho Falls"/>
    <n v="83402"/>
    <x v="40"/>
    <d v="2015-02-17T00:00:00"/>
    <n v="-152.7448"/>
    <n v="3"/>
    <n v="82.29"/>
    <n v="91388"/>
    <x v="2"/>
    <n v="1877.0527414607816"/>
  </r>
  <r>
    <n v="1132"/>
    <s v="Michael Robbins"/>
    <x v="4"/>
    <n v="0.06"/>
    <n v="6.37"/>
    <n v="5.19"/>
    <x v="1"/>
    <x v="3"/>
    <x v="2"/>
    <x v="5"/>
    <x v="5"/>
    <s v="C-Line Peel &amp; Stick Add-On Filing Pockets, 8-3/4 x 5-1/8, 10/Pack"/>
    <n v="0.38"/>
    <s v="United States"/>
    <x v="1"/>
    <x v="18"/>
    <s v="Euless"/>
    <n v="76039"/>
    <x v="40"/>
    <d v="2015-02-11T00:00:00"/>
    <n v="-48.219499999999996"/>
    <n v="6"/>
    <n v="37.700000000000003"/>
    <n v="88101"/>
    <x v="1"/>
    <n v="39.961401422897808"/>
  </r>
  <r>
    <n v="2145"/>
    <s v="Kerry Hardy"/>
    <x v="4"/>
    <n v="0"/>
    <n v="20.28"/>
    <n v="14.39"/>
    <x v="1"/>
    <x v="3"/>
    <x v="0"/>
    <x v="11"/>
    <x v="5"/>
    <s v="Career Cubicle Clock, 8 1/4&quot;, Black"/>
    <n v="0.47"/>
    <s v="United States"/>
    <x v="0"/>
    <x v="12"/>
    <s v="Fort Lauderdale"/>
    <n v="33311"/>
    <x v="40"/>
    <d v="2015-02-12T00:00:00"/>
    <n v="15.678000000000001"/>
    <n v="11"/>
    <n v="237.83"/>
    <n v="87072"/>
    <x v="0"/>
    <n v="517.71541458013053"/>
  </r>
  <r>
    <n v="1633"/>
    <s v="Gerald Raynor"/>
    <x v="3"/>
    <n v="0.03"/>
    <n v="5.98"/>
    <n v="3.85"/>
    <x v="1"/>
    <x v="2"/>
    <x v="1"/>
    <x v="1"/>
    <x v="1"/>
    <s v="Imation 3.5&quot; IBM-Formatted Diskettes, 10/Pack"/>
    <n v="0.68"/>
    <s v="United States"/>
    <x v="0"/>
    <x v="0"/>
    <s v="Horn Lake"/>
    <n v="38637"/>
    <x v="40"/>
    <d v="2015-02-12T00:00:00"/>
    <n v="-76.106800000000007"/>
    <n v="6"/>
    <n v="38.54"/>
    <n v="90531"/>
    <x v="0"/>
    <n v="461.03096490512797"/>
  </r>
  <r>
    <n v="2302"/>
    <s v="Beth Dolan"/>
    <x v="0"/>
    <n v="7.0000000000000007E-2"/>
    <n v="270.98"/>
    <n v="50"/>
    <x v="0"/>
    <x v="3"/>
    <x v="0"/>
    <x v="9"/>
    <x v="3"/>
    <s v="Global Enterprise Series Seating High-Back Swivel/Tilt Chairs"/>
    <n v="0.77"/>
    <s v="United States"/>
    <x v="0"/>
    <x v="12"/>
    <s v="Panama City"/>
    <n v="32404"/>
    <x v="41"/>
    <d v="2015-02-13T00:00:00"/>
    <n v="27.725999999999999"/>
    <n v="9"/>
    <n v="2439.37"/>
    <n v="87695"/>
    <x v="0"/>
    <n v="2976.5540047982254"/>
  </r>
  <r>
    <n v="2303"/>
    <s v="Joe Baldwin"/>
    <x v="0"/>
    <n v="7.0000000000000007E-2"/>
    <n v="270.98"/>
    <n v="50"/>
    <x v="0"/>
    <x v="3"/>
    <x v="0"/>
    <x v="9"/>
    <x v="3"/>
    <s v="Global Enterprise Series Seating High-Back Swivel/Tilt Chairs"/>
    <n v="0.77"/>
    <s v="United States"/>
    <x v="3"/>
    <x v="11"/>
    <s v="New York City"/>
    <n v="10011"/>
    <x v="41"/>
    <d v="2015-02-13T00:00:00"/>
    <n v="-96.05"/>
    <n v="36"/>
    <n v="9757.48"/>
    <n v="47493"/>
    <x v="3"/>
    <n v="2849.8041969846258"/>
  </r>
  <r>
    <n v="1354"/>
    <s v="Aaron Dillon"/>
    <x v="1"/>
    <n v="0.1"/>
    <n v="4.13"/>
    <n v="0.99"/>
    <x v="1"/>
    <x v="1"/>
    <x v="2"/>
    <x v="13"/>
    <x v="5"/>
    <s v="Avery 491"/>
    <n v="0.39"/>
    <s v="United States"/>
    <x v="1"/>
    <x v="18"/>
    <s v="Weatherford"/>
    <n v="76086"/>
    <x v="41"/>
    <d v="2015-02-11T00:00:00"/>
    <n v="-1.0711999999999999"/>
    <n v="2"/>
    <n v="8.3000000000000007"/>
    <n v="91209"/>
    <x v="1"/>
    <n v="-97.170127379952703"/>
  </r>
  <r>
    <n v="1354"/>
    <s v="Aaron Dillon"/>
    <x v="1"/>
    <n v="0.04"/>
    <n v="4.9800000000000004"/>
    <n v="0.49"/>
    <x v="1"/>
    <x v="1"/>
    <x v="2"/>
    <x v="13"/>
    <x v="5"/>
    <s v="Avery White Multi-Purpose Labels"/>
    <n v="0.39"/>
    <s v="United States"/>
    <x v="1"/>
    <x v="18"/>
    <s v="Weatherford"/>
    <n v="76086"/>
    <x v="41"/>
    <d v="2015-02-13T00:00:00"/>
    <n v="4.4104000000000001"/>
    <n v="2"/>
    <n v="10.039999999999999"/>
    <n v="91209"/>
    <x v="1"/>
    <n v="-63.062966798593784"/>
  </r>
  <r>
    <n v="2072"/>
    <s v="Malcolm S Lanier"/>
    <x v="1"/>
    <n v="0.09"/>
    <n v="260.98"/>
    <n v="41.91"/>
    <x v="0"/>
    <x v="3"/>
    <x v="0"/>
    <x v="10"/>
    <x v="0"/>
    <s v="Atlantic Metals Mobile 3-Shelf Bookcases, Custom Colors"/>
    <n v="0.59"/>
    <s v="United States"/>
    <x v="1"/>
    <x v="25"/>
    <s v="Flint"/>
    <n v="48505"/>
    <x v="41"/>
    <d v="2015-02-13T00:00:00"/>
    <n v="1307.2692"/>
    <n v="14"/>
    <n v="3377.06"/>
    <n v="88556"/>
    <x v="1"/>
    <n v="3576.5755390848826"/>
  </r>
  <r>
    <n v="2072"/>
    <s v="Malcolm S Lanier"/>
    <x v="1"/>
    <n v="0.01"/>
    <n v="10.52"/>
    <n v="7.94"/>
    <x v="1"/>
    <x v="3"/>
    <x v="0"/>
    <x v="11"/>
    <x v="1"/>
    <s v="Ultra Door Pull Handle"/>
    <n v="0.52"/>
    <s v="United States"/>
    <x v="1"/>
    <x v="25"/>
    <s v="Flint"/>
    <n v="48505"/>
    <x v="41"/>
    <d v="2015-02-13T00:00:00"/>
    <n v="-15.8184"/>
    <n v="11"/>
    <n v="123.93"/>
    <n v="88556"/>
    <x v="1"/>
    <n v="296.30794551473491"/>
  </r>
  <r>
    <n v="2072"/>
    <s v="Malcolm S Lanier"/>
    <x v="1"/>
    <n v="0.02"/>
    <n v="5.98"/>
    <n v="7.5"/>
    <x v="2"/>
    <x v="3"/>
    <x v="2"/>
    <x v="7"/>
    <x v="5"/>
    <s v="Xerox 1920"/>
    <n v="0.4"/>
    <s v="United States"/>
    <x v="1"/>
    <x v="25"/>
    <s v="Flint"/>
    <n v="48505"/>
    <x v="41"/>
    <d v="2015-02-13T00:00:00"/>
    <n v="-55.8324"/>
    <n v="14"/>
    <n v="93.96"/>
    <n v="88556"/>
    <x v="1"/>
    <n v="40.380312628601274"/>
  </r>
  <r>
    <n v="2489"/>
    <s v="Craig Liu"/>
    <x v="1"/>
    <n v="0.01"/>
    <n v="2036.48"/>
    <n v="14.7"/>
    <x v="0"/>
    <x v="1"/>
    <x v="1"/>
    <x v="3"/>
    <x v="3"/>
    <s v="Lexmark 4227 Plus Dot Matrix Printer"/>
    <n v="0.55000000000000004"/>
    <s v="United States"/>
    <x v="2"/>
    <x v="8"/>
    <s v="Concord"/>
    <n v="94521"/>
    <x v="41"/>
    <d v="2015-02-13T00:00:00"/>
    <n v="-1596.7457999999999"/>
    <n v="2"/>
    <n v="3786.84"/>
    <n v="86883"/>
    <x v="2"/>
    <n v="5404.3601945868904"/>
  </r>
  <r>
    <n v="2778"/>
    <s v="Alison Jones"/>
    <x v="1"/>
    <n v="0.05"/>
    <n v="205.99"/>
    <n v="8.99"/>
    <x v="2"/>
    <x v="1"/>
    <x v="1"/>
    <x v="12"/>
    <x v="5"/>
    <s v="Talkabout T8097"/>
    <n v="0.57999999999999996"/>
    <s v="United States"/>
    <x v="0"/>
    <x v="9"/>
    <s v="Wilmington"/>
    <n v="28403"/>
    <x v="41"/>
    <d v="2015-02-12T00:00:00"/>
    <n v="111.05249999999999"/>
    <n v="12"/>
    <n v="2118.9899999999998"/>
    <n v="87160"/>
    <x v="0"/>
    <n v="979.97600633525064"/>
  </r>
  <r>
    <n v="2778"/>
    <s v="Alison Jones"/>
    <x v="1"/>
    <n v="0.08"/>
    <n v="205.99"/>
    <n v="8.99"/>
    <x v="1"/>
    <x v="1"/>
    <x v="1"/>
    <x v="12"/>
    <x v="5"/>
    <s v="TimeportP7382"/>
    <n v="0.56000000000000005"/>
    <s v="United States"/>
    <x v="0"/>
    <x v="9"/>
    <s v="Wilmington"/>
    <n v="28403"/>
    <x v="41"/>
    <d v="2015-02-12T00:00:00"/>
    <n v="-1963.752"/>
    <n v="5"/>
    <n v="837.64"/>
    <n v="87160"/>
    <x v="0"/>
    <n v="-1098.9101292979603"/>
  </r>
  <r>
    <n v="1815"/>
    <s v="Marvin Yang"/>
    <x v="4"/>
    <n v="0.06"/>
    <n v="90.97"/>
    <n v="14"/>
    <x v="0"/>
    <x v="2"/>
    <x v="1"/>
    <x v="3"/>
    <x v="3"/>
    <s v="Lexmark Z54se Color Inkjet Printer"/>
    <n v="0.36"/>
    <s v="United States"/>
    <x v="0"/>
    <x v="0"/>
    <s v="Pearl"/>
    <n v="39208"/>
    <x v="41"/>
    <d v="2015-02-12T00:00:00"/>
    <n v="47.334000000000003"/>
    <n v="14"/>
    <n v="1263.3499999999999"/>
    <n v="90525"/>
    <x v="0"/>
    <n v="856.62775631458373"/>
  </r>
  <r>
    <n v="757"/>
    <s v="Neil Hogan"/>
    <x v="3"/>
    <n v="0.03"/>
    <n v="37.94"/>
    <n v="5.08"/>
    <x v="1"/>
    <x v="2"/>
    <x v="2"/>
    <x v="7"/>
    <x v="2"/>
    <s v="Snap-A-Way® Black Print Carbonless Ruled Speed Letter, Triplicate"/>
    <n v="0.38"/>
    <s v="United States"/>
    <x v="2"/>
    <x v="14"/>
    <s v="Tualatin"/>
    <n v="97062"/>
    <x v="41"/>
    <d v="2015-02-13T00:00:00"/>
    <n v="-7.5244"/>
    <n v="1"/>
    <n v="39.97"/>
    <n v="90258"/>
    <x v="2"/>
    <n v="416.0386339420574"/>
  </r>
  <r>
    <n v="16"/>
    <s v="Sarah Ramsey"/>
    <x v="1"/>
    <n v="0.04"/>
    <n v="2.98"/>
    <n v="1.58"/>
    <x v="1"/>
    <x v="0"/>
    <x v="2"/>
    <x v="14"/>
    <x v="2"/>
    <s v="Staples Gold Paper Clips"/>
    <n v="0.39"/>
    <s v="United States"/>
    <x v="3"/>
    <x v="11"/>
    <s v="Syracuse"/>
    <n v="13210"/>
    <x v="42"/>
    <d v="2015-02-15T00:00:00"/>
    <n v="2.63"/>
    <n v="6"/>
    <n v="18.8"/>
    <n v="86836"/>
    <x v="3"/>
    <n v="-21.126462768243375"/>
  </r>
  <r>
    <n v="16"/>
    <s v="Sarah Ramsey"/>
    <x v="1"/>
    <n v="0.05"/>
    <n v="115.99"/>
    <n v="2.5"/>
    <x v="1"/>
    <x v="0"/>
    <x v="1"/>
    <x v="12"/>
    <x v="5"/>
    <s v="StarTAC 7797"/>
    <n v="0.55000000000000004"/>
    <s v="United States"/>
    <x v="3"/>
    <x v="11"/>
    <s v="Syracuse"/>
    <n v="13210"/>
    <x v="42"/>
    <d v="2015-02-14T00:00:00"/>
    <n v="652.73310000000004"/>
    <n v="10"/>
    <n v="945.99"/>
    <n v="86836"/>
    <x v="3"/>
    <n v="1150.4852349330406"/>
  </r>
  <r>
    <n v="190"/>
    <s v="Lloyd Norris"/>
    <x v="1"/>
    <n v="0.1"/>
    <n v="58.1"/>
    <n v="1.49"/>
    <x v="1"/>
    <x v="3"/>
    <x v="2"/>
    <x v="5"/>
    <x v="5"/>
    <s v="Avery Arch Ring Binders"/>
    <n v="0.38"/>
    <s v="United States"/>
    <x v="1"/>
    <x v="10"/>
    <s v="Arlington Heights"/>
    <n v="60004"/>
    <x v="42"/>
    <d v="2015-02-13T00:00:00"/>
    <n v="113.6499"/>
    <n v="3"/>
    <n v="164.71"/>
    <n v="89092"/>
    <x v="1"/>
    <n v="223.84829149473805"/>
  </r>
  <r>
    <n v="191"/>
    <s v="Gerald Kearney"/>
    <x v="1"/>
    <n v="0.01"/>
    <n v="80.48"/>
    <n v="4.5"/>
    <x v="1"/>
    <x v="3"/>
    <x v="2"/>
    <x v="8"/>
    <x v="5"/>
    <s v="APC 7 Outlet Network SurgeArrest Surge Protector"/>
    <n v="0.55000000000000004"/>
    <s v="United States"/>
    <x v="1"/>
    <x v="10"/>
    <s v="Aurora"/>
    <n v="60505"/>
    <x v="42"/>
    <d v="2015-02-15T00:00:00"/>
    <n v="-35.474400000000003"/>
    <n v="1"/>
    <n v="79.680000000000007"/>
    <n v="89092"/>
    <x v="1"/>
    <n v="425.23282966459681"/>
  </r>
  <r>
    <n v="3046"/>
    <s v="Andrew Pearce"/>
    <x v="1"/>
    <n v="0.05"/>
    <n v="120.98"/>
    <n v="30"/>
    <x v="0"/>
    <x v="0"/>
    <x v="0"/>
    <x v="9"/>
    <x v="3"/>
    <s v="Hon Every-Day® Chair Series Swivel Task Chairs"/>
    <n v="0.64"/>
    <s v="United States"/>
    <x v="1"/>
    <x v="38"/>
    <s v="Leawood"/>
    <n v="66209"/>
    <x v="42"/>
    <d v="2015-02-14T00:00:00"/>
    <n v="-78.759200000000007"/>
    <n v="2"/>
    <n v="251.06"/>
    <n v="86103"/>
    <x v="1"/>
    <n v="1448.3737751765982"/>
  </r>
  <r>
    <n v="954"/>
    <s v="Tony Chandler"/>
    <x v="2"/>
    <n v="0.1"/>
    <n v="7.31"/>
    <n v="0.49"/>
    <x v="1"/>
    <x v="0"/>
    <x v="2"/>
    <x v="13"/>
    <x v="5"/>
    <s v="Self-Adhesive Address Labels for Typewriters by Universal"/>
    <n v="0.38"/>
    <s v="United States"/>
    <x v="1"/>
    <x v="18"/>
    <s v="Highland Village"/>
    <n v="75067"/>
    <x v="42"/>
    <d v="2015-02-21T00:00:00"/>
    <n v="19.064699999999998"/>
    <n v="4"/>
    <n v="27.63"/>
    <n v="90771"/>
    <x v="1"/>
    <n v="13.437469536150086"/>
  </r>
  <r>
    <n v="954"/>
    <s v="Tony Chandler"/>
    <x v="2"/>
    <n v="0.08"/>
    <n v="6.7"/>
    <n v="1.56"/>
    <x v="1"/>
    <x v="0"/>
    <x v="2"/>
    <x v="2"/>
    <x v="2"/>
    <s v="Turquoise Lead Holder with Pocket Clip"/>
    <n v="0.52"/>
    <s v="United States"/>
    <x v="1"/>
    <x v="18"/>
    <s v="Highland Village"/>
    <n v="75067"/>
    <x v="42"/>
    <d v="2015-02-12T00:00:00"/>
    <n v="10.56"/>
    <n v="5"/>
    <n v="31.21"/>
    <n v="90771"/>
    <x v="1"/>
    <n v="161.97381923631406"/>
  </r>
  <r>
    <n v="1743"/>
    <s v="Paige Jacobs"/>
    <x v="4"/>
    <n v="0"/>
    <n v="55.99"/>
    <n v="2.5"/>
    <x v="1"/>
    <x v="1"/>
    <x v="1"/>
    <x v="12"/>
    <x v="1"/>
    <s v="Accessory28"/>
    <n v="0.83"/>
    <s v="United States"/>
    <x v="1"/>
    <x v="18"/>
    <s v="Friendswood"/>
    <n v="77546"/>
    <x v="42"/>
    <d v="2015-02-14T00:00:00"/>
    <n v="-121.05808"/>
    <n v="1"/>
    <n v="52.1"/>
    <n v="91025"/>
    <x v="1"/>
    <n v="431.23848961731147"/>
  </r>
  <r>
    <n v="2553"/>
    <s v="Virginia McNeill"/>
    <x v="4"/>
    <n v="0.03"/>
    <n v="12.53"/>
    <n v="7.17"/>
    <x v="1"/>
    <x v="2"/>
    <x v="2"/>
    <x v="5"/>
    <x v="5"/>
    <s v="GBC ProClick Spines for 32-Hole Punch"/>
    <n v="0.38"/>
    <s v="United States"/>
    <x v="1"/>
    <x v="30"/>
    <s v="Kenosha"/>
    <n v="53142"/>
    <x v="42"/>
    <d v="2015-02-13T00:00:00"/>
    <n v="-20.320499999999999"/>
    <n v="1"/>
    <n v="19.32"/>
    <n v="86528"/>
    <x v="1"/>
    <n v="192.82124427713524"/>
  </r>
  <r>
    <n v="3324"/>
    <s v="Leslie Jacobson"/>
    <x v="4"/>
    <n v="0.05"/>
    <n v="6.48"/>
    <n v="8.19"/>
    <x v="1"/>
    <x v="1"/>
    <x v="2"/>
    <x v="7"/>
    <x v="5"/>
    <s v="Xerox 217"/>
    <n v="0.37"/>
    <s v="United States"/>
    <x v="2"/>
    <x v="41"/>
    <s v="El Mirage"/>
    <n v="85335"/>
    <x v="42"/>
    <d v="2015-02-15T00:00:00"/>
    <n v="-164.18"/>
    <n v="9"/>
    <n v="58.5"/>
    <n v="90985"/>
    <x v="2"/>
    <n v="-26.161638967413502"/>
  </r>
  <r>
    <n v="3369"/>
    <s v="Stacy Byrne"/>
    <x v="4"/>
    <n v="0.06"/>
    <n v="7.1"/>
    <n v="6.05"/>
    <x v="1"/>
    <x v="2"/>
    <x v="2"/>
    <x v="5"/>
    <x v="5"/>
    <s v="Wilson Jones Hanging View Binder, White, 1&quot;"/>
    <n v="0.39"/>
    <s v="United States"/>
    <x v="3"/>
    <x v="27"/>
    <s v="Westerville"/>
    <n v="43081"/>
    <x v="42"/>
    <d v="2015-02-13T00:00:00"/>
    <n v="-42.170499999999997"/>
    <n v="4"/>
    <n v="29.99"/>
    <n v="90500"/>
    <x v="3"/>
    <n v="110.96374366128759"/>
  </r>
  <r>
    <n v="1298"/>
    <s v="Herbert Beard"/>
    <x v="3"/>
    <n v="0.04"/>
    <n v="150.97999999999999"/>
    <n v="13.99"/>
    <x v="1"/>
    <x v="2"/>
    <x v="1"/>
    <x v="3"/>
    <x v="6"/>
    <s v="Canon MP41DH Printing Calculator"/>
    <n v="0.38"/>
    <s v="United States"/>
    <x v="1"/>
    <x v="18"/>
    <s v="Sulphur Springs"/>
    <n v="75482"/>
    <x v="42"/>
    <d v="2015-02-15T00:00:00"/>
    <n v="606.05460000000005"/>
    <n v="6"/>
    <n v="878.34"/>
    <n v="90662"/>
    <x v="1"/>
    <n v="1638.1916579477538"/>
  </r>
  <r>
    <n v="1298"/>
    <s v="Herbert Beard"/>
    <x v="3"/>
    <n v="0.04"/>
    <n v="176.19"/>
    <n v="11.87"/>
    <x v="1"/>
    <x v="2"/>
    <x v="2"/>
    <x v="6"/>
    <x v="5"/>
    <s v="Fellowes High-Stak® Drawer Files"/>
    <n v="0.62"/>
    <s v="United States"/>
    <x v="1"/>
    <x v="18"/>
    <s v="Sulphur Springs"/>
    <n v="75482"/>
    <x v="42"/>
    <d v="2015-02-14T00:00:00"/>
    <n v="320.10000000000002"/>
    <n v="4"/>
    <n v="676.57"/>
    <n v="90662"/>
    <x v="1"/>
    <n v="1565.2428647972542"/>
  </r>
  <r>
    <n v="2020"/>
    <s v="Erika Jordan"/>
    <x v="0"/>
    <n v="0.02"/>
    <n v="120.98"/>
    <n v="58.64"/>
    <x v="0"/>
    <x v="2"/>
    <x v="0"/>
    <x v="10"/>
    <x v="0"/>
    <s v="O'Sullivan Living Dimensions 2-Shelf Bookcases"/>
    <n v="0.75"/>
    <s v="United States"/>
    <x v="3"/>
    <x v="28"/>
    <s v="Plum"/>
    <n v="15239"/>
    <x v="43"/>
    <d v="2015-02-15T00:00:00"/>
    <n v="-1330.5"/>
    <n v="11"/>
    <n v="1370.99"/>
    <n v="86933"/>
    <x v="3"/>
    <n v="1401.3806307947796"/>
  </r>
  <r>
    <n v="3342"/>
    <s v="Paul Tate"/>
    <x v="0"/>
    <n v="0.03"/>
    <n v="194.3"/>
    <n v="11.54"/>
    <x v="1"/>
    <x v="2"/>
    <x v="0"/>
    <x v="11"/>
    <x v="4"/>
    <s v="Electrix Halogen Magnifier Lamp"/>
    <n v="0.59"/>
    <s v="United States"/>
    <x v="3"/>
    <x v="31"/>
    <s v="Washington"/>
    <n v="20006"/>
    <x v="43"/>
    <d v="2015-02-15T00:00:00"/>
    <n v="2861.01"/>
    <n v="42"/>
    <n v="8549.0400000000009"/>
    <n v="21572"/>
    <x v="3"/>
    <n v="4285.4757732524631"/>
  </r>
  <r>
    <n v="3344"/>
    <s v="Jim Hinson"/>
    <x v="0"/>
    <n v="0.03"/>
    <n v="194.3"/>
    <n v="11.54"/>
    <x v="1"/>
    <x v="2"/>
    <x v="0"/>
    <x v="11"/>
    <x v="4"/>
    <s v="Electrix Halogen Magnifier Lamp"/>
    <n v="0.59"/>
    <s v="United States"/>
    <x v="1"/>
    <x v="25"/>
    <s v="Rochester Hills"/>
    <n v="48307"/>
    <x v="43"/>
    <d v="2015-02-15T00:00:00"/>
    <n v="1544.9306999999999"/>
    <n v="11"/>
    <n v="2239.0300000000002"/>
    <n v="89928"/>
    <x v="1"/>
    <n v="2937.7767173574871"/>
  </r>
  <r>
    <n v="1554"/>
    <s v="Joan Floyd"/>
    <x v="1"/>
    <n v="0.03"/>
    <n v="124.49"/>
    <n v="51.94"/>
    <x v="0"/>
    <x v="1"/>
    <x v="0"/>
    <x v="0"/>
    <x v="0"/>
    <s v="Bevis 36 x 72 Conference Tables"/>
    <n v="0.63"/>
    <s v="United States"/>
    <x v="0"/>
    <x v="0"/>
    <s v="Gulfport"/>
    <n v="39503"/>
    <x v="43"/>
    <d v="2015-02-14T00:00:00"/>
    <n v="-4.0179999999999998"/>
    <n v="7"/>
    <n v="894.88"/>
    <n v="87487"/>
    <x v="0"/>
    <n v="2127.3211589428465"/>
  </r>
  <r>
    <n v="2897"/>
    <s v="Betty Giles"/>
    <x v="1"/>
    <n v="0.05"/>
    <n v="80.97"/>
    <n v="30.06"/>
    <x v="0"/>
    <x v="2"/>
    <x v="1"/>
    <x v="3"/>
    <x v="0"/>
    <s v="Hewlett-Packard Deskjet 940 REFURBISHED Color Inkjet Printer"/>
    <n v="0.4"/>
    <s v="United States"/>
    <x v="1"/>
    <x v="7"/>
    <s v="Maple Grove"/>
    <n v="55369"/>
    <x v="43"/>
    <d v="2015-02-14T00:00:00"/>
    <n v="565.17999999999995"/>
    <n v="11"/>
    <n v="904.25"/>
    <n v="86926"/>
    <x v="1"/>
    <n v="1824.0756703754776"/>
  </r>
  <r>
    <n v="2897"/>
    <s v="Betty Giles"/>
    <x v="1"/>
    <n v="0"/>
    <n v="6.48"/>
    <n v="10.050000000000001"/>
    <x v="1"/>
    <x v="2"/>
    <x v="2"/>
    <x v="7"/>
    <x v="5"/>
    <s v="Xerox 1997"/>
    <n v="0.37"/>
    <s v="United States"/>
    <x v="1"/>
    <x v="7"/>
    <s v="Maple Grove"/>
    <n v="55369"/>
    <x v="43"/>
    <d v="2015-02-15T00:00:00"/>
    <n v="-38.72"/>
    <n v="2"/>
    <n v="16.309999999999999"/>
    <n v="86926"/>
    <x v="1"/>
    <n v="230.88703322563686"/>
  </r>
  <r>
    <n v="2058"/>
    <s v="Louise Webster Sharma"/>
    <x v="4"/>
    <n v="7.0000000000000007E-2"/>
    <n v="5.98"/>
    <n v="5.46"/>
    <x v="1"/>
    <x v="3"/>
    <x v="2"/>
    <x v="7"/>
    <x v="5"/>
    <s v="Xerox 1983"/>
    <n v="0.36"/>
    <s v="United States"/>
    <x v="0"/>
    <x v="9"/>
    <s v="Hickory"/>
    <n v="28601"/>
    <x v="43"/>
    <d v="2015-02-15T00:00:00"/>
    <n v="46.65"/>
    <n v="5"/>
    <n v="32.76"/>
    <n v="88040"/>
    <x v="0"/>
    <n v="120.11882801974068"/>
  </r>
  <r>
    <n v="3170"/>
    <s v="Lawrence Haas"/>
    <x v="4"/>
    <n v="0.1"/>
    <n v="7.28"/>
    <n v="5.47"/>
    <x v="1"/>
    <x v="3"/>
    <x v="2"/>
    <x v="7"/>
    <x v="5"/>
    <s v="Southworth Structures Collection™"/>
    <n v="0.35"/>
    <s v="United States"/>
    <x v="0"/>
    <x v="12"/>
    <s v="Port Saint Lucie"/>
    <n v="34952"/>
    <x v="43"/>
    <d v="2015-02-13T00:00:00"/>
    <n v="167.334"/>
    <n v="12"/>
    <n v="83.14"/>
    <n v="86489"/>
    <x v="0"/>
    <n v="219.91486415589557"/>
  </r>
  <r>
    <n v="2190"/>
    <s v="Marvin Patrick"/>
    <x v="0"/>
    <n v="0.05"/>
    <n v="16.98"/>
    <n v="7.78"/>
    <x v="1"/>
    <x v="2"/>
    <x v="2"/>
    <x v="2"/>
    <x v="1"/>
    <s v="Stanley Bostitch Contemporary Electric Pencil Sharpeners"/>
    <n v="0.56999999999999995"/>
    <s v="United States"/>
    <x v="1"/>
    <x v="25"/>
    <s v="Detroit"/>
    <n v="48227"/>
    <x v="44"/>
    <d v="2015-02-16T00:00:00"/>
    <n v="-47.28"/>
    <n v="45"/>
    <n v="761.67"/>
    <n v="41636"/>
    <x v="1"/>
    <n v="617.97291496405353"/>
  </r>
  <r>
    <n v="2190"/>
    <s v="Marvin Patrick"/>
    <x v="0"/>
    <n v="0.03"/>
    <n v="115.99"/>
    <n v="4.2300000000000004"/>
    <x v="1"/>
    <x v="2"/>
    <x v="1"/>
    <x v="12"/>
    <x v="5"/>
    <s v="282"/>
    <n v="0.56000000000000005"/>
    <s v="United States"/>
    <x v="1"/>
    <x v="25"/>
    <s v="Detroit"/>
    <n v="48227"/>
    <x v="44"/>
    <d v="2015-02-16T00:00:00"/>
    <n v="722.24099999999999"/>
    <n v="49"/>
    <n v="5014.07"/>
    <n v="41636"/>
    <x v="1"/>
    <n v="1622.9831934029353"/>
  </r>
  <r>
    <n v="2193"/>
    <s v="Donald Melton"/>
    <x v="0"/>
    <n v="0.05"/>
    <n v="16.98"/>
    <n v="7.78"/>
    <x v="1"/>
    <x v="2"/>
    <x v="2"/>
    <x v="2"/>
    <x v="1"/>
    <s v="Stanley Bostitch Contemporary Electric Pencil Sharpeners"/>
    <n v="0.56999999999999995"/>
    <s v="United States"/>
    <x v="0"/>
    <x v="9"/>
    <s v="New Bern"/>
    <n v="28560"/>
    <x v="44"/>
    <d v="2015-02-16T00:00:00"/>
    <n v="-161"/>
    <n v="11"/>
    <n v="186.19"/>
    <n v="90685"/>
    <x v="0"/>
    <n v="501.52070981473122"/>
  </r>
  <r>
    <n v="2193"/>
    <s v="Donald Melton"/>
    <x v="0"/>
    <n v="0.03"/>
    <n v="115.99"/>
    <n v="4.2300000000000004"/>
    <x v="1"/>
    <x v="2"/>
    <x v="1"/>
    <x v="12"/>
    <x v="5"/>
    <s v="282"/>
    <n v="0.56000000000000005"/>
    <s v="United States"/>
    <x v="0"/>
    <x v="9"/>
    <s v="New Bern"/>
    <n v="28560"/>
    <x v="44"/>
    <d v="2015-02-16T00:00:00"/>
    <n v="848.3646"/>
    <n v="12"/>
    <n v="1227.94"/>
    <n v="90685"/>
    <x v="0"/>
    <n v="1752.1370040023994"/>
  </r>
  <r>
    <n v="2358"/>
    <s v="Danielle Baird"/>
    <x v="0"/>
    <n v="0.05"/>
    <n v="2.08"/>
    <n v="2.56"/>
    <x v="1"/>
    <x v="2"/>
    <x v="2"/>
    <x v="16"/>
    <x v="1"/>
    <s v="Kleencut® Forged Office Shears by Acme United Corporation"/>
    <n v="0.55000000000000004"/>
    <s v="United States"/>
    <x v="0"/>
    <x v="12"/>
    <s v="Fort Lauderdale"/>
    <n v="33311"/>
    <x v="44"/>
    <d v="2015-02-16T00:00:00"/>
    <n v="-1045.0160000000001"/>
    <n v="19"/>
    <n v="40.93"/>
    <n v="88268"/>
    <x v="0"/>
    <n v="-611.31978821076768"/>
  </r>
  <r>
    <n v="2490"/>
    <s v="Pauline Finch"/>
    <x v="0"/>
    <n v="0.09"/>
    <n v="348.21"/>
    <n v="40.19"/>
    <x v="0"/>
    <x v="2"/>
    <x v="0"/>
    <x v="0"/>
    <x v="0"/>
    <s v="Bretford CR4500 Series Slim Rectangular Table"/>
    <n v="0.62"/>
    <s v="United States"/>
    <x v="2"/>
    <x v="8"/>
    <s v="Costa Mesa"/>
    <n v="92627"/>
    <x v="44"/>
    <d v="2015-02-16T00:00:00"/>
    <n v="-93.85"/>
    <n v="2"/>
    <n v="662.8"/>
    <n v="86884"/>
    <x v="2"/>
    <n v="2715.4349891015022"/>
  </r>
  <r>
    <n v="2491"/>
    <s v="Sean N Boyer"/>
    <x v="0"/>
    <n v="0.09"/>
    <n v="348.21"/>
    <n v="40.19"/>
    <x v="0"/>
    <x v="2"/>
    <x v="0"/>
    <x v="0"/>
    <x v="0"/>
    <s v="Bretford CR4500 Series Slim Rectangular Table"/>
    <n v="0.62"/>
    <s v="United States"/>
    <x v="2"/>
    <x v="8"/>
    <s v="Los Angeles"/>
    <n v="90045"/>
    <x v="44"/>
    <d v="2015-02-16T00:00:00"/>
    <n v="-93.85"/>
    <n v="8"/>
    <n v="2651.21"/>
    <n v="48836"/>
    <x v="2"/>
    <n v="2715.4349891015022"/>
  </r>
  <r>
    <n v="3069"/>
    <s v="Tiffany Merrill"/>
    <x v="0"/>
    <n v="0.09"/>
    <n v="1.82"/>
    <n v="0.83"/>
    <x v="1"/>
    <x v="1"/>
    <x v="2"/>
    <x v="2"/>
    <x v="2"/>
    <s v="Newell 307"/>
    <n v="0.56999999999999995"/>
    <s v="United States"/>
    <x v="1"/>
    <x v="7"/>
    <s v="Oakdale"/>
    <n v="55128"/>
    <x v="44"/>
    <d v="2015-02-15T00:00:00"/>
    <n v="-6.734"/>
    <n v="22"/>
    <n v="36.82"/>
    <n v="88192"/>
    <x v="1"/>
    <n v="334.0922575580621"/>
  </r>
  <r>
    <n v="3393"/>
    <s v="Irene Murphy"/>
    <x v="0"/>
    <n v="0.08"/>
    <n v="4.4800000000000004"/>
    <n v="2.5"/>
    <x v="1"/>
    <x v="1"/>
    <x v="2"/>
    <x v="15"/>
    <x v="5"/>
    <s v="Ampad #10 Peel &amp; Seel® Holiday Envelopes"/>
    <n v="0.37"/>
    <s v="United States"/>
    <x v="2"/>
    <x v="4"/>
    <s v="Pullman"/>
    <n v="99163"/>
    <x v="44"/>
    <d v="2015-02-15T00:00:00"/>
    <n v="-3.2448000000000001"/>
    <n v="19"/>
    <n v="80.2"/>
    <n v="87909"/>
    <x v="2"/>
    <n v="232.52885772579464"/>
  </r>
  <r>
    <n v="306"/>
    <s v="Thomas McAllister"/>
    <x v="1"/>
    <n v="0.01"/>
    <n v="8.33"/>
    <n v="1.99"/>
    <x v="1"/>
    <x v="0"/>
    <x v="1"/>
    <x v="1"/>
    <x v="1"/>
    <s v="80 Minute Slim Jewel Case CD-R , 10/Pack - Staples"/>
    <n v="0.52"/>
    <s v="United States"/>
    <x v="3"/>
    <x v="36"/>
    <s v="Pikesville"/>
    <n v="21208"/>
    <x v="44"/>
    <d v="2015-02-15T00:00:00"/>
    <n v="15.895200000000001"/>
    <n v="8"/>
    <n v="70.16"/>
    <n v="87057"/>
    <x v="3"/>
    <n v="148.43113375727327"/>
  </r>
  <r>
    <n v="306"/>
    <s v="Thomas McAllister"/>
    <x v="1"/>
    <n v="0.04"/>
    <n v="85.99"/>
    <n v="0.99"/>
    <x v="1"/>
    <x v="0"/>
    <x v="1"/>
    <x v="12"/>
    <x v="2"/>
    <s v="Accessory34"/>
    <n v="0.55000000000000004"/>
    <s v="United States"/>
    <x v="3"/>
    <x v="36"/>
    <s v="Pikesville"/>
    <n v="21208"/>
    <x v="44"/>
    <d v="2015-02-16T00:00:00"/>
    <n v="855.99329999999998"/>
    <n v="17"/>
    <n v="1240.57"/>
    <n v="87057"/>
    <x v="3"/>
    <n v="1229.5066181076038"/>
  </r>
  <r>
    <n v="308"/>
    <s v="Glen Caldwell"/>
    <x v="1"/>
    <n v="0.01"/>
    <n v="8.33"/>
    <n v="1.99"/>
    <x v="1"/>
    <x v="0"/>
    <x v="1"/>
    <x v="1"/>
    <x v="1"/>
    <s v="80 Minute Slim Jewel Case CD-R , 10/Pack - Staples"/>
    <n v="0.52"/>
    <s v="United States"/>
    <x v="2"/>
    <x v="4"/>
    <s v="Seattle"/>
    <n v="98115"/>
    <x v="44"/>
    <d v="2015-02-15T00:00:00"/>
    <n v="10.74"/>
    <n v="32"/>
    <n v="280.62"/>
    <n v="37760"/>
    <x v="2"/>
    <n v="143.15207635324774"/>
  </r>
  <r>
    <n v="1156"/>
    <s v="Edith Forbes"/>
    <x v="1"/>
    <n v="0.06"/>
    <n v="175.99"/>
    <n v="8.99"/>
    <x v="1"/>
    <x v="1"/>
    <x v="1"/>
    <x v="12"/>
    <x v="5"/>
    <s v="2180"/>
    <n v="0.56999999999999995"/>
    <s v="United States"/>
    <x v="3"/>
    <x v="35"/>
    <s v="Tewksbury"/>
    <n v="1876"/>
    <x v="44"/>
    <d v="2015-02-15T00:00:00"/>
    <n v="48.47148"/>
    <n v="7"/>
    <n v="1013.84"/>
    <n v="90855"/>
    <x v="3"/>
    <n v="889.19182223234816"/>
  </r>
  <r>
    <n v="1745"/>
    <s v="Herbert Holden"/>
    <x v="2"/>
    <n v="0.04"/>
    <n v="60.65"/>
    <n v="12.23"/>
    <x v="1"/>
    <x v="2"/>
    <x v="0"/>
    <x v="11"/>
    <x v="6"/>
    <s v="Tenex Traditional Chairmats for Medium Pile Carpet, Standard Lip, 36&quot; x 48&quot;"/>
    <n v="0.64"/>
    <s v="United States"/>
    <x v="0"/>
    <x v="5"/>
    <s v="Atlanta"/>
    <n v="30305"/>
    <x v="44"/>
    <d v="2015-02-16T00:00:00"/>
    <n v="116.5063"/>
    <n v="4"/>
    <n v="256.77"/>
    <n v="13408"/>
    <x v="0"/>
    <n v="900.06352437078556"/>
  </r>
  <r>
    <n v="1749"/>
    <s v="Sherri P Stephens"/>
    <x v="2"/>
    <n v="0.04"/>
    <n v="60.65"/>
    <n v="12.23"/>
    <x v="1"/>
    <x v="2"/>
    <x v="0"/>
    <x v="11"/>
    <x v="6"/>
    <s v="Tenex Traditional Chairmats for Medium Pile Carpet, Standard Lip, 36&quot; x 48&quot;"/>
    <n v="0.64"/>
    <s v="United States"/>
    <x v="1"/>
    <x v="19"/>
    <s v="Lawton"/>
    <n v="73505"/>
    <x v="44"/>
    <d v="2015-02-16T00:00:00"/>
    <n v="44.2911"/>
    <n v="1"/>
    <n v="64.19"/>
    <n v="87244"/>
    <x v="1"/>
    <n v="826.11330202379872"/>
  </r>
  <r>
    <n v="639"/>
    <s v="Lois Rowland"/>
    <x v="3"/>
    <n v="0"/>
    <n v="236.97"/>
    <n v="59.24"/>
    <x v="0"/>
    <x v="1"/>
    <x v="0"/>
    <x v="0"/>
    <x v="0"/>
    <s v="Chromcraft Rectangular Conference Tables"/>
    <n v="0.61"/>
    <s v="United States"/>
    <x v="2"/>
    <x v="8"/>
    <s v="Santa Maria"/>
    <n v="93454"/>
    <x v="44"/>
    <d v="2015-02-15T00:00:00"/>
    <n v="1192.04"/>
    <n v="9"/>
    <n v="1769.91"/>
    <n v="87952"/>
    <x v="2"/>
    <n v="4113.021289994741"/>
  </r>
  <r>
    <n v="640"/>
    <s v="Neal Wolfe"/>
    <x v="3"/>
    <n v="0"/>
    <n v="236.97"/>
    <n v="59.24"/>
    <x v="0"/>
    <x v="1"/>
    <x v="0"/>
    <x v="0"/>
    <x v="0"/>
    <s v="Chromcraft Rectangular Conference Tables"/>
    <n v="0.61"/>
    <s v="United States"/>
    <x v="2"/>
    <x v="4"/>
    <s v="Seattle"/>
    <n v="98119"/>
    <x v="44"/>
    <d v="2015-02-15T00:00:00"/>
    <n v="1192.04"/>
    <n v="34"/>
    <n v="6686.34"/>
    <n v="56452"/>
    <x v="2"/>
    <n v="4113.021289994741"/>
  </r>
  <r>
    <n v="1682"/>
    <s v="Julie Edwards"/>
    <x v="3"/>
    <n v="0.04"/>
    <n v="6.28"/>
    <n v="5.41"/>
    <x v="1"/>
    <x v="1"/>
    <x v="0"/>
    <x v="11"/>
    <x v="5"/>
    <s v="Eldon® 200 Class™ Desk Accessories"/>
    <n v="0.53"/>
    <s v="United States"/>
    <x v="1"/>
    <x v="10"/>
    <s v="Chicago"/>
    <n v="60611"/>
    <x v="44"/>
    <d v="2015-02-16T00:00:00"/>
    <n v="-38.380000000000003"/>
    <n v="43"/>
    <n v="284.48"/>
    <n v="14115"/>
    <x v="1"/>
    <n v="353.06068318029645"/>
  </r>
  <r>
    <n v="1683"/>
    <s v="Wesley Corbett"/>
    <x v="3"/>
    <n v="0.04"/>
    <n v="6.28"/>
    <n v="5.41"/>
    <x v="1"/>
    <x v="1"/>
    <x v="0"/>
    <x v="11"/>
    <x v="5"/>
    <s v="Eldon® 200 Class™ Desk Accessories"/>
    <n v="0.53"/>
    <s v="United States"/>
    <x v="1"/>
    <x v="18"/>
    <s v="Conroe"/>
    <n v="77301"/>
    <x v="44"/>
    <d v="2015-02-16T00:00:00"/>
    <n v="-19.957599999999999"/>
    <n v="11"/>
    <n v="72.77"/>
    <n v="90612"/>
    <x v="1"/>
    <n v="371.92569464831331"/>
  </r>
  <r>
    <n v="11"/>
    <s v="Marcus Dunlap"/>
    <x v="0"/>
    <n v="0.06"/>
    <n v="9.48"/>
    <n v="7.29"/>
    <x v="1"/>
    <x v="2"/>
    <x v="0"/>
    <x v="11"/>
    <x v="1"/>
    <s v="DAX Two-Tone Rosewood/Black Document Frame, Desktop, 5 x 7"/>
    <n v="0.45"/>
    <s v="United States"/>
    <x v="3"/>
    <x v="33"/>
    <s v="Roselle"/>
    <n v="7203"/>
    <x v="45"/>
    <d v="2015-02-17T00:00:00"/>
    <n v="-53.809600000000003"/>
    <n v="22"/>
    <n v="211.15"/>
    <n v="90192"/>
    <x v="3"/>
    <n v="467.89388774621597"/>
  </r>
  <r>
    <n v="596"/>
    <s v="Doris Fitzpatrick"/>
    <x v="0"/>
    <n v="0.03"/>
    <n v="3.8"/>
    <n v="1.49"/>
    <x v="1"/>
    <x v="1"/>
    <x v="2"/>
    <x v="5"/>
    <x v="5"/>
    <s v="Durable Pressboard Binders"/>
    <n v="0.38"/>
    <s v="United States"/>
    <x v="1"/>
    <x v="2"/>
    <s v="Carmel"/>
    <n v="46032"/>
    <x v="45"/>
    <d v="2015-02-17T00:00:00"/>
    <n v="15.2745"/>
    <n v="6"/>
    <n v="24.27"/>
    <n v="86308"/>
    <x v="1"/>
    <n v="262.80058337520427"/>
  </r>
  <r>
    <n v="596"/>
    <s v="Doris Fitzpatrick"/>
    <x v="0"/>
    <n v="7.0000000000000007E-2"/>
    <n v="7.98"/>
    <n v="1.25"/>
    <x v="1"/>
    <x v="1"/>
    <x v="2"/>
    <x v="7"/>
    <x v="2"/>
    <s v="Adams Telephone Message Book w/Frequently-Called Numbers Space, 400 Messages per Book"/>
    <n v="0.35"/>
    <s v="United States"/>
    <x v="1"/>
    <x v="2"/>
    <s v="Carmel"/>
    <n v="46032"/>
    <x v="45"/>
    <d v="2015-02-17T00:00:00"/>
    <n v="26.585699999999999"/>
    <n v="5"/>
    <n v="38.53"/>
    <n v="86308"/>
    <x v="1"/>
    <n v="229.47770207626286"/>
  </r>
  <r>
    <n v="596"/>
    <s v="Doris Fitzpatrick"/>
    <x v="0"/>
    <n v="7.0000000000000007E-2"/>
    <n v="417.4"/>
    <n v="75.23"/>
    <x v="0"/>
    <x v="1"/>
    <x v="0"/>
    <x v="0"/>
    <x v="0"/>
    <s v="Bretford “Just In Time” Height-Adjustable Multi-Task Work Tables"/>
    <n v="0.79"/>
    <s v="United States"/>
    <x v="1"/>
    <x v="2"/>
    <s v="Carmel"/>
    <n v="46032"/>
    <x v="45"/>
    <d v="2015-02-16T00:00:00"/>
    <n v="-575.35199999999998"/>
    <n v="12"/>
    <n v="4910.72"/>
    <n v="86308"/>
    <x v="1"/>
    <n v="3502.7748044514901"/>
  </r>
  <r>
    <n v="2260"/>
    <s v="Geoffrey H Wong"/>
    <x v="0"/>
    <n v="0.02"/>
    <n v="4.9800000000000004"/>
    <n v="0.49"/>
    <x v="1"/>
    <x v="3"/>
    <x v="2"/>
    <x v="13"/>
    <x v="5"/>
    <s v="Avery White Multi-Purpose Labels"/>
    <n v="0.39"/>
    <s v="United States"/>
    <x v="0"/>
    <x v="5"/>
    <s v="Rome"/>
    <n v="30161"/>
    <x v="45"/>
    <d v="2015-02-16T00:00:00"/>
    <n v="-52.863999999999997"/>
    <n v="17"/>
    <n v="87.11"/>
    <n v="89601"/>
    <x v="0"/>
    <n v="212.93877713852225"/>
  </r>
  <r>
    <n v="2260"/>
    <s v="Geoffrey H Wong"/>
    <x v="0"/>
    <n v="0.01"/>
    <n v="20.99"/>
    <n v="0.99"/>
    <x v="1"/>
    <x v="3"/>
    <x v="1"/>
    <x v="12"/>
    <x v="1"/>
    <s v="Accessory15"/>
    <n v="0.83"/>
    <s v="United States"/>
    <x v="0"/>
    <x v="5"/>
    <s v="Rome"/>
    <n v="30161"/>
    <x v="45"/>
    <d v="2015-02-16T00:00:00"/>
    <n v="45.378"/>
    <n v="9"/>
    <n v="170.46"/>
    <n v="89601"/>
    <x v="0"/>
    <n v="749.85221535539904"/>
  </r>
  <r>
    <n v="3211"/>
    <s v="Jonathan Crabtree"/>
    <x v="1"/>
    <n v="0.1"/>
    <n v="7.31"/>
    <n v="0.49"/>
    <x v="1"/>
    <x v="3"/>
    <x v="2"/>
    <x v="13"/>
    <x v="5"/>
    <s v="Self-Adhesive Address Labels for Typewriters by Universal"/>
    <n v="0.38"/>
    <s v="United States"/>
    <x v="1"/>
    <x v="10"/>
    <s v="Addison"/>
    <n v="60101"/>
    <x v="45"/>
    <d v="2015-02-16T00:00:00"/>
    <n v="55.020600000000002"/>
    <n v="12"/>
    <n v="79.739999999999995"/>
    <n v="91522"/>
    <x v="1"/>
    <n v="-22.962953540133398"/>
  </r>
  <r>
    <n v="3211"/>
    <s v="Jonathan Crabtree"/>
    <x v="1"/>
    <n v="0.1"/>
    <n v="20.99"/>
    <n v="2.5"/>
    <x v="1"/>
    <x v="3"/>
    <x v="1"/>
    <x v="12"/>
    <x v="2"/>
    <s v="Accessory37"/>
    <n v="0.81"/>
    <s v="United States"/>
    <x v="1"/>
    <x v="10"/>
    <s v="Addison"/>
    <n v="60101"/>
    <x v="45"/>
    <d v="2015-02-16T00:00:00"/>
    <n v="-43.65504"/>
    <n v="23"/>
    <n v="392.45"/>
    <n v="91522"/>
    <x v="1"/>
    <n v="331.81664033301456"/>
  </r>
  <r>
    <n v="393"/>
    <s v="Shawn Combs"/>
    <x v="2"/>
    <n v="7.0000000000000007E-2"/>
    <n v="9.7100000000000009"/>
    <n v="9.4499999999999993"/>
    <x v="1"/>
    <x v="3"/>
    <x v="2"/>
    <x v="6"/>
    <x v="5"/>
    <s v="Filing/Storage Totes and Swivel Casters"/>
    <n v="0.6"/>
    <s v="United States"/>
    <x v="3"/>
    <x v="11"/>
    <s v="Auburn"/>
    <n v="13021"/>
    <x v="45"/>
    <d v="2015-02-22T00:00:00"/>
    <n v="-81.77"/>
    <n v="3"/>
    <n v="31.44"/>
    <n v="86382"/>
    <x v="3"/>
    <n v="377.07050985499518"/>
  </r>
  <r>
    <n v="651"/>
    <s v="Leah Clapp"/>
    <x v="2"/>
    <n v="0.04"/>
    <n v="880.98"/>
    <n v="44.55"/>
    <x v="0"/>
    <x v="1"/>
    <x v="0"/>
    <x v="10"/>
    <x v="0"/>
    <s v="Riverside Palais Royal Lawyers Bookcase, Royale Cherry Finish"/>
    <n v="0.62"/>
    <s v="United States"/>
    <x v="2"/>
    <x v="26"/>
    <s v="Las Vegas"/>
    <n v="89115"/>
    <x v="45"/>
    <d v="2015-02-19T00:00:00"/>
    <n v="4233.2587999999996"/>
    <n v="8"/>
    <n v="6901.25"/>
    <n v="91576"/>
    <x v="2"/>
    <n v="8699.6994016227218"/>
  </r>
  <r>
    <n v="651"/>
    <s v="Leah Clapp"/>
    <x v="2"/>
    <n v="7.0000000000000007E-2"/>
    <n v="13.4"/>
    <n v="4.95"/>
    <x v="1"/>
    <x v="1"/>
    <x v="0"/>
    <x v="11"/>
    <x v="1"/>
    <s v="Electrix 20W Halogen Replacement Bulb for Zoom-In Desk Lamp"/>
    <n v="0.37"/>
    <s v="United States"/>
    <x v="2"/>
    <x v="26"/>
    <s v="Las Vegas"/>
    <n v="89115"/>
    <x v="45"/>
    <d v="2015-02-20T00:00:00"/>
    <n v="102.76860000000001"/>
    <n v="11"/>
    <n v="148.94"/>
    <n v="91576"/>
    <x v="2"/>
    <n v="233.11911875931645"/>
  </r>
  <r>
    <n v="651"/>
    <s v="Leah Clapp"/>
    <x v="2"/>
    <n v="0.01"/>
    <n v="15.99"/>
    <n v="11.28"/>
    <x v="1"/>
    <x v="1"/>
    <x v="1"/>
    <x v="3"/>
    <x v="6"/>
    <s v="210 Trimline Phone, White"/>
    <n v="0.38"/>
    <s v="United States"/>
    <x v="2"/>
    <x v="26"/>
    <s v="Las Vegas"/>
    <n v="89115"/>
    <x v="45"/>
    <d v="2015-02-22T00:00:00"/>
    <n v="-36.671543999999997"/>
    <n v="12"/>
    <n v="200.68"/>
    <n v="91576"/>
    <x v="2"/>
    <n v="321.36297683607785"/>
  </r>
  <r>
    <n v="2684"/>
    <s v="Edna Michael"/>
    <x v="2"/>
    <n v="0.09"/>
    <n v="8.74"/>
    <n v="1.39"/>
    <x v="2"/>
    <x v="0"/>
    <x v="2"/>
    <x v="15"/>
    <x v="5"/>
    <s v="#10- 4 1/8&quot; x 9 1/2&quot; Recycled Envelopes"/>
    <n v="0.38"/>
    <s v="United States"/>
    <x v="0"/>
    <x v="12"/>
    <s v="Port Charlotte"/>
    <n v="33952"/>
    <x v="45"/>
    <d v="2015-02-20T00:00:00"/>
    <n v="23.616"/>
    <n v="1"/>
    <n v="11.78"/>
    <n v="89146"/>
    <x v="0"/>
    <n v="-28.153527234113913"/>
  </r>
  <r>
    <n v="2684"/>
    <s v="Edna Michael"/>
    <x v="2"/>
    <n v="0.09"/>
    <n v="18.97"/>
    <n v="9.0299999999999994"/>
    <x v="1"/>
    <x v="0"/>
    <x v="2"/>
    <x v="7"/>
    <x v="5"/>
    <s v="Computer Printout Paper with Letter-Trim Perforations"/>
    <n v="0.37"/>
    <s v="United States"/>
    <x v="0"/>
    <x v="12"/>
    <s v="Port Charlotte"/>
    <n v="33952"/>
    <x v="45"/>
    <d v="2015-02-20T00:00:00"/>
    <n v="-1748.0119999999999"/>
    <n v="1"/>
    <n v="20.96"/>
    <n v="89146"/>
    <x v="0"/>
    <n v="-1525.2251397801535"/>
  </r>
  <r>
    <n v="2951"/>
    <s v="Jordan Womble"/>
    <x v="4"/>
    <n v="7.0000000000000007E-2"/>
    <n v="42.98"/>
    <n v="4.62"/>
    <x v="2"/>
    <x v="3"/>
    <x v="2"/>
    <x v="8"/>
    <x v="5"/>
    <s v="Belkin F9M820V08 8 Outlet Surge"/>
    <n v="0.56000000000000005"/>
    <s v="United States"/>
    <x v="1"/>
    <x v="38"/>
    <s v="Hays"/>
    <n v="67601"/>
    <x v="45"/>
    <d v="2015-02-17T00:00:00"/>
    <n v="565.38599999999997"/>
    <n v="19"/>
    <n v="819.4"/>
    <n v="91397"/>
    <x v="1"/>
    <n v="828.04916947876768"/>
  </r>
  <r>
    <n v="2951"/>
    <s v="Jordan Womble"/>
    <x v="4"/>
    <n v="0.03"/>
    <n v="89.99"/>
    <n v="42"/>
    <x v="0"/>
    <x v="3"/>
    <x v="0"/>
    <x v="9"/>
    <x v="3"/>
    <s v="Global Leather Task Chair, Black"/>
    <n v="0.66"/>
    <s v="United States"/>
    <x v="1"/>
    <x v="38"/>
    <s v="Hays"/>
    <n v="67601"/>
    <x v="45"/>
    <d v="2015-02-18T00:00:00"/>
    <n v="-230.9528"/>
    <n v="19"/>
    <n v="1809.75"/>
    <n v="91397"/>
    <x v="1"/>
    <n v="1581.2272745248563"/>
  </r>
  <r>
    <n v="2355"/>
    <s v="Clyde Burnett"/>
    <x v="3"/>
    <n v="0.1"/>
    <n v="78.69"/>
    <n v="19.989999999999998"/>
    <x v="1"/>
    <x v="1"/>
    <x v="0"/>
    <x v="11"/>
    <x v="5"/>
    <s v="Howard Miller 12-3/4 Diameter Accuwave DS ™ Wall Clock"/>
    <n v="0.43"/>
    <s v="United States"/>
    <x v="2"/>
    <x v="8"/>
    <s v="Coachella"/>
    <n v="92236"/>
    <x v="45"/>
    <d v="2015-02-16T00:00:00"/>
    <n v="465.43950000000001"/>
    <n v="9"/>
    <n v="674.55"/>
    <n v="91304"/>
    <x v="2"/>
    <n v="1376.0709861282603"/>
  </r>
  <r>
    <n v="1129"/>
    <s v="Pam Patton"/>
    <x v="2"/>
    <n v="0.04"/>
    <n v="8.6"/>
    <n v="6.19"/>
    <x v="1"/>
    <x v="2"/>
    <x v="2"/>
    <x v="5"/>
    <x v="5"/>
    <s v="Avery Printable Repositionable Plastic Tabs"/>
    <n v="0.38"/>
    <s v="United States"/>
    <x v="3"/>
    <x v="35"/>
    <s v="Boston"/>
    <n v="2118"/>
    <x v="46"/>
    <d v="2015-02-23T00:00:00"/>
    <n v="-63.813499999999998"/>
    <n v="37"/>
    <n v="311.66000000000003"/>
    <n v="32037"/>
    <x v="3"/>
    <n v="169.28017201714533"/>
  </r>
  <r>
    <n v="1129"/>
    <s v="Pam Patton"/>
    <x v="2"/>
    <n v="7.0000000000000007E-2"/>
    <n v="699.99"/>
    <n v="24.49"/>
    <x v="1"/>
    <x v="2"/>
    <x v="1"/>
    <x v="4"/>
    <x v="4"/>
    <s v="Canon Imageclass D680 Copier / Fax"/>
    <n v="0.54"/>
    <s v="United States"/>
    <x v="3"/>
    <x v="35"/>
    <s v="Boston"/>
    <n v="2118"/>
    <x v="46"/>
    <d v="2015-02-20T00:00:00"/>
    <n v="325.29000000000002"/>
    <n v="15"/>
    <n v="9862.51"/>
    <n v="32037"/>
    <x v="3"/>
    <n v="3352.9427080346682"/>
  </r>
  <r>
    <n v="1132"/>
    <s v="Michael Robbins"/>
    <x v="2"/>
    <n v="0.04"/>
    <n v="8.6"/>
    <n v="6.19"/>
    <x v="1"/>
    <x v="2"/>
    <x v="2"/>
    <x v="5"/>
    <x v="5"/>
    <s v="Avery Printable Repositionable Plastic Tabs"/>
    <n v="0.38"/>
    <s v="United States"/>
    <x v="1"/>
    <x v="18"/>
    <s v="Euless"/>
    <n v="76039"/>
    <x v="46"/>
    <d v="2015-02-23T00:00:00"/>
    <n v="-63.813499999999998"/>
    <n v="9"/>
    <n v="75.81"/>
    <n v="88102"/>
    <x v="1"/>
    <n v="169.28017201714533"/>
  </r>
  <r>
    <n v="1132"/>
    <s v="Michael Robbins"/>
    <x v="2"/>
    <n v="7.0000000000000007E-2"/>
    <n v="699.99"/>
    <n v="24.49"/>
    <x v="1"/>
    <x v="2"/>
    <x v="1"/>
    <x v="4"/>
    <x v="4"/>
    <s v="Canon Imageclass D680 Copier / Fax"/>
    <n v="0.54"/>
    <s v="United States"/>
    <x v="1"/>
    <x v="18"/>
    <s v="Euless"/>
    <n v="76039"/>
    <x v="46"/>
    <d v="2015-02-20T00:00:00"/>
    <n v="325.29000000000002"/>
    <n v="4"/>
    <n v="2630"/>
    <n v="88102"/>
    <x v="1"/>
    <n v="3352.9427080346682"/>
  </r>
  <r>
    <n v="1580"/>
    <s v="Ronnie Nolan"/>
    <x v="2"/>
    <n v="0.1"/>
    <n v="11.58"/>
    <n v="6.97"/>
    <x v="1"/>
    <x v="3"/>
    <x v="2"/>
    <x v="15"/>
    <x v="5"/>
    <s v="Peel &amp; Seel® Recycled Catalog Envelopes, Brown"/>
    <n v="0.35"/>
    <s v="United States"/>
    <x v="3"/>
    <x v="29"/>
    <s v="Waterville"/>
    <n v="4901"/>
    <x v="46"/>
    <d v="2015-02-20T00:00:00"/>
    <n v="-8.3979999999999997"/>
    <n v="1"/>
    <n v="14.53"/>
    <n v="90934"/>
    <x v="3"/>
    <n v="161.89765444968464"/>
  </r>
  <r>
    <n v="1138"/>
    <s v="Malcolm Floyd"/>
    <x v="4"/>
    <n v="0.02"/>
    <n v="160.97999999999999"/>
    <n v="30"/>
    <x v="0"/>
    <x v="2"/>
    <x v="0"/>
    <x v="9"/>
    <x v="3"/>
    <s v="Office Star - Mid Back Dual function Ergonomic High Back Chair with 2-Way Adjustable Arms"/>
    <n v="0.62"/>
    <s v="United States"/>
    <x v="1"/>
    <x v="18"/>
    <s v="The Colony"/>
    <n v="75056"/>
    <x v="46"/>
    <d v="2015-02-19T00:00:00"/>
    <n v="-51.116"/>
    <n v="1"/>
    <n v="192.49"/>
    <n v="86574"/>
    <x v="1"/>
    <n v="1659.9369299118346"/>
  </r>
  <r>
    <n v="1228"/>
    <s v="Hazel Jennings"/>
    <x v="4"/>
    <n v="0"/>
    <n v="7.1"/>
    <n v="6.05"/>
    <x v="1"/>
    <x v="0"/>
    <x v="2"/>
    <x v="5"/>
    <x v="5"/>
    <s v="Wilson Jones Hanging View Binder, White, 1&quot;"/>
    <n v="0.39"/>
    <s v="United States"/>
    <x v="3"/>
    <x v="28"/>
    <s v="Philadelphia"/>
    <n v="19140"/>
    <x v="46"/>
    <d v="2015-02-17T00:00:00"/>
    <n v="-60.145000000000003"/>
    <n v="28"/>
    <n v="208.83"/>
    <n v="55874"/>
    <x v="3"/>
    <n v="92.732014615572822"/>
  </r>
  <r>
    <n v="1228"/>
    <s v="Hazel Jennings"/>
    <x v="4"/>
    <n v="0.01"/>
    <n v="4.9800000000000004"/>
    <n v="4.62"/>
    <x v="2"/>
    <x v="0"/>
    <x v="1"/>
    <x v="1"/>
    <x v="1"/>
    <s v="Imation 3.5&quot;, DISKETTE 44766 HGHLD3.52HD/FM, 10/Pack"/>
    <n v="0.64"/>
    <s v="United States"/>
    <x v="3"/>
    <x v="28"/>
    <s v="Philadelphia"/>
    <n v="19140"/>
    <x v="46"/>
    <d v="2015-02-18T00:00:00"/>
    <n v="-111.72"/>
    <n v="41"/>
    <n v="228.3"/>
    <n v="55874"/>
    <x v="3"/>
    <n v="112.72298342204236"/>
  </r>
  <r>
    <n v="1228"/>
    <s v="Hazel Jennings"/>
    <x v="4"/>
    <n v="0.06"/>
    <n v="5.68"/>
    <n v="1.39"/>
    <x v="1"/>
    <x v="0"/>
    <x v="2"/>
    <x v="15"/>
    <x v="5"/>
    <s v="Staples Standard Envelopes"/>
    <n v="0.38"/>
    <s v="United States"/>
    <x v="3"/>
    <x v="28"/>
    <s v="Philadelphia"/>
    <n v="19140"/>
    <x v="46"/>
    <d v="2015-02-16T00:00:00"/>
    <n v="33.01"/>
    <n v="24"/>
    <n v="129.53"/>
    <n v="55874"/>
    <x v="3"/>
    <n v="6.9145002538353673"/>
  </r>
  <r>
    <n v="1229"/>
    <s v="Patrick Byrne"/>
    <x v="4"/>
    <n v="0.01"/>
    <n v="4.9800000000000004"/>
    <n v="4.62"/>
    <x v="2"/>
    <x v="0"/>
    <x v="1"/>
    <x v="1"/>
    <x v="1"/>
    <s v="Imation 3.5&quot;, DISKETTE 44766 HGHLD3.52HD/FM, 10/Pack"/>
    <n v="0.64"/>
    <s v="United States"/>
    <x v="1"/>
    <x v="18"/>
    <s v="Sulphur Springs"/>
    <n v="75482"/>
    <x v="46"/>
    <d v="2015-02-18T00:00:00"/>
    <n v="-111.72"/>
    <n v="10"/>
    <n v="55.68"/>
    <n v="90378"/>
    <x v="1"/>
    <n v="112.72298342204236"/>
  </r>
  <r>
    <n v="1625"/>
    <s v="Molly Browning"/>
    <x v="4"/>
    <n v="0"/>
    <n v="209.37"/>
    <n v="69"/>
    <x v="1"/>
    <x v="2"/>
    <x v="0"/>
    <x v="0"/>
    <x v="4"/>
    <s v="Hon 2111 Invitation™ Series Corner Table"/>
    <n v="0.79"/>
    <s v="United States"/>
    <x v="3"/>
    <x v="11"/>
    <s v="Glen Cove"/>
    <n v="11542"/>
    <x v="46"/>
    <d v="2015-02-18T00:00:00"/>
    <n v="-263.11192907999998"/>
    <n v="11"/>
    <n v="1959.88"/>
    <n v="90601"/>
    <x v="3"/>
    <n v="2630.4821184929356"/>
  </r>
  <r>
    <n v="3151"/>
    <s v="Glenda Hunter"/>
    <x v="3"/>
    <n v="0.05"/>
    <n v="25.99"/>
    <n v="5.37"/>
    <x v="2"/>
    <x v="3"/>
    <x v="2"/>
    <x v="2"/>
    <x v="5"/>
    <s v="BOSTON® Ranger® #55 Pencil Sharpener, Black"/>
    <n v="0.56000000000000005"/>
    <s v="United States"/>
    <x v="2"/>
    <x v="8"/>
    <s v="Twentynine Palms"/>
    <n v="92277"/>
    <x v="46"/>
    <d v="2015-02-18T00:00:00"/>
    <n v="220.35720000000001"/>
    <n v="18"/>
    <n v="451.35"/>
    <n v="88545"/>
    <x v="2"/>
    <n v="643.71053022354283"/>
  </r>
  <r>
    <n v="936"/>
    <s v="Robyn Garner"/>
    <x v="0"/>
    <n v="0.05"/>
    <n v="6.04"/>
    <n v="2.14"/>
    <x v="2"/>
    <x v="3"/>
    <x v="2"/>
    <x v="7"/>
    <x v="2"/>
    <s v="Adams Telephone Message Books, 5 1/4” x 11”"/>
    <n v="0.38"/>
    <s v="United States"/>
    <x v="2"/>
    <x v="8"/>
    <s v="Redlands"/>
    <n v="92374"/>
    <x v="47"/>
    <d v="2015-02-19T00:00:00"/>
    <n v="-4.1399999999999997"/>
    <n v="1"/>
    <n v="8.41"/>
    <n v="90588"/>
    <x v="2"/>
    <n v="201.40660028376581"/>
  </r>
  <r>
    <n v="1305"/>
    <s v="Chris Pritchard"/>
    <x v="1"/>
    <n v="0.04"/>
    <n v="62.18"/>
    <n v="10.84"/>
    <x v="1"/>
    <x v="1"/>
    <x v="0"/>
    <x v="11"/>
    <x v="6"/>
    <s v="Deflect-o Glass Clear Studded Chair Mats"/>
    <n v="0.63"/>
    <s v="United States"/>
    <x v="2"/>
    <x v="15"/>
    <s v="West Valley City"/>
    <n v="84120"/>
    <x v="47"/>
    <d v="2015-02-19T00:00:00"/>
    <n v="125.8077"/>
    <n v="3"/>
    <n v="182.33"/>
    <n v="87002"/>
    <x v="2"/>
    <n v="726.01998427567366"/>
  </r>
  <r>
    <n v="2427"/>
    <s v="John Merritt"/>
    <x v="1"/>
    <n v="0.03"/>
    <n v="40.99"/>
    <n v="19.989999999999998"/>
    <x v="1"/>
    <x v="3"/>
    <x v="2"/>
    <x v="7"/>
    <x v="5"/>
    <s v="White Dual Perf Computer Printout Paper, 2700 Sheets, 1 Part, Heavyweight, 20 lbs., 14 7/8 x 11"/>
    <n v="0.36"/>
    <s v="United States"/>
    <x v="1"/>
    <x v="18"/>
    <s v="Keller"/>
    <n v="76248"/>
    <x v="47"/>
    <d v="2015-02-18T00:00:00"/>
    <n v="395.30799999999999"/>
    <n v="21"/>
    <n v="885.65"/>
    <n v="90860"/>
    <x v="1"/>
    <n v="999.62772656021184"/>
  </r>
  <r>
    <n v="1065"/>
    <s v="Vicki Bond"/>
    <x v="0"/>
    <n v="0.01"/>
    <n v="15.99"/>
    <n v="13.18"/>
    <x v="1"/>
    <x v="3"/>
    <x v="2"/>
    <x v="5"/>
    <x v="5"/>
    <s v="GBC Pre-Punched Binding Paper, Plastic, White, 8-1/2&quot; x 11&quot;"/>
    <n v="0.37"/>
    <s v="United States"/>
    <x v="1"/>
    <x v="10"/>
    <s v="Burbank"/>
    <n v="60459"/>
    <x v="48"/>
    <d v="2015-02-20T00:00:00"/>
    <n v="-99.43544"/>
    <n v="23"/>
    <n v="377.44"/>
    <n v="88899"/>
    <x v="1"/>
    <n v="540.47268885934136"/>
  </r>
  <r>
    <n v="3255"/>
    <s v="Maureen Whitley"/>
    <x v="0"/>
    <n v="0.06"/>
    <n v="47.98"/>
    <n v="3.61"/>
    <x v="1"/>
    <x v="2"/>
    <x v="1"/>
    <x v="1"/>
    <x v="1"/>
    <s v="DS/HD IBM Formatted Diskettes, 200/Pack - Staples"/>
    <n v="0.71"/>
    <s v="United States"/>
    <x v="0"/>
    <x v="12"/>
    <s v="Tamarac"/>
    <n v="33319"/>
    <x v="48"/>
    <d v="2015-02-20T00:00:00"/>
    <n v="596.80799999999999"/>
    <n v="2"/>
    <n v="97.96"/>
    <n v="90488"/>
    <x v="0"/>
    <n v="1369.1653209317337"/>
  </r>
  <r>
    <n v="2141"/>
    <s v="Molly Webster"/>
    <x v="1"/>
    <n v="0.01"/>
    <n v="5.44"/>
    <n v="7.46"/>
    <x v="1"/>
    <x v="2"/>
    <x v="2"/>
    <x v="5"/>
    <x v="5"/>
    <s v="Wilson Jones Custom Binder Spines &amp; Labels"/>
    <n v="0.36"/>
    <s v="United States"/>
    <x v="2"/>
    <x v="3"/>
    <s v="Durango"/>
    <n v="81301"/>
    <x v="48"/>
    <d v="2015-02-19T00:00:00"/>
    <n v="-18.478200000000001"/>
    <n v="3"/>
    <n v="19.68"/>
    <n v="87570"/>
    <x v="2"/>
    <n v="161.85052299254954"/>
  </r>
  <r>
    <n v="2141"/>
    <s v="Molly Webster"/>
    <x v="1"/>
    <n v="0.02"/>
    <n v="549.99"/>
    <n v="49"/>
    <x v="0"/>
    <x v="2"/>
    <x v="1"/>
    <x v="4"/>
    <x v="3"/>
    <s v="Sharp 1540cs Digital Laser Copier"/>
    <n v="0.35"/>
    <s v="United States"/>
    <x v="2"/>
    <x v="3"/>
    <s v="Durango"/>
    <n v="81301"/>
    <x v="48"/>
    <d v="2015-02-20T00:00:00"/>
    <n v="-381.84120000000001"/>
    <n v="18"/>
    <n v="9798.84"/>
    <n v="87570"/>
    <x v="2"/>
    <n v="2825.5787911858865"/>
  </r>
  <r>
    <n v="2141"/>
    <s v="Molly Webster"/>
    <x v="1"/>
    <n v="0.03"/>
    <n v="22.01"/>
    <n v="5.53"/>
    <x v="2"/>
    <x v="2"/>
    <x v="2"/>
    <x v="2"/>
    <x v="1"/>
    <s v="Boston 16801 Nautilus™ Battery Pencil Sharpener"/>
    <n v="0.59"/>
    <s v="United States"/>
    <x v="2"/>
    <x v="3"/>
    <s v="Durango"/>
    <n v="81301"/>
    <x v="48"/>
    <d v="2015-02-19T00:00:00"/>
    <n v="12.5504"/>
    <n v="7"/>
    <n v="154.11000000000001"/>
    <n v="87570"/>
    <x v="2"/>
    <n v="287.93701600306497"/>
  </r>
  <r>
    <n v="2141"/>
    <s v="Molly Webster"/>
    <x v="1"/>
    <n v="0.09"/>
    <n v="34.76"/>
    <n v="8.2200000000000006"/>
    <x v="1"/>
    <x v="2"/>
    <x v="2"/>
    <x v="6"/>
    <x v="5"/>
    <s v="Multi-Use Personal File Cart and Caster Set, Three Stacking Bins"/>
    <n v="0.56999999999999995"/>
    <s v="United States"/>
    <x v="2"/>
    <x v="3"/>
    <s v="Durango"/>
    <n v="81301"/>
    <x v="48"/>
    <d v="2015-02-20T00:00:00"/>
    <n v="45.3324"/>
    <n v="7"/>
    <n v="242.97"/>
    <n v="87570"/>
    <x v="2"/>
    <n v="461.74632843711015"/>
  </r>
  <r>
    <n v="91"/>
    <s v="Wallace Werner"/>
    <x v="4"/>
    <n v="0.05"/>
    <n v="5.18"/>
    <n v="2.04"/>
    <x v="1"/>
    <x v="2"/>
    <x v="2"/>
    <x v="7"/>
    <x v="2"/>
    <s v="Array® Memo Cubes"/>
    <n v="0.36"/>
    <s v="United States"/>
    <x v="2"/>
    <x v="8"/>
    <s v="Vallejo"/>
    <n v="94591"/>
    <x v="48"/>
    <d v="2015-02-20T00:00:00"/>
    <n v="34.010399999999997"/>
    <n v="10"/>
    <n v="53.54"/>
    <n v="87176"/>
    <x v="2"/>
    <n v="53.798347044229729"/>
  </r>
  <r>
    <n v="2521"/>
    <s v="Shawn Meyer"/>
    <x v="4"/>
    <n v="0"/>
    <n v="175.99"/>
    <n v="4.99"/>
    <x v="1"/>
    <x v="2"/>
    <x v="1"/>
    <x v="12"/>
    <x v="5"/>
    <s v="5165"/>
    <n v="0.59"/>
    <s v="United States"/>
    <x v="1"/>
    <x v="18"/>
    <s v="Corsicana"/>
    <n v="75109"/>
    <x v="48"/>
    <d v="2015-02-21T00:00:00"/>
    <n v="1656.6555000000001"/>
    <n v="15"/>
    <n v="2400.9499999999998"/>
    <n v="87032"/>
    <x v="1"/>
    <n v="2556.356693929506"/>
  </r>
  <r>
    <n v="2498"/>
    <s v="Arlene Long"/>
    <x v="3"/>
    <n v="0.09"/>
    <n v="355.98"/>
    <n v="58.92"/>
    <x v="0"/>
    <x v="3"/>
    <x v="0"/>
    <x v="9"/>
    <x v="3"/>
    <s v="Hon 4700 Series Mobuis™ Mid-Back Task Chairs with Adjustable Arms"/>
    <n v="0.64"/>
    <s v="United States"/>
    <x v="2"/>
    <x v="8"/>
    <s v="San Diego"/>
    <n v="92024"/>
    <x v="48"/>
    <d v="2015-02-20T00:00:00"/>
    <n v="1240.25"/>
    <n v="30"/>
    <n v="10554.63"/>
    <n v="16547"/>
    <x v="2"/>
    <n v="4520.8199625065554"/>
  </r>
  <r>
    <n v="2498"/>
    <s v="Arlene Long"/>
    <x v="3"/>
    <n v="0.04"/>
    <n v="218.75"/>
    <n v="69.64"/>
    <x v="0"/>
    <x v="3"/>
    <x v="0"/>
    <x v="0"/>
    <x v="0"/>
    <s v="BoxOffice By Design Rectangular and Half-Moon Meeting Room Tables"/>
    <n v="0.77"/>
    <s v="United States"/>
    <x v="2"/>
    <x v="8"/>
    <s v="San Diego"/>
    <n v="92024"/>
    <x v="48"/>
    <d v="2015-02-18T00:00:00"/>
    <n v="-533.23199999999997"/>
    <n v="8"/>
    <n v="1749.64"/>
    <n v="16547"/>
    <x v="2"/>
    <n v="2712.1527158779245"/>
  </r>
  <r>
    <n v="2499"/>
    <s v="Geoffrey Koch"/>
    <x v="3"/>
    <n v="0.09"/>
    <n v="355.98"/>
    <n v="58.92"/>
    <x v="0"/>
    <x v="3"/>
    <x v="0"/>
    <x v="9"/>
    <x v="3"/>
    <s v="Hon 4700 Series Mobuis™ Mid-Back Task Chairs with Adjustable Arms"/>
    <n v="0.64"/>
    <s v="United States"/>
    <x v="1"/>
    <x v="10"/>
    <s v="Kankakee"/>
    <n v="60901"/>
    <x v="48"/>
    <d v="2015-02-20T00:00:00"/>
    <n v="1240.25"/>
    <n v="8"/>
    <n v="2814.57"/>
    <n v="88319"/>
    <x v="1"/>
    <n v="4520.8199625065554"/>
  </r>
  <r>
    <n v="993"/>
    <s v="Gail Currin"/>
    <x v="1"/>
    <n v="0.05"/>
    <n v="4.28"/>
    <n v="5.17"/>
    <x v="1"/>
    <x v="0"/>
    <x v="2"/>
    <x v="7"/>
    <x v="5"/>
    <s v="Xerox 1971"/>
    <n v="0.4"/>
    <s v="United States"/>
    <x v="2"/>
    <x v="8"/>
    <s v="Oxnard"/>
    <n v="93030"/>
    <x v="49"/>
    <d v="2015-02-19T00:00:00"/>
    <n v="-104.57"/>
    <n v="9"/>
    <n v="38.58"/>
    <n v="89432"/>
    <x v="2"/>
    <n v="-25.900193525233281"/>
  </r>
  <r>
    <n v="1303"/>
    <s v="Cindy Harvey"/>
    <x v="1"/>
    <n v="0.03"/>
    <n v="39.479999999999997"/>
    <n v="1.99"/>
    <x v="1"/>
    <x v="1"/>
    <x v="1"/>
    <x v="1"/>
    <x v="1"/>
    <s v="80 Minute CD-R Spindle, 100/Pack - Staples"/>
    <n v="0.54"/>
    <s v="United States"/>
    <x v="2"/>
    <x v="15"/>
    <s v="Tooele"/>
    <n v="84074"/>
    <x v="49"/>
    <d v="2015-02-21T00:00:00"/>
    <n v="317.08949999999999"/>
    <n v="12"/>
    <n v="459.55"/>
    <n v="87003"/>
    <x v="2"/>
    <n v="537.96801894149667"/>
  </r>
  <r>
    <n v="2828"/>
    <s v="Monica Howard"/>
    <x v="1"/>
    <n v="0.05"/>
    <n v="11.29"/>
    <n v="5.03"/>
    <x v="1"/>
    <x v="3"/>
    <x v="2"/>
    <x v="6"/>
    <x v="5"/>
    <s v="X-Rack™ File for Hanging Folders"/>
    <n v="0.59"/>
    <s v="United States"/>
    <x v="2"/>
    <x v="8"/>
    <s v="El Centro"/>
    <n v="92243"/>
    <x v="49"/>
    <d v="2015-02-21T00:00:00"/>
    <n v="-35.26"/>
    <n v="8"/>
    <n v="90.46"/>
    <n v="87720"/>
    <x v="2"/>
    <n v="230.13061224197875"/>
  </r>
  <r>
    <n v="1303"/>
    <s v="Cindy Harvey"/>
    <x v="2"/>
    <n v="0.01"/>
    <n v="65.989999999999995"/>
    <n v="5.31"/>
    <x v="1"/>
    <x v="1"/>
    <x v="1"/>
    <x v="12"/>
    <x v="5"/>
    <s v="3390"/>
    <n v="0.56999999999999995"/>
    <s v="United States"/>
    <x v="2"/>
    <x v="15"/>
    <s v="Tooele"/>
    <n v="84074"/>
    <x v="49"/>
    <d v="2015-02-26T00:00:00"/>
    <n v="250.36272"/>
    <n v="9"/>
    <n v="536.9"/>
    <n v="87005"/>
    <x v="2"/>
    <n v="764.87027038806252"/>
  </r>
  <r>
    <n v="2287"/>
    <s v="Samuel Newman"/>
    <x v="2"/>
    <n v="0.1"/>
    <n v="54.1"/>
    <n v="19.989999999999998"/>
    <x v="1"/>
    <x v="3"/>
    <x v="2"/>
    <x v="6"/>
    <x v="5"/>
    <s v="Desktop 3-Pocket Hot File®"/>
    <n v="0.59"/>
    <s v="United States"/>
    <x v="0"/>
    <x v="23"/>
    <s v="Summerville"/>
    <n v="29483"/>
    <x v="49"/>
    <d v="2015-02-24T00:00:00"/>
    <n v="34.067999999999998"/>
    <n v="9"/>
    <n v="469.59"/>
    <n v="90147"/>
    <x v="0"/>
    <n v="897.95495759572191"/>
  </r>
  <r>
    <n v="1827"/>
    <s v="Vincent Hale"/>
    <x v="3"/>
    <n v="0"/>
    <n v="5.98"/>
    <n v="0.96"/>
    <x v="1"/>
    <x v="3"/>
    <x v="2"/>
    <x v="2"/>
    <x v="2"/>
    <s v="Newell 315"/>
    <n v="0.6"/>
    <s v="United States"/>
    <x v="1"/>
    <x v="20"/>
    <s v="Burlington"/>
    <n v="52601"/>
    <x v="49"/>
    <d v="2015-02-20T00:00:00"/>
    <n v="38.039700000000003"/>
    <n v="9"/>
    <n v="55.13"/>
    <n v="86956"/>
    <x v="1"/>
    <n v="420.93355079334577"/>
  </r>
  <r>
    <n v="1828"/>
    <s v="Stacey Lucas"/>
    <x v="3"/>
    <n v="0.02"/>
    <n v="5.98"/>
    <n v="5.46"/>
    <x v="1"/>
    <x v="3"/>
    <x v="2"/>
    <x v="7"/>
    <x v="5"/>
    <s v="Xerox 1983"/>
    <n v="0.36"/>
    <s v="United States"/>
    <x v="1"/>
    <x v="20"/>
    <s v="Cedar Falls"/>
    <n v="50613"/>
    <x v="49"/>
    <d v="2015-02-20T00:00:00"/>
    <n v="-47.12"/>
    <n v="7"/>
    <n v="44.8"/>
    <n v="86956"/>
    <x v="1"/>
    <n v="245.40397478604694"/>
  </r>
  <r>
    <n v="2052"/>
    <s v="Francis Kendall"/>
    <x v="3"/>
    <n v="7.0000000000000007E-2"/>
    <n v="31.78"/>
    <n v="1.99"/>
    <x v="1"/>
    <x v="2"/>
    <x v="1"/>
    <x v="1"/>
    <x v="1"/>
    <s v="Memorex 4.7GB DVD-RAM, 3/Pack"/>
    <n v="0.42"/>
    <s v="United States"/>
    <x v="2"/>
    <x v="43"/>
    <s v="Albuquerque"/>
    <n v="87105"/>
    <x v="49"/>
    <d v="2015-02-21T00:00:00"/>
    <n v="265.11180000000002"/>
    <n v="13"/>
    <n v="384.22"/>
    <n v="87234"/>
    <x v="2"/>
    <n v="597.33297586552669"/>
  </r>
  <r>
    <n v="2052"/>
    <s v="Francis Kendall"/>
    <x v="3"/>
    <n v="0"/>
    <n v="5.98"/>
    <n v="2.5"/>
    <x v="1"/>
    <x v="2"/>
    <x v="2"/>
    <x v="15"/>
    <x v="5"/>
    <s v="Wausau Papers Astrobrights® Colored Envelopes"/>
    <n v="0.36"/>
    <s v="United States"/>
    <x v="2"/>
    <x v="43"/>
    <s v="Albuquerque"/>
    <n v="87105"/>
    <x v="49"/>
    <d v="2015-02-20T00:00:00"/>
    <n v="9.5608000000000004"/>
    <n v="5"/>
    <n v="31.64"/>
    <n v="87234"/>
    <x v="2"/>
    <n v="265.29000571254261"/>
  </r>
  <r>
    <n v="2052"/>
    <s v="Francis Kendall"/>
    <x v="3"/>
    <n v="0.1"/>
    <n v="35.99"/>
    <n v="1.1000000000000001"/>
    <x v="2"/>
    <x v="2"/>
    <x v="1"/>
    <x v="12"/>
    <x v="5"/>
    <s v="Accessory35"/>
    <n v="0.55000000000000004"/>
    <s v="United States"/>
    <x v="2"/>
    <x v="43"/>
    <s v="Albuquerque"/>
    <n v="87105"/>
    <x v="49"/>
    <d v="2015-02-20T00:00:00"/>
    <n v="390.09840000000003"/>
    <n v="19"/>
    <n v="565.36"/>
    <n v="87234"/>
    <x v="2"/>
    <n v="719.92697068486905"/>
  </r>
  <r>
    <n v="2882"/>
    <s v="Andrew Gonzalez"/>
    <x v="1"/>
    <n v="0.03"/>
    <n v="4.0599999999999996"/>
    <n v="6.89"/>
    <x v="1"/>
    <x v="1"/>
    <x v="2"/>
    <x v="8"/>
    <x v="5"/>
    <s v="Eureka Disposable Bags for Sanitaire® Vibra Groomer I® Upright Vac"/>
    <n v="0.6"/>
    <s v="United States"/>
    <x v="0"/>
    <x v="9"/>
    <s v="Charlotte"/>
    <n v="28206"/>
    <x v="50"/>
    <d v="2015-02-22T00:00:00"/>
    <n v="-246.27610000000001"/>
    <n v="37"/>
    <n v="159.88999999999999"/>
    <n v="55300"/>
    <x v="0"/>
    <n v="35.393896468198925"/>
  </r>
  <r>
    <n v="2882"/>
    <s v="Andrew Gonzalez"/>
    <x v="1"/>
    <n v="0.01"/>
    <n v="3.75"/>
    <n v="0.5"/>
    <x v="1"/>
    <x v="1"/>
    <x v="2"/>
    <x v="13"/>
    <x v="5"/>
    <s v="Avery 510"/>
    <n v="0.37"/>
    <s v="United States"/>
    <x v="0"/>
    <x v="9"/>
    <s v="Charlotte"/>
    <n v="28206"/>
    <x v="50"/>
    <d v="2015-02-21T00:00:00"/>
    <n v="55.194600000000001"/>
    <n v="48"/>
    <n v="180.48"/>
    <n v="55300"/>
    <x v="0"/>
    <n v="-11.434562296236955"/>
  </r>
  <r>
    <n v="2882"/>
    <s v="Andrew Gonzalez"/>
    <x v="1"/>
    <n v="0.02"/>
    <n v="10.68"/>
    <n v="13.04"/>
    <x v="1"/>
    <x v="1"/>
    <x v="0"/>
    <x v="11"/>
    <x v="4"/>
    <s v="Dana Swing-Arm Lamps"/>
    <n v="0.6"/>
    <s v="United States"/>
    <x v="0"/>
    <x v="9"/>
    <s v="Charlotte"/>
    <n v="28206"/>
    <x v="50"/>
    <d v="2015-02-22T00:00:00"/>
    <n v="-307.29649999999998"/>
    <n v="31"/>
    <n v="350.48"/>
    <n v="55300"/>
    <x v="0"/>
    <n v="170.23942106527088"/>
  </r>
  <r>
    <n v="2886"/>
    <s v="Gretchen McKinney"/>
    <x v="1"/>
    <n v="0.03"/>
    <n v="4.0599999999999996"/>
    <n v="6.89"/>
    <x v="1"/>
    <x v="1"/>
    <x v="2"/>
    <x v="8"/>
    <x v="5"/>
    <s v="Eureka Disposable Bags for Sanitaire® Vibra Groomer I® Upright Vac"/>
    <n v="0.6"/>
    <s v="United States"/>
    <x v="3"/>
    <x v="27"/>
    <s v="Parma"/>
    <n v="44134"/>
    <x v="50"/>
    <d v="2015-02-22T00:00:00"/>
    <n v="-185.17"/>
    <n v="9"/>
    <n v="38.89"/>
    <n v="87630"/>
    <x v="3"/>
    <n v="97.968114662667915"/>
  </r>
  <r>
    <n v="2886"/>
    <s v="Gretchen McKinney"/>
    <x v="1"/>
    <n v="0.01"/>
    <n v="3.75"/>
    <n v="0.5"/>
    <x v="1"/>
    <x v="1"/>
    <x v="2"/>
    <x v="13"/>
    <x v="5"/>
    <s v="Avery 510"/>
    <n v="0.37"/>
    <s v="United States"/>
    <x v="3"/>
    <x v="27"/>
    <s v="Parma"/>
    <n v="44134"/>
    <x v="50"/>
    <d v="2015-02-21T00:00:00"/>
    <n v="31.1328"/>
    <n v="12"/>
    <n v="45.12"/>
    <n v="87630"/>
    <x v="3"/>
    <n v="-36.074464423056916"/>
  </r>
  <r>
    <n v="2886"/>
    <s v="Gretchen McKinney"/>
    <x v="1"/>
    <n v="0.02"/>
    <n v="10.68"/>
    <n v="13.04"/>
    <x v="1"/>
    <x v="1"/>
    <x v="0"/>
    <x v="11"/>
    <x v="4"/>
    <s v="Dana Swing-Arm Lamps"/>
    <n v="0.6"/>
    <s v="United States"/>
    <x v="3"/>
    <x v="27"/>
    <s v="Parma"/>
    <n v="44134"/>
    <x v="50"/>
    <d v="2015-02-22T00:00:00"/>
    <n v="-231.05"/>
    <n v="8"/>
    <n v="90.45"/>
    <n v="87630"/>
    <x v="3"/>
    <n v="248.31779830689771"/>
  </r>
  <r>
    <n v="3284"/>
    <s v="Michael Shaffer"/>
    <x v="1"/>
    <n v="0.05"/>
    <n v="19.23"/>
    <n v="6.15"/>
    <x v="2"/>
    <x v="3"/>
    <x v="0"/>
    <x v="11"/>
    <x v="1"/>
    <s v="Executive Impressions 13&quot; Clairmont Wall Clock"/>
    <n v="0.44"/>
    <s v="United States"/>
    <x v="0"/>
    <x v="12"/>
    <s v="Kissimmee"/>
    <n v="34741"/>
    <x v="50"/>
    <d v="2015-02-22T00:00:00"/>
    <n v="-2133.2779999999998"/>
    <n v="6"/>
    <n v="119.78"/>
    <n v="90751"/>
    <x v="0"/>
    <n v="-2069.3537704583446"/>
  </r>
  <r>
    <n v="233"/>
    <s v="Michele Bullard"/>
    <x v="4"/>
    <n v="7.0000000000000007E-2"/>
    <n v="5.81"/>
    <n v="8.49"/>
    <x v="1"/>
    <x v="0"/>
    <x v="2"/>
    <x v="5"/>
    <x v="5"/>
    <s v="Fellowes Black Plastic Comb Bindings"/>
    <n v="0.39"/>
    <s v="United States"/>
    <x v="1"/>
    <x v="10"/>
    <s v="Orland Park"/>
    <n v="60462"/>
    <x v="50"/>
    <d v="2015-02-22T00:00:00"/>
    <n v="-243.23650000000001"/>
    <n v="10"/>
    <n v="58.8"/>
    <n v="90237"/>
    <x v="1"/>
    <n v="-77.618908999990637"/>
  </r>
  <r>
    <n v="233"/>
    <s v="Michele Bullard"/>
    <x v="4"/>
    <n v="0.04"/>
    <n v="9.65"/>
    <n v="6.22"/>
    <x v="1"/>
    <x v="0"/>
    <x v="0"/>
    <x v="11"/>
    <x v="5"/>
    <s v="Eldon Expressions™ Desk Accessory, Wood Pencil Holder, Oak"/>
    <n v="0.55000000000000004"/>
    <s v="United States"/>
    <x v="1"/>
    <x v="10"/>
    <s v="Orland Park"/>
    <n v="60462"/>
    <x v="50"/>
    <d v="2015-02-21T00:00:00"/>
    <n v="-53.62"/>
    <n v="12"/>
    <n v="120.47"/>
    <n v="90237"/>
    <x v="1"/>
    <n v="218.65793085657273"/>
  </r>
  <r>
    <n v="1485"/>
    <s v="Wayne Sutherland"/>
    <x v="3"/>
    <n v="0.04"/>
    <n v="11.5"/>
    <n v="7.19"/>
    <x v="1"/>
    <x v="2"/>
    <x v="2"/>
    <x v="5"/>
    <x v="5"/>
    <s v="Ibico Covers for Plastic or Wire Binding Elements"/>
    <n v="0.4"/>
    <s v="United States"/>
    <x v="1"/>
    <x v="10"/>
    <s v="Downers Grove"/>
    <n v="60516"/>
    <x v="50"/>
    <d v="2015-02-23T00:00:00"/>
    <n v="-23.357880000000002"/>
    <n v="14"/>
    <n v="157.81"/>
    <n v="91236"/>
    <x v="1"/>
    <n v="385.31788663833652"/>
  </r>
  <r>
    <n v="1485"/>
    <s v="Wayne Sutherland"/>
    <x v="3"/>
    <n v="0.02"/>
    <n v="15.7"/>
    <n v="11.25"/>
    <x v="1"/>
    <x v="2"/>
    <x v="2"/>
    <x v="6"/>
    <x v="5"/>
    <s v="Hanging Personal Folder File"/>
    <n v="0.6"/>
    <s v="United States"/>
    <x v="1"/>
    <x v="10"/>
    <s v="Downers Grove"/>
    <n v="60516"/>
    <x v="50"/>
    <d v="2015-02-21T00:00:00"/>
    <n v="-18.241599999999998"/>
    <n v="1"/>
    <n v="19.440000000000001"/>
    <n v="91236"/>
    <x v="1"/>
    <n v="695.38571849534935"/>
  </r>
  <r>
    <n v="1485"/>
    <s v="Wayne Sutherland"/>
    <x v="3"/>
    <n v="0.05"/>
    <n v="225.02"/>
    <n v="28.66"/>
    <x v="0"/>
    <x v="2"/>
    <x v="2"/>
    <x v="6"/>
    <x v="3"/>
    <s v="Tennsco Double-Tier Lockers"/>
    <n v="0.72"/>
    <s v="United States"/>
    <x v="1"/>
    <x v="10"/>
    <s v="Downers Grove"/>
    <n v="60516"/>
    <x v="50"/>
    <d v="2015-02-22T00:00:00"/>
    <n v="1428.9104"/>
    <n v="21"/>
    <n v="4636.63"/>
    <n v="91236"/>
    <x v="1"/>
    <n v="3590.69318881956"/>
  </r>
  <r>
    <n v="181"/>
    <s v="Wesley Waller"/>
    <x v="0"/>
    <n v="0.02"/>
    <n v="49.99"/>
    <n v="19.989999999999998"/>
    <x v="1"/>
    <x v="0"/>
    <x v="1"/>
    <x v="1"/>
    <x v="5"/>
    <s v="Zoom V.92 USB External Faxmodem"/>
    <n v="0.41"/>
    <s v="United States"/>
    <x v="2"/>
    <x v="8"/>
    <s v="San Francisco"/>
    <n v="94122"/>
    <x v="51"/>
    <d v="2015-02-21T00:00:00"/>
    <n v="-76.89"/>
    <n v="18"/>
    <n v="901.81"/>
    <n v="38087"/>
    <x v="2"/>
    <n v="875.91407907759049"/>
  </r>
  <r>
    <n v="184"/>
    <s v="Phillip Holmes"/>
    <x v="0"/>
    <n v="0.02"/>
    <n v="49.99"/>
    <n v="19.989999999999998"/>
    <x v="1"/>
    <x v="0"/>
    <x v="1"/>
    <x v="1"/>
    <x v="5"/>
    <s v="Zoom V.92 USB External Faxmodem"/>
    <n v="0.41"/>
    <s v="United States"/>
    <x v="3"/>
    <x v="35"/>
    <s v="Arlington"/>
    <n v="2474"/>
    <x v="51"/>
    <d v="2015-02-21T00:00:00"/>
    <n v="-76.89"/>
    <n v="5"/>
    <n v="250.5"/>
    <n v="88360"/>
    <x v="3"/>
    <n v="875.91407907759049"/>
  </r>
  <r>
    <n v="2225"/>
    <s v="Sean McKenna"/>
    <x v="0"/>
    <n v="0"/>
    <n v="100.89"/>
    <n v="42"/>
    <x v="0"/>
    <x v="0"/>
    <x v="0"/>
    <x v="9"/>
    <x v="3"/>
    <s v="Office Star Flex Back Scooter Chair with Aluminum Finish Frame"/>
    <n v="0.61"/>
    <s v="United States"/>
    <x v="2"/>
    <x v="43"/>
    <s v="Hobbs"/>
    <n v="88240"/>
    <x v="51"/>
    <d v="2015-02-22T00:00:00"/>
    <n v="1500.12"/>
    <n v="15"/>
    <n v="1608.11"/>
    <n v="89970"/>
    <x v="2"/>
    <n v="3634.5194451691982"/>
  </r>
  <r>
    <n v="875"/>
    <s v="Erika Fink"/>
    <x v="1"/>
    <n v="0.04"/>
    <n v="4.37"/>
    <n v="5.15"/>
    <x v="1"/>
    <x v="0"/>
    <x v="2"/>
    <x v="8"/>
    <x v="5"/>
    <s v="Eureka Sanitaire ® Multi-Pro Heavy-Duty Upright, Disposable Bags"/>
    <n v="0.59"/>
    <s v="United States"/>
    <x v="2"/>
    <x v="15"/>
    <s v="Salt Lake City"/>
    <n v="84106"/>
    <x v="51"/>
    <d v="2015-02-22T00:00:00"/>
    <n v="-74.479600000000005"/>
    <n v="18"/>
    <n v="78.59"/>
    <n v="89059"/>
    <x v="2"/>
    <n v="169.17567224658811"/>
  </r>
  <r>
    <n v="875"/>
    <s v="Erika Fink"/>
    <x v="1"/>
    <n v="0.09"/>
    <n v="155.99"/>
    <n v="8.99"/>
    <x v="1"/>
    <x v="0"/>
    <x v="1"/>
    <x v="12"/>
    <x v="5"/>
    <s v="CF 688"/>
    <n v="0.57999999999999996"/>
    <s v="United States"/>
    <x v="2"/>
    <x v="15"/>
    <s v="Salt Lake City"/>
    <n v="84106"/>
    <x v="51"/>
    <d v="2015-02-23T00:00:00"/>
    <n v="-232.22056000000001"/>
    <n v="4"/>
    <n v="497.11"/>
    <n v="89059"/>
    <x v="2"/>
    <n v="547.47825712306258"/>
  </r>
  <r>
    <n v="2472"/>
    <s v="Ricky Sanders"/>
    <x v="2"/>
    <n v="0.1"/>
    <n v="4.91"/>
    <n v="0.5"/>
    <x v="2"/>
    <x v="2"/>
    <x v="2"/>
    <x v="13"/>
    <x v="5"/>
    <s v="Avery 493"/>
    <n v="0.36"/>
    <s v="United States"/>
    <x v="1"/>
    <x v="10"/>
    <s v="Joliet"/>
    <n v="60432"/>
    <x v="51"/>
    <d v="2015-02-21T00:00:00"/>
    <n v="35.279699999999998"/>
    <n v="10"/>
    <n v="51.13"/>
    <n v="86514"/>
    <x v="1"/>
    <n v="-36.565031280874422"/>
  </r>
  <r>
    <n v="553"/>
    <s v="Kristine Connolly"/>
    <x v="3"/>
    <n v="7.0000000000000007E-2"/>
    <n v="2036.48"/>
    <n v="14.7"/>
    <x v="0"/>
    <x v="3"/>
    <x v="1"/>
    <x v="3"/>
    <x v="3"/>
    <s v="Lexmark 4227 Plus Dot Matrix Printer"/>
    <n v="0.55000000000000004"/>
    <s v="United States"/>
    <x v="2"/>
    <x v="8"/>
    <s v="Los Angeles"/>
    <n v="90008"/>
    <x v="51"/>
    <d v="2015-02-21T00:00:00"/>
    <n v="4073.25"/>
    <n v="25"/>
    <n v="23939.200000000001"/>
    <n v="2433"/>
    <x v="2"/>
    <n v="11403.384818915732"/>
  </r>
  <r>
    <n v="555"/>
    <s v="Walter Young"/>
    <x v="3"/>
    <n v="7.0000000000000007E-2"/>
    <n v="2036.48"/>
    <n v="14.7"/>
    <x v="0"/>
    <x v="3"/>
    <x v="1"/>
    <x v="3"/>
    <x v="3"/>
    <s v="Lexmark 4227 Plus Dot Matrix Printer"/>
    <n v="0.55000000000000004"/>
    <s v="United States"/>
    <x v="2"/>
    <x v="15"/>
    <s v="Pleasant Grove"/>
    <n v="84062"/>
    <x v="51"/>
    <d v="2015-02-21T00:00:00"/>
    <n v="6028.41"/>
    <n v="6"/>
    <n v="10331.09"/>
    <n v="86190"/>
    <x v="2"/>
    <n v="13405.518950288835"/>
  </r>
  <r>
    <n v="3136"/>
    <s v="Lee Hancock"/>
    <x v="0"/>
    <n v="0.03"/>
    <n v="150.88999999999999"/>
    <n v="60.2"/>
    <x v="0"/>
    <x v="1"/>
    <x v="0"/>
    <x v="9"/>
    <x v="3"/>
    <s v="Global Leather &amp; Oak Executive Chair, Burgundy"/>
    <n v="0.77"/>
    <s v="United States"/>
    <x v="3"/>
    <x v="29"/>
    <s v="Sanford"/>
    <n v="4073"/>
    <x v="52"/>
    <d v="2015-02-22T00:00:00"/>
    <n v="-677.87199999999996"/>
    <n v="23"/>
    <n v="3596.03"/>
    <n v="86791"/>
    <x v="3"/>
    <n v="2157.1595809895975"/>
  </r>
  <r>
    <n v="32"/>
    <s v="Matthew Berman"/>
    <x v="1"/>
    <n v="0.08"/>
    <n v="34.99"/>
    <n v="7.73"/>
    <x v="1"/>
    <x v="3"/>
    <x v="2"/>
    <x v="2"/>
    <x v="5"/>
    <s v="Hunt Boston® Vacuum Mount KS Pencil Sharpener"/>
    <n v="0.59"/>
    <s v="United States"/>
    <x v="2"/>
    <x v="14"/>
    <s v="Grants Pass"/>
    <n v="97526"/>
    <x v="52"/>
    <d v="2015-02-23T00:00:00"/>
    <n v="144.69"/>
    <n v="13"/>
    <n v="424.68"/>
    <n v="89199"/>
    <x v="2"/>
    <n v="543.4613671650892"/>
  </r>
  <r>
    <n v="1728"/>
    <s v="Carrie Lewis"/>
    <x v="1"/>
    <n v="0.04"/>
    <n v="55.48"/>
    <n v="6.79"/>
    <x v="1"/>
    <x v="3"/>
    <x v="2"/>
    <x v="7"/>
    <x v="5"/>
    <s v="Eaton Premium Continuous-Feed Paper, 25% Cotton, Letter Size, White, 1000 Shts/Box"/>
    <n v="0.37"/>
    <s v="United States"/>
    <x v="3"/>
    <x v="27"/>
    <s v="Kettering"/>
    <n v="45429"/>
    <x v="52"/>
    <d v="2015-02-24T00:00:00"/>
    <n v="376.88490000000002"/>
    <n v="10"/>
    <n v="546.21"/>
    <n v="87195"/>
    <x v="3"/>
    <n v="663.02580720447327"/>
  </r>
  <r>
    <n v="1991"/>
    <s v="Paula Hubbard"/>
    <x v="4"/>
    <n v="0"/>
    <n v="47.9"/>
    <n v="5.86"/>
    <x v="1"/>
    <x v="2"/>
    <x v="2"/>
    <x v="7"/>
    <x v="5"/>
    <s v="Xerox 1938"/>
    <n v="0.37"/>
    <s v="United States"/>
    <x v="2"/>
    <x v="15"/>
    <s v="Kearns"/>
    <n v="84118"/>
    <x v="52"/>
    <d v="2015-02-24T00:00:00"/>
    <n v="638.38109999999995"/>
    <n v="18"/>
    <n v="925.19"/>
    <n v="90002"/>
    <x v="2"/>
    <n v="953.47483351932203"/>
  </r>
  <r>
    <n v="236"/>
    <s v="Shawn McIntyre"/>
    <x v="3"/>
    <n v="0"/>
    <n v="442.14"/>
    <n v="14.7"/>
    <x v="0"/>
    <x v="3"/>
    <x v="1"/>
    <x v="3"/>
    <x v="3"/>
    <s v="Okidata ML390 Turbo Dot Matrix Printers"/>
    <n v="0.56000000000000005"/>
    <s v="United States"/>
    <x v="2"/>
    <x v="3"/>
    <s v="Louisville"/>
    <n v="80027"/>
    <x v="52"/>
    <d v="2015-02-22T00:00:00"/>
    <n v="3294.8258999999998"/>
    <n v="10"/>
    <n v="4775.1099999999997"/>
    <n v="86621"/>
    <x v="2"/>
    <n v="5665.4818953949807"/>
  </r>
  <r>
    <n v="829"/>
    <s v="Monica Law Thompson"/>
    <x v="3"/>
    <n v="0.01"/>
    <n v="5.18"/>
    <n v="2.04"/>
    <x v="1"/>
    <x v="3"/>
    <x v="2"/>
    <x v="7"/>
    <x v="2"/>
    <s v="Array® Memo Cubes"/>
    <n v="0.36"/>
    <s v="United States"/>
    <x v="0"/>
    <x v="1"/>
    <s v="Texarkana"/>
    <n v="71854"/>
    <x v="52"/>
    <d v="2015-02-24T00:00:00"/>
    <n v="-17.654"/>
    <n v="5"/>
    <n v="28.46"/>
    <n v="90271"/>
    <x v="0"/>
    <n v="185.15320514438869"/>
  </r>
  <r>
    <n v="2653"/>
    <s v="Leo Kane"/>
    <x v="3"/>
    <n v="0.05"/>
    <n v="4.9800000000000004"/>
    <n v="4.62"/>
    <x v="1"/>
    <x v="1"/>
    <x v="1"/>
    <x v="1"/>
    <x v="1"/>
    <s v="Imation 3.5&quot;, DISKETTE 44766 HGHLD3.52HD/FM, 10/Pack"/>
    <n v="0.64"/>
    <s v="United States"/>
    <x v="1"/>
    <x v="38"/>
    <s v="Derby"/>
    <n v="67037"/>
    <x v="52"/>
    <d v="2015-02-23T00:00:00"/>
    <n v="-98.35"/>
    <n v="7"/>
    <n v="34.32"/>
    <n v="89360"/>
    <x v="1"/>
    <n v="350.56348570033401"/>
  </r>
  <r>
    <n v="2653"/>
    <s v="Leo Kane"/>
    <x v="3"/>
    <n v="0.02"/>
    <n v="34.229999999999997"/>
    <n v="5.0199999999999996"/>
    <x v="1"/>
    <x v="1"/>
    <x v="0"/>
    <x v="11"/>
    <x v="5"/>
    <s v="Hand-Finished Solid Wood Document Frame"/>
    <n v="0.55000000000000004"/>
    <s v="United States"/>
    <x v="1"/>
    <x v="38"/>
    <s v="Derby"/>
    <n v="67037"/>
    <x v="52"/>
    <d v="2015-02-24T00:00:00"/>
    <n v="270.79050000000001"/>
    <n v="11"/>
    <n v="392.45"/>
    <n v="89360"/>
    <x v="1"/>
    <n v="776.29259662848369"/>
  </r>
  <r>
    <n v="2968"/>
    <s v="Miriam Bowman"/>
    <x v="3"/>
    <n v="0.08"/>
    <n v="9.68"/>
    <n v="2.0299999999999998"/>
    <x v="1"/>
    <x v="0"/>
    <x v="2"/>
    <x v="7"/>
    <x v="2"/>
    <s v="Wirebound Service Call Books, 5 1/2&quot; x 4&quot;"/>
    <n v="0.37"/>
    <s v="United States"/>
    <x v="0"/>
    <x v="12"/>
    <s v="Hollywood"/>
    <n v="33021"/>
    <x v="52"/>
    <d v="2015-02-24T00:00:00"/>
    <n v="-536.24199999999996"/>
    <n v="1"/>
    <n v="10.94"/>
    <n v="86085"/>
    <x v="0"/>
    <n v="-379.05483044418531"/>
  </r>
  <r>
    <n v="2968"/>
    <s v="Miriam Bowman"/>
    <x v="3"/>
    <n v="0.04"/>
    <n v="150.97999999999999"/>
    <n v="16.010000000000002"/>
    <x v="0"/>
    <x v="0"/>
    <x v="0"/>
    <x v="0"/>
    <x v="0"/>
    <s v="Iceberg OfficeWorks 42&quot; Round Tables"/>
    <n v="0.7"/>
    <s v="United States"/>
    <x v="0"/>
    <x v="12"/>
    <s v="Hollywood"/>
    <n v="33021"/>
    <x v="52"/>
    <d v="2015-02-23T00:00:00"/>
    <n v="-125.86"/>
    <n v="5"/>
    <n v="731.38"/>
    <n v="86085"/>
    <x v="0"/>
    <n v="1367.4592688402699"/>
  </r>
  <r>
    <n v="2697"/>
    <s v="Ricky W Clements"/>
    <x v="0"/>
    <n v="0.04"/>
    <n v="1.74"/>
    <n v="4.08"/>
    <x v="1"/>
    <x v="3"/>
    <x v="0"/>
    <x v="11"/>
    <x v="1"/>
    <s v="Eldon Regeneration Recycled Desk Accessories, Smoke"/>
    <n v="0.53"/>
    <s v="United States"/>
    <x v="0"/>
    <x v="16"/>
    <s v="Vestavia Hills"/>
    <n v="35216"/>
    <x v="53"/>
    <d v="2015-02-25T00:00:00"/>
    <n v="9.2520000000000007"/>
    <n v="16"/>
    <n v="29.08"/>
    <n v="87678"/>
    <x v="0"/>
    <n v="468.76988164059389"/>
  </r>
  <r>
    <n v="2697"/>
    <s v="Ricky W Clements"/>
    <x v="0"/>
    <n v="0.01"/>
    <n v="119.99"/>
    <n v="56.14"/>
    <x v="0"/>
    <x v="3"/>
    <x v="1"/>
    <x v="3"/>
    <x v="0"/>
    <s v="Hewlett-Packard 2600DN Business Color Inkjet Printer"/>
    <n v="0.39"/>
    <s v="United States"/>
    <x v="0"/>
    <x v="16"/>
    <s v="Vestavia Hills"/>
    <n v="35216"/>
    <x v="53"/>
    <d v="2015-02-24T00:00:00"/>
    <n v="-1197.0419999999999"/>
    <n v="21"/>
    <n v="2569.5700000000002"/>
    <n v="87678"/>
    <x v="0"/>
    <n v="1142.7879300325012"/>
  </r>
  <r>
    <n v="2865"/>
    <s v="Roberta Mitchell"/>
    <x v="0"/>
    <n v="0.01"/>
    <n v="13.79"/>
    <n v="8.7799999999999994"/>
    <x v="1"/>
    <x v="3"/>
    <x v="0"/>
    <x v="11"/>
    <x v="5"/>
    <s v="9-3/4 Diameter Round Wall Clock"/>
    <n v="0.43"/>
    <s v="United States"/>
    <x v="1"/>
    <x v="18"/>
    <s v="Paris"/>
    <n v="75460"/>
    <x v="53"/>
    <d v="2015-02-25T00:00:00"/>
    <n v="-36.770000000000003"/>
    <n v="4"/>
    <n v="56.68"/>
    <n v="90871"/>
    <x v="1"/>
    <n v="526.00863850311373"/>
  </r>
  <r>
    <n v="2865"/>
    <s v="Roberta Mitchell"/>
    <x v="0"/>
    <n v="0.04"/>
    <n v="33.29"/>
    <n v="8.74"/>
    <x v="1"/>
    <x v="3"/>
    <x v="2"/>
    <x v="6"/>
    <x v="5"/>
    <s v="Fellowes Bases and Tops For Staxonsteel®/High-Stak® Systems"/>
    <n v="0.61"/>
    <s v="United States"/>
    <x v="1"/>
    <x v="18"/>
    <s v="Paris"/>
    <n v="75460"/>
    <x v="53"/>
    <d v="2015-02-24T00:00:00"/>
    <n v="87.03"/>
    <n v="8"/>
    <n v="273.33999999999997"/>
    <n v="90871"/>
    <x v="1"/>
    <n v="842.56230163214195"/>
  </r>
  <r>
    <n v="508"/>
    <s v="Cameron Owens"/>
    <x v="1"/>
    <n v="0.01"/>
    <n v="20.98"/>
    <n v="53.03"/>
    <x v="0"/>
    <x v="3"/>
    <x v="2"/>
    <x v="6"/>
    <x v="3"/>
    <s v="Tennsco Lockers, Gray"/>
    <n v="0.78"/>
    <s v="United States"/>
    <x v="0"/>
    <x v="32"/>
    <s v="Covington"/>
    <n v="41011"/>
    <x v="53"/>
    <d v="2015-02-23T00:00:00"/>
    <n v="-282.08179999999999"/>
    <n v="5"/>
    <n v="123"/>
    <n v="87356"/>
    <x v="0"/>
    <n v="1715.2186535581802"/>
  </r>
  <r>
    <n v="2892"/>
    <s v="Benjamin Porter"/>
    <x v="1"/>
    <n v="0.1"/>
    <n v="209.37"/>
    <n v="69"/>
    <x v="1"/>
    <x v="1"/>
    <x v="0"/>
    <x v="0"/>
    <x v="4"/>
    <s v="Hon 2111 Invitation™ Series Corner Table"/>
    <n v="0.79"/>
    <s v="United States"/>
    <x v="1"/>
    <x v="25"/>
    <s v="Livonia"/>
    <n v="48154"/>
    <x v="53"/>
    <d v="2015-02-25T00:00:00"/>
    <n v="-165.59492040000001"/>
    <n v="11"/>
    <n v="2125.12"/>
    <n v="90011"/>
    <x v="1"/>
    <n v="2589.631715511362"/>
  </r>
  <r>
    <n v="2893"/>
    <s v="Kathryn Tate"/>
    <x v="1"/>
    <n v="7.0000000000000007E-2"/>
    <n v="4.9800000000000004"/>
    <n v="4.7"/>
    <x v="1"/>
    <x v="1"/>
    <x v="2"/>
    <x v="7"/>
    <x v="5"/>
    <s v="Staples Copy Paper (20Lb. and 84 Bright)"/>
    <n v="0.38"/>
    <s v="United States"/>
    <x v="1"/>
    <x v="25"/>
    <s v="Madison Heights"/>
    <n v="48071"/>
    <x v="53"/>
    <d v="2015-02-24T00:00:00"/>
    <n v="-21.684000000000001"/>
    <n v="9"/>
    <n v="45.05"/>
    <n v="90011"/>
    <x v="1"/>
    <n v="-1.5596666929959113"/>
  </r>
  <r>
    <n v="247"/>
    <s v="Marshall Brandt Briggs"/>
    <x v="4"/>
    <n v="0.02"/>
    <n v="146.05000000000001"/>
    <n v="80.2"/>
    <x v="0"/>
    <x v="3"/>
    <x v="0"/>
    <x v="0"/>
    <x v="0"/>
    <s v="BPI Conference Tables"/>
    <n v="0.71"/>
    <s v="United States"/>
    <x v="0"/>
    <x v="34"/>
    <s v="Maryville"/>
    <n v="37804"/>
    <x v="53"/>
    <d v="2015-02-23T00:00:00"/>
    <n v="-101.19199999999999"/>
    <n v="5"/>
    <n v="798.69"/>
    <n v="89139"/>
    <x v="0"/>
    <n v="2993.742059919342"/>
  </r>
  <r>
    <n v="247"/>
    <s v="Marshall Brandt Briggs"/>
    <x v="4"/>
    <n v="0.06"/>
    <n v="65.989999999999995"/>
    <n v="5.92"/>
    <x v="1"/>
    <x v="3"/>
    <x v="1"/>
    <x v="12"/>
    <x v="5"/>
    <s v="252"/>
    <n v="0.55000000000000004"/>
    <s v="United States"/>
    <x v="0"/>
    <x v="34"/>
    <s v="Maryville"/>
    <n v="37804"/>
    <x v="53"/>
    <d v="2015-02-24T00:00:00"/>
    <n v="-3.3319999999999999"/>
    <n v="14"/>
    <n v="792.11"/>
    <n v="89139"/>
    <x v="0"/>
    <n v="434.20526406453178"/>
  </r>
  <r>
    <n v="1649"/>
    <s v="Roy Hardison"/>
    <x v="0"/>
    <n v="0.03"/>
    <n v="48.58"/>
    <n v="3.99"/>
    <x v="2"/>
    <x v="3"/>
    <x v="2"/>
    <x v="8"/>
    <x v="5"/>
    <s v="Belkin Premiere Surge Master II 8-outlet surge protector"/>
    <n v="0.56000000000000005"/>
    <s v="United States"/>
    <x v="3"/>
    <x v="11"/>
    <s v="Woodmere"/>
    <n v="11598"/>
    <x v="54"/>
    <d v="2015-02-26T00:00:00"/>
    <n v="100.1328"/>
    <n v="3"/>
    <n v="145.12"/>
    <n v="91041"/>
    <x v="3"/>
    <n v="655.43258171355512"/>
  </r>
  <r>
    <n v="1894"/>
    <s v="Maureen Herbert Hood"/>
    <x v="0"/>
    <n v="0"/>
    <n v="300.98"/>
    <n v="164.73"/>
    <x v="0"/>
    <x v="2"/>
    <x v="0"/>
    <x v="9"/>
    <x v="3"/>
    <s v="Global Leather and Oak Executive Chair, Black"/>
    <n v="0.56000000000000005"/>
    <s v="United States"/>
    <x v="1"/>
    <x v="30"/>
    <s v="Appleton"/>
    <n v="54915"/>
    <x v="54"/>
    <d v="2015-02-25T00:00:00"/>
    <n v="2653.2914999999998"/>
    <n v="12"/>
    <n v="3845.35"/>
    <n v="91261"/>
    <x v="1"/>
    <n v="8832.4071707588646"/>
  </r>
  <r>
    <n v="1894"/>
    <s v="Maureen Herbert Hood"/>
    <x v="0"/>
    <n v="0.09"/>
    <n v="2.94"/>
    <n v="0.96"/>
    <x v="1"/>
    <x v="2"/>
    <x v="2"/>
    <x v="2"/>
    <x v="2"/>
    <s v="Newell 343"/>
    <n v="0.57999999999999996"/>
    <s v="United States"/>
    <x v="1"/>
    <x v="30"/>
    <s v="Appleton"/>
    <n v="54915"/>
    <x v="54"/>
    <d v="2015-02-26T00:00:00"/>
    <n v="-1.84"/>
    <n v="1"/>
    <n v="3.77"/>
    <n v="91261"/>
    <x v="1"/>
    <n v="413.89280726456616"/>
  </r>
  <r>
    <n v="1919"/>
    <s v="Nathan Jenkins"/>
    <x v="1"/>
    <n v="0"/>
    <n v="195.99"/>
    <n v="8.99"/>
    <x v="1"/>
    <x v="2"/>
    <x v="1"/>
    <x v="12"/>
    <x v="5"/>
    <s v="T28 WORLD"/>
    <n v="0.6"/>
    <s v="United States"/>
    <x v="0"/>
    <x v="1"/>
    <s v="Pine Bluff"/>
    <n v="71603"/>
    <x v="54"/>
    <d v="2015-02-25T00:00:00"/>
    <n v="114.88200000000001"/>
    <n v="5"/>
    <n v="882.93"/>
    <n v="85896"/>
    <x v="0"/>
    <n v="1143.8221229638957"/>
  </r>
  <r>
    <n v="1127"/>
    <s v="Ray Grady"/>
    <x v="4"/>
    <n v="0.02"/>
    <n v="4.0599999999999996"/>
    <n v="6.89"/>
    <x v="1"/>
    <x v="1"/>
    <x v="2"/>
    <x v="8"/>
    <x v="5"/>
    <s v="Eureka Disposable Bags for Sanitaire® Vibra Groomer I® Upright Vac"/>
    <n v="0.6"/>
    <s v="United States"/>
    <x v="1"/>
    <x v="18"/>
    <s v="Eagle Pass"/>
    <n v="78852"/>
    <x v="54"/>
    <d v="2015-02-26T00:00:00"/>
    <n v="-93.735200000000006"/>
    <n v="16"/>
    <n v="66.81"/>
    <n v="87221"/>
    <x v="1"/>
    <n v="213.45967068111239"/>
  </r>
  <r>
    <n v="961"/>
    <s v="Benjamin Chan"/>
    <x v="3"/>
    <n v="0.05"/>
    <n v="124.49"/>
    <n v="51.94"/>
    <x v="0"/>
    <x v="2"/>
    <x v="0"/>
    <x v="0"/>
    <x v="0"/>
    <s v="Bevis 36 x 72 Conference Tables"/>
    <n v="0.63"/>
    <s v="United States"/>
    <x v="2"/>
    <x v="8"/>
    <s v="Redwood City"/>
    <n v="94061"/>
    <x v="54"/>
    <d v="2015-02-24T00:00:00"/>
    <n v="-44.163600000000002"/>
    <n v="1"/>
    <n v="120.12"/>
    <n v="89402"/>
    <x v="2"/>
    <n v="2335.8867845850991"/>
  </r>
  <r>
    <n v="2398"/>
    <s v="Julian F Wolfe"/>
    <x v="3"/>
    <n v="0.03"/>
    <n v="7.64"/>
    <n v="5.83"/>
    <x v="1"/>
    <x v="3"/>
    <x v="2"/>
    <x v="7"/>
    <x v="2"/>
    <s v="Rediform Wirebound &quot;Phone Memo&quot; Message Book, 11 x 5-3/4"/>
    <n v="0.36"/>
    <s v="United States"/>
    <x v="1"/>
    <x v="10"/>
    <s v="Hanover Park"/>
    <n v="60103"/>
    <x v="54"/>
    <d v="2015-02-26T00:00:00"/>
    <n v="-15.090400000000001"/>
    <n v="12"/>
    <n v="96.86"/>
    <n v="86373"/>
    <x v="1"/>
    <n v="287.02234916054022"/>
  </r>
  <r>
    <n v="1193"/>
    <s v="Louis Parrish"/>
    <x v="1"/>
    <n v="0.05"/>
    <n v="52.4"/>
    <n v="16.11"/>
    <x v="1"/>
    <x v="1"/>
    <x v="2"/>
    <x v="5"/>
    <x v="5"/>
    <s v="Ibico Laser Imprintable Binding System Covers"/>
    <n v="0.39"/>
    <s v="United States"/>
    <x v="3"/>
    <x v="31"/>
    <s v="Washington"/>
    <n v="20016"/>
    <x v="55"/>
    <d v="2015-02-27T00:00:00"/>
    <n v="592.52650000000006"/>
    <n v="85"/>
    <n v="4556.63"/>
    <n v="29350"/>
    <x v="3"/>
    <n v="1112.8764153298621"/>
  </r>
  <r>
    <n v="1193"/>
    <s v="Louis Parrish"/>
    <x v="1"/>
    <n v="0.05"/>
    <n v="36.549999999999997"/>
    <n v="13.89"/>
    <x v="2"/>
    <x v="1"/>
    <x v="2"/>
    <x v="2"/>
    <x v="2"/>
    <s v="Dixon Ticonderoga Core-Lock Colored Pencils, 48-Color Set"/>
    <n v="0.41"/>
    <s v="United States"/>
    <x v="3"/>
    <x v="31"/>
    <s v="Washington"/>
    <n v="20016"/>
    <x v="55"/>
    <d v="2015-02-26T00:00:00"/>
    <n v="232.8"/>
    <n v="83"/>
    <n v="2948.61"/>
    <n v="29350"/>
    <x v="3"/>
    <n v="567.89483847284612"/>
  </r>
  <r>
    <n v="1199"/>
    <s v="Edward Lamm"/>
    <x v="1"/>
    <n v="0.1"/>
    <n v="15.14"/>
    <n v="4.53"/>
    <x v="1"/>
    <x v="1"/>
    <x v="2"/>
    <x v="6"/>
    <x v="5"/>
    <s v="Eldon® Gobal File Keepers"/>
    <n v="0.81"/>
    <s v="United States"/>
    <x v="3"/>
    <x v="47"/>
    <s v="Nashua"/>
    <n v="3060"/>
    <x v="55"/>
    <d v="2015-02-28T00:00:00"/>
    <n v="-24.897600000000001"/>
    <n v="5"/>
    <n v="75.17"/>
    <n v="87585"/>
    <x v="3"/>
    <n v="359.86779403616612"/>
  </r>
  <r>
    <n v="1200"/>
    <s v="Beth English"/>
    <x v="1"/>
    <n v="0.05"/>
    <n v="52.4"/>
    <n v="16.11"/>
    <x v="1"/>
    <x v="1"/>
    <x v="2"/>
    <x v="5"/>
    <x v="5"/>
    <s v="Ibico Laser Imprintable Binding System Covers"/>
    <n v="0.39"/>
    <s v="United States"/>
    <x v="3"/>
    <x v="33"/>
    <s v="Elmwood Park"/>
    <n v="7407"/>
    <x v="55"/>
    <d v="2015-02-27T00:00:00"/>
    <n v="776.77440000000001"/>
    <n v="21"/>
    <n v="1125.76"/>
    <n v="87585"/>
    <x v="3"/>
    <n v="1301.5510042247956"/>
  </r>
  <r>
    <n v="1202"/>
    <s v="Faye Wolf"/>
    <x v="1"/>
    <n v="0.05"/>
    <n v="36.549999999999997"/>
    <n v="13.89"/>
    <x v="2"/>
    <x v="1"/>
    <x v="2"/>
    <x v="2"/>
    <x v="2"/>
    <s v="Dixon Ticonderoga Core-Lock Colored Pencils, 48-Color Set"/>
    <n v="0.41"/>
    <s v="United States"/>
    <x v="3"/>
    <x v="33"/>
    <s v="South Orange"/>
    <n v="7079"/>
    <x v="55"/>
    <d v="2015-02-26T00:00:00"/>
    <n v="344.54399999999998"/>
    <n v="21"/>
    <n v="746.03"/>
    <n v="87585"/>
    <x v="3"/>
    <n v="682.32356879474094"/>
  </r>
  <r>
    <n v="2361"/>
    <s v="Vincent Daniel"/>
    <x v="1"/>
    <n v="0.06"/>
    <n v="8.33"/>
    <n v="1.99"/>
    <x v="1"/>
    <x v="3"/>
    <x v="1"/>
    <x v="1"/>
    <x v="1"/>
    <s v="80 Minute Slim Jewel Case CD-R , 10/Pack - Staples"/>
    <n v="0.52"/>
    <s v="United States"/>
    <x v="0"/>
    <x v="12"/>
    <s v="Fruit Cove"/>
    <n v="32259"/>
    <x v="55"/>
    <d v="2015-02-26T00:00:00"/>
    <n v="-344.82"/>
    <n v="1"/>
    <n v="8.49"/>
    <n v="88266"/>
    <x v="0"/>
    <n v="-244.95585876652132"/>
  </r>
  <r>
    <n v="851"/>
    <s v="Helen H Heller"/>
    <x v="2"/>
    <n v="0.1"/>
    <n v="50.98"/>
    <n v="22.24"/>
    <x v="1"/>
    <x v="3"/>
    <x v="0"/>
    <x v="11"/>
    <x v="4"/>
    <s v="Dana Fluorescent Magnifying Lamp, White, 36&quot;"/>
    <n v="0.55000000000000004"/>
    <s v="United States"/>
    <x v="2"/>
    <x v="8"/>
    <s v="Hacienda Heights"/>
    <n v="91745"/>
    <x v="55"/>
    <d v="2015-02-27T00:00:00"/>
    <n v="98.12"/>
    <n v="6"/>
    <n v="300.63"/>
    <n v="88568"/>
    <x v="2"/>
    <n v="982.71151716078839"/>
  </r>
  <r>
    <n v="2980"/>
    <s v="Joanna Kenney"/>
    <x v="4"/>
    <n v="7.0000000000000007E-2"/>
    <n v="2.61"/>
    <n v="0.5"/>
    <x v="1"/>
    <x v="3"/>
    <x v="2"/>
    <x v="13"/>
    <x v="5"/>
    <s v="Avery 494"/>
    <n v="0.39"/>
    <s v="United States"/>
    <x v="3"/>
    <x v="27"/>
    <s v="Sandusky"/>
    <n v="44870"/>
    <x v="55"/>
    <d v="2015-02-27T00:00:00"/>
    <n v="10.798500000000001"/>
    <n v="6"/>
    <n v="15.65"/>
    <n v="86547"/>
    <x v="3"/>
    <n v="-39.308467608336926"/>
  </r>
  <r>
    <n v="868"/>
    <s v="Sharon Ellis"/>
    <x v="3"/>
    <n v="0.04"/>
    <n v="29.18"/>
    <n v="8.5500000000000007"/>
    <x v="2"/>
    <x v="3"/>
    <x v="0"/>
    <x v="11"/>
    <x v="5"/>
    <s v="Deflect-o SuperTray™ Unbreakable Stackable Tray, Letter, Black"/>
    <n v="0.42"/>
    <s v="United States"/>
    <x v="1"/>
    <x v="7"/>
    <s v="Shoreview"/>
    <n v="55126"/>
    <x v="55"/>
    <d v="2015-02-27T00:00:00"/>
    <n v="201.7353"/>
    <n v="10"/>
    <n v="292.37"/>
    <n v="91194"/>
    <x v="1"/>
    <n v="612.77182123136458"/>
  </r>
  <r>
    <n v="868"/>
    <s v="Sharon Ellis"/>
    <x v="3"/>
    <n v="0"/>
    <n v="80.98"/>
    <n v="35"/>
    <x v="1"/>
    <x v="3"/>
    <x v="2"/>
    <x v="6"/>
    <x v="4"/>
    <s v="Carina 42&quot;Hx23 3/4&quot;W Media Storage Unit"/>
    <n v="0.83"/>
    <s v="United States"/>
    <x v="1"/>
    <x v="7"/>
    <s v="Shoreview"/>
    <n v="55126"/>
    <x v="55"/>
    <d v="2015-02-27T00:00:00"/>
    <n v="-684.78"/>
    <n v="8"/>
    <n v="682.79"/>
    <n v="91194"/>
    <x v="1"/>
    <n v="1047.7513505714301"/>
  </r>
  <r>
    <n v="907"/>
    <s v="Rachel Casey"/>
    <x v="0"/>
    <n v="0.09"/>
    <n v="35.99"/>
    <n v="5.99"/>
    <x v="1"/>
    <x v="2"/>
    <x v="1"/>
    <x v="12"/>
    <x v="2"/>
    <s v="Accessory41"/>
    <n v="0.38"/>
    <s v="United States"/>
    <x v="0"/>
    <x v="32"/>
    <s v="Henderson"/>
    <n v="42420"/>
    <x v="56"/>
    <d v="2015-02-27T00:00:00"/>
    <n v="114.3165"/>
    <n v="5"/>
    <n v="151.6"/>
    <n v="86459"/>
    <x v="0"/>
    <n v="609.18063754822117"/>
  </r>
  <r>
    <n v="1639"/>
    <s v="Marvin Rollins"/>
    <x v="0"/>
    <n v="0.08"/>
    <n v="55.48"/>
    <n v="6.79"/>
    <x v="1"/>
    <x v="2"/>
    <x v="2"/>
    <x v="7"/>
    <x v="5"/>
    <s v="Eaton Premium Continuous-Feed Paper, 25% Cotton, Letter Size, White, 1000 Shts/Box"/>
    <n v="0.37"/>
    <s v="United States"/>
    <x v="3"/>
    <x v="22"/>
    <s v="Stamford"/>
    <n v="6901"/>
    <x v="56"/>
    <d v="2015-02-28T00:00:00"/>
    <n v="147.75659999999999"/>
    <n v="4"/>
    <n v="214.14"/>
    <n v="89705"/>
    <x v="3"/>
    <n v="724.89777902984395"/>
  </r>
  <r>
    <n v="2114"/>
    <s v="Paige Mason"/>
    <x v="0"/>
    <n v="7.0000000000000007E-2"/>
    <n v="226.67"/>
    <n v="28.16"/>
    <x v="0"/>
    <x v="3"/>
    <x v="0"/>
    <x v="9"/>
    <x v="3"/>
    <s v="Hon GuestStacker Chair"/>
    <n v="0.59"/>
    <s v="United States"/>
    <x v="0"/>
    <x v="21"/>
    <s v="Norfolk"/>
    <n v="23518"/>
    <x v="56"/>
    <d v="2015-02-27T00:00:00"/>
    <n v="53.114400000000003"/>
    <n v="1"/>
    <n v="255.83"/>
    <n v="88405"/>
    <x v="0"/>
    <n v="2110.4649765480526"/>
  </r>
  <r>
    <n v="2114"/>
    <s v="Paige Mason"/>
    <x v="0"/>
    <n v="0.08"/>
    <n v="20.98"/>
    <n v="53.03"/>
    <x v="0"/>
    <x v="3"/>
    <x v="2"/>
    <x v="6"/>
    <x v="3"/>
    <s v="Tennsco Lockers, Gray"/>
    <n v="0.78"/>
    <s v="United States"/>
    <x v="0"/>
    <x v="21"/>
    <s v="Norfolk"/>
    <n v="23518"/>
    <x v="56"/>
    <d v="2015-02-28T00:00:00"/>
    <n v="8.7420000000000009"/>
    <n v="20"/>
    <n v="421.18"/>
    <n v="88405"/>
    <x v="0"/>
    <n v="2259.2706659135465"/>
  </r>
  <r>
    <n v="2979"/>
    <s v="Lloyd Dolan"/>
    <x v="0"/>
    <n v="0.02"/>
    <n v="5.34"/>
    <n v="2.99"/>
    <x v="1"/>
    <x v="3"/>
    <x v="2"/>
    <x v="5"/>
    <x v="5"/>
    <s v="Wilson Jones 14 Line Acrylic Coated Pressboard Data Binders"/>
    <n v="0.38"/>
    <s v="United States"/>
    <x v="1"/>
    <x v="39"/>
    <s v="Dickinson"/>
    <n v="58601"/>
    <x v="56"/>
    <d v="2015-02-28T00:00:00"/>
    <n v="5.2954999999999997"/>
    <n v="6"/>
    <n v="34.729999999999997"/>
    <n v="86545"/>
    <x v="1"/>
    <n v="334.41006841444323"/>
  </r>
  <r>
    <n v="2979"/>
    <s v="Lloyd Dolan"/>
    <x v="0"/>
    <n v="0.03"/>
    <n v="40.98"/>
    <n v="7.47"/>
    <x v="1"/>
    <x v="3"/>
    <x v="2"/>
    <x v="5"/>
    <x v="5"/>
    <s v="Wilson Jones Ledger-Size, Piano-Hinge Binder, 2&quot;, Blue"/>
    <n v="0.37"/>
    <s v="United States"/>
    <x v="1"/>
    <x v="39"/>
    <s v="Dickinson"/>
    <n v="58601"/>
    <x v="56"/>
    <d v="2015-02-27T00:00:00"/>
    <n v="170.79570000000001"/>
    <n v="6"/>
    <n v="247.53"/>
    <n v="86545"/>
    <x v="1"/>
    <n v="724.45694686104628"/>
  </r>
  <r>
    <n v="573"/>
    <s v="Vanessa Winstead"/>
    <x v="1"/>
    <n v="0.08"/>
    <n v="415.88"/>
    <n v="11.37"/>
    <x v="1"/>
    <x v="3"/>
    <x v="2"/>
    <x v="6"/>
    <x v="5"/>
    <s v="Deluxe Rollaway Locking File with Drawer"/>
    <n v="0.56999999999999995"/>
    <s v="United States"/>
    <x v="1"/>
    <x v="10"/>
    <s v="Pekin"/>
    <n v="61554"/>
    <x v="56"/>
    <d v="2015-02-27T00:00:00"/>
    <n v="-269.08440000000002"/>
    <n v="1"/>
    <n v="405.57"/>
    <n v="86556"/>
    <x v="1"/>
    <n v="1397.1245309832502"/>
  </r>
  <r>
    <n v="1665"/>
    <s v="Elsie Pridgen"/>
    <x v="1"/>
    <n v="0.1"/>
    <n v="3.6"/>
    <n v="2.2000000000000002"/>
    <x v="1"/>
    <x v="1"/>
    <x v="2"/>
    <x v="7"/>
    <x v="2"/>
    <s v="Telephone Message Books with Fax/Mobile Section, 4 1/4&quot; x 6&quot;"/>
    <n v="0.39"/>
    <s v="United States"/>
    <x v="2"/>
    <x v="8"/>
    <s v="Laguna Hills"/>
    <n v="92653"/>
    <x v="56"/>
    <d v="2015-02-27T00:00:00"/>
    <n v="-8.2799999999999994"/>
    <n v="2"/>
    <n v="6.97"/>
    <n v="90678"/>
    <x v="2"/>
    <n v="-72.769099527465954"/>
  </r>
  <r>
    <n v="865"/>
    <s v="Dana Burgess"/>
    <x v="2"/>
    <n v="0.04"/>
    <n v="6.48"/>
    <n v="5.16"/>
    <x v="2"/>
    <x v="3"/>
    <x v="2"/>
    <x v="7"/>
    <x v="5"/>
    <s v="Xerox 1985"/>
    <n v="0.37"/>
    <s v="United States"/>
    <x v="1"/>
    <x v="2"/>
    <s v="East Chicago"/>
    <n v="46312"/>
    <x v="56"/>
    <d v="2015-03-02T00:00:00"/>
    <n v="-11.1332"/>
    <n v="12"/>
    <n v="86.79"/>
    <n v="90675"/>
    <x v="1"/>
    <n v="67.148455093499962"/>
  </r>
  <r>
    <n v="621"/>
    <s v="Heather Stern"/>
    <x v="4"/>
    <n v="0.1"/>
    <n v="6.88"/>
    <n v="2"/>
    <x v="1"/>
    <x v="2"/>
    <x v="2"/>
    <x v="7"/>
    <x v="2"/>
    <s v="Adams Phone Message Book, 200 Message Capacity, 8 1/16” x 11”"/>
    <n v="0.39"/>
    <s v="United States"/>
    <x v="3"/>
    <x v="22"/>
    <s v="Newington"/>
    <n v="6111"/>
    <x v="56"/>
    <d v="2015-02-27T00:00:00"/>
    <n v="18.420000000000002"/>
    <n v="5"/>
    <n v="31.46"/>
    <n v="91432"/>
    <x v="3"/>
    <n v="33.947771676963683"/>
  </r>
  <r>
    <n v="622"/>
    <s v="Hazel Khan"/>
    <x v="4"/>
    <n v="0.06"/>
    <n v="195.99"/>
    <n v="8.99"/>
    <x v="1"/>
    <x v="2"/>
    <x v="1"/>
    <x v="12"/>
    <x v="5"/>
    <s v="T28 WORLD"/>
    <n v="0.6"/>
    <s v="United States"/>
    <x v="3"/>
    <x v="29"/>
    <s v="Auburn"/>
    <n v="4210"/>
    <x v="56"/>
    <d v="2015-02-28T00:00:00"/>
    <n v="349.47"/>
    <n v="6"/>
    <n v="948.97"/>
    <n v="91432"/>
    <x v="3"/>
    <n v="1359.6475144838423"/>
  </r>
  <r>
    <n v="3063"/>
    <s v="Ann Steele"/>
    <x v="4"/>
    <n v="7.0000000000000007E-2"/>
    <n v="8.33"/>
    <n v="1.99"/>
    <x v="1"/>
    <x v="1"/>
    <x v="1"/>
    <x v="1"/>
    <x v="1"/>
    <s v="80 Minute Slim Jewel Case CD-R , 10/Pack - Staples"/>
    <n v="0.52"/>
    <s v="United States"/>
    <x v="2"/>
    <x v="4"/>
    <s v="Kirkland"/>
    <n v="98034"/>
    <x v="56"/>
    <d v="2015-02-28T00:00:00"/>
    <n v="11.95"/>
    <n v="6"/>
    <n v="50.28"/>
    <n v="88447"/>
    <x v="2"/>
    <n v="100.09324834848698"/>
  </r>
  <r>
    <n v="3063"/>
    <s v="Ann Steele"/>
    <x v="4"/>
    <n v="0.03"/>
    <n v="499.99"/>
    <n v="24.49"/>
    <x v="1"/>
    <x v="1"/>
    <x v="1"/>
    <x v="4"/>
    <x v="4"/>
    <s v="Sharp AL-1530CS Digital Copier"/>
    <n v="0.36"/>
    <s v="United States"/>
    <x v="2"/>
    <x v="4"/>
    <s v="Kirkland"/>
    <n v="98034"/>
    <x v="56"/>
    <d v="2015-02-27T00:00:00"/>
    <n v="1773.6105"/>
    <n v="5"/>
    <n v="2570.4499999999998"/>
    <n v="88447"/>
    <x v="2"/>
    <n v="3959.8654317679316"/>
  </r>
  <r>
    <n v="1916"/>
    <s v="Marcia Feldman"/>
    <x v="0"/>
    <n v="0.03"/>
    <n v="11.99"/>
    <n v="5.99"/>
    <x v="1"/>
    <x v="2"/>
    <x v="1"/>
    <x v="3"/>
    <x v="6"/>
    <s v="TI 30X Scientific Calculator"/>
    <n v="0.36"/>
    <s v="United States"/>
    <x v="0"/>
    <x v="1"/>
    <s v="Little Rock"/>
    <n v="72209"/>
    <x v="57"/>
    <d v="2015-02-28T00:00:00"/>
    <n v="-216.02979999999999"/>
    <n v="7"/>
    <n v="83.72"/>
    <n v="85893"/>
    <x v="0"/>
    <n v="218.72797185930361"/>
  </r>
  <r>
    <n v="1005"/>
    <s v="Lloyd Dickson"/>
    <x v="1"/>
    <n v="0.02"/>
    <n v="40.99"/>
    <n v="17.48"/>
    <x v="1"/>
    <x v="0"/>
    <x v="2"/>
    <x v="7"/>
    <x v="5"/>
    <s v="Xerox 1893"/>
    <n v="0.36"/>
    <s v="United States"/>
    <x v="1"/>
    <x v="10"/>
    <s v="Buffalo Grove"/>
    <n v="60089"/>
    <x v="57"/>
    <d v="2015-02-28T00:00:00"/>
    <n v="551.09280000000001"/>
    <n v="23"/>
    <n v="950.43"/>
    <n v="90044"/>
    <x v="1"/>
    <n v="1087.352405725323"/>
  </r>
  <r>
    <n v="1044"/>
    <s v="Erin Ballard"/>
    <x v="1"/>
    <n v="0"/>
    <n v="6.68"/>
    <n v="5.66"/>
    <x v="1"/>
    <x v="2"/>
    <x v="2"/>
    <x v="7"/>
    <x v="5"/>
    <s v="Xerox 1923"/>
    <n v="0.37"/>
    <s v="United States"/>
    <x v="2"/>
    <x v="8"/>
    <s v="Los Angeles"/>
    <n v="90004"/>
    <x v="57"/>
    <d v="2015-02-28T00:00:00"/>
    <n v="-76.94"/>
    <n v="90"/>
    <n v="617.4"/>
    <n v="47813"/>
    <x v="2"/>
    <n v="71.038680332503958"/>
  </r>
  <r>
    <n v="1047"/>
    <s v="Gayle Pearson"/>
    <x v="1"/>
    <n v="0"/>
    <n v="6.68"/>
    <n v="5.66"/>
    <x v="1"/>
    <x v="2"/>
    <x v="2"/>
    <x v="7"/>
    <x v="5"/>
    <s v="Xerox 1923"/>
    <n v="0.37"/>
    <s v="United States"/>
    <x v="3"/>
    <x v="35"/>
    <s v="Boston"/>
    <n v="2109"/>
    <x v="57"/>
    <d v="2015-02-28T00:00:00"/>
    <n v="-40.008800000000001"/>
    <n v="23"/>
    <n v="157.78"/>
    <n v="89389"/>
    <x v="3"/>
    <n v="108.85717909095149"/>
  </r>
  <r>
    <n v="751"/>
    <s v="David Wrenn"/>
    <x v="2"/>
    <n v="0.06"/>
    <n v="130.97999999999999"/>
    <n v="54.74"/>
    <x v="0"/>
    <x v="3"/>
    <x v="0"/>
    <x v="10"/>
    <x v="0"/>
    <s v="O'Sullivan Elevations Bookcase, Cherry Finish"/>
    <n v="0.69"/>
    <s v="United States"/>
    <x v="0"/>
    <x v="32"/>
    <s v="Georgetown"/>
    <n v="40324"/>
    <x v="57"/>
    <d v="2015-03-06T00:00:00"/>
    <n v="14.76"/>
    <n v="3"/>
    <n v="411.64"/>
    <n v="91201"/>
    <x v="0"/>
    <n v="2385.5131807065227"/>
  </r>
  <r>
    <n v="1754"/>
    <s v="Nelson Hong"/>
    <x v="2"/>
    <n v="0.04"/>
    <n v="8.5"/>
    <n v="1.99"/>
    <x v="1"/>
    <x v="1"/>
    <x v="1"/>
    <x v="1"/>
    <x v="1"/>
    <s v="Hewlett-Packard 4.7GB DVD+R Discs"/>
    <n v="0.49"/>
    <s v="United States"/>
    <x v="2"/>
    <x v="8"/>
    <s v="Torrance"/>
    <n v="90503"/>
    <x v="57"/>
    <d v="2015-02-28T00:00:00"/>
    <n v="43.275199999999998"/>
    <n v="14"/>
    <n v="118.57"/>
    <n v="90178"/>
    <x v="2"/>
    <n v="194.59855590817384"/>
  </r>
  <r>
    <n v="1754"/>
    <s v="Nelson Hong"/>
    <x v="2"/>
    <n v="0.1"/>
    <n v="15.99"/>
    <n v="9.4"/>
    <x v="1"/>
    <x v="1"/>
    <x v="1"/>
    <x v="3"/>
    <x v="5"/>
    <s v="AT&amp;T Black Trimline Phone, Model 210"/>
    <n v="0.49"/>
    <s v="United States"/>
    <x v="2"/>
    <x v="8"/>
    <s v="Torrance"/>
    <n v="90503"/>
    <x v="57"/>
    <d v="2015-02-27T00:00:00"/>
    <n v="-36.214619999999996"/>
    <n v="5"/>
    <n v="79.47"/>
    <n v="90178"/>
    <x v="2"/>
    <n v="301.82363338042609"/>
  </r>
  <r>
    <n v="1754"/>
    <s v="Nelson Hong"/>
    <x v="2"/>
    <n v="0.09"/>
    <n v="95.99"/>
    <n v="8.99"/>
    <x v="1"/>
    <x v="1"/>
    <x v="1"/>
    <x v="12"/>
    <x v="5"/>
    <s v="600 Series Flip"/>
    <n v="0.56999999999999995"/>
    <s v="United States"/>
    <x v="2"/>
    <x v="8"/>
    <s v="Torrance"/>
    <n v="90503"/>
    <x v="57"/>
    <d v="2015-03-03T00:00:00"/>
    <n v="7.0329600000000001"/>
    <n v="8"/>
    <n v="627.28"/>
    <n v="90178"/>
    <x v="2"/>
    <n v="658.53528237382875"/>
  </r>
  <r>
    <n v="2466"/>
    <s v="Gilbert Godfrey"/>
    <x v="4"/>
    <n v="0.04"/>
    <n v="2.08"/>
    <n v="1.49"/>
    <x v="1"/>
    <x v="3"/>
    <x v="2"/>
    <x v="5"/>
    <x v="5"/>
    <s v="Economy Binders"/>
    <n v="0.36"/>
    <s v="United States"/>
    <x v="1"/>
    <x v="25"/>
    <s v="Sault Sainte Marie"/>
    <n v="49783"/>
    <x v="57"/>
    <d v="2015-02-28T00:00:00"/>
    <n v="-3.71956"/>
    <n v="7"/>
    <n v="14.77"/>
    <n v="88136"/>
    <x v="1"/>
    <n v="-33.583314619408313"/>
  </r>
  <r>
    <n v="2466"/>
    <s v="Gilbert Godfrey"/>
    <x v="4"/>
    <n v="0.02"/>
    <n v="53.98"/>
    <n v="5.5"/>
    <x v="2"/>
    <x v="3"/>
    <x v="1"/>
    <x v="1"/>
    <x v="5"/>
    <s v="Nu-Form 106-Key Ergonomic Keyboard w/ Touchpad"/>
    <n v="0.62"/>
    <s v="United States"/>
    <x v="1"/>
    <x v="25"/>
    <s v="Sault Sainte Marie"/>
    <n v="49783"/>
    <x v="57"/>
    <d v="2015-02-28T00:00:00"/>
    <n v="101.97199999999999"/>
    <n v="8"/>
    <n v="438.33"/>
    <n v="88136"/>
    <x v="1"/>
    <n v="495.20184586248342"/>
  </r>
  <r>
    <n v="2466"/>
    <s v="Gilbert Godfrey"/>
    <x v="4"/>
    <n v="0.05"/>
    <n v="4.9800000000000004"/>
    <n v="5.0199999999999996"/>
    <x v="1"/>
    <x v="3"/>
    <x v="2"/>
    <x v="7"/>
    <x v="5"/>
    <s v="Xerox 1989"/>
    <n v="0.38"/>
    <s v="United States"/>
    <x v="1"/>
    <x v="25"/>
    <s v="Sault Sainte Marie"/>
    <n v="49783"/>
    <x v="57"/>
    <d v="2015-02-27T00:00:00"/>
    <n v="-16.634799999999998"/>
    <n v="7"/>
    <n v="38.11"/>
    <n v="88136"/>
    <x v="1"/>
    <n v="69.85953298756408"/>
  </r>
  <r>
    <n v="972"/>
    <s v="Gregory Holden"/>
    <x v="2"/>
    <n v="0.03"/>
    <n v="284.98"/>
    <n v="69.55"/>
    <x v="0"/>
    <x v="3"/>
    <x v="0"/>
    <x v="9"/>
    <x v="3"/>
    <s v="Global Commerce™ Series High-Back Swivel/Tilt Chairs"/>
    <n v="0.6"/>
    <s v="United States"/>
    <x v="2"/>
    <x v="8"/>
    <s v="Riverside"/>
    <n v="92503"/>
    <x v="58"/>
    <d v="2015-03-05T00:00:00"/>
    <n v="-116.584"/>
    <n v="2"/>
    <n v="619.38"/>
    <n v="87259"/>
    <x v="2"/>
    <n v="3087.8799085563383"/>
  </r>
  <r>
    <n v="972"/>
    <s v="Gregory Holden"/>
    <x v="2"/>
    <n v="0"/>
    <n v="12.99"/>
    <n v="14.37"/>
    <x v="1"/>
    <x v="3"/>
    <x v="0"/>
    <x v="11"/>
    <x v="4"/>
    <s v="Tensor &quot;Hersey Kiss&quot; Styled Floor Lamp"/>
    <n v="0.73"/>
    <s v="United States"/>
    <x v="2"/>
    <x v="8"/>
    <s v="Riverside"/>
    <n v="92503"/>
    <x v="58"/>
    <d v="2015-02-28T00:00:00"/>
    <n v="12.896100000000001"/>
    <n v="1"/>
    <n v="18.690000000000001"/>
    <n v="87259"/>
    <x v="2"/>
    <n v="774.58605093743222"/>
  </r>
  <r>
    <n v="2220"/>
    <s v="Jennifer Stanton"/>
    <x v="2"/>
    <n v="0.09"/>
    <n v="14.2"/>
    <n v="5.3"/>
    <x v="1"/>
    <x v="1"/>
    <x v="0"/>
    <x v="11"/>
    <x v="2"/>
    <s v="Coloredge Poster Frame"/>
    <n v="0.46"/>
    <s v="United States"/>
    <x v="0"/>
    <x v="12"/>
    <s v="Winter Garden"/>
    <n v="34787"/>
    <x v="58"/>
    <d v="2015-03-01T00:00:00"/>
    <n v="-324.73"/>
    <n v="4"/>
    <n v="55.08"/>
    <n v="91036"/>
    <x v="0"/>
    <n v="-130.88036304317964"/>
  </r>
  <r>
    <n v="3075"/>
    <s v="Gordon Brandt"/>
    <x v="2"/>
    <n v="0.06"/>
    <n v="19.23"/>
    <n v="6.15"/>
    <x v="1"/>
    <x v="3"/>
    <x v="0"/>
    <x v="11"/>
    <x v="1"/>
    <s v="Executive Impressions 13&quot; Clairmont Wall Clock"/>
    <n v="0.44"/>
    <s v="United States"/>
    <x v="2"/>
    <x v="8"/>
    <s v="Los Angeles"/>
    <n v="90061"/>
    <x v="58"/>
    <d v="2015-02-28T00:00:00"/>
    <n v="-25.38"/>
    <n v="4"/>
    <n v="84.6"/>
    <n v="14756"/>
    <x v="2"/>
    <n v="247.05228408325544"/>
  </r>
  <r>
    <n v="3098"/>
    <s v="Lorraine Boykin"/>
    <x v="2"/>
    <n v="0.06"/>
    <n v="2.89"/>
    <n v="0.5"/>
    <x v="1"/>
    <x v="1"/>
    <x v="2"/>
    <x v="13"/>
    <x v="5"/>
    <s v="Avery 498"/>
    <n v="0.38"/>
    <s v="United States"/>
    <x v="3"/>
    <x v="11"/>
    <s v="Shirley"/>
    <n v="11967"/>
    <x v="58"/>
    <d v="2015-02-28T00:00:00"/>
    <n v="9.6117000000000008"/>
    <n v="5"/>
    <n v="13.93"/>
    <n v="89316"/>
    <x v="3"/>
    <n v="-3.2804764920187566"/>
  </r>
  <r>
    <n v="3355"/>
    <s v="Glenda Simon"/>
    <x v="2"/>
    <n v="0.1"/>
    <n v="120.98"/>
    <n v="9.07"/>
    <x v="1"/>
    <x v="3"/>
    <x v="2"/>
    <x v="5"/>
    <x v="5"/>
    <s v="GBC VeloBinder Electric Binding Machine"/>
    <n v="0.35"/>
    <s v="United States"/>
    <x v="2"/>
    <x v="8"/>
    <s v="Camarillo"/>
    <n v="93010"/>
    <x v="58"/>
    <d v="2015-03-09T00:00:00"/>
    <n v="379.3965"/>
    <n v="5"/>
    <n v="549.85"/>
    <n v="88587"/>
    <x v="2"/>
    <n v="959.82123263888673"/>
  </r>
  <r>
    <n v="3355"/>
    <s v="Glenda Simon"/>
    <x v="2"/>
    <n v="0.08"/>
    <n v="8.32"/>
    <n v="2.38"/>
    <x v="2"/>
    <x v="3"/>
    <x v="1"/>
    <x v="1"/>
    <x v="1"/>
    <s v="Imation 3.5 IBM Formatted Diskettes, 10/Box"/>
    <n v="0.74"/>
    <s v="United States"/>
    <x v="2"/>
    <x v="8"/>
    <s v="Camarillo"/>
    <n v="93010"/>
    <x v="58"/>
    <d v="2015-03-04T00:00:00"/>
    <n v="-41.83"/>
    <n v="6"/>
    <n v="48.99"/>
    <n v="88587"/>
    <x v="2"/>
    <n v="245.7462795177602"/>
  </r>
  <r>
    <n v="3355"/>
    <s v="Glenda Simon"/>
    <x v="2"/>
    <n v="0.1"/>
    <n v="125.99"/>
    <n v="4.2"/>
    <x v="1"/>
    <x v="3"/>
    <x v="1"/>
    <x v="12"/>
    <x v="5"/>
    <s v="V3682"/>
    <n v="0.59"/>
    <s v="United States"/>
    <x v="2"/>
    <x v="8"/>
    <s v="Camarillo"/>
    <n v="93010"/>
    <x v="58"/>
    <d v="2015-02-28T00:00:00"/>
    <n v="372.40199999999999"/>
    <n v="7"/>
    <n v="681.42"/>
    <n v="88587"/>
    <x v="2"/>
    <n v="1033.2364113371673"/>
  </r>
  <r>
    <n v="2587"/>
    <s v="Eugene H Walsh"/>
    <x v="4"/>
    <n v="0.01"/>
    <n v="6.48"/>
    <n v="6.57"/>
    <x v="2"/>
    <x v="2"/>
    <x v="2"/>
    <x v="7"/>
    <x v="5"/>
    <s v="Xerox 20"/>
    <n v="0.37"/>
    <s v="United States"/>
    <x v="1"/>
    <x v="30"/>
    <s v="Manitowoc"/>
    <n v="54220"/>
    <x v="58"/>
    <d v="2015-02-28T00:00:00"/>
    <n v="-46.5244"/>
    <n v="18"/>
    <n v="127.83"/>
    <n v="91166"/>
    <x v="1"/>
    <n v="53.137510944417016"/>
  </r>
  <r>
    <n v="2861"/>
    <s v="Dwight Robinson"/>
    <x v="4"/>
    <n v="0.05"/>
    <n v="20.99"/>
    <n v="4.8099999999999996"/>
    <x v="1"/>
    <x v="3"/>
    <x v="1"/>
    <x v="12"/>
    <x v="6"/>
    <s v="1726 Digital Answering Machine"/>
    <n v="0.57999999999999996"/>
    <s v="United States"/>
    <x v="1"/>
    <x v="38"/>
    <s v="Hays"/>
    <n v="67601"/>
    <x v="58"/>
    <d v="2015-02-28T00:00:00"/>
    <n v="4.9017600000000003"/>
    <n v="11"/>
    <n v="199.43"/>
    <n v="88280"/>
    <x v="1"/>
    <n v="302.50817610848571"/>
  </r>
  <r>
    <n v="2923"/>
    <s v="Lynne Griffith"/>
    <x v="4"/>
    <n v="0"/>
    <n v="6.37"/>
    <n v="5.19"/>
    <x v="1"/>
    <x v="1"/>
    <x v="2"/>
    <x v="5"/>
    <x v="5"/>
    <s v="C-Line Peel &amp; Stick Add-On Filing Pockets, 8-3/4 x 5-1/8, 10/Pack"/>
    <n v="0.38"/>
    <s v="United States"/>
    <x v="3"/>
    <x v="36"/>
    <s v="Hagerstown"/>
    <n v="21740"/>
    <x v="58"/>
    <d v="2015-03-02T00:00:00"/>
    <n v="-27.1492"/>
    <n v="15"/>
    <n v="99.75"/>
    <n v="86592"/>
    <x v="3"/>
    <n v="72.252524461271747"/>
  </r>
  <r>
    <n v="3151"/>
    <s v="Glenda Hunter"/>
    <x v="4"/>
    <n v="0.04"/>
    <n v="17.239999999999998"/>
    <n v="3.26"/>
    <x v="1"/>
    <x v="2"/>
    <x v="2"/>
    <x v="16"/>
    <x v="1"/>
    <s v="Fiskars 8&quot; Scissors, 2/Pack"/>
    <n v="0.56000000000000005"/>
    <s v="United States"/>
    <x v="2"/>
    <x v="8"/>
    <s v="Twentynine Palms"/>
    <n v="92277"/>
    <x v="58"/>
    <d v="2015-02-28T00:00:00"/>
    <n v="47.73"/>
    <n v="7"/>
    <n v="119.6"/>
    <n v="88546"/>
    <x v="2"/>
    <n v="312.19883098084608"/>
  </r>
  <r>
    <n v="719"/>
    <s v="Stephen Lam"/>
    <x v="3"/>
    <n v="0"/>
    <n v="8.5"/>
    <n v="1.99"/>
    <x v="1"/>
    <x v="3"/>
    <x v="1"/>
    <x v="1"/>
    <x v="1"/>
    <s v="Hewlett-Packard 4.7GB DVD+R Discs"/>
    <n v="0.49"/>
    <s v="United States"/>
    <x v="2"/>
    <x v="26"/>
    <s v="Pahrump"/>
    <n v="89041"/>
    <x v="58"/>
    <d v="2015-03-02T00:00:00"/>
    <n v="71.735600000000005"/>
    <n v="14"/>
    <n v="122.25"/>
    <n v="89344"/>
    <x v="2"/>
    <n v="400.37292201374572"/>
  </r>
  <r>
    <n v="719"/>
    <s v="Stephen Lam"/>
    <x v="3"/>
    <n v="0.03"/>
    <n v="95.43"/>
    <n v="19.989999999999998"/>
    <x v="1"/>
    <x v="3"/>
    <x v="2"/>
    <x v="6"/>
    <x v="5"/>
    <s v="Fellowes Stor/Drawer® Steel Plus™ Storage Drawers"/>
    <n v="0.79"/>
    <s v="United States"/>
    <x v="2"/>
    <x v="26"/>
    <s v="Pahrump"/>
    <n v="89041"/>
    <x v="58"/>
    <d v="2015-03-02T00:00:00"/>
    <n v="-79.320800000000006"/>
    <n v="2"/>
    <n v="206.09"/>
    <n v="89344"/>
    <x v="2"/>
    <n v="1245.0924411714536"/>
  </r>
  <r>
    <n v="1482"/>
    <s v="Michael Tanner"/>
    <x v="3"/>
    <n v="0.05"/>
    <n v="9.65"/>
    <n v="6.22"/>
    <x v="1"/>
    <x v="3"/>
    <x v="0"/>
    <x v="11"/>
    <x v="5"/>
    <s v="Eldon Expressions™ Desk Accessory, Wood Pencil Holder, Oak"/>
    <n v="0.55000000000000004"/>
    <s v="United States"/>
    <x v="1"/>
    <x v="25"/>
    <s v="Bay City"/>
    <n v="48708"/>
    <x v="58"/>
    <d v="2015-02-28T00:00:00"/>
    <n v="-14.6432"/>
    <n v="15"/>
    <n v="151.34"/>
    <n v="91363"/>
    <x v="1"/>
    <n v="449.26547704020982"/>
  </r>
  <r>
    <n v="2908"/>
    <s v="Robyn Lyon"/>
    <x v="3"/>
    <n v="0.05"/>
    <n v="34.979999999999997"/>
    <n v="7.53"/>
    <x v="2"/>
    <x v="2"/>
    <x v="1"/>
    <x v="1"/>
    <x v="5"/>
    <s v="Fellowes EZ Multi-Media Keyboard"/>
    <n v="0.76"/>
    <s v="United States"/>
    <x v="3"/>
    <x v="27"/>
    <s v="Garfield Heights"/>
    <n v="44125"/>
    <x v="58"/>
    <d v="2015-03-03T00:00:00"/>
    <n v="-32.666400000000003"/>
    <n v="16"/>
    <n v="581.08000000000004"/>
    <n v="88157"/>
    <x v="3"/>
    <n v="669.15197934482842"/>
  </r>
  <r>
    <n v="2908"/>
    <s v="Robyn Lyon"/>
    <x v="3"/>
    <n v="0"/>
    <n v="3.14"/>
    <n v="1.92"/>
    <x v="1"/>
    <x v="2"/>
    <x v="2"/>
    <x v="16"/>
    <x v="2"/>
    <s v="Serrated Blade or Curved Handle Hand Letter Openers"/>
    <n v="0.84"/>
    <s v="United States"/>
    <x v="3"/>
    <x v="27"/>
    <s v="Garfield Heights"/>
    <n v="44125"/>
    <x v="58"/>
    <d v="2015-03-02T00:00:00"/>
    <n v="-13.135199999999999"/>
    <n v="8"/>
    <n v="27.53"/>
    <n v="88157"/>
    <x v="3"/>
    <n v="616.08793387974708"/>
  </r>
  <r>
    <n v="2931"/>
    <s v="Faye Hanna"/>
    <x v="3"/>
    <n v="0.1"/>
    <n v="11.55"/>
    <n v="2.36"/>
    <x v="1"/>
    <x v="0"/>
    <x v="2"/>
    <x v="2"/>
    <x v="2"/>
    <s v="Newell 309"/>
    <n v="0.55000000000000004"/>
    <s v="United States"/>
    <x v="2"/>
    <x v="8"/>
    <s v="El Dorado Hills"/>
    <n v="95630"/>
    <x v="58"/>
    <d v="2015-02-28T00:00:00"/>
    <n v="69.767200000000003"/>
    <n v="12"/>
    <n v="135.77000000000001"/>
    <n v="87619"/>
    <x v="2"/>
    <n v="392.89051800223837"/>
  </r>
  <r>
    <n v="946"/>
    <s v="Denise Parks"/>
    <x v="0"/>
    <n v="0.09"/>
    <n v="90.98"/>
    <n v="56.2"/>
    <x v="2"/>
    <x v="2"/>
    <x v="0"/>
    <x v="11"/>
    <x v="6"/>
    <s v="Eldon ClusterMat Chair Mat with Cordless Antistatic Protection"/>
    <n v="0.74"/>
    <s v="United States"/>
    <x v="3"/>
    <x v="29"/>
    <s v="Auburn"/>
    <n v="4210"/>
    <x v="59"/>
    <d v="2015-03-02T00:00:00"/>
    <n v="-1570.32"/>
    <n v="20"/>
    <n v="1782.44"/>
    <n v="86566"/>
    <x v="3"/>
    <n v="661.14467667218162"/>
  </r>
  <r>
    <n v="1014"/>
    <s v="Theresa Winters"/>
    <x v="0"/>
    <n v="0.09"/>
    <n v="28.48"/>
    <n v="1.99"/>
    <x v="1"/>
    <x v="2"/>
    <x v="1"/>
    <x v="1"/>
    <x v="1"/>
    <s v="Memorex 4.7GB DVD+RW, 3/Pack"/>
    <n v="0.4"/>
    <s v="United States"/>
    <x v="0"/>
    <x v="1"/>
    <s v="Bryant"/>
    <n v="72022"/>
    <x v="59"/>
    <d v="2015-03-02T00:00:00"/>
    <n v="-17.149999999999999"/>
    <n v="6"/>
    <n v="160.16999999999999"/>
    <n v="88387"/>
    <x v="0"/>
    <n v="357.0917081304496"/>
  </r>
  <r>
    <n v="1014"/>
    <s v="Theresa Winters"/>
    <x v="0"/>
    <n v="0"/>
    <n v="2.08"/>
    <n v="5.33"/>
    <x v="1"/>
    <x v="2"/>
    <x v="0"/>
    <x v="11"/>
    <x v="5"/>
    <s v="Eldon® Wave Desk Accessories"/>
    <n v="0.43"/>
    <s v="United States"/>
    <x v="0"/>
    <x v="1"/>
    <s v="Bryant"/>
    <n v="72022"/>
    <x v="59"/>
    <d v="2015-03-03T00:00:00"/>
    <n v="-29.54"/>
    <n v="3"/>
    <n v="7.47"/>
    <n v="88387"/>
    <x v="0"/>
    <n v="438.41462380731161"/>
  </r>
  <r>
    <n v="1014"/>
    <s v="Theresa Winters"/>
    <x v="0"/>
    <n v="0.06"/>
    <n v="45.99"/>
    <n v="4.99"/>
    <x v="2"/>
    <x v="2"/>
    <x v="1"/>
    <x v="12"/>
    <x v="5"/>
    <s v="KF 788"/>
    <n v="0.56000000000000005"/>
    <s v="United States"/>
    <x v="0"/>
    <x v="1"/>
    <s v="Bryant"/>
    <n v="72022"/>
    <x v="59"/>
    <d v="2015-03-02T00:00:00"/>
    <n v="-329.78399999999999"/>
    <n v="10"/>
    <n v="370.81"/>
    <n v="88387"/>
    <x v="0"/>
    <n v="245.32509012256392"/>
  </r>
  <r>
    <n v="1279"/>
    <s v="Josephine Rao"/>
    <x v="0"/>
    <n v="7.0000000000000007E-2"/>
    <n v="40.98"/>
    <n v="7.47"/>
    <x v="1"/>
    <x v="3"/>
    <x v="2"/>
    <x v="5"/>
    <x v="5"/>
    <s v="Wilson Jones Ledger-Size, Piano-Hinge Binder, 2&quot;, Blue"/>
    <n v="0.37"/>
    <s v="United States"/>
    <x v="1"/>
    <x v="2"/>
    <s v="Hammond"/>
    <n v="46324"/>
    <x v="59"/>
    <d v="2015-03-02T00:00:00"/>
    <n v="54.901499999999999"/>
    <n v="2"/>
    <n v="81.900000000000006"/>
    <n v="90114"/>
    <x v="1"/>
    <n v="579.34474867763697"/>
  </r>
  <r>
    <n v="1280"/>
    <s v="Harold Albright"/>
    <x v="0"/>
    <n v="7.0000000000000007E-2"/>
    <n v="40.98"/>
    <n v="7.47"/>
    <x v="1"/>
    <x v="3"/>
    <x v="2"/>
    <x v="5"/>
    <x v="5"/>
    <s v="Wilson Jones Ledger-Size, Piano-Hinge Binder, 2&quot;, Blue"/>
    <n v="0.37"/>
    <s v="United States"/>
    <x v="2"/>
    <x v="4"/>
    <s v="Seattle"/>
    <n v="98119"/>
    <x v="59"/>
    <d v="2015-03-02T00:00:00"/>
    <n v="54.901499999999999"/>
    <n v="8"/>
    <n v="327.61"/>
    <n v="19042"/>
    <x v="2"/>
    <n v="579.34474867763697"/>
  </r>
  <r>
    <n v="2718"/>
    <s v="Caroline Stone"/>
    <x v="0"/>
    <n v="0.1"/>
    <n v="6.74"/>
    <n v="1.72"/>
    <x v="1"/>
    <x v="1"/>
    <x v="2"/>
    <x v="7"/>
    <x v="2"/>
    <s v="Memo Book, 100 Message Capacity, 5 3/8” x 11”"/>
    <n v="0.35"/>
    <s v="United States"/>
    <x v="1"/>
    <x v="10"/>
    <s v="Lansing"/>
    <n v="60438"/>
    <x v="59"/>
    <d v="2015-03-03T00:00:00"/>
    <n v="65.41"/>
    <n v="15"/>
    <n v="98.17"/>
    <n v="89394"/>
    <x v="1"/>
    <n v="258.51497114357318"/>
  </r>
  <r>
    <n v="1561"/>
    <s v="Edwin Coley"/>
    <x v="1"/>
    <n v="0.02"/>
    <n v="11.34"/>
    <n v="11.25"/>
    <x v="1"/>
    <x v="3"/>
    <x v="2"/>
    <x v="7"/>
    <x v="5"/>
    <s v="Staples 1 Part Blank Computer Paper"/>
    <n v="0.36"/>
    <s v="United States"/>
    <x v="1"/>
    <x v="18"/>
    <s v="Mansfield"/>
    <n v="76063"/>
    <x v="59"/>
    <d v="2015-03-02T00:00:00"/>
    <n v="-155.21"/>
    <n v="9"/>
    <n v="105.75"/>
    <n v="88093"/>
    <x v="1"/>
    <n v="108.02499049119245"/>
  </r>
  <r>
    <n v="1764"/>
    <s v="Michele Bradshaw"/>
    <x v="1"/>
    <n v="0.06"/>
    <n v="19.98"/>
    <n v="10.49"/>
    <x v="1"/>
    <x v="1"/>
    <x v="0"/>
    <x v="11"/>
    <x v="5"/>
    <s v="12-1/2 Diameter Round Wall Clock"/>
    <n v="0.49"/>
    <s v="United States"/>
    <x v="0"/>
    <x v="12"/>
    <s v="Dunedin"/>
    <n v="34698"/>
    <x v="59"/>
    <d v="2015-03-03T00:00:00"/>
    <n v="514.17719999999997"/>
    <n v="5"/>
    <n v="103.37"/>
    <n v="89776"/>
    <x v="0"/>
    <n v="852.24404187140101"/>
  </r>
  <r>
    <n v="1764"/>
    <s v="Michele Bradshaw"/>
    <x v="1"/>
    <n v="0.08"/>
    <n v="1.76"/>
    <n v="4.8600000000000003"/>
    <x v="1"/>
    <x v="1"/>
    <x v="0"/>
    <x v="11"/>
    <x v="5"/>
    <s v="Regeneration Desk Collection"/>
    <n v="0.41"/>
    <s v="United States"/>
    <x v="0"/>
    <x v="12"/>
    <s v="Dunedin"/>
    <n v="34698"/>
    <x v="59"/>
    <d v="2015-03-02T00:00:00"/>
    <n v="235.65600000000001"/>
    <n v="23"/>
    <n v="40.22"/>
    <n v="89776"/>
    <x v="0"/>
    <n v="274.62370933775134"/>
  </r>
  <r>
    <n v="1917"/>
    <s v="Tracy Buckley"/>
    <x v="1"/>
    <n v="0.08"/>
    <n v="22.23"/>
    <n v="3.63"/>
    <x v="1"/>
    <x v="2"/>
    <x v="0"/>
    <x v="11"/>
    <x v="1"/>
    <s v="Executive Impressions 14&quot; Contract Wall Clock"/>
    <n v="0.52"/>
    <s v="United States"/>
    <x v="0"/>
    <x v="1"/>
    <s v="North Little Rock"/>
    <n v="72113"/>
    <x v="59"/>
    <d v="2015-03-03T00:00:00"/>
    <n v="-29.61"/>
    <n v="10"/>
    <n v="210.33"/>
    <n v="85897"/>
    <x v="0"/>
    <n v="183.9292948337677"/>
  </r>
  <r>
    <n v="2437"/>
    <s v="Judith Shepherd"/>
    <x v="2"/>
    <n v="0.09"/>
    <n v="90.97"/>
    <n v="14"/>
    <x v="0"/>
    <x v="2"/>
    <x v="1"/>
    <x v="3"/>
    <x v="3"/>
    <s v="Lexmark Z54se Color Inkjet Printer"/>
    <n v="0.36"/>
    <s v="United States"/>
    <x v="1"/>
    <x v="30"/>
    <s v="Muskego"/>
    <n v="53150"/>
    <x v="59"/>
    <d v="2015-03-03T00:00:00"/>
    <n v="35.29"/>
    <n v="3"/>
    <n v="260"/>
    <n v="90301"/>
    <x v="1"/>
    <n v="891.47442912621125"/>
  </r>
  <r>
    <n v="2454"/>
    <s v="Donna Braun"/>
    <x v="4"/>
    <n v="0.06"/>
    <n v="3174.835"/>
    <n v="24.49"/>
    <x v="2"/>
    <x v="3"/>
    <x v="1"/>
    <x v="4"/>
    <x v="4"/>
    <s v="Canon imageCLASS 2200 Advanced Copier"/>
    <n v="0.37"/>
    <s v="United States"/>
    <x v="0"/>
    <x v="16"/>
    <s v="Hoover"/>
    <n v="35244"/>
    <x v="59"/>
    <d v="2015-03-04T00:00:00"/>
    <n v="-68.432000000000002"/>
    <n v="1"/>
    <n v="3550.28"/>
    <n v="89219"/>
    <x v="0"/>
    <n v="11408.29985301928"/>
  </r>
  <r>
    <n v="1882"/>
    <s v="Anita Kent"/>
    <x v="3"/>
    <n v="0.09"/>
    <n v="5.78"/>
    <n v="5.67"/>
    <x v="1"/>
    <x v="2"/>
    <x v="2"/>
    <x v="7"/>
    <x v="5"/>
    <s v="Xerox 1978"/>
    <n v="0.36"/>
    <s v="United States"/>
    <x v="3"/>
    <x v="33"/>
    <s v="Linden"/>
    <n v="7036"/>
    <x v="59"/>
    <d v="2015-03-03T00:00:00"/>
    <n v="-7.96"/>
    <n v="1"/>
    <n v="11.35"/>
    <n v="87378"/>
    <x v="3"/>
    <n v="274.86284292718904"/>
  </r>
  <r>
    <n v="1885"/>
    <s v="Jacob Hirsch"/>
    <x v="3"/>
    <n v="0.05"/>
    <n v="535.64"/>
    <n v="14.7"/>
    <x v="0"/>
    <x v="2"/>
    <x v="1"/>
    <x v="3"/>
    <x v="3"/>
    <s v="Epson LQ-870 Dot Matrix Printer"/>
    <n v="0.59"/>
    <s v="United States"/>
    <x v="3"/>
    <x v="40"/>
    <s v="Barrington"/>
    <n v="2806"/>
    <x v="59"/>
    <d v="2015-03-03T00:00:00"/>
    <n v="4407.4399999999996"/>
    <n v="15"/>
    <n v="7029.1"/>
    <n v="87378"/>
    <x v="3"/>
    <n v="7120.1119589645805"/>
  </r>
  <r>
    <n v="3187"/>
    <s v="Sidney Gilliam"/>
    <x v="1"/>
    <n v="0.08"/>
    <n v="170.98"/>
    <n v="35.89"/>
    <x v="0"/>
    <x v="0"/>
    <x v="0"/>
    <x v="10"/>
    <x v="0"/>
    <s v="Rush Hierlooms Collection 1&quot; Thick Stackable Bookcases"/>
    <n v="0.66"/>
    <s v="United States"/>
    <x v="0"/>
    <x v="12"/>
    <s v="Riverview"/>
    <n v="33569"/>
    <x v="60"/>
    <d v="2015-03-04T00:00:00"/>
    <n v="-119.812"/>
    <n v="1"/>
    <n v="199.48"/>
    <n v="89025"/>
    <x v="0"/>
    <n v="1722.5876845233422"/>
  </r>
  <r>
    <n v="64"/>
    <s v="Lynn Morrow"/>
    <x v="3"/>
    <n v="0"/>
    <n v="3.69"/>
    <n v="0.5"/>
    <x v="1"/>
    <x v="0"/>
    <x v="2"/>
    <x v="13"/>
    <x v="5"/>
    <s v="Avery 501"/>
    <n v="0.38"/>
    <s v="United States"/>
    <x v="0"/>
    <x v="21"/>
    <s v="Salem"/>
    <n v="24153"/>
    <x v="60"/>
    <d v="2015-03-04T00:00:00"/>
    <n v="-37.5291"/>
    <n v="1"/>
    <n v="4"/>
    <n v="87406"/>
    <x v="0"/>
    <n v="131.76303868784791"/>
  </r>
  <r>
    <n v="64"/>
    <s v="Lynn Morrow"/>
    <x v="3"/>
    <n v="0.02"/>
    <n v="175.99"/>
    <n v="4.99"/>
    <x v="2"/>
    <x v="0"/>
    <x v="1"/>
    <x v="12"/>
    <x v="5"/>
    <s v="5165"/>
    <n v="0.59"/>
    <s v="United States"/>
    <x v="0"/>
    <x v="21"/>
    <s v="Salem"/>
    <n v="24153"/>
    <x v="60"/>
    <d v="2015-03-02T00:00:00"/>
    <n v="101.49"/>
    <n v="4"/>
    <n v="589.79999999999995"/>
    <n v="87406"/>
    <x v="0"/>
    <n v="1017.1849356240723"/>
  </r>
  <r>
    <n v="2877"/>
    <s v="Shannon Aldridge"/>
    <x v="3"/>
    <n v="0"/>
    <n v="8.33"/>
    <n v="1.99"/>
    <x v="2"/>
    <x v="1"/>
    <x v="1"/>
    <x v="1"/>
    <x v="1"/>
    <s v="80 Minute Slim Jewel Case CD-R , 10/Pack - Staples"/>
    <n v="0.52"/>
    <s v="United States"/>
    <x v="3"/>
    <x v="27"/>
    <s v="North Olmsted"/>
    <n v="44070"/>
    <x v="60"/>
    <d v="2015-03-04T00:00:00"/>
    <n v="74.181899999999999"/>
    <n v="12"/>
    <n v="107.51"/>
    <n v="91492"/>
    <x v="3"/>
    <n v="316.12924581297483"/>
  </r>
  <r>
    <n v="2878"/>
    <s v="Susan Carroll Berman"/>
    <x v="3"/>
    <n v="0"/>
    <n v="8.33"/>
    <n v="1.99"/>
    <x v="2"/>
    <x v="1"/>
    <x v="1"/>
    <x v="1"/>
    <x v="1"/>
    <s v="80 Minute Slim Jewel Case CD-R , 10/Pack - Staples"/>
    <n v="0.52"/>
    <s v="United States"/>
    <x v="2"/>
    <x v="4"/>
    <s v="Seattle"/>
    <n v="98107"/>
    <x v="60"/>
    <d v="2015-03-04T00:00:00"/>
    <n v="82.31"/>
    <n v="47"/>
    <n v="421.08"/>
    <n v="54369"/>
    <x v="2"/>
    <n v="324.45262928707092"/>
  </r>
  <r>
    <n v="3067"/>
    <s v="Carole Miller"/>
    <x v="3"/>
    <n v="0.06"/>
    <n v="355.98"/>
    <n v="58.92"/>
    <x v="0"/>
    <x v="1"/>
    <x v="0"/>
    <x v="9"/>
    <x v="3"/>
    <s v="Hon 4700 Series Mobuis™ Mid-Back Task Chairs with Adjustable Arms"/>
    <n v="0.64"/>
    <s v="United States"/>
    <x v="3"/>
    <x v="27"/>
    <s v="Austintown"/>
    <n v="44515"/>
    <x v="60"/>
    <d v="2015-03-03T00:00:00"/>
    <n v="1660.92"/>
    <n v="14"/>
    <n v="5086.08"/>
    <n v="91376"/>
    <x v="3"/>
    <n v="4942.4862897698422"/>
  </r>
  <r>
    <n v="1686"/>
    <s v="Lynn O'Donnell"/>
    <x v="2"/>
    <n v="0.08"/>
    <n v="2.08"/>
    <n v="5.33"/>
    <x v="1"/>
    <x v="3"/>
    <x v="0"/>
    <x v="11"/>
    <x v="5"/>
    <s v="Eldon® Wave Desk Accessories"/>
    <n v="0.43"/>
    <s v="United States"/>
    <x v="1"/>
    <x v="10"/>
    <s v="Elgin"/>
    <n v="60123"/>
    <x v="61"/>
    <d v="2015-03-10T00:00:00"/>
    <n v="-129.01"/>
    <n v="9"/>
    <n v="19.670000000000002"/>
    <n v="86973"/>
    <x v="1"/>
    <n v="43.005657189174826"/>
  </r>
  <r>
    <n v="428"/>
    <s v="Ernest Barber"/>
    <x v="3"/>
    <n v="0.05"/>
    <n v="10.98"/>
    <n v="4.8"/>
    <x v="1"/>
    <x v="3"/>
    <x v="2"/>
    <x v="15"/>
    <x v="5"/>
    <s v="Manila Recycled Extra-Heavyweight Clasp Envelopes, 6&quot; x 9&quot;"/>
    <n v="0.36"/>
    <s v="United States"/>
    <x v="2"/>
    <x v="26"/>
    <s v="Carson City"/>
    <n v="89701"/>
    <x v="61"/>
    <d v="2015-03-05T00:00:00"/>
    <n v="90.62"/>
    <n v="22"/>
    <n v="243.11"/>
    <n v="88480"/>
    <x v="2"/>
    <n v="364.05202079708511"/>
  </r>
  <r>
    <n v="568"/>
    <s v="Peter McConnell"/>
    <x v="0"/>
    <n v="0.02"/>
    <n v="280.98"/>
    <n v="57"/>
    <x v="0"/>
    <x v="1"/>
    <x v="0"/>
    <x v="9"/>
    <x v="3"/>
    <s v="Hon 2090 “Pillow Soft” Series Mid Back Swivel/Tilt Chairs"/>
    <n v="0.78"/>
    <s v="United States"/>
    <x v="0"/>
    <x v="0"/>
    <s v="Columbus"/>
    <n v="39701"/>
    <x v="62"/>
    <d v="2015-03-05T00:00:00"/>
    <n v="1141.7940000000001"/>
    <n v="4"/>
    <n v="1128.74"/>
    <n v="88879"/>
    <x v="0"/>
    <n v="4354.6135082589117"/>
  </r>
  <r>
    <n v="3133"/>
    <s v="Kristine Singleton"/>
    <x v="0"/>
    <n v="0.08"/>
    <n v="5.4"/>
    <n v="7.78"/>
    <x v="1"/>
    <x v="3"/>
    <x v="2"/>
    <x v="5"/>
    <x v="5"/>
    <s v="3M Organizer Strips"/>
    <n v="0.37"/>
    <s v="United States"/>
    <x v="1"/>
    <x v="10"/>
    <s v="Naperville"/>
    <n v="60540"/>
    <x v="62"/>
    <d v="2015-03-04T00:00:00"/>
    <n v="-44.067999999999998"/>
    <n v="4"/>
    <n v="25.35"/>
    <n v="86792"/>
    <x v="1"/>
    <n v="368.47885503462538"/>
  </r>
  <r>
    <n v="3133"/>
    <s v="Kristine Singleton"/>
    <x v="0"/>
    <n v="0.09"/>
    <n v="8.4600000000000009"/>
    <n v="8.99"/>
    <x v="2"/>
    <x v="3"/>
    <x v="1"/>
    <x v="1"/>
    <x v="1"/>
    <s v="Imation 3.5 IBM Diskettes, 10/Box"/>
    <n v="0.79"/>
    <s v="United States"/>
    <x v="1"/>
    <x v="10"/>
    <s v="Naperville"/>
    <n v="60540"/>
    <x v="62"/>
    <d v="2015-03-07T00:00:00"/>
    <n v="-100.51"/>
    <n v="5"/>
    <n v="45.03"/>
    <n v="86792"/>
    <x v="1"/>
    <n v="613.98486817710295"/>
  </r>
  <r>
    <n v="3133"/>
    <s v="Kristine Singleton"/>
    <x v="0"/>
    <n v="0.21"/>
    <n v="14.98"/>
    <n v="8.99"/>
    <x v="1"/>
    <x v="3"/>
    <x v="0"/>
    <x v="11"/>
    <x v="1"/>
    <s v="GE 4 Foot Flourescent Tube, 40 Watt"/>
    <n v="0.39"/>
    <s v="United States"/>
    <x v="1"/>
    <x v="10"/>
    <s v="Naperville"/>
    <n v="60540"/>
    <x v="62"/>
    <d v="2015-03-05T00:00:00"/>
    <n v="-17.75"/>
    <n v="10"/>
    <n v="153.87"/>
    <n v="86792"/>
    <x v="1"/>
    <n v="389.60321306253087"/>
  </r>
  <r>
    <n v="3133"/>
    <s v="Kristine Singleton"/>
    <x v="0"/>
    <n v="0.04"/>
    <n v="155.99"/>
    <n v="8.08"/>
    <x v="1"/>
    <x v="3"/>
    <x v="1"/>
    <x v="12"/>
    <x v="5"/>
    <s v="300 Series Non-Flip"/>
    <n v="0.6"/>
    <s v="United States"/>
    <x v="1"/>
    <x v="10"/>
    <s v="Naperville"/>
    <n v="60540"/>
    <x v="62"/>
    <d v="2015-03-05T00:00:00"/>
    <n v="1374.9480000000001"/>
    <n v="22"/>
    <n v="2800.33"/>
    <n v="86792"/>
    <x v="1"/>
    <n v="2519.3103015437073"/>
  </r>
  <r>
    <n v="1005"/>
    <s v="Lloyd Dickson"/>
    <x v="2"/>
    <n v="0.06"/>
    <n v="10.14"/>
    <n v="2.27"/>
    <x v="1"/>
    <x v="0"/>
    <x v="2"/>
    <x v="7"/>
    <x v="2"/>
    <s v="Staples Wirebound Steno Books, 6&quot; x 9&quot;, 12/Pack"/>
    <n v="0.36"/>
    <s v="United States"/>
    <x v="1"/>
    <x v="10"/>
    <s v="Buffalo Grove"/>
    <n v="60089"/>
    <x v="62"/>
    <d v="2015-03-04T00:00:00"/>
    <n v="-3.88"/>
    <n v="1"/>
    <n v="12.18"/>
    <n v="90043"/>
    <x v="1"/>
    <n v="57.816306756793082"/>
  </r>
  <r>
    <n v="2358"/>
    <s v="Danielle Baird"/>
    <x v="2"/>
    <n v="0.1"/>
    <n v="205.99"/>
    <n v="8.99"/>
    <x v="1"/>
    <x v="3"/>
    <x v="1"/>
    <x v="12"/>
    <x v="5"/>
    <s v="TimeportP7382"/>
    <n v="0.56000000000000005"/>
    <s v="United States"/>
    <x v="0"/>
    <x v="12"/>
    <s v="Fort Lauderdale"/>
    <n v="33311"/>
    <x v="62"/>
    <d v="2015-03-08T00:00:00"/>
    <n v="147"/>
    <n v="2"/>
    <n v="324.62"/>
    <n v="88267"/>
    <x v="0"/>
    <n v="1160.5299603842809"/>
  </r>
  <r>
    <n v="91"/>
    <s v="Wallace Werner"/>
    <x v="4"/>
    <n v="0.06"/>
    <n v="175.99"/>
    <n v="8.99"/>
    <x v="1"/>
    <x v="3"/>
    <x v="1"/>
    <x v="12"/>
    <x v="5"/>
    <s v="2180"/>
    <n v="0.56999999999999995"/>
    <s v="United States"/>
    <x v="2"/>
    <x v="8"/>
    <s v="Vallejo"/>
    <n v="94591"/>
    <x v="62"/>
    <d v="2015-03-06T00:00:00"/>
    <n v="2031.5070000000001"/>
    <n v="23"/>
    <n v="3363.53"/>
    <n v="87177"/>
    <x v="2"/>
    <n v="2964.0585235333356"/>
  </r>
  <r>
    <n v="679"/>
    <s v="Katie Dougherty"/>
    <x v="4"/>
    <n v="0.01"/>
    <n v="3.95"/>
    <n v="5.13"/>
    <x v="1"/>
    <x v="3"/>
    <x v="2"/>
    <x v="8"/>
    <x v="5"/>
    <s v="Hoover Replacement Belts For Soft Guard™ &amp; Commercial Ltweight Upright Vacs, 2/Pk"/>
    <n v="0.59"/>
    <s v="United States"/>
    <x v="2"/>
    <x v="4"/>
    <s v="Spanaway"/>
    <n v="98387"/>
    <x v="62"/>
    <d v="2015-03-05T00:00:00"/>
    <n v="-19.93"/>
    <n v="2"/>
    <n v="10.11"/>
    <n v="88890"/>
    <x v="2"/>
    <n v="267.28048830700811"/>
  </r>
  <r>
    <n v="679"/>
    <s v="Katie Dougherty"/>
    <x v="4"/>
    <n v="0.02"/>
    <n v="367.99"/>
    <n v="19.989999999999998"/>
    <x v="1"/>
    <x v="3"/>
    <x v="2"/>
    <x v="5"/>
    <x v="5"/>
    <s v="Ibico Ibimaster 300 Manual Binding System"/>
    <n v="0.4"/>
    <s v="United States"/>
    <x v="2"/>
    <x v="4"/>
    <s v="Spanaway"/>
    <n v="98387"/>
    <x v="62"/>
    <d v="2015-03-05T00:00:00"/>
    <n v="4568.6072999999997"/>
    <n v="17"/>
    <n v="6621.17"/>
    <n v="88890"/>
    <x v="2"/>
    <n v="6352.8493012720182"/>
  </r>
  <r>
    <n v="680"/>
    <s v="Laurence Poe"/>
    <x v="4"/>
    <n v="0.04"/>
    <n v="95.99"/>
    <n v="4.9000000000000004"/>
    <x v="1"/>
    <x v="3"/>
    <x v="1"/>
    <x v="12"/>
    <x v="5"/>
    <s v="T60"/>
    <n v="0.56000000000000005"/>
    <s v="United States"/>
    <x v="2"/>
    <x v="4"/>
    <s v="Spokane"/>
    <n v="99207"/>
    <x v="62"/>
    <d v="2015-03-06T00:00:00"/>
    <n v="-258.22500000000002"/>
    <n v="3"/>
    <n v="253.78"/>
    <n v="88890"/>
    <x v="2"/>
    <n v="260.52002839087777"/>
  </r>
  <r>
    <n v="2696"/>
    <s v="Sally Dunn"/>
    <x v="0"/>
    <n v="0.05"/>
    <n v="107.53"/>
    <n v="5.81"/>
    <x v="1"/>
    <x v="2"/>
    <x v="0"/>
    <x v="11"/>
    <x v="6"/>
    <s v="Tenex Contemporary Contur Chairmats for Low and Medium Pile Carpet, Computer, 39&quot; x 49&quot;"/>
    <n v="0.65"/>
    <s v="United States"/>
    <x v="0"/>
    <x v="16"/>
    <s v="Tuscaloosa"/>
    <n v="35401"/>
    <x v="63"/>
    <d v="2015-03-06T00:00:00"/>
    <n v="-89.418000000000006"/>
    <n v="6"/>
    <n v="612.91999999999996"/>
    <n v="87676"/>
    <x v="0"/>
    <n v="870.57676888278741"/>
  </r>
  <r>
    <n v="2376"/>
    <s v="Debra Batchelor"/>
    <x v="1"/>
    <n v="0.05"/>
    <n v="3.28"/>
    <n v="3.97"/>
    <x v="1"/>
    <x v="3"/>
    <x v="2"/>
    <x v="2"/>
    <x v="2"/>
    <s v="Newell 342"/>
    <n v="0.56000000000000005"/>
    <s v="United States"/>
    <x v="2"/>
    <x v="37"/>
    <s v="Moscow"/>
    <n v="83843"/>
    <x v="63"/>
    <d v="2015-03-06T00:00:00"/>
    <n v="-100.24"/>
    <n v="18"/>
    <n v="61.29"/>
    <n v="91321"/>
    <x v="2"/>
    <n v="84.25946254326081"/>
  </r>
  <r>
    <n v="2376"/>
    <s v="Debra Batchelor"/>
    <x v="1"/>
    <n v="0.03"/>
    <n v="6.98"/>
    <n v="9.69"/>
    <x v="1"/>
    <x v="3"/>
    <x v="2"/>
    <x v="6"/>
    <x v="5"/>
    <s v="Eldon Shelf Savers™ Cubes and Bins"/>
    <n v="0.83"/>
    <s v="United States"/>
    <x v="2"/>
    <x v="37"/>
    <s v="Moscow"/>
    <n v="83843"/>
    <x v="63"/>
    <d v="2015-03-07T00:00:00"/>
    <n v="-262.62"/>
    <n v="15"/>
    <n v="109.15"/>
    <n v="91321"/>
    <x v="2"/>
    <n v="325.30439080423946"/>
  </r>
  <r>
    <n v="670"/>
    <s v="Lewis Baldwin"/>
    <x v="2"/>
    <n v="0.08"/>
    <n v="296.18"/>
    <n v="54.12"/>
    <x v="0"/>
    <x v="2"/>
    <x v="0"/>
    <x v="0"/>
    <x v="0"/>
    <s v="Hon 94000 Series Round Tables"/>
    <n v="0.76"/>
    <s v="United States"/>
    <x v="0"/>
    <x v="21"/>
    <s v="Montclair"/>
    <n v="22025"/>
    <x v="63"/>
    <d v="2015-03-12T00:00:00"/>
    <n v="-187.22200000000001"/>
    <n v="5"/>
    <n v="1429.81"/>
    <n v="88474"/>
    <x v="0"/>
    <n v="2754.547841624003"/>
  </r>
  <r>
    <n v="2944"/>
    <s v="Elsie Lane"/>
    <x v="2"/>
    <n v="0.04"/>
    <n v="4.55"/>
    <n v="1.49"/>
    <x v="1"/>
    <x v="3"/>
    <x v="2"/>
    <x v="5"/>
    <x v="5"/>
    <s v="Presstex Flexible Ring Binders"/>
    <n v="0.35"/>
    <s v="United States"/>
    <x v="1"/>
    <x v="25"/>
    <s v="Midland"/>
    <n v="48640"/>
    <x v="63"/>
    <d v="2015-03-07T00:00:00"/>
    <n v="28.288"/>
    <n v="13"/>
    <n v="59.75"/>
    <n v="90309"/>
    <x v="1"/>
    <n v="65.625561062105191"/>
  </r>
  <r>
    <n v="392"/>
    <s v="Erica R Fuller"/>
    <x v="4"/>
    <n v="0.02"/>
    <n v="34.979999999999997"/>
    <n v="7.53"/>
    <x v="1"/>
    <x v="3"/>
    <x v="1"/>
    <x v="1"/>
    <x v="5"/>
    <s v="Fellowes EZ Multi-Media Keyboard"/>
    <n v="0.76"/>
    <s v="United States"/>
    <x v="1"/>
    <x v="6"/>
    <s v="Clayton"/>
    <n v="63105"/>
    <x v="63"/>
    <d v="2015-03-07T00:00:00"/>
    <n v="-159.68"/>
    <n v="1"/>
    <n v="37.159999999999997"/>
    <n v="86383"/>
    <x v="1"/>
    <n v="422.42262846652113"/>
  </r>
  <r>
    <n v="392"/>
    <s v="Erica R Fuller"/>
    <x v="4"/>
    <n v="0.01"/>
    <n v="19.989999999999998"/>
    <n v="11.17"/>
    <x v="1"/>
    <x v="3"/>
    <x v="0"/>
    <x v="11"/>
    <x v="4"/>
    <s v="Telescoping Adjustable Floor Lamp"/>
    <n v="0.6"/>
    <s v="United States"/>
    <x v="1"/>
    <x v="6"/>
    <s v="Clayton"/>
    <n v="63105"/>
    <x v="63"/>
    <d v="2015-03-08T00:00:00"/>
    <n v="27.91"/>
    <n v="2"/>
    <n v="43.65"/>
    <n v="86383"/>
    <x v="1"/>
    <n v="541.77949840062593"/>
  </r>
  <r>
    <n v="3003"/>
    <s v="Roy Rouse"/>
    <x v="4"/>
    <n v="0.03"/>
    <n v="85.99"/>
    <n v="0.99"/>
    <x v="1"/>
    <x v="2"/>
    <x v="1"/>
    <x v="12"/>
    <x v="2"/>
    <s v="Accessory34"/>
    <n v="0.55000000000000004"/>
    <s v="United States"/>
    <x v="2"/>
    <x v="37"/>
    <s v="Coeur D Alene"/>
    <n v="83814"/>
    <x v="63"/>
    <d v="2015-03-06T00:00:00"/>
    <n v="1037.1044999999999"/>
    <n v="20"/>
    <n v="1503.05"/>
    <n v="91586"/>
    <x v="2"/>
    <n v="1476.3048275781762"/>
  </r>
  <r>
    <n v="1014"/>
    <s v="Theresa Winters"/>
    <x v="3"/>
    <n v="0.08"/>
    <n v="10.91"/>
    <n v="2.99"/>
    <x v="1"/>
    <x v="2"/>
    <x v="2"/>
    <x v="5"/>
    <x v="5"/>
    <s v="Heavy-Duty E-Z-D® Binders"/>
    <n v="0.38"/>
    <s v="United States"/>
    <x v="0"/>
    <x v="1"/>
    <s v="Bryant"/>
    <n v="72022"/>
    <x v="63"/>
    <d v="2015-03-06T00:00:00"/>
    <n v="-2.1"/>
    <n v="11"/>
    <n v="119.99"/>
    <n v="88388"/>
    <x v="0"/>
    <n v="246.0954460278933"/>
  </r>
  <r>
    <n v="1279"/>
    <s v="Josephine Rao"/>
    <x v="3"/>
    <n v="0"/>
    <n v="442.14"/>
    <n v="14.7"/>
    <x v="0"/>
    <x v="3"/>
    <x v="1"/>
    <x v="3"/>
    <x v="3"/>
    <s v="Okidata ML390 Turbo Dot Matrix Printers"/>
    <n v="0.56000000000000005"/>
    <s v="United States"/>
    <x v="1"/>
    <x v="2"/>
    <s v="Hammond"/>
    <n v="46324"/>
    <x v="63"/>
    <d v="2015-03-05T00:00:00"/>
    <n v="501.51"/>
    <n v="5"/>
    <n v="2343.34"/>
    <n v="90115"/>
    <x v="1"/>
    <n v="2805.0545630553379"/>
  </r>
  <r>
    <n v="1432"/>
    <s v="Kerry Green"/>
    <x v="3"/>
    <n v="0.05"/>
    <n v="9.7799999999999994"/>
    <n v="1.39"/>
    <x v="1"/>
    <x v="3"/>
    <x v="2"/>
    <x v="15"/>
    <x v="5"/>
    <s v="Staples #10 Laser &amp; Inkjet Envelopes, 4 1/8&quot; x 9 1/2&quot;, 100/Box"/>
    <n v="0.39"/>
    <s v="United States"/>
    <x v="1"/>
    <x v="2"/>
    <s v="Indianapolis"/>
    <n v="46203"/>
    <x v="63"/>
    <d v="2015-03-06T00:00:00"/>
    <n v="74.278499999999994"/>
    <n v="11"/>
    <n v="107.65"/>
    <n v="86826"/>
    <x v="1"/>
    <n v="274.24344293714"/>
  </r>
  <r>
    <n v="1433"/>
    <s v="Frances Jackson"/>
    <x v="3"/>
    <n v="0.02"/>
    <n v="3.28"/>
    <n v="3.97"/>
    <x v="2"/>
    <x v="3"/>
    <x v="2"/>
    <x v="2"/>
    <x v="2"/>
    <s v="Newell 337"/>
    <n v="0.56000000000000005"/>
    <s v="United States"/>
    <x v="1"/>
    <x v="2"/>
    <s v="Jeffersonville"/>
    <n v="47130"/>
    <x v="63"/>
    <d v="2015-03-06T00:00:00"/>
    <n v="-66.349999999999994"/>
    <n v="7"/>
    <n v="25.15"/>
    <n v="86826"/>
    <x v="1"/>
    <n v="260.09064889851368"/>
  </r>
  <r>
    <n v="2006"/>
    <s v="Cynthia Khan"/>
    <x v="3"/>
    <n v="0.03"/>
    <n v="5.78"/>
    <n v="5.37"/>
    <x v="1"/>
    <x v="2"/>
    <x v="2"/>
    <x v="7"/>
    <x v="5"/>
    <s v="Xerox 1950"/>
    <n v="0.36"/>
    <s v="United States"/>
    <x v="2"/>
    <x v="3"/>
    <s v="Durango"/>
    <n v="81301"/>
    <x v="63"/>
    <d v="2015-03-06T00:00:00"/>
    <n v="-63.35"/>
    <n v="15"/>
    <n v="88.22"/>
    <n v="88798"/>
    <x v="2"/>
    <n v="249.50058910299981"/>
  </r>
  <r>
    <n v="868"/>
    <s v="Sharon Ellis"/>
    <x v="0"/>
    <n v="0.06"/>
    <n v="6.48"/>
    <n v="8.8800000000000008"/>
    <x v="1"/>
    <x v="3"/>
    <x v="2"/>
    <x v="7"/>
    <x v="5"/>
    <s v="Xerox 224"/>
    <n v="0.37"/>
    <s v="United States"/>
    <x v="1"/>
    <x v="7"/>
    <s v="Shoreview"/>
    <n v="55126"/>
    <x v="64"/>
    <d v="2015-03-07T00:00:00"/>
    <n v="-237.47"/>
    <n v="20"/>
    <n v="125.77"/>
    <n v="91195"/>
    <x v="1"/>
    <n v="217.43411966407211"/>
  </r>
  <r>
    <n v="3008"/>
    <s v="Penny Rich"/>
    <x v="0"/>
    <n v="0.05"/>
    <n v="9.99"/>
    <n v="4.78"/>
    <x v="1"/>
    <x v="2"/>
    <x v="2"/>
    <x v="7"/>
    <x v="5"/>
    <s v="Xerox 1896"/>
    <n v="0.4"/>
    <s v="United States"/>
    <x v="1"/>
    <x v="7"/>
    <s v="Minnetonka Mills"/>
    <n v="55343"/>
    <x v="64"/>
    <d v="2015-03-07T00:00:00"/>
    <n v="41.3"/>
    <n v="20"/>
    <n v="203.37"/>
    <n v="89414"/>
    <x v="1"/>
    <n v="462.56092386281199"/>
  </r>
  <r>
    <n v="688"/>
    <s v="Ashley Reese"/>
    <x v="2"/>
    <n v="0.06"/>
    <n v="4.18"/>
    <n v="2.99"/>
    <x v="1"/>
    <x v="0"/>
    <x v="2"/>
    <x v="5"/>
    <x v="5"/>
    <s v="Avery® Durable Slant Ring Binders With Label Holder"/>
    <n v="0.37"/>
    <s v="United States"/>
    <x v="1"/>
    <x v="6"/>
    <s v="Saint Louis"/>
    <n v="63116"/>
    <x v="64"/>
    <d v="2015-03-08T00:00:00"/>
    <n v="-12.718999999999999"/>
    <n v="5"/>
    <n v="21.34"/>
    <n v="88504"/>
    <x v="1"/>
    <n v="58.303383926946125"/>
  </r>
  <r>
    <n v="797"/>
    <s v="Eileen Riddle"/>
    <x v="2"/>
    <n v="0.09"/>
    <n v="6.48"/>
    <n v="6.86"/>
    <x v="1"/>
    <x v="3"/>
    <x v="2"/>
    <x v="7"/>
    <x v="5"/>
    <s v="Xerox 204"/>
    <n v="0.37"/>
    <s v="United States"/>
    <x v="2"/>
    <x v="15"/>
    <s v="Roy"/>
    <n v="84067"/>
    <x v="64"/>
    <d v="2015-03-08T00:00:00"/>
    <n v="-62.23"/>
    <n v="8"/>
    <n v="50.88"/>
    <n v="86870"/>
    <x v="2"/>
    <n v="110.98484460992663"/>
  </r>
  <r>
    <n v="2729"/>
    <s v="Penny O Caldwell"/>
    <x v="2"/>
    <n v="0.08"/>
    <n v="230.98"/>
    <n v="23.78"/>
    <x v="0"/>
    <x v="1"/>
    <x v="0"/>
    <x v="0"/>
    <x v="0"/>
    <s v="Bush® Cubix Conference Tables, Fully Assembled"/>
    <n v="0.6"/>
    <s v="United States"/>
    <x v="2"/>
    <x v="4"/>
    <s v="Bellingham"/>
    <n v="98226"/>
    <x v="64"/>
    <d v="2015-03-10T00:00:00"/>
    <n v="501.69"/>
    <n v="4"/>
    <n v="924.8"/>
    <n v="88114"/>
    <x v="2"/>
    <n v="2224.7863953715005"/>
  </r>
  <r>
    <n v="1771"/>
    <s v="Jeff Spivey"/>
    <x v="4"/>
    <n v="7.0000000000000007E-2"/>
    <n v="60.98"/>
    <n v="49"/>
    <x v="1"/>
    <x v="2"/>
    <x v="2"/>
    <x v="8"/>
    <x v="4"/>
    <s v="Euro Pro Shark Stick Mini Vacuum"/>
    <n v="0.59"/>
    <s v="United States"/>
    <x v="1"/>
    <x v="10"/>
    <s v="Freeport"/>
    <n v="61032"/>
    <x v="64"/>
    <d v="2015-03-07T00:00:00"/>
    <n v="-807.89"/>
    <n v="7"/>
    <n v="410.17"/>
    <n v="89106"/>
    <x v="1"/>
    <n v="842.40103576979413"/>
  </r>
  <r>
    <n v="945"/>
    <s v="Stephanie Sun Perry"/>
    <x v="3"/>
    <n v="0.03"/>
    <n v="31.74"/>
    <n v="12.62"/>
    <x v="1"/>
    <x v="2"/>
    <x v="2"/>
    <x v="5"/>
    <x v="5"/>
    <s v="GBC Wire Binding Strips"/>
    <n v="0.37"/>
    <s v="United States"/>
    <x v="2"/>
    <x v="8"/>
    <s v="Saratoga"/>
    <n v="95070"/>
    <x v="64"/>
    <d v="2015-03-06T00:00:00"/>
    <n v="-4.3010000000000002"/>
    <n v="3"/>
    <n v="98.7"/>
    <n v="86567"/>
    <x v="2"/>
    <n v="600.00261300749912"/>
  </r>
  <r>
    <n v="3327"/>
    <s v="Bob Gibson"/>
    <x v="3"/>
    <n v="0.06"/>
    <n v="113.98"/>
    <n v="30"/>
    <x v="0"/>
    <x v="0"/>
    <x v="0"/>
    <x v="9"/>
    <x v="3"/>
    <s v="Hon Comfortask® Task/Swivel Chairs"/>
    <n v="0.69"/>
    <s v="United States"/>
    <x v="1"/>
    <x v="25"/>
    <s v="Port Huron"/>
    <n v="48060"/>
    <x v="64"/>
    <d v="2015-03-08T00:00:00"/>
    <n v="-127.3"/>
    <n v="3"/>
    <n v="356.14"/>
    <n v="87272"/>
    <x v="1"/>
    <n v="1615.2029955203395"/>
  </r>
  <r>
    <n v="3327"/>
    <s v="Bob Gibson"/>
    <x v="3"/>
    <n v="0.05"/>
    <n v="6.48"/>
    <n v="6.86"/>
    <x v="1"/>
    <x v="0"/>
    <x v="2"/>
    <x v="7"/>
    <x v="5"/>
    <s v="Xerox 204"/>
    <n v="0.37"/>
    <s v="United States"/>
    <x v="1"/>
    <x v="25"/>
    <s v="Port Huron"/>
    <n v="48060"/>
    <x v="64"/>
    <d v="2015-03-08T00:00:00"/>
    <n v="-52.77"/>
    <n v="4"/>
    <n v="27.08"/>
    <n v="87272"/>
    <x v="1"/>
    <n v="259.32997566117263"/>
  </r>
  <r>
    <n v="1020"/>
    <s v="Julie Porter"/>
    <x v="0"/>
    <n v="0.09"/>
    <n v="517.48"/>
    <n v="16.63"/>
    <x v="0"/>
    <x v="0"/>
    <x v="1"/>
    <x v="3"/>
    <x v="0"/>
    <s v="Panasonic KX-P3626 Dot Matrix Printer"/>
    <n v="0.59"/>
    <s v="United States"/>
    <x v="1"/>
    <x v="38"/>
    <s v="Pittsburg"/>
    <n v="66762"/>
    <x v="65"/>
    <d v="2015-03-07T00:00:00"/>
    <n v="909.36"/>
    <n v="5"/>
    <n v="2354.54"/>
    <n v="88632"/>
    <x v="1"/>
    <n v="3557.5062684976438"/>
  </r>
  <r>
    <n v="850"/>
    <s v="Jesse Hutchinson"/>
    <x v="3"/>
    <n v="7.0000000000000007E-2"/>
    <n v="6.08"/>
    <n v="0.91"/>
    <x v="1"/>
    <x v="3"/>
    <x v="2"/>
    <x v="2"/>
    <x v="2"/>
    <s v="Zebra Zazzle Fluorescent Highlighters"/>
    <n v="0.51"/>
    <s v="United States"/>
    <x v="2"/>
    <x v="8"/>
    <s v="Goleta"/>
    <n v="93117"/>
    <x v="65"/>
    <d v="2015-03-08T00:00:00"/>
    <n v="19.57"/>
    <n v="7"/>
    <n v="41.96"/>
    <n v="88569"/>
    <x v="2"/>
    <n v="279.88618189780186"/>
  </r>
  <r>
    <n v="851"/>
    <s v="Helen H Heller"/>
    <x v="3"/>
    <n v="0.08"/>
    <n v="19.899999999999999"/>
    <n v="5.29"/>
    <x v="1"/>
    <x v="3"/>
    <x v="2"/>
    <x v="8"/>
    <x v="6"/>
    <s v="Holmes Cool Mist Humidifier for the Whole House with 8-Gallon Output per Day, Extended Life Filter"/>
    <n v="0.4"/>
    <s v="United States"/>
    <x v="2"/>
    <x v="8"/>
    <s v="Hacienda Heights"/>
    <n v="91745"/>
    <x v="65"/>
    <d v="2015-03-09T00:00:00"/>
    <n v="107.11"/>
    <n v="13"/>
    <n v="240.46"/>
    <n v="88569"/>
    <x v="2"/>
    <n v="435.85159772711785"/>
  </r>
  <r>
    <n v="851"/>
    <s v="Helen H Heller"/>
    <x v="3"/>
    <n v="0.02"/>
    <n v="3.36"/>
    <n v="6.27"/>
    <x v="1"/>
    <x v="3"/>
    <x v="2"/>
    <x v="5"/>
    <x v="5"/>
    <s v="Cardinal Poly Pocket Divider Pockets for Ring Binders"/>
    <n v="0.4"/>
    <s v="United States"/>
    <x v="2"/>
    <x v="8"/>
    <s v="Hacienda Heights"/>
    <n v="91745"/>
    <x v="65"/>
    <d v="2015-03-09T00:00:00"/>
    <n v="-216.154"/>
    <n v="21"/>
    <n v="74.08"/>
    <n v="88569"/>
    <x v="2"/>
    <n v="119.73511484241874"/>
  </r>
  <r>
    <n v="2750"/>
    <s v="Allen Nash"/>
    <x v="0"/>
    <n v="0.02"/>
    <n v="161.55000000000001"/>
    <n v="19.989999999999998"/>
    <x v="1"/>
    <x v="0"/>
    <x v="2"/>
    <x v="6"/>
    <x v="5"/>
    <s v="Fellowes Super Stor/Drawer® Files"/>
    <n v="0.66"/>
    <s v="United States"/>
    <x v="0"/>
    <x v="21"/>
    <s v="Waynesboro"/>
    <n v="22980"/>
    <x v="66"/>
    <d v="2015-03-08T00:00:00"/>
    <n v="664.51800000000003"/>
    <n v="4"/>
    <n v="657.61"/>
    <n v="91424"/>
    <x v="0"/>
    <n v="2192.4679777199171"/>
  </r>
  <r>
    <n v="2770"/>
    <s v="Joel Burnette"/>
    <x v="0"/>
    <n v="0.02"/>
    <n v="11.55"/>
    <n v="2.36"/>
    <x v="1"/>
    <x v="3"/>
    <x v="2"/>
    <x v="2"/>
    <x v="2"/>
    <s v="Newell 309"/>
    <n v="0.55000000000000004"/>
    <s v="United States"/>
    <x v="0"/>
    <x v="5"/>
    <s v="Dunwoody"/>
    <n v="30338"/>
    <x v="66"/>
    <d v="2015-03-10T00:00:00"/>
    <n v="1289.3820000000001"/>
    <n v="14"/>
    <n v="159.53"/>
    <n v="88975"/>
    <x v="0"/>
    <n v="1792.6931641588285"/>
  </r>
  <r>
    <n v="2837"/>
    <s v="Leslie Hawley"/>
    <x v="1"/>
    <n v="7.0000000000000007E-2"/>
    <n v="51.98"/>
    <n v="10.17"/>
    <x v="1"/>
    <x v="2"/>
    <x v="1"/>
    <x v="3"/>
    <x v="6"/>
    <s v="Canon MP25DIII Desktop Whisper-Quiet Printing Calculator"/>
    <n v="0.37"/>
    <s v="United States"/>
    <x v="1"/>
    <x v="19"/>
    <s v="Tulsa"/>
    <n v="74133"/>
    <x v="66"/>
    <d v="2015-03-10T00:00:00"/>
    <n v="439.78530000000001"/>
    <n v="13"/>
    <n v="637.37"/>
    <n v="89801"/>
    <x v="1"/>
    <n v="820.50625634254664"/>
  </r>
  <r>
    <n v="2837"/>
    <s v="Leslie Hawley"/>
    <x v="1"/>
    <n v="0.1"/>
    <n v="80.97"/>
    <n v="33.6"/>
    <x v="0"/>
    <x v="2"/>
    <x v="1"/>
    <x v="3"/>
    <x v="3"/>
    <s v="Lexmark Z25 Color Inkjet Printer"/>
    <n v="0.37"/>
    <s v="United States"/>
    <x v="1"/>
    <x v="19"/>
    <s v="Tulsa"/>
    <n v="74133"/>
    <x v="66"/>
    <d v="2015-03-11T00:00:00"/>
    <n v="-149.4573"/>
    <n v="3"/>
    <n v="232.16"/>
    <n v="89801"/>
    <x v="1"/>
    <n v="1132.13451327539"/>
  </r>
  <r>
    <n v="693"/>
    <s v="Richard McClure"/>
    <x v="2"/>
    <n v="0.09"/>
    <n v="5.34"/>
    <n v="2.99"/>
    <x v="2"/>
    <x v="0"/>
    <x v="2"/>
    <x v="5"/>
    <x v="5"/>
    <s v="Wilson Jones 14 Line Acrylic Coated Pressboard Data Binders"/>
    <n v="0.38"/>
    <s v="United States"/>
    <x v="2"/>
    <x v="3"/>
    <s v="Thornton"/>
    <n v="80229"/>
    <x v="66"/>
    <d v="2015-03-15T00:00:00"/>
    <n v="9.4860000000000007"/>
    <n v="17"/>
    <n v="95.1"/>
    <n v="87812"/>
    <x v="2"/>
    <n v="-9.0528555988757837"/>
  </r>
  <r>
    <n v="693"/>
    <s v="Richard McClure"/>
    <x v="2"/>
    <n v="7.0000000000000007E-2"/>
    <n v="140.97999999999999"/>
    <n v="53.48"/>
    <x v="0"/>
    <x v="0"/>
    <x v="0"/>
    <x v="10"/>
    <x v="0"/>
    <s v="Bush Heritage Pine Collection 5-Shelf Bookcase, Albany Pine Finish, *Special Order"/>
    <n v="0.65"/>
    <s v="United States"/>
    <x v="2"/>
    <x v="3"/>
    <s v="Thornton"/>
    <n v="80229"/>
    <x v="66"/>
    <d v="2015-03-15T00:00:00"/>
    <n v="-263.64999999999998"/>
    <n v="5"/>
    <n v="734.74"/>
    <n v="87812"/>
    <x v="2"/>
    <n v="2048.0280207650558"/>
  </r>
  <r>
    <n v="693"/>
    <s v="Richard McClure"/>
    <x v="2"/>
    <n v="0.06"/>
    <n v="205.99"/>
    <n v="5.26"/>
    <x v="1"/>
    <x v="0"/>
    <x v="1"/>
    <x v="12"/>
    <x v="5"/>
    <s v="i470"/>
    <n v="0.56000000000000005"/>
    <s v="United States"/>
    <x v="2"/>
    <x v="3"/>
    <s v="Thornton"/>
    <n v="80229"/>
    <x v="66"/>
    <d v="2015-03-15T00:00:00"/>
    <n v="890.18100000000004"/>
    <n v="11"/>
    <n v="1882.87"/>
    <n v="87812"/>
    <x v="2"/>
    <n v="1835.8686238121811"/>
  </r>
  <r>
    <n v="1718"/>
    <s v="Kathy Shah"/>
    <x v="2"/>
    <n v="0.01"/>
    <n v="300.98"/>
    <n v="64.73"/>
    <x v="0"/>
    <x v="1"/>
    <x v="0"/>
    <x v="9"/>
    <x v="3"/>
    <s v="Global Leather and Oak Executive Chair, Black"/>
    <n v="0.56000000000000005"/>
    <s v="United States"/>
    <x v="0"/>
    <x v="9"/>
    <s v="Garner"/>
    <n v="27529"/>
    <x v="66"/>
    <d v="2015-03-15T00:00:00"/>
    <n v="-48.874000000000002"/>
    <n v="3"/>
    <n v="974.14"/>
    <n v="90621"/>
    <x v="0"/>
    <n v="3025.1595394975402"/>
  </r>
  <r>
    <n v="1075"/>
    <s v="Theodore Tyson"/>
    <x v="1"/>
    <n v="0.04"/>
    <n v="19.23"/>
    <n v="6.15"/>
    <x v="1"/>
    <x v="2"/>
    <x v="0"/>
    <x v="11"/>
    <x v="1"/>
    <s v="Executive Impressions 13&quot; Clairmont Wall Clock"/>
    <n v="0.44"/>
    <s v="United States"/>
    <x v="1"/>
    <x v="10"/>
    <s v="Romeoville"/>
    <n v="60441"/>
    <x v="67"/>
    <d v="2015-03-10T00:00:00"/>
    <n v="152.4348"/>
    <n v="11"/>
    <n v="220.92"/>
    <n v="86422"/>
    <x v="1"/>
    <n v="390.53832263934237"/>
  </r>
  <r>
    <n v="2258"/>
    <s v="Nicole Pope"/>
    <x v="2"/>
    <n v="0.01"/>
    <n v="7.64"/>
    <n v="1.39"/>
    <x v="2"/>
    <x v="3"/>
    <x v="2"/>
    <x v="15"/>
    <x v="5"/>
    <s v="#10- 4 1/8&quot; x 9 1/2&quot; Security-Tint Envelopes"/>
    <n v="0.36"/>
    <s v="United States"/>
    <x v="0"/>
    <x v="9"/>
    <s v="Rocky Mount"/>
    <n v="27801"/>
    <x v="67"/>
    <d v="2015-03-13T00:00:00"/>
    <n v="-1676.6120000000001"/>
    <n v="9"/>
    <n v="73.290000000000006"/>
    <n v="87962"/>
    <x v="0"/>
    <n v="-1727.3971948583232"/>
  </r>
  <r>
    <n v="2258"/>
    <s v="Nicole Pope"/>
    <x v="2"/>
    <n v="7.0000000000000007E-2"/>
    <n v="400.97"/>
    <n v="48.26"/>
    <x v="0"/>
    <x v="3"/>
    <x v="1"/>
    <x v="3"/>
    <x v="0"/>
    <s v="Hewlett-Packard Deskjet 1220Cse Color Inkjet Printer"/>
    <n v="0.36"/>
    <s v="United States"/>
    <x v="0"/>
    <x v="9"/>
    <s v="Rocky Mount"/>
    <n v="27801"/>
    <x v="67"/>
    <d v="2015-03-13T00:00:00"/>
    <n v="45.127800000000001"/>
    <n v="8"/>
    <n v="2961.32"/>
    <n v="87962"/>
    <x v="0"/>
    <n v="2802.5346486100093"/>
  </r>
  <r>
    <n v="2855"/>
    <s v="Vicki Womble"/>
    <x v="2"/>
    <n v="0.09"/>
    <n v="3174.835"/>
    <n v="24.49"/>
    <x v="1"/>
    <x v="1"/>
    <x v="1"/>
    <x v="3"/>
    <x v="4"/>
    <s v="Polycom ViewStation™ ISDN Videoconferencing Unit"/>
    <n v="0.39"/>
    <s v="United States"/>
    <x v="2"/>
    <x v="4"/>
    <s v="Des Moines"/>
    <n v="98198"/>
    <x v="68"/>
    <d v="2015-03-14T00:00:00"/>
    <n v="-10388.68835"/>
    <n v="1"/>
    <n v="6296"/>
    <n v="87317"/>
    <x v="2"/>
    <n v="7401.3271579278216"/>
  </r>
  <r>
    <n v="2545"/>
    <s v="Rick Ellis"/>
    <x v="4"/>
    <n v="0.01"/>
    <n v="99.99"/>
    <n v="19.989999999999998"/>
    <x v="2"/>
    <x v="2"/>
    <x v="1"/>
    <x v="3"/>
    <x v="5"/>
    <s v="AT&amp;T 2230 Dual Handset Phone With Caller ID/Call Waiting"/>
    <n v="0.52"/>
    <s v="United States"/>
    <x v="0"/>
    <x v="21"/>
    <s v="Springfield"/>
    <n v="22153"/>
    <x v="68"/>
    <d v="2015-03-12T00:00:00"/>
    <n v="90.024000000000001"/>
    <n v="2"/>
    <n v="202.98"/>
    <n v="87915"/>
    <x v="0"/>
    <n v="981.54742575811474"/>
  </r>
  <r>
    <n v="3194"/>
    <s v="Angela Rose"/>
    <x v="4"/>
    <n v="0.1"/>
    <n v="4.9800000000000004"/>
    <n v="7.54"/>
    <x v="1"/>
    <x v="1"/>
    <x v="2"/>
    <x v="7"/>
    <x v="5"/>
    <s v="Xerox 1961"/>
    <n v="0.38"/>
    <s v="United States"/>
    <x v="0"/>
    <x v="12"/>
    <s v="Spring Hill"/>
    <n v="34609"/>
    <x v="68"/>
    <d v="2015-03-11T00:00:00"/>
    <n v="45.078000000000003"/>
    <n v="9"/>
    <n v="43.84"/>
    <n v="89805"/>
    <x v="0"/>
    <n v="140.72849120243379"/>
  </r>
  <r>
    <n v="3194"/>
    <s v="Angela Rose"/>
    <x v="4"/>
    <n v="0"/>
    <n v="22.84"/>
    <n v="8.18"/>
    <x v="1"/>
    <x v="1"/>
    <x v="2"/>
    <x v="7"/>
    <x v="5"/>
    <s v="Xerox 1991"/>
    <n v="0.39"/>
    <s v="United States"/>
    <x v="0"/>
    <x v="12"/>
    <s v="Spring Hill"/>
    <n v="34609"/>
    <x v="68"/>
    <d v="2015-03-12T00:00:00"/>
    <n v="-110.376"/>
    <n v="6"/>
    <n v="141.74"/>
    <n v="89805"/>
    <x v="0"/>
    <n v="129.58302301650772"/>
  </r>
  <r>
    <n v="52"/>
    <s v="Lorraine Kelly"/>
    <x v="3"/>
    <n v="0"/>
    <n v="115.99"/>
    <n v="2.5"/>
    <x v="1"/>
    <x v="3"/>
    <x v="1"/>
    <x v="12"/>
    <x v="5"/>
    <s v="6160"/>
    <n v="0.56999999999999995"/>
    <s v="United States"/>
    <x v="2"/>
    <x v="4"/>
    <s v="Puyallup"/>
    <n v="98373"/>
    <x v="68"/>
    <d v="2015-03-10T00:00:00"/>
    <n v="162.666"/>
    <n v="6"/>
    <n v="627.04"/>
    <n v="88426"/>
    <x v="2"/>
    <n v="910.86381081410673"/>
  </r>
  <r>
    <n v="53"/>
    <s v="Sidney Russell Austin"/>
    <x v="3"/>
    <n v="0.02"/>
    <n v="5.98"/>
    <n v="5.79"/>
    <x v="1"/>
    <x v="3"/>
    <x v="2"/>
    <x v="7"/>
    <x v="5"/>
    <s v="Xerox 1903"/>
    <n v="0.36"/>
    <s v="United States"/>
    <x v="2"/>
    <x v="4"/>
    <s v="Redmond"/>
    <n v="98052"/>
    <x v="68"/>
    <d v="2015-03-11T00:00:00"/>
    <n v="-67.489999999999995"/>
    <n v="17"/>
    <n v="110.19"/>
    <n v="88426"/>
    <x v="2"/>
    <n v="233.66555469768832"/>
  </r>
  <r>
    <n v="753"/>
    <s v="Elisabeth Massey"/>
    <x v="0"/>
    <n v="0.06"/>
    <n v="2.61"/>
    <n v="0.5"/>
    <x v="2"/>
    <x v="3"/>
    <x v="2"/>
    <x v="13"/>
    <x v="5"/>
    <s v="Avery 479"/>
    <n v="0.39"/>
    <s v="United States"/>
    <x v="2"/>
    <x v="41"/>
    <s v="Prescott"/>
    <n v="86301"/>
    <x v="69"/>
    <d v="2015-03-11T00:00:00"/>
    <n v="10.85"/>
    <n v="1"/>
    <n v="17.59"/>
    <n v="90438"/>
    <x v="2"/>
    <n v="162.38487719069553"/>
  </r>
  <r>
    <n v="753"/>
    <s v="Elisabeth Massey"/>
    <x v="0"/>
    <n v="0.01"/>
    <n v="6.35"/>
    <n v="1.02"/>
    <x v="1"/>
    <x v="3"/>
    <x v="2"/>
    <x v="7"/>
    <x v="2"/>
    <s v="Telephone Message Books with Fax/Mobile Section, 5 1/2&quot; x 3 3/16&quot;"/>
    <n v="0.39"/>
    <s v="United States"/>
    <x v="2"/>
    <x v="41"/>
    <s v="Prescott"/>
    <n v="86301"/>
    <x v="69"/>
    <d v="2015-03-13T00:00:00"/>
    <n v="97.662599999999998"/>
    <n v="22"/>
    <n v="141.54"/>
    <n v="90438"/>
    <x v="2"/>
    <n v="392.63157998159602"/>
  </r>
  <r>
    <n v="1494"/>
    <s v="Kate Lehman"/>
    <x v="0"/>
    <n v="0.06"/>
    <n v="8.3699999999999992"/>
    <n v="10.16"/>
    <x v="1"/>
    <x v="3"/>
    <x v="0"/>
    <x v="11"/>
    <x v="4"/>
    <s v="Westinghouse Clip-On Gooseneck Lamps"/>
    <n v="0.59"/>
    <s v="United States"/>
    <x v="3"/>
    <x v="36"/>
    <s v="Dundalk"/>
    <n v="21222"/>
    <x v="69"/>
    <d v="2015-03-13T00:00:00"/>
    <n v="-255.65"/>
    <n v="18"/>
    <n v="157.63999999999999"/>
    <n v="85880"/>
    <x v="3"/>
    <n v="422.97784573743741"/>
  </r>
  <r>
    <n v="1494"/>
    <s v="Kate Lehman"/>
    <x v="0"/>
    <n v="0.09"/>
    <n v="6.48"/>
    <n v="9.17"/>
    <x v="2"/>
    <x v="3"/>
    <x v="2"/>
    <x v="7"/>
    <x v="5"/>
    <s v="Xerox 1996"/>
    <n v="0.37"/>
    <s v="United States"/>
    <x v="3"/>
    <x v="36"/>
    <s v="Dundalk"/>
    <n v="21222"/>
    <x v="69"/>
    <d v="2015-03-13T00:00:00"/>
    <n v="-76.540000000000006"/>
    <n v="6"/>
    <n v="42.16"/>
    <n v="85880"/>
    <x v="3"/>
    <n v="288.20493621247186"/>
  </r>
  <r>
    <n v="1497"/>
    <s v="Gloria Jacobs"/>
    <x v="0"/>
    <n v="0.09"/>
    <n v="6.28"/>
    <n v="5.29"/>
    <x v="1"/>
    <x v="3"/>
    <x v="0"/>
    <x v="11"/>
    <x v="5"/>
    <s v="Eldon® 200 Class™ Desk Accessories, Burgundy"/>
    <n v="0.43"/>
    <s v="United States"/>
    <x v="3"/>
    <x v="11"/>
    <s v="Elmira"/>
    <n v="14901"/>
    <x v="69"/>
    <d v="2015-03-12T00:00:00"/>
    <n v="-10.09"/>
    <n v="2"/>
    <n v="14.08"/>
    <n v="85880"/>
    <x v="3"/>
    <n v="380.47106908043054"/>
  </r>
  <r>
    <n v="1497"/>
    <s v="Gloria Jacobs"/>
    <x v="0"/>
    <n v="0.03"/>
    <n v="15.14"/>
    <n v="4.53"/>
    <x v="1"/>
    <x v="3"/>
    <x v="2"/>
    <x v="6"/>
    <x v="5"/>
    <s v="Eldon® Gobal File Keepers"/>
    <n v="0.81"/>
    <s v="United States"/>
    <x v="3"/>
    <x v="11"/>
    <s v="Elmira"/>
    <n v="14901"/>
    <x v="69"/>
    <d v="2015-03-13T00:00:00"/>
    <n v="-92.87"/>
    <n v="17"/>
    <n v="256.73"/>
    <n v="85880"/>
    <x v="3"/>
    <n v="657.95645618083938"/>
  </r>
  <r>
    <n v="2616"/>
    <s v="Laurence Hull"/>
    <x v="0"/>
    <n v="0"/>
    <n v="2.6"/>
    <n v="2.4"/>
    <x v="1"/>
    <x v="3"/>
    <x v="2"/>
    <x v="2"/>
    <x v="2"/>
    <s v="12 Colored Short Pencils"/>
    <n v="0.57999999999999996"/>
    <s v="United States"/>
    <x v="1"/>
    <x v="25"/>
    <s v="Portage"/>
    <n v="49002"/>
    <x v="69"/>
    <d v="2015-03-13T00:00:00"/>
    <n v="-45.21"/>
    <n v="16"/>
    <n v="44.75"/>
    <n v="91495"/>
    <x v="1"/>
    <n v="437.25257354587018"/>
  </r>
  <r>
    <n v="1484"/>
    <s v="Alison Stewart"/>
    <x v="1"/>
    <n v="0.06"/>
    <n v="99.99"/>
    <n v="19.989999999999998"/>
    <x v="1"/>
    <x v="2"/>
    <x v="1"/>
    <x v="1"/>
    <x v="5"/>
    <s v="US Robotics 56K V.92 External Faxmodem"/>
    <n v="0.52"/>
    <s v="United States"/>
    <x v="1"/>
    <x v="10"/>
    <s v="Des Plaines"/>
    <n v="60016"/>
    <x v="69"/>
    <d v="2015-03-14T00:00:00"/>
    <n v="-127.56"/>
    <n v="3"/>
    <n v="290.24"/>
    <n v="91235"/>
    <x v="1"/>
    <n v="792.65817356981154"/>
  </r>
  <r>
    <n v="1484"/>
    <s v="Alison Stewart"/>
    <x v="1"/>
    <n v="0"/>
    <n v="193.17"/>
    <n v="19.989999999999998"/>
    <x v="1"/>
    <x v="2"/>
    <x v="2"/>
    <x v="6"/>
    <x v="5"/>
    <s v="Fellowes Staxonsteel® Drawer Files"/>
    <n v="0.71"/>
    <s v="United States"/>
    <x v="1"/>
    <x v="10"/>
    <s v="Des Plaines"/>
    <n v="60016"/>
    <x v="69"/>
    <d v="2015-03-12T00:00:00"/>
    <n v="282.18"/>
    <n v="5"/>
    <n v="971.4"/>
    <n v="91235"/>
    <x v="1"/>
    <n v="1701.7670440243692"/>
  </r>
  <r>
    <n v="1484"/>
    <s v="Alison Stewart"/>
    <x v="1"/>
    <n v="0.08"/>
    <n v="20.99"/>
    <n v="3.3"/>
    <x v="2"/>
    <x v="2"/>
    <x v="1"/>
    <x v="12"/>
    <x v="1"/>
    <s v="Accessory39"/>
    <n v="0.81"/>
    <s v="United States"/>
    <x v="1"/>
    <x v="10"/>
    <s v="Des Plaines"/>
    <n v="60016"/>
    <x v="69"/>
    <d v="2015-03-11T00:00:00"/>
    <n v="-96.337999999999994"/>
    <n v="11"/>
    <n v="193.51"/>
    <n v="91235"/>
    <x v="1"/>
    <n v="261.41941962921533"/>
  </r>
  <r>
    <n v="3397"/>
    <s v="Andrea Shaw"/>
    <x v="1"/>
    <n v="0.01"/>
    <n v="10.9"/>
    <n v="7.46"/>
    <x v="1"/>
    <x v="0"/>
    <x v="2"/>
    <x v="6"/>
    <x v="5"/>
    <s v="Crate-A-Files™"/>
    <n v="0.59"/>
    <s v="United States"/>
    <x v="1"/>
    <x v="10"/>
    <s v="Danville"/>
    <n v="61832"/>
    <x v="69"/>
    <d v="2015-03-12T00:00:00"/>
    <n v="-116.76"/>
    <n v="18"/>
    <n v="207.31"/>
    <n v="87536"/>
    <x v="1"/>
    <n v="230.01114612226516"/>
  </r>
  <r>
    <n v="3397"/>
    <s v="Andrea Shaw"/>
    <x v="1"/>
    <n v="0.1"/>
    <n v="7.99"/>
    <n v="5.03"/>
    <x v="1"/>
    <x v="0"/>
    <x v="1"/>
    <x v="12"/>
    <x v="6"/>
    <s v="Bell Sonecor JB700 Caller ID"/>
    <n v="0.6"/>
    <s v="United States"/>
    <x v="1"/>
    <x v="10"/>
    <s v="Danville"/>
    <n v="61832"/>
    <x v="69"/>
    <d v="2015-03-12T00:00:00"/>
    <n v="-160.952"/>
    <n v="22"/>
    <n v="143.12"/>
    <n v="87536"/>
    <x v="1"/>
    <n v="57.312588808026376"/>
  </r>
  <r>
    <n v="3151"/>
    <s v="Glenda Hunter"/>
    <x v="4"/>
    <n v="0.02"/>
    <n v="5.98"/>
    <n v="1.49"/>
    <x v="1"/>
    <x v="3"/>
    <x v="2"/>
    <x v="5"/>
    <x v="5"/>
    <s v="Avery Hanging File Binders"/>
    <n v="0.39"/>
    <s v="United States"/>
    <x v="2"/>
    <x v="8"/>
    <s v="Twentynine Palms"/>
    <n v="92277"/>
    <x v="69"/>
    <d v="2015-03-12T00:00:00"/>
    <n v="28.526"/>
    <n v="10"/>
    <n v="59.9"/>
    <n v="88547"/>
    <x v="2"/>
    <n v="49.808647168866628"/>
  </r>
  <r>
    <n v="796"/>
    <s v="Amanda Conner"/>
    <x v="3"/>
    <n v="0.06"/>
    <n v="8.6"/>
    <n v="6.19"/>
    <x v="1"/>
    <x v="3"/>
    <x v="2"/>
    <x v="5"/>
    <x v="5"/>
    <s v="Avery Printable Repositionable Plastic Tabs"/>
    <n v="0.38"/>
    <s v="United States"/>
    <x v="1"/>
    <x v="13"/>
    <s v="Papillion"/>
    <n v="68046"/>
    <x v="69"/>
    <d v="2015-03-12T00:00:00"/>
    <n v="-46.115000000000002"/>
    <n v="9"/>
    <n v="79.400000000000006"/>
    <n v="86867"/>
    <x v="1"/>
    <n v="265.00888359025254"/>
  </r>
  <r>
    <n v="1254"/>
    <s v="Anne Bland"/>
    <x v="0"/>
    <n v="0.06"/>
    <n v="80.98"/>
    <n v="35"/>
    <x v="1"/>
    <x v="2"/>
    <x v="2"/>
    <x v="6"/>
    <x v="4"/>
    <s v="Carina Double Wide Media Storage Towers in Natural &amp; Black"/>
    <n v="0.81"/>
    <s v="United States"/>
    <x v="1"/>
    <x v="18"/>
    <s v="Channelview"/>
    <n v="77530"/>
    <x v="70"/>
    <d v="2015-03-13T00:00:00"/>
    <n v="-218.77"/>
    <n v="2"/>
    <n v="172.79"/>
    <n v="89983"/>
    <x v="1"/>
    <n v="1588.1046935830232"/>
  </r>
  <r>
    <n v="2896"/>
    <s v="Anna Ellis"/>
    <x v="0"/>
    <n v="0"/>
    <n v="22.84"/>
    <n v="16.920000000000002"/>
    <x v="1"/>
    <x v="2"/>
    <x v="2"/>
    <x v="7"/>
    <x v="5"/>
    <s v="Xerox 1973"/>
    <n v="0.39"/>
    <s v="United States"/>
    <x v="1"/>
    <x v="7"/>
    <s v="Mankato"/>
    <n v="56001"/>
    <x v="70"/>
    <d v="2015-03-14T00:00:00"/>
    <n v="-83.75"/>
    <n v="15"/>
    <n v="370.62"/>
    <n v="86927"/>
    <x v="1"/>
    <n v="735.03956974618916"/>
  </r>
  <r>
    <n v="1027"/>
    <s v="Brian Bennett"/>
    <x v="1"/>
    <n v="0.1"/>
    <n v="73.98"/>
    <n v="4"/>
    <x v="1"/>
    <x v="0"/>
    <x v="1"/>
    <x v="1"/>
    <x v="5"/>
    <s v="Keytronic French Keyboard"/>
    <n v="0.79"/>
    <s v="United States"/>
    <x v="3"/>
    <x v="11"/>
    <s v="Cheektowaga"/>
    <n v="14225"/>
    <x v="70"/>
    <d v="2015-03-13T00:00:00"/>
    <n v="-229.87"/>
    <n v="5"/>
    <n v="347.23"/>
    <n v="89004"/>
    <x v="3"/>
    <n v="322.95345060823053"/>
  </r>
  <r>
    <n v="1027"/>
    <s v="Brian Bennett"/>
    <x v="1"/>
    <n v="0.05"/>
    <n v="51.98"/>
    <n v="10.17"/>
    <x v="1"/>
    <x v="0"/>
    <x v="1"/>
    <x v="3"/>
    <x v="6"/>
    <s v="Canon MP25DIII Desktop Whisper-Quiet Printing Calculator"/>
    <n v="0.37"/>
    <s v="United States"/>
    <x v="3"/>
    <x v="11"/>
    <s v="Cheektowaga"/>
    <n v="14225"/>
    <x v="70"/>
    <d v="2015-03-13T00:00:00"/>
    <n v="329.9787"/>
    <n v="9"/>
    <n v="478.23"/>
    <n v="89004"/>
    <x v="3"/>
    <n v="681.80253844795925"/>
  </r>
  <r>
    <n v="32"/>
    <s v="Matthew Berman"/>
    <x v="2"/>
    <n v="0.06"/>
    <n v="205.99"/>
    <n v="8.99"/>
    <x v="1"/>
    <x v="3"/>
    <x v="1"/>
    <x v="12"/>
    <x v="5"/>
    <s v="TimeportP7382"/>
    <n v="0.56000000000000005"/>
    <s v="United States"/>
    <x v="2"/>
    <x v="14"/>
    <s v="Grants Pass"/>
    <n v="97526"/>
    <x v="70"/>
    <d v="2015-03-19T00:00:00"/>
    <n v="3568.096"/>
    <n v="22"/>
    <n v="3838.14"/>
    <n v="89203"/>
    <x v="2"/>
    <n v="4690.2538194321787"/>
  </r>
  <r>
    <n v="2593"/>
    <s v="Anne Schultz"/>
    <x v="2"/>
    <n v="0.01"/>
    <n v="85.99"/>
    <n v="0.99"/>
    <x v="1"/>
    <x v="3"/>
    <x v="1"/>
    <x v="12"/>
    <x v="2"/>
    <s v="Accessory4"/>
    <n v="0.85"/>
    <s v="United States"/>
    <x v="0"/>
    <x v="5"/>
    <s v="Athens"/>
    <n v="30605"/>
    <x v="70"/>
    <d v="2015-03-17T00:00:00"/>
    <n v="311.73"/>
    <n v="2"/>
    <n v="146.16999999999999"/>
    <n v="87773"/>
    <x v="0"/>
    <n v="1032.6407074264293"/>
  </r>
  <r>
    <n v="2741"/>
    <s v="Megan York"/>
    <x v="2"/>
    <n v="0.01"/>
    <n v="35.99"/>
    <n v="5.99"/>
    <x v="1"/>
    <x v="0"/>
    <x v="1"/>
    <x v="12"/>
    <x v="2"/>
    <s v="Accessory41"/>
    <n v="0.38"/>
    <s v="United States"/>
    <x v="2"/>
    <x v="37"/>
    <s v="Caldwell"/>
    <n v="83605"/>
    <x v="70"/>
    <d v="2015-03-19T00:00:00"/>
    <n v="218.23320000000001"/>
    <n v="10"/>
    <n v="316.27999999999997"/>
    <n v="89481"/>
    <x v="2"/>
    <n v="518.74251243837364"/>
  </r>
  <r>
    <n v="146"/>
    <s v="Yvonne Fox"/>
    <x v="3"/>
    <n v="0.01"/>
    <n v="45.98"/>
    <n v="4.8"/>
    <x v="1"/>
    <x v="0"/>
    <x v="0"/>
    <x v="11"/>
    <x v="2"/>
    <s v="Tenex B1-RE Series Chair Mats for Low Pile Carpets"/>
    <n v="0.68"/>
    <s v="United States"/>
    <x v="1"/>
    <x v="18"/>
    <s v="Watauga"/>
    <n v="76148"/>
    <x v="70"/>
    <d v="2015-03-13T00:00:00"/>
    <n v="133.5771"/>
    <n v="4"/>
    <n v="193.59"/>
    <n v="91088"/>
    <x v="1"/>
    <n v="801.07813885058329"/>
  </r>
  <r>
    <n v="903"/>
    <s v="Francis Spivey"/>
    <x v="3"/>
    <n v="0"/>
    <n v="5.98"/>
    <n v="1.49"/>
    <x v="1"/>
    <x v="1"/>
    <x v="2"/>
    <x v="5"/>
    <x v="5"/>
    <s v="Avery Hanging File Binders"/>
    <n v="0.39"/>
    <s v="United States"/>
    <x v="3"/>
    <x v="35"/>
    <s v="Wilmington"/>
    <n v="1887"/>
    <x v="70"/>
    <d v="2015-03-14T00:00:00"/>
    <n v="80.674800000000005"/>
    <n v="18"/>
    <n v="116.92"/>
    <n v="90806"/>
    <x v="3"/>
    <n v="275.75749068031462"/>
  </r>
  <r>
    <n v="2037"/>
    <s v="Lynda Herman"/>
    <x v="3"/>
    <n v="0"/>
    <n v="73.98"/>
    <n v="14.52"/>
    <x v="1"/>
    <x v="0"/>
    <x v="1"/>
    <x v="1"/>
    <x v="5"/>
    <s v="Keytronic French Keyboard"/>
    <n v="0.65"/>
    <s v="United States"/>
    <x v="2"/>
    <x v="24"/>
    <s v="Bozeman"/>
    <n v="59715"/>
    <x v="70"/>
    <d v="2015-03-14T00:00:00"/>
    <n v="-88.61"/>
    <n v="4"/>
    <n v="305.70999999999998"/>
    <n v="89333"/>
    <x v="2"/>
    <n v="911.6090573728701"/>
  </r>
  <r>
    <n v="2787"/>
    <s v="Rodney Kearney"/>
    <x v="3"/>
    <n v="0.01"/>
    <n v="47.98"/>
    <n v="3.61"/>
    <x v="2"/>
    <x v="1"/>
    <x v="1"/>
    <x v="1"/>
    <x v="1"/>
    <s v="DS/HD IBM Formatted Diskettes, 200/Pack - Staples"/>
    <n v="0.71"/>
    <s v="United States"/>
    <x v="0"/>
    <x v="17"/>
    <s v="Metairie"/>
    <n v="70003"/>
    <x v="70"/>
    <d v="2015-03-13T00:00:00"/>
    <n v="-44.436"/>
    <n v="8"/>
    <n v="393.98"/>
    <n v="91316"/>
    <x v="0"/>
    <n v="514.98416172407258"/>
  </r>
  <r>
    <n v="573"/>
    <s v="Vanessa Winstead"/>
    <x v="0"/>
    <n v="0.05"/>
    <n v="4.13"/>
    <n v="5.04"/>
    <x v="1"/>
    <x v="2"/>
    <x v="2"/>
    <x v="5"/>
    <x v="5"/>
    <s v="ACCOHIDE® 3-Ring Binder, Blue, 1&quot;"/>
    <n v="0.38"/>
    <s v="United States"/>
    <x v="1"/>
    <x v="10"/>
    <s v="Pekin"/>
    <n v="61554"/>
    <x v="71"/>
    <d v="2015-03-14T00:00:00"/>
    <n v="-12.1555"/>
    <n v="1"/>
    <n v="5.84"/>
    <n v="86555"/>
    <x v="1"/>
    <n v="380.02326028752071"/>
  </r>
  <r>
    <n v="1035"/>
    <s v="Kent Burton"/>
    <x v="0"/>
    <n v="7.0000000000000007E-2"/>
    <n v="125.99"/>
    <n v="2.5"/>
    <x v="1"/>
    <x v="2"/>
    <x v="1"/>
    <x v="12"/>
    <x v="5"/>
    <s v="i2000"/>
    <n v="0.6"/>
    <s v="United States"/>
    <x v="3"/>
    <x v="27"/>
    <s v="Delaware"/>
    <n v="43015"/>
    <x v="71"/>
    <d v="2015-03-13T00:00:00"/>
    <n v="-604.40599999999995"/>
    <n v="1"/>
    <n v="100.59"/>
    <n v="90710"/>
    <x v="3"/>
    <n v="254.79202814045388"/>
  </r>
  <r>
    <n v="1036"/>
    <s v="Jessica Huffman"/>
    <x v="0"/>
    <n v="0.03"/>
    <n v="99.99"/>
    <n v="19.989999999999998"/>
    <x v="1"/>
    <x v="2"/>
    <x v="1"/>
    <x v="1"/>
    <x v="5"/>
    <s v="US Robotics 56K V.92 External Faxmodem"/>
    <n v="0.52"/>
    <s v="United States"/>
    <x v="3"/>
    <x v="27"/>
    <s v="Dublin"/>
    <n v="43017"/>
    <x v="71"/>
    <d v="2015-03-14T00:00:00"/>
    <n v="293.66000000000003"/>
    <n v="6"/>
    <n v="598.38"/>
    <n v="90710"/>
    <x v="3"/>
    <n v="1536.3231395973003"/>
  </r>
  <r>
    <n v="2468"/>
    <s v="Rhonda Stein"/>
    <x v="0"/>
    <n v="0.04"/>
    <n v="65.989999999999995"/>
    <n v="8.99"/>
    <x v="1"/>
    <x v="3"/>
    <x v="1"/>
    <x v="12"/>
    <x v="5"/>
    <s v="i270"/>
    <n v="0.55000000000000004"/>
    <s v="United States"/>
    <x v="0"/>
    <x v="9"/>
    <s v="Salisbury"/>
    <n v="28144"/>
    <x v="71"/>
    <d v="2015-03-14T00:00:00"/>
    <n v="-335.041"/>
    <n v="13"/>
    <n v="724.57"/>
    <n v="88137"/>
    <x v="0"/>
    <n v="469.84438746401452"/>
  </r>
  <r>
    <n v="3036"/>
    <s v="Edith Reynolds"/>
    <x v="0"/>
    <n v="0.08"/>
    <n v="178.47"/>
    <n v="19.989999999999998"/>
    <x v="1"/>
    <x v="2"/>
    <x v="2"/>
    <x v="6"/>
    <x v="5"/>
    <s v="Hot File® 7-Pocket, Floor Stand"/>
    <n v="0.55000000000000004"/>
    <s v="United States"/>
    <x v="1"/>
    <x v="39"/>
    <s v="Mandan"/>
    <n v="58554"/>
    <x v="71"/>
    <d v="2015-03-16T00:00:00"/>
    <n v="2267.2199999999998"/>
    <n v="22"/>
    <n v="3802.01"/>
    <n v="89130"/>
    <x v="1"/>
    <n v="3795.0845358054048"/>
  </r>
  <r>
    <n v="600"/>
    <s v="Vickie Morse"/>
    <x v="4"/>
    <n v="0.06"/>
    <n v="6.48"/>
    <n v="7.37"/>
    <x v="1"/>
    <x v="3"/>
    <x v="2"/>
    <x v="7"/>
    <x v="5"/>
    <s v="Xerox 210"/>
    <n v="0.37"/>
    <s v="United States"/>
    <x v="3"/>
    <x v="36"/>
    <s v="Reisterstown"/>
    <n v="21136"/>
    <x v="71"/>
    <d v="2015-03-14T00:00:00"/>
    <n v="-75.44"/>
    <n v="5"/>
    <n v="32.39"/>
    <n v="87579"/>
    <x v="3"/>
    <n v="64.373492196317841"/>
  </r>
  <r>
    <n v="2285"/>
    <s v="Arnold Floyd Blair"/>
    <x v="4"/>
    <n v="0.02"/>
    <n v="17.7"/>
    <n v="9.4700000000000006"/>
    <x v="2"/>
    <x v="3"/>
    <x v="2"/>
    <x v="6"/>
    <x v="5"/>
    <s v="Portfile® Personal File Boxes"/>
    <n v="0.59"/>
    <s v="United States"/>
    <x v="0"/>
    <x v="23"/>
    <s v="Rock Hill"/>
    <n v="29730"/>
    <x v="71"/>
    <d v="2015-03-15T00:00:00"/>
    <n v="-85.022000000000006"/>
    <n v="21"/>
    <n v="374.6"/>
    <n v="90148"/>
    <x v="0"/>
    <n v="274.83625324656305"/>
  </r>
  <r>
    <n v="2484"/>
    <s v="Rhonda Bryant"/>
    <x v="4"/>
    <n v="0.05"/>
    <n v="6.48"/>
    <n v="7.91"/>
    <x v="1"/>
    <x v="3"/>
    <x v="2"/>
    <x v="7"/>
    <x v="5"/>
    <s v="Xerox 216"/>
    <n v="0.37"/>
    <s v="United States"/>
    <x v="0"/>
    <x v="12"/>
    <s v="Winter Haven"/>
    <n v="33881"/>
    <x v="71"/>
    <d v="2015-03-14T00:00:00"/>
    <n v="322.12200000000001"/>
    <n v="16"/>
    <n v="109.99"/>
    <n v="88998"/>
    <x v="0"/>
    <n v="493.02084185869421"/>
  </r>
  <r>
    <n v="2484"/>
    <s v="Rhonda Bryant"/>
    <x v="4"/>
    <n v="0.03"/>
    <n v="111.03"/>
    <n v="8.64"/>
    <x v="1"/>
    <x v="3"/>
    <x v="2"/>
    <x v="6"/>
    <x v="5"/>
    <s v="Fellowes Recycled Storage Drawers"/>
    <n v="0.78"/>
    <s v="United States"/>
    <x v="0"/>
    <x v="12"/>
    <s v="Winter Haven"/>
    <n v="33881"/>
    <x v="71"/>
    <d v="2015-03-14T00:00:00"/>
    <n v="366.54"/>
    <n v="8"/>
    <n v="900.12"/>
    <n v="88998"/>
    <x v="0"/>
    <n v="1240.2584096423425"/>
  </r>
  <r>
    <n v="604"/>
    <s v="Lindsay P Ashley"/>
    <x v="0"/>
    <n v="0.09"/>
    <n v="154.13"/>
    <n v="69"/>
    <x v="2"/>
    <x v="3"/>
    <x v="0"/>
    <x v="0"/>
    <x v="4"/>
    <s v="Laminate Occasional Tables"/>
    <n v="0.68"/>
    <s v="United States"/>
    <x v="2"/>
    <x v="8"/>
    <s v="Los Angeles"/>
    <n v="90045"/>
    <x v="72"/>
    <d v="2015-03-15T00:00:00"/>
    <n v="-1763.7476999999999"/>
    <n v="38"/>
    <n v="5679.59"/>
    <n v="28647"/>
    <x v="2"/>
    <n v="934.40324365661741"/>
  </r>
  <r>
    <n v="605"/>
    <s v="Alison Peters Wooten"/>
    <x v="0"/>
    <n v="0.09"/>
    <n v="154.13"/>
    <n v="69"/>
    <x v="2"/>
    <x v="3"/>
    <x v="0"/>
    <x v="0"/>
    <x v="4"/>
    <s v="Laminate Occasional Tables"/>
    <n v="0.68"/>
    <s v="United States"/>
    <x v="3"/>
    <x v="11"/>
    <s v="West Islip"/>
    <n v="11795"/>
    <x v="72"/>
    <d v="2015-03-15T00:00:00"/>
    <n v="-1763.7476999999999"/>
    <n v="10"/>
    <n v="1494.63"/>
    <n v="91144"/>
    <x v="3"/>
    <n v="934.40324365661741"/>
  </r>
  <r>
    <n v="994"/>
    <s v="Neal Weber"/>
    <x v="1"/>
    <n v="0.1"/>
    <n v="400.98"/>
    <n v="76.37"/>
    <x v="0"/>
    <x v="0"/>
    <x v="0"/>
    <x v="0"/>
    <x v="0"/>
    <s v="Bretford CR8500 Series Meeting Room Furniture"/>
    <n v="0.6"/>
    <s v="United States"/>
    <x v="3"/>
    <x v="29"/>
    <s v="Sanford"/>
    <n v="4073"/>
    <x v="72"/>
    <d v="2015-03-15T00:00:00"/>
    <n v="-969.04836599999999"/>
    <n v="2"/>
    <n v="810.47"/>
    <n v="89433"/>
    <x v="3"/>
    <n v="2629.3310679619021"/>
  </r>
  <r>
    <n v="999"/>
    <s v="Rita Barton"/>
    <x v="1"/>
    <n v="0.08"/>
    <n v="45.19"/>
    <n v="1.99"/>
    <x v="1"/>
    <x v="0"/>
    <x v="1"/>
    <x v="1"/>
    <x v="1"/>
    <s v="Verbatim DVD-RAM, 9.4GB, Rewritable, Type 1, DS, DataLife Plus"/>
    <n v="0.55000000000000004"/>
    <s v="United States"/>
    <x v="3"/>
    <x v="33"/>
    <s v="Ridgewood"/>
    <n v="7450"/>
    <x v="72"/>
    <d v="2015-03-15T00:00:00"/>
    <n v="-71.83"/>
    <n v="3"/>
    <n v="127.22"/>
    <n v="89433"/>
    <x v="3"/>
    <n v="152.76391741806245"/>
  </r>
  <r>
    <n v="1000"/>
    <s v="Lynn Bell"/>
    <x v="1"/>
    <n v="0.03"/>
    <n v="33.979999999999997"/>
    <n v="19.989999999999998"/>
    <x v="1"/>
    <x v="0"/>
    <x v="0"/>
    <x v="11"/>
    <x v="5"/>
    <s v="Linden® 12&quot; Wall Clock With Oak Frame"/>
    <n v="0.55000000000000004"/>
    <s v="United States"/>
    <x v="3"/>
    <x v="42"/>
    <s v="Bennington"/>
    <n v="5201"/>
    <x v="72"/>
    <d v="2015-03-15T00:00:00"/>
    <n v="-0.74"/>
    <n v="12"/>
    <n v="432.44"/>
    <n v="89433"/>
    <x v="3"/>
    <n v="720.98916439322682"/>
  </r>
  <r>
    <n v="2345"/>
    <s v="Colleen Marsh"/>
    <x v="4"/>
    <n v="7.0000000000000007E-2"/>
    <n v="200.98"/>
    <n v="23.76"/>
    <x v="0"/>
    <x v="3"/>
    <x v="0"/>
    <x v="9"/>
    <x v="3"/>
    <s v="Global Leather Highback Executive Chair with Pneumatic Height Adjustment, Black"/>
    <n v="0.57999999999999996"/>
    <s v="United States"/>
    <x v="0"/>
    <x v="32"/>
    <s v="Paducah"/>
    <n v="42003"/>
    <x v="72"/>
    <d v="2015-03-15T00:00:00"/>
    <n v="-132.42599999999999"/>
    <n v="9"/>
    <n v="1805.9"/>
    <n v="89504"/>
    <x v="0"/>
    <n v="1432.8024920807832"/>
  </r>
  <r>
    <n v="2345"/>
    <s v="Colleen Marsh"/>
    <x v="4"/>
    <n v="0.02"/>
    <n v="179.29"/>
    <n v="29.21"/>
    <x v="0"/>
    <x v="3"/>
    <x v="0"/>
    <x v="0"/>
    <x v="0"/>
    <s v="Bevis Round Conference Table Top, X-Base"/>
    <n v="0.76"/>
    <s v="United States"/>
    <x v="0"/>
    <x v="32"/>
    <s v="Paducah"/>
    <n v="42003"/>
    <x v="72"/>
    <d v="2015-03-14T00:00:00"/>
    <n v="-411.23599999999999"/>
    <n v="2"/>
    <n v="311.41000000000003"/>
    <n v="89504"/>
    <x v="0"/>
    <n v="1412.6247733109801"/>
  </r>
  <r>
    <n v="2417"/>
    <s v="Ken H Frazier"/>
    <x v="4"/>
    <n v="0"/>
    <n v="65.989999999999995"/>
    <n v="3.99"/>
    <x v="1"/>
    <x v="1"/>
    <x v="1"/>
    <x v="12"/>
    <x v="5"/>
    <s v="StarTAC 7760"/>
    <n v="0.59"/>
    <s v="United States"/>
    <x v="0"/>
    <x v="21"/>
    <s v="Oakton"/>
    <n v="22124"/>
    <x v="72"/>
    <d v="2015-03-15T00:00:00"/>
    <n v="-60.564"/>
    <n v="13"/>
    <n v="765.65"/>
    <n v="86754"/>
    <x v="0"/>
    <n v="366.21623634331212"/>
  </r>
  <r>
    <n v="3279"/>
    <s v="Ricky Allred"/>
    <x v="4"/>
    <n v="0.01"/>
    <n v="45.99"/>
    <n v="4.99"/>
    <x v="1"/>
    <x v="2"/>
    <x v="1"/>
    <x v="12"/>
    <x v="5"/>
    <s v="KF 788"/>
    <n v="0.56000000000000005"/>
    <s v="United States"/>
    <x v="0"/>
    <x v="23"/>
    <s v="Columbia"/>
    <n v="29203"/>
    <x v="72"/>
    <d v="2015-03-16T00:00:00"/>
    <n v="24.018000000000001"/>
    <n v="3"/>
    <n v="125.19"/>
    <n v="90767"/>
    <x v="0"/>
    <n v="445.63716574128364"/>
  </r>
  <r>
    <n v="373"/>
    <s v="Jeanne Werner"/>
    <x v="3"/>
    <n v="0.02"/>
    <n v="200.98"/>
    <n v="55.96"/>
    <x v="0"/>
    <x v="0"/>
    <x v="0"/>
    <x v="10"/>
    <x v="0"/>
    <s v="O'Sullivan Living Dimensions 3-Shelf Bookcases"/>
    <n v="0.75"/>
    <s v="United States"/>
    <x v="1"/>
    <x v="25"/>
    <s v="Detroit"/>
    <n v="48234"/>
    <x v="72"/>
    <d v="2015-03-16T00:00:00"/>
    <n v="-163.63"/>
    <n v="45"/>
    <n v="9539.6"/>
    <n v="24193"/>
    <x v="1"/>
    <n v="2644.4084045820359"/>
  </r>
  <r>
    <n v="373"/>
    <s v="Jeanne Werner"/>
    <x v="3"/>
    <n v="0.02"/>
    <n v="4.28"/>
    <n v="5.17"/>
    <x v="1"/>
    <x v="0"/>
    <x v="2"/>
    <x v="7"/>
    <x v="5"/>
    <s v="Xerox 1971"/>
    <n v="0.4"/>
    <s v="United States"/>
    <x v="1"/>
    <x v="25"/>
    <s v="Detroit"/>
    <n v="48234"/>
    <x v="72"/>
    <d v="2015-03-15T00:00:00"/>
    <n v="-63.87"/>
    <n v="24"/>
    <n v="109.86"/>
    <n v="24193"/>
    <x v="1"/>
    <n v="239.12049379602485"/>
  </r>
  <r>
    <n v="373"/>
    <s v="Jeanne Werner"/>
    <x v="3"/>
    <n v="0.04"/>
    <n v="85.99"/>
    <n v="0.99"/>
    <x v="1"/>
    <x v="0"/>
    <x v="1"/>
    <x v="12"/>
    <x v="2"/>
    <s v="Accessory4"/>
    <n v="0.85"/>
    <s v="United States"/>
    <x v="1"/>
    <x v="25"/>
    <s v="Detroit"/>
    <n v="48234"/>
    <x v="72"/>
    <d v="2015-03-16T00:00:00"/>
    <n v="-175.17500000000001"/>
    <n v="19"/>
    <n v="1426.51"/>
    <n v="24193"/>
    <x v="1"/>
    <n v="626.43658724750776"/>
  </r>
  <r>
    <n v="375"/>
    <s v="Sandra Sharma"/>
    <x v="3"/>
    <n v="0.02"/>
    <n v="200.98"/>
    <n v="55.96"/>
    <x v="0"/>
    <x v="0"/>
    <x v="0"/>
    <x v="10"/>
    <x v="0"/>
    <s v="O'Sullivan Living Dimensions 3-Shelf Bookcases"/>
    <n v="0.75"/>
    <s v="United States"/>
    <x v="0"/>
    <x v="34"/>
    <s v="Morristown"/>
    <n v="37814"/>
    <x v="72"/>
    <d v="2015-03-16T00:00:00"/>
    <n v="-224.9478"/>
    <n v="11"/>
    <n v="2331.9"/>
    <n v="90917"/>
    <x v="0"/>
    <n v="2581.6174001421386"/>
  </r>
  <r>
    <n v="375"/>
    <s v="Sandra Sharma"/>
    <x v="3"/>
    <n v="0.02"/>
    <n v="4.28"/>
    <n v="5.17"/>
    <x v="1"/>
    <x v="0"/>
    <x v="2"/>
    <x v="7"/>
    <x v="5"/>
    <s v="Xerox 1971"/>
    <n v="0.4"/>
    <s v="United States"/>
    <x v="0"/>
    <x v="34"/>
    <s v="Morristown"/>
    <n v="37814"/>
    <x v="72"/>
    <d v="2015-03-15T00:00:00"/>
    <n v="196.8"/>
    <n v="6"/>
    <n v="27.47"/>
    <n v="90917"/>
    <x v="0"/>
    <n v="506.05327884943557"/>
  </r>
  <r>
    <n v="1682"/>
    <s v="Julie Edwards"/>
    <x v="3"/>
    <n v="0.08"/>
    <n v="4.9800000000000004"/>
    <n v="4.7"/>
    <x v="1"/>
    <x v="1"/>
    <x v="2"/>
    <x v="7"/>
    <x v="5"/>
    <s v="Staples Copy Paper (20Lb. and 84 Bright)"/>
    <n v="0.38"/>
    <s v="United States"/>
    <x v="1"/>
    <x v="10"/>
    <s v="Chicago"/>
    <n v="60611"/>
    <x v="72"/>
    <d v="2015-03-15T00:00:00"/>
    <n v="-56.35"/>
    <n v="47"/>
    <n v="225.98"/>
    <n v="38080"/>
    <x v="1"/>
    <n v="159.85074172670994"/>
  </r>
  <r>
    <n v="1683"/>
    <s v="Wesley Corbett"/>
    <x v="3"/>
    <n v="0.08"/>
    <n v="4.9800000000000004"/>
    <n v="4.7"/>
    <x v="1"/>
    <x v="1"/>
    <x v="2"/>
    <x v="7"/>
    <x v="5"/>
    <s v="Staples Copy Paper (20Lb. and 84 Bright)"/>
    <n v="0.38"/>
    <s v="United States"/>
    <x v="1"/>
    <x v="18"/>
    <s v="Conroe"/>
    <n v="77301"/>
    <x v="72"/>
    <d v="2015-03-15T00:00:00"/>
    <n v="-56.35"/>
    <n v="12"/>
    <n v="57.7"/>
    <n v="90613"/>
    <x v="1"/>
    <n v="159.85074172670994"/>
  </r>
  <r>
    <n v="3177"/>
    <s v="Laurie Petty"/>
    <x v="3"/>
    <n v="0.1"/>
    <n v="62.18"/>
    <n v="10.84"/>
    <x v="1"/>
    <x v="1"/>
    <x v="0"/>
    <x v="11"/>
    <x v="6"/>
    <s v="Deflect-o Glass Clear Studded Chair Mats"/>
    <n v="0.63"/>
    <s v="United States"/>
    <x v="0"/>
    <x v="12"/>
    <s v="Jupiter"/>
    <n v="33458"/>
    <x v="72"/>
    <d v="2015-03-16T00:00:00"/>
    <n v="-29.666"/>
    <n v="9"/>
    <n v="511.57"/>
    <n v="90818"/>
    <x v="0"/>
    <n v="730.67825504792381"/>
  </r>
  <r>
    <n v="594"/>
    <s v="Charlie Moore"/>
    <x v="0"/>
    <n v="0.09"/>
    <n v="13.79"/>
    <n v="8.7799999999999994"/>
    <x v="1"/>
    <x v="1"/>
    <x v="0"/>
    <x v="11"/>
    <x v="5"/>
    <s v="9-3/4 Diameter Round Wall Clock"/>
    <n v="0.43"/>
    <s v="United States"/>
    <x v="1"/>
    <x v="2"/>
    <s v="Anderson"/>
    <n v="46016"/>
    <x v="73"/>
    <d v="2015-03-17T00:00:00"/>
    <n v="-22.12"/>
    <n v="1"/>
    <n v="17.440000000000001"/>
    <n v="86309"/>
    <x v="1"/>
    <n v="459.20776211638554"/>
  </r>
  <r>
    <n v="83"/>
    <s v="Edgar Stone"/>
    <x v="1"/>
    <n v="0.04"/>
    <n v="296.18"/>
    <n v="54.12"/>
    <x v="0"/>
    <x v="3"/>
    <x v="0"/>
    <x v="0"/>
    <x v="0"/>
    <s v="Hon 94000 Series Round Tables"/>
    <n v="0.76"/>
    <s v="United States"/>
    <x v="3"/>
    <x v="27"/>
    <s v="Canton"/>
    <n v="44708"/>
    <x v="73"/>
    <d v="2015-03-15T00:00:00"/>
    <n v="-715.77820599999995"/>
    <n v="6"/>
    <n v="1821.89"/>
    <n v="87365"/>
    <x v="3"/>
    <n v="2127.0303445544855"/>
  </r>
  <r>
    <n v="1123"/>
    <s v="Peggy Lanier"/>
    <x v="1"/>
    <n v="0.03"/>
    <n v="7.3"/>
    <n v="7.72"/>
    <x v="1"/>
    <x v="0"/>
    <x v="2"/>
    <x v="5"/>
    <x v="5"/>
    <s v="Angle-D Binders with Locking Rings, Label Holders"/>
    <n v="0.38"/>
    <s v="United States"/>
    <x v="2"/>
    <x v="8"/>
    <s v="Roseville"/>
    <n v="95661"/>
    <x v="73"/>
    <d v="2015-03-18T00:00:00"/>
    <n v="-127.05200000000001"/>
    <n v="14"/>
    <n v="103.61"/>
    <n v="87015"/>
    <x v="2"/>
    <n v="27.613281318705969"/>
  </r>
  <r>
    <n v="2426"/>
    <s v="Dorothy Holt"/>
    <x v="1"/>
    <n v="0.08"/>
    <n v="30.93"/>
    <n v="3.92"/>
    <x v="1"/>
    <x v="0"/>
    <x v="0"/>
    <x v="11"/>
    <x v="1"/>
    <s v="Advantus Employee of the Month Certificate Frame, 11 x 13-1/2"/>
    <n v="0.44"/>
    <s v="United States"/>
    <x v="1"/>
    <x v="18"/>
    <s v="Irving"/>
    <n v="75061"/>
    <x v="73"/>
    <d v="2015-03-16T00:00:00"/>
    <n v="63.059100000000001"/>
    <n v="3"/>
    <n v="91.39"/>
    <n v="90859"/>
    <x v="1"/>
    <n v="208.12845239125247"/>
  </r>
  <r>
    <n v="724"/>
    <s v="Beverly Cooke Brooks"/>
    <x v="4"/>
    <n v="0.09"/>
    <n v="125.99"/>
    <n v="8.99"/>
    <x v="1"/>
    <x v="1"/>
    <x v="1"/>
    <x v="12"/>
    <x v="5"/>
    <s v="SC7868i"/>
    <n v="0.55000000000000004"/>
    <s v="United States"/>
    <x v="3"/>
    <x v="22"/>
    <s v="Stratford"/>
    <n v="6614"/>
    <x v="73"/>
    <d v="2015-03-16T00:00:00"/>
    <n v="-605.37400000000002"/>
    <n v="1"/>
    <n v="100.38"/>
    <n v="90359"/>
    <x v="3"/>
    <n v="41.781187608290303"/>
  </r>
  <r>
    <n v="727"/>
    <s v="Lindsay Link"/>
    <x v="4"/>
    <n v="0.1"/>
    <n v="17.98"/>
    <n v="4"/>
    <x v="1"/>
    <x v="1"/>
    <x v="1"/>
    <x v="1"/>
    <x v="5"/>
    <s v="Belkin 107-key enhanced keyboard, USB/PS/2 interface"/>
    <n v="0.79"/>
    <s v="United States"/>
    <x v="3"/>
    <x v="29"/>
    <s v="Lewiston"/>
    <n v="4240"/>
    <x v="73"/>
    <d v="2015-03-16T00:00:00"/>
    <n v="-99.55"/>
    <n v="4"/>
    <n v="66.319999999999993"/>
    <n v="90359"/>
    <x v="3"/>
    <n v="276.29908454353102"/>
  </r>
  <r>
    <n v="2356"/>
    <s v="Emma Bloom"/>
    <x v="4"/>
    <n v="0"/>
    <n v="29.34"/>
    <n v="7.87"/>
    <x v="1"/>
    <x v="1"/>
    <x v="0"/>
    <x v="11"/>
    <x v="5"/>
    <s v="Seth Thomas 14&quot; Putty-Colored Wall Clock"/>
    <n v="0.54"/>
    <s v="United States"/>
    <x v="2"/>
    <x v="45"/>
    <s v="Rock Springs"/>
    <n v="82901"/>
    <x v="73"/>
    <d v="2015-03-17T00:00:00"/>
    <n v="385.37"/>
    <n v="22"/>
    <n v="668.38"/>
    <n v="91305"/>
    <x v="2"/>
    <n v="773.71470283081919"/>
  </r>
  <r>
    <n v="2372"/>
    <s v="Marvin Parrott"/>
    <x v="4"/>
    <n v="0.01"/>
    <n v="1.76"/>
    <n v="0.7"/>
    <x v="1"/>
    <x v="3"/>
    <x v="2"/>
    <x v="2"/>
    <x v="2"/>
    <s v="Newell 310"/>
    <n v="0.56000000000000005"/>
    <s v="United States"/>
    <x v="1"/>
    <x v="7"/>
    <s v="Duluth"/>
    <n v="55803"/>
    <x v="73"/>
    <d v="2015-03-16T00:00:00"/>
    <n v="-1.56"/>
    <n v="4"/>
    <n v="7.2"/>
    <n v="90714"/>
    <x v="1"/>
    <n v="131.85237163323038"/>
  </r>
  <r>
    <n v="871"/>
    <s v="Sandy Ellington"/>
    <x v="3"/>
    <n v="0.03"/>
    <n v="14.2"/>
    <n v="5.3"/>
    <x v="1"/>
    <x v="2"/>
    <x v="0"/>
    <x v="11"/>
    <x v="2"/>
    <s v="Coloredge Poster Frame"/>
    <n v="0.46"/>
    <s v="United States"/>
    <x v="2"/>
    <x v="26"/>
    <s v="Reno"/>
    <n v="89502"/>
    <x v="73"/>
    <d v="2015-03-17T00:00:00"/>
    <n v="21.555599999999998"/>
    <n v="2"/>
    <n v="31.24"/>
    <n v="90577"/>
    <x v="2"/>
    <n v="444.01107828332238"/>
  </r>
  <r>
    <n v="1646"/>
    <s v="Eugene Brewer Knox"/>
    <x v="3"/>
    <n v="0.06"/>
    <n v="3.29"/>
    <n v="1.35"/>
    <x v="1"/>
    <x v="0"/>
    <x v="2"/>
    <x v="14"/>
    <x v="2"/>
    <s v="Acco® Hot Clips™ Clips to Go"/>
    <n v="0.4"/>
    <s v="United States"/>
    <x v="3"/>
    <x v="11"/>
    <s v="Bethpage"/>
    <n v="11714"/>
    <x v="73"/>
    <d v="2015-03-17T00:00:00"/>
    <n v="8.5299999999999994"/>
    <n v="11"/>
    <n v="35.97"/>
    <n v="90932"/>
    <x v="3"/>
    <n v="178.14225773752645"/>
  </r>
  <r>
    <n v="853"/>
    <s v="Leah Davenport"/>
    <x v="1"/>
    <n v="0.05"/>
    <n v="4.24"/>
    <n v="5.41"/>
    <x v="1"/>
    <x v="0"/>
    <x v="2"/>
    <x v="5"/>
    <x v="5"/>
    <s v="Storex DuraTech Recycled Plastic Frosted Binders"/>
    <n v="0.35"/>
    <s v="United States"/>
    <x v="2"/>
    <x v="8"/>
    <s v="Hesperia"/>
    <n v="92345"/>
    <x v="74"/>
    <d v="2015-03-18T00:00:00"/>
    <n v="-89.216999999999999"/>
    <n v="12"/>
    <n v="50.83"/>
    <n v="88570"/>
    <x v="2"/>
    <n v="-45.229404023507328"/>
  </r>
  <r>
    <n v="2272"/>
    <s v="Brett Ingram"/>
    <x v="1"/>
    <n v="0.08"/>
    <n v="15.73"/>
    <n v="7.42"/>
    <x v="2"/>
    <x v="3"/>
    <x v="2"/>
    <x v="16"/>
    <x v="1"/>
    <s v="Acme Galleria® Hot Forged Steel Scissors with Colored Handles"/>
    <n v="0.56000000000000005"/>
    <s v="United States"/>
    <x v="1"/>
    <x v="18"/>
    <s v="Harker Heights"/>
    <n v="76543"/>
    <x v="74"/>
    <d v="2015-03-18T00:00:00"/>
    <n v="-37.6"/>
    <n v="5"/>
    <n v="78.08"/>
    <n v="90110"/>
    <x v="1"/>
    <n v="180.72715749966525"/>
  </r>
  <r>
    <n v="2323"/>
    <s v="Emma Buckley"/>
    <x v="1"/>
    <n v="0.08"/>
    <n v="68.81"/>
    <n v="60"/>
    <x v="0"/>
    <x v="0"/>
    <x v="2"/>
    <x v="8"/>
    <x v="3"/>
    <s v="Holmes Replacement Filter for HEPA Air Cleaner, Very Large Room, HEPA Filter"/>
    <n v="0.41"/>
    <s v="United States"/>
    <x v="2"/>
    <x v="8"/>
    <s v="Coachella"/>
    <n v="92236"/>
    <x v="74"/>
    <d v="2015-03-17T00:00:00"/>
    <n v="-550.42999999999995"/>
    <n v="5"/>
    <n v="337.86"/>
    <n v="88721"/>
    <x v="2"/>
    <n v="1420.0958689053036"/>
  </r>
  <r>
    <n v="2323"/>
    <s v="Emma Buckley"/>
    <x v="1"/>
    <n v="0.04"/>
    <n v="21.38"/>
    <n v="8.99"/>
    <x v="1"/>
    <x v="0"/>
    <x v="2"/>
    <x v="2"/>
    <x v="1"/>
    <s v="Boston 1730 StandUp Electric Pencil Sharpener"/>
    <n v="0.59"/>
    <s v="United States"/>
    <x v="2"/>
    <x v="8"/>
    <s v="Coachella"/>
    <n v="92236"/>
    <x v="74"/>
    <d v="2015-03-18T00:00:00"/>
    <n v="-52.12"/>
    <n v="4"/>
    <n v="84.21"/>
    <n v="88721"/>
    <x v="2"/>
    <n v="351.50287983555603"/>
  </r>
  <r>
    <n v="145"/>
    <s v="Rhonda Ivey"/>
    <x v="2"/>
    <n v="7.0000000000000007E-2"/>
    <n v="154.13"/>
    <n v="69"/>
    <x v="2"/>
    <x v="2"/>
    <x v="0"/>
    <x v="0"/>
    <x v="4"/>
    <s v="Laminate Occasional Tables"/>
    <n v="0.68"/>
    <s v="United States"/>
    <x v="3"/>
    <x v="28"/>
    <s v="West Mifflin"/>
    <n v="15122"/>
    <x v="74"/>
    <d v="2015-03-16T00:00:00"/>
    <n v="-634.73410000000001"/>
    <n v="3"/>
    <n v="453.62"/>
    <n v="91089"/>
    <x v="3"/>
    <n v="1923.9552078253141"/>
  </r>
  <r>
    <n v="1068"/>
    <s v="Erik Barr"/>
    <x v="2"/>
    <n v="0.04"/>
    <n v="22.84"/>
    <n v="16.87"/>
    <x v="1"/>
    <x v="2"/>
    <x v="2"/>
    <x v="7"/>
    <x v="5"/>
    <s v="Xerox 1982"/>
    <n v="0.39"/>
    <s v="United States"/>
    <x v="1"/>
    <x v="10"/>
    <s v="Calumet City"/>
    <n v="60409"/>
    <x v="74"/>
    <d v="2015-03-16T00:00:00"/>
    <n v="-97.28"/>
    <n v="12"/>
    <n v="286.39999999999998"/>
    <n v="87109"/>
    <x v="1"/>
    <n v="483.12607980941937"/>
  </r>
  <r>
    <n v="2157"/>
    <s v="Tom Hoyle Honeycutt"/>
    <x v="2"/>
    <n v="0.05"/>
    <n v="55.5"/>
    <n v="52.2"/>
    <x v="1"/>
    <x v="2"/>
    <x v="0"/>
    <x v="11"/>
    <x v="6"/>
    <s v="Eldon Cleatmat® Chair Mats for Medium Pile Carpets"/>
    <n v="0.72"/>
    <s v="United States"/>
    <x v="1"/>
    <x v="25"/>
    <s v="Warren"/>
    <n v="48093"/>
    <x v="74"/>
    <d v="2015-03-16T00:00:00"/>
    <n v="-118.54"/>
    <n v="4"/>
    <n v="253.87"/>
    <n v="90385"/>
    <x v="1"/>
    <n v="1807.8651558116371"/>
  </r>
  <r>
    <n v="2157"/>
    <s v="Tom Hoyle Honeycutt"/>
    <x v="2"/>
    <n v="0.05"/>
    <n v="442.14"/>
    <n v="14.7"/>
    <x v="0"/>
    <x v="2"/>
    <x v="1"/>
    <x v="3"/>
    <x v="3"/>
    <s v="Okidata ML390 Turbo Dot Matrix Printers"/>
    <n v="0.56000000000000005"/>
    <s v="United States"/>
    <x v="1"/>
    <x v="25"/>
    <s v="Warren"/>
    <n v="48093"/>
    <x v="74"/>
    <d v="2015-03-25T00:00:00"/>
    <n v="2963.48"/>
    <n v="14"/>
    <n v="5880.46"/>
    <n v="90385"/>
    <x v="1"/>
    <n v="5202.311454923677"/>
  </r>
  <r>
    <n v="1241"/>
    <s v="Bradley Schroeder"/>
    <x v="3"/>
    <n v="0"/>
    <n v="387.99"/>
    <n v="19.989999999999998"/>
    <x v="1"/>
    <x v="3"/>
    <x v="2"/>
    <x v="5"/>
    <x v="5"/>
    <s v="Fellowes PB300 Plastic Comb Binding Machine"/>
    <n v="0.38"/>
    <s v="United States"/>
    <x v="0"/>
    <x v="16"/>
    <s v="Auburn"/>
    <n v="36830"/>
    <x v="74"/>
    <d v="2015-03-17T00:00:00"/>
    <n v="-70.14"/>
    <n v="23"/>
    <n v="9280.7199999999993"/>
    <n v="90880"/>
    <x v="0"/>
    <n v="1850.1754526576406"/>
  </r>
  <r>
    <n v="1711"/>
    <s v="Sharon Long"/>
    <x v="3"/>
    <n v="7.0000000000000007E-2"/>
    <n v="7.59"/>
    <n v="4"/>
    <x v="1"/>
    <x v="3"/>
    <x v="0"/>
    <x v="11"/>
    <x v="2"/>
    <s v="Master Giant Foot® Doorstop, Safety Yellow"/>
    <n v="0.42"/>
    <s v="United States"/>
    <x v="0"/>
    <x v="5"/>
    <s v="Marietta"/>
    <n v="30062"/>
    <x v="74"/>
    <d v="2015-03-18T00:00:00"/>
    <n v="-167.048"/>
    <n v="3"/>
    <n v="22.48"/>
    <n v="87747"/>
    <x v="0"/>
    <n v="104.11467331453059"/>
  </r>
  <r>
    <n v="2030"/>
    <s v="Lindsay O'Connell"/>
    <x v="0"/>
    <n v="0.04"/>
    <n v="120.97"/>
    <n v="7.11"/>
    <x v="1"/>
    <x v="3"/>
    <x v="1"/>
    <x v="3"/>
    <x v="6"/>
    <s v="Canon BP1200DH 12-Digit Bubble Jet Printing Calculator"/>
    <n v="0.36"/>
    <s v="United States"/>
    <x v="1"/>
    <x v="18"/>
    <s v="Greenville"/>
    <n v="75401"/>
    <x v="75"/>
    <d v="2015-03-17T00:00:00"/>
    <n v="1320.5496000000001"/>
    <n v="16"/>
    <n v="1913.84"/>
    <n v="91059"/>
    <x v="1"/>
    <n v="2127.586839080016"/>
  </r>
  <r>
    <n v="2030"/>
    <s v="Lindsay O'Connell"/>
    <x v="0"/>
    <n v="0"/>
    <n v="195.99"/>
    <n v="4.2"/>
    <x v="1"/>
    <x v="3"/>
    <x v="1"/>
    <x v="12"/>
    <x v="5"/>
    <s v="688"/>
    <n v="0.6"/>
    <s v="United States"/>
    <x v="1"/>
    <x v="18"/>
    <s v="Greenville"/>
    <n v="75401"/>
    <x v="75"/>
    <d v="2015-03-19T00:00:00"/>
    <n v="1585.5029999999999"/>
    <n v="16"/>
    <n v="2692.12"/>
    <n v="91059"/>
    <x v="1"/>
    <n v="2779.4439588727591"/>
  </r>
  <r>
    <n v="2647"/>
    <s v="Teresa Bishop"/>
    <x v="2"/>
    <n v="0.1"/>
    <n v="10.98"/>
    <n v="3.99"/>
    <x v="1"/>
    <x v="3"/>
    <x v="2"/>
    <x v="8"/>
    <x v="5"/>
    <s v="Staples Surge Protector 6 outlet"/>
    <n v="0.57999999999999996"/>
    <s v="United States"/>
    <x v="2"/>
    <x v="8"/>
    <s v="Bakersfield"/>
    <n v="93309"/>
    <x v="75"/>
    <d v="2015-03-24T00:00:00"/>
    <n v="-21.03"/>
    <n v="5"/>
    <n v="52.21"/>
    <n v="91386"/>
    <x v="2"/>
    <n v="255.88929658839933"/>
  </r>
  <r>
    <n v="2647"/>
    <s v="Teresa Bishop"/>
    <x v="2"/>
    <n v="0.01"/>
    <n v="39.979999999999997"/>
    <n v="9.1999999999999993"/>
    <x v="1"/>
    <x v="3"/>
    <x v="0"/>
    <x v="11"/>
    <x v="2"/>
    <s v="Eldon Radial Chair Mat for Low to Medium Pile Carpets"/>
    <n v="0.65"/>
    <s v="United States"/>
    <x v="2"/>
    <x v="8"/>
    <s v="Bakersfield"/>
    <n v="93309"/>
    <x v="75"/>
    <d v="2015-03-19T00:00:00"/>
    <n v="117.52079999999999"/>
    <n v="4"/>
    <n v="170.32"/>
    <n v="91386"/>
    <x v="2"/>
    <n v="750.29033207039822"/>
  </r>
  <r>
    <n v="339"/>
    <s v="Bobby Clements"/>
    <x v="4"/>
    <n v="0.08"/>
    <n v="7.77"/>
    <n v="9.23"/>
    <x v="1"/>
    <x v="3"/>
    <x v="2"/>
    <x v="8"/>
    <x v="5"/>
    <s v="Hoover Commercial Soft Guard Upright Vacuum And Disposable Filtration Bags"/>
    <n v="0.57999999999999996"/>
    <s v="United States"/>
    <x v="3"/>
    <x v="27"/>
    <s v="Columbus"/>
    <n v="43229"/>
    <x v="75"/>
    <d v="2015-03-18T00:00:00"/>
    <n v="-83.65"/>
    <n v="5"/>
    <n v="40.299999999999997"/>
    <n v="90583"/>
    <x v="3"/>
    <n v="272.74905271306602"/>
  </r>
  <r>
    <n v="339"/>
    <s v="Bobby Clements"/>
    <x v="4"/>
    <n v="7.0000000000000007E-2"/>
    <n v="7.59"/>
    <n v="4"/>
    <x v="1"/>
    <x v="3"/>
    <x v="0"/>
    <x v="11"/>
    <x v="2"/>
    <s v="Master Giant Foot® Doorstop, Safety Yellow"/>
    <n v="0.42"/>
    <s v="United States"/>
    <x v="3"/>
    <x v="27"/>
    <s v="Columbus"/>
    <n v="43229"/>
    <x v="75"/>
    <d v="2015-03-19T00:00:00"/>
    <n v="24.39"/>
    <n v="15"/>
    <n v="111.88"/>
    <n v="90583"/>
    <x v="3"/>
    <n v="111.88601618746875"/>
  </r>
  <r>
    <n v="1808"/>
    <s v="Joyce Knox"/>
    <x v="4"/>
    <n v="0.01"/>
    <n v="8.1199999999999992"/>
    <n v="2.83"/>
    <x v="2"/>
    <x v="2"/>
    <x v="1"/>
    <x v="1"/>
    <x v="1"/>
    <s v="Imation Neon Mac Format Diskettes, 10/Pack"/>
    <n v="0.77"/>
    <s v="United States"/>
    <x v="3"/>
    <x v="44"/>
    <s v="Parkersburg"/>
    <n v="26101"/>
    <x v="75"/>
    <d v="2015-03-18T00:00:00"/>
    <n v="-40.76"/>
    <n v="10"/>
    <n v="88.64"/>
    <n v="89251"/>
    <x v="3"/>
    <n v="293.28120787463581"/>
  </r>
  <r>
    <n v="1364"/>
    <s v="Chris Ford"/>
    <x v="3"/>
    <n v="0.1"/>
    <n v="5.98"/>
    <n v="5.35"/>
    <x v="1"/>
    <x v="2"/>
    <x v="2"/>
    <x v="7"/>
    <x v="5"/>
    <s v="Xerox 1947"/>
    <n v="0.4"/>
    <s v="United States"/>
    <x v="3"/>
    <x v="36"/>
    <s v="Camp Springs"/>
    <n v="20746"/>
    <x v="75"/>
    <d v="2015-03-17T00:00:00"/>
    <n v="-90.26"/>
    <n v="10"/>
    <n v="57.34"/>
    <n v="89994"/>
    <x v="3"/>
    <n v="209.00653615952049"/>
  </r>
  <r>
    <n v="3001"/>
    <s v="Anthony Foley"/>
    <x v="3"/>
    <n v="0.03"/>
    <n v="5.4"/>
    <n v="7.78"/>
    <x v="1"/>
    <x v="1"/>
    <x v="2"/>
    <x v="5"/>
    <x v="5"/>
    <s v="3M Organizer Strips"/>
    <n v="0.37"/>
    <s v="United States"/>
    <x v="1"/>
    <x v="25"/>
    <s v="Port Huron"/>
    <n v="48060"/>
    <x v="75"/>
    <d v="2015-03-19T00:00:00"/>
    <n v="-237.54400000000001"/>
    <n v="21"/>
    <n v="117.87"/>
    <n v="87043"/>
    <x v="1"/>
    <n v="85.478648328621546"/>
  </r>
  <r>
    <n v="2127"/>
    <s v="Joyce Kern"/>
    <x v="0"/>
    <n v="0.1"/>
    <n v="5.98"/>
    <n v="5.14"/>
    <x v="1"/>
    <x v="2"/>
    <x v="2"/>
    <x v="7"/>
    <x v="5"/>
    <s v="Xerox 1974"/>
    <n v="0.36"/>
    <s v="United States"/>
    <x v="1"/>
    <x v="25"/>
    <s v="Sterling Heights"/>
    <n v="48310"/>
    <x v="76"/>
    <d v="2015-03-20T00:00:00"/>
    <n v="-49.53"/>
    <n v="6"/>
    <n v="33.950000000000003"/>
    <n v="88418"/>
    <x v="1"/>
    <n v="300.64549762303756"/>
  </r>
  <r>
    <n v="3191"/>
    <s v="Jenny Hawkins"/>
    <x v="0"/>
    <n v="0.01"/>
    <n v="20.99"/>
    <n v="4.8099999999999996"/>
    <x v="1"/>
    <x v="3"/>
    <x v="1"/>
    <x v="12"/>
    <x v="6"/>
    <s v="1726 Digital Answering Machine"/>
    <n v="0.57999999999999996"/>
    <s v="United States"/>
    <x v="1"/>
    <x v="30"/>
    <s v="Stevens Point"/>
    <n v="54481"/>
    <x v="76"/>
    <d v="2015-03-18T00:00:00"/>
    <n v="-9.1080000000000005"/>
    <n v="5"/>
    <n v="93.81"/>
    <n v="86447"/>
    <x v="1"/>
    <n v="591.84348200635566"/>
  </r>
  <r>
    <n v="1197"/>
    <s v="Grace McNeill Hunt"/>
    <x v="1"/>
    <n v="0.08"/>
    <n v="355.98"/>
    <n v="58.92"/>
    <x v="0"/>
    <x v="0"/>
    <x v="0"/>
    <x v="9"/>
    <x v="3"/>
    <s v="Hon 4700 Series Mobuis™ Mid-Back Task Chairs with Adjustable Arms"/>
    <n v="0.64"/>
    <s v="United States"/>
    <x v="3"/>
    <x v="35"/>
    <s v="Sudbury"/>
    <n v="1776"/>
    <x v="76"/>
    <d v="2015-03-20T00:00:00"/>
    <n v="103.83"/>
    <n v="4"/>
    <n v="1350.94"/>
    <n v="87583"/>
    <x v="3"/>
    <n v="3151.1507708488675"/>
  </r>
  <r>
    <n v="1894"/>
    <s v="Maureen Herbert Hood"/>
    <x v="1"/>
    <n v="0.01"/>
    <n v="26.17"/>
    <n v="1.39"/>
    <x v="1"/>
    <x v="1"/>
    <x v="2"/>
    <x v="15"/>
    <x v="5"/>
    <s v="Quality Park Security Envelopes"/>
    <n v="0.38"/>
    <s v="United States"/>
    <x v="1"/>
    <x v="30"/>
    <s v="Appleton"/>
    <n v="54915"/>
    <x v="76"/>
    <d v="2015-03-19T00:00:00"/>
    <n v="237.04259999999999"/>
    <n v="13"/>
    <n v="343.54"/>
    <n v="91263"/>
    <x v="1"/>
    <n v="277.93911995884395"/>
  </r>
  <r>
    <n v="1015"/>
    <s v="Beverly Cameron"/>
    <x v="4"/>
    <n v="0"/>
    <n v="43.98"/>
    <n v="8.99"/>
    <x v="1"/>
    <x v="2"/>
    <x v="2"/>
    <x v="2"/>
    <x v="1"/>
    <s v="Boston 1645 Deluxe Heavier-Duty Electric Pencil Sharpener"/>
    <n v="0.57999999999999996"/>
    <s v="United States"/>
    <x v="0"/>
    <x v="9"/>
    <s v="Apex"/>
    <n v="27502"/>
    <x v="76"/>
    <d v="2015-03-18T00:00:00"/>
    <n v="829.46699999999998"/>
    <n v="14"/>
    <n v="650.70000000000005"/>
    <n v="88390"/>
    <x v="0"/>
    <n v="1397.9294235375432"/>
  </r>
  <r>
    <n v="1967"/>
    <s v="Carolyn Hoffman"/>
    <x v="4"/>
    <n v="0.01"/>
    <n v="78.650000000000006"/>
    <n v="13.99"/>
    <x v="2"/>
    <x v="0"/>
    <x v="2"/>
    <x v="8"/>
    <x v="6"/>
    <s v="Honeywell Quietcare HEPA Air Cleaner"/>
    <n v="0.52"/>
    <s v="United States"/>
    <x v="1"/>
    <x v="20"/>
    <s v="Clinton"/>
    <n v="52732"/>
    <x v="76"/>
    <d v="2015-03-19T00:00:00"/>
    <n v="442.36590000000001"/>
    <n v="8"/>
    <n v="641.11"/>
    <n v="89456"/>
    <x v="1"/>
    <n v="1070.1808435056932"/>
  </r>
  <r>
    <n v="2030"/>
    <s v="Lindsay O'Connell"/>
    <x v="4"/>
    <n v="0.03"/>
    <n v="55.98"/>
    <n v="4.8600000000000003"/>
    <x v="1"/>
    <x v="3"/>
    <x v="2"/>
    <x v="7"/>
    <x v="5"/>
    <s v="Xerox 1908"/>
    <n v="0.36"/>
    <s v="United States"/>
    <x v="1"/>
    <x v="18"/>
    <s v="Greenville"/>
    <n v="75401"/>
    <x v="76"/>
    <d v="2015-03-20T00:00:00"/>
    <n v="526.04219999999998"/>
    <n v="13"/>
    <n v="762.38"/>
    <n v="91060"/>
    <x v="1"/>
    <n v="777.53750113532283"/>
  </r>
  <r>
    <n v="2745"/>
    <s v="Arnold Gay"/>
    <x v="4"/>
    <n v="0.01"/>
    <n v="220.98"/>
    <n v="64.66"/>
    <x v="0"/>
    <x v="3"/>
    <x v="0"/>
    <x v="10"/>
    <x v="0"/>
    <s v="Bush Cubix Collection Bookcases, Fully Assembled"/>
    <n v="0.62"/>
    <s v="United States"/>
    <x v="2"/>
    <x v="41"/>
    <s v="Chandler"/>
    <n v="85224"/>
    <x v="76"/>
    <d v="2015-03-19T00:00:00"/>
    <n v="1049.03"/>
    <n v="11"/>
    <n v="2591.09"/>
    <n v="86184"/>
    <x v="2"/>
    <n v="3908.6542407454435"/>
  </r>
  <r>
    <n v="2747"/>
    <s v="Brian Grady"/>
    <x v="4"/>
    <n v="0.01"/>
    <n v="220.98"/>
    <n v="64.66"/>
    <x v="0"/>
    <x v="3"/>
    <x v="0"/>
    <x v="10"/>
    <x v="0"/>
    <s v="Bush Cubix Collection Bookcases, Fully Assembled"/>
    <n v="0.62"/>
    <s v="United States"/>
    <x v="3"/>
    <x v="11"/>
    <s v="New York City"/>
    <n v="10115"/>
    <x v="76"/>
    <d v="2015-03-19T00:00:00"/>
    <n v="1049.03"/>
    <n v="44"/>
    <n v="10364.36"/>
    <n v="23751"/>
    <x v="3"/>
    <n v="3908.6542407454435"/>
  </r>
  <r>
    <n v="485"/>
    <s v="Edward Leonard"/>
    <x v="3"/>
    <n v="0.05"/>
    <n v="2.88"/>
    <n v="0.5"/>
    <x v="1"/>
    <x v="3"/>
    <x v="2"/>
    <x v="13"/>
    <x v="5"/>
    <s v="Avery 49"/>
    <n v="0.36"/>
    <s v="United States"/>
    <x v="2"/>
    <x v="8"/>
    <s v="Fresno"/>
    <n v="93727"/>
    <x v="76"/>
    <d v="2015-03-20T00:00:00"/>
    <n v="6.0513000000000003"/>
    <n v="3"/>
    <n v="8.77"/>
    <n v="91062"/>
    <x v="2"/>
    <n v="133.22359049118938"/>
  </r>
  <r>
    <n v="383"/>
    <s v="Renee Alston"/>
    <x v="0"/>
    <n v="0.06"/>
    <n v="5.34"/>
    <n v="5.63"/>
    <x v="1"/>
    <x v="3"/>
    <x v="2"/>
    <x v="5"/>
    <x v="5"/>
    <s v="Pressboard Data Binder, Crimson, 12&quot; X 8 1/2&quot;"/>
    <n v="0.39"/>
    <s v="United States"/>
    <x v="3"/>
    <x v="28"/>
    <s v="Drexel Hill"/>
    <n v="19026"/>
    <x v="77"/>
    <d v="2015-03-19T00:00:00"/>
    <n v="-82.822999999999993"/>
    <n v="7"/>
    <n v="38.65"/>
    <n v="88928"/>
    <x v="3"/>
    <n v="299.02061114264603"/>
  </r>
  <r>
    <n v="383"/>
    <s v="Renee Alston"/>
    <x v="0"/>
    <n v="7.0000000000000007E-2"/>
    <n v="65.989999999999995"/>
    <n v="5.26"/>
    <x v="2"/>
    <x v="3"/>
    <x v="1"/>
    <x v="12"/>
    <x v="5"/>
    <s v="8860"/>
    <n v="0.56000000000000005"/>
    <s v="United States"/>
    <x v="3"/>
    <x v="28"/>
    <s v="Drexel Hill"/>
    <n v="19026"/>
    <x v="77"/>
    <d v="2015-03-21T00:00:00"/>
    <n v="107.08199999999999"/>
    <n v="5"/>
    <n v="279.83"/>
    <n v="88928"/>
    <x v="3"/>
    <n v="725.76574038448177"/>
  </r>
  <r>
    <n v="770"/>
    <s v="Geraldine Puckett"/>
    <x v="0"/>
    <n v="0.08"/>
    <n v="30.73"/>
    <n v="4"/>
    <x v="1"/>
    <x v="0"/>
    <x v="1"/>
    <x v="1"/>
    <x v="5"/>
    <s v="Fellowes 17-key keypad for PS/2 interface"/>
    <n v="0.75"/>
    <s v="United States"/>
    <x v="2"/>
    <x v="14"/>
    <s v="Tualatin"/>
    <n v="97062"/>
    <x v="77"/>
    <d v="2015-03-19T00:00:00"/>
    <n v="-45.07"/>
    <n v="14"/>
    <n v="429.33"/>
    <n v="88667"/>
    <x v="2"/>
    <n v="649.152667052222"/>
  </r>
  <r>
    <n v="771"/>
    <s v="Deborah Paul"/>
    <x v="0"/>
    <n v="0.05"/>
    <n v="14.56"/>
    <n v="3.5"/>
    <x v="1"/>
    <x v="0"/>
    <x v="2"/>
    <x v="8"/>
    <x v="5"/>
    <s v="Acco 6 Outlet Guardian Premium Surge Suppressor"/>
    <n v="0.57999999999999996"/>
    <s v="United States"/>
    <x v="2"/>
    <x v="14"/>
    <s v="West Linn"/>
    <n v="97068"/>
    <x v="77"/>
    <d v="2015-03-21T00:00:00"/>
    <n v="-8.5299999999999994"/>
    <n v="3"/>
    <n v="44.66"/>
    <n v="88667"/>
    <x v="2"/>
    <n v="500.61135529277863"/>
  </r>
  <r>
    <n v="771"/>
    <s v="Deborah Paul"/>
    <x v="0"/>
    <n v="0"/>
    <n v="299.99"/>
    <n v="11.64"/>
    <x v="1"/>
    <x v="0"/>
    <x v="1"/>
    <x v="4"/>
    <x v="4"/>
    <s v="Brother DCP1000 Digital 3 in 1 Multifunction Machine"/>
    <n v="0.5"/>
    <s v="United States"/>
    <x v="2"/>
    <x v="14"/>
    <s v="West Linn"/>
    <n v="97068"/>
    <x v="77"/>
    <d v="2015-03-21T00:00:00"/>
    <n v="285.95"/>
    <n v="5"/>
    <n v="1619.95"/>
    <n v="88667"/>
    <x v="2"/>
    <n v="1888.0002664253136"/>
  </r>
  <r>
    <n v="2502"/>
    <s v="Toni Owens Poe"/>
    <x v="1"/>
    <n v="0.1"/>
    <n v="24.92"/>
    <n v="12.98"/>
    <x v="1"/>
    <x v="2"/>
    <x v="2"/>
    <x v="5"/>
    <x v="5"/>
    <s v="GBC Standard Therm-A-Bind Covers"/>
    <n v="0.39"/>
    <s v="United States"/>
    <x v="1"/>
    <x v="2"/>
    <s v="Munster"/>
    <n v="46321"/>
    <x v="77"/>
    <d v="2015-03-19T00:00:00"/>
    <n v="-45.816000000000003"/>
    <n v="3"/>
    <n v="70.819999999999993"/>
    <n v="91310"/>
    <x v="1"/>
    <n v="312.91937234212708"/>
  </r>
  <r>
    <n v="2502"/>
    <s v="Toni Owens Poe"/>
    <x v="1"/>
    <n v="0"/>
    <n v="12.28"/>
    <n v="6.35"/>
    <x v="2"/>
    <x v="2"/>
    <x v="2"/>
    <x v="7"/>
    <x v="5"/>
    <s v="Staples Premium Bright 1-Part Blank Computer Paper"/>
    <n v="0.38"/>
    <s v="United States"/>
    <x v="1"/>
    <x v="2"/>
    <s v="Munster"/>
    <n v="46321"/>
    <x v="77"/>
    <d v="2015-03-20T00:00:00"/>
    <n v="30.63"/>
    <n v="7"/>
    <n v="90.44"/>
    <n v="91310"/>
    <x v="1"/>
    <n v="143.90601159396965"/>
  </r>
  <r>
    <n v="2621"/>
    <s v="Robyn Hayes"/>
    <x v="1"/>
    <n v="0.03"/>
    <n v="40.97"/>
    <n v="8.99"/>
    <x v="2"/>
    <x v="3"/>
    <x v="2"/>
    <x v="2"/>
    <x v="1"/>
    <s v="Sanford 52201 APSCO Electric Pencil Sharpener"/>
    <n v="0.59"/>
    <s v="United States"/>
    <x v="0"/>
    <x v="34"/>
    <s v="Brentwood"/>
    <n v="37027"/>
    <x v="77"/>
    <d v="2015-03-20T00:00:00"/>
    <n v="-177.05799999999999"/>
    <n v="5"/>
    <n v="207.22"/>
    <n v="88016"/>
    <x v="0"/>
    <n v="218.37116351201425"/>
  </r>
  <r>
    <n v="2840"/>
    <s v="Bob Berg"/>
    <x v="1"/>
    <n v="0"/>
    <n v="21.98"/>
    <n v="2.87"/>
    <x v="1"/>
    <x v="3"/>
    <x v="2"/>
    <x v="2"/>
    <x v="1"/>
    <s v="Panasonic KP-310 Heavy-Duty Electric Pencil Sharpener"/>
    <n v="0.55000000000000004"/>
    <s v="United States"/>
    <x v="0"/>
    <x v="12"/>
    <s v="North Miami"/>
    <n v="33161"/>
    <x v="77"/>
    <d v="2015-03-20T00:00:00"/>
    <n v="21.096"/>
    <n v="16"/>
    <n v="360.03"/>
    <n v="87884"/>
    <x v="0"/>
    <n v="261.42785844918933"/>
  </r>
  <r>
    <n v="2882"/>
    <s v="Andrew Gonzalez"/>
    <x v="1"/>
    <n v="7.0000000000000007E-2"/>
    <n v="28.99"/>
    <n v="8.59"/>
    <x v="1"/>
    <x v="1"/>
    <x v="1"/>
    <x v="12"/>
    <x v="6"/>
    <s v="SouthWestern Bell FA970 Digital Answering Machine with Time/Day Stamp"/>
    <n v="0.56000000000000005"/>
    <s v="United States"/>
    <x v="0"/>
    <x v="9"/>
    <s v="Charlotte"/>
    <n v="28206"/>
    <x v="77"/>
    <d v="2015-03-19T00:00:00"/>
    <n v="-16.063739999999999"/>
    <n v="39"/>
    <n v="936.8"/>
    <n v="16676"/>
    <x v="0"/>
    <n v="336.55331816048368"/>
  </r>
  <r>
    <n v="2884"/>
    <s v="Stuart C Robinson"/>
    <x v="1"/>
    <n v="7.0000000000000007E-2"/>
    <n v="28.99"/>
    <n v="8.59"/>
    <x v="1"/>
    <x v="1"/>
    <x v="1"/>
    <x v="12"/>
    <x v="6"/>
    <s v="SouthWestern Bell FA970 Digital Answering Machine with Time/Day Stamp"/>
    <n v="0.56000000000000005"/>
    <s v="United States"/>
    <x v="3"/>
    <x v="27"/>
    <s v="North Ridgeville"/>
    <n v="44039"/>
    <x v="77"/>
    <d v="2015-03-19T00:00:00"/>
    <n v="-12.077999999999999"/>
    <n v="10"/>
    <n v="240.21"/>
    <n v="87631"/>
    <x v="3"/>
    <n v="340.63481844321194"/>
  </r>
  <r>
    <n v="3222"/>
    <s v="Diane Lu"/>
    <x v="1"/>
    <n v="0.04"/>
    <n v="39.479999999999997"/>
    <n v="1.99"/>
    <x v="2"/>
    <x v="3"/>
    <x v="1"/>
    <x v="1"/>
    <x v="1"/>
    <s v="80 Minute CD-R Spindle, 100/Pack - Staples"/>
    <n v="0.54"/>
    <s v="United States"/>
    <x v="0"/>
    <x v="12"/>
    <s v="Tallahassee"/>
    <n v="32303"/>
    <x v="77"/>
    <d v="2015-03-19T00:00:00"/>
    <n v="-1535.4864"/>
    <n v="8"/>
    <n v="332.16"/>
    <n v="90814"/>
    <x v="0"/>
    <n v="-1419.0058895951997"/>
  </r>
  <r>
    <n v="3222"/>
    <s v="Diane Lu"/>
    <x v="1"/>
    <n v="0"/>
    <n v="8.1199999999999992"/>
    <n v="2.83"/>
    <x v="1"/>
    <x v="3"/>
    <x v="1"/>
    <x v="1"/>
    <x v="1"/>
    <s v="Imation Neon Mac Format Diskettes, 10/Pack"/>
    <n v="0.77"/>
    <s v="United States"/>
    <x v="0"/>
    <x v="12"/>
    <s v="Tallahassee"/>
    <n v="32303"/>
    <x v="77"/>
    <d v="2015-03-20T00:00:00"/>
    <n v="-159.32"/>
    <n v="17"/>
    <n v="147.62"/>
    <n v="90814"/>
    <x v="0"/>
    <n v="215.00629623687863"/>
  </r>
  <r>
    <n v="1852"/>
    <s v="Joy Kaplan McNeill"/>
    <x v="3"/>
    <n v="0.06"/>
    <n v="6.48"/>
    <n v="5.14"/>
    <x v="2"/>
    <x v="2"/>
    <x v="2"/>
    <x v="7"/>
    <x v="5"/>
    <s v="Xerox 23"/>
    <n v="0.37"/>
    <s v="United States"/>
    <x v="2"/>
    <x v="8"/>
    <s v="Carlsbad"/>
    <n v="92008"/>
    <x v="77"/>
    <d v="2015-03-21T00:00:00"/>
    <n v="-28.45"/>
    <n v="10"/>
    <n v="68.34"/>
    <n v="86847"/>
    <x v="2"/>
    <n v="187.34604597880067"/>
  </r>
  <r>
    <n v="1854"/>
    <s v="Erika Morgan"/>
    <x v="3"/>
    <n v="0.02"/>
    <n v="30.73"/>
    <n v="4"/>
    <x v="1"/>
    <x v="2"/>
    <x v="1"/>
    <x v="1"/>
    <x v="5"/>
    <s v="Fellowes 17-key keypad for PS/2 interface"/>
    <n v="0.75"/>
    <s v="United States"/>
    <x v="3"/>
    <x v="22"/>
    <s v="Seymour"/>
    <n v="6478"/>
    <x v="77"/>
    <d v="2015-03-22T00:00:00"/>
    <n v="72.78"/>
    <n v="16"/>
    <n v="522.22"/>
    <n v="86847"/>
    <x v="3"/>
    <n v="759.97813523389209"/>
  </r>
  <r>
    <n v="2639"/>
    <s v="Marianne Connor"/>
    <x v="3"/>
    <n v="0.05"/>
    <n v="4.9800000000000004"/>
    <n v="0.49"/>
    <x v="1"/>
    <x v="1"/>
    <x v="2"/>
    <x v="13"/>
    <x v="5"/>
    <s v="Avery White Multi-Purpose Labels"/>
    <n v="0.39"/>
    <s v="United States"/>
    <x v="2"/>
    <x v="43"/>
    <s v="Roswell"/>
    <n v="88201"/>
    <x v="77"/>
    <d v="2015-03-19T00:00:00"/>
    <n v="3.84"/>
    <n v="3"/>
    <n v="14.2"/>
    <n v="90952"/>
    <x v="2"/>
    <n v="133.26221304117217"/>
  </r>
  <r>
    <n v="3105"/>
    <s v="Lawrence Hester"/>
    <x v="0"/>
    <n v="0.04"/>
    <n v="3.08"/>
    <n v="0.99"/>
    <x v="1"/>
    <x v="2"/>
    <x v="2"/>
    <x v="13"/>
    <x v="5"/>
    <s v="Avery 481"/>
    <n v="0.37"/>
    <s v="United States"/>
    <x v="0"/>
    <x v="32"/>
    <s v="Murray"/>
    <n v="42071"/>
    <x v="78"/>
    <d v="2015-03-21T00:00:00"/>
    <n v="13.8"/>
    <n v="19"/>
    <n v="60.01"/>
    <n v="86327"/>
    <x v="0"/>
    <n v="289.6697284051092"/>
  </r>
  <r>
    <n v="3105"/>
    <s v="Lawrence Hester"/>
    <x v="0"/>
    <n v="0.02"/>
    <n v="6.48"/>
    <n v="5.9"/>
    <x v="1"/>
    <x v="2"/>
    <x v="2"/>
    <x v="7"/>
    <x v="5"/>
    <s v="Xerox 1976"/>
    <n v="0.37"/>
    <s v="United States"/>
    <x v="0"/>
    <x v="32"/>
    <s v="Murray"/>
    <n v="42071"/>
    <x v="78"/>
    <d v="2015-03-21T00:00:00"/>
    <n v="4.3920000000000003"/>
    <n v="13"/>
    <n v="90.98"/>
    <n v="86327"/>
    <x v="0"/>
    <n v="439.61445394483201"/>
  </r>
  <r>
    <n v="3105"/>
    <s v="Lawrence Hester"/>
    <x v="0"/>
    <n v="0.04"/>
    <n v="125.99"/>
    <n v="4.2"/>
    <x v="1"/>
    <x v="2"/>
    <x v="1"/>
    <x v="12"/>
    <x v="5"/>
    <s v="V3682"/>
    <n v="0.59"/>
    <s v="United States"/>
    <x v="0"/>
    <x v="32"/>
    <s v="Murray"/>
    <n v="42071"/>
    <x v="78"/>
    <d v="2015-03-22T00:00:00"/>
    <n v="-236.25"/>
    <n v="12"/>
    <n v="1270.7"/>
    <n v="86327"/>
    <x v="0"/>
    <n v="690.29345721621837"/>
  </r>
  <r>
    <n v="3106"/>
    <s v="Alexander O'Brien"/>
    <x v="0"/>
    <n v="0.04"/>
    <n v="3.08"/>
    <n v="0.99"/>
    <x v="1"/>
    <x v="2"/>
    <x v="2"/>
    <x v="13"/>
    <x v="5"/>
    <s v="Avery 481"/>
    <n v="0.37"/>
    <s v="United States"/>
    <x v="1"/>
    <x v="18"/>
    <s v="Houston"/>
    <n v="77041"/>
    <x v="78"/>
    <d v="2015-03-21T00:00:00"/>
    <n v="36.020000000000003"/>
    <n v="75"/>
    <n v="236.87"/>
    <n v="548"/>
    <x v="1"/>
    <n v="312.42357995644534"/>
  </r>
  <r>
    <n v="3106"/>
    <s v="Alexander O'Brien"/>
    <x v="0"/>
    <n v="0.02"/>
    <n v="6.48"/>
    <n v="5.9"/>
    <x v="1"/>
    <x v="2"/>
    <x v="2"/>
    <x v="7"/>
    <x v="5"/>
    <s v="Xerox 1976"/>
    <n v="0.37"/>
    <s v="United States"/>
    <x v="1"/>
    <x v="18"/>
    <s v="Houston"/>
    <n v="77041"/>
    <x v="78"/>
    <d v="2015-03-21T00:00:00"/>
    <n v="-50.64"/>
    <n v="53"/>
    <n v="370.91"/>
    <n v="548"/>
    <x v="1"/>
    <n v="383.26027039068572"/>
  </r>
  <r>
    <n v="3106"/>
    <s v="Alexander O'Brien"/>
    <x v="0"/>
    <n v="0.04"/>
    <n v="125.99"/>
    <n v="4.2"/>
    <x v="1"/>
    <x v="2"/>
    <x v="1"/>
    <x v="12"/>
    <x v="5"/>
    <s v="V3682"/>
    <n v="0.59"/>
    <s v="United States"/>
    <x v="1"/>
    <x v="18"/>
    <s v="Houston"/>
    <n v="77041"/>
    <x v="78"/>
    <d v="2015-03-22T00:00:00"/>
    <n v="510.48899999999998"/>
    <n v="47"/>
    <n v="4976.92"/>
    <n v="548"/>
    <x v="1"/>
    <n v="1454.9734011223027"/>
  </r>
  <r>
    <n v="637"/>
    <s v="Christopher Bryant"/>
    <x v="2"/>
    <n v="0.06"/>
    <n v="160.97999999999999"/>
    <n v="35.020000000000003"/>
    <x v="0"/>
    <x v="1"/>
    <x v="0"/>
    <x v="10"/>
    <x v="0"/>
    <s v="Rush Hierlooms Collection Rich Wood Bookcases"/>
    <n v="0.72"/>
    <s v="United States"/>
    <x v="2"/>
    <x v="8"/>
    <s v="Santa Clara"/>
    <n v="95051"/>
    <x v="78"/>
    <d v="2015-03-24T00:00:00"/>
    <n v="-229.68"/>
    <n v="8"/>
    <n v="1232.01"/>
    <n v="87953"/>
    <x v="2"/>
    <n v="1680.1474914301386"/>
  </r>
  <r>
    <n v="640"/>
    <s v="Neal Wolfe"/>
    <x v="2"/>
    <n v="0.06"/>
    <n v="160.97999999999999"/>
    <n v="35.020000000000003"/>
    <x v="0"/>
    <x v="1"/>
    <x v="0"/>
    <x v="10"/>
    <x v="0"/>
    <s v="Rush Hierlooms Collection Rich Wood Bookcases"/>
    <n v="0.72"/>
    <s v="United States"/>
    <x v="2"/>
    <x v="4"/>
    <s v="Seattle"/>
    <n v="98119"/>
    <x v="78"/>
    <d v="2015-03-24T00:00:00"/>
    <n v="-229.68"/>
    <n v="30"/>
    <n v="4620.05"/>
    <n v="11077"/>
    <x v="2"/>
    <n v="1680.1474914301386"/>
  </r>
  <r>
    <n v="314"/>
    <s v="Ruby Gibbons"/>
    <x v="4"/>
    <n v="0.04"/>
    <n v="1637.53"/>
    <n v="24.49"/>
    <x v="1"/>
    <x v="3"/>
    <x v="2"/>
    <x v="16"/>
    <x v="6"/>
    <s v="High Speed Automatic Electric Letter Opener"/>
    <n v="0.81"/>
    <s v="United States"/>
    <x v="1"/>
    <x v="10"/>
    <s v="Forest Park"/>
    <n v="60130"/>
    <x v="78"/>
    <d v="2015-03-22T00:00:00"/>
    <n v="-1759.58"/>
    <n v="2"/>
    <n v="3206.94"/>
    <n v="89166"/>
    <x v="1"/>
    <n v="4302.2601388949088"/>
  </r>
  <r>
    <n v="315"/>
    <s v="Benjamin Kaufman"/>
    <x v="4"/>
    <n v="0.01"/>
    <n v="19.98"/>
    <n v="4"/>
    <x v="1"/>
    <x v="3"/>
    <x v="1"/>
    <x v="1"/>
    <x v="5"/>
    <s v="Belkin 105-Key Black Keyboard"/>
    <n v="0.68"/>
    <s v="United States"/>
    <x v="3"/>
    <x v="35"/>
    <s v="Belchertown"/>
    <n v="1007"/>
    <x v="78"/>
    <d v="2015-03-20T00:00:00"/>
    <n v="-72.23"/>
    <n v="2"/>
    <n v="43.08"/>
    <n v="89166"/>
    <x v="3"/>
    <n v="307.52283571297505"/>
  </r>
  <r>
    <n v="669"/>
    <s v="Amy Shea"/>
    <x v="4"/>
    <n v="0.09"/>
    <n v="2.89"/>
    <n v="0.5"/>
    <x v="1"/>
    <x v="2"/>
    <x v="2"/>
    <x v="13"/>
    <x v="5"/>
    <s v="Avery 498"/>
    <n v="0.38"/>
    <s v="United States"/>
    <x v="1"/>
    <x v="20"/>
    <s v="Ottumwa"/>
    <n v="52501"/>
    <x v="78"/>
    <d v="2015-03-22T00:00:00"/>
    <n v="40.482300000000002"/>
    <n v="22"/>
    <n v="58.67"/>
    <n v="88475"/>
    <x v="1"/>
    <n v="0.87629654666644896"/>
  </r>
  <r>
    <n v="669"/>
    <s v="Amy Shea"/>
    <x v="4"/>
    <n v="0.02"/>
    <n v="48.91"/>
    <n v="5.81"/>
    <x v="1"/>
    <x v="2"/>
    <x v="2"/>
    <x v="7"/>
    <x v="5"/>
    <s v="Xerox 1891"/>
    <n v="0.38"/>
    <s v="United States"/>
    <x v="1"/>
    <x v="20"/>
    <s v="Ottumwa"/>
    <n v="52501"/>
    <x v="78"/>
    <d v="2015-03-21T00:00:00"/>
    <n v="32.86"/>
    <n v="2"/>
    <n v="101.06"/>
    <n v="88475"/>
    <x v="1"/>
    <n v="330.28325226257471"/>
  </r>
  <r>
    <n v="1679"/>
    <s v="Jeanne Nguyen"/>
    <x v="4"/>
    <n v="7.0000000000000007E-2"/>
    <n v="13.73"/>
    <n v="6.85"/>
    <x v="1"/>
    <x v="1"/>
    <x v="0"/>
    <x v="11"/>
    <x v="2"/>
    <s v="DAX Wood Document Frame."/>
    <n v="0.54"/>
    <s v="United States"/>
    <x v="3"/>
    <x v="27"/>
    <s v="Fairborn"/>
    <n v="45324"/>
    <x v="78"/>
    <d v="2015-03-21T00:00:00"/>
    <n v="-22.72"/>
    <n v="21"/>
    <n v="276.64"/>
    <n v="86646"/>
    <x v="3"/>
    <n v="232.46031916270766"/>
  </r>
  <r>
    <n v="2794"/>
    <s v="Connie Bunn"/>
    <x v="4"/>
    <n v="0.06"/>
    <n v="2.61"/>
    <n v="0.5"/>
    <x v="1"/>
    <x v="3"/>
    <x v="2"/>
    <x v="13"/>
    <x v="5"/>
    <s v="Avery 479"/>
    <n v="0.39"/>
    <s v="United States"/>
    <x v="1"/>
    <x v="20"/>
    <s v="Marshalltown"/>
    <n v="50158"/>
    <x v="78"/>
    <d v="2015-03-22T00:00:00"/>
    <n v="3.5949"/>
    <n v="2"/>
    <n v="5.21"/>
    <n v="87554"/>
    <x v="1"/>
    <n v="-40.076750224969828"/>
  </r>
  <r>
    <n v="3360"/>
    <s v="Daniel Huff"/>
    <x v="3"/>
    <n v="0.02"/>
    <n v="9.11"/>
    <n v="2.15"/>
    <x v="1"/>
    <x v="2"/>
    <x v="2"/>
    <x v="7"/>
    <x v="2"/>
    <s v="Black Print Carbonless Snap-Off® Rapid Letter, 8 1/2&quot; x 7&quot;"/>
    <n v="0.4"/>
    <s v="United States"/>
    <x v="1"/>
    <x v="30"/>
    <s v="West Allis"/>
    <n v="53214"/>
    <x v="78"/>
    <d v="2015-03-22T00:00:00"/>
    <n v="18.41"/>
    <n v="3"/>
    <n v="27.37"/>
    <n v="91435"/>
    <x v="1"/>
    <n v="294.51545939474431"/>
  </r>
  <r>
    <n v="3361"/>
    <s v="Oscar Kenney"/>
    <x v="3"/>
    <n v="0.06"/>
    <n v="12.64"/>
    <n v="4.9800000000000004"/>
    <x v="1"/>
    <x v="2"/>
    <x v="0"/>
    <x v="11"/>
    <x v="1"/>
    <s v="Nu-Dell Executive Frame"/>
    <n v="0.48"/>
    <s v="United States"/>
    <x v="1"/>
    <x v="30"/>
    <s v="West Bend"/>
    <n v="53095"/>
    <x v="78"/>
    <d v="2015-03-22T00:00:00"/>
    <n v="65.63"/>
    <n v="8"/>
    <n v="98.16"/>
    <n v="91435"/>
    <x v="1"/>
    <n v="472.21056327420217"/>
  </r>
  <r>
    <n v="691"/>
    <s v="Alicia Curtis"/>
    <x v="1"/>
    <n v="0.09"/>
    <n v="6.48"/>
    <n v="6.35"/>
    <x v="1"/>
    <x v="2"/>
    <x v="2"/>
    <x v="7"/>
    <x v="5"/>
    <s v="Xerox 200"/>
    <n v="0.37"/>
    <s v="United States"/>
    <x v="2"/>
    <x v="4"/>
    <s v="Tacoma"/>
    <n v="98408"/>
    <x v="79"/>
    <d v="2015-03-22T00:00:00"/>
    <n v="-88.6"/>
    <n v="8"/>
    <n v="49.81"/>
    <n v="89915"/>
    <x v="2"/>
    <n v="18.067551701210657"/>
  </r>
  <r>
    <n v="1471"/>
    <s v="Danielle Daniel"/>
    <x v="1"/>
    <n v="0.03"/>
    <n v="420.98"/>
    <n v="19.989999999999998"/>
    <x v="1"/>
    <x v="2"/>
    <x v="2"/>
    <x v="5"/>
    <x v="5"/>
    <s v="GBC DocuBind 200 Manual Binding Machine"/>
    <n v="0.35"/>
    <s v="United States"/>
    <x v="3"/>
    <x v="27"/>
    <s v="Westerville"/>
    <n v="43081"/>
    <x v="79"/>
    <d v="2015-03-22T00:00:00"/>
    <n v="3043.0311000000002"/>
    <n v="10"/>
    <n v="4410.1899999999996"/>
    <n v="87077"/>
    <x v="3"/>
    <n v="4923.6669609428163"/>
  </r>
  <r>
    <n v="2601"/>
    <s v="Malcolm French"/>
    <x v="2"/>
    <n v="0.05"/>
    <n v="5.74"/>
    <n v="5.3"/>
    <x v="1"/>
    <x v="3"/>
    <x v="2"/>
    <x v="16"/>
    <x v="1"/>
    <s v="Acme Kleencut® Forged Steel Scissors"/>
    <n v="0.55000000000000004"/>
    <s v="United States"/>
    <x v="3"/>
    <x v="47"/>
    <s v="Merrimack"/>
    <n v="3054"/>
    <x v="79"/>
    <d v="2015-03-26T00:00:00"/>
    <n v="-50.75"/>
    <n v="7"/>
    <n v="42.02"/>
    <n v="87382"/>
    <x v="3"/>
    <n v="253.35138349631379"/>
  </r>
  <r>
    <n v="3275"/>
    <s v="Tamara Dickinson"/>
    <x v="2"/>
    <n v="0.02"/>
    <n v="13.48"/>
    <n v="4.51"/>
    <x v="1"/>
    <x v="2"/>
    <x v="2"/>
    <x v="6"/>
    <x v="5"/>
    <s v="Tenex Personal Project File with Scoop Front Design, Black"/>
    <n v="0.59"/>
    <s v="United States"/>
    <x v="2"/>
    <x v="4"/>
    <s v="Mount Vernon"/>
    <n v="98273"/>
    <x v="79"/>
    <d v="2015-03-23T00:00:00"/>
    <n v="34.520000000000003"/>
    <n v="9"/>
    <n v="127.12"/>
    <n v="86233"/>
    <x v="2"/>
    <n v="426.59739221011557"/>
  </r>
  <r>
    <n v="247"/>
    <s v="Marshall Brandt Briggs"/>
    <x v="4"/>
    <n v="0.09"/>
    <n v="2.88"/>
    <n v="0.99"/>
    <x v="1"/>
    <x v="3"/>
    <x v="2"/>
    <x v="13"/>
    <x v="5"/>
    <s v="Avery 514"/>
    <n v="0.36"/>
    <s v="United States"/>
    <x v="0"/>
    <x v="34"/>
    <s v="Maryville"/>
    <n v="37804"/>
    <x v="79"/>
    <d v="2015-03-23T00:00:00"/>
    <n v="-145.08199999999999"/>
    <n v="10"/>
    <n v="28.73"/>
    <n v="89140"/>
    <x v="0"/>
    <n v="-222.6971668048684"/>
  </r>
  <r>
    <n v="1185"/>
    <s v="Lee Xu"/>
    <x v="4"/>
    <n v="0"/>
    <n v="3174.835"/>
    <n v="24.49"/>
    <x v="1"/>
    <x v="1"/>
    <x v="1"/>
    <x v="3"/>
    <x v="4"/>
    <s v="Polycom ViewStation™ ISDN Videoconferencing Unit"/>
    <n v="0.39"/>
    <s v="United States"/>
    <x v="0"/>
    <x v="16"/>
    <s v="Madison"/>
    <n v="35756"/>
    <x v="79"/>
    <d v="2015-03-22T00:00:00"/>
    <n v="4.1100000000000003"/>
    <n v="3"/>
    <n v="20552.55"/>
    <n v="85938"/>
    <x v="0"/>
    <n v="21878.448370430986"/>
  </r>
  <r>
    <n v="3258"/>
    <s v="Gretchen Best Wilkins"/>
    <x v="3"/>
    <n v="0.02"/>
    <n v="55.94"/>
    <n v="6.55"/>
    <x v="1"/>
    <x v="1"/>
    <x v="1"/>
    <x v="1"/>
    <x v="5"/>
    <s v="Fellowes Smart Design 104-Key Enhanced Keyboard, PS/2 Adapter, Platinum"/>
    <n v="0.68"/>
    <s v="United States"/>
    <x v="2"/>
    <x v="4"/>
    <s v="Lynnwood"/>
    <n v="98037"/>
    <x v="79"/>
    <d v="2015-03-23T00:00:00"/>
    <n v="401.85"/>
    <n v="11"/>
    <n v="646.88"/>
    <n v="88824"/>
    <x v="2"/>
    <n v="1128.8642383611514"/>
  </r>
  <r>
    <n v="87"/>
    <s v="Norman Shields"/>
    <x v="1"/>
    <n v="0.09"/>
    <n v="4.91"/>
    <n v="0.5"/>
    <x v="1"/>
    <x v="3"/>
    <x v="2"/>
    <x v="13"/>
    <x v="5"/>
    <s v="Avery 493"/>
    <n v="0.36"/>
    <s v="United States"/>
    <x v="2"/>
    <x v="8"/>
    <s v="Vacaville"/>
    <n v="95687"/>
    <x v="80"/>
    <d v="2015-03-23T00:00:00"/>
    <n v="28.855799999999999"/>
    <n v="9"/>
    <n v="41.82"/>
    <n v="90597"/>
    <x v="2"/>
    <n v="-67.014897954353501"/>
  </r>
  <r>
    <n v="87"/>
    <s v="Norman Shields"/>
    <x v="1"/>
    <n v="0.01"/>
    <n v="296.18"/>
    <n v="54.12"/>
    <x v="0"/>
    <x v="3"/>
    <x v="0"/>
    <x v="0"/>
    <x v="0"/>
    <s v="Hon 94000 Series Round Tables"/>
    <n v="0.76"/>
    <s v="United States"/>
    <x v="2"/>
    <x v="8"/>
    <s v="Vacaville"/>
    <n v="95687"/>
    <x v="80"/>
    <d v="2015-03-25T00:00:00"/>
    <n v="173.48"/>
    <n v="9"/>
    <n v="2875.72"/>
    <n v="90597"/>
    <x v="2"/>
    <n v="3057.4787885694423"/>
  </r>
  <r>
    <n v="2014"/>
    <s v="Cathy Simon"/>
    <x v="1"/>
    <n v="7.0000000000000007E-2"/>
    <n v="39.479999999999997"/>
    <n v="1.99"/>
    <x v="1"/>
    <x v="2"/>
    <x v="1"/>
    <x v="1"/>
    <x v="1"/>
    <s v="80 Minute CD-R Spindle, 100/Pack - Staples"/>
    <n v="0.54"/>
    <s v="United States"/>
    <x v="1"/>
    <x v="20"/>
    <s v="Council Bluffs"/>
    <n v="51503"/>
    <x v="80"/>
    <d v="2015-03-24T00:00:00"/>
    <n v="88.72"/>
    <n v="4"/>
    <n v="151.27000000000001"/>
    <n v="88367"/>
    <x v="1"/>
    <n v="337.05307807344775"/>
  </r>
  <r>
    <n v="2014"/>
    <s v="Cathy Simon"/>
    <x v="1"/>
    <n v="0"/>
    <n v="4.91"/>
    <n v="0.5"/>
    <x v="1"/>
    <x v="2"/>
    <x v="2"/>
    <x v="13"/>
    <x v="5"/>
    <s v="Avery 493"/>
    <n v="0.36"/>
    <s v="United States"/>
    <x v="1"/>
    <x v="20"/>
    <s v="Council Bluffs"/>
    <n v="51503"/>
    <x v="80"/>
    <d v="2015-03-24T00:00:00"/>
    <n v="7.2519"/>
    <n v="2"/>
    <n v="10.51"/>
    <n v="88367"/>
    <x v="1"/>
    <n v="0.77677148132643126"/>
  </r>
  <r>
    <n v="949"/>
    <s v="Ernest Oh"/>
    <x v="2"/>
    <n v="0.02"/>
    <n v="48.04"/>
    <n v="5.09"/>
    <x v="1"/>
    <x v="1"/>
    <x v="2"/>
    <x v="7"/>
    <x v="5"/>
    <s v="Xerox 1910"/>
    <n v="0.37"/>
    <s v="United States"/>
    <x v="2"/>
    <x v="8"/>
    <s v="Los Angeles"/>
    <n v="90049"/>
    <x v="80"/>
    <d v="2015-03-26T00:00:00"/>
    <n v="373.67"/>
    <n v="18"/>
    <n v="881.32"/>
    <n v="8257"/>
    <x v="2"/>
    <n v="655.97377703213169"/>
  </r>
  <r>
    <n v="950"/>
    <s v="Jane Shah"/>
    <x v="2"/>
    <n v="0.05"/>
    <n v="1500.97"/>
    <n v="29.7"/>
    <x v="0"/>
    <x v="1"/>
    <x v="1"/>
    <x v="3"/>
    <x v="3"/>
    <s v="Epson DFX5000+ Dot Matrix Printer"/>
    <n v="0.56999999999999995"/>
    <s v="United States"/>
    <x v="1"/>
    <x v="7"/>
    <s v="Prior Lake"/>
    <n v="55372"/>
    <x v="80"/>
    <d v="2015-03-22T00:00:00"/>
    <n v="-2561.3235"/>
    <n v="1"/>
    <n v="1497.22"/>
    <n v="89084"/>
    <x v="1"/>
    <n v="3225.7980364202863"/>
  </r>
  <r>
    <n v="950"/>
    <s v="Jane Shah"/>
    <x v="2"/>
    <n v="0.02"/>
    <n v="48.04"/>
    <n v="5.09"/>
    <x v="1"/>
    <x v="1"/>
    <x v="2"/>
    <x v="7"/>
    <x v="5"/>
    <s v="Xerox 1910"/>
    <n v="0.37"/>
    <s v="United States"/>
    <x v="1"/>
    <x v="7"/>
    <s v="Prior Lake"/>
    <n v="55372"/>
    <x v="80"/>
    <d v="2015-03-26T00:00:00"/>
    <n v="168.91890000000001"/>
    <n v="5"/>
    <n v="244.81"/>
    <n v="89084"/>
    <x v="1"/>
    <n v="446.30338394604809"/>
  </r>
  <r>
    <n v="950"/>
    <s v="Jane Shah"/>
    <x v="2"/>
    <n v="0.03"/>
    <n v="4.28"/>
    <n v="1.6"/>
    <x v="1"/>
    <x v="1"/>
    <x v="2"/>
    <x v="2"/>
    <x v="2"/>
    <s v="Newell 320"/>
    <n v="0.57999999999999996"/>
    <s v="United States"/>
    <x v="1"/>
    <x v="7"/>
    <s v="Prior Lake"/>
    <n v="55372"/>
    <x v="80"/>
    <d v="2015-03-29T00:00:00"/>
    <n v="-6.2"/>
    <n v="1"/>
    <n v="4.55"/>
    <n v="89084"/>
    <x v="1"/>
    <n v="201.34826973332375"/>
  </r>
  <r>
    <n v="1938"/>
    <s v="Franklin Spencer"/>
    <x v="4"/>
    <n v="0.1"/>
    <n v="152.47999999999999"/>
    <n v="4"/>
    <x v="2"/>
    <x v="3"/>
    <x v="1"/>
    <x v="1"/>
    <x v="5"/>
    <s v="Adesso Programmable 142-Key Keyboard"/>
    <n v="0.79"/>
    <s v="United States"/>
    <x v="1"/>
    <x v="38"/>
    <s v="Emporia"/>
    <n v="66801"/>
    <x v="80"/>
    <d v="2015-03-23T00:00:00"/>
    <n v="-521.09"/>
    <n v="4"/>
    <n v="558.16999999999996"/>
    <n v="88870"/>
    <x v="1"/>
    <n v="212.76325439112443"/>
  </r>
  <r>
    <n v="1940"/>
    <s v="Eileen McDonald"/>
    <x v="4"/>
    <n v="0.08"/>
    <n v="6.84"/>
    <n v="8.3699999999999992"/>
    <x v="1"/>
    <x v="3"/>
    <x v="2"/>
    <x v="16"/>
    <x v="1"/>
    <s v="Acme Design Line 8&quot; Stainless Steel Bent Scissors w/Champagne Handles, 3-1/8&quot; Cut"/>
    <n v="0.57999999999999996"/>
    <s v="United States"/>
    <x v="2"/>
    <x v="15"/>
    <s v="Draper"/>
    <n v="84020"/>
    <x v="80"/>
    <d v="2015-03-24T00:00:00"/>
    <n v="-29.49"/>
    <n v="1"/>
    <n v="8.39"/>
    <n v="88870"/>
    <x v="2"/>
    <n v="301.52659576105714"/>
  </r>
  <r>
    <n v="959"/>
    <s v="Sally House"/>
    <x v="3"/>
    <n v="0.01"/>
    <n v="145.44999999999999"/>
    <n v="17.850000000000001"/>
    <x v="0"/>
    <x v="3"/>
    <x v="1"/>
    <x v="3"/>
    <x v="3"/>
    <s v="Panasonic KX-P1150 Dot Matrix Printer"/>
    <n v="0.56000000000000005"/>
    <s v="United States"/>
    <x v="1"/>
    <x v="18"/>
    <s v="Burleson"/>
    <n v="76028"/>
    <x v="80"/>
    <d v="2015-03-23T00:00:00"/>
    <n v="837.6807"/>
    <n v="8"/>
    <n v="1214.03"/>
    <n v="91581"/>
    <x v="1"/>
    <n v="2300.1756864499202"/>
  </r>
  <r>
    <n v="1553"/>
    <s v="Tara Powers Underwood"/>
    <x v="3"/>
    <n v="0.03"/>
    <n v="12.28"/>
    <n v="6.35"/>
    <x v="1"/>
    <x v="0"/>
    <x v="2"/>
    <x v="7"/>
    <x v="5"/>
    <s v="Staples Premium Bright 1-Part Blank Computer Paper"/>
    <n v="0.38"/>
    <s v="United States"/>
    <x v="0"/>
    <x v="0"/>
    <s v="Greenville"/>
    <n v="38701"/>
    <x v="80"/>
    <d v="2015-03-24T00:00:00"/>
    <n v="68.676000000000002"/>
    <n v="7"/>
    <n v="87.53"/>
    <n v="87484"/>
    <x v="0"/>
    <n v="409.29877282040417"/>
  </r>
  <r>
    <n v="2561"/>
    <s v="Laurie Moon"/>
    <x v="3"/>
    <n v="0.03"/>
    <n v="160.97999999999999"/>
    <n v="30"/>
    <x v="0"/>
    <x v="1"/>
    <x v="0"/>
    <x v="9"/>
    <x v="3"/>
    <s v="Office Star - Mid Back Dual function Ergonomic High Back Chair with 2-Way Adjustable Arms"/>
    <n v="0.62"/>
    <s v="United States"/>
    <x v="3"/>
    <x v="11"/>
    <s v="Ossining"/>
    <n v="10562"/>
    <x v="80"/>
    <d v="2015-03-25T00:00:00"/>
    <n v="1261.4718"/>
    <n v="11"/>
    <n v="1828.22"/>
    <n v="86465"/>
    <x v="3"/>
    <n v="3126.3434466404547"/>
  </r>
  <r>
    <n v="1976"/>
    <s v="Sherri F Vogel"/>
    <x v="0"/>
    <n v="0.06"/>
    <n v="40.99"/>
    <n v="17.48"/>
    <x v="1"/>
    <x v="1"/>
    <x v="2"/>
    <x v="7"/>
    <x v="5"/>
    <s v="Xerox 1893"/>
    <n v="0.36"/>
    <s v="United States"/>
    <x v="1"/>
    <x v="25"/>
    <s v="East Lansing"/>
    <n v="48823"/>
    <x v="81"/>
    <d v="2015-03-25T00:00:00"/>
    <n v="214.23"/>
    <n v="14"/>
    <n v="585.08000000000004"/>
    <n v="89041"/>
    <x v="1"/>
    <n v="988.56321683076567"/>
  </r>
  <r>
    <n v="2618"/>
    <s v="Amy Hamrick Melvin"/>
    <x v="0"/>
    <n v="0.1"/>
    <n v="20.27"/>
    <n v="3.99"/>
    <x v="1"/>
    <x v="3"/>
    <x v="2"/>
    <x v="8"/>
    <x v="5"/>
    <s v="Fellowes Mighty 8 Compact Surge Protector"/>
    <n v="0.56999999999999995"/>
    <s v="United States"/>
    <x v="3"/>
    <x v="11"/>
    <s v="New York City"/>
    <n v="10004"/>
    <x v="81"/>
    <d v="2015-03-24T00:00:00"/>
    <n v="84.05"/>
    <n v="53"/>
    <n v="1051.52"/>
    <n v="53153"/>
    <x v="3"/>
    <n v="594.53218051884551"/>
  </r>
  <r>
    <n v="2620"/>
    <s v="Phyllis Little"/>
    <x v="0"/>
    <n v="0.1"/>
    <n v="20.27"/>
    <n v="3.99"/>
    <x v="1"/>
    <x v="3"/>
    <x v="2"/>
    <x v="8"/>
    <x v="5"/>
    <s v="Fellowes Mighty 8 Compact Surge Protector"/>
    <n v="0.56999999999999995"/>
    <s v="United States"/>
    <x v="0"/>
    <x v="34"/>
    <s v="Bartlett"/>
    <n v="38134"/>
    <x v="81"/>
    <d v="2015-03-24T00:00:00"/>
    <n v="381.61799999999999"/>
    <n v="13"/>
    <n v="257.92"/>
    <n v="88017"/>
    <x v="0"/>
    <n v="899.24946667672077"/>
  </r>
  <r>
    <n v="2618"/>
    <s v="Amy Hamrick Melvin"/>
    <x v="1"/>
    <n v="0.05"/>
    <n v="4.84"/>
    <n v="0.71"/>
    <x v="2"/>
    <x v="3"/>
    <x v="2"/>
    <x v="2"/>
    <x v="2"/>
    <s v="*Staples* Highlighting Markers"/>
    <n v="0.52"/>
    <s v="United States"/>
    <x v="3"/>
    <x v="11"/>
    <s v="New York City"/>
    <n v="10004"/>
    <x v="81"/>
    <d v="2015-03-23T00:00:00"/>
    <n v="29.17"/>
    <n v="20"/>
    <n v="103.39"/>
    <n v="34017"/>
    <x v="3"/>
    <n v="16.098879884512201"/>
  </r>
  <r>
    <n v="2618"/>
    <s v="Amy Hamrick Melvin"/>
    <x v="1"/>
    <n v="0.01"/>
    <n v="14.98"/>
    <n v="7.69"/>
    <x v="1"/>
    <x v="3"/>
    <x v="2"/>
    <x v="6"/>
    <x v="5"/>
    <s v="Super Decoflex Portable Personal File"/>
    <n v="0.56999999999999995"/>
    <s v="United States"/>
    <x v="3"/>
    <x v="11"/>
    <s v="New York City"/>
    <n v="10004"/>
    <x v="81"/>
    <d v="2015-03-25T00:00:00"/>
    <n v="-48.97"/>
    <n v="28"/>
    <n v="435.39"/>
    <n v="34017"/>
    <x v="3"/>
    <n v="310.98317448702983"/>
  </r>
  <r>
    <n v="2619"/>
    <s v="Brandon E Shepherd"/>
    <x v="1"/>
    <n v="0.05"/>
    <n v="4.84"/>
    <n v="0.71"/>
    <x v="2"/>
    <x v="3"/>
    <x v="2"/>
    <x v="2"/>
    <x v="2"/>
    <s v="*Staples* Highlighting Markers"/>
    <n v="0.52"/>
    <s v="United States"/>
    <x v="1"/>
    <x v="46"/>
    <s v="Sioux Falls"/>
    <n v="57103"/>
    <x v="81"/>
    <d v="2015-03-23T00:00:00"/>
    <n v="17.836500000000001"/>
    <n v="5"/>
    <n v="25.85"/>
    <n v="88014"/>
    <x v="1"/>
    <n v="4.4930843598916965"/>
  </r>
  <r>
    <n v="2958"/>
    <s v="Ellen Sparks"/>
    <x v="2"/>
    <n v="0.06"/>
    <n v="20.99"/>
    <n v="0.99"/>
    <x v="1"/>
    <x v="3"/>
    <x v="1"/>
    <x v="12"/>
    <x v="2"/>
    <s v="Accessory21"/>
    <n v="0.37"/>
    <s v="United States"/>
    <x v="1"/>
    <x v="30"/>
    <s v="Neenah"/>
    <n v="54956"/>
    <x v="81"/>
    <d v="2015-03-28T00:00:00"/>
    <n v="224.9607"/>
    <n v="18"/>
    <n v="326.02999999999997"/>
    <n v="90265"/>
    <x v="1"/>
    <n v="308.12009818797117"/>
  </r>
  <r>
    <n v="1368"/>
    <s v="Patsy Harmon"/>
    <x v="4"/>
    <n v="0.09"/>
    <n v="4.55"/>
    <n v="1.49"/>
    <x v="1"/>
    <x v="1"/>
    <x v="2"/>
    <x v="5"/>
    <x v="5"/>
    <s v="Presstex Flexible Ring Binders"/>
    <n v="0.35"/>
    <s v="United States"/>
    <x v="1"/>
    <x v="18"/>
    <s v="Lufkin"/>
    <n v="75901"/>
    <x v="81"/>
    <d v="2015-03-25T00:00:00"/>
    <n v="16.898"/>
    <n v="6"/>
    <n v="25.45"/>
    <n v="90514"/>
    <x v="1"/>
    <n v="-75.020983747460292"/>
  </r>
  <r>
    <n v="1369"/>
    <s v="Joe D Dean"/>
    <x v="4"/>
    <n v="7.0000000000000007E-2"/>
    <n v="9.7799999999999994"/>
    <n v="5.76"/>
    <x v="2"/>
    <x v="1"/>
    <x v="2"/>
    <x v="15"/>
    <x v="5"/>
    <s v="Staples #10 Laser &amp; Inkjet Envelopes, 4 1/8&quot; x 9 1/2&quot;, 100/Box"/>
    <n v="0.35"/>
    <s v="United States"/>
    <x v="1"/>
    <x v="18"/>
    <s v="Mansfield"/>
    <n v="76063"/>
    <x v="81"/>
    <d v="2015-03-25T00:00:00"/>
    <n v="20.14"/>
    <n v="11"/>
    <n v="110.72"/>
    <n v="90514"/>
    <x v="1"/>
    <n v="-6.2936881216905718"/>
  </r>
  <r>
    <n v="2395"/>
    <s v="Beverly Roberts"/>
    <x v="3"/>
    <n v="0.04"/>
    <n v="60.97"/>
    <n v="4.5"/>
    <x v="1"/>
    <x v="3"/>
    <x v="2"/>
    <x v="8"/>
    <x v="5"/>
    <s v="Tripp Lite Isotel 6 Outlet Surge Protector with Fax/Modem Protection"/>
    <n v="0.56000000000000005"/>
    <s v="United States"/>
    <x v="0"/>
    <x v="5"/>
    <s v="Savannah"/>
    <n v="31401"/>
    <x v="81"/>
    <d v="2015-03-24T00:00:00"/>
    <n v="79.423199999999994"/>
    <n v="15"/>
    <n v="904.31"/>
    <n v="86952"/>
    <x v="0"/>
    <n v="673.76701616913851"/>
  </r>
  <r>
    <n v="3381"/>
    <s v="Christopher Norton Patterson"/>
    <x v="3"/>
    <n v="0.05"/>
    <n v="11.97"/>
    <n v="5.81"/>
    <x v="1"/>
    <x v="3"/>
    <x v="2"/>
    <x v="2"/>
    <x v="1"/>
    <s v="Staples SlimLine Pencil Sharpener"/>
    <n v="0.6"/>
    <s v="United States"/>
    <x v="0"/>
    <x v="5"/>
    <s v="Macon"/>
    <n v="31204"/>
    <x v="81"/>
    <d v="2015-03-25T00:00:00"/>
    <n v="349.05930000000001"/>
    <n v="2"/>
    <n v="25.31"/>
    <n v="88836"/>
    <x v="0"/>
    <n v="859.20222145083903"/>
  </r>
  <r>
    <n v="618"/>
    <s v="Robert Cowan"/>
    <x v="0"/>
    <n v="0.06"/>
    <n v="17.98"/>
    <n v="4"/>
    <x v="1"/>
    <x v="1"/>
    <x v="1"/>
    <x v="1"/>
    <x v="5"/>
    <s v="Belkin 107-key enhanced keyboard, USB/PS/2 interface"/>
    <n v="0.79"/>
    <s v="United States"/>
    <x v="2"/>
    <x v="3"/>
    <s v="Pueblo West"/>
    <n v="81007"/>
    <x v="82"/>
    <d v="2015-03-25T00:00:00"/>
    <n v="-78.13"/>
    <n v="4"/>
    <n v="70.06"/>
    <n v="88197"/>
    <x v="2"/>
    <n v="601.9153760192346"/>
  </r>
  <r>
    <n v="3309"/>
    <s v="Edwin Chung"/>
    <x v="0"/>
    <n v="0.1"/>
    <n v="6.64"/>
    <n v="54.95"/>
    <x v="1"/>
    <x v="0"/>
    <x v="0"/>
    <x v="11"/>
    <x v="1"/>
    <s v="G.E. Longer-Life Indoor Recessed Floodlight Bulbs"/>
    <n v="0.37"/>
    <s v="United States"/>
    <x v="3"/>
    <x v="35"/>
    <s v="Natick"/>
    <n v="1760"/>
    <x v="82"/>
    <d v="2015-03-26T00:00:00"/>
    <n v="-25"/>
    <n v="4"/>
    <n v="25.31"/>
    <n v="90460"/>
    <x v="3"/>
    <n v="1673.3846484292346"/>
  </r>
  <r>
    <n v="3310"/>
    <s v="Tiffany Grossman Hardin"/>
    <x v="0"/>
    <n v="0.05"/>
    <n v="90.48"/>
    <n v="19.989999999999998"/>
    <x v="1"/>
    <x v="0"/>
    <x v="2"/>
    <x v="15"/>
    <x v="5"/>
    <s v="Tyvek® Side-Opening Peel &amp; Seel® Expanding Envelopes"/>
    <n v="0.4"/>
    <s v="United States"/>
    <x v="3"/>
    <x v="35"/>
    <s v="Sandwich"/>
    <n v="2563"/>
    <x v="82"/>
    <d v="2015-03-25T00:00:00"/>
    <n v="255.1482"/>
    <n v="4"/>
    <n v="369.78"/>
    <n v="90460"/>
    <x v="3"/>
    <n v="1314.6550108181129"/>
  </r>
  <r>
    <n v="1689"/>
    <s v="Larry Church"/>
    <x v="1"/>
    <n v="0"/>
    <n v="48.91"/>
    <n v="35"/>
    <x v="1"/>
    <x v="3"/>
    <x v="2"/>
    <x v="6"/>
    <x v="4"/>
    <s v="Tennsco Industrial Shelving"/>
    <n v="0.83"/>
    <s v="United States"/>
    <x v="1"/>
    <x v="2"/>
    <s v="Highland"/>
    <n v="46322"/>
    <x v="82"/>
    <d v="2015-03-25T00:00:00"/>
    <n v="-628.38"/>
    <n v="10"/>
    <n v="514.79"/>
    <n v="91077"/>
    <x v="1"/>
    <n v="801.50778666753718"/>
  </r>
  <r>
    <n v="2308"/>
    <s v="Laurence Cummings"/>
    <x v="2"/>
    <n v="0.08"/>
    <n v="9.48"/>
    <n v="7.29"/>
    <x v="1"/>
    <x v="0"/>
    <x v="0"/>
    <x v="11"/>
    <x v="1"/>
    <s v="DAX Two-Tone Rosewood/Black Document Frame, Desktop, 5 x 7"/>
    <n v="0.45"/>
    <s v="United States"/>
    <x v="0"/>
    <x v="12"/>
    <s v="Lehigh Acres"/>
    <n v="33971"/>
    <x v="82"/>
    <d v="2015-03-26T00:00:00"/>
    <n v="-50.4"/>
    <n v="2"/>
    <n v="20.22"/>
    <n v="90557"/>
    <x v="0"/>
    <n v="208.45001618310434"/>
  </r>
  <r>
    <n v="2308"/>
    <s v="Laurence Cummings"/>
    <x v="2"/>
    <n v="0.03"/>
    <n v="193.17"/>
    <n v="19.989999999999998"/>
    <x v="1"/>
    <x v="0"/>
    <x v="2"/>
    <x v="6"/>
    <x v="5"/>
    <s v="Fellowes Staxonsteel® Drawer Files"/>
    <n v="0.71"/>
    <s v="United States"/>
    <x v="0"/>
    <x v="12"/>
    <s v="Lehigh Acres"/>
    <n v="33971"/>
    <x v="82"/>
    <d v="2015-03-28T00:00:00"/>
    <n v="-348.75400000000002"/>
    <n v="8"/>
    <n v="1548.97"/>
    <n v="90557"/>
    <x v="0"/>
    <n v="1078.6303041697345"/>
  </r>
  <r>
    <n v="1060"/>
    <s v="Gene Gilliam"/>
    <x v="4"/>
    <n v="0.09"/>
    <n v="138.75"/>
    <n v="52.42"/>
    <x v="0"/>
    <x v="0"/>
    <x v="0"/>
    <x v="0"/>
    <x v="0"/>
    <s v="Balt Split Level Computer Training Table"/>
    <n v="0.74"/>
    <s v="United States"/>
    <x v="0"/>
    <x v="5"/>
    <s v="Atlanta"/>
    <n v="30318"/>
    <x v="82"/>
    <d v="2015-03-25T00:00:00"/>
    <n v="-445.97177625"/>
    <n v="23"/>
    <n v="2527.79"/>
    <n v="58628"/>
    <x v="0"/>
    <n v="1819.6257085429538"/>
  </r>
  <r>
    <n v="1062"/>
    <s v="Willie Robinson"/>
    <x v="4"/>
    <n v="0.09"/>
    <n v="138.75"/>
    <n v="52.42"/>
    <x v="0"/>
    <x v="0"/>
    <x v="0"/>
    <x v="0"/>
    <x v="0"/>
    <s v="Balt Split Level Computer Training Table"/>
    <n v="0.74"/>
    <s v="United States"/>
    <x v="3"/>
    <x v="11"/>
    <s v="Coram"/>
    <n v="11727"/>
    <x v="82"/>
    <d v="2015-03-25T00:00:00"/>
    <n v="-335.31712499999998"/>
    <n v="6"/>
    <n v="659.42"/>
    <n v="91354"/>
    <x v="3"/>
    <n v="1932.9389177242035"/>
  </r>
  <r>
    <n v="1254"/>
    <s v="Anne Bland"/>
    <x v="4"/>
    <n v="0.06"/>
    <n v="3.95"/>
    <n v="2"/>
    <x v="1"/>
    <x v="2"/>
    <x v="2"/>
    <x v="14"/>
    <x v="2"/>
    <s v="Advantus Map Pennant Flags and Round Head Tacks"/>
    <n v="0.53"/>
    <s v="United States"/>
    <x v="1"/>
    <x v="18"/>
    <s v="Channelview"/>
    <n v="77530"/>
    <x v="82"/>
    <d v="2015-03-25T00:00:00"/>
    <n v="-9.68"/>
    <n v="5"/>
    <n v="19.66"/>
    <n v="89984"/>
    <x v="1"/>
    <n v="138.79174166792691"/>
  </r>
  <r>
    <n v="2256"/>
    <s v="Lloyd Levin"/>
    <x v="4"/>
    <n v="7.0000000000000007E-2"/>
    <n v="70.98"/>
    <n v="30"/>
    <x v="0"/>
    <x v="3"/>
    <x v="0"/>
    <x v="9"/>
    <x v="3"/>
    <s v="Novimex Turbo Task Chair"/>
    <n v="0.73"/>
    <s v="United States"/>
    <x v="0"/>
    <x v="9"/>
    <s v="New Bern"/>
    <n v="28560"/>
    <x v="82"/>
    <d v="2015-03-26T00:00:00"/>
    <n v="-222.95"/>
    <n v="20"/>
    <n v="1373.47"/>
    <n v="87964"/>
    <x v="0"/>
    <n v="1229.9378526589521"/>
  </r>
  <r>
    <n v="2330"/>
    <s v="Kara Foster"/>
    <x v="4"/>
    <n v="0.06"/>
    <n v="28.53"/>
    <n v="1.49"/>
    <x v="1"/>
    <x v="2"/>
    <x v="2"/>
    <x v="5"/>
    <x v="5"/>
    <s v="Lock-Up Easel 'Spel-Binder'"/>
    <n v="0.38"/>
    <s v="United States"/>
    <x v="1"/>
    <x v="20"/>
    <s v="Marion"/>
    <n v="52302"/>
    <x v="82"/>
    <d v="2015-03-27T00:00:00"/>
    <n v="74.638499999999993"/>
    <n v="5"/>
    <n v="134.09"/>
    <n v="90964"/>
    <x v="1"/>
    <n v="163.37586514285235"/>
  </r>
  <r>
    <n v="3143"/>
    <s v="Neil Song"/>
    <x v="4"/>
    <n v="0.02"/>
    <n v="15.42"/>
    <n v="5.41"/>
    <x v="1"/>
    <x v="1"/>
    <x v="2"/>
    <x v="6"/>
    <x v="5"/>
    <s v="Decoflex Hanging Personal Folder File"/>
    <n v="0.59"/>
    <s v="United States"/>
    <x v="1"/>
    <x v="18"/>
    <s v="Pflugerville"/>
    <n v="78660"/>
    <x v="82"/>
    <d v="2015-03-25T00:00:00"/>
    <n v="-16.37"/>
    <n v="2"/>
    <n v="33.840000000000003"/>
    <n v="86368"/>
    <x v="1"/>
    <n v="279.05843094104733"/>
  </r>
  <r>
    <n v="2430"/>
    <s v="Kimberly Reilly"/>
    <x v="3"/>
    <n v="0.1"/>
    <n v="14.28"/>
    <n v="2.99"/>
    <x v="1"/>
    <x v="2"/>
    <x v="2"/>
    <x v="5"/>
    <x v="5"/>
    <s v="Avery Premier Heavy-Duty Binder with Round Locking Rings"/>
    <n v="0.39"/>
    <s v="United States"/>
    <x v="1"/>
    <x v="18"/>
    <s v="Killeen"/>
    <n v="76541"/>
    <x v="82"/>
    <d v="2015-03-25T00:00:00"/>
    <n v="104.9145"/>
    <n v="11"/>
    <n v="152.05000000000001"/>
    <n v="91108"/>
    <x v="1"/>
    <n v="361.3349089517709"/>
  </r>
  <r>
    <n v="880"/>
    <s v="Ellen Beck"/>
    <x v="0"/>
    <n v="7.0000000000000007E-2"/>
    <n v="5.68"/>
    <n v="1.39"/>
    <x v="1"/>
    <x v="0"/>
    <x v="2"/>
    <x v="15"/>
    <x v="5"/>
    <s v="Staples Standard Envelopes"/>
    <n v="0.38"/>
    <s v="United States"/>
    <x v="2"/>
    <x v="41"/>
    <s v="Scottsdale"/>
    <n v="85254"/>
    <x v="83"/>
    <d v="2015-03-27T00:00:00"/>
    <n v="18.643799999999999"/>
    <n v="5"/>
    <n v="27.02"/>
    <n v="86153"/>
    <x v="2"/>
    <n v="262.84285703761554"/>
  </r>
  <r>
    <n v="880"/>
    <s v="Ellen Beck"/>
    <x v="0"/>
    <n v="0.06"/>
    <n v="22.84"/>
    <n v="11.54"/>
    <x v="1"/>
    <x v="0"/>
    <x v="2"/>
    <x v="7"/>
    <x v="5"/>
    <s v="Xerox 1964"/>
    <n v="0.39"/>
    <s v="United States"/>
    <x v="2"/>
    <x v="41"/>
    <s v="Scottsdale"/>
    <n v="85254"/>
    <x v="83"/>
    <d v="2015-03-27T00:00:00"/>
    <n v="-31.24"/>
    <n v="1"/>
    <n v="27.67"/>
    <n v="86153"/>
    <x v="2"/>
    <n v="560.98543627111178"/>
  </r>
  <r>
    <n v="1241"/>
    <s v="Bradley Schroeder"/>
    <x v="0"/>
    <n v="0.06"/>
    <n v="200.97"/>
    <n v="15.59"/>
    <x v="0"/>
    <x v="0"/>
    <x v="1"/>
    <x v="3"/>
    <x v="3"/>
    <s v="Hewlett-Packard Deskjet 6122 Color Inkjet Printer"/>
    <n v="0.36"/>
    <s v="United States"/>
    <x v="0"/>
    <x v="16"/>
    <s v="Auburn"/>
    <n v="36830"/>
    <x v="83"/>
    <d v="2015-03-25T00:00:00"/>
    <n v="531.61800000000005"/>
    <n v="7"/>
    <n v="1348.83"/>
    <n v="90881"/>
    <x v="0"/>
    <n v="1978.9152948442002"/>
  </r>
  <r>
    <n v="1648"/>
    <s v="Nina Bowles"/>
    <x v="0"/>
    <n v="0.08"/>
    <n v="46.89"/>
    <n v="5.0999999999999996"/>
    <x v="1"/>
    <x v="3"/>
    <x v="2"/>
    <x v="8"/>
    <x v="6"/>
    <s v="Bionaire Personal Warm Mist Humidifier/Vaporizer"/>
    <n v="0.46"/>
    <s v="United States"/>
    <x v="1"/>
    <x v="10"/>
    <s v="Woodstock"/>
    <n v="60098"/>
    <x v="83"/>
    <d v="2015-03-27T00:00:00"/>
    <n v="507.63299999999998"/>
    <n v="17"/>
    <n v="735.7"/>
    <n v="91043"/>
    <x v="1"/>
    <n v="1064.1634286589351"/>
  </r>
  <r>
    <n v="1648"/>
    <s v="Nina Bowles"/>
    <x v="0"/>
    <n v="0.05"/>
    <n v="12.98"/>
    <n v="3.14"/>
    <x v="1"/>
    <x v="3"/>
    <x v="2"/>
    <x v="16"/>
    <x v="1"/>
    <s v="Acme® 8&quot; Straight Scissors"/>
    <n v="0.6"/>
    <s v="United States"/>
    <x v="1"/>
    <x v="10"/>
    <s v="Woodstock"/>
    <n v="60098"/>
    <x v="83"/>
    <d v="2015-03-25T00:00:00"/>
    <n v="38.229999999999997"/>
    <n v="18"/>
    <n v="225.59"/>
    <n v="91043"/>
    <x v="1"/>
    <n v="559.2544897959599"/>
  </r>
  <r>
    <n v="1829"/>
    <s v="Suzanne Cochran"/>
    <x v="0"/>
    <n v="0.01"/>
    <n v="10.64"/>
    <n v="5.16"/>
    <x v="2"/>
    <x v="3"/>
    <x v="0"/>
    <x v="11"/>
    <x v="5"/>
    <s v="Eldon Expressions Punched Metal &amp; Wood Desk Accessories, Pewter &amp; Cherry"/>
    <n v="0.56999999999999995"/>
    <s v="United States"/>
    <x v="1"/>
    <x v="20"/>
    <s v="Cedar Rapids"/>
    <n v="52402"/>
    <x v="83"/>
    <d v="2015-03-27T00:00:00"/>
    <n v="-11.69"/>
    <n v="5"/>
    <n v="58.52"/>
    <n v="86957"/>
    <x v="1"/>
    <n v="475.9171264820788"/>
  </r>
  <r>
    <n v="2201"/>
    <s v="David Hoyle"/>
    <x v="0"/>
    <n v="0.17"/>
    <n v="14.89"/>
    <n v="13.56"/>
    <x v="1"/>
    <x v="0"/>
    <x v="0"/>
    <x v="11"/>
    <x v="4"/>
    <s v="Tensor Computer Mounted Lamp"/>
    <n v="0.57999999999999996"/>
    <s v="United States"/>
    <x v="1"/>
    <x v="7"/>
    <s v="Bloomington"/>
    <n v="55420"/>
    <x v="83"/>
    <d v="2015-03-27T00:00:00"/>
    <n v="-9.1300000000000008"/>
    <n v="1"/>
    <n v="27.96"/>
    <n v="86054"/>
    <x v="1"/>
    <n v="699.78203039152868"/>
  </r>
  <r>
    <n v="3100"/>
    <s v="Gladys Holloway"/>
    <x v="0"/>
    <n v="7.0000000000000007E-2"/>
    <n v="35.99"/>
    <n v="5"/>
    <x v="1"/>
    <x v="1"/>
    <x v="1"/>
    <x v="12"/>
    <x v="2"/>
    <s v="Accessory17"/>
    <n v="0.82"/>
    <s v="United States"/>
    <x v="0"/>
    <x v="12"/>
    <s v="Oakland Park"/>
    <n v="33334"/>
    <x v="83"/>
    <d v="2015-03-27T00:00:00"/>
    <n v="-299.81420000000003"/>
    <n v="1"/>
    <n v="31.71"/>
    <n v="89988"/>
    <x v="0"/>
    <n v="477.30001743902596"/>
  </r>
  <r>
    <n v="693"/>
    <s v="Richard McClure"/>
    <x v="2"/>
    <n v="0.02"/>
    <n v="500.98"/>
    <n v="41.44"/>
    <x v="0"/>
    <x v="0"/>
    <x v="0"/>
    <x v="10"/>
    <x v="0"/>
    <s v="DMI Eclipse Executive Suite Bookcases"/>
    <n v="0.66"/>
    <s v="United States"/>
    <x v="2"/>
    <x v="3"/>
    <s v="Thornton"/>
    <n v="80229"/>
    <x v="83"/>
    <d v="2015-03-25T00:00:00"/>
    <n v="2568.4629"/>
    <n v="7"/>
    <n v="3722.41"/>
    <n v="87811"/>
    <x v="2"/>
    <n v="5784.7037639247928"/>
  </r>
  <r>
    <n v="1557"/>
    <s v="James Nicholson"/>
    <x v="2"/>
    <n v="0.09"/>
    <n v="60.98"/>
    <n v="49"/>
    <x v="1"/>
    <x v="1"/>
    <x v="2"/>
    <x v="8"/>
    <x v="4"/>
    <s v="Euro Pro Shark Stick Mini Vacuum"/>
    <n v="0.59"/>
    <s v="United States"/>
    <x v="0"/>
    <x v="21"/>
    <s v="Annandale"/>
    <n v="22003"/>
    <x v="83"/>
    <d v="2015-04-02T00:00:00"/>
    <n v="-954.75800000000004"/>
    <n v="15"/>
    <n v="879.62"/>
    <n v="87426"/>
    <x v="0"/>
    <n v="686.41799601602895"/>
  </r>
  <r>
    <n v="1557"/>
    <s v="James Nicholson"/>
    <x v="2"/>
    <n v="0.05"/>
    <n v="29.89"/>
    <n v="1.99"/>
    <x v="1"/>
    <x v="1"/>
    <x v="1"/>
    <x v="1"/>
    <x v="1"/>
    <s v="Verbatim DVD-RAM, 5.2GB, Rewritable, Type 1, DS"/>
    <n v="0.5"/>
    <s v="United States"/>
    <x v="0"/>
    <x v="21"/>
    <s v="Annandale"/>
    <n v="22003"/>
    <x v="83"/>
    <d v="2015-03-27T00:00:00"/>
    <n v="219.4734"/>
    <n v="12"/>
    <n v="361.19"/>
    <n v="87426"/>
    <x v="0"/>
    <n v="443.752120571273"/>
  </r>
  <r>
    <n v="1699"/>
    <s v="Joseph Hurst"/>
    <x v="2"/>
    <n v="0.05"/>
    <n v="3.98"/>
    <n v="5.26"/>
    <x v="1"/>
    <x v="0"/>
    <x v="2"/>
    <x v="5"/>
    <x v="5"/>
    <s v="Ibico Presentation Index for Binding Systems"/>
    <n v="0.38"/>
    <s v="United States"/>
    <x v="3"/>
    <x v="28"/>
    <s v="Levittown"/>
    <n v="19057"/>
    <x v="83"/>
    <d v="2015-03-29T00:00:00"/>
    <n v="-152.52449999999999"/>
    <n v="12"/>
    <n v="49.44"/>
    <n v="87345"/>
    <x v="3"/>
    <n v="-7.8261382715989392"/>
  </r>
  <r>
    <n v="1699"/>
    <s v="Joseph Hurst"/>
    <x v="2"/>
    <n v="0.01"/>
    <n v="6.48"/>
    <n v="5.4"/>
    <x v="1"/>
    <x v="0"/>
    <x v="2"/>
    <x v="7"/>
    <x v="5"/>
    <s v="Xerox 207"/>
    <n v="0.37"/>
    <s v="United States"/>
    <x v="3"/>
    <x v="28"/>
    <s v="Levittown"/>
    <n v="19057"/>
    <x v="83"/>
    <d v="2015-03-25T00:00:00"/>
    <n v="-18.850000000000001"/>
    <n v="2"/>
    <n v="14.29"/>
    <n v="87345"/>
    <x v="3"/>
    <n v="158.88415313017899"/>
  </r>
  <r>
    <n v="290"/>
    <s v="Sara O'Connor"/>
    <x v="3"/>
    <n v="0.04"/>
    <n v="4.9800000000000004"/>
    <n v="4.62"/>
    <x v="1"/>
    <x v="0"/>
    <x v="1"/>
    <x v="1"/>
    <x v="1"/>
    <s v="Imation 3.5&quot;, DISKETTE 44766 HGHLD3.52HD/FM, 10/Pack"/>
    <n v="0.64"/>
    <s v="United States"/>
    <x v="2"/>
    <x v="3"/>
    <s v="Loveland"/>
    <n v="80538"/>
    <x v="83"/>
    <d v="2015-03-26T00:00:00"/>
    <n v="-135.16"/>
    <n v="20"/>
    <n v="102.54"/>
    <n v="90837"/>
    <x v="2"/>
    <n v="339.37663242311561"/>
  </r>
  <r>
    <n v="2287"/>
    <s v="Samuel Newman"/>
    <x v="3"/>
    <n v="0.01"/>
    <n v="18.97"/>
    <n v="9.0299999999999994"/>
    <x v="1"/>
    <x v="3"/>
    <x v="2"/>
    <x v="7"/>
    <x v="5"/>
    <s v="Computer Printout Paper with Letter-Trim Perforations"/>
    <n v="0.37"/>
    <s v="United States"/>
    <x v="0"/>
    <x v="23"/>
    <s v="Summerville"/>
    <n v="29483"/>
    <x v="83"/>
    <d v="2015-03-25T00:00:00"/>
    <n v="-12.0267"/>
    <n v="8"/>
    <n v="164.67"/>
    <n v="90146"/>
    <x v="0"/>
    <n v="435.6330573557189"/>
  </r>
  <r>
    <n v="2287"/>
    <s v="Samuel Newman"/>
    <x v="3"/>
    <n v="0.03"/>
    <n v="12.28"/>
    <n v="4.8600000000000003"/>
    <x v="1"/>
    <x v="3"/>
    <x v="2"/>
    <x v="7"/>
    <x v="5"/>
    <s v="Xerox 1933"/>
    <n v="0.38"/>
    <s v="United States"/>
    <x v="0"/>
    <x v="23"/>
    <s v="Summerville"/>
    <n v="29483"/>
    <x v="83"/>
    <d v="2015-03-26T00:00:00"/>
    <n v="122.508"/>
    <n v="6"/>
    <n v="72.739999999999995"/>
    <n v="90146"/>
    <x v="0"/>
    <n v="432.27809745383172"/>
  </r>
  <r>
    <n v="2287"/>
    <s v="Samuel Newman"/>
    <x v="3"/>
    <n v="0.05"/>
    <n v="34.99"/>
    <n v="7.73"/>
    <x v="2"/>
    <x v="3"/>
    <x v="2"/>
    <x v="2"/>
    <x v="5"/>
    <s v="Hunt Boston® Vacuum Mount KS Pencil Sharpener"/>
    <n v="0.59"/>
    <s v="United States"/>
    <x v="0"/>
    <x v="23"/>
    <s v="Summerville"/>
    <n v="29483"/>
    <x v="83"/>
    <d v="2015-03-27T00:00:00"/>
    <n v="-12.0267"/>
    <n v="12"/>
    <n v="418.75"/>
    <n v="90146"/>
    <x v="0"/>
    <n v="524.1063898619235"/>
  </r>
  <r>
    <n v="2833"/>
    <s v="Tim Connolly"/>
    <x v="3"/>
    <n v="0.03"/>
    <n v="140.97999999999999"/>
    <n v="36.090000000000003"/>
    <x v="0"/>
    <x v="0"/>
    <x v="0"/>
    <x v="10"/>
    <x v="0"/>
    <s v="Sauder Forest Hills Library, Woodland Oak Finish"/>
    <n v="0.77"/>
    <s v="United States"/>
    <x v="1"/>
    <x v="7"/>
    <s v="Inver Grove Heights"/>
    <n v="55076"/>
    <x v="83"/>
    <d v="2015-03-27T00:00:00"/>
    <n v="-221.5"/>
    <n v="4"/>
    <n v="608.80999999999995"/>
    <n v="91030"/>
    <x v="1"/>
    <n v="1857.9790015494325"/>
  </r>
  <r>
    <n v="2833"/>
    <s v="Tim Connolly"/>
    <x v="3"/>
    <n v="0.08"/>
    <n v="65.989999999999995"/>
    <n v="8.99"/>
    <x v="1"/>
    <x v="0"/>
    <x v="1"/>
    <x v="12"/>
    <x v="5"/>
    <s v="Talkabout T8367"/>
    <n v="0.56000000000000005"/>
    <s v="United States"/>
    <x v="1"/>
    <x v="7"/>
    <s v="Inver Grove Heights"/>
    <n v="55076"/>
    <x v="83"/>
    <d v="2015-03-26T00:00:00"/>
    <n v="206.352"/>
    <n v="15"/>
    <n v="808.61"/>
    <n v="91030"/>
    <x v="1"/>
    <n v="908.10442077376047"/>
  </r>
  <r>
    <n v="1767"/>
    <s v="Robert Rollins"/>
    <x v="0"/>
    <n v="0.01"/>
    <n v="50.98"/>
    <n v="6.5"/>
    <x v="1"/>
    <x v="2"/>
    <x v="1"/>
    <x v="1"/>
    <x v="5"/>
    <s v="Microsoft Natural Multimedia Keyboard"/>
    <n v="0.73"/>
    <s v="United States"/>
    <x v="0"/>
    <x v="5"/>
    <s v="Newnan"/>
    <n v="30265"/>
    <x v="84"/>
    <d v="2015-03-27T00:00:00"/>
    <n v="5.3396999999999997"/>
    <n v="16"/>
    <n v="818.49"/>
    <n v="89211"/>
    <x v="0"/>
    <n v="902.4294245067656"/>
  </r>
  <r>
    <n v="2114"/>
    <s v="Paige Mason"/>
    <x v="0"/>
    <n v="0.08"/>
    <n v="6.68"/>
    <n v="1.5"/>
    <x v="1"/>
    <x v="3"/>
    <x v="2"/>
    <x v="2"/>
    <x v="2"/>
    <s v="Sanford Liquid Accent Highlighters"/>
    <n v="0.48"/>
    <s v="United States"/>
    <x v="0"/>
    <x v="21"/>
    <s v="Norfolk"/>
    <n v="23518"/>
    <x v="84"/>
    <d v="2015-03-28T00:00:00"/>
    <n v="-601.80399999999997"/>
    <n v="10"/>
    <n v="66.12"/>
    <n v="88403"/>
    <x v="0"/>
    <n v="-280.79155254241533"/>
  </r>
  <r>
    <n v="3379"/>
    <s v="Annette McIntyre"/>
    <x v="0"/>
    <n v="0"/>
    <n v="19.98"/>
    <n v="5.97"/>
    <x v="2"/>
    <x v="3"/>
    <x v="2"/>
    <x v="7"/>
    <x v="5"/>
    <s v="Xerox 1936"/>
    <n v="0.38"/>
    <s v="United States"/>
    <x v="0"/>
    <x v="5"/>
    <s v="Kennesaw"/>
    <n v="30144"/>
    <x v="84"/>
    <d v="2015-03-29T00:00:00"/>
    <n v="-189.714"/>
    <n v="12"/>
    <n v="249.07"/>
    <n v="88837"/>
    <x v="0"/>
    <n v="193.95115577128638"/>
  </r>
  <r>
    <n v="2124"/>
    <s v="Paige Powers"/>
    <x v="1"/>
    <n v="0.03"/>
    <n v="124.49"/>
    <n v="51.94"/>
    <x v="0"/>
    <x v="3"/>
    <x v="0"/>
    <x v="0"/>
    <x v="0"/>
    <s v="Bevis 36 x 72 Conference Tables"/>
    <n v="0.63"/>
    <s v="United States"/>
    <x v="0"/>
    <x v="1"/>
    <s v="West Memphis"/>
    <n v="72301"/>
    <x v="84"/>
    <d v="2015-03-27T00:00:00"/>
    <n v="18.173999999999999"/>
    <n v="21"/>
    <n v="2761.94"/>
    <n v="89666"/>
    <x v="0"/>
    <n v="2178.9820783766195"/>
  </r>
  <r>
    <n v="2066"/>
    <s v="Claudia Webb"/>
    <x v="4"/>
    <n v="0.09"/>
    <n v="20.89"/>
    <n v="11.52"/>
    <x v="1"/>
    <x v="2"/>
    <x v="2"/>
    <x v="6"/>
    <x v="5"/>
    <s v="Iris® 3-Drawer Stacking Bin, Black"/>
    <n v="0.83"/>
    <s v="United States"/>
    <x v="0"/>
    <x v="9"/>
    <s v="Indian Trail"/>
    <n v="28079"/>
    <x v="84"/>
    <d v="2015-03-27T00:00:00"/>
    <n v="-133.54599999999999"/>
    <n v="7"/>
    <n v="146.5"/>
    <n v="85833"/>
    <x v="0"/>
    <n v="557.68232337640541"/>
  </r>
  <r>
    <n v="2419"/>
    <s v="Sandra Faulkner"/>
    <x v="3"/>
    <n v="7.0000000000000007E-2"/>
    <n v="225.04"/>
    <n v="11.79"/>
    <x v="1"/>
    <x v="1"/>
    <x v="2"/>
    <x v="8"/>
    <x v="6"/>
    <s v="Holmes Harmony HEPA Air Purifier for 17 x 20 Room"/>
    <n v="0.42"/>
    <s v="United States"/>
    <x v="0"/>
    <x v="21"/>
    <s v="Portsmouth"/>
    <n v="23701"/>
    <x v="84"/>
    <d v="2015-03-26T00:00:00"/>
    <n v="-162.91800000000001"/>
    <n v="5"/>
    <n v="1130.1500000000001"/>
    <n v="86751"/>
    <x v="0"/>
    <n v="976.02769110740451"/>
  </r>
  <r>
    <n v="2419"/>
    <s v="Sandra Faulkner"/>
    <x v="3"/>
    <n v="0.03"/>
    <n v="7.84"/>
    <n v="4.71"/>
    <x v="1"/>
    <x v="1"/>
    <x v="2"/>
    <x v="5"/>
    <x v="5"/>
    <s v="XtraLife® ClearVue™ Slant-D® Ring Binders by Cardinal"/>
    <n v="0.35"/>
    <s v="United States"/>
    <x v="0"/>
    <x v="21"/>
    <s v="Portsmouth"/>
    <n v="23701"/>
    <x v="84"/>
    <d v="2015-03-29T00:00:00"/>
    <n v="859.71780000000001"/>
    <n v="7"/>
    <n v="54.37"/>
    <n v="86751"/>
    <x v="0"/>
    <n v="1115.2714374966226"/>
  </r>
  <r>
    <n v="2773"/>
    <s v="Christina Zhu"/>
    <x v="3"/>
    <n v="0.1"/>
    <n v="5.18"/>
    <n v="5.74"/>
    <x v="1"/>
    <x v="3"/>
    <x v="2"/>
    <x v="5"/>
    <x v="5"/>
    <s v="Wilson Jones Impact Binders"/>
    <n v="0.36"/>
    <s v="United States"/>
    <x v="2"/>
    <x v="8"/>
    <s v="Dublin"/>
    <n v="94568"/>
    <x v="84"/>
    <d v="2015-03-28T00:00:00"/>
    <n v="-29.003"/>
    <n v="2"/>
    <n v="10.96"/>
    <n v="91584"/>
    <x v="2"/>
    <n v="216.32161232489153"/>
  </r>
  <r>
    <n v="2059"/>
    <s v="Nathan Newton"/>
    <x v="0"/>
    <n v="0.1"/>
    <n v="9.85"/>
    <n v="4.82"/>
    <x v="1"/>
    <x v="3"/>
    <x v="2"/>
    <x v="2"/>
    <x v="2"/>
    <s v="Lumber Crayons"/>
    <n v="0.47"/>
    <s v="United States"/>
    <x v="0"/>
    <x v="9"/>
    <s v="High Point"/>
    <n v="27260"/>
    <x v="85"/>
    <d v="2015-03-28T00:00:00"/>
    <n v="374.904"/>
    <n v="12"/>
    <n v="114.91"/>
    <n v="88041"/>
    <x v="0"/>
    <n v="799.5487382339852"/>
  </r>
  <r>
    <n v="2059"/>
    <s v="Nathan Newton"/>
    <x v="0"/>
    <n v="0.04"/>
    <n v="125.99"/>
    <n v="7.69"/>
    <x v="1"/>
    <x v="3"/>
    <x v="1"/>
    <x v="12"/>
    <x v="5"/>
    <s v="Timeport L7089"/>
    <n v="0.57999999999999996"/>
    <s v="United States"/>
    <x v="0"/>
    <x v="9"/>
    <s v="High Point"/>
    <n v="27260"/>
    <x v="85"/>
    <d v="2015-03-28T00:00:00"/>
    <n v="-528.83600000000001"/>
    <n v="9"/>
    <n v="934.52"/>
    <n v="88041"/>
    <x v="0"/>
    <n v="448.38822585100598"/>
  </r>
  <r>
    <n v="32"/>
    <s v="Matthew Berman"/>
    <x v="1"/>
    <n v="0.01"/>
    <n v="17.98"/>
    <n v="8.51"/>
    <x v="1"/>
    <x v="3"/>
    <x v="1"/>
    <x v="3"/>
    <x v="6"/>
    <s v="Canon P1-DHIII Palm Printing Calculator"/>
    <n v="0.4"/>
    <s v="United States"/>
    <x v="2"/>
    <x v="14"/>
    <s v="Grants Pass"/>
    <n v="97526"/>
    <x v="85"/>
    <d v="2015-03-28T00:00:00"/>
    <n v="-35.878799999999998"/>
    <n v="2"/>
    <n v="40.17"/>
    <n v="89200"/>
    <x v="2"/>
    <n v="215.15143287477778"/>
  </r>
  <r>
    <n v="234"/>
    <s v="Don Cameron"/>
    <x v="1"/>
    <n v="0.03"/>
    <n v="28.53"/>
    <n v="1.49"/>
    <x v="1"/>
    <x v="0"/>
    <x v="2"/>
    <x v="5"/>
    <x v="5"/>
    <s v="Lock-Up Easel 'Spel-Binder'"/>
    <n v="0.38"/>
    <s v="United States"/>
    <x v="1"/>
    <x v="20"/>
    <s v="Newton"/>
    <n v="50208"/>
    <x v="85"/>
    <d v="2015-03-29T00:00:00"/>
    <n v="136.33709999999999"/>
    <n v="7"/>
    <n v="197.59"/>
    <n v="90238"/>
    <x v="1"/>
    <n v="191.65469282728074"/>
  </r>
  <r>
    <n v="234"/>
    <s v="Don Cameron"/>
    <x v="1"/>
    <n v="0.01"/>
    <n v="15.28"/>
    <n v="1.99"/>
    <x v="1"/>
    <x v="0"/>
    <x v="1"/>
    <x v="1"/>
    <x v="1"/>
    <s v="Memorex 4.7GB DVD+R, 3/Pack"/>
    <n v="0.42"/>
    <s v="United States"/>
    <x v="1"/>
    <x v="20"/>
    <s v="Newton"/>
    <n v="50208"/>
    <x v="85"/>
    <d v="2015-03-29T00:00:00"/>
    <n v="-12.46"/>
    <n v="2"/>
    <n v="33.04"/>
    <n v="90238"/>
    <x v="1"/>
    <n v="58.051863587707473"/>
  </r>
  <r>
    <n v="920"/>
    <s v="Jessie Kelly"/>
    <x v="2"/>
    <n v="0.1"/>
    <n v="15.98"/>
    <n v="4"/>
    <x v="1"/>
    <x v="3"/>
    <x v="1"/>
    <x v="1"/>
    <x v="5"/>
    <s v="Logitech Access Keyboard"/>
    <n v="0.37"/>
    <s v="United States"/>
    <x v="2"/>
    <x v="8"/>
    <s v="Redlands"/>
    <n v="92374"/>
    <x v="85"/>
    <d v="2015-04-01T00:00:00"/>
    <n v="92.722200000000001"/>
    <n v="9"/>
    <n v="134.38"/>
    <n v="90491"/>
    <x v="2"/>
    <n v="213.76813533199646"/>
  </r>
  <r>
    <n v="696"/>
    <s v="Johnny Reid"/>
    <x v="4"/>
    <n v="0.06"/>
    <n v="8.1199999999999992"/>
    <n v="2.83"/>
    <x v="1"/>
    <x v="3"/>
    <x v="1"/>
    <x v="1"/>
    <x v="1"/>
    <s v="Imation Neon Mac Format Diskettes, 10/Pack"/>
    <n v="0.77"/>
    <s v="United States"/>
    <x v="1"/>
    <x v="2"/>
    <s v="Crown Point"/>
    <n v="46307"/>
    <x v="85"/>
    <d v="2015-03-28T00:00:00"/>
    <n v="-82.83"/>
    <n v="10"/>
    <n v="78.540000000000006"/>
    <n v="89847"/>
    <x v="1"/>
    <n v="268.93526909961781"/>
  </r>
  <r>
    <n v="696"/>
    <s v="Johnny Reid"/>
    <x v="4"/>
    <n v="0.05"/>
    <n v="51.65"/>
    <n v="18.45"/>
    <x v="1"/>
    <x v="3"/>
    <x v="0"/>
    <x v="11"/>
    <x v="6"/>
    <s v="Deflect-o EconoMat Nonstudded, No Bevel Mat"/>
    <n v="0.65"/>
    <s v="United States"/>
    <x v="1"/>
    <x v="2"/>
    <s v="Crown Point"/>
    <n v="46307"/>
    <x v="85"/>
    <d v="2015-03-28T00:00:00"/>
    <n v="25.04"/>
    <n v="12"/>
    <n v="605.1"/>
    <n v="89847"/>
    <x v="1"/>
    <n v="854.37695312620292"/>
  </r>
  <r>
    <n v="697"/>
    <s v="Adam G Sawyer"/>
    <x v="4"/>
    <n v="0.1"/>
    <n v="175.99"/>
    <n v="8.99"/>
    <x v="1"/>
    <x v="3"/>
    <x v="1"/>
    <x v="12"/>
    <x v="5"/>
    <s v="2180"/>
    <n v="0.56999999999999995"/>
    <s v="United States"/>
    <x v="1"/>
    <x v="2"/>
    <s v="East Chicago"/>
    <n v="46312"/>
    <x v="85"/>
    <d v="2015-03-28T00:00:00"/>
    <n v="928.96079999999995"/>
    <n v="10"/>
    <n v="1346.32"/>
    <n v="89847"/>
    <x v="1"/>
    <n v="1808.589298309922"/>
  </r>
  <r>
    <n v="698"/>
    <s v="Nelson Hensley"/>
    <x v="4"/>
    <n v="0.06"/>
    <n v="8.1199999999999992"/>
    <n v="2.83"/>
    <x v="1"/>
    <x v="3"/>
    <x v="1"/>
    <x v="1"/>
    <x v="1"/>
    <s v="Imation Neon Mac Format Diskettes, 10/Pack"/>
    <n v="0.77"/>
    <s v="United States"/>
    <x v="2"/>
    <x v="4"/>
    <s v="Seattle"/>
    <n v="98105"/>
    <x v="85"/>
    <d v="2015-03-28T00:00:00"/>
    <n v="-82.83"/>
    <n v="41"/>
    <n v="322.02999999999997"/>
    <n v="32869"/>
    <x v="2"/>
    <n v="268.93526909961781"/>
  </r>
  <r>
    <n v="698"/>
    <s v="Nelson Hensley"/>
    <x v="4"/>
    <n v="0.05"/>
    <n v="51.65"/>
    <n v="18.45"/>
    <x v="1"/>
    <x v="3"/>
    <x v="0"/>
    <x v="11"/>
    <x v="6"/>
    <s v="Deflect-o EconoMat Nonstudded, No Bevel Mat"/>
    <n v="0.65"/>
    <s v="United States"/>
    <x v="2"/>
    <x v="4"/>
    <s v="Seattle"/>
    <n v="98105"/>
    <x v="85"/>
    <d v="2015-03-28T00:00:00"/>
    <n v="25.04"/>
    <n v="49"/>
    <n v="2470.84"/>
    <n v="32869"/>
    <x v="2"/>
    <n v="854.37695312620292"/>
  </r>
  <r>
    <n v="698"/>
    <s v="Nelson Hensley"/>
    <x v="4"/>
    <n v="0.1"/>
    <n v="175.99"/>
    <n v="8.99"/>
    <x v="1"/>
    <x v="3"/>
    <x v="1"/>
    <x v="12"/>
    <x v="5"/>
    <s v="2180"/>
    <n v="0.56999999999999995"/>
    <s v="United States"/>
    <x v="2"/>
    <x v="4"/>
    <s v="Seattle"/>
    <n v="98105"/>
    <x v="85"/>
    <d v="2015-03-28T00:00:00"/>
    <n v="930.98699999999997"/>
    <n v="39"/>
    <n v="5250.66"/>
    <n v="32869"/>
    <x v="2"/>
    <n v="1810.6641792286132"/>
  </r>
  <r>
    <n v="1625"/>
    <s v="Molly Browning"/>
    <x v="4"/>
    <n v="0.08"/>
    <n v="213.45"/>
    <n v="14.7"/>
    <x v="0"/>
    <x v="2"/>
    <x v="1"/>
    <x v="3"/>
    <x v="3"/>
    <s v="Panasonic KX-P2130 Dot Matrix Printer"/>
    <n v="0.59"/>
    <s v="United States"/>
    <x v="3"/>
    <x v="11"/>
    <s v="Glen Cove"/>
    <n v="11542"/>
    <x v="85"/>
    <d v="2015-03-29T00:00:00"/>
    <n v="1674.7542000000001"/>
    <n v="12"/>
    <n v="2427.1799999999998"/>
    <n v="90600"/>
    <x v="3"/>
    <n v="3104.2023017600595"/>
  </r>
  <r>
    <n v="1625"/>
    <s v="Molly Browning"/>
    <x v="4"/>
    <n v="0.1"/>
    <n v="55.98"/>
    <n v="13.88"/>
    <x v="1"/>
    <x v="2"/>
    <x v="2"/>
    <x v="7"/>
    <x v="5"/>
    <s v="Xerox 1882"/>
    <n v="0.36"/>
    <s v="United States"/>
    <x v="3"/>
    <x v="11"/>
    <s v="Glen Cove"/>
    <n v="11542"/>
    <x v="85"/>
    <d v="2015-03-29T00:00:00"/>
    <n v="300.04649999999998"/>
    <n v="8"/>
    <n v="434.85"/>
    <n v="90600"/>
    <x v="3"/>
    <n v="779.59937731928824"/>
  </r>
  <r>
    <n v="1625"/>
    <s v="Molly Browning"/>
    <x v="4"/>
    <n v="0"/>
    <n v="16.059999999999999"/>
    <n v="8.34"/>
    <x v="1"/>
    <x v="2"/>
    <x v="2"/>
    <x v="6"/>
    <x v="5"/>
    <s v="Letter/Legal File Tote with Clear Snap-On Lid, Black Granite"/>
    <n v="0.59"/>
    <s v="United States"/>
    <x v="3"/>
    <x v="11"/>
    <s v="Glen Cove"/>
    <n v="11542"/>
    <x v="85"/>
    <d v="2015-03-28T00:00:00"/>
    <n v="-28.09"/>
    <n v="1"/>
    <n v="19.16"/>
    <n v="90600"/>
    <x v="3"/>
    <n v="422.63699874621898"/>
  </r>
  <r>
    <n v="1917"/>
    <s v="Tracy Buckley"/>
    <x v="4"/>
    <n v="0.08"/>
    <n v="18.7"/>
    <n v="8.99"/>
    <x v="1"/>
    <x v="2"/>
    <x v="0"/>
    <x v="11"/>
    <x v="1"/>
    <s v="Executive Impressions 13-1/2&quot; Indoor/Outdoor Wall Clock"/>
    <n v="0.47"/>
    <s v="United States"/>
    <x v="0"/>
    <x v="1"/>
    <s v="North Little Rock"/>
    <n v="72113"/>
    <x v="85"/>
    <d v="2015-03-28T00:00:00"/>
    <n v="16.136399999999998"/>
    <n v="7"/>
    <n v="132.22999999999999"/>
    <n v="85894"/>
    <x v="0"/>
    <n v="341.55395151859909"/>
  </r>
  <r>
    <n v="1072"/>
    <s v="Marion Owens"/>
    <x v="3"/>
    <n v="0.01"/>
    <n v="150.88999999999999"/>
    <n v="60.2"/>
    <x v="0"/>
    <x v="3"/>
    <x v="0"/>
    <x v="9"/>
    <x v="3"/>
    <s v="Global Leather &amp; Oak Executive Chair, Burgundy"/>
    <n v="0.77"/>
    <s v="United States"/>
    <x v="3"/>
    <x v="28"/>
    <s v="Bethlehem"/>
    <n v="18018"/>
    <x v="85"/>
    <d v="2015-03-30T00:00:00"/>
    <n v="-505.76"/>
    <n v="3"/>
    <n v="473.53"/>
    <n v="89631"/>
    <x v="3"/>
    <n v="2286.5772040518827"/>
  </r>
  <r>
    <n v="1481"/>
    <s v="Marvin MacDonald"/>
    <x v="3"/>
    <n v="7.0000000000000007E-2"/>
    <n v="8.9499999999999993"/>
    <n v="2.0099999999999998"/>
    <x v="1"/>
    <x v="3"/>
    <x v="2"/>
    <x v="7"/>
    <x v="2"/>
    <s v="Recycled Desk Saver Line &quot;While You Were Out&quot; Book, 5 1/2&quot; X 4&quot;"/>
    <n v="0.39"/>
    <s v="United States"/>
    <x v="2"/>
    <x v="8"/>
    <s v="Los Angeles"/>
    <n v="90049"/>
    <x v="85"/>
    <d v="2015-03-28T00:00:00"/>
    <n v="91.73"/>
    <n v="36"/>
    <n v="307.64999999999998"/>
    <n v="53953"/>
    <x v="2"/>
    <n v="293.43330787987134"/>
  </r>
  <r>
    <n v="1482"/>
    <s v="Michael Tanner"/>
    <x v="3"/>
    <n v="7.0000000000000007E-2"/>
    <n v="8.9499999999999993"/>
    <n v="2.0099999999999998"/>
    <x v="1"/>
    <x v="3"/>
    <x v="2"/>
    <x v="7"/>
    <x v="2"/>
    <s v="Recycled Desk Saver Line &quot;While You Were Out&quot; Book, 5 1/2&quot; X 4&quot;"/>
    <n v="0.39"/>
    <s v="United States"/>
    <x v="1"/>
    <x v="25"/>
    <s v="Bay City"/>
    <n v="48708"/>
    <x v="85"/>
    <d v="2015-03-28T00:00:00"/>
    <n v="53.067900000000002"/>
    <n v="9"/>
    <n v="76.91"/>
    <n v="91362"/>
    <x v="1"/>
    <n v="253.84232299855211"/>
  </r>
  <r>
    <n v="3354"/>
    <s v="Sara Faulkner"/>
    <x v="3"/>
    <n v="0.04"/>
    <n v="3.69"/>
    <n v="0.5"/>
    <x v="1"/>
    <x v="3"/>
    <x v="2"/>
    <x v="13"/>
    <x v="5"/>
    <s v="Avery 487"/>
    <n v="0.38"/>
    <s v="United States"/>
    <x v="2"/>
    <x v="8"/>
    <s v="Calexico"/>
    <n v="92231"/>
    <x v="85"/>
    <d v="2015-03-29T00:00:00"/>
    <n v="47.527200000000001"/>
    <n v="19"/>
    <n v="68.88"/>
    <n v="88590"/>
    <x v="2"/>
    <n v="201.46591754614403"/>
  </r>
  <r>
    <n v="2668"/>
    <s v="Carlos Hanson"/>
    <x v="1"/>
    <n v="0.04"/>
    <n v="10.4"/>
    <n v="5.4"/>
    <x v="1"/>
    <x v="3"/>
    <x v="0"/>
    <x v="11"/>
    <x v="1"/>
    <s v="Executive Impressions 8-1/2&quot; Career Panel/Partition Cubicle Clock"/>
    <n v="0.51"/>
    <s v="United States"/>
    <x v="1"/>
    <x v="46"/>
    <s v="Rapid City"/>
    <n v="57701"/>
    <x v="86"/>
    <d v="2015-03-29T00:00:00"/>
    <n v="29.98"/>
    <n v="12"/>
    <n v="130.74"/>
    <n v="87830"/>
    <x v="1"/>
    <n v="244.4897617090742"/>
  </r>
  <r>
    <n v="2668"/>
    <s v="Carlos Hanson"/>
    <x v="1"/>
    <n v="0.08"/>
    <n v="4.28"/>
    <n v="4.79"/>
    <x v="1"/>
    <x v="3"/>
    <x v="2"/>
    <x v="7"/>
    <x v="5"/>
    <s v="Xerox 1962"/>
    <n v="0.4"/>
    <s v="United States"/>
    <x v="1"/>
    <x v="46"/>
    <s v="Rapid City"/>
    <n v="57701"/>
    <x v="86"/>
    <d v="2015-03-30T00:00:00"/>
    <n v="-121.2"/>
    <n v="12"/>
    <n v="49.87"/>
    <n v="87830"/>
    <x v="1"/>
    <n v="-64.221263534301983"/>
  </r>
  <r>
    <n v="2968"/>
    <s v="Miriam Bowman"/>
    <x v="1"/>
    <n v="0.06"/>
    <n v="363.25"/>
    <n v="19.989999999999998"/>
    <x v="1"/>
    <x v="0"/>
    <x v="2"/>
    <x v="8"/>
    <x v="5"/>
    <s v="Hoover WindTunnel™ Plus Canister Vacuum"/>
    <n v="0.56999999999999995"/>
    <s v="United States"/>
    <x v="0"/>
    <x v="12"/>
    <s v="Hollywood"/>
    <n v="33021"/>
    <x v="86"/>
    <d v="2015-03-30T00:00:00"/>
    <n v="36.164099999999998"/>
    <n v="1"/>
    <n v="344.87"/>
    <n v="86086"/>
    <x v="0"/>
    <n v="1787.2391515629654"/>
  </r>
  <r>
    <n v="800"/>
    <s v="Cheryl Guthrie"/>
    <x v="2"/>
    <n v="0.04"/>
    <n v="50.98"/>
    <n v="6.5"/>
    <x v="1"/>
    <x v="1"/>
    <x v="1"/>
    <x v="1"/>
    <x v="5"/>
    <s v="Microsoft Natural Multimedia Keyboard"/>
    <n v="0.73"/>
    <s v="United States"/>
    <x v="2"/>
    <x v="15"/>
    <s v="Roy"/>
    <n v="84067"/>
    <x v="86"/>
    <d v="2015-04-03T00:00:00"/>
    <n v="-13.28"/>
    <n v="11"/>
    <n v="568.25"/>
    <n v="89910"/>
    <x v="2"/>
    <n v="593.91944953389952"/>
  </r>
  <r>
    <n v="800"/>
    <s v="Cheryl Guthrie"/>
    <x v="2"/>
    <n v="0.02"/>
    <n v="6.48"/>
    <n v="5.14"/>
    <x v="1"/>
    <x v="1"/>
    <x v="2"/>
    <x v="7"/>
    <x v="5"/>
    <s v="Xerox 23"/>
    <n v="0.37"/>
    <s v="United States"/>
    <x v="2"/>
    <x v="15"/>
    <s v="Roy"/>
    <n v="84067"/>
    <x v="86"/>
    <d v="2015-03-30T00:00:00"/>
    <n v="-48.68"/>
    <n v="19"/>
    <n v="126.66"/>
    <n v="89910"/>
    <x v="2"/>
    <n v="94.643702546902603"/>
  </r>
  <r>
    <n v="1738"/>
    <s v="Dean Solomon"/>
    <x v="4"/>
    <n v="0.08"/>
    <n v="175.99"/>
    <n v="4.99"/>
    <x v="1"/>
    <x v="3"/>
    <x v="1"/>
    <x v="12"/>
    <x v="5"/>
    <s v="5165"/>
    <n v="0.59"/>
    <s v="United States"/>
    <x v="0"/>
    <x v="9"/>
    <s v="Gastonia"/>
    <n v="28052"/>
    <x v="86"/>
    <d v="2015-03-28T00:00:00"/>
    <n v="-16476.838"/>
    <n v="10"/>
    <n v="1486.34"/>
    <n v="85865"/>
    <x v="0"/>
    <n v="-16096.113316386231"/>
  </r>
  <r>
    <n v="2880"/>
    <s v="Grace Black"/>
    <x v="4"/>
    <n v="0.05"/>
    <n v="6.68"/>
    <n v="6.93"/>
    <x v="1"/>
    <x v="0"/>
    <x v="2"/>
    <x v="7"/>
    <x v="5"/>
    <s v="HP Office Paper (20Lb. and 87 Bright)"/>
    <n v="0.37"/>
    <s v="United States"/>
    <x v="0"/>
    <x v="12"/>
    <s v="North Miami Beach"/>
    <n v="33160"/>
    <x v="86"/>
    <d v="2015-03-29T00:00:00"/>
    <n v="-2.3519999999999999"/>
    <n v="11"/>
    <n v="77.2"/>
    <n v="88626"/>
    <x v="0"/>
    <n v="125.25460043916969"/>
  </r>
  <r>
    <n v="152"/>
    <s v="Kent Kerr"/>
    <x v="1"/>
    <n v="0.01"/>
    <n v="65.989999999999995"/>
    <n v="8.99"/>
    <x v="1"/>
    <x v="1"/>
    <x v="1"/>
    <x v="12"/>
    <x v="5"/>
    <s v="StarTAC Analog"/>
    <n v="0.6"/>
    <s v="United States"/>
    <x v="0"/>
    <x v="34"/>
    <s v="Knoxville"/>
    <n v="37918"/>
    <x v="87"/>
    <d v="2015-04-01T00:00:00"/>
    <n v="97.86"/>
    <n v="5"/>
    <n v="292.23"/>
    <n v="89524"/>
    <x v="0"/>
    <n v="653.09508253291074"/>
  </r>
  <r>
    <n v="2338"/>
    <s v="Lynn Hines"/>
    <x v="1"/>
    <n v="0.1"/>
    <n v="6.75"/>
    <n v="2.99"/>
    <x v="1"/>
    <x v="2"/>
    <x v="2"/>
    <x v="5"/>
    <x v="5"/>
    <s v="Wilson Jones DublLock® D-Ring Binders"/>
    <n v="0.35"/>
    <s v="United States"/>
    <x v="3"/>
    <x v="36"/>
    <s v="College Park"/>
    <n v="20740"/>
    <x v="87"/>
    <d v="2015-03-29T00:00:00"/>
    <n v="18.147500000000001"/>
    <n v="15"/>
    <n v="96.13"/>
    <n v="91481"/>
    <x v="3"/>
    <n v="12.125429081526544"/>
  </r>
  <r>
    <n v="2530"/>
    <s v="Janet Zhang"/>
    <x v="1"/>
    <n v="0.04"/>
    <n v="40.98"/>
    <n v="6.5"/>
    <x v="1"/>
    <x v="0"/>
    <x v="1"/>
    <x v="1"/>
    <x v="5"/>
    <s v="Targus USB Numeric Keypad"/>
    <n v="0.74"/>
    <s v="United States"/>
    <x v="2"/>
    <x v="8"/>
    <s v="Apple Valley"/>
    <n v="92307"/>
    <x v="87"/>
    <d v="2015-03-30T00:00:00"/>
    <n v="-89.5"/>
    <n v="7"/>
    <n v="277.07"/>
    <n v="87451"/>
    <x v="2"/>
    <n v="430.49065044935963"/>
  </r>
  <r>
    <n v="2534"/>
    <s v="Mitchell Goldberg"/>
    <x v="1"/>
    <n v="0.05"/>
    <n v="35.99"/>
    <n v="3.3"/>
    <x v="1"/>
    <x v="0"/>
    <x v="1"/>
    <x v="12"/>
    <x v="1"/>
    <s v="Accessory9"/>
    <n v="0.39"/>
    <s v="United States"/>
    <x v="3"/>
    <x v="29"/>
    <s v="Bangor"/>
    <n v="4401"/>
    <x v="87"/>
    <d v="2015-03-31T00:00:00"/>
    <n v="103.2723"/>
    <n v="5"/>
    <n v="149.66999999999999"/>
    <n v="87451"/>
    <x v="3"/>
    <n v="226.29125217315308"/>
  </r>
  <r>
    <n v="3151"/>
    <s v="Glenda Hunter"/>
    <x v="1"/>
    <n v="0.01"/>
    <n v="99.23"/>
    <n v="8.99"/>
    <x v="1"/>
    <x v="3"/>
    <x v="0"/>
    <x v="11"/>
    <x v="1"/>
    <s v="GE 48&quot; Fluorescent Tube, Cool White Energy Saver, 34 Watts, 30/Box"/>
    <n v="0.35"/>
    <s v="United States"/>
    <x v="2"/>
    <x v="8"/>
    <s v="Twentynine Palms"/>
    <n v="92277"/>
    <x v="87"/>
    <d v="2015-04-02T00:00:00"/>
    <n v="-87.46"/>
    <n v="1"/>
    <n v="99.22"/>
    <n v="88548"/>
    <x v="2"/>
    <n v="388.60916712484754"/>
  </r>
  <r>
    <n v="2430"/>
    <s v="Kimberly Reilly"/>
    <x v="2"/>
    <n v="0.03"/>
    <n v="140.99"/>
    <n v="4.2"/>
    <x v="1"/>
    <x v="2"/>
    <x v="1"/>
    <x v="12"/>
    <x v="5"/>
    <s v="7160"/>
    <n v="0.59"/>
    <s v="United States"/>
    <x v="1"/>
    <x v="18"/>
    <s v="Killeen"/>
    <n v="76541"/>
    <x v="87"/>
    <d v="2015-04-06T00:00:00"/>
    <n v="-458.74400000000003"/>
    <n v="2"/>
    <n v="246.44"/>
    <n v="91110"/>
    <x v="1"/>
    <n v="305.81700285095133"/>
  </r>
  <r>
    <n v="1028"/>
    <s v="Marguerite Rodgers"/>
    <x v="4"/>
    <n v="7.0000000000000007E-2"/>
    <n v="7.08"/>
    <n v="2.35"/>
    <x v="2"/>
    <x v="0"/>
    <x v="2"/>
    <x v="2"/>
    <x v="2"/>
    <s v="SANFORD Major Accent™ Highlighters"/>
    <n v="0.47"/>
    <s v="United States"/>
    <x v="3"/>
    <x v="11"/>
    <s v="Commack"/>
    <n v="11725"/>
    <x v="87"/>
    <d v="2015-03-30T00:00:00"/>
    <n v="30.49"/>
    <n v="13"/>
    <n v="93.82"/>
    <n v="89006"/>
    <x v="3"/>
    <n v="21.236445452390068"/>
  </r>
  <r>
    <n v="1129"/>
    <s v="Pam Patton"/>
    <x v="3"/>
    <n v="0.05"/>
    <n v="5.78"/>
    <n v="7.64"/>
    <x v="2"/>
    <x v="3"/>
    <x v="2"/>
    <x v="7"/>
    <x v="5"/>
    <s v="HP Office Recycled Paper (20Lb. and 87 Bright)"/>
    <n v="0.36"/>
    <s v="United States"/>
    <x v="3"/>
    <x v="35"/>
    <s v="Boston"/>
    <n v="2118"/>
    <x v="87"/>
    <d v="2015-03-31T00:00:00"/>
    <n v="-116.05"/>
    <n v="29"/>
    <n v="177.41"/>
    <n v="49125"/>
    <x v="3"/>
    <n v="132.40396587002687"/>
  </r>
  <r>
    <n v="1237"/>
    <s v="Eva Simpson"/>
    <x v="3"/>
    <n v="0.02"/>
    <n v="7.38"/>
    <n v="5.21"/>
    <x v="1"/>
    <x v="3"/>
    <x v="0"/>
    <x v="11"/>
    <x v="5"/>
    <s v="Eldon® Expressions™ Wood Desk Accessories, Oak"/>
    <n v="0.56000000000000005"/>
    <s v="United States"/>
    <x v="1"/>
    <x v="18"/>
    <s v="Carrollton"/>
    <n v="75007"/>
    <x v="87"/>
    <d v="2015-03-30T00:00:00"/>
    <n v="7.74"/>
    <n v="3"/>
    <n v="24.52"/>
    <n v="86076"/>
    <x v="1"/>
    <n v="465.29540832181038"/>
  </r>
  <r>
    <n v="3399"/>
    <s v="Marvin Reid"/>
    <x v="3"/>
    <n v="0.08"/>
    <n v="11.97"/>
    <n v="5.81"/>
    <x v="1"/>
    <x v="0"/>
    <x v="2"/>
    <x v="2"/>
    <x v="1"/>
    <s v="Staples SlimLine Pencil Sharpener"/>
    <n v="0.6"/>
    <s v="United States"/>
    <x v="1"/>
    <x v="10"/>
    <s v="Des Plaines"/>
    <n v="60016"/>
    <x v="87"/>
    <d v="2015-03-31T00:00:00"/>
    <n v="-41.87"/>
    <n v="5"/>
    <n v="59.98"/>
    <n v="87534"/>
    <x v="1"/>
    <n v="430.01879927043683"/>
  </r>
  <r>
    <n v="2351"/>
    <s v="Faye Silver"/>
    <x v="0"/>
    <n v="0.08"/>
    <n v="6.48"/>
    <n v="7.49"/>
    <x v="1"/>
    <x v="3"/>
    <x v="2"/>
    <x v="7"/>
    <x v="5"/>
    <s v="Xerox 220"/>
    <n v="0.37"/>
    <s v="United States"/>
    <x v="3"/>
    <x v="36"/>
    <s v="Crofton"/>
    <n v="21114"/>
    <x v="88"/>
    <d v="2015-04-02T00:00:00"/>
    <n v="-119.32"/>
    <n v="13"/>
    <n v="80.86"/>
    <n v="86163"/>
    <x v="3"/>
    <n v="286.78729094739049"/>
  </r>
  <r>
    <n v="3154"/>
    <s v="Faye Manning"/>
    <x v="0"/>
    <n v="0.04"/>
    <n v="21.38"/>
    <n v="8.99"/>
    <x v="1"/>
    <x v="3"/>
    <x v="2"/>
    <x v="2"/>
    <x v="1"/>
    <s v="Boston 1730 StandUp Electric Pencil Sharpener"/>
    <n v="0.59"/>
    <s v="United States"/>
    <x v="0"/>
    <x v="12"/>
    <s v="Saint Petersburg"/>
    <n v="33710"/>
    <x v="88"/>
    <d v="2015-03-30T00:00:00"/>
    <n v="-51.66"/>
    <n v="21"/>
    <n v="443.66"/>
    <n v="86901"/>
    <x v="0"/>
    <n v="653.51021179818724"/>
  </r>
  <r>
    <n v="3252"/>
    <s v="Milton Harrell"/>
    <x v="0"/>
    <n v="0.01"/>
    <n v="11.34"/>
    <n v="5.01"/>
    <x v="1"/>
    <x v="0"/>
    <x v="2"/>
    <x v="7"/>
    <x v="5"/>
    <s v="Xerox 188"/>
    <n v="0.36"/>
    <s v="United States"/>
    <x v="3"/>
    <x v="11"/>
    <s v="Rotterdam"/>
    <n v="12306"/>
    <x v="88"/>
    <d v="2015-04-01T00:00:00"/>
    <n v="-11.83"/>
    <n v="1"/>
    <n v="14.52"/>
    <n v="87296"/>
    <x v="3"/>
    <n v="372.45176223919941"/>
  </r>
  <r>
    <n v="84"/>
    <s v="Helen Stein"/>
    <x v="1"/>
    <n v="0.08"/>
    <n v="896.99"/>
    <n v="19.989999999999998"/>
    <x v="1"/>
    <x v="3"/>
    <x v="2"/>
    <x v="5"/>
    <x v="5"/>
    <s v="GBC DocuBind TL300 Electric Binding System"/>
    <n v="0.38"/>
    <s v="United States"/>
    <x v="3"/>
    <x v="27"/>
    <s v="Cincinnati"/>
    <n v="45231"/>
    <x v="88"/>
    <d v="2015-04-02T00:00:00"/>
    <n v="7402.32"/>
    <n v="13"/>
    <n v="10728"/>
    <n v="87366"/>
    <x v="3"/>
    <n v="10840.568296174706"/>
  </r>
  <r>
    <n v="1527"/>
    <s v="Neil Parker"/>
    <x v="2"/>
    <n v="0.03"/>
    <n v="65.989999999999995"/>
    <n v="5.26"/>
    <x v="1"/>
    <x v="2"/>
    <x v="1"/>
    <x v="12"/>
    <x v="5"/>
    <s v="8860"/>
    <n v="0.56000000000000005"/>
    <s v="United States"/>
    <x v="0"/>
    <x v="16"/>
    <s v="Decatur"/>
    <n v="35601"/>
    <x v="88"/>
    <d v="2015-04-09T00:00:00"/>
    <n v="-52.247999999999998"/>
    <n v="23"/>
    <n v="1316.03"/>
    <n v="86814"/>
    <x v="0"/>
    <n v="491.45338283730587"/>
  </r>
  <r>
    <n v="3205"/>
    <s v="Alvin Mullins"/>
    <x v="2"/>
    <n v="7.0000000000000007E-2"/>
    <n v="5.98"/>
    <n v="0.96"/>
    <x v="1"/>
    <x v="1"/>
    <x v="2"/>
    <x v="2"/>
    <x v="2"/>
    <s v="Newell 315"/>
    <n v="0.6"/>
    <s v="United States"/>
    <x v="2"/>
    <x v="37"/>
    <s v="Rexburg"/>
    <n v="83440"/>
    <x v="88"/>
    <d v="2015-04-03T00:00:00"/>
    <n v="32.83"/>
    <n v="10"/>
    <n v="56.4"/>
    <n v="87933"/>
    <x v="2"/>
    <n v="219.1433323198074"/>
  </r>
  <r>
    <n v="3206"/>
    <s v="Dana Rankin"/>
    <x v="2"/>
    <n v="0.01"/>
    <n v="39.979999999999997"/>
    <n v="4"/>
    <x v="1"/>
    <x v="1"/>
    <x v="1"/>
    <x v="1"/>
    <x v="5"/>
    <s v="Microsoft Natural Keyboard Elite"/>
    <n v="0.7"/>
    <s v="United States"/>
    <x v="2"/>
    <x v="37"/>
    <s v="Twin Falls"/>
    <n v="83301"/>
    <x v="88"/>
    <d v="2015-04-04T00:00:00"/>
    <n v="51.59"/>
    <n v="6"/>
    <n v="257.52"/>
    <n v="87933"/>
    <x v="2"/>
    <n v="551.67435516118428"/>
  </r>
  <r>
    <n v="193"/>
    <s v="Danny Hong"/>
    <x v="4"/>
    <n v="7.0000000000000007E-2"/>
    <n v="6.54"/>
    <n v="5.27"/>
    <x v="1"/>
    <x v="3"/>
    <x v="2"/>
    <x v="5"/>
    <x v="5"/>
    <s v="Wilson Jones® Four-Pocket Poly Binders"/>
    <n v="0.36"/>
    <s v="United States"/>
    <x v="2"/>
    <x v="15"/>
    <s v="Layton"/>
    <n v="84041"/>
    <x v="88"/>
    <d v="2015-04-01T00:00:00"/>
    <n v="-66.044499999999999"/>
    <n v="21"/>
    <n v="140.30000000000001"/>
    <n v="90432"/>
    <x v="2"/>
    <n v="1.2198640188179297"/>
  </r>
  <r>
    <n v="194"/>
    <s v="Tammy Goldman"/>
    <x v="4"/>
    <n v="0.09"/>
    <n v="3.29"/>
    <n v="1.35"/>
    <x v="1"/>
    <x v="3"/>
    <x v="2"/>
    <x v="14"/>
    <x v="2"/>
    <s v="Acco® Hot Clips™ Clips to Go"/>
    <n v="0.4"/>
    <s v="United States"/>
    <x v="2"/>
    <x v="15"/>
    <s v="Lehi"/>
    <n v="84043"/>
    <x v="88"/>
    <d v="2015-04-01T00:00:00"/>
    <n v="15.66"/>
    <n v="23"/>
    <n v="71.55"/>
    <n v="90432"/>
    <x v="2"/>
    <n v="-13.611103345638242"/>
  </r>
  <r>
    <n v="271"/>
    <s v="Sam Rouse"/>
    <x v="4"/>
    <n v="0.1"/>
    <n v="80.97"/>
    <n v="30.06"/>
    <x v="0"/>
    <x v="0"/>
    <x v="1"/>
    <x v="3"/>
    <x v="0"/>
    <s v="Hewlett-Packard Deskjet 940 REFURBISHED Color Inkjet Printer"/>
    <n v="0.4"/>
    <s v="United States"/>
    <x v="0"/>
    <x v="5"/>
    <s v="Forest Park"/>
    <n v="30297"/>
    <x v="88"/>
    <d v="2015-03-31T00:00:00"/>
    <n v="128.02529999999999"/>
    <n v="12"/>
    <n v="899.81"/>
    <n v="88940"/>
    <x v="0"/>
    <n v="1319.1519341884875"/>
  </r>
  <r>
    <n v="1314"/>
    <s v="Keith Marsh"/>
    <x v="4"/>
    <n v="0.04"/>
    <n v="5.34"/>
    <n v="2.99"/>
    <x v="1"/>
    <x v="2"/>
    <x v="2"/>
    <x v="5"/>
    <x v="5"/>
    <s v="Wilson Jones 14 Line Acrylic Coated Pressboard Data Binders"/>
    <n v="0.38"/>
    <s v="United States"/>
    <x v="2"/>
    <x v="8"/>
    <s v="Los Angeles"/>
    <n v="90058"/>
    <x v="88"/>
    <d v="2015-04-01T00:00:00"/>
    <n v="3.4510000000000001"/>
    <n v="45"/>
    <n v="240.6"/>
    <n v="22755"/>
    <x v="2"/>
    <n v="72.495487666846515"/>
  </r>
  <r>
    <n v="1314"/>
    <s v="Keith Marsh"/>
    <x v="4"/>
    <n v="0.06"/>
    <n v="55.99"/>
    <n v="5"/>
    <x v="1"/>
    <x v="2"/>
    <x v="1"/>
    <x v="12"/>
    <x v="1"/>
    <s v="Accessory6"/>
    <n v="0.8"/>
    <s v="United States"/>
    <x v="2"/>
    <x v="8"/>
    <s v="Los Angeles"/>
    <n v="90058"/>
    <x v="88"/>
    <d v="2015-04-01T00:00:00"/>
    <n v="-275.25299999999999"/>
    <n v="5"/>
    <n v="236.88"/>
    <n v="22755"/>
    <x v="2"/>
    <n v="337.22629523759167"/>
  </r>
  <r>
    <n v="1315"/>
    <s v="Adam Saunders Gray"/>
    <x v="4"/>
    <n v="0"/>
    <n v="4.91"/>
    <n v="5.68"/>
    <x v="1"/>
    <x v="2"/>
    <x v="2"/>
    <x v="5"/>
    <x v="5"/>
    <s v="Acco Pressboard Covers with Storage Hooks, 14 7/8&quot; x 11&quot;, Light Blue"/>
    <n v="0.36"/>
    <s v="United States"/>
    <x v="2"/>
    <x v="3"/>
    <s v="Colorado Springs"/>
    <n v="80906"/>
    <x v="88"/>
    <d v="2015-03-31T00:00:00"/>
    <n v="-95.047499999999999"/>
    <n v="9"/>
    <n v="48.3"/>
    <n v="87602"/>
    <x v="2"/>
    <n v="54.442941834550709"/>
  </r>
  <r>
    <n v="1316"/>
    <s v="Marion Lindsey"/>
    <x v="4"/>
    <n v="0.04"/>
    <n v="5.34"/>
    <n v="2.99"/>
    <x v="1"/>
    <x v="2"/>
    <x v="2"/>
    <x v="5"/>
    <x v="5"/>
    <s v="Wilson Jones 14 Line Acrylic Coated Pressboard Data Binders"/>
    <n v="0.38"/>
    <s v="United States"/>
    <x v="2"/>
    <x v="3"/>
    <s v="Commerce City"/>
    <n v="80022"/>
    <x v="88"/>
    <d v="2015-04-01T00:00:00"/>
    <n v="3.4510000000000001"/>
    <n v="11"/>
    <n v="58.81"/>
    <n v="87602"/>
    <x v="2"/>
    <n v="72.495487666846515"/>
  </r>
  <r>
    <n v="1316"/>
    <s v="Marion Lindsey"/>
    <x v="4"/>
    <n v="0.06"/>
    <n v="55.99"/>
    <n v="5"/>
    <x v="1"/>
    <x v="2"/>
    <x v="1"/>
    <x v="12"/>
    <x v="1"/>
    <s v="Accessory6"/>
    <n v="0.8"/>
    <s v="United States"/>
    <x v="2"/>
    <x v="3"/>
    <s v="Commerce City"/>
    <n v="80022"/>
    <x v="88"/>
    <d v="2015-04-01T00:00:00"/>
    <n v="-275.25299999999999"/>
    <n v="1"/>
    <n v="47.38"/>
    <n v="87602"/>
    <x v="2"/>
    <n v="337.22629523759167"/>
  </r>
  <r>
    <n v="1840"/>
    <s v="Clifford Webb"/>
    <x v="3"/>
    <n v="7.0000000000000007E-2"/>
    <n v="40.98"/>
    <n v="2.99"/>
    <x v="1"/>
    <x v="2"/>
    <x v="2"/>
    <x v="5"/>
    <x v="5"/>
    <s v="Avery Trapezoid Ring Binder, 3&quot; Capacity, Black, 1040 sheets"/>
    <n v="0.36"/>
    <s v="United States"/>
    <x v="3"/>
    <x v="35"/>
    <s v="Townsend"/>
    <n v="1469"/>
    <x v="88"/>
    <d v="2015-04-01T00:00:00"/>
    <n v="369.20519999999999"/>
    <n v="13"/>
    <n v="535.08000000000004"/>
    <n v="86599"/>
    <x v="3"/>
    <n v="710.52082373507824"/>
  </r>
  <r>
    <n v="2066"/>
    <s v="Claudia Webb"/>
    <x v="0"/>
    <n v="0.09"/>
    <n v="20.99"/>
    <n v="4.8099999999999996"/>
    <x v="2"/>
    <x v="2"/>
    <x v="1"/>
    <x v="12"/>
    <x v="6"/>
    <s v="1726 Digital Answering Machine"/>
    <n v="0.57999999999999996"/>
    <s v="United States"/>
    <x v="0"/>
    <x v="9"/>
    <s v="Indian Trail"/>
    <n v="28079"/>
    <x v="89"/>
    <d v="2015-04-01T00:00:00"/>
    <n v="272.69400000000002"/>
    <n v="2"/>
    <n v="38.979999999999997"/>
    <n v="85834"/>
    <x v="0"/>
    <n v="775.77209725697264"/>
  </r>
  <r>
    <n v="3177"/>
    <s v="Laurie Petty"/>
    <x v="0"/>
    <n v="0.06"/>
    <n v="1.68"/>
    <n v="1"/>
    <x v="1"/>
    <x v="1"/>
    <x v="2"/>
    <x v="2"/>
    <x v="2"/>
    <s v="Prang Dustless Chalk Sticks"/>
    <n v="0.35"/>
    <s v="United States"/>
    <x v="0"/>
    <x v="12"/>
    <s v="Jupiter"/>
    <n v="33458"/>
    <x v="89"/>
    <d v="2015-04-02T00:00:00"/>
    <n v="-1319.5"/>
    <n v="5"/>
    <n v="8.65"/>
    <n v="90819"/>
    <x v="0"/>
    <n v="-1168.9891327210034"/>
  </r>
  <r>
    <n v="1083"/>
    <s v="Hazel Dale"/>
    <x v="3"/>
    <n v="7.0000000000000007E-2"/>
    <n v="55.99"/>
    <n v="5"/>
    <x v="2"/>
    <x v="3"/>
    <x v="1"/>
    <x v="12"/>
    <x v="1"/>
    <s v="Accessory36"/>
    <n v="0.83"/>
    <s v="United States"/>
    <x v="1"/>
    <x v="10"/>
    <s v="Springfield"/>
    <n v="62701"/>
    <x v="89"/>
    <d v="2015-04-02T00:00:00"/>
    <n v="-232.99100000000001"/>
    <n v="1"/>
    <n v="54.08"/>
    <n v="88460"/>
    <x v="1"/>
    <n v="474.44188769196671"/>
  </r>
  <r>
    <n v="3224"/>
    <s v="Claudia White"/>
    <x v="0"/>
    <n v="0.06"/>
    <n v="60.98"/>
    <n v="30"/>
    <x v="0"/>
    <x v="0"/>
    <x v="0"/>
    <x v="9"/>
    <x v="3"/>
    <s v="Novimex Fabric Task Chair"/>
    <n v="0.7"/>
    <s v="United States"/>
    <x v="0"/>
    <x v="34"/>
    <s v="Gallatin"/>
    <n v="37066"/>
    <x v="90"/>
    <d v="2015-04-02T00:00:00"/>
    <n v="-74.087999999999994"/>
    <n v="2"/>
    <n v="125.9"/>
    <n v="86508"/>
    <x v="0"/>
    <n v="1600.9289949842246"/>
  </r>
  <r>
    <n v="623"/>
    <s v="Jenny Petty"/>
    <x v="1"/>
    <n v="0.05"/>
    <n v="6.48"/>
    <n v="8.4"/>
    <x v="1"/>
    <x v="2"/>
    <x v="2"/>
    <x v="7"/>
    <x v="5"/>
    <s v="Xerox 212"/>
    <n v="0.37"/>
    <s v="United States"/>
    <x v="3"/>
    <x v="47"/>
    <s v="Manchester"/>
    <n v="3101"/>
    <x v="90"/>
    <d v="2015-04-03T00:00:00"/>
    <n v="-226.34639999999999"/>
    <n v="21"/>
    <n v="136.99"/>
    <n v="91433"/>
    <x v="3"/>
    <n v="-39.894091340819756"/>
  </r>
  <r>
    <n v="624"/>
    <s v="Terry Klein"/>
    <x v="1"/>
    <n v="0.05"/>
    <n v="55.99"/>
    <n v="5"/>
    <x v="1"/>
    <x v="2"/>
    <x v="1"/>
    <x v="12"/>
    <x v="1"/>
    <s v="Accessory6"/>
    <n v="0.8"/>
    <s v="United States"/>
    <x v="3"/>
    <x v="42"/>
    <s v="Rutland"/>
    <n v="5701"/>
    <x v="90"/>
    <d v="2015-04-01T00:00:00"/>
    <n v="-281.17583999999999"/>
    <n v="2"/>
    <n v="99.36"/>
    <n v="91433"/>
    <x v="3"/>
    <n v="322.51796398472038"/>
  </r>
  <r>
    <n v="1849"/>
    <s v="Michelle Steele"/>
    <x v="1"/>
    <n v="0.09"/>
    <n v="35.99"/>
    <n v="1.1000000000000001"/>
    <x v="1"/>
    <x v="1"/>
    <x v="1"/>
    <x v="12"/>
    <x v="5"/>
    <s v="Accessory35"/>
    <n v="0.55000000000000004"/>
    <s v="United States"/>
    <x v="0"/>
    <x v="16"/>
    <s v="Enterprise"/>
    <n v="36330"/>
    <x v="90"/>
    <d v="2015-04-03T00:00:00"/>
    <n v="19.350000000000001"/>
    <n v="8"/>
    <n v="222.71"/>
    <n v="89697"/>
    <x v="0"/>
    <n v="166.20281658949867"/>
  </r>
  <r>
    <n v="1849"/>
    <s v="Michelle Steele"/>
    <x v="1"/>
    <n v="0.01"/>
    <n v="125.99"/>
    <n v="2.5"/>
    <x v="1"/>
    <x v="1"/>
    <x v="1"/>
    <x v="12"/>
    <x v="5"/>
    <s v="i2000"/>
    <n v="0.6"/>
    <s v="United States"/>
    <x v="0"/>
    <x v="16"/>
    <s v="Enterprise"/>
    <n v="36330"/>
    <x v="90"/>
    <d v="2015-04-02T00:00:00"/>
    <n v="-967.83399999999995"/>
    <n v="2"/>
    <n v="220.52"/>
    <n v="89697"/>
    <x v="0"/>
    <n v="-429.59179929305975"/>
  </r>
  <r>
    <n v="3246"/>
    <s v="Wanda Harris"/>
    <x v="2"/>
    <n v="0.06"/>
    <n v="5.18"/>
    <n v="2.04"/>
    <x v="1"/>
    <x v="0"/>
    <x v="2"/>
    <x v="7"/>
    <x v="2"/>
    <s v="Array® Memo Cubes"/>
    <n v="0.36"/>
    <s v="United States"/>
    <x v="3"/>
    <x v="47"/>
    <s v="Hudson"/>
    <n v="3051"/>
    <x v="90"/>
    <d v="2015-04-01T00:00:00"/>
    <n v="1.9503999999999999"/>
    <n v="4"/>
    <n v="21.86"/>
    <n v="88330"/>
    <x v="3"/>
    <n v="41.889185989415608"/>
  </r>
  <r>
    <n v="568"/>
    <s v="Peter McConnell"/>
    <x v="4"/>
    <n v="0.08"/>
    <n v="67.28"/>
    <n v="19.989999999999998"/>
    <x v="2"/>
    <x v="1"/>
    <x v="2"/>
    <x v="5"/>
    <x v="5"/>
    <s v="Catalog Binders with Expanding Posts"/>
    <n v="0.4"/>
    <s v="United States"/>
    <x v="0"/>
    <x v="0"/>
    <s v="Columbus"/>
    <n v="39701"/>
    <x v="90"/>
    <d v="2015-04-03T00:00:00"/>
    <n v="224.85059999999999"/>
    <n v="16"/>
    <n v="1066.54"/>
    <n v="88882"/>
    <x v="0"/>
    <n v="811.751513488456"/>
  </r>
  <r>
    <n v="3306"/>
    <s v="Claire Warren"/>
    <x v="4"/>
    <n v="0.06"/>
    <n v="11.33"/>
    <n v="6.12"/>
    <x v="1"/>
    <x v="0"/>
    <x v="2"/>
    <x v="8"/>
    <x v="6"/>
    <s v="Holmes Replacement Filter for HEPA Air Cleaner, Medium Room"/>
    <n v="0.42"/>
    <s v="United States"/>
    <x v="3"/>
    <x v="22"/>
    <s v="New London"/>
    <n v="6320"/>
    <x v="90"/>
    <d v="2015-04-03T00:00:00"/>
    <n v="-15.92"/>
    <n v="1"/>
    <n v="17.62"/>
    <n v="90461"/>
    <x v="3"/>
    <n v="138.49282058989709"/>
  </r>
  <r>
    <n v="2859"/>
    <s v="Brad H Blake"/>
    <x v="3"/>
    <n v="0.03"/>
    <n v="142.86000000000001"/>
    <n v="19.989999999999998"/>
    <x v="1"/>
    <x v="3"/>
    <x v="2"/>
    <x v="6"/>
    <x v="5"/>
    <s v="Letter Size Cart"/>
    <n v="0.56000000000000005"/>
    <s v="United States"/>
    <x v="0"/>
    <x v="12"/>
    <s v="Gainesville"/>
    <n v="32601"/>
    <x v="90"/>
    <d v="2015-04-03T00:00:00"/>
    <n v="-8.3880999999999997"/>
    <n v="23"/>
    <n v="3292.02"/>
    <n v="88281"/>
    <x v="0"/>
    <n v="1275.1635804230659"/>
  </r>
  <r>
    <n v="197"/>
    <s v="Samantha Weaver"/>
    <x v="0"/>
    <n v="0"/>
    <n v="161.55000000000001"/>
    <n v="19.989999999999998"/>
    <x v="1"/>
    <x v="0"/>
    <x v="2"/>
    <x v="6"/>
    <x v="5"/>
    <s v="Fellowes Super Stor/Drawer® Files"/>
    <n v="0.66"/>
    <s v="United States"/>
    <x v="1"/>
    <x v="38"/>
    <s v="Overland Park"/>
    <n v="66212"/>
    <x v="91"/>
    <d v="2015-04-04T00:00:00"/>
    <n v="1167.1579999999999"/>
    <n v="19"/>
    <n v="3108.98"/>
    <n v="88921"/>
    <x v="1"/>
    <n v="2720.4010449724296"/>
  </r>
  <r>
    <n v="198"/>
    <s v="Leroy Blanchard"/>
    <x v="0"/>
    <n v="0"/>
    <n v="161.55000000000001"/>
    <n v="19.989999999999998"/>
    <x v="1"/>
    <x v="0"/>
    <x v="2"/>
    <x v="6"/>
    <x v="5"/>
    <s v="Fellowes Super Stor/Drawer® Files"/>
    <n v="0.66"/>
    <s v="United States"/>
    <x v="1"/>
    <x v="25"/>
    <s v="Detroit"/>
    <n v="48138"/>
    <x v="91"/>
    <d v="2015-04-04T00:00:00"/>
    <n v="1014.92"/>
    <n v="77"/>
    <n v="12599.55"/>
    <n v="51072"/>
    <x v="1"/>
    <n v="2564.5054170483836"/>
  </r>
  <r>
    <n v="2667"/>
    <s v="Pat Baker"/>
    <x v="1"/>
    <n v="0.04"/>
    <n v="90.24"/>
    <n v="0.99"/>
    <x v="1"/>
    <x v="2"/>
    <x v="2"/>
    <x v="8"/>
    <x v="5"/>
    <s v="Kensington 6 Outlet MasterPiece® HOMEOFFICE Power Control Center"/>
    <n v="0.56000000000000005"/>
    <s v="United States"/>
    <x v="3"/>
    <x v="27"/>
    <s v="Lakewood"/>
    <n v="44107"/>
    <x v="91"/>
    <d v="2015-04-04T00:00:00"/>
    <n v="246.2748"/>
    <n v="4"/>
    <n v="356.92"/>
    <n v="87831"/>
    <x v="3"/>
    <n v="666.24273879397049"/>
  </r>
  <r>
    <n v="2667"/>
    <s v="Pat Baker"/>
    <x v="1"/>
    <n v="0.09"/>
    <n v="47.9"/>
    <n v="5.86"/>
    <x v="2"/>
    <x v="2"/>
    <x v="2"/>
    <x v="7"/>
    <x v="5"/>
    <s v="Xerox 1938"/>
    <n v="0.37"/>
    <s v="United States"/>
    <x v="3"/>
    <x v="27"/>
    <s v="Lakewood"/>
    <n v="44107"/>
    <x v="91"/>
    <d v="2015-04-04T00:00:00"/>
    <n v="93.950400000000002"/>
    <n v="3"/>
    <n v="136.16"/>
    <n v="87831"/>
    <x v="3"/>
    <n v="239.02082535358113"/>
  </r>
  <r>
    <n v="228"/>
    <s v="Colleen Andrews"/>
    <x v="4"/>
    <n v="0.03"/>
    <n v="60.89"/>
    <n v="32.409999999999997"/>
    <x v="0"/>
    <x v="0"/>
    <x v="0"/>
    <x v="9"/>
    <x v="3"/>
    <s v="Global Push Button Manager's Chair, Indigo"/>
    <n v="0.56000000000000005"/>
    <s v="United States"/>
    <x v="0"/>
    <x v="9"/>
    <s v="Mint Hill"/>
    <n v="28227"/>
    <x v="91"/>
    <d v="2015-04-03T00:00:00"/>
    <n v="36.353999999999999"/>
    <n v="7"/>
    <n v="450.49"/>
    <n v="88527"/>
    <x v="0"/>
    <n v="1406.5646017070326"/>
  </r>
  <r>
    <n v="2957"/>
    <s v="Francis I Davis"/>
    <x v="4"/>
    <n v="0.1"/>
    <n v="37.94"/>
    <n v="5.08"/>
    <x v="2"/>
    <x v="3"/>
    <x v="2"/>
    <x v="7"/>
    <x v="2"/>
    <s v="Snap-A-Way® Black Print Carbonless Ruled Speed Letter, Triplicate"/>
    <n v="0.38"/>
    <s v="United States"/>
    <x v="1"/>
    <x v="30"/>
    <s v="Milwaukee"/>
    <n v="53209"/>
    <x v="91"/>
    <d v="2015-04-04T00:00:00"/>
    <n v="95.054400000000001"/>
    <n v="4"/>
    <n v="137.76"/>
    <n v="90264"/>
    <x v="1"/>
    <n v="173.9021439628805"/>
  </r>
  <r>
    <n v="1112"/>
    <s v="Luis Kerr"/>
    <x v="3"/>
    <n v="0.03"/>
    <n v="300.98"/>
    <n v="54.92"/>
    <x v="0"/>
    <x v="3"/>
    <x v="0"/>
    <x v="10"/>
    <x v="0"/>
    <s v="Atlantic Metals Mobile 5-Shelf Bookcases, Custom Colors"/>
    <n v="0.55000000000000004"/>
    <s v="United States"/>
    <x v="2"/>
    <x v="8"/>
    <s v="Yucaipa"/>
    <n v="92399"/>
    <x v="91"/>
    <d v="2015-04-04T00:00:00"/>
    <n v="1272.5808"/>
    <n v="12"/>
    <n v="3527.82"/>
    <n v="90832"/>
    <x v="2"/>
    <n v="4235.8892817550068"/>
  </r>
  <r>
    <n v="1112"/>
    <s v="Luis Kerr"/>
    <x v="3"/>
    <n v="0.02"/>
    <n v="2550.14"/>
    <n v="29.7"/>
    <x v="0"/>
    <x v="3"/>
    <x v="1"/>
    <x v="3"/>
    <x v="3"/>
    <s v="Epson DFX-8500 Dot Matrix Printer"/>
    <n v="0.56999999999999995"/>
    <s v="United States"/>
    <x v="2"/>
    <x v="8"/>
    <s v="Yucaipa"/>
    <n v="92399"/>
    <x v="91"/>
    <d v="2015-04-04T00:00:00"/>
    <n v="-5390.7388920000003"/>
    <n v="2"/>
    <n v="4698.21"/>
    <n v="90832"/>
    <x v="2"/>
    <n v="3785.6595341844577"/>
  </r>
  <r>
    <n v="1777"/>
    <s v="Miriam Greenberg"/>
    <x v="3"/>
    <n v="0.03"/>
    <n v="19.989999999999998"/>
    <n v="11.17"/>
    <x v="1"/>
    <x v="3"/>
    <x v="0"/>
    <x v="11"/>
    <x v="4"/>
    <s v="Telescoping Adjustable Floor Lamp"/>
    <n v="0.6"/>
    <s v="United States"/>
    <x v="1"/>
    <x v="2"/>
    <s v="Valparaiso"/>
    <n v="46383"/>
    <x v="91"/>
    <d v="2015-04-03T00:00:00"/>
    <n v="-20.8764"/>
    <n v="12"/>
    <n v="251.61"/>
    <n v="89942"/>
    <x v="1"/>
    <n v="666.87028511244625"/>
  </r>
  <r>
    <n v="2014"/>
    <s v="Cathy Simon"/>
    <x v="0"/>
    <n v="0.06"/>
    <n v="6.48"/>
    <n v="7.49"/>
    <x v="1"/>
    <x v="2"/>
    <x v="2"/>
    <x v="7"/>
    <x v="5"/>
    <s v="Xerox 220"/>
    <n v="0.37"/>
    <s v="United States"/>
    <x v="1"/>
    <x v="20"/>
    <s v="Council Bluffs"/>
    <n v="51503"/>
    <x v="92"/>
    <d v="2015-04-04T00:00:00"/>
    <n v="-191.49"/>
    <n v="12"/>
    <n v="74.930000000000007"/>
    <n v="88368"/>
    <x v="1"/>
    <n v="256.53924976266626"/>
  </r>
  <r>
    <n v="911"/>
    <s v="Marsha P Joyner"/>
    <x v="1"/>
    <n v="0.01"/>
    <n v="59.76"/>
    <n v="9.7100000000000009"/>
    <x v="1"/>
    <x v="3"/>
    <x v="2"/>
    <x v="6"/>
    <x v="5"/>
    <s v="Advantus 10-Drawer Portable Organizer, Chrome Metal Frame, Smoke Drawers"/>
    <n v="0.56999999999999995"/>
    <s v="United States"/>
    <x v="3"/>
    <x v="44"/>
    <s v="Wheeling"/>
    <n v="26003"/>
    <x v="92"/>
    <d v="2015-04-06T00:00:00"/>
    <n v="354.3288"/>
    <n v="8"/>
    <n v="513.52"/>
    <n v="90186"/>
    <x v="3"/>
    <n v="920.10659987519352"/>
  </r>
  <r>
    <n v="2685"/>
    <s v="Kathryn Wolfe"/>
    <x v="1"/>
    <n v="0"/>
    <n v="7.38"/>
    <n v="11.51"/>
    <x v="1"/>
    <x v="0"/>
    <x v="2"/>
    <x v="5"/>
    <x v="5"/>
    <s v="GBC Plastic Binding Combs"/>
    <n v="0.36"/>
    <s v="United States"/>
    <x v="3"/>
    <x v="11"/>
    <s v="Plainview"/>
    <n v="11803"/>
    <x v="92"/>
    <d v="2015-04-05T00:00:00"/>
    <n v="-66.171000000000006"/>
    <n v="2"/>
    <n v="17.64"/>
    <n v="89147"/>
    <x v="3"/>
    <n v="198.16225317374492"/>
  </r>
  <r>
    <n v="321"/>
    <s v="Arthur Lowe Nash"/>
    <x v="2"/>
    <n v="0.04"/>
    <n v="8.33"/>
    <n v="1.99"/>
    <x v="1"/>
    <x v="1"/>
    <x v="1"/>
    <x v="1"/>
    <x v="1"/>
    <s v="80 Minute Slim Jewel Case CD-R , 10/Pack - Staples"/>
    <n v="0.52"/>
    <s v="United States"/>
    <x v="3"/>
    <x v="36"/>
    <s v="Potomac"/>
    <n v="20854"/>
    <x v="92"/>
    <d v="2015-04-09T00:00:00"/>
    <n v="9.9268000000000001"/>
    <n v="11"/>
    <n v="89.76"/>
    <n v="91057"/>
    <x v="3"/>
    <n v="184.85181258168808"/>
  </r>
  <r>
    <n v="975"/>
    <s v="Francis Evans"/>
    <x v="2"/>
    <n v="0.1"/>
    <n v="2.2200000000000002"/>
    <n v="5"/>
    <x v="1"/>
    <x v="3"/>
    <x v="2"/>
    <x v="8"/>
    <x v="5"/>
    <s v="Hoover Replacement Belt for Commercial Guardsman Heavy-Duty Upright Vacuum"/>
    <n v="0.55000000000000004"/>
    <s v="United States"/>
    <x v="3"/>
    <x v="35"/>
    <s v="Boston"/>
    <n v="2108"/>
    <x v="92"/>
    <d v="2015-04-09T00:00:00"/>
    <n v="-21.319199999999999"/>
    <n v="3"/>
    <n v="8.8000000000000007"/>
    <n v="87260"/>
    <x v="3"/>
    <n v="231.12675270865216"/>
  </r>
  <r>
    <n v="1918"/>
    <s v="Hannah Tyson"/>
    <x v="2"/>
    <n v="0.1"/>
    <n v="10.44"/>
    <n v="5.75"/>
    <x v="2"/>
    <x v="2"/>
    <x v="2"/>
    <x v="5"/>
    <x v="5"/>
    <s v="Avery® 3 1/2&quot; Diskette Storage Pages, 10/Pack"/>
    <n v="0.39"/>
    <s v="United States"/>
    <x v="0"/>
    <x v="1"/>
    <s v="Paragould"/>
    <n v="72450"/>
    <x v="92"/>
    <d v="2015-04-11T00:00:00"/>
    <n v="125.724"/>
    <n v="17"/>
    <n v="168.04"/>
    <n v="85898"/>
    <x v="0"/>
    <n v="243.42079702234594"/>
  </r>
  <r>
    <n v="2548"/>
    <s v="Wayne Bass"/>
    <x v="2"/>
    <n v="0"/>
    <n v="35.99"/>
    <n v="0.99"/>
    <x v="1"/>
    <x v="0"/>
    <x v="1"/>
    <x v="12"/>
    <x v="1"/>
    <s v="Accessory31"/>
    <n v="0.35"/>
    <s v="United States"/>
    <x v="2"/>
    <x v="8"/>
    <s v="Los Angeles"/>
    <n v="90068"/>
    <x v="92"/>
    <d v="2015-04-11T00:00:00"/>
    <n v="840.05100000000004"/>
    <n v="46"/>
    <n v="1477.57"/>
    <n v="46436"/>
    <x v="2"/>
    <n v="998.97608202250319"/>
  </r>
  <r>
    <n v="2551"/>
    <s v="Joan Bowers"/>
    <x v="2"/>
    <n v="0"/>
    <n v="35.99"/>
    <n v="0.99"/>
    <x v="1"/>
    <x v="0"/>
    <x v="1"/>
    <x v="12"/>
    <x v="1"/>
    <s v="Accessory31"/>
    <n v="0.35"/>
    <s v="United States"/>
    <x v="3"/>
    <x v="28"/>
    <s v="York"/>
    <n v="17403"/>
    <x v="92"/>
    <d v="2015-04-11T00:00:00"/>
    <n v="265.96050000000002"/>
    <n v="12"/>
    <n v="385.45"/>
    <n v="88656"/>
    <x v="3"/>
    <n v="411.09264304715049"/>
  </r>
  <r>
    <n v="114"/>
    <s v="Ron Newton"/>
    <x v="4"/>
    <n v="0.01"/>
    <n v="4.91"/>
    <n v="0.5"/>
    <x v="1"/>
    <x v="2"/>
    <x v="2"/>
    <x v="13"/>
    <x v="5"/>
    <s v="Avery 493"/>
    <n v="0.36"/>
    <s v="United States"/>
    <x v="2"/>
    <x v="14"/>
    <s v="Lake Oswego"/>
    <n v="97035"/>
    <x v="92"/>
    <d v="2015-04-06T00:00:00"/>
    <n v="40.247700000000002"/>
    <n v="12"/>
    <n v="58.33"/>
    <n v="89584"/>
    <x v="2"/>
    <n v="43.208510155226492"/>
  </r>
  <r>
    <n v="114"/>
    <s v="Ron Newton"/>
    <x v="4"/>
    <n v="0.09"/>
    <n v="4"/>
    <n v="1.3"/>
    <x v="2"/>
    <x v="2"/>
    <x v="2"/>
    <x v="7"/>
    <x v="2"/>
    <s v="EcoTones® Memo Sheets"/>
    <n v="0.37"/>
    <s v="United States"/>
    <x v="2"/>
    <x v="14"/>
    <s v="Lake Oswego"/>
    <n v="97035"/>
    <x v="92"/>
    <d v="2015-04-06T00:00:00"/>
    <n v="14.0898"/>
    <n v="5"/>
    <n v="20.420000000000002"/>
    <n v="89584"/>
    <x v="2"/>
    <n v="-91.088725790554832"/>
  </r>
  <r>
    <n v="117"/>
    <s v="Linda Weiss"/>
    <x v="4"/>
    <n v="0.01"/>
    <n v="4.91"/>
    <n v="0.5"/>
    <x v="1"/>
    <x v="2"/>
    <x v="2"/>
    <x v="13"/>
    <x v="5"/>
    <s v="Avery 493"/>
    <n v="0.36"/>
    <s v="United States"/>
    <x v="2"/>
    <x v="4"/>
    <s v="Seattle"/>
    <n v="98103"/>
    <x v="92"/>
    <d v="2015-04-06T00:00:00"/>
    <n v="112.06"/>
    <n v="47"/>
    <n v="228.46"/>
    <n v="13959"/>
    <x v="2"/>
    <n v="116.74615253866551"/>
  </r>
  <r>
    <n v="117"/>
    <s v="Linda Weiss"/>
    <x v="4"/>
    <n v="0.09"/>
    <n v="4"/>
    <n v="1.3"/>
    <x v="2"/>
    <x v="2"/>
    <x v="2"/>
    <x v="7"/>
    <x v="2"/>
    <s v="EcoTones® Memo Sheets"/>
    <n v="0.37"/>
    <s v="United States"/>
    <x v="2"/>
    <x v="4"/>
    <s v="Seattle"/>
    <n v="98103"/>
    <x v="92"/>
    <d v="2015-04-06T00:00:00"/>
    <n v="16.79"/>
    <n v="19"/>
    <n v="77.61"/>
    <n v="13959"/>
    <x v="2"/>
    <n v="-88.323651534977969"/>
  </r>
  <r>
    <n v="1590"/>
    <s v="Lucille Buchanan"/>
    <x v="4"/>
    <n v="0.03"/>
    <n v="19.04"/>
    <n v="6.38"/>
    <x v="2"/>
    <x v="3"/>
    <x v="0"/>
    <x v="11"/>
    <x v="5"/>
    <s v="Eldon Expressions™ Desk Accessory, Wood Photo Frame, Mahogany"/>
    <n v="0.56000000000000005"/>
    <s v="United States"/>
    <x v="3"/>
    <x v="27"/>
    <s v="Willoughby"/>
    <n v="44094"/>
    <x v="92"/>
    <d v="2015-04-04T00:00:00"/>
    <n v="83.793599999999998"/>
    <n v="7"/>
    <n v="144.03"/>
    <n v="86668"/>
    <x v="3"/>
    <n v="334.95674398698645"/>
  </r>
  <r>
    <n v="1593"/>
    <s v="Ronald O'Neill"/>
    <x v="4"/>
    <n v="0.02"/>
    <n v="5.53"/>
    <n v="6.98"/>
    <x v="1"/>
    <x v="3"/>
    <x v="2"/>
    <x v="5"/>
    <x v="5"/>
    <s v="Avery Durable Poly Binders"/>
    <n v="0.39"/>
    <s v="United States"/>
    <x v="1"/>
    <x v="19"/>
    <s v="Bartlesville"/>
    <n v="74006"/>
    <x v="92"/>
    <d v="2015-04-06T00:00:00"/>
    <n v="-77.823719999999994"/>
    <n v="8"/>
    <n v="48.81"/>
    <n v="86668"/>
    <x v="1"/>
    <n v="91.233873793220738"/>
  </r>
  <r>
    <n v="2441"/>
    <s v="Kenneth Capps"/>
    <x v="4"/>
    <n v="0.02"/>
    <n v="63.94"/>
    <n v="14.48"/>
    <x v="1"/>
    <x v="1"/>
    <x v="0"/>
    <x v="11"/>
    <x v="5"/>
    <s v="Howard Miller 16&quot; Diameter Gallery Wall Clock"/>
    <n v="0.46"/>
    <s v="United States"/>
    <x v="0"/>
    <x v="12"/>
    <s v="Melbourne"/>
    <n v="32935"/>
    <x v="92"/>
    <d v="2015-04-04T00:00:00"/>
    <n v="-100.17"/>
    <n v="11"/>
    <n v="709.7"/>
    <n v="89300"/>
    <x v="0"/>
    <n v="487.90171300083699"/>
  </r>
  <r>
    <n v="2442"/>
    <s v="Natalie Aldridge"/>
    <x v="4"/>
    <n v="0.01"/>
    <n v="5.0199999999999996"/>
    <n v="5.14"/>
    <x v="1"/>
    <x v="1"/>
    <x v="1"/>
    <x v="1"/>
    <x v="1"/>
    <s v="Imation 3.5, DISKETTE 44766 HGHLD3.52HD/FM, 10/Pack"/>
    <n v="0.79"/>
    <s v="United States"/>
    <x v="0"/>
    <x v="12"/>
    <s v="Merritt Island"/>
    <n v="32953"/>
    <x v="92"/>
    <d v="2015-04-06T00:00:00"/>
    <n v="-3.948"/>
    <n v="5"/>
    <n v="27.42"/>
    <n v="89300"/>
    <x v="0"/>
    <n v="424.57639097861698"/>
  </r>
  <r>
    <n v="3400"/>
    <s v="Florence Gold"/>
    <x v="4"/>
    <n v="0.1"/>
    <n v="9.3800000000000008"/>
    <n v="4.93"/>
    <x v="2"/>
    <x v="0"/>
    <x v="0"/>
    <x v="11"/>
    <x v="5"/>
    <s v="Eldon Expressions Punched Metal &amp; Wood Desk Accessories, Black &amp; Cherry"/>
    <n v="0.56999999999999995"/>
    <s v="United States"/>
    <x v="3"/>
    <x v="44"/>
    <s v="Fairmont"/>
    <n v="26554"/>
    <x v="92"/>
    <d v="2015-04-04T00:00:00"/>
    <n v="-24.7104"/>
    <n v="15"/>
    <n v="135.78"/>
    <n v="87537"/>
    <x v="3"/>
    <n v="106.51884933923002"/>
  </r>
  <r>
    <n v="1733"/>
    <s v="Nina Horne Kelly"/>
    <x v="3"/>
    <n v="0.02"/>
    <n v="60.98"/>
    <n v="49"/>
    <x v="1"/>
    <x v="0"/>
    <x v="2"/>
    <x v="8"/>
    <x v="4"/>
    <s v="Euro Pro Shark Stick Mini Vacuum"/>
    <n v="0.59"/>
    <s v="United States"/>
    <x v="3"/>
    <x v="31"/>
    <s v="Washington"/>
    <n v="20012"/>
    <x v="92"/>
    <d v="2015-04-06T00:00:00"/>
    <n v="-662.52"/>
    <n v="34"/>
    <n v="2119.54"/>
    <n v="3841"/>
    <x v="3"/>
    <n v="1173.095980625141"/>
  </r>
  <r>
    <n v="1733"/>
    <s v="Nina Horne Kelly"/>
    <x v="3"/>
    <n v="0.02"/>
    <n v="1270.99"/>
    <n v="19.989999999999998"/>
    <x v="1"/>
    <x v="0"/>
    <x v="2"/>
    <x v="5"/>
    <x v="5"/>
    <s v="Fellowes PB500 Electric Punch Plastic Comb Binding Machine with Manual Bind"/>
    <n v="0.35"/>
    <s v="United States"/>
    <x v="3"/>
    <x v="31"/>
    <s v="Washington"/>
    <n v="20012"/>
    <x v="92"/>
    <d v="2015-04-06T00:00:00"/>
    <n v="9228.2255999999998"/>
    <n v="36"/>
    <n v="23939.200000000001"/>
    <n v="3841"/>
    <x v="3"/>
    <n v="14091.346166822248"/>
  </r>
  <r>
    <n v="1734"/>
    <s v="Christopher Meadows"/>
    <x v="3"/>
    <n v="0.02"/>
    <n v="60.98"/>
    <n v="49"/>
    <x v="1"/>
    <x v="0"/>
    <x v="2"/>
    <x v="8"/>
    <x v="4"/>
    <s v="Euro Pro Shark Stick Mini Vacuum"/>
    <n v="0.59"/>
    <s v="United States"/>
    <x v="3"/>
    <x v="11"/>
    <s v="Harrison"/>
    <n v="10528"/>
    <x v="92"/>
    <d v="2015-04-06T00:00:00"/>
    <n v="-596.26800000000003"/>
    <n v="9"/>
    <n v="561.05999999999995"/>
    <n v="88443"/>
    <x v="3"/>
    <n v="1240.9397327844174"/>
  </r>
  <r>
    <n v="1734"/>
    <s v="Christopher Meadows"/>
    <x v="3"/>
    <n v="0.02"/>
    <n v="1270.99"/>
    <n v="19.989999999999998"/>
    <x v="1"/>
    <x v="0"/>
    <x v="2"/>
    <x v="5"/>
    <x v="5"/>
    <s v="Fellowes PB500 Electric Punch Plastic Comb Binding Machine with Manual Bind"/>
    <n v="0.35"/>
    <s v="United States"/>
    <x v="3"/>
    <x v="11"/>
    <s v="Harrison"/>
    <n v="10528"/>
    <x v="92"/>
    <d v="2015-04-06T00:00:00"/>
    <n v="7889.6877000000004"/>
    <n v="9"/>
    <n v="11434.33"/>
    <n v="88443"/>
    <x v="3"/>
    <n v="12720.648926838578"/>
  </r>
  <r>
    <n v="1734"/>
    <s v="Christopher Meadows"/>
    <x v="3"/>
    <n v="0.05"/>
    <n v="205.99"/>
    <n v="8.99"/>
    <x v="2"/>
    <x v="0"/>
    <x v="1"/>
    <x v="12"/>
    <x v="5"/>
    <s v="StarTAC 8000"/>
    <n v="0.6"/>
    <s v="United States"/>
    <x v="3"/>
    <x v="11"/>
    <s v="Harrison"/>
    <n v="10528"/>
    <x v="92"/>
    <d v="2015-04-06T00:00:00"/>
    <n v="1545.8097600000001"/>
    <n v="19"/>
    <n v="3229.24"/>
    <n v="88443"/>
    <x v="3"/>
    <n v="2689.2448409093317"/>
  </r>
  <r>
    <n v="2603"/>
    <s v="Penny Leach"/>
    <x v="0"/>
    <n v="7.0000000000000007E-2"/>
    <n v="200.99"/>
    <n v="4.2"/>
    <x v="1"/>
    <x v="3"/>
    <x v="1"/>
    <x v="12"/>
    <x v="5"/>
    <s v="2160i"/>
    <n v="0.59"/>
    <s v="United States"/>
    <x v="3"/>
    <x v="33"/>
    <s v="Hackensack"/>
    <n v="7601"/>
    <x v="93"/>
    <d v="2015-04-06T00:00:00"/>
    <n v="2225.0761200000002"/>
    <n v="22"/>
    <n v="3705.14"/>
    <n v="87383"/>
    <x v="3"/>
    <n v="3395.4786009099744"/>
  </r>
  <r>
    <n v="2604"/>
    <s v="Gina Curry"/>
    <x v="0"/>
    <n v="0.01"/>
    <n v="297.48"/>
    <n v="18.059999999999999"/>
    <x v="0"/>
    <x v="3"/>
    <x v="1"/>
    <x v="3"/>
    <x v="3"/>
    <s v="Panasonic KX-P3200 Dot Matrix Printer"/>
    <n v="0.6"/>
    <s v="United States"/>
    <x v="3"/>
    <x v="33"/>
    <s v="Iselin"/>
    <n v="8830"/>
    <x v="93"/>
    <d v="2015-04-06T00:00:00"/>
    <n v="-338.18083200000001"/>
    <n v="3"/>
    <n v="945.36"/>
    <n v="87383"/>
    <x v="3"/>
    <n v="1700.4335458853093"/>
  </r>
  <r>
    <n v="635"/>
    <s v="Juan Justice"/>
    <x v="1"/>
    <n v="0.01"/>
    <n v="2.08"/>
    <n v="5.33"/>
    <x v="1"/>
    <x v="3"/>
    <x v="0"/>
    <x v="11"/>
    <x v="5"/>
    <s v="Eldon® Wave Desk Accessories"/>
    <n v="0.43"/>
    <s v="United States"/>
    <x v="1"/>
    <x v="7"/>
    <s v="Saint Paul"/>
    <n v="55106"/>
    <x v="93"/>
    <d v="2015-04-05T00:00:00"/>
    <n v="-103.7124"/>
    <n v="12"/>
    <n v="28.32"/>
    <n v="89284"/>
    <x v="1"/>
    <n v="32.912988179760561"/>
  </r>
  <r>
    <n v="635"/>
    <s v="Juan Justice"/>
    <x v="1"/>
    <n v="0.03"/>
    <n v="370.98"/>
    <n v="99"/>
    <x v="0"/>
    <x v="3"/>
    <x v="2"/>
    <x v="6"/>
    <x v="3"/>
    <s v="Sauder Facets Collection Locker/File Cabinet, Sky Alder Finish"/>
    <n v="0.65"/>
    <s v="United States"/>
    <x v="1"/>
    <x v="7"/>
    <s v="Saint Paul"/>
    <n v="55106"/>
    <x v="93"/>
    <d v="2015-04-06T00:00:00"/>
    <n v="-124.2864"/>
    <n v="6"/>
    <n v="2309.4899999999998"/>
    <n v="89284"/>
    <x v="1"/>
    <n v="4122.7266745060306"/>
  </r>
  <r>
    <n v="1246"/>
    <s v="Lois Hansen"/>
    <x v="1"/>
    <n v="0.1"/>
    <n v="22.38"/>
    <n v="15.1"/>
    <x v="1"/>
    <x v="2"/>
    <x v="2"/>
    <x v="5"/>
    <x v="5"/>
    <s v="Avery Flip-Chart Easel Binder, Black"/>
    <n v="0.38"/>
    <s v="United States"/>
    <x v="3"/>
    <x v="11"/>
    <s v="New York City"/>
    <n v="10009"/>
    <x v="93"/>
    <d v="2015-04-06T00:00:00"/>
    <n v="-107.51349999999999"/>
    <n v="26"/>
    <n v="564.98"/>
    <n v="36452"/>
    <x v="3"/>
    <n v="292.06485224300468"/>
  </r>
  <r>
    <n v="1246"/>
    <s v="Lois Hansen"/>
    <x v="1"/>
    <n v="0.04"/>
    <n v="6.98"/>
    <n v="2.83"/>
    <x v="1"/>
    <x v="2"/>
    <x v="0"/>
    <x v="11"/>
    <x v="1"/>
    <s v="G.E. Halogen Desk Lamp Bulbs"/>
    <n v="0.37"/>
    <s v="United States"/>
    <x v="3"/>
    <x v="11"/>
    <s v="New York City"/>
    <n v="10009"/>
    <x v="93"/>
    <d v="2015-04-07T00:00:00"/>
    <n v="46.01"/>
    <n v="18"/>
    <n v="129.47999999999999"/>
    <n v="36452"/>
    <x v="3"/>
    <n v="93.229692692749495"/>
  </r>
  <r>
    <n v="1247"/>
    <s v="Henry O'Connell"/>
    <x v="1"/>
    <n v="0.1"/>
    <n v="22.38"/>
    <n v="15.1"/>
    <x v="1"/>
    <x v="2"/>
    <x v="2"/>
    <x v="5"/>
    <x v="5"/>
    <s v="Avery Flip-Chart Easel Binder, Black"/>
    <n v="0.38"/>
    <s v="United States"/>
    <x v="1"/>
    <x v="18"/>
    <s v="Leander"/>
    <n v="78641"/>
    <x v="93"/>
    <d v="2015-04-06T00:00:00"/>
    <n v="-107.51349999999999"/>
    <n v="7"/>
    <n v="152.11000000000001"/>
    <n v="91555"/>
    <x v="1"/>
    <n v="292.06485224300468"/>
  </r>
  <r>
    <n v="1247"/>
    <s v="Henry O'Connell"/>
    <x v="1"/>
    <n v="0.04"/>
    <n v="6.98"/>
    <n v="2.83"/>
    <x v="1"/>
    <x v="2"/>
    <x v="0"/>
    <x v="11"/>
    <x v="1"/>
    <s v="G.E. Halogen Desk Lamp Bulbs"/>
    <n v="0.37"/>
    <s v="United States"/>
    <x v="1"/>
    <x v="18"/>
    <s v="Leander"/>
    <n v="78641"/>
    <x v="93"/>
    <d v="2015-04-07T00:00:00"/>
    <n v="24.819299999999998"/>
    <n v="5"/>
    <n v="35.97"/>
    <n v="91555"/>
    <x v="1"/>
    <n v="71.529870817461557"/>
  </r>
  <r>
    <n v="1459"/>
    <s v="Steve Raynor"/>
    <x v="1"/>
    <n v="0.05"/>
    <n v="85.99"/>
    <n v="0.99"/>
    <x v="1"/>
    <x v="1"/>
    <x v="1"/>
    <x v="12"/>
    <x v="2"/>
    <s v="Accessory34"/>
    <n v="0.55000000000000004"/>
    <s v="United States"/>
    <x v="0"/>
    <x v="23"/>
    <s v="Taylors"/>
    <n v="29687"/>
    <x v="93"/>
    <d v="2015-04-07T00:00:00"/>
    <n v="36.216000000000001"/>
    <n v="4"/>
    <n v="291.64"/>
    <n v="86734"/>
    <x v="0"/>
    <n v="363.52604271876379"/>
  </r>
  <r>
    <n v="1891"/>
    <s v="Gretchen Levine"/>
    <x v="3"/>
    <n v="0.03"/>
    <n v="320.64"/>
    <n v="29.2"/>
    <x v="0"/>
    <x v="2"/>
    <x v="0"/>
    <x v="0"/>
    <x v="0"/>
    <s v="Chromcraft 48&quot; x 96&quot; Racetrack Double Pedestal Table"/>
    <n v="0.66"/>
    <s v="United States"/>
    <x v="3"/>
    <x v="27"/>
    <s v="Lima"/>
    <n v="45801"/>
    <x v="93"/>
    <d v="2015-04-07T00:00:00"/>
    <n v="429.75435599999997"/>
    <n v="7"/>
    <n v="2233.46"/>
    <n v="90630"/>
    <x v="3"/>
    <n v="2845.3969425048331"/>
  </r>
  <r>
    <n v="2960"/>
    <s v="Allan Dickinson"/>
    <x v="3"/>
    <n v="0.1"/>
    <n v="36.549999999999997"/>
    <n v="13.89"/>
    <x v="1"/>
    <x v="3"/>
    <x v="2"/>
    <x v="2"/>
    <x v="2"/>
    <s v="Dixon Ticonderoga Core-Lock Colored Pencils, 48-Color Set"/>
    <n v="0.41"/>
    <s v="United States"/>
    <x v="0"/>
    <x v="1"/>
    <s v="Van Buren"/>
    <n v="72956"/>
    <x v="93"/>
    <d v="2015-04-07T00:00:00"/>
    <n v="-89.572000000000003"/>
    <n v="11"/>
    <n v="379.72"/>
    <n v="90646"/>
    <x v="0"/>
    <n v="519.40497249957355"/>
  </r>
  <r>
    <n v="925"/>
    <s v="Ruth Dudley"/>
    <x v="0"/>
    <n v="0.03"/>
    <n v="2.1800000000000002"/>
    <n v="1.38"/>
    <x v="1"/>
    <x v="0"/>
    <x v="2"/>
    <x v="14"/>
    <x v="2"/>
    <s v="Advantus Push Pins"/>
    <n v="0.44"/>
    <s v="United States"/>
    <x v="3"/>
    <x v="29"/>
    <s v="Augusta"/>
    <n v="4330"/>
    <x v="94"/>
    <d v="2015-04-06T00:00:00"/>
    <n v="-7.04"/>
    <n v="7"/>
    <n v="15.73"/>
    <n v="87134"/>
    <x v="3"/>
    <n v="301.60406530180637"/>
  </r>
  <r>
    <n v="929"/>
    <s v="Calvin Conway"/>
    <x v="0"/>
    <n v="0.01"/>
    <n v="170.98"/>
    <n v="35.89"/>
    <x v="0"/>
    <x v="0"/>
    <x v="0"/>
    <x v="10"/>
    <x v="0"/>
    <s v="Rush Hierlooms Collection 1&quot; Thick Stackable Bookcases"/>
    <n v="0.66"/>
    <s v="United States"/>
    <x v="3"/>
    <x v="33"/>
    <s v="Old Bridge"/>
    <n v="8857"/>
    <x v="94"/>
    <d v="2015-04-08T00:00:00"/>
    <n v="538.52"/>
    <n v="10"/>
    <n v="1719.07"/>
    <n v="87134"/>
    <x v="3"/>
    <n v="2735.4949939448402"/>
  </r>
  <r>
    <n v="1113"/>
    <s v="Julia Reynolds"/>
    <x v="0"/>
    <n v="0.01"/>
    <n v="2.89"/>
    <n v="0.5"/>
    <x v="1"/>
    <x v="3"/>
    <x v="2"/>
    <x v="13"/>
    <x v="5"/>
    <s v="Avery 498"/>
    <n v="0.38"/>
    <s v="United States"/>
    <x v="2"/>
    <x v="3"/>
    <s v="Arvada"/>
    <n v="80004"/>
    <x v="94"/>
    <d v="2015-04-07T00:00:00"/>
    <n v="29.725200000000001"/>
    <n v="14"/>
    <n v="43.08"/>
    <n v="90833"/>
    <x v="2"/>
    <n v="289.53684921381404"/>
  </r>
  <r>
    <n v="1113"/>
    <s v="Julia Reynolds"/>
    <x v="0"/>
    <n v="0"/>
    <n v="55.99"/>
    <n v="5"/>
    <x v="1"/>
    <x v="3"/>
    <x v="1"/>
    <x v="12"/>
    <x v="1"/>
    <s v="Accessory6"/>
    <n v="0.8"/>
    <s v="United States"/>
    <x v="2"/>
    <x v="3"/>
    <s v="Arvada"/>
    <n v="80004"/>
    <x v="94"/>
    <d v="2015-04-08T00:00:00"/>
    <n v="-187.11"/>
    <n v="5"/>
    <n v="258.93"/>
    <n v="90833"/>
    <x v="2"/>
    <n v="713.94631609668579"/>
  </r>
  <r>
    <n v="2481"/>
    <s v="Kelly Sawyer"/>
    <x v="0"/>
    <n v="7.0000000000000007E-2"/>
    <n v="5.18"/>
    <n v="5.74"/>
    <x v="2"/>
    <x v="3"/>
    <x v="2"/>
    <x v="5"/>
    <x v="5"/>
    <s v="Wilson Jones Impact Binders"/>
    <n v="0.36"/>
    <s v="United States"/>
    <x v="0"/>
    <x v="17"/>
    <s v="Lafayette"/>
    <n v="70506"/>
    <x v="94"/>
    <d v="2015-04-08T00:00:00"/>
    <n v="-188.03399999999999"/>
    <n v="14"/>
    <n v="79.61"/>
    <n v="91000"/>
    <x v="0"/>
    <n v="80.061069928776377"/>
  </r>
  <r>
    <n v="1618"/>
    <s v="June Roberts"/>
    <x v="1"/>
    <n v="0.09"/>
    <n v="12.88"/>
    <n v="4.59"/>
    <x v="1"/>
    <x v="1"/>
    <x v="2"/>
    <x v="16"/>
    <x v="2"/>
    <s v="Martin-Yale Premier Letter Opener"/>
    <n v="0.82"/>
    <s v="United States"/>
    <x v="1"/>
    <x v="2"/>
    <s v="Highland"/>
    <n v="46322"/>
    <x v="94"/>
    <d v="2015-04-06T00:00:00"/>
    <n v="-175.13"/>
    <n v="13"/>
    <n v="158.13"/>
    <n v="90248"/>
    <x v="1"/>
    <n v="215.52356367120061"/>
  </r>
  <r>
    <n v="1620"/>
    <s v="Gerald Petty"/>
    <x v="1"/>
    <n v="0.02"/>
    <n v="45.99"/>
    <n v="4.99"/>
    <x v="2"/>
    <x v="1"/>
    <x v="1"/>
    <x v="12"/>
    <x v="5"/>
    <s v="600 Series Non-Flip"/>
    <n v="0.56999999999999995"/>
    <s v="United States"/>
    <x v="3"/>
    <x v="28"/>
    <s v="Lancaster"/>
    <n v="17602"/>
    <x v="94"/>
    <d v="2015-04-07T00:00:00"/>
    <n v="3.96"/>
    <n v="4"/>
    <n v="163.01"/>
    <n v="90248"/>
    <x v="3"/>
    <n v="269.95838410144148"/>
  </r>
  <r>
    <n v="3279"/>
    <s v="Ricky Allred"/>
    <x v="1"/>
    <n v="0.06"/>
    <n v="89.83"/>
    <n v="35"/>
    <x v="1"/>
    <x v="2"/>
    <x v="2"/>
    <x v="6"/>
    <x v="4"/>
    <s v="Fellowes Officeware™ Wire Shelving"/>
    <n v="0.83"/>
    <s v="United States"/>
    <x v="0"/>
    <x v="23"/>
    <s v="Columbia"/>
    <n v="29203"/>
    <x v="94"/>
    <d v="2015-04-08T00:00:00"/>
    <n v="31.11"/>
    <n v="4"/>
    <n v="366.26"/>
    <n v="90766"/>
    <x v="0"/>
    <n v="1595.8408384118829"/>
  </r>
  <r>
    <n v="3279"/>
    <s v="Ricky Allred"/>
    <x v="1"/>
    <n v="0.1"/>
    <n v="13.43"/>
    <n v="5.5"/>
    <x v="1"/>
    <x v="2"/>
    <x v="2"/>
    <x v="6"/>
    <x v="5"/>
    <s v="Fellowes Personal Hanging Folder Files, Navy"/>
    <n v="0.56999999999999995"/>
    <s v="United States"/>
    <x v="0"/>
    <x v="23"/>
    <s v="Columbia"/>
    <n v="29203"/>
    <x v="94"/>
    <d v="2015-04-08T00:00:00"/>
    <n v="358.29539999999997"/>
    <n v="12"/>
    <n v="157.99"/>
    <n v="90766"/>
    <x v="0"/>
    <n v="633.61044737000202"/>
  </r>
  <r>
    <n v="3279"/>
    <s v="Ricky Allred"/>
    <x v="1"/>
    <n v="0.01"/>
    <n v="125.99"/>
    <n v="7.69"/>
    <x v="1"/>
    <x v="2"/>
    <x v="1"/>
    <x v="12"/>
    <x v="5"/>
    <s v="Timeport L7089"/>
    <n v="0.57999999999999996"/>
    <s v="United States"/>
    <x v="0"/>
    <x v="23"/>
    <s v="Columbia"/>
    <n v="29203"/>
    <x v="94"/>
    <d v="2015-04-06T00:00:00"/>
    <n v="8.3219999999999992"/>
    <n v="11"/>
    <n v="1212.8800000000001"/>
    <n v="90766"/>
    <x v="0"/>
    <n v="756.21643509697628"/>
  </r>
  <r>
    <n v="2240"/>
    <s v="Maurice Kelly"/>
    <x v="2"/>
    <n v="0.01"/>
    <n v="13.43"/>
    <n v="5.5"/>
    <x v="2"/>
    <x v="3"/>
    <x v="2"/>
    <x v="6"/>
    <x v="5"/>
    <s v="Fellowes Personal Hanging Folder Files, Navy"/>
    <n v="0.56999999999999995"/>
    <s v="United States"/>
    <x v="0"/>
    <x v="12"/>
    <s v="Lakeland"/>
    <n v="33801"/>
    <x v="94"/>
    <d v="2015-04-13T00:00:00"/>
    <n v="-313.02179999999998"/>
    <n v="7"/>
    <n v="99.75"/>
    <n v="89102"/>
    <x v="0"/>
    <n v="-24.758348791768157"/>
  </r>
  <r>
    <n v="2334"/>
    <s v="Stephanie Hawkins"/>
    <x v="2"/>
    <n v="0.06"/>
    <n v="60.65"/>
    <n v="12.23"/>
    <x v="1"/>
    <x v="1"/>
    <x v="0"/>
    <x v="11"/>
    <x v="6"/>
    <s v="Tenex Traditional Chairmats for Medium Pile Carpet, Standard Lip, 36&quot; x 48&quot;"/>
    <n v="0.64"/>
    <s v="United States"/>
    <x v="1"/>
    <x v="30"/>
    <s v="Greenfield"/>
    <n v="53220"/>
    <x v="94"/>
    <d v="2015-04-08T00:00:00"/>
    <n v="427.00650000000002"/>
    <n v="10"/>
    <n v="618.85"/>
    <n v="89608"/>
    <x v="1"/>
    <n v="1145.4320801733793"/>
  </r>
  <r>
    <n v="2874"/>
    <s v="Marian Willis"/>
    <x v="2"/>
    <n v="0.05"/>
    <n v="4.84"/>
    <n v="0.71"/>
    <x v="1"/>
    <x v="2"/>
    <x v="2"/>
    <x v="2"/>
    <x v="2"/>
    <s v="*Staples* Highlighting Markers"/>
    <n v="0.52"/>
    <s v="United States"/>
    <x v="1"/>
    <x v="13"/>
    <s v="La Vista"/>
    <n v="68128"/>
    <x v="94"/>
    <d v="2015-04-15T00:00:00"/>
    <n v="13.4481"/>
    <n v="4"/>
    <n v="19.489999999999998"/>
    <n v="89873"/>
    <x v="1"/>
    <n v="194.9110383855394"/>
  </r>
  <r>
    <n v="102"/>
    <s v="Caroline Johnston"/>
    <x v="4"/>
    <n v="0.04"/>
    <n v="300.98"/>
    <n v="54.92"/>
    <x v="0"/>
    <x v="1"/>
    <x v="0"/>
    <x v="10"/>
    <x v="0"/>
    <s v="Atlantic Metals Mobile 5-Shelf Bookcases, Custom Colors"/>
    <n v="0.55000000000000004"/>
    <s v="United States"/>
    <x v="3"/>
    <x v="35"/>
    <s v="Boston"/>
    <n v="2129"/>
    <x v="94"/>
    <d v="2015-04-07T00:00:00"/>
    <n v="2023.75"/>
    <n v="31"/>
    <n v="9459.94"/>
    <n v="42599"/>
    <x v="3"/>
    <n v="4781.2956413681077"/>
  </r>
  <r>
    <n v="107"/>
    <s v="Lois Hamilton"/>
    <x v="4"/>
    <n v="0.04"/>
    <n v="300.98"/>
    <n v="54.92"/>
    <x v="0"/>
    <x v="1"/>
    <x v="0"/>
    <x v="10"/>
    <x v="0"/>
    <s v="Atlantic Metals Mobile 5-Shelf Bookcases, Custom Colors"/>
    <n v="0.55000000000000004"/>
    <s v="United States"/>
    <x v="3"/>
    <x v="47"/>
    <s v="Dover"/>
    <n v="3820"/>
    <x v="94"/>
    <d v="2015-04-07T00:00:00"/>
    <n v="1684.4763"/>
    <n v="8"/>
    <n v="2441.27"/>
    <n v="88204"/>
    <x v="3"/>
    <n v="4433.8706456402706"/>
  </r>
  <r>
    <n v="786"/>
    <s v="Jason Bray"/>
    <x v="4"/>
    <n v="0"/>
    <n v="8.34"/>
    <n v="4.82"/>
    <x v="1"/>
    <x v="2"/>
    <x v="2"/>
    <x v="7"/>
    <x v="5"/>
    <s v="Southworth 25% Cotton Antique Laid Paper &amp; Envelopes"/>
    <n v="0.4"/>
    <s v="United States"/>
    <x v="2"/>
    <x v="8"/>
    <s v="Mission Viejo"/>
    <n v="92691"/>
    <x v="94"/>
    <d v="2015-04-07T00:00:00"/>
    <n v="-5.05"/>
    <n v="9"/>
    <n v="76.23"/>
    <n v="91513"/>
    <x v="2"/>
    <n v="166.82700688720755"/>
  </r>
  <r>
    <n v="1730"/>
    <s v="Kerry Wilkerson"/>
    <x v="1"/>
    <n v="0.1"/>
    <n v="65.989999999999995"/>
    <n v="3.99"/>
    <x v="2"/>
    <x v="0"/>
    <x v="1"/>
    <x v="12"/>
    <x v="5"/>
    <s v="StarTAC 7760"/>
    <n v="0.59"/>
    <s v="United States"/>
    <x v="2"/>
    <x v="37"/>
    <s v="Moscow"/>
    <n v="83843"/>
    <x v="95"/>
    <d v="2015-04-09T00:00:00"/>
    <n v="-88.624799999999993"/>
    <n v="5"/>
    <n v="272.86"/>
    <n v="90653"/>
    <x v="2"/>
    <n v="193.82904345101511"/>
  </r>
  <r>
    <n v="1957"/>
    <s v="Ted Crowder"/>
    <x v="1"/>
    <n v="0.09"/>
    <n v="77.510000000000005"/>
    <n v="4"/>
    <x v="1"/>
    <x v="1"/>
    <x v="1"/>
    <x v="1"/>
    <x v="5"/>
    <s v="Micro Innovations Media Access Pro Keyboard"/>
    <n v="0.76"/>
    <s v="United States"/>
    <x v="1"/>
    <x v="6"/>
    <s v="University City"/>
    <n v="63130"/>
    <x v="95"/>
    <d v="2015-04-09T00:00:00"/>
    <n v="-387.1044"/>
    <n v="1"/>
    <n v="77.47"/>
    <n v="89818"/>
    <x v="1"/>
    <n v="134.77521909399482"/>
  </r>
  <r>
    <n v="268"/>
    <s v="James Beck"/>
    <x v="2"/>
    <n v="0.02"/>
    <n v="5.58"/>
    <n v="5.3"/>
    <x v="1"/>
    <x v="2"/>
    <x v="2"/>
    <x v="15"/>
    <x v="5"/>
    <s v="Staples Brown Kraft Recycled Clasp Envelopes"/>
    <n v="0.35"/>
    <s v="United States"/>
    <x v="2"/>
    <x v="41"/>
    <s v="Flagstaff"/>
    <n v="86001"/>
    <x v="95"/>
    <d v="2015-04-12T00:00:00"/>
    <n v="-22.48"/>
    <n v="3"/>
    <n v="18.670000000000002"/>
    <n v="88941"/>
    <x v="2"/>
    <n v="165.82679401145845"/>
  </r>
  <r>
    <n v="268"/>
    <s v="James Beck"/>
    <x v="2"/>
    <n v="0.03"/>
    <n v="40.89"/>
    <n v="18.98"/>
    <x v="1"/>
    <x v="2"/>
    <x v="0"/>
    <x v="11"/>
    <x v="5"/>
    <s v="Eldon Executive Woodline II Cherry Finish Desk Accessories"/>
    <n v="0.56999999999999995"/>
    <s v="United States"/>
    <x v="2"/>
    <x v="41"/>
    <s v="Flagstaff"/>
    <n v="86001"/>
    <x v="95"/>
    <d v="2015-04-14T00:00:00"/>
    <n v="78.98"/>
    <n v="5"/>
    <n v="210.77"/>
    <n v="88941"/>
    <x v="2"/>
    <n v="934.71517594778516"/>
  </r>
  <r>
    <n v="272"/>
    <s v="Eleanor Swain"/>
    <x v="2"/>
    <n v="0.02"/>
    <n v="5.58"/>
    <n v="5.3"/>
    <x v="1"/>
    <x v="2"/>
    <x v="2"/>
    <x v="15"/>
    <x v="5"/>
    <s v="Staples Brown Kraft Recycled Clasp Envelopes"/>
    <n v="0.35"/>
    <s v="United States"/>
    <x v="0"/>
    <x v="9"/>
    <s v="Charlotte"/>
    <n v="28204"/>
    <x v="95"/>
    <d v="2015-04-12T00:00:00"/>
    <n v="-29.898399999999999"/>
    <n v="11"/>
    <n v="68.459999999999994"/>
    <n v="5509"/>
    <x v="0"/>
    <n v="158.23016159253712"/>
  </r>
  <r>
    <n v="272"/>
    <s v="Eleanor Swain"/>
    <x v="2"/>
    <n v="0.03"/>
    <n v="40.89"/>
    <n v="18.98"/>
    <x v="1"/>
    <x v="2"/>
    <x v="0"/>
    <x v="11"/>
    <x v="5"/>
    <s v="Eldon Executive Woodline II Cherry Finish Desk Accessories"/>
    <n v="0.56999999999999995"/>
    <s v="United States"/>
    <x v="0"/>
    <x v="9"/>
    <s v="Charlotte"/>
    <n v="28204"/>
    <x v="95"/>
    <d v="2015-04-14T00:00:00"/>
    <n v="52.916600000000003"/>
    <n v="21"/>
    <n v="885.23"/>
    <n v="5509"/>
    <x v="0"/>
    <n v="908.02558393504466"/>
  </r>
  <r>
    <n v="696"/>
    <s v="Johnny Reid"/>
    <x v="2"/>
    <n v="0.1"/>
    <n v="40.479999999999997"/>
    <n v="19.989999999999998"/>
    <x v="1"/>
    <x v="3"/>
    <x v="1"/>
    <x v="1"/>
    <x v="5"/>
    <s v="Keytronic Designer 104- Key Black Keyboard"/>
    <n v="0.77"/>
    <s v="United States"/>
    <x v="1"/>
    <x v="2"/>
    <s v="Crown Point"/>
    <n v="46307"/>
    <x v="95"/>
    <d v="2015-04-09T00:00:00"/>
    <n v="-580.32000000000005"/>
    <n v="9"/>
    <n v="355.84"/>
    <n v="89848"/>
    <x v="1"/>
    <n v="375.74508596915098"/>
  </r>
  <r>
    <n v="698"/>
    <s v="Nelson Hensley"/>
    <x v="2"/>
    <n v="0.1"/>
    <n v="40.479999999999997"/>
    <n v="19.989999999999998"/>
    <x v="1"/>
    <x v="3"/>
    <x v="1"/>
    <x v="1"/>
    <x v="5"/>
    <s v="Keytronic Designer 104- Key Black Keyboard"/>
    <n v="0.77"/>
    <s v="United States"/>
    <x v="2"/>
    <x v="4"/>
    <s v="Seattle"/>
    <n v="98105"/>
    <x v="95"/>
    <d v="2015-04-09T00:00:00"/>
    <n v="-580.32000000000005"/>
    <n v="36"/>
    <n v="1423.35"/>
    <n v="8994"/>
    <x v="2"/>
    <n v="375.74508596915098"/>
  </r>
  <r>
    <n v="683"/>
    <s v="Seth Merrill"/>
    <x v="4"/>
    <n v="0.06"/>
    <n v="17.670000000000002"/>
    <n v="8.99"/>
    <x v="2"/>
    <x v="0"/>
    <x v="0"/>
    <x v="11"/>
    <x v="1"/>
    <s v="Executive Impressions 12&quot; Wall Clock"/>
    <n v="0.47"/>
    <s v="United States"/>
    <x v="1"/>
    <x v="13"/>
    <s v="Papillion"/>
    <n v="68046"/>
    <x v="95"/>
    <d v="2015-04-08T00:00:00"/>
    <n v="38.06"/>
    <n v="4"/>
    <n v="69.959999999999994"/>
    <n v="87765"/>
    <x v="1"/>
    <n v="252.30229017511732"/>
  </r>
  <r>
    <n v="1410"/>
    <s v="Charles Ward"/>
    <x v="4"/>
    <n v="0"/>
    <n v="65.989999999999995"/>
    <n v="5.26"/>
    <x v="1"/>
    <x v="3"/>
    <x v="1"/>
    <x v="12"/>
    <x v="5"/>
    <s v="g520"/>
    <n v="0.59"/>
    <s v="United States"/>
    <x v="2"/>
    <x v="8"/>
    <s v="Moreno Valley"/>
    <n v="92553"/>
    <x v="95"/>
    <d v="2015-04-08T00:00:00"/>
    <n v="369.99869999999999"/>
    <n v="9"/>
    <n v="536.23"/>
    <n v="87086"/>
    <x v="2"/>
    <n v="871.1612250966316"/>
  </r>
  <r>
    <n v="1413"/>
    <s v="Pamela Wiley"/>
    <x v="4"/>
    <n v="0"/>
    <n v="65.989999999999995"/>
    <n v="5.26"/>
    <x v="1"/>
    <x v="3"/>
    <x v="1"/>
    <x v="12"/>
    <x v="5"/>
    <s v="g520"/>
    <n v="0.59"/>
    <s v="United States"/>
    <x v="3"/>
    <x v="35"/>
    <s v="Boston"/>
    <n v="2113"/>
    <x v="95"/>
    <d v="2015-04-08T00:00:00"/>
    <n v="542.25"/>
    <n v="36"/>
    <n v="2144.92"/>
    <n v="10277"/>
    <x v="3"/>
    <n v="1047.5509870104329"/>
  </r>
  <r>
    <n v="2196"/>
    <s v="Gene Heath Cross"/>
    <x v="4"/>
    <n v="0.03"/>
    <n v="27.48"/>
    <n v="4"/>
    <x v="1"/>
    <x v="0"/>
    <x v="1"/>
    <x v="1"/>
    <x v="5"/>
    <s v="Belkin MediaBoard 104- Keyboard"/>
    <n v="0.75"/>
    <s v="United States"/>
    <x v="3"/>
    <x v="11"/>
    <s v="Jamestown"/>
    <n v="14701"/>
    <x v="95"/>
    <d v="2015-04-08T00:00:00"/>
    <n v="-88.840800000000002"/>
    <n v="11"/>
    <n v="294.97000000000003"/>
    <n v="89175"/>
    <x v="3"/>
    <n v="349.9412624582954"/>
  </r>
  <r>
    <n v="2196"/>
    <s v="Gene Heath Cross"/>
    <x v="4"/>
    <n v="0.1"/>
    <n v="179.99"/>
    <n v="19.989999999999998"/>
    <x v="1"/>
    <x v="0"/>
    <x v="1"/>
    <x v="1"/>
    <x v="5"/>
    <s v="Motorola SB4200 Cable Modem"/>
    <n v="0.48"/>
    <s v="United States"/>
    <x v="3"/>
    <x v="11"/>
    <s v="Jamestown"/>
    <n v="14701"/>
    <x v="95"/>
    <d v="2015-04-08T00:00:00"/>
    <n v="1208.9903999999999"/>
    <n v="14"/>
    <n v="2458.0500000000002"/>
    <n v="89175"/>
    <x v="3"/>
    <n v="2328.0691661267233"/>
  </r>
  <r>
    <n v="2196"/>
    <s v="Gene Heath Cross"/>
    <x v="4"/>
    <n v="0.1"/>
    <n v="140.85"/>
    <n v="19.989999999999998"/>
    <x v="1"/>
    <x v="0"/>
    <x v="2"/>
    <x v="6"/>
    <x v="5"/>
    <s v="Fellowes Strictly Business® Drawer File, Letter/Legal Size"/>
    <n v="0.73"/>
    <s v="United States"/>
    <x v="3"/>
    <x v="11"/>
    <s v="Jamestown"/>
    <n v="14701"/>
    <x v="95"/>
    <d v="2015-04-09T00:00:00"/>
    <n v="9.9911999999999992"/>
    <n v="19"/>
    <n v="2465.75"/>
    <n v="89175"/>
    <x v="3"/>
    <n v="1185.4266173160543"/>
  </r>
  <r>
    <n v="2073"/>
    <s v="Evan Kelley"/>
    <x v="3"/>
    <n v="0.05"/>
    <n v="291.73"/>
    <n v="48.8"/>
    <x v="0"/>
    <x v="1"/>
    <x v="0"/>
    <x v="9"/>
    <x v="3"/>
    <s v="Hon 4070 Series Pagoda™ Armless Upholstered Stacking Chairs"/>
    <n v="0.56000000000000005"/>
    <s v="United States"/>
    <x v="1"/>
    <x v="25"/>
    <s v="Garden City"/>
    <n v="48135"/>
    <x v="95"/>
    <d v="2015-04-09T00:00:00"/>
    <n v="550.38080000000002"/>
    <n v="6"/>
    <n v="1818.41"/>
    <n v="88557"/>
    <x v="1"/>
    <n v="3264.3625587526803"/>
  </r>
  <r>
    <n v="2539"/>
    <s v="Max Hubbard"/>
    <x v="3"/>
    <n v="0.08"/>
    <n v="12.53"/>
    <n v="0.5"/>
    <x v="1"/>
    <x v="2"/>
    <x v="2"/>
    <x v="13"/>
    <x v="5"/>
    <s v="Avery 485"/>
    <n v="0.38"/>
    <s v="United States"/>
    <x v="0"/>
    <x v="12"/>
    <s v="Winter Park"/>
    <n v="32789"/>
    <x v="95"/>
    <d v="2015-04-08T00:00:00"/>
    <n v="215.71799999999999"/>
    <n v="5"/>
    <n v="61.1"/>
    <n v="91017"/>
    <x v="0"/>
    <n v="405.40045604553995"/>
  </r>
  <r>
    <n v="2540"/>
    <s v="Helen Ferguson"/>
    <x v="3"/>
    <n v="0.02"/>
    <n v="178.47"/>
    <n v="19.989999999999998"/>
    <x v="1"/>
    <x v="2"/>
    <x v="2"/>
    <x v="6"/>
    <x v="5"/>
    <s v="Hot File® 7-Pocket, Floor Stand"/>
    <n v="0.55000000000000004"/>
    <s v="United States"/>
    <x v="0"/>
    <x v="12"/>
    <s v="Winter Springs"/>
    <n v="32708"/>
    <x v="95"/>
    <d v="2015-04-08T00:00:00"/>
    <n v="106.98480000000001"/>
    <n v="1"/>
    <n v="193.81"/>
    <n v="91017"/>
    <x v="0"/>
    <n v="1533.6164482470253"/>
  </r>
  <r>
    <n v="15"/>
    <s v="Timothy Reese"/>
    <x v="0"/>
    <n v="0"/>
    <n v="4.42"/>
    <n v="4.99"/>
    <x v="1"/>
    <x v="0"/>
    <x v="2"/>
    <x v="15"/>
    <x v="5"/>
    <s v="Grip Seal Envelopes"/>
    <n v="0.38"/>
    <s v="United States"/>
    <x v="3"/>
    <x v="11"/>
    <s v="Smithtown"/>
    <n v="11787"/>
    <x v="96"/>
    <d v="2015-04-09T00:00:00"/>
    <n v="-59.82"/>
    <n v="7"/>
    <n v="33.47"/>
    <n v="86837"/>
    <x v="3"/>
    <n v="324.3064721368134"/>
  </r>
  <r>
    <n v="1935"/>
    <s v="Diana Coble Hubbard"/>
    <x v="0"/>
    <n v="0.01"/>
    <n v="42.98"/>
    <n v="4.62"/>
    <x v="2"/>
    <x v="3"/>
    <x v="2"/>
    <x v="8"/>
    <x v="5"/>
    <s v="Belkin F9M820V08 8 Outlet Surge"/>
    <n v="0.56000000000000005"/>
    <s v="United States"/>
    <x v="1"/>
    <x v="18"/>
    <s v="Grand Prairie"/>
    <n v="75051"/>
    <x v="96"/>
    <d v="2015-04-10T00:00:00"/>
    <n v="285.47370000000001"/>
    <n v="9"/>
    <n v="413.73"/>
    <n v="86686"/>
    <x v="1"/>
    <n v="858.31021292407377"/>
  </r>
  <r>
    <n v="2655"/>
    <s v="Benjamin Lam"/>
    <x v="0"/>
    <n v="7.0000000000000007E-2"/>
    <n v="2.94"/>
    <n v="0.81"/>
    <x v="1"/>
    <x v="3"/>
    <x v="2"/>
    <x v="2"/>
    <x v="2"/>
    <s v="Prang Colored Pencils"/>
    <n v="0.4"/>
    <s v="United States"/>
    <x v="0"/>
    <x v="5"/>
    <s v="Atlanta"/>
    <n v="30318"/>
    <x v="96"/>
    <d v="2015-04-09T00:00:00"/>
    <n v="-93.927400000000006"/>
    <n v="10"/>
    <n v="29.88"/>
    <n v="86064"/>
    <x v="0"/>
    <n v="148.61160475028876"/>
  </r>
  <r>
    <n v="3098"/>
    <s v="Lorraine Boykin"/>
    <x v="0"/>
    <n v="0.05"/>
    <n v="35.44"/>
    <n v="5.09"/>
    <x v="1"/>
    <x v="1"/>
    <x v="2"/>
    <x v="7"/>
    <x v="5"/>
    <s v="Xerox 1932"/>
    <n v="0.38"/>
    <s v="United States"/>
    <x v="3"/>
    <x v="11"/>
    <s v="Shirley"/>
    <n v="11967"/>
    <x v="96"/>
    <d v="2015-04-09T00:00:00"/>
    <n v="240.17519999999999"/>
    <n v="10"/>
    <n v="348.08"/>
    <n v="89314"/>
    <x v="3"/>
    <n v="678.52322524240697"/>
  </r>
  <r>
    <n v="1614"/>
    <s v="Wayne Lutz"/>
    <x v="2"/>
    <n v="0.06"/>
    <n v="40.97"/>
    <n v="1.99"/>
    <x v="1"/>
    <x v="1"/>
    <x v="1"/>
    <x v="1"/>
    <x v="1"/>
    <s v="TDK 4.7GB DVD-R Spindle, 15/Pack"/>
    <n v="0.42"/>
    <s v="United States"/>
    <x v="3"/>
    <x v="35"/>
    <s v="Hopkinton"/>
    <n v="1748"/>
    <x v="96"/>
    <d v="2015-04-12T00:00:00"/>
    <n v="341.19810000000001"/>
    <n v="12"/>
    <n v="494.49"/>
    <n v="87823"/>
    <x v="3"/>
    <n v="530.01383184444478"/>
  </r>
  <r>
    <n v="1018"/>
    <s v="Meredith Humphrey"/>
    <x v="4"/>
    <n v="0.05"/>
    <n v="35.89"/>
    <n v="14.72"/>
    <x v="1"/>
    <x v="2"/>
    <x v="2"/>
    <x v="15"/>
    <x v="5"/>
    <s v="Jet-Pak Recycled Peel 'N' Seal Padded Mailers"/>
    <n v="0.4"/>
    <s v="United States"/>
    <x v="0"/>
    <x v="9"/>
    <s v="Cary"/>
    <n v="27511"/>
    <x v="96"/>
    <d v="2015-04-09T00:00:00"/>
    <n v="22.866"/>
    <n v="19"/>
    <n v="680.39"/>
    <n v="88391"/>
    <x v="0"/>
    <n v="522.32026761494421"/>
  </r>
  <r>
    <n v="1018"/>
    <s v="Meredith Humphrey"/>
    <x v="4"/>
    <n v="0"/>
    <n v="11.48"/>
    <n v="5.43"/>
    <x v="1"/>
    <x v="2"/>
    <x v="2"/>
    <x v="7"/>
    <x v="5"/>
    <s v="Personal Creations™ Ink Jet Cards and Labels"/>
    <n v="0.36"/>
    <s v="United States"/>
    <x v="0"/>
    <x v="9"/>
    <s v="Cary"/>
    <n v="27511"/>
    <x v="96"/>
    <d v="2015-04-08T00:00:00"/>
    <n v="115.72799999999999"/>
    <n v="6"/>
    <n v="75.52"/>
    <n v="88391"/>
    <x v="0"/>
    <n v="283.95760289732203"/>
  </r>
  <r>
    <n v="2561"/>
    <s v="Laurie Moon"/>
    <x v="3"/>
    <n v="7.0000000000000007E-2"/>
    <n v="3.98"/>
    <n v="5.26"/>
    <x v="1"/>
    <x v="1"/>
    <x v="2"/>
    <x v="5"/>
    <x v="5"/>
    <s v="Ibico Presentation Index for Binding Systems"/>
    <n v="0.38"/>
    <s v="United States"/>
    <x v="3"/>
    <x v="11"/>
    <s v="Ossining"/>
    <n v="10562"/>
    <x v="96"/>
    <d v="2015-04-10T00:00:00"/>
    <n v="-59.963760000000001"/>
    <n v="7"/>
    <n v="29.77"/>
    <n v="86466"/>
    <x v="3"/>
    <n v="175.10340525548406"/>
  </r>
  <r>
    <n v="2561"/>
    <s v="Laurie Moon"/>
    <x v="3"/>
    <n v="7.0000000000000007E-2"/>
    <n v="12.22"/>
    <n v="2.85"/>
    <x v="1"/>
    <x v="1"/>
    <x v="0"/>
    <x v="11"/>
    <x v="1"/>
    <s v="Aluminum Document Frame"/>
    <n v="0.55000000000000004"/>
    <s v="United States"/>
    <x v="3"/>
    <x v="11"/>
    <s v="Ossining"/>
    <n v="10562"/>
    <x v="96"/>
    <d v="2015-04-08T00:00:00"/>
    <n v="89.4148"/>
    <n v="12"/>
    <n v="147.19"/>
    <n v="86466"/>
    <x v="3"/>
    <n v="428.57869527085279"/>
  </r>
  <r>
    <n v="2563"/>
    <s v="Karen Warren"/>
    <x v="3"/>
    <n v="0.08"/>
    <n v="4.55"/>
    <n v="1.49"/>
    <x v="1"/>
    <x v="2"/>
    <x v="2"/>
    <x v="5"/>
    <x v="5"/>
    <s v="Presstex Flexible Ring Binders"/>
    <n v="0.35"/>
    <s v="United States"/>
    <x v="1"/>
    <x v="7"/>
    <s v="Fridley"/>
    <n v="55432"/>
    <x v="96"/>
    <d v="2015-04-09T00:00:00"/>
    <n v="27.0273"/>
    <n v="9"/>
    <n v="39.17"/>
    <n v="91447"/>
    <x v="1"/>
    <n v="189.60102009591824"/>
  </r>
  <r>
    <n v="2699"/>
    <s v="Marcia Greenberg"/>
    <x v="3"/>
    <n v="0.04"/>
    <n v="70.98"/>
    <n v="26.74"/>
    <x v="0"/>
    <x v="3"/>
    <x v="0"/>
    <x v="10"/>
    <x v="0"/>
    <s v="Hon Metal Bookcases, Black"/>
    <n v="0.6"/>
    <s v="United States"/>
    <x v="2"/>
    <x v="41"/>
    <s v="Bullhead City"/>
    <n v="86442"/>
    <x v="96"/>
    <d v="2015-04-10T00:00:00"/>
    <n v="-84.628799999999998"/>
    <n v="19"/>
    <n v="1345.33"/>
    <n v="87679"/>
    <x v="2"/>
    <n v="1381.5154127027452"/>
  </r>
  <r>
    <n v="123"/>
    <s v="Shawn Stern"/>
    <x v="0"/>
    <n v="0.06"/>
    <n v="8.57"/>
    <n v="6.14"/>
    <x v="1"/>
    <x v="2"/>
    <x v="2"/>
    <x v="16"/>
    <x v="1"/>
    <s v="Acme® Office Executive Series Stainless Steel Trimmers"/>
    <n v="0.59"/>
    <s v="United States"/>
    <x v="0"/>
    <x v="21"/>
    <s v="Tysons Corner"/>
    <n v="22102"/>
    <x v="97"/>
    <d v="2015-04-10T00:00:00"/>
    <n v="105.678"/>
    <n v="11"/>
    <n v="94.97"/>
    <n v="90669"/>
    <x v="0"/>
    <n v="712.9425968958933"/>
  </r>
  <r>
    <n v="1186"/>
    <s v="Glenda Herbert"/>
    <x v="0"/>
    <n v="7.0000000000000007E-2"/>
    <n v="400.97"/>
    <n v="48.26"/>
    <x v="0"/>
    <x v="1"/>
    <x v="1"/>
    <x v="3"/>
    <x v="0"/>
    <s v="Hewlett-Packard Deskjet 1220Cse Color Inkjet Printer"/>
    <n v="0.36"/>
    <s v="United States"/>
    <x v="2"/>
    <x v="8"/>
    <s v="Huntington Beach"/>
    <n v="92646"/>
    <x v="97"/>
    <d v="2015-04-10T00:00:00"/>
    <n v="2581.5590999999999"/>
    <n v="10"/>
    <n v="3741.39"/>
    <n v="85939"/>
    <x v="2"/>
    <n v="5581.2127006135115"/>
  </r>
  <r>
    <n v="1233"/>
    <s v="Gary Hester"/>
    <x v="0"/>
    <n v="0.1"/>
    <n v="120.98"/>
    <n v="9.07"/>
    <x v="2"/>
    <x v="1"/>
    <x v="2"/>
    <x v="5"/>
    <x v="5"/>
    <s v="GBC VeloBinder Electric Binding Machine"/>
    <n v="0.35"/>
    <s v="United States"/>
    <x v="1"/>
    <x v="18"/>
    <s v="Flower Mound"/>
    <n v="75028"/>
    <x v="97"/>
    <d v="2015-04-11T00:00:00"/>
    <n v="297.45715999999999"/>
    <n v="5"/>
    <n v="568.24"/>
    <n v="89375"/>
    <x v="1"/>
    <n v="975.00451275503497"/>
  </r>
  <r>
    <n v="1233"/>
    <s v="Gary Hester"/>
    <x v="0"/>
    <n v="0.02"/>
    <n v="152.47999999999999"/>
    <n v="6.5"/>
    <x v="2"/>
    <x v="1"/>
    <x v="1"/>
    <x v="1"/>
    <x v="5"/>
    <s v="Adesso Programmable 142-Key Keyboard"/>
    <n v="0.74"/>
    <s v="United States"/>
    <x v="1"/>
    <x v="18"/>
    <s v="Flower Mound"/>
    <n v="75028"/>
    <x v="97"/>
    <d v="2015-04-11T00:00:00"/>
    <n v="-564.60239999999999"/>
    <n v="1"/>
    <n v="162.91"/>
    <n v="89375"/>
    <x v="1"/>
    <n v="496.92408324853801"/>
  </r>
  <r>
    <n v="1178"/>
    <s v="Sandy Hunt"/>
    <x v="1"/>
    <n v="0.03"/>
    <n v="4.4800000000000004"/>
    <n v="49"/>
    <x v="1"/>
    <x v="1"/>
    <x v="2"/>
    <x v="8"/>
    <x v="4"/>
    <s v="Hoover Portapower™ Portable Vacuum"/>
    <n v="0.6"/>
    <s v="United States"/>
    <x v="0"/>
    <x v="12"/>
    <s v="Altamonte Springs"/>
    <n v="32701"/>
    <x v="97"/>
    <d v="2015-04-11T00:00:00"/>
    <n v="64.266000000000005"/>
    <n v="2"/>
    <n v="21.46"/>
    <n v="89787"/>
    <x v="0"/>
    <n v="1518.6057498428854"/>
  </r>
  <r>
    <n v="1178"/>
    <s v="Sandy Hunt"/>
    <x v="1"/>
    <n v="0.06"/>
    <n v="350.99"/>
    <n v="39"/>
    <x v="0"/>
    <x v="1"/>
    <x v="0"/>
    <x v="9"/>
    <x v="3"/>
    <s v="Global Leather Executive Chair"/>
    <n v="0.55000000000000004"/>
    <s v="United States"/>
    <x v="0"/>
    <x v="12"/>
    <s v="Altamonte Springs"/>
    <n v="32701"/>
    <x v="97"/>
    <d v="2015-04-11T00:00:00"/>
    <n v="-302.61559999999997"/>
    <n v="10"/>
    <n v="3506.78"/>
    <n v="89787"/>
    <x v="0"/>
    <n v="2087.2408073480692"/>
  </r>
  <r>
    <n v="1178"/>
    <s v="Sandy Hunt"/>
    <x v="1"/>
    <n v="0.09"/>
    <n v="40.98"/>
    <n v="6.5"/>
    <x v="2"/>
    <x v="1"/>
    <x v="1"/>
    <x v="1"/>
    <x v="5"/>
    <s v="Targus USB Numeric Keypad"/>
    <n v="0.74"/>
    <s v="United States"/>
    <x v="0"/>
    <x v="12"/>
    <s v="Altamonte Springs"/>
    <n v="32701"/>
    <x v="97"/>
    <d v="2015-04-11T00:00:00"/>
    <n v="5.6916000000000002"/>
    <n v="7"/>
    <n v="267.69"/>
    <n v="89787"/>
    <x v="0"/>
    <n v="392.81232173535187"/>
  </r>
  <r>
    <n v="1250"/>
    <s v="Kara Patton"/>
    <x v="1"/>
    <n v="0"/>
    <n v="3.89"/>
    <n v="7.01"/>
    <x v="1"/>
    <x v="3"/>
    <x v="2"/>
    <x v="5"/>
    <x v="5"/>
    <s v="Avery Binder Labels"/>
    <n v="0.37"/>
    <s v="United States"/>
    <x v="1"/>
    <x v="10"/>
    <s v="Carpentersville"/>
    <n v="60110"/>
    <x v="97"/>
    <d v="2015-04-09T00:00:00"/>
    <n v="-255.16890000000001"/>
    <n v="21"/>
    <n v="85.64"/>
    <n v="87877"/>
    <x v="1"/>
    <n v="-113.33985884706718"/>
  </r>
  <r>
    <n v="1250"/>
    <s v="Kara Patton"/>
    <x v="1"/>
    <n v="0.09"/>
    <n v="120.98"/>
    <n v="30"/>
    <x v="0"/>
    <x v="3"/>
    <x v="0"/>
    <x v="9"/>
    <x v="3"/>
    <s v="Hon Every-Day® Chair Series Swivel Task Chairs"/>
    <n v="0.64"/>
    <s v="United States"/>
    <x v="1"/>
    <x v="10"/>
    <s v="Carpentersville"/>
    <n v="60110"/>
    <x v="97"/>
    <d v="2015-04-11T00:00:00"/>
    <n v="74.004800000000003"/>
    <n v="22"/>
    <n v="2508.15"/>
    <n v="87877"/>
    <x v="1"/>
    <n v="1587.4110804382431"/>
  </r>
  <r>
    <n v="1250"/>
    <s v="Kara Patton"/>
    <x v="1"/>
    <n v="0.1"/>
    <n v="30.98"/>
    <n v="5.76"/>
    <x v="1"/>
    <x v="3"/>
    <x v="2"/>
    <x v="7"/>
    <x v="5"/>
    <s v="IBM Multi-Purpose Copy Paper, 8 1/2 x 11&quot;, Case"/>
    <n v="0.4"/>
    <s v="United States"/>
    <x v="1"/>
    <x v="10"/>
    <s v="Carpentersville"/>
    <n v="60110"/>
    <x v="97"/>
    <d v="2015-04-10T00:00:00"/>
    <n v="109.4248"/>
    <n v="8"/>
    <n v="225.62"/>
    <n v="87877"/>
    <x v="1"/>
    <n v="269.19363894997548"/>
  </r>
  <r>
    <n v="2488"/>
    <s v="Gordon Walker"/>
    <x v="1"/>
    <n v="0.08"/>
    <n v="4.91"/>
    <n v="0.5"/>
    <x v="1"/>
    <x v="1"/>
    <x v="2"/>
    <x v="13"/>
    <x v="5"/>
    <s v="Avery 493"/>
    <n v="0.36"/>
    <s v="United States"/>
    <x v="0"/>
    <x v="1"/>
    <s v="Cabot"/>
    <n v="72023"/>
    <x v="97"/>
    <d v="2015-04-09T00:00:00"/>
    <n v="12.726000000000001"/>
    <n v="9"/>
    <n v="42.69"/>
    <n v="86887"/>
    <x v="0"/>
    <n v="-105.85957957677957"/>
  </r>
  <r>
    <n v="2488"/>
    <s v="Gordon Walker"/>
    <x v="1"/>
    <n v="0.02"/>
    <n v="28.15"/>
    <n v="6.17"/>
    <x v="1"/>
    <x v="1"/>
    <x v="2"/>
    <x v="2"/>
    <x v="1"/>
    <s v="Boston Model 1800 Electric Pencil Sharpener, Gray"/>
    <n v="0.55000000000000004"/>
    <s v="United States"/>
    <x v="0"/>
    <x v="1"/>
    <s v="Cabot"/>
    <n v="72023"/>
    <x v="97"/>
    <d v="2015-04-10T00:00:00"/>
    <n v="160.8066"/>
    <n v="11"/>
    <n v="327.41000000000003"/>
    <n v="86887"/>
    <x v="0"/>
    <n v="472.88411999278725"/>
  </r>
  <r>
    <n v="2491"/>
    <s v="Sean N Boyer"/>
    <x v="1"/>
    <n v="0.08"/>
    <n v="4.91"/>
    <n v="0.5"/>
    <x v="1"/>
    <x v="1"/>
    <x v="2"/>
    <x v="13"/>
    <x v="5"/>
    <s v="Avery 493"/>
    <n v="0.36"/>
    <s v="United States"/>
    <x v="2"/>
    <x v="8"/>
    <s v="Los Angeles"/>
    <n v="90045"/>
    <x v="97"/>
    <d v="2015-04-09T00:00:00"/>
    <n v="31.751999999999999"/>
    <n v="36"/>
    <n v="170.75"/>
    <n v="14785"/>
    <x v="2"/>
    <n v="-86.376466182732713"/>
  </r>
  <r>
    <n v="2491"/>
    <s v="Sean N Boyer"/>
    <x v="1"/>
    <n v="0.02"/>
    <n v="28.15"/>
    <n v="6.17"/>
    <x v="1"/>
    <x v="1"/>
    <x v="2"/>
    <x v="2"/>
    <x v="1"/>
    <s v="Boston Model 1800 Electric Pencil Sharpener, Gray"/>
    <n v="0.55000000000000004"/>
    <s v="United States"/>
    <x v="2"/>
    <x v="8"/>
    <s v="Los Angeles"/>
    <n v="90045"/>
    <x v="97"/>
    <d v="2015-04-10T00:00:00"/>
    <n v="117.208"/>
    <n v="45"/>
    <n v="1339.42"/>
    <n v="14785"/>
    <x v="2"/>
    <n v="428.23803213292746"/>
  </r>
  <r>
    <n v="115"/>
    <s v="Dwight M Carr"/>
    <x v="2"/>
    <n v="7.0000000000000007E-2"/>
    <n v="2.12"/>
    <n v="1.99"/>
    <x v="1"/>
    <x v="2"/>
    <x v="1"/>
    <x v="1"/>
    <x v="1"/>
    <s v="Fuji Slim Jewel Case CD-R"/>
    <n v="0.55000000000000004"/>
    <s v="United States"/>
    <x v="2"/>
    <x v="14"/>
    <s v="Mcminnville"/>
    <n v="97128"/>
    <x v="97"/>
    <d v="2015-04-11T00:00:00"/>
    <n v="-55.84"/>
    <n v="12"/>
    <n v="26.07"/>
    <n v="89585"/>
    <x v="2"/>
    <n v="162.5331035759236"/>
  </r>
  <r>
    <n v="117"/>
    <s v="Linda Weiss"/>
    <x v="2"/>
    <n v="7.0000000000000007E-2"/>
    <n v="2.12"/>
    <n v="1.99"/>
    <x v="1"/>
    <x v="2"/>
    <x v="1"/>
    <x v="1"/>
    <x v="1"/>
    <s v="Fuji Slim Jewel Case CD-R"/>
    <n v="0.55000000000000004"/>
    <s v="United States"/>
    <x v="2"/>
    <x v="4"/>
    <s v="Seattle"/>
    <n v="98103"/>
    <x v="97"/>
    <d v="2015-04-11T00:00:00"/>
    <n v="-55.84"/>
    <n v="46"/>
    <n v="99.94"/>
    <n v="58914"/>
    <x v="2"/>
    <n v="162.5331035759236"/>
  </r>
  <r>
    <n v="2851"/>
    <s v="Annie Sherrill"/>
    <x v="2"/>
    <n v="0.05"/>
    <n v="115.99"/>
    <n v="8.99"/>
    <x v="1"/>
    <x v="1"/>
    <x v="1"/>
    <x v="12"/>
    <x v="5"/>
    <s v="5185"/>
    <n v="0.57999999999999996"/>
    <s v="United States"/>
    <x v="1"/>
    <x v="18"/>
    <s v="Odessa"/>
    <n v="79762"/>
    <x v="97"/>
    <d v="2015-04-13T00:00:00"/>
    <n v="719.35260000000005"/>
    <n v="11"/>
    <n v="1042.54"/>
    <n v="86454"/>
    <x v="1"/>
    <n v="1485.3778232207078"/>
  </r>
  <r>
    <n v="1271"/>
    <s v="Joanne Church"/>
    <x v="4"/>
    <n v="7.0000000000000007E-2"/>
    <n v="125.99"/>
    <n v="7.69"/>
    <x v="1"/>
    <x v="3"/>
    <x v="1"/>
    <x v="12"/>
    <x v="5"/>
    <s v="StarTAC 3000"/>
    <n v="0.59"/>
    <s v="United States"/>
    <x v="2"/>
    <x v="8"/>
    <s v="La Mesa"/>
    <n v="91941"/>
    <x v="97"/>
    <d v="2015-04-10T00:00:00"/>
    <n v="588.24570000000006"/>
    <n v="8"/>
    <n v="852.53"/>
    <n v="88410"/>
    <x v="2"/>
    <n v="1303.5471878703479"/>
  </r>
  <r>
    <n v="191"/>
    <s v="Gerald Kearney"/>
    <x v="3"/>
    <n v="0.05"/>
    <n v="3.8"/>
    <n v="1.49"/>
    <x v="1"/>
    <x v="3"/>
    <x v="2"/>
    <x v="5"/>
    <x v="5"/>
    <s v="Durable Pressboard Binders"/>
    <n v="0.38"/>
    <s v="United States"/>
    <x v="1"/>
    <x v="10"/>
    <s v="Aurora"/>
    <n v="60505"/>
    <x v="97"/>
    <d v="2015-04-11T00:00:00"/>
    <n v="14.467000000000001"/>
    <n v="14"/>
    <n v="53.26"/>
    <n v="89093"/>
    <x v="1"/>
    <n v="188.71063422750922"/>
  </r>
  <r>
    <n v="191"/>
    <s v="Gerald Kearney"/>
    <x v="3"/>
    <n v="0.09"/>
    <n v="30.73"/>
    <n v="4"/>
    <x v="1"/>
    <x v="3"/>
    <x v="1"/>
    <x v="1"/>
    <x v="5"/>
    <s v="Fellowes 17-key keypad for PS/2 interface"/>
    <n v="0.75"/>
    <s v="United States"/>
    <x v="1"/>
    <x v="10"/>
    <s v="Aurora"/>
    <n v="60505"/>
    <x v="97"/>
    <d v="2015-04-09T00:00:00"/>
    <n v="-99.986400000000003"/>
    <n v="7"/>
    <n v="203.49"/>
    <n v="89093"/>
    <x v="1"/>
    <n v="506.36305708527692"/>
  </r>
  <r>
    <n v="191"/>
    <s v="Gerald Kearney"/>
    <x v="3"/>
    <n v="0"/>
    <n v="125.99"/>
    <n v="8.08"/>
    <x v="1"/>
    <x v="3"/>
    <x v="1"/>
    <x v="12"/>
    <x v="5"/>
    <s v="StarTAC ST7762"/>
    <n v="0.56999999999999995"/>
    <s v="United States"/>
    <x v="1"/>
    <x v="10"/>
    <s v="Aurora"/>
    <n v="60505"/>
    <x v="97"/>
    <d v="2015-04-10T00:00:00"/>
    <n v="1348.59672"/>
    <n v="22"/>
    <n v="2356.0100000000002"/>
    <n v="89093"/>
    <x v="1"/>
    <n v="2310.8466745960077"/>
  </r>
  <r>
    <n v="1634"/>
    <s v="Katherine W Epstein"/>
    <x v="3"/>
    <n v="0.08"/>
    <n v="100.97"/>
    <n v="14"/>
    <x v="0"/>
    <x v="2"/>
    <x v="1"/>
    <x v="3"/>
    <x v="3"/>
    <s v="Hewlett-Packard Deskjet 3820 Color Inkjet Printer"/>
    <n v="0.37"/>
    <s v="United States"/>
    <x v="0"/>
    <x v="0"/>
    <s v="Jackson"/>
    <n v="39212"/>
    <x v="97"/>
    <d v="2015-04-10T00:00:00"/>
    <n v="-73.494119999999995"/>
    <n v="15"/>
    <n v="1483.16"/>
    <n v="90532"/>
    <x v="0"/>
    <n v="947.5895632927992"/>
  </r>
  <r>
    <n v="2334"/>
    <s v="Stephanie Hawkins"/>
    <x v="3"/>
    <n v="0.05"/>
    <n v="14.81"/>
    <n v="13.32"/>
    <x v="1"/>
    <x v="0"/>
    <x v="2"/>
    <x v="8"/>
    <x v="5"/>
    <s v="Holmes Replacement Filter for HEPA Air Cleaner, Large Room"/>
    <n v="0.43"/>
    <s v="United States"/>
    <x v="1"/>
    <x v="30"/>
    <s v="Greenfield"/>
    <n v="53220"/>
    <x v="97"/>
    <d v="2015-04-11T00:00:00"/>
    <n v="-190.49"/>
    <n v="8"/>
    <n v="115.99"/>
    <n v="89609"/>
    <x v="1"/>
    <n v="372.82170698504927"/>
  </r>
  <r>
    <n v="2334"/>
    <s v="Stephanie Hawkins"/>
    <x v="3"/>
    <n v="0.08"/>
    <n v="2.78"/>
    <n v="1.25"/>
    <x v="1"/>
    <x v="0"/>
    <x v="2"/>
    <x v="2"/>
    <x v="2"/>
    <s v="Newell 318"/>
    <n v="0.59"/>
    <s v="United States"/>
    <x v="1"/>
    <x v="30"/>
    <s v="Greenfield"/>
    <n v="53220"/>
    <x v="97"/>
    <d v="2015-04-10T00:00:00"/>
    <n v="-8.77"/>
    <n v="7"/>
    <n v="19.46"/>
    <n v="89609"/>
    <x v="1"/>
    <n v="300.77291471820394"/>
  </r>
  <r>
    <n v="2847"/>
    <s v="Vanessa Day"/>
    <x v="3"/>
    <n v="0.04"/>
    <n v="90.48"/>
    <n v="19.989999999999998"/>
    <x v="1"/>
    <x v="3"/>
    <x v="2"/>
    <x v="15"/>
    <x v="5"/>
    <s v="Tyvek® Side-Opening Peel &amp; Seel® Expanding Envelopes"/>
    <n v="0.4"/>
    <s v="United States"/>
    <x v="0"/>
    <x v="34"/>
    <s v="Collierville"/>
    <n v="38017"/>
    <x v="97"/>
    <d v="2015-04-11T00:00:00"/>
    <n v="55.555199999999999"/>
    <n v="3"/>
    <n v="268.64"/>
    <n v="85928"/>
    <x v="0"/>
    <n v="1036.929619178585"/>
  </r>
  <r>
    <n v="2847"/>
    <s v="Vanessa Day"/>
    <x v="3"/>
    <n v="0.02"/>
    <n v="9.77"/>
    <n v="6.02"/>
    <x v="1"/>
    <x v="3"/>
    <x v="0"/>
    <x v="11"/>
    <x v="6"/>
    <s v="DAX Solid Wood Frames"/>
    <n v="0.48"/>
    <s v="United States"/>
    <x v="0"/>
    <x v="34"/>
    <s v="Collierville"/>
    <n v="38017"/>
    <x v="97"/>
    <d v="2015-04-10T00:00:00"/>
    <n v="-535.33199999999999"/>
    <n v="9"/>
    <n v="87.68"/>
    <n v="85928"/>
    <x v="0"/>
    <n v="-127.44283872219535"/>
  </r>
  <r>
    <n v="2847"/>
    <s v="Vanessa Day"/>
    <x v="3"/>
    <n v="0.09"/>
    <n v="34.99"/>
    <n v="7.73"/>
    <x v="1"/>
    <x v="3"/>
    <x v="2"/>
    <x v="2"/>
    <x v="5"/>
    <s v="Hunt Boston® Vacuum Mount KS Pencil Sharpener"/>
    <n v="0.59"/>
    <s v="United States"/>
    <x v="0"/>
    <x v="34"/>
    <s v="Collierville"/>
    <n v="38017"/>
    <x v="97"/>
    <d v="2015-04-11T00:00:00"/>
    <n v="-208.72040000000001"/>
    <n v="1"/>
    <n v="37.619999999999997"/>
    <n v="85928"/>
    <x v="0"/>
    <n v="378.46931111946174"/>
  </r>
  <r>
    <n v="1602"/>
    <s v="Frank Hess"/>
    <x v="0"/>
    <n v="0.1"/>
    <n v="9.11"/>
    <n v="2.15"/>
    <x v="1"/>
    <x v="2"/>
    <x v="2"/>
    <x v="7"/>
    <x v="2"/>
    <s v="Black Print Carbonless Snap-Off® Rapid Letter, 8 1/2&quot; x 7&quot;"/>
    <n v="0.4"/>
    <s v="United States"/>
    <x v="3"/>
    <x v="36"/>
    <s v="Waldorf"/>
    <n v="20601"/>
    <x v="98"/>
    <d v="2015-04-12T00:00:00"/>
    <n v="-3.9312"/>
    <n v="2"/>
    <n v="17.420000000000002"/>
    <n v="89680"/>
    <x v="3"/>
    <n v="307.75239413418296"/>
  </r>
  <r>
    <n v="451"/>
    <s v="Joyce Murray"/>
    <x v="1"/>
    <n v="0.03"/>
    <n v="15.99"/>
    <n v="11.28"/>
    <x v="1"/>
    <x v="2"/>
    <x v="1"/>
    <x v="3"/>
    <x v="6"/>
    <s v="210 Trimline Phone, White"/>
    <n v="0.38"/>
    <s v="United States"/>
    <x v="2"/>
    <x v="8"/>
    <s v="Los Altos"/>
    <n v="94024"/>
    <x v="98"/>
    <d v="2015-04-11T00:00:00"/>
    <n v="-53.296199999999999"/>
    <n v="2"/>
    <n v="35.479999999999997"/>
    <n v="86010"/>
    <x v="2"/>
    <n v="268.24019529631164"/>
  </r>
  <r>
    <n v="3191"/>
    <s v="Jenny Hawkins"/>
    <x v="1"/>
    <n v="0.09"/>
    <n v="35.94"/>
    <n v="6.66"/>
    <x v="1"/>
    <x v="3"/>
    <x v="2"/>
    <x v="15"/>
    <x v="5"/>
    <s v="Tyvek ® Top-Opening Peel &amp; Seel ® Envelopes, Gray"/>
    <n v="0.4"/>
    <s v="United States"/>
    <x v="1"/>
    <x v="30"/>
    <s v="Stevens Point"/>
    <n v="54481"/>
    <x v="98"/>
    <d v="2015-04-12T00:00:00"/>
    <n v="172.56440000000001"/>
    <n v="9"/>
    <n v="312.22000000000003"/>
    <n v="86448"/>
    <x v="1"/>
    <n v="380.87456407113064"/>
  </r>
  <r>
    <n v="2684"/>
    <s v="Edna Michael"/>
    <x v="2"/>
    <n v="7.0000000000000007E-2"/>
    <n v="4.97"/>
    <n v="5.71"/>
    <x v="1"/>
    <x v="0"/>
    <x v="0"/>
    <x v="11"/>
    <x v="6"/>
    <s v="DAX Value U-Channel Document Frames, Easel Back"/>
    <n v="0.54"/>
    <s v="United States"/>
    <x v="0"/>
    <x v="12"/>
    <s v="Port Charlotte"/>
    <n v="33952"/>
    <x v="98"/>
    <d v="2015-04-15T00:00:00"/>
    <n v="-180.15199999999999"/>
    <n v="5"/>
    <n v="26.66"/>
    <n v="89148"/>
    <x v="0"/>
    <n v="99.194780328209973"/>
  </r>
  <r>
    <n v="2684"/>
    <s v="Edna Michael"/>
    <x v="2"/>
    <n v="0.09"/>
    <n v="2.62"/>
    <n v="0.8"/>
    <x v="1"/>
    <x v="0"/>
    <x v="2"/>
    <x v="14"/>
    <x v="2"/>
    <s v="Staples Metal Binder Clips"/>
    <n v="0.39"/>
    <s v="United States"/>
    <x v="0"/>
    <x v="12"/>
    <s v="Port Charlotte"/>
    <n v="33952"/>
    <x v="98"/>
    <d v="2015-04-12T00:00:00"/>
    <n v="8.3879999999999999"/>
    <n v="12"/>
    <n v="29.55"/>
    <n v="89148"/>
    <x v="0"/>
    <n v="11.298085241017372"/>
  </r>
  <r>
    <n v="2684"/>
    <s v="Edna Michael"/>
    <x v="2"/>
    <n v="0.03"/>
    <n v="65.989999999999995"/>
    <n v="8.8000000000000007"/>
    <x v="1"/>
    <x v="0"/>
    <x v="1"/>
    <x v="12"/>
    <x v="5"/>
    <s v="6120"/>
    <n v="0.57999999999999996"/>
    <s v="United States"/>
    <x v="0"/>
    <x v="12"/>
    <s v="Port Charlotte"/>
    <n v="33952"/>
    <x v="98"/>
    <d v="2015-04-10T00:00:00"/>
    <n v="9.9398999999999997"/>
    <n v="21"/>
    <n v="1237.4000000000001"/>
    <n v="89148"/>
    <x v="0"/>
    <n v="630.12663776554621"/>
  </r>
  <r>
    <n v="1103"/>
    <s v="Sidney Bowling"/>
    <x v="3"/>
    <n v="0.05"/>
    <n v="328.14"/>
    <n v="91.05"/>
    <x v="0"/>
    <x v="2"/>
    <x v="2"/>
    <x v="8"/>
    <x v="3"/>
    <s v="Sanyo Counter Height Refrigerator with Crisper, 3.6 Cubic Foot, Stainless Steel/Black"/>
    <n v="0.56999999999999995"/>
    <s v="United States"/>
    <x v="1"/>
    <x v="13"/>
    <s v="Omaha"/>
    <n v="68046"/>
    <x v="98"/>
    <d v="2015-04-11T00:00:00"/>
    <n v="772.04"/>
    <n v="7"/>
    <n v="2291.39"/>
    <n v="90977"/>
    <x v="1"/>
    <n v="4840.8752306536944"/>
  </r>
  <r>
    <n v="1104"/>
    <s v="Timothy Ross"/>
    <x v="3"/>
    <n v="0.05"/>
    <n v="328.14"/>
    <n v="91.05"/>
    <x v="0"/>
    <x v="2"/>
    <x v="2"/>
    <x v="8"/>
    <x v="3"/>
    <s v="Sanyo Counter Height Refrigerator with Crisper, 3.6 Cubic Foot, Stainless Steel/Black"/>
    <n v="0.56999999999999995"/>
    <s v="United States"/>
    <x v="3"/>
    <x v="11"/>
    <s v="New York City"/>
    <n v="10282"/>
    <x v="98"/>
    <d v="2015-04-11T00:00:00"/>
    <n v="772.04"/>
    <n v="29"/>
    <n v="9492.92"/>
    <n v="27456"/>
    <x v="3"/>
    <n v="4840.8752306536944"/>
  </r>
  <r>
    <n v="1185"/>
    <s v="Lee Xu"/>
    <x v="3"/>
    <n v="0.08"/>
    <n v="11.7"/>
    <n v="6.96"/>
    <x v="1"/>
    <x v="1"/>
    <x v="2"/>
    <x v="8"/>
    <x v="6"/>
    <s v="Harmony HEPA Quiet Air Purifiers"/>
    <n v="0.5"/>
    <s v="United States"/>
    <x v="0"/>
    <x v="16"/>
    <s v="Madison"/>
    <n v="35756"/>
    <x v="98"/>
    <d v="2015-04-13T00:00:00"/>
    <n v="28.565999999999999"/>
    <n v="8"/>
    <n v="87.8"/>
    <n v="85940"/>
    <x v="0"/>
    <n v="430.0688335777354"/>
  </r>
  <r>
    <n v="2430"/>
    <s v="Kimberly Reilly"/>
    <x v="3"/>
    <n v="0.04"/>
    <n v="7.08"/>
    <n v="2.35"/>
    <x v="1"/>
    <x v="2"/>
    <x v="2"/>
    <x v="2"/>
    <x v="2"/>
    <s v="SANFORD Major Accent™ Highlighters"/>
    <n v="0.47"/>
    <s v="United States"/>
    <x v="1"/>
    <x v="18"/>
    <s v="Killeen"/>
    <n v="76541"/>
    <x v="98"/>
    <d v="2015-04-11T00:00:00"/>
    <n v="24.59"/>
    <n v="7"/>
    <n v="49.1"/>
    <n v="91109"/>
    <x v="1"/>
    <n v="344.97755324825209"/>
  </r>
  <r>
    <n v="2999"/>
    <s v="Kim McCarthy"/>
    <x v="3"/>
    <n v="0.03"/>
    <n v="10.98"/>
    <n v="3.37"/>
    <x v="1"/>
    <x v="1"/>
    <x v="2"/>
    <x v="16"/>
    <x v="1"/>
    <s v="Fiskars® Softgrip Scissors"/>
    <n v="0.56999999999999995"/>
    <s v="United States"/>
    <x v="1"/>
    <x v="25"/>
    <s v="Oak Park"/>
    <n v="48237"/>
    <x v="98"/>
    <d v="2015-04-11T00:00:00"/>
    <n v="11.82"/>
    <n v="5"/>
    <n v="56.19"/>
    <n v="87041"/>
    <x v="1"/>
    <n v="402.66417943918043"/>
  </r>
  <r>
    <n v="2363"/>
    <s v="Jacob Murray"/>
    <x v="1"/>
    <n v="0"/>
    <n v="5.77"/>
    <n v="5.92"/>
    <x v="1"/>
    <x v="2"/>
    <x v="0"/>
    <x v="11"/>
    <x v="6"/>
    <s v="DAX Cubicle Frames - 8x10"/>
    <n v="0.55000000000000004"/>
    <s v="United States"/>
    <x v="3"/>
    <x v="27"/>
    <s v="Medina"/>
    <n v="44256"/>
    <x v="99"/>
    <d v="2015-04-13T00:00:00"/>
    <n v="-61.5276"/>
    <n v="11"/>
    <n v="69.89"/>
    <n v="90040"/>
    <x v="3"/>
    <n v="240.76950985582641"/>
  </r>
  <r>
    <n v="2862"/>
    <s v="Carrie High"/>
    <x v="1"/>
    <n v="0"/>
    <n v="12.22"/>
    <n v="2.85"/>
    <x v="1"/>
    <x v="3"/>
    <x v="0"/>
    <x v="11"/>
    <x v="1"/>
    <s v="Aluminum Document Frame"/>
    <n v="0.55000000000000004"/>
    <s v="United States"/>
    <x v="1"/>
    <x v="13"/>
    <s v="La Vista"/>
    <n v="68128"/>
    <x v="99"/>
    <d v="2015-04-12T00:00:00"/>
    <n v="76.389899999999997"/>
    <n v="9"/>
    <n v="110.71"/>
    <n v="88278"/>
    <x v="1"/>
    <n v="286.91765359297017"/>
  </r>
  <r>
    <n v="369"/>
    <s v="Troy Moon"/>
    <x v="2"/>
    <n v="0.09"/>
    <n v="19.23"/>
    <n v="6.15"/>
    <x v="2"/>
    <x v="3"/>
    <x v="0"/>
    <x v="11"/>
    <x v="1"/>
    <s v="Executive Impressions 13&quot; Clairmont Wall Clock"/>
    <n v="0.44"/>
    <s v="United States"/>
    <x v="2"/>
    <x v="8"/>
    <s v="Oakland"/>
    <n v="94601"/>
    <x v="99"/>
    <d v="2015-04-13T00:00:00"/>
    <n v="211.232"/>
    <n v="21"/>
    <n v="394.1"/>
    <n v="90292"/>
    <x v="2"/>
    <n v="387.30800527964777"/>
  </r>
  <r>
    <n v="1712"/>
    <s v="Regina Langley"/>
    <x v="2"/>
    <n v="0.03"/>
    <n v="11.66"/>
    <n v="7.95"/>
    <x v="1"/>
    <x v="3"/>
    <x v="2"/>
    <x v="2"/>
    <x v="1"/>
    <s v="Hunt BOSTON® Vista® Battery-Operated Pencil Sharpener, Black"/>
    <n v="0.57999999999999996"/>
    <s v="United States"/>
    <x v="0"/>
    <x v="5"/>
    <s v="Martinez"/>
    <n v="30907"/>
    <x v="99"/>
    <d v="2015-04-20T00:00:00"/>
    <n v="-31.094000000000001"/>
    <n v="22"/>
    <n v="267.32"/>
    <n v="87749"/>
    <x v="0"/>
    <n v="403.4245911842944"/>
  </r>
  <r>
    <n v="721"/>
    <s v="Melvin Duke"/>
    <x v="4"/>
    <n v="0.01"/>
    <n v="7.28"/>
    <n v="11.15"/>
    <x v="1"/>
    <x v="3"/>
    <x v="2"/>
    <x v="7"/>
    <x v="5"/>
    <s v="Array® Parchment Paper, Assorted Colors"/>
    <n v="0.37"/>
    <s v="United States"/>
    <x v="1"/>
    <x v="2"/>
    <s v="Frankfort"/>
    <n v="46041"/>
    <x v="99"/>
    <d v="2015-04-13T00:00:00"/>
    <n v="-24.245999999999999"/>
    <n v="1"/>
    <n v="11.21"/>
    <n v="91054"/>
    <x v="1"/>
    <n v="256.82267529704768"/>
  </r>
  <r>
    <n v="445"/>
    <s v="Judy Barrett"/>
    <x v="3"/>
    <n v="0.03"/>
    <n v="48.04"/>
    <n v="19.989999999999998"/>
    <x v="1"/>
    <x v="0"/>
    <x v="2"/>
    <x v="7"/>
    <x v="5"/>
    <s v="14-7/8 x 11 Blue Bar Computer Printout Paper"/>
    <n v="0.37"/>
    <s v="United States"/>
    <x v="1"/>
    <x v="13"/>
    <s v="Norfolk"/>
    <n v="68701"/>
    <x v="99"/>
    <d v="2015-04-13T00:00:00"/>
    <n v="-4.46"/>
    <n v="2"/>
    <n v="101.71"/>
    <n v="88083"/>
    <x v="1"/>
    <n v="815.13681526193716"/>
  </r>
  <r>
    <n v="918"/>
    <s v="Kerry Jernigan"/>
    <x v="1"/>
    <n v="0.05"/>
    <n v="35.51"/>
    <n v="6.31"/>
    <x v="1"/>
    <x v="1"/>
    <x v="2"/>
    <x v="6"/>
    <x v="5"/>
    <s v="Steel Personal Filing/Posting Tote"/>
    <n v="0.57999999999999996"/>
    <s v="United States"/>
    <x v="2"/>
    <x v="8"/>
    <s v="Rancho Cucamonga"/>
    <n v="91730"/>
    <x v="100"/>
    <d v="2015-04-14T00:00:00"/>
    <n v="6.11"/>
    <n v="2"/>
    <n v="73.099999999999994"/>
    <n v="90492"/>
    <x v="2"/>
    <n v="346.51085184126993"/>
  </r>
  <r>
    <n v="919"/>
    <s v="Tracy Livingston"/>
    <x v="1"/>
    <n v="0.1"/>
    <n v="8.34"/>
    <n v="2.64"/>
    <x v="1"/>
    <x v="1"/>
    <x v="2"/>
    <x v="16"/>
    <x v="1"/>
    <s v="Acme® Elite Stainless Steel Scissors"/>
    <n v="0.59"/>
    <s v="United States"/>
    <x v="2"/>
    <x v="8"/>
    <s v="Redding"/>
    <n v="96003"/>
    <x v="100"/>
    <d v="2015-04-12T00:00:00"/>
    <n v="-6.34"/>
    <n v="6"/>
    <n v="47.95"/>
    <n v="90492"/>
    <x v="2"/>
    <n v="122.46684738576701"/>
  </r>
  <r>
    <n v="920"/>
    <s v="Jessie Kelly"/>
    <x v="1"/>
    <n v="0.03"/>
    <n v="8.0399999999999991"/>
    <n v="8.94"/>
    <x v="1"/>
    <x v="1"/>
    <x v="2"/>
    <x v="5"/>
    <x v="5"/>
    <s v="Fellowes Twister Kit, Gray/Clear, 3/pkg"/>
    <n v="0.4"/>
    <s v="United States"/>
    <x v="2"/>
    <x v="8"/>
    <s v="Redlands"/>
    <n v="92374"/>
    <x v="100"/>
    <d v="2015-04-14T00:00:00"/>
    <n v="-160.27549999999999"/>
    <n v="9"/>
    <n v="76.77"/>
    <n v="90492"/>
    <x v="2"/>
    <n v="26.354646469759523"/>
  </r>
  <r>
    <n v="754"/>
    <s v="Helen Lyons"/>
    <x v="2"/>
    <n v="0.06"/>
    <n v="119.99"/>
    <n v="14"/>
    <x v="0"/>
    <x v="1"/>
    <x v="1"/>
    <x v="3"/>
    <x v="3"/>
    <s v="Epson C82 Color Inkjet Printer"/>
    <n v="0.36"/>
    <s v="United States"/>
    <x v="2"/>
    <x v="41"/>
    <s v="Prescott Valley"/>
    <n v="86314"/>
    <x v="100"/>
    <d v="2015-04-19T00:00:00"/>
    <n v="-207.679788"/>
    <n v="2"/>
    <n v="243.86"/>
    <n v="90439"/>
    <x v="2"/>
    <n v="694.04218191637278"/>
  </r>
  <r>
    <n v="3221"/>
    <s v="Sean Pugh"/>
    <x v="3"/>
    <n v="0.03"/>
    <n v="6.68"/>
    <n v="1.5"/>
    <x v="1"/>
    <x v="3"/>
    <x v="2"/>
    <x v="2"/>
    <x v="2"/>
    <s v="Sanford Liquid Accent Highlighters"/>
    <n v="0.48"/>
    <s v="United States"/>
    <x v="0"/>
    <x v="12"/>
    <s v="Sunrise"/>
    <n v="33322"/>
    <x v="100"/>
    <d v="2015-04-13T00:00:00"/>
    <n v="-577.30399999999997"/>
    <n v="7"/>
    <n v="48.32"/>
    <n v="90815"/>
    <x v="0"/>
    <n v="-311.64298778373723"/>
  </r>
  <r>
    <n v="171"/>
    <s v="Christina Matthews"/>
    <x v="0"/>
    <n v="0.05"/>
    <n v="1.88"/>
    <n v="1.49"/>
    <x v="1"/>
    <x v="3"/>
    <x v="2"/>
    <x v="5"/>
    <x v="5"/>
    <s v="Staples® General Use 3-Ring Binders"/>
    <n v="0.37"/>
    <s v="United States"/>
    <x v="3"/>
    <x v="33"/>
    <s v="Fort Lee"/>
    <n v="7024"/>
    <x v="101"/>
    <d v="2015-04-15T00:00:00"/>
    <n v="-2.9095"/>
    <n v="1"/>
    <n v="3.42"/>
    <n v="87464"/>
    <x v="3"/>
    <n v="245.57112629602608"/>
  </r>
  <r>
    <n v="1561"/>
    <s v="Edwin Coley"/>
    <x v="0"/>
    <n v="0.05"/>
    <n v="12.2"/>
    <n v="6.02"/>
    <x v="1"/>
    <x v="3"/>
    <x v="0"/>
    <x v="11"/>
    <x v="1"/>
    <s v="Advantus Panel Wall Certificate Holder - 8.5x11"/>
    <n v="0.43"/>
    <s v="United States"/>
    <x v="1"/>
    <x v="18"/>
    <s v="Mansfield"/>
    <n v="76063"/>
    <x v="101"/>
    <d v="2015-04-14T00:00:00"/>
    <n v="-6.6420000000000003"/>
    <n v="5"/>
    <n v="63.93"/>
    <n v="88094"/>
    <x v="1"/>
    <n v="449.1605875340631"/>
  </r>
  <r>
    <n v="2738"/>
    <s v="Sherri Kramer"/>
    <x v="0"/>
    <n v="0.02"/>
    <n v="33.979999999999997"/>
    <n v="1.99"/>
    <x v="1"/>
    <x v="0"/>
    <x v="1"/>
    <x v="1"/>
    <x v="1"/>
    <s v="Imation Neon 80 Minute CD-R Spindle, 50/Pack"/>
    <n v="0.45"/>
    <s v="United States"/>
    <x v="3"/>
    <x v="42"/>
    <s v="South Burlington"/>
    <n v="5403"/>
    <x v="101"/>
    <d v="2015-04-15T00:00:00"/>
    <n v="164.06129999999999"/>
    <n v="7"/>
    <n v="237.77"/>
    <n v="89017"/>
    <x v="3"/>
    <n v="608.23140989859507"/>
  </r>
  <r>
    <n v="3169"/>
    <s v="Janice Boswell"/>
    <x v="0"/>
    <n v="0.08"/>
    <n v="7.28"/>
    <n v="11.15"/>
    <x v="2"/>
    <x v="0"/>
    <x v="2"/>
    <x v="7"/>
    <x v="5"/>
    <s v="Array® Parchment Paper, Assorted Colors"/>
    <n v="0.37"/>
    <s v="United States"/>
    <x v="0"/>
    <x v="12"/>
    <s v="Port Orange"/>
    <n v="32127"/>
    <x v="101"/>
    <d v="2015-04-14T00:00:00"/>
    <n v="-44.414999999999999"/>
    <n v="1"/>
    <n v="14.66"/>
    <n v="86490"/>
    <x v="0"/>
    <n v="375.90599924357349"/>
  </r>
  <r>
    <n v="2973"/>
    <s v="Sally Liu"/>
    <x v="1"/>
    <n v="0.01"/>
    <n v="30.97"/>
    <n v="4"/>
    <x v="1"/>
    <x v="2"/>
    <x v="1"/>
    <x v="1"/>
    <x v="5"/>
    <s v="Microsoft Multimedia Keyboard"/>
    <n v="0.74"/>
    <s v="United States"/>
    <x v="1"/>
    <x v="30"/>
    <s v="New Berlin"/>
    <n v="53151"/>
    <x v="101"/>
    <d v="2015-04-15T00:00:00"/>
    <n v="17.102799999999998"/>
    <n v="17"/>
    <n v="523.05999999999995"/>
    <n v="87186"/>
    <x v="1"/>
    <n v="498.49408967371699"/>
  </r>
  <r>
    <n v="2973"/>
    <s v="Sally Liu"/>
    <x v="1"/>
    <n v="0.08"/>
    <n v="125.99"/>
    <n v="7.69"/>
    <x v="1"/>
    <x v="2"/>
    <x v="1"/>
    <x v="12"/>
    <x v="5"/>
    <s v="Timeport L7089"/>
    <n v="0.57999999999999996"/>
    <s v="United States"/>
    <x v="1"/>
    <x v="30"/>
    <s v="New Berlin"/>
    <n v="53151"/>
    <x v="101"/>
    <d v="2015-04-15T00:00:00"/>
    <n v="1269.3819599999999"/>
    <n v="23"/>
    <n v="2424.6799999999998"/>
    <n v="87186"/>
    <x v="1"/>
    <n v="2001.315548063606"/>
  </r>
  <r>
    <n v="2250"/>
    <s v="Alvin Hoover"/>
    <x v="2"/>
    <n v="0"/>
    <n v="2.08"/>
    <n v="5.33"/>
    <x v="1"/>
    <x v="2"/>
    <x v="0"/>
    <x v="11"/>
    <x v="5"/>
    <s v="Eldon® Wave Desk Accessories"/>
    <n v="0.43"/>
    <s v="United States"/>
    <x v="3"/>
    <x v="28"/>
    <s v="State College"/>
    <n v="16801"/>
    <x v="101"/>
    <d v="2015-04-20T00:00:00"/>
    <n v="-192.5532"/>
    <n v="22"/>
    <n v="51.41"/>
    <n v="86699"/>
    <x v="3"/>
    <n v="61.242015569023323"/>
  </r>
  <r>
    <n v="940"/>
    <s v="Albert Maxwell"/>
    <x v="2"/>
    <n v="0.09"/>
    <n v="100.98"/>
    <n v="35.840000000000003"/>
    <x v="0"/>
    <x v="2"/>
    <x v="0"/>
    <x v="10"/>
    <x v="0"/>
    <s v="Bush Westfield Collection Bookcases, Fully Assembled"/>
    <n v="0.62"/>
    <s v="United States"/>
    <x v="3"/>
    <x v="22"/>
    <s v="New Milford"/>
    <n v="6776"/>
    <x v="102"/>
    <d v="2015-04-19T00:00:00"/>
    <n v="-193.58"/>
    <n v="4"/>
    <n v="396.19"/>
    <n v="90844"/>
    <x v="3"/>
    <n v="1508.2198510369558"/>
  </r>
  <r>
    <n v="329"/>
    <s v="Faye Dyer"/>
    <x v="4"/>
    <n v="0.06"/>
    <n v="296.18"/>
    <n v="54.12"/>
    <x v="0"/>
    <x v="2"/>
    <x v="0"/>
    <x v="0"/>
    <x v="0"/>
    <s v="Hon 94000 Series Round Tables"/>
    <n v="0.76"/>
    <s v="United States"/>
    <x v="3"/>
    <x v="29"/>
    <s v="Sanford"/>
    <n v="4073"/>
    <x v="102"/>
    <d v="2015-04-15T00:00:00"/>
    <n v="-715.77820599999995"/>
    <n v="5"/>
    <n v="1170.21"/>
    <n v="89726"/>
    <x v="3"/>
    <n v="2159.5042632660507"/>
  </r>
  <r>
    <n v="331"/>
    <s v="Bradley Pollock"/>
    <x v="4"/>
    <n v="0.01"/>
    <n v="29.1"/>
    <n v="4"/>
    <x v="2"/>
    <x v="2"/>
    <x v="1"/>
    <x v="1"/>
    <x v="5"/>
    <s v="Acco Keyboard-In-A-Box®"/>
    <n v="0.78"/>
    <s v="United States"/>
    <x v="3"/>
    <x v="47"/>
    <s v="Goffstown"/>
    <n v="3045"/>
    <x v="102"/>
    <d v="2015-04-16T00:00:00"/>
    <n v="-22.82"/>
    <n v="8"/>
    <n v="243.32"/>
    <n v="89726"/>
    <x v="3"/>
    <n v="418.03612578556954"/>
  </r>
  <r>
    <n v="1559"/>
    <s v="Zachary Maynard"/>
    <x v="0"/>
    <n v="0.1"/>
    <n v="226.67"/>
    <n v="28.16"/>
    <x v="0"/>
    <x v="1"/>
    <x v="0"/>
    <x v="9"/>
    <x v="3"/>
    <s v="Hon GuestStacker Chair"/>
    <n v="0.59"/>
    <s v="United States"/>
    <x v="0"/>
    <x v="21"/>
    <s v="Blacksburg"/>
    <n v="24060"/>
    <x v="103"/>
    <d v="2015-04-17T00:00:00"/>
    <n v="-390.76799999999997"/>
    <n v="5"/>
    <n v="1088.26"/>
    <n v="87424"/>
    <x v="0"/>
    <n v="1607.1570734012093"/>
  </r>
  <r>
    <n v="1632"/>
    <s v="Lori Wolfe"/>
    <x v="1"/>
    <n v="0.02"/>
    <n v="25.99"/>
    <n v="5.37"/>
    <x v="1"/>
    <x v="2"/>
    <x v="2"/>
    <x v="2"/>
    <x v="5"/>
    <s v="BOSTON® Ranger® #55 Pencil Sharpener, Black"/>
    <n v="0.56000000000000005"/>
    <s v="United States"/>
    <x v="0"/>
    <x v="0"/>
    <s v="Hattiesburg"/>
    <n v="39401"/>
    <x v="103"/>
    <d v="2015-04-17T00:00:00"/>
    <n v="-88.158000000000001"/>
    <n v="9"/>
    <n v="243.24"/>
    <n v="90533"/>
    <x v="0"/>
    <n v="256.7455265619829"/>
  </r>
  <r>
    <n v="553"/>
    <s v="Kristine Connolly"/>
    <x v="2"/>
    <n v="0.01"/>
    <n v="4.9800000000000004"/>
    <n v="7.44"/>
    <x v="1"/>
    <x v="3"/>
    <x v="2"/>
    <x v="7"/>
    <x v="5"/>
    <s v="Xerox 1922"/>
    <n v="0.36"/>
    <s v="United States"/>
    <x v="2"/>
    <x v="8"/>
    <s v="Los Angeles"/>
    <n v="90008"/>
    <x v="103"/>
    <d v="2015-04-24T00:00:00"/>
    <n v="-179.59200000000001"/>
    <n v="63"/>
    <n v="330.21"/>
    <n v="8165"/>
    <x v="2"/>
    <n v="46.68946850309905"/>
  </r>
  <r>
    <n v="555"/>
    <s v="Walter Young"/>
    <x v="2"/>
    <n v="0.01"/>
    <n v="4.9800000000000004"/>
    <n v="7.44"/>
    <x v="1"/>
    <x v="3"/>
    <x v="2"/>
    <x v="7"/>
    <x v="5"/>
    <s v="Xerox 1922"/>
    <n v="0.36"/>
    <s v="United States"/>
    <x v="2"/>
    <x v="15"/>
    <s v="Pleasant Grove"/>
    <n v="84062"/>
    <x v="103"/>
    <d v="2015-04-24T00:00:00"/>
    <n v="-161.6328"/>
    <n v="16"/>
    <n v="83.86"/>
    <n v="86191"/>
    <x v="2"/>
    <n v="65.080151256508401"/>
  </r>
  <r>
    <n v="2952"/>
    <s v="Thelma Murray"/>
    <x v="4"/>
    <n v="0.08"/>
    <n v="5.74"/>
    <n v="5.01"/>
    <x v="2"/>
    <x v="3"/>
    <x v="2"/>
    <x v="5"/>
    <x v="5"/>
    <s v="Binder Posts"/>
    <n v="0.39"/>
    <s v="United States"/>
    <x v="3"/>
    <x v="27"/>
    <s v="Grove City"/>
    <n v="43123"/>
    <x v="103"/>
    <d v="2015-04-17T00:00:00"/>
    <n v="-61.628039999999999"/>
    <n v="12"/>
    <n v="70.03"/>
    <n v="91398"/>
    <x v="3"/>
    <n v="-67.839096487453958"/>
  </r>
  <r>
    <n v="568"/>
    <s v="Peter McConnell"/>
    <x v="3"/>
    <n v="0.09"/>
    <n v="70.97"/>
    <n v="3.5"/>
    <x v="1"/>
    <x v="1"/>
    <x v="2"/>
    <x v="8"/>
    <x v="5"/>
    <s v="Tripp Lite Isotel 8 Ultra 8 Outlet Metal Surge"/>
    <n v="0.59"/>
    <s v="United States"/>
    <x v="0"/>
    <x v="0"/>
    <s v="Columbus"/>
    <n v="39701"/>
    <x v="103"/>
    <d v="2015-04-15T00:00:00"/>
    <n v="-99.567999999999998"/>
    <n v="12"/>
    <n v="805.99"/>
    <n v="88880"/>
    <x v="0"/>
    <n v="457.12566413508335"/>
  </r>
  <r>
    <n v="1607"/>
    <s v="Kathleen Huang Hall"/>
    <x v="3"/>
    <n v="0.01"/>
    <n v="15.16"/>
    <n v="15.09"/>
    <x v="1"/>
    <x v="2"/>
    <x v="2"/>
    <x v="5"/>
    <x v="5"/>
    <s v="GBC Clear Cover, 8-1/2 x 11, unpunched, 25 covers per pack"/>
    <n v="0.39"/>
    <s v="United States"/>
    <x v="3"/>
    <x v="11"/>
    <s v="Freeport"/>
    <n v="11520"/>
    <x v="103"/>
    <d v="2015-04-15T00:00:00"/>
    <n v="-200.85900000000001"/>
    <n v="7"/>
    <n v="110.93"/>
    <n v="87994"/>
    <x v="3"/>
    <n v="444.88375142425912"/>
  </r>
  <r>
    <n v="1818"/>
    <s v="Ian Hall"/>
    <x v="3"/>
    <n v="0.06"/>
    <n v="17.98"/>
    <n v="8.51"/>
    <x v="1"/>
    <x v="1"/>
    <x v="1"/>
    <x v="3"/>
    <x v="6"/>
    <s v="Canon P1-DHIII Palm Printing Calculator"/>
    <n v="0.4"/>
    <s v="United States"/>
    <x v="1"/>
    <x v="25"/>
    <s v="Dearborn"/>
    <n v="48126"/>
    <x v="103"/>
    <d v="2015-04-17T00:00:00"/>
    <n v="-47.243088"/>
    <n v="3"/>
    <n v="56.38"/>
    <n v="85991"/>
    <x v="1"/>
    <n v="345.0540968468826"/>
  </r>
  <r>
    <n v="1818"/>
    <s v="Ian Hall"/>
    <x v="3"/>
    <n v="0.1"/>
    <n v="9.99"/>
    <n v="4.78"/>
    <x v="2"/>
    <x v="1"/>
    <x v="2"/>
    <x v="7"/>
    <x v="5"/>
    <s v="Xerox 1896"/>
    <n v="0.4"/>
    <s v="United States"/>
    <x v="1"/>
    <x v="25"/>
    <s v="Dearborn"/>
    <n v="48126"/>
    <x v="103"/>
    <d v="2015-04-18T00:00:00"/>
    <n v="9.1539999999999999"/>
    <n v="12"/>
    <n v="119.13"/>
    <n v="85991"/>
    <x v="1"/>
    <n v="166.02789333559662"/>
  </r>
  <r>
    <n v="1821"/>
    <s v="Vanessa Boyer"/>
    <x v="3"/>
    <n v="7.0000000000000007E-2"/>
    <n v="18.649999999999999"/>
    <n v="3.77"/>
    <x v="1"/>
    <x v="1"/>
    <x v="0"/>
    <x v="11"/>
    <x v="1"/>
    <s v="3M Polarizing Light Filter Sleeves"/>
    <n v="0.39"/>
    <s v="United States"/>
    <x v="3"/>
    <x v="11"/>
    <s v="New York City"/>
    <n v="10177"/>
    <x v="103"/>
    <d v="2015-04-16T00:00:00"/>
    <n v="149.72"/>
    <n v="34"/>
    <n v="643.64"/>
    <n v="47108"/>
    <x v="3"/>
    <n v="402.91786956937989"/>
  </r>
  <r>
    <n v="1821"/>
    <s v="Vanessa Boyer"/>
    <x v="3"/>
    <n v="0.06"/>
    <n v="17.98"/>
    <n v="8.51"/>
    <x v="1"/>
    <x v="1"/>
    <x v="1"/>
    <x v="3"/>
    <x v="6"/>
    <s v="Canon P1-DHIII Palm Printing Calculator"/>
    <n v="0.4"/>
    <s v="United States"/>
    <x v="3"/>
    <x v="11"/>
    <s v="New York City"/>
    <n v="10177"/>
    <x v="103"/>
    <d v="2015-04-17T00:00:00"/>
    <n v="-52.492319999999999"/>
    <n v="13"/>
    <n v="244.31"/>
    <n v="47108"/>
    <x v="3"/>
    <n v="339.67874825612995"/>
  </r>
  <r>
    <n v="1821"/>
    <s v="Vanessa Boyer"/>
    <x v="3"/>
    <n v="0.1"/>
    <n v="9.99"/>
    <n v="4.78"/>
    <x v="2"/>
    <x v="1"/>
    <x v="2"/>
    <x v="7"/>
    <x v="5"/>
    <s v="Xerox 1896"/>
    <n v="0.4"/>
    <s v="United States"/>
    <x v="3"/>
    <x v="11"/>
    <s v="New York City"/>
    <n v="10177"/>
    <x v="103"/>
    <d v="2015-04-18T00:00:00"/>
    <n v="7.96"/>
    <n v="47"/>
    <n v="466.58"/>
    <n v="47108"/>
    <x v="3"/>
    <n v="164.80520662307208"/>
  </r>
  <r>
    <n v="1821"/>
    <s v="Vanessa Boyer"/>
    <x v="3"/>
    <n v="0.08"/>
    <n v="175.99"/>
    <n v="8.99"/>
    <x v="2"/>
    <x v="1"/>
    <x v="1"/>
    <x v="12"/>
    <x v="5"/>
    <s v="2180"/>
    <n v="0.56999999999999995"/>
    <s v="United States"/>
    <x v="3"/>
    <x v="11"/>
    <s v="New York City"/>
    <n v="10177"/>
    <x v="103"/>
    <d v="2015-04-16T00:00:00"/>
    <n v="-459.08280000000002"/>
    <n v="16"/>
    <n v="2290.69"/>
    <n v="47108"/>
    <x v="3"/>
    <n v="477.52819324519817"/>
  </r>
  <r>
    <n v="2139"/>
    <s v="Jon Kendall"/>
    <x v="0"/>
    <n v="0.05"/>
    <n v="2550.14"/>
    <n v="29.7"/>
    <x v="0"/>
    <x v="3"/>
    <x v="1"/>
    <x v="3"/>
    <x v="3"/>
    <s v="Epson DFX-8500 Dot Matrix Printer"/>
    <n v="0.56999999999999995"/>
    <s v="United States"/>
    <x v="1"/>
    <x v="30"/>
    <s v="Watertown"/>
    <n v="53094"/>
    <x v="104"/>
    <d v="2015-04-17T00:00:00"/>
    <n v="-3971.0628000000002"/>
    <n v="2"/>
    <n v="4845.2700000000004"/>
    <n v="86003"/>
    <x v="1"/>
    <n v="5308.6012134376597"/>
  </r>
  <r>
    <n v="1916"/>
    <s v="Marcia Feldman"/>
    <x v="1"/>
    <n v="0.01"/>
    <n v="125.99"/>
    <n v="8.99"/>
    <x v="1"/>
    <x v="2"/>
    <x v="1"/>
    <x v="12"/>
    <x v="5"/>
    <s v="SC7868i"/>
    <n v="0.55000000000000004"/>
    <s v="United States"/>
    <x v="0"/>
    <x v="1"/>
    <s v="Little Rock"/>
    <n v="72209"/>
    <x v="104"/>
    <d v="2015-04-18T00:00:00"/>
    <n v="-45.472000000000001"/>
    <n v="9"/>
    <n v="1011.44"/>
    <n v="85895"/>
    <x v="0"/>
    <n v="712.12562806618314"/>
  </r>
  <r>
    <n v="653"/>
    <s v="Ann Katz"/>
    <x v="3"/>
    <n v="0"/>
    <n v="2.78"/>
    <n v="1.49"/>
    <x v="2"/>
    <x v="1"/>
    <x v="2"/>
    <x v="5"/>
    <x v="5"/>
    <s v="Wilson Jones Suede Grain Vinyl Binders"/>
    <n v="0.36"/>
    <s v="United States"/>
    <x v="2"/>
    <x v="8"/>
    <s v="Rancho Cucamonga"/>
    <n v="91730"/>
    <x v="104"/>
    <d v="2015-04-17T00:00:00"/>
    <n v="20.6448"/>
    <n v="9"/>
    <n v="29.92"/>
    <n v="91213"/>
    <x v="2"/>
    <n v="97.107662926953537"/>
  </r>
  <r>
    <n v="1041"/>
    <s v="Mildred Chase"/>
    <x v="0"/>
    <n v="0.06"/>
    <n v="55.94"/>
    <n v="4"/>
    <x v="1"/>
    <x v="0"/>
    <x v="1"/>
    <x v="1"/>
    <x v="5"/>
    <s v="Fellowes Smart Design 104-Key Enhanced Keyboard, PS/2 Adapter, Platinum"/>
    <n v="0.74"/>
    <s v="United States"/>
    <x v="2"/>
    <x v="8"/>
    <s v="Woodland"/>
    <n v="95695"/>
    <x v="105"/>
    <d v="2015-04-18T00:00:00"/>
    <n v="-13.77"/>
    <n v="6"/>
    <n v="322.77"/>
    <n v="87846"/>
    <x v="2"/>
    <n v="765.09696852389789"/>
  </r>
  <r>
    <n v="1041"/>
    <s v="Mildred Chase"/>
    <x v="0"/>
    <n v="7.0000000000000007E-2"/>
    <n v="6.3"/>
    <n v="0.5"/>
    <x v="1"/>
    <x v="0"/>
    <x v="2"/>
    <x v="13"/>
    <x v="5"/>
    <s v="Avery 48"/>
    <n v="0.39"/>
    <s v="United States"/>
    <x v="2"/>
    <x v="8"/>
    <s v="Woodland"/>
    <n v="95695"/>
    <x v="105"/>
    <d v="2015-04-17T00:00:00"/>
    <n v="44.912100000000002"/>
    <n v="11"/>
    <n v="65.09"/>
    <n v="87846"/>
    <x v="2"/>
    <n v="275.39766231241856"/>
  </r>
  <r>
    <n v="1350"/>
    <s v="Jackie Burke"/>
    <x v="1"/>
    <n v="0"/>
    <n v="12.2"/>
    <n v="6.02"/>
    <x v="2"/>
    <x v="2"/>
    <x v="0"/>
    <x v="11"/>
    <x v="1"/>
    <s v="Advantus Panel Wall Certificate Holder - 8.5x11"/>
    <n v="0.43"/>
    <s v="United States"/>
    <x v="0"/>
    <x v="12"/>
    <s v="Carol City"/>
    <n v="33055"/>
    <x v="105"/>
    <d v="2015-04-18T00:00:00"/>
    <n v="-172.298"/>
    <n v="4"/>
    <n v="56.24"/>
    <n v="88233"/>
    <x v="0"/>
    <n v="-31.709924912744928"/>
  </r>
  <r>
    <n v="2867"/>
    <s v="Dana Teague"/>
    <x v="1"/>
    <n v="0.01"/>
    <n v="125.99"/>
    <n v="8.99"/>
    <x v="1"/>
    <x v="3"/>
    <x v="1"/>
    <x v="12"/>
    <x v="5"/>
    <s v="M70"/>
    <n v="0.59"/>
    <s v="United States"/>
    <x v="3"/>
    <x v="31"/>
    <s v="Washington"/>
    <n v="20016"/>
    <x v="105"/>
    <d v="2015-04-18T00:00:00"/>
    <n v="-582.64800000000002"/>
    <n v="2"/>
    <n v="226.88"/>
    <n v="11013"/>
    <x v="3"/>
    <n v="164.85182414184678"/>
  </r>
  <r>
    <n v="2868"/>
    <s v="Eugene Clayton"/>
    <x v="1"/>
    <n v="0.01"/>
    <n v="125.99"/>
    <n v="8.99"/>
    <x v="1"/>
    <x v="3"/>
    <x v="1"/>
    <x v="12"/>
    <x v="5"/>
    <s v="M70"/>
    <n v="0.59"/>
    <s v="United States"/>
    <x v="2"/>
    <x v="4"/>
    <s v="Edmonds"/>
    <n v="98026"/>
    <x v="105"/>
    <d v="2015-04-18T00:00:00"/>
    <n v="-582.64800000000002"/>
    <n v="1"/>
    <n v="113.44"/>
    <n v="85827"/>
    <x v="2"/>
    <n v="164.85182414184678"/>
  </r>
  <r>
    <n v="1889"/>
    <s v="Oscar Bowers"/>
    <x v="2"/>
    <n v="0.09"/>
    <n v="78.8"/>
    <n v="35"/>
    <x v="1"/>
    <x v="2"/>
    <x v="2"/>
    <x v="6"/>
    <x v="4"/>
    <s v="Space Solutions™ Industrial Galvanized Steel Shelving."/>
    <n v="0.83"/>
    <s v="United States"/>
    <x v="3"/>
    <x v="27"/>
    <s v="Kettering"/>
    <n v="45429"/>
    <x v="105"/>
    <d v="2015-04-21T00:00:00"/>
    <n v="-1025.0172"/>
    <n v="14"/>
    <n v="1059.3800000000001"/>
    <n v="90631"/>
    <x v="3"/>
    <n v="542.2121110805831"/>
  </r>
  <r>
    <n v="2593"/>
    <s v="Anne Schultz"/>
    <x v="2"/>
    <n v="0.02"/>
    <n v="419.19"/>
    <n v="19.989999999999998"/>
    <x v="1"/>
    <x v="3"/>
    <x v="2"/>
    <x v="6"/>
    <x v="5"/>
    <s v="Smead Adjustable Mobile File Trolley with Lockable Top"/>
    <n v="0.57999999999999996"/>
    <s v="United States"/>
    <x v="0"/>
    <x v="5"/>
    <s v="Athens"/>
    <n v="30605"/>
    <x v="105"/>
    <d v="2015-04-17T00:00:00"/>
    <n v="-39.606000000000002"/>
    <n v="10"/>
    <n v="4354.55"/>
    <n v="87772"/>
    <x v="0"/>
    <n v="2010.9572399092631"/>
  </r>
  <r>
    <n v="377"/>
    <s v="Sylvia Bush"/>
    <x v="4"/>
    <n v="0.03"/>
    <n v="25.98"/>
    <n v="5.37"/>
    <x v="1"/>
    <x v="1"/>
    <x v="2"/>
    <x v="8"/>
    <x v="6"/>
    <s v="3M Office Air Cleaner"/>
    <n v="0.5"/>
    <s v="United States"/>
    <x v="1"/>
    <x v="10"/>
    <s v="Batavia"/>
    <n v="60510"/>
    <x v="105"/>
    <d v="2015-04-17T00:00:00"/>
    <n v="250.0376"/>
    <n v="17"/>
    <n v="460.87"/>
    <n v="89579"/>
    <x v="1"/>
    <n v="502.43248964656055"/>
  </r>
  <r>
    <n v="2004"/>
    <s v="James Dickinson Ball"/>
    <x v="4"/>
    <n v="0.06"/>
    <n v="4.24"/>
    <n v="5.41"/>
    <x v="1"/>
    <x v="2"/>
    <x v="2"/>
    <x v="5"/>
    <x v="5"/>
    <s v="Storex DuraTech Recycled Plastic Frosted Binders"/>
    <n v="0.35"/>
    <s v="United States"/>
    <x v="2"/>
    <x v="24"/>
    <s v="Bozeman"/>
    <n v="59715"/>
    <x v="105"/>
    <d v="2015-04-19T00:00:00"/>
    <n v="-78.916679999999999"/>
    <n v="10"/>
    <n v="45"/>
    <n v="91277"/>
    <x v="2"/>
    <n v="13.437292510055808"/>
  </r>
  <r>
    <n v="2004"/>
    <s v="James Dickinson Ball"/>
    <x v="4"/>
    <n v="0.04"/>
    <n v="3174.835"/>
    <n v="24.49"/>
    <x v="1"/>
    <x v="2"/>
    <x v="1"/>
    <x v="3"/>
    <x v="4"/>
    <s v="Polycom ViewStation™ ISDN Videoconferencing Unit"/>
    <n v="0.39"/>
    <s v="United States"/>
    <x v="2"/>
    <x v="24"/>
    <s v="Bozeman"/>
    <n v="59715"/>
    <x v="105"/>
    <d v="2015-04-19T00:00:00"/>
    <n v="-10388.68835"/>
    <n v="1"/>
    <n v="6569.07"/>
    <n v="91277"/>
    <x v="2"/>
    <n v="8018.6913569142716"/>
  </r>
  <r>
    <n v="507"/>
    <s v="Carol Saunders"/>
    <x v="0"/>
    <n v="0.01"/>
    <n v="55.98"/>
    <n v="4.8600000000000003"/>
    <x v="2"/>
    <x v="3"/>
    <x v="2"/>
    <x v="7"/>
    <x v="5"/>
    <s v="Xerox 1908"/>
    <n v="0.36"/>
    <s v="United States"/>
    <x v="0"/>
    <x v="32"/>
    <s v="Bowling Green"/>
    <n v="42104"/>
    <x v="106"/>
    <d v="2015-04-20T00:00:00"/>
    <n v="32.940899999999999"/>
    <n v="11"/>
    <n v="646.97"/>
    <n v="87357"/>
    <x v="0"/>
    <n v="480.83808274659071"/>
  </r>
  <r>
    <n v="507"/>
    <s v="Carol Saunders"/>
    <x v="0"/>
    <n v="0.04"/>
    <n v="65.989999999999995"/>
    <n v="8.99"/>
    <x v="1"/>
    <x v="3"/>
    <x v="1"/>
    <x v="12"/>
    <x v="5"/>
    <s v="Talkabout T8367"/>
    <n v="0.56000000000000005"/>
    <s v="United States"/>
    <x v="0"/>
    <x v="32"/>
    <s v="Bowling Green"/>
    <n v="42104"/>
    <x v="106"/>
    <d v="2015-04-19T00:00:00"/>
    <n v="131.334"/>
    <n v="17"/>
    <n v="946.29"/>
    <n v="87357"/>
    <x v="0"/>
    <n v="955.73622238196504"/>
  </r>
  <r>
    <n v="665"/>
    <s v="Miriam Mueller"/>
    <x v="0"/>
    <n v="0.02"/>
    <n v="130.97999999999999"/>
    <n v="30"/>
    <x v="0"/>
    <x v="3"/>
    <x v="0"/>
    <x v="9"/>
    <x v="3"/>
    <s v="Office Star - Contemporary Task Swivel chair with 2-way adjustable arms, Plum"/>
    <n v="0.78"/>
    <s v="United States"/>
    <x v="0"/>
    <x v="34"/>
    <s v="Murfreesboro"/>
    <n v="37130"/>
    <x v="106"/>
    <d v="2015-04-19T00:00:00"/>
    <n v="90.762"/>
    <n v="6"/>
    <n v="793.39"/>
    <n v="88678"/>
    <x v="0"/>
    <n v="2091.0267888028652"/>
  </r>
  <r>
    <n v="1959"/>
    <s v="Bonnie Matthews Rowland"/>
    <x v="2"/>
    <n v="0.02"/>
    <n v="9.99"/>
    <n v="11.59"/>
    <x v="1"/>
    <x v="2"/>
    <x v="2"/>
    <x v="7"/>
    <x v="5"/>
    <s v="Hammermill Color Copier Paper (28Lb. and 96 Bright)"/>
    <n v="0.4"/>
    <s v="United States"/>
    <x v="0"/>
    <x v="12"/>
    <s v="Miami"/>
    <n v="33916"/>
    <x v="106"/>
    <d v="2015-04-27T00:00:00"/>
    <n v="-171.15770000000001"/>
    <n v="43"/>
    <n v="475.42"/>
    <n v="26342"/>
    <x v="0"/>
    <n v="242.80498302386124"/>
  </r>
  <r>
    <n v="1959"/>
    <s v="Bonnie Matthews Rowland"/>
    <x v="2"/>
    <n v="0.02"/>
    <n v="48.04"/>
    <n v="5.79"/>
    <x v="1"/>
    <x v="2"/>
    <x v="2"/>
    <x v="7"/>
    <x v="5"/>
    <s v="Xerox 1937"/>
    <n v="0.37"/>
    <s v="United States"/>
    <x v="0"/>
    <x v="12"/>
    <s v="Miami"/>
    <n v="33916"/>
    <x v="106"/>
    <d v="2015-04-23T00:00:00"/>
    <n v="624.23900000000003"/>
    <n v="74"/>
    <n v="3598.82"/>
    <n v="26342"/>
    <x v="0"/>
    <n v="991.28527746815234"/>
  </r>
  <r>
    <n v="1959"/>
    <s v="Bonnie Matthews Rowland"/>
    <x v="2"/>
    <n v="0.04"/>
    <n v="6.68"/>
    <n v="4.91"/>
    <x v="1"/>
    <x v="2"/>
    <x v="2"/>
    <x v="7"/>
    <x v="5"/>
    <s v="Xerox 1986"/>
    <n v="0.37"/>
    <s v="United States"/>
    <x v="0"/>
    <x v="12"/>
    <s v="Miami"/>
    <n v="33916"/>
    <x v="106"/>
    <d v="2015-04-25T00:00:00"/>
    <n v="-14.3241"/>
    <n v="5"/>
    <n v="41.22"/>
    <n v="26342"/>
    <x v="0"/>
    <n v="170.25269310755584"/>
  </r>
  <r>
    <n v="1962"/>
    <s v="Sean Burton"/>
    <x v="2"/>
    <n v="0.02"/>
    <n v="48.04"/>
    <n v="5.79"/>
    <x v="1"/>
    <x v="2"/>
    <x v="2"/>
    <x v="7"/>
    <x v="5"/>
    <s v="Xerox 1937"/>
    <n v="0.37"/>
    <s v="United States"/>
    <x v="1"/>
    <x v="25"/>
    <s v="Saginaw"/>
    <n v="48601"/>
    <x v="106"/>
    <d v="2015-04-23T00:00:00"/>
    <n v="604.01909999999998"/>
    <n v="18"/>
    <n v="875.39"/>
    <n v="88857"/>
    <x v="1"/>
    <n v="970.57957976415321"/>
  </r>
  <r>
    <n v="1962"/>
    <s v="Sean Burton"/>
    <x v="2"/>
    <n v="0.04"/>
    <n v="6.68"/>
    <n v="4.91"/>
    <x v="1"/>
    <x v="2"/>
    <x v="2"/>
    <x v="7"/>
    <x v="5"/>
    <s v="Xerox 1986"/>
    <n v="0.37"/>
    <s v="United States"/>
    <x v="1"/>
    <x v="25"/>
    <s v="Saginaw"/>
    <n v="48601"/>
    <x v="106"/>
    <d v="2015-04-25T00:00:00"/>
    <n v="-11.631600000000001"/>
    <n v="1"/>
    <n v="8.24"/>
    <n v="88857"/>
    <x v="1"/>
    <n v="173.00988236507035"/>
  </r>
  <r>
    <n v="1826"/>
    <s v="Kate Peck"/>
    <x v="4"/>
    <n v="0.1"/>
    <n v="52.99"/>
    <n v="19.989999999999998"/>
    <x v="2"/>
    <x v="3"/>
    <x v="2"/>
    <x v="6"/>
    <x v="5"/>
    <s v="Gould Plastics 9-Pocket Panel Bin, 18-3/8w x 5-1/4d x 20-1/2h, Black"/>
    <n v="0.81"/>
    <s v="United States"/>
    <x v="1"/>
    <x v="20"/>
    <s v="Bettendorf"/>
    <n v="52722"/>
    <x v="106"/>
    <d v="2015-04-19T00:00:00"/>
    <n v="-517.16999999999996"/>
    <n v="7"/>
    <n v="337.59"/>
    <n v="86958"/>
    <x v="1"/>
    <n v="363.63460000762893"/>
  </r>
  <r>
    <n v="1827"/>
    <s v="Vincent Hale"/>
    <x v="4"/>
    <n v="7.0000000000000007E-2"/>
    <n v="100.98"/>
    <n v="57.38"/>
    <x v="0"/>
    <x v="3"/>
    <x v="0"/>
    <x v="10"/>
    <x v="0"/>
    <s v="Bush Westfield Collection Bookcases, Dark Cherry Finish, Fully Assembled"/>
    <n v="0.78"/>
    <s v="United States"/>
    <x v="1"/>
    <x v="20"/>
    <s v="Burlington"/>
    <n v="52601"/>
    <x v="106"/>
    <d v="2015-04-21T00:00:00"/>
    <n v="-429.86"/>
    <n v="2"/>
    <n v="215.32"/>
    <n v="86958"/>
    <x v="1"/>
    <n v="1910.3764199222701"/>
  </r>
  <r>
    <n v="1827"/>
    <s v="Vincent Hale"/>
    <x v="4"/>
    <n v="0.03"/>
    <n v="85.99"/>
    <n v="0.99"/>
    <x v="1"/>
    <x v="3"/>
    <x v="1"/>
    <x v="12"/>
    <x v="2"/>
    <s v="Accessory34"/>
    <n v="0.55000000000000004"/>
    <s v="United States"/>
    <x v="1"/>
    <x v="20"/>
    <s v="Burlington"/>
    <n v="52601"/>
    <x v="106"/>
    <d v="2015-04-20T00:00:00"/>
    <n v="264.16649999999998"/>
    <n v="5"/>
    <n v="382.85"/>
    <n v="86958"/>
    <x v="1"/>
    <n v="654.35731672602685"/>
  </r>
  <r>
    <n v="2097"/>
    <s v="Patsy Shea"/>
    <x v="4"/>
    <n v="0.1"/>
    <n v="300.97000000000003"/>
    <n v="7.18"/>
    <x v="1"/>
    <x v="2"/>
    <x v="1"/>
    <x v="1"/>
    <x v="5"/>
    <s v="Gyration Ultra Professional Cordless Optical Suite"/>
    <n v="0.48"/>
    <s v="United States"/>
    <x v="0"/>
    <x v="23"/>
    <s v="Hilton Head Island"/>
    <n v="29915"/>
    <x v="106"/>
    <d v="2015-04-19T00:00:00"/>
    <n v="138.018"/>
    <n v="4"/>
    <n v="1094.33"/>
    <n v="87889"/>
    <x v="0"/>
    <n v="1295.833167202416"/>
  </r>
  <r>
    <n v="2098"/>
    <s v="Tracy Dyer"/>
    <x v="4"/>
    <n v="0.06"/>
    <n v="39.89"/>
    <n v="3.04"/>
    <x v="1"/>
    <x v="2"/>
    <x v="0"/>
    <x v="11"/>
    <x v="2"/>
    <s v="Ultra Commercial Grade Dual Valve Door Closer"/>
    <n v="0.53"/>
    <s v="United States"/>
    <x v="0"/>
    <x v="23"/>
    <s v="Mount Pleasant"/>
    <n v="29464"/>
    <x v="106"/>
    <d v="2015-04-20T00:00:00"/>
    <n v="38.874000000000002"/>
    <n v="10"/>
    <n v="389.97"/>
    <n v="87889"/>
    <x v="0"/>
    <n v="329.86353650135629"/>
  </r>
  <r>
    <n v="2655"/>
    <s v="Benjamin Lam"/>
    <x v="4"/>
    <n v="0.09"/>
    <n v="89.99"/>
    <n v="42"/>
    <x v="0"/>
    <x v="1"/>
    <x v="0"/>
    <x v="9"/>
    <x v="3"/>
    <s v="Global Leather Task Chair, Black"/>
    <n v="0.66"/>
    <s v="United States"/>
    <x v="0"/>
    <x v="5"/>
    <s v="Atlanta"/>
    <n v="30318"/>
    <x v="106"/>
    <d v="2015-04-18T00:00:00"/>
    <n v="223.416"/>
    <n v="6"/>
    <n v="511.25"/>
    <n v="86063"/>
    <x v="0"/>
    <n v="1977.9265381074758"/>
  </r>
  <r>
    <n v="3155"/>
    <s v="Julian Keith Mayer"/>
    <x v="0"/>
    <n v="0.05"/>
    <n v="159.99"/>
    <n v="5.5"/>
    <x v="1"/>
    <x v="1"/>
    <x v="1"/>
    <x v="1"/>
    <x v="5"/>
    <s v="Gyration RF Keyboard"/>
    <n v="0.49"/>
    <s v="United States"/>
    <x v="0"/>
    <x v="12"/>
    <s v="Sanford"/>
    <n v="32771"/>
    <x v="107"/>
    <d v="2015-04-21T00:00:00"/>
    <n v="12.263999999999999"/>
    <n v="23"/>
    <n v="3600.65"/>
    <n v="86902"/>
    <x v="0"/>
    <n v="938.1356714123483"/>
  </r>
  <r>
    <n v="1836"/>
    <s v="Dwight Albright Huffman"/>
    <x v="1"/>
    <n v="0.01"/>
    <n v="155.99"/>
    <n v="8.99"/>
    <x v="2"/>
    <x v="3"/>
    <x v="1"/>
    <x v="12"/>
    <x v="5"/>
    <s v="CF 688"/>
    <n v="0.57999999999999996"/>
    <s v="United States"/>
    <x v="2"/>
    <x v="8"/>
    <s v="San Francisco"/>
    <n v="94110"/>
    <x v="107"/>
    <d v="2015-04-20T00:00:00"/>
    <n v="-219.07908"/>
    <n v="5"/>
    <n v="675.83"/>
    <n v="86600"/>
    <x v="2"/>
    <n v="540.62329360972865"/>
  </r>
  <r>
    <n v="1837"/>
    <s v="Herbert Williamson"/>
    <x v="1"/>
    <n v="0.01"/>
    <n v="5.98"/>
    <n v="5.46"/>
    <x v="1"/>
    <x v="3"/>
    <x v="2"/>
    <x v="7"/>
    <x v="5"/>
    <s v="Xerox 1983"/>
    <n v="0.36"/>
    <s v="United States"/>
    <x v="2"/>
    <x v="8"/>
    <s v="San Gabriel"/>
    <n v="91776"/>
    <x v="107"/>
    <d v="2015-04-21T00:00:00"/>
    <n v="-18.878399999999999"/>
    <n v="4"/>
    <n v="28"/>
    <n v="86600"/>
    <x v="2"/>
    <n v="77.414815515467865"/>
  </r>
  <r>
    <n v="2212"/>
    <s v="Stacy Chang"/>
    <x v="1"/>
    <n v="0.09"/>
    <n v="199.99"/>
    <n v="24.49"/>
    <x v="2"/>
    <x v="2"/>
    <x v="1"/>
    <x v="4"/>
    <x v="4"/>
    <s v="Canon PC-428 Personal Copier"/>
    <n v="0.46"/>
    <s v="United States"/>
    <x v="3"/>
    <x v="36"/>
    <s v="Catonsville"/>
    <n v="21228"/>
    <x v="107"/>
    <d v="2015-04-21T00:00:00"/>
    <n v="631.33000000000004"/>
    <n v="5"/>
    <n v="990.25"/>
    <n v="88029"/>
    <x v="3"/>
    <n v="1855.5635819035624"/>
  </r>
  <r>
    <n v="152"/>
    <s v="Kent Kerr"/>
    <x v="2"/>
    <n v="0.01"/>
    <n v="79.52"/>
    <n v="48.2"/>
    <x v="1"/>
    <x v="2"/>
    <x v="0"/>
    <x v="11"/>
    <x v="6"/>
    <s v="Eldon Cleatmat Plus™ Chair Mats for High Pile Carpets"/>
    <n v="0.74"/>
    <s v="United States"/>
    <x v="0"/>
    <x v="34"/>
    <s v="Knoxville"/>
    <n v="37918"/>
    <x v="107"/>
    <d v="2015-04-26T00:00:00"/>
    <n v="-40.683999999999997"/>
    <n v="8"/>
    <n v="667.84"/>
    <n v="89522"/>
    <x v="0"/>
    <n v="1895.3504336096389"/>
  </r>
  <r>
    <n v="1933"/>
    <s v="William Crawford"/>
    <x v="2"/>
    <n v="0.06"/>
    <n v="3.58"/>
    <n v="1.63"/>
    <x v="1"/>
    <x v="3"/>
    <x v="2"/>
    <x v="14"/>
    <x v="2"/>
    <s v="OIC Colored Binder Clips, Assorted Sizes"/>
    <n v="0.36"/>
    <s v="United States"/>
    <x v="1"/>
    <x v="18"/>
    <s v="Garland"/>
    <n v="75043"/>
    <x v="107"/>
    <d v="2015-04-23T00:00:00"/>
    <n v="14"/>
    <n v="10"/>
    <n v="34.76"/>
    <n v="86687"/>
    <x v="1"/>
    <n v="46.919670008660916"/>
  </r>
  <r>
    <n v="1940"/>
    <s v="Eileen McDonald"/>
    <x v="2"/>
    <n v="0"/>
    <n v="78.650000000000006"/>
    <n v="13.99"/>
    <x v="1"/>
    <x v="3"/>
    <x v="2"/>
    <x v="8"/>
    <x v="6"/>
    <s v="Honeywell Quietcare HEPA Air Cleaner"/>
    <n v="0.52"/>
    <s v="United States"/>
    <x v="2"/>
    <x v="15"/>
    <s v="Draper"/>
    <n v="84020"/>
    <x v="107"/>
    <d v="2015-04-26T00:00:00"/>
    <n v="386.00670000000002"/>
    <n v="7"/>
    <n v="559.42999999999995"/>
    <n v="88871"/>
    <x v="2"/>
    <n v="1177.3336498459744"/>
  </r>
  <r>
    <n v="1940"/>
    <s v="Eileen McDonald"/>
    <x v="2"/>
    <n v="0.08"/>
    <n v="122.99"/>
    <n v="70.2"/>
    <x v="0"/>
    <x v="3"/>
    <x v="0"/>
    <x v="9"/>
    <x v="3"/>
    <s v="Global High-Back Leather Tilter, Burgundy"/>
    <n v="0.74"/>
    <s v="United States"/>
    <x v="2"/>
    <x v="15"/>
    <s v="Draper"/>
    <n v="84020"/>
    <x v="107"/>
    <d v="2015-04-24T00:00:00"/>
    <n v="-1867.97"/>
    <n v="10"/>
    <n v="1216.52"/>
    <n v="88871"/>
    <x v="2"/>
    <n v="888.16184937011826"/>
  </r>
  <r>
    <n v="2066"/>
    <s v="Claudia Webb"/>
    <x v="2"/>
    <n v="0.1"/>
    <n v="4.24"/>
    <n v="5.41"/>
    <x v="1"/>
    <x v="3"/>
    <x v="2"/>
    <x v="5"/>
    <x v="5"/>
    <s v="Storex DuraTech Recycled Plastic Frosted Binders"/>
    <n v="0.35"/>
    <s v="United States"/>
    <x v="0"/>
    <x v="9"/>
    <s v="Indian Trail"/>
    <n v="28079"/>
    <x v="107"/>
    <d v="2015-04-23T00:00:00"/>
    <n v="-61.6"/>
    <n v="8"/>
    <n v="34.159999999999997"/>
    <n v="85835"/>
    <x v="0"/>
    <n v="41.302550745830388"/>
  </r>
  <r>
    <n v="2547"/>
    <s v="Edna Freeman"/>
    <x v="2"/>
    <n v="7.0000000000000007E-2"/>
    <n v="6.48"/>
    <n v="9.5399999999999991"/>
    <x v="1"/>
    <x v="0"/>
    <x v="2"/>
    <x v="7"/>
    <x v="5"/>
    <s v="Xerox 1905"/>
    <n v="0.37"/>
    <s v="United States"/>
    <x v="0"/>
    <x v="21"/>
    <s v="Virginia Beach"/>
    <n v="23464"/>
    <x v="107"/>
    <d v="2015-04-19T00:00:00"/>
    <n v="2.2320000000000002"/>
    <n v="1"/>
    <n v="10.86"/>
    <n v="87916"/>
    <x v="0"/>
    <n v="255.2492175800532"/>
  </r>
  <r>
    <n v="3380"/>
    <s v="Eva Decker"/>
    <x v="0"/>
    <n v="0.03"/>
    <n v="315.98"/>
    <n v="19.989999999999998"/>
    <x v="1"/>
    <x v="2"/>
    <x v="2"/>
    <x v="5"/>
    <x v="5"/>
    <s v="GBC ProClick™ 150 Presentation Binding System"/>
    <n v="0.38"/>
    <s v="United States"/>
    <x v="0"/>
    <x v="5"/>
    <s v="La Grange"/>
    <n v="30240"/>
    <x v="108"/>
    <d v="2015-04-22T00:00:00"/>
    <n v="-4.4800000000000004"/>
    <n v="18"/>
    <n v="5572.18"/>
    <n v="88838"/>
    <x v="0"/>
    <n v="1791.3889673504277"/>
  </r>
  <r>
    <n v="3380"/>
    <s v="Eva Decker"/>
    <x v="0"/>
    <n v="0.03"/>
    <n v="63.94"/>
    <n v="14.48"/>
    <x v="1"/>
    <x v="2"/>
    <x v="0"/>
    <x v="11"/>
    <x v="5"/>
    <s v="Howard Miller 16&quot; Diameter Gallery Wall Clock"/>
    <n v="0.46"/>
    <s v="United States"/>
    <x v="0"/>
    <x v="5"/>
    <s v="La Grange"/>
    <n v="30240"/>
    <x v="108"/>
    <d v="2015-04-21T00:00:00"/>
    <n v="43.691699999999997"/>
    <n v="8"/>
    <n v="522.46"/>
    <n v="88838"/>
    <x v="0"/>
    <n v="965.23436703119489"/>
  </r>
  <r>
    <n v="151"/>
    <s v="Geoffrey Zhu"/>
    <x v="1"/>
    <n v="0.09"/>
    <n v="5.98"/>
    <n v="2.5"/>
    <x v="1"/>
    <x v="2"/>
    <x v="2"/>
    <x v="15"/>
    <x v="5"/>
    <s v="Wausau Papers Astrobrights® Colored Envelopes"/>
    <n v="0.36"/>
    <s v="United States"/>
    <x v="0"/>
    <x v="34"/>
    <s v="Kingsport"/>
    <n v="37664"/>
    <x v="108"/>
    <d v="2015-04-22T00:00:00"/>
    <n v="13.896000000000001"/>
    <n v="5"/>
    <n v="28.11"/>
    <n v="89523"/>
    <x v="0"/>
    <n v="6.7361871411942467"/>
  </r>
  <r>
    <n v="1259"/>
    <s v="Keith Hobbs"/>
    <x v="1"/>
    <n v="0.03"/>
    <n v="3.69"/>
    <n v="2.5"/>
    <x v="2"/>
    <x v="2"/>
    <x v="2"/>
    <x v="15"/>
    <x v="5"/>
    <s v="Colored Envelopes"/>
    <n v="0.39"/>
    <s v="United States"/>
    <x v="0"/>
    <x v="32"/>
    <s v="Danville"/>
    <n v="40422"/>
    <x v="108"/>
    <d v="2015-04-20T00:00:00"/>
    <n v="-2196.6840000000002"/>
    <n v="9"/>
    <n v="38.65"/>
    <n v="86534"/>
    <x v="0"/>
    <n v="-2281.7596017725664"/>
  </r>
  <r>
    <n v="2117"/>
    <s v="Jack Hatcher"/>
    <x v="1"/>
    <n v="0.03"/>
    <n v="320.98"/>
    <n v="24.49"/>
    <x v="1"/>
    <x v="2"/>
    <x v="0"/>
    <x v="9"/>
    <x v="4"/>
    <s v="Hon Pagoda™ Stacking Chairs"/>
    <n v="0.55000000000000004"/>
    <s v="United States"/>
    <x v="1"/>
    <x v="18"/>
    <s v="Greenville"/>
    <n v="75401"/>
    <x v="108"/>
    <d v="2015-04-22T00:00:00"/>
    <n v="4554.4346999999998"/>
    <n v="20"/>
    <n v="6600.63"/>
    <n v="90891"/>
    <x v="1"/>
    <n v="6448.6793900520743"/>
  </r>
  <r>
    <n v="2117"/>
    <s v="Jack Hatcher"/>
    <x v="1"/>
    <n v="0.06"/>
    <n v="125.99"/>
    <n v="8.8000000000000007"/>
    <x v="1"/>
    <x v="2"/>
    <x v="1"/>
    <x v="12"/>
    <x v="5"/>
    <s v="StarTAC 6500"/>
    <n v="0.59"/>
    <s v="United States"/>
    <x v="1"/>
    <x v="18"/>
    <s v="Greenville"/>
    <n v="75401"/>
    <x v="108"/>
    <d v="2015-04-21T00:00:00"/>
    <n v="618.19308000000001"/>
    <n v="18"/>
    <n v="1811.99"/>
    <n v="90891"/>
    <x v="1"/>
    <n v="1386.6896746497328"/>
  </r>
  <r>
    <n v="3084"/>
    <s v="Debbie Hsu"/>
    <x v="1"/>
    <n v="0"/>
    <n v="65.989999999999995"/>
    <n v="5.99"/>
    <x v="2"/>
    <x v="0"/>
    <x v="1"/>
    <x v="12"/>
    <x v="5"/>
    <s v="i1000"/>
    <n v="0.57999999999999996"/>
    <s v="United States"/>
    <x v="2"/>
    <x v="4"/>
    <s v="Lacey"/>
    <n v="98503"/>
    <x v="108"/>
    <d v="2015-04-22T00:00:00"/>
    <n v="313.81200000000001"/>
    <n v="14"/>
    <n v="798.89"/>
    <n v="89879"/>
    <x v="2"/>
    <n v="718.98542057462498"/>
  </r>
  <r>
    <n v="56"/>
    <s v="Randall Montgomery"/>
    <x v="4"/>
    <n v="0.06"/>
    <n v="3.8"/>
    <n v="1.49"/>
    <x v="1"/>
    <x v="1"/>
    <x v="2"/>
    <x v="5"/>
    <x v="5"/>
    <s v="Durable Pressboard Binders"/>
    <n v="0.38"/>
    <s v="United States"/>
    <x v="3"/>
    <x v="11"/>
    <s v="Tonawanda"/>
    <n v="14150"/>
    <x v="108"/>
    <d v="2015-04-21T00:00:00"/>
    <n v="19.6282"/>
    <n v="20"/>
    <n v="73.55"/>
    <n v="88075"/>
    <x v="3"/>
    <n v="-29.81438726241236"/>
  </r>
  <r>
    <n v="56"/>
    <s v="Randall Montgomery"/>
    <x v="4"/>
    <n v="0.06"/>
    <n v="1.76"/>
    <n v="0.7"/>
    <x v="1"/>
    <x v="1"/>
    <x v="2"/>
    <x v="2"/>
    <x v="2"/>
    <s v="Newell 310"/>
    <n v="0.56000000000000005"/>
    <s v="United States"/>
    <x v="3"/>
    <x v="11"/>
    <s v="Tonawanda"/>
    <n v="14150"/>
    <x v="108"/>
    <d v="2015-04-21T00:00:00"/>
    <n v="-1.6524000000000001"/>
    <n v="17"/>
    <n v="29.57"/>
    <n v="88075"/>
    <x v="3"/>
    <n v="69.780065668214661"/>
  </r>
  <r>
    <n v="240"/>
    <s v="Gilbert Scarborough"/>
    <x v="4"/>
    <n v="0.1"/>
    <n v="19.98"/>
    <n v="5.77"/>
    <x v="2"/>
    <x v="0"/>
    <x v="2"/>
    <x v="7"/>
    <x v="5"/>
    <s v="Xerox Blank Computer Paper"/>
    <n v="0.38"/>
    <s v="United States"/>
    <x v="2"/>
    <x v="3"/>
    <s v="Fountain"/>
    <n v="80817"/>
    <x v="108"/>
    <d v="2015-04-20T00:00:00"/>
    <n v="35.090000000000003"/>
    <n v="3"/>
    <n v="57.41"/>
    <n v="90479"/>
    <x v="2"/>
    <n v="66.259774168522128"/>
  </r>
  <r>
    <n v="241"/>
    <s v="Amy Ellis Holder"/>
    <x v="4"/>
    <n v="0.06"/>
    <n v="259.70999999999998"/>
    <n v="66.67"/>
    <x v="0"/>
    <x v="0"/>
    <x v="0"/>
    <x v="0"/>
    <x v="0"/>
    <s v="Bevis Round Bullnose 29&quot; High Table Top"/>
    <n v="0.61"/>
    <s v="United States"/>
    <x v="2"/>
    <x v="3"/>
    <s v="Grand Junction"/>
    <n v="81503"/>
    <x v="108"/>
    <d v="2015-04-21T00:00:00"/>
    <n v="785.63"/>
    <n v="11"/>
    <n v="2809.87"/>
    <n v="90479"/>
    <x v="2"/>
    <n v="3765.4384598843008"/>
  </r>
  <r>
    <n v="970"/>
    <s v="Lynn Payne"/>
    <x v="4"/>
    <n v="0"/>
    <n v="170.98"/>
    <n v="35.89"/>
    <x v="0"/>
    <x v="1"/>
    <x v="0"/>
    <x v="10"/>
    <x v="0"/>
    <s v="Rush Hierlooms Collection 1&quot; Thick Stackable Bookcases"/>
    <n v="0.66"/>
    <s v="United States"/>
    <x v="0"/>
    <x v="21"/>
    <s v="Rose Hill"/>
    <n v="24281"/>
    <x v="108"/>
    <d v="2015-04-21T00:00:00"/>
    <n v="-102.66200000000001"/>
    <n v="8"/>
    <n v="1452.18"/>
    <n v="86173"/>
    <x v="0"/>
    <n v="1788.369273613047"/>
  </r>
  <r>
    <n v="3283"/>
    <s v="William Woodard"/>
    <x v="0"/>
    <n v="0.05"/>
    <n v="363.25"/>
    <n v="19.989999999999998"/>
    <x v="2"/>
    <x v="3"/>
    <x v="2"/>
    <x v="8"/>
    <x v="5"/>
    <s v="Hoover WindTunnel™ Plus Canister Vacuum"/>
    <n v="0.56999999999999995"/>
    <s v="United States"/>
    <x v="0"/>
    <x v="12"/>
    <s v="Kendall"/>
    <n v="33156"/>
    <x v="109"/>
    <d v="2015-04-21T00:00:00"/>
    <n v="-269.75549999999998"/>
    <n v="5"/>
    <n v="1867.04"/>
    <n v="90752"/>
    <x v="0"/>
    <n v="1699.8983955929166"/>
  </r>
  <r>
    <n v="2038"/>
    <s v="Peter Adams"/>
    <x v="1"/>
    <n v="0.06"/>
    <n v="40.99"/>
    <n v="17.48"/>
    <x v="1"/>
    <x v="0"/>
    <x v="2"/>
    <x v="7"/>
    <x v="5"/>
    <s v="Xerox 1893"/>
    <n v="0.36"/>
    <s v="United States"/>
    <x v="3"/>
    <x v="11"/>
    <s v="Mount Vernon"/>
    <n v="10550"/>
    <x v="109"/>
    <d v="2015-04-21T00:00:00"/>
    <n v="109.16"/>
    <n v="7"/>
    <n v="277.12"/>
    <n v="89334"/>
    <x v="3"/>
    <n v="608.36829465237918"/>
  </r>
  <r>
    <n v="2260"/>
    <s v="Geoffrey H Wong"/>
    <x v="1"/>
    <n v="0.08"/>
    <n v="4.9800000000000004"/>
    <n v="0.49"/>
    <x v="1"/>
    <x v="3"/>
    <x v="2"/>
    <x v="13"/>
    <x v="5"/>
    <s v="Avery White Multi-Purpose Labels"/>
    <n v="0.39"/>
    <s v="United States"/>
    <x v="0"/>
    <x v="5"/>
    <s v="Rome"/>
    <n v="30161"/>
    <x v="109"/>
    <d v="2015-04-22T00:00:00"/>
    <n v="4949.9160000000002"/>
    <n v="1"/>
    <n v="4.95"/>
    <n v="89602"/>
    <x v="0"/>
    <n v="5003.764162081613"/>
  </r>
  <r>
    <n v="2260"/>
    <s v="Geoffrey H Wong"/>
    <x v="1"/>
    <n v="0.09"/>
    <n v="119.99"/>
    <n v="14"/>
    <x v="0"/>
    <x v="3"/>
    <x v="1"/>
    <x v="3"/>
    <x v="3"/>
    <s v="Epson C82 Color Inkjet Printer"/>
    <n v="0.36"/>
    <s v="United States"/>
    <x v="0"/>
    <x v="5"/>
    <s v="Rome"/>
    <n v="30161"/>
    <x v="109"/>
    <d v="2015-04-23T00:00:00"/>
    <n v="1055.604"/>
    <n v="4"/>
    <n v="461.24"/>
    <n v="89602"/>
    <x v="0"/>
    <n v="1914.5310632045037"/>
  </r>
  <r>
    <n v="2964"/>
    <s v="Kathy Hinton"/>
    <x v="1"/>
    <n v="0.06"/>
    <n v="42.98"/>
    <n v="4.62"/>
    <x v="1"/>
    <x v="1"/>
    <x v="2"/>
    <x v="8"/>
    <x v="5"/>
    <s v="Belkin F9M820V08 8 Outlet Surge"/>
    <n v="0.56000000000000005"/>
    <s v="United States"/>
    <x v="3"/>
    <x v="27"/>
    <s v="Mount Vernon"/>
    <n v="43050"/>
    <x v="109"/>
    <d v="2015-04-23T00:00:00"/>
    <n v="-24.63"/>
    <n v="1"/>
    <n v="47.04"/>
    <n v="88610"/>
    <x v="3"/>
    <n v="268.49456331221648"/>
  </r>
  <r>
    <n v="535"/>
    <s v="Jill Clements"/>
    <x v="2"/>
    <n v="0"/>
    <n v="15.99"/>
    <n v="13.18"/>
    <x v="1"/>
    <x v="3"/>
    <x v="2"/>
    <x v="5"/>
    <x v="5"/>
    <s v="GBC Pre-Punched Binding Paper, Plastic, White, 8-1/2&quot; x 11&quot;"/>
    <n v="0.37"/>
    <s v="United States"/>
    <x v="0"/>
    <x v="21"/>
    <s v="Montclair"/>
    <n v="22025"/>
    <x v="109"/>
    <d v="2015-04-25T00:00:00"/>
    <n v="46.488"/>
    <n v="23"/>
    <n v="403.25"/>
    <n v="88511"/>
    <x v="0"/>
    <n v="486.26753564455419"/>
  </r>
  <r>
    <n v="2548"/>
    <s v="Wayne Bass"/>
    <x v="2"/>
    <n v="0.05"/>
    <n v="30.98"/>
    <n v="9.18"/>
    <x v="2"/>
    <x v="0"/>
    <x v="2"/>
    <x v="7"/>
    <x v="5"/>
    <s v="Xerox 1951"/>
    <n v="0.4"/>
    <s v="United States"/>
    <x v="2"/>
    <x v="8"/>
    <s v="Los Angeles"/>
    <n v="90068"/>
    <x v="109"/>
    <d v="2015-04-21T00:00:00"/>
    <n v="61.47"/>
    <n v="12"/>
    <n v="382.29"/>
    <n v="40997"/>
    <x v="2"/>
    <n v="338.6594995503504"/>
  </r>
  <r>
    <n v="2548"/>
    <s v="Wayne Bass"/>
    <x v="2"/>
    <n v="0.05"/>
    <n v="22.99"/>
    <n v="8.99"/>
    <x v="1"/>
    <x v="0"/>
    <x v="2"/>
    <x v="2"/>
    <x v="1"/>
    <s v="Boston KS Multi-Size Manual Pencil Sharpener"/>
    <n v="0.56999999999999995"/>
    <s v="United States"/>
    <x v="2"/>
    <x v="8"/>
    <s v="Los Angeles"/>
    <n v="90068"/>
    <x v="109"/>
    <d v="2015-04-28T00:00:00"/>
    <n v="18.27"/>
    <n v="37"/>
    <n v="881.74"/>
    <n v="40997"/>
    <x v="2"/>
    <n v="487.6531824512378"/>
  </r>
  <r>
    <n v="2548"/>
    <s v="Wayne Bass"/>
    <x v="2"/>
    <n v="0.04"/>
    <n v="212.6"/>
    <n v="110.2"/>
    <x v="0"/>
    <x v="0"/>
    <x v="0"/>
    <x v="0"/>
    <x v="0"/>
    <s v="Bush Advantage Collection® Round Conference Table"/>
    <n v="0.73"/>
    <s v="United States"/>
    <x v="2"/>
    <x v="8"/>
    <s v="Los Angeles"/>
    <n v="90068"/>
    <x v="109"/>
    <d v="2015-04-25T00:00:00"/>
    <n v="-513.79042000000004"/>
    <n v="33"/>
    <n v="7384.18"/>
    <n v="40997"/>
    <x v="2"/>
    <n v="3670.2993622052904"/>
  </r>
  <r>
    <n v="2549"/>
    <s v="Martha Bowers"/>
    <x v="2"/>
    <n v="0.05"/>
    <n v="30.98"/>
    <n v="9.18"/>
    <x v="2"/>
    <x v="0"/>
    <x v="2"/>
    <x v="7"/>
    <x v="5"/>
    <s v="Xerox 1951"/>
    <n v="0.4"/>
    <s v="United States"/>
    <x v="3"/>
    <x v="27"/>
    <s v="Whitehall"/>
    <n v="43213"/>
    <x v="109"/>
    <d v="2015-04-21T00:00:00"/>
    <n v="61.47"/>
    <n v="3"/>
    <n v="95.57"/>
    <n v="88657"/>
    <x v="3"/>
    <n v="338.6594995503504"/>
  </r>
  <r>
    <n v="2549"/>
    <s v="Martha Bowers"/>
    <x v="2"/>
    <n v="0.05"/>
    <n v="22.99"/>
    <n v="8.99"/>
    <x v="1"/>
    <x v="0"/>
    <x v="2"/>
    <x v="2"/>
    <x v="1"/>
    <s v="Boston KS Multi-Size Manual Pencil Sharpener"/>
    <n v="0.56999999999999995"/>
    <s v="United States"/>
    <x v="3"/>
    <x v="27"/>
    <s v="Whitehall"/>
    <n v="43213"/>
    <x v="109"/>
    <d v="2015-04-28T00:00:00"/>
    <n v="18.27"/>
    <n v="9"/>
    <n v="214.48"/>
    <n v="88657"/>
    <x v="3"/>
    <n v="487.6531824512378"/>
  </r>
  <r>
    <n v="2549"/>
    <s v="Martha Bowers"/>
    <x v="2"/>
    <n v="0.04"/>
    <n v="212.6"/>
    <n v="110.2"/>
    <x v="0"/>
    <x v="0"/>
    <x v="0"/>
    <x v="0"/>
    <x v="0"/>
    <s v="Bush Advantage Collection® Round Conference Table"/>
    <n v="0.73"/>
    <s v="United States"/>
    <x v="3"/>
    <x v="27"/>
    <s v="Whitehall"/>
    <n v="43213"/>
    <x v="109"/>
    <d v="2015-04-25T00:00:00"/>
    <n v="-513.79042000000004"/>
    <n v="8"/>
    <n v="1790.1"/>
    <n v="88657"/>
    <x v="3"/>
    <n v="3670.2993622052904"/>
  </r>
  <r>
    <n v="627"/>
    <s v="Scott McKenna"/>
    <x v="4"/>
    <n v="0.02"/>
    <n v="419.19"/>
    <n v="19.989999999999998"/>
    <x v="1"/>
    <x v="3"/>
    <x v="2"/>
    <x v="6"/>
    <x v="5"/>
    <s v="Smead Adjustable Mobile File Trolley with Lockable Top"/>
    <n v="0.57999999999999996"/>
    <s v="United States"/>
    <x v="3"/>
    <x v="27"/>
    <s v="Steubenville"/>
    <n v="43952"/>
    <x v="109"/>
    <d v="2015-04-22T00:00:00"/>
    <n v="6610.2"/>
    <n v="22"/>
    <n v="9580"/>
    <n v="90469"/>
    <x v="3"/>
    <n v="8753.5244269184768"/>
  </r>
  <r>
    <n v="2668"/>
    <s v="Carlos Hanson"/>
    <x v="3"/>
    <n v="0.06"/>
    <n v="3.93"/>
    <n v="0.99"/>
    <x v="1"/>
    <x v="2"/>
    <x v="2"/>
    <x v="14"/>
    <x v="2"/>
    <s v="Staples Vinyl Coated Paper Clips"/>
    <n v="0.39"/>
    <s v="United States"/>
    <x v="1"/>
    <x v="46"/>
    <s v="Rapid City"/>
    <n v="57701"/>
    <x v="109"/>
    <d v="2015-04-23T00:00:00"/>
    <n v="10.782400000000001"/>
    <n v="6"/>
    <n v="24.18"/>
    <n v="87832"/>
    <x v="1"/>
    <n v="203.66771594854501"/>
  </r>
  <r>
    <n v="2932"/>
    <s v="Phyllis Hull"/>
    <x v="1"/>
    <n v="0.01"/>
    <n v="35.44"/>
    <n v="19.989999999999998"/>
    <x v="1"/>
    <x v="0"/>
    <x v="2"/>
    <x v="7"/>
    <x v="5"/>
    <s v="Xerox 1880"/>
    <n v="0.38"/>
    <s v="United States"/>
    <x v="3"/>
    <x v="22"/>
    <s v="Stratford"/>
    <n v="6614"/>
    <x v="110"/>
    <d v="2015-04-23T00:00:00"/>
    <n v="-52.822800000000001"/>
    <n v="1"/>
    <n v="55.43"/>
    <n v="87620"/>
    <x v="3"/>
    <n v="544.1449951163105"/>
  </r>
  <r>
    <n v="2938"/>
    <s v="Laurie Case Daniel"/>
    <x v="1"/>
    <n v="0.03"/>
    <n v="47.9"/>
    <n v="5.86"/>
    <x v="1"/>
    <x v="0"/>
    <x v="2"/>
    <x v="7"/>
    <x v="5"/>
    <s v="Xerox 1938"/>
    <n v="0.37"/>
    <s v="United States"/>
    <x v="3"/>
    <x v="35"/>
    <s v="Stoneham"/>
    <n v="2180"/>
    <x v="110"/>
    <d v="2015-04-25T00:00:00"/>
    <n v="642.99030000000005"/>
    <n v="20"/>
    <n v="931.87"/>
    <n v="87620"/>
    <x v="3"/>
    <n v="883.64231266565037"/>
  </r>
  <r>
    <n v="666"/>
    <s v="Emily Sims"/>
    <x v="2"/>
    <n v="0.02"/>
    <n v="4.57"/>
    <n v="5.42"/>
    <x v="1"/>
    <x v="3"/>
    <x v="2"/>
    <x v="5"/>
    <x v="5"/>
    <s v="Newell® 3-Hole Punched Plastic Slotted Magazine Holders for Binders"/>
    <n v="0.37"/>
    <s v="United States"/>
    <x v="0"/>
    <x v="34"/>
    <s v="Nashville"/>
    <n v="37211"/>
    <x v="110"/>
    <d v="2015-04-26T00:00:00"/>
    <n v="-352.81400000000002"/>
    <n v="11"/>
    <n v="54.04"/>
    <n v="88679"/>
    <x v="0"/>
    <n v="-186.10694467286203"/>
  </r>
  <r>
    <n v="667"/>
    <s v="Allison Kirby"/>
    <x v="2"/>
    <n v="0.02"/>
    <n v="4.57"/>
    <n v="5.42"/>
    <x v="1"/>
    <x v="3"/>
    <x v="2"/>
    <x v="5"/>
    <x v="5"/>
    <s v="Newell® 3-Hole Punched Plastic Slotted Magazine Holders for Binders"/>
    <n v="0.37"/>
    <s v="United States"/>
    <x v="1"/>
    <x v="18"/>
    <s v="Dallas"/>
    <n v="75203"/>
    <x v="110"/>
    <d v="2015-04-26T00:00:00"/>
    <n v="-124.2805"/>
    <n v="45"/>
    <n v="221.06"/>
    <n v="48257"/>
    <x v="1"/>
    <n v="47.917237753207971"/>
  </r>
  <r>
    <n v="1777"/>
    <s v="Miriam Greenberg"/>
    <x v="2"/>
    <n v="7.0000000000000007E-2"/>
    <n v="5.43"/>
    <n v="0.95"/>
    <x v="1"/>
    <x v="1"/>
    <x v="2"/>
    <x v="7"/>
    <x v="2"/>
    <s v="Wirebound Message Book, 4 per Page"/>
    <n v="0.36"/>
    <s v="United States"/>
    <x v="1"/>
    <x v="2"/>
    <s v="Valparaiso"/>
    <n v="46383"/>
    <x v="110"/>
    <d v="2015-04-26T00:00:00"/>
    <n v="26.5029"/>
    <n v="7"/>
    <n v="38.409999999999997"/>
    <n v="89939"/>
    <x v="1"/>
    <n v="11.18045173650011"/>
  </r>
  <r>
    <n v="678"/>
    <s v="Edward McKenzie"/>
    <x v="4"/>
    <n v="0.04"/>
    <n v="15.42"/>
    <n v="10.68"/>
    <x v="2"/>
    <x v="3"/>
    <x v="2"/>
    <x v="6"/>
    <x v="5"/>
    <s v="Decoflex Hanging Personal Folder File, Blue"/>
    <n v="0.57999999999999996"/>
    <s v="United States"/>
    <x v="0"/>
    <x v="21"/>
    <s v="Rose Hill"/>
    <n v="24281"/>
    <x v="110"/>
    <d v="2015-04-23T00:00:00"/>
    <n v="-109.70399999999999"/>
    <n v="5"/>
    <n v="81.14"/>
    <n v="88889"/>
    <x v="0"/>
    <n v="254.33260075249339"/>
  </r>
  <r>
    <n v="2760"/>
    <s v="Evan Adkins"/>
    <x v="4"/>
    <n v="0.08"/>
    <n v="22.01"/>
    <n v="5.53"/>
    <x v="1"/>
    <x v="3"/>
    <x v="2"/>
    <x v="2"/>
    <x v="1"/>
    <s v="Boston 16801 Nautilus™ Battery Pencil Sharpener"/>
    <n v="0.59"/>
    <s v="United States"/>
    <x v="3"/>
    <x v="22"/>
    <s v="Waterbury"/>
    <n v="6708"/>
    <x v="110"/>
    <d v="2015-04-24T00:00:00"/>
    <n v="105.7"/>
    <n v="11"/>
    <n v="241.97"/>
    <n v="90724"/>
    <x v="3"/>
    <n v="417.31100561873814"/>
  </r>
  <r>
    <n v="2764"/>
    <s v="Arnold Johnson"/>
    <x v="4"/>
    <n v="0.02"/>
    <n v="29.74"/>
    <n v="6.64"/>
    <x v="1"/>
    <x v="3"/>
    <x v="2"/>
    <x v="6"/>
    <x v="5"/>
    <s v="Acco Perma® 2700 Stacking Storage Drawers"/>
    <n v="0.7"/>
    <s v="United States"/>
    <x v="3"/>
    <x v="33"/>
    <s v="Hackensack"/>
    <n v="7601"/>
    <x v="110"/>
    <d v="2015-04-22T00:00:00"/>
    <n v="-21.06"/>
    <n v="4"/>
    <n v="120.81"/>
    <n v="90724"/>
    <x v="3"/>
    <n v="473.48518499191846"/>
  </r>
  <r>
    <n v="2737"/>
    <s v="Rachel Bates"/>
    <x v="3"/>
    <n v="0.05"/>
    <n v="100.98"/>
    <n v="7.18"/>
    <x v="1"/>
    <x v="0"/>
    <x v="1"/>
    <x v="1"/>
    <x v="5"/>
    <s v="Logitech Cordless Elite Duo"/>
    <n v="0.4"/>
    <s v="United States"/>
    <x v="3"/>
    <x v="42"/>
    <s v="Rutland"/>
    <n v="5701"/>
    <x v="110"/>
    <d v="2015-04-24T00:00:00"/>
    <n v="566.60730000000001"/>
    <n v="8"/>
    <n v="821.17"/>
    <n v="89018"/>
    <x v="3"/>
    <n v="1223.4534631701247"/>
  </r>
  <r>
    <n v="2114"/>
    <s v="Paige Mason"/>
    <x v="0"/>
    <n v="0.08"/>
    <n v="2.89"/>
    <n v="0.49"/>
    <x v="1"/>
    <x v="3"/>
    <x v="2"/>
    <x v="13"/>
    <x v="5"/>
    <s v="*Staples* Packaging Labels"/>
    <n v="0.38"/>
    <s v="United States"/>
    <x v="0"/>
    <x v="21"/>
    <s v="Norfolk"/>
    <n v="23518"/>
    <x v="111"/>
    <d v="2015-04-23T00:00:00"/>
    <n v="38.405999999999999"/>
    <n v="1"/>
    <n v="3.07"/>
    <n v="88404"/>
    <x v="0"/>
    <n v="251.89109471402037"/>
  </r>
  <r>
    <n v="1253"/>
    <s v="Vickie Coates"/>
    <x v="2"/>
    <n v="0.02"/>
    <n v="46.89"/>
    <n v="5.0999999999999996"/>
    <x v="1"/>
    <x v="2"/>
    <x v="2"/>
    <x v="8"/>
    <x v="6"/>
    <s v="Bionaire Personal Warm Mist Humidifier/Vaporizer"/>
    <n v="0.46"/>
    <s v="United States"/>
    <x v="1"/>
    <x v="18"/>
    <s v="Cedar Park"/>
    <n v="78613"/>
    <x v="111"/>
    <d v="2015-04-23T00:00:00"/>
    <n v="421.3485"/>
    <n v="13"/>
    <n v="610.65"/>
    <n v="89981"/>
    <x v="1"/>
    <n v="835.65243437370054"/>
  </r>
  <r>
    <n v="1253"/>
    <s v="Vickie Coates"/>
    <x v="2"/>
    <n v="0.05"/>
    <n v="140.97999999999999"/>
    <n v="36.090000000000003"/>
    <x v="0"/>
    <x v="2"/>
    <x v="0"/>
    <x v="10"/>
    <x v="0"/>
    <s v="Sauder Forest Hills Library, Woodland Oak Finish"/>
    <n v="0.77"/>
    <s v="United States"/>
    <x v="1"/>
    <x v="18"/>
    <s v="Cedar Park"/>
    <n v="78613"/>
    <x v="111"/>
    <d v="2015-04-25T00:00:00"/>
    <n v="-373.09"/>
    <n v="5"/>
    <n v="699.24"/>
    <n v="89981"/>
    <x v="1"/>
    <n v="1607.7449897755921"/>
  </r>
  <r>
    <n v="1253"/>
    <s v="Vickie Coates"/>
    <x v="2"/>
    <n v="0.1"/>
    <n v="212.6"/>
    <n v="110.2"/>
    <x v="0"/>
    <x v="2"/>
    <x v="0"/>
    <x v="0"/>
    <x v="0"/>
    <s v="Bush Advantage Collection® Round Conference Table"/>
    <n v="0.73"/>
    <s v="United States"/>
    <x v="1"/>
    <x v="18"/>
    <s v="Cedar Park"/>
    <n v="78613"/>
    <x v="111"/>
    <d v="2015-04-25T00:00:00"/>
    <n v="-3465.0720000000001"/>
    <n v="12"/>
    <n v="2346.0300000000002"/>
    <n v="89981"/>
    <x v="1"/>
    <n v="647.93648899077891"/>
  </r>
  <r>
    <n v="146"/>
    <s v="Yvonne Fox"/>
    <x v="4"/>
    <n v="0.06"/>
    <n v="180.98"/>
    <n v="26.2"/>
    <x v="0"/>
    <x v="3"/>
    <x v="0"/>
    <x v="9"/>
    <x v="3"/>
    <s v="Global Ergonomic Managers Chair"/>
    <n v="0.59"/>
    <s v="United States"/>
    <x v="1"/>
    <x v="18"/>
    <s v="Watauga"/>
    <n v="76148"/>
    <x v="111"/>
    <d v="2015-04-24T00:00:00"/>
    <n v="251.4084"/>
    <n v="5"/>
    <n v="929.57"/>
    <n v="91090"/>
    <x v="1"/>
    <n v="1845.5555085530632"/>
  </r>
  <r>
    <n v="699"/>
    <s v="Jenny Gold"/>
    <x v="4"/>
    <n v="0.03"/>
    <n v="5.28"/>
    <n v="5.61"/>
    <x v="1"/>
    <x v="1"/>
    <x v="2"/>
    <x v="7"/>
    <x v="5"/>
    <s v="Xerox 1954"/>
    <n v="0.4"/>
    <s v="United States"/>
    <x v="2"/>
    <x v="8"/>
    <s v="Los Angeles"/>
    <n v="90041"/>
    <x v="111"/>
    <d v="2015-04-24T00:00:00"/>
    <n v="-16.670000000000002"/>
    <n v="5"/>
    <n v="32.5"/>
    <n v="44517"/>
    <x v="2"/>
    <n v="87.975368394644732"/>
  </r>
  <r>
    <n v="702"/>
    <s v="Kelly O'Connor"/>
    <x v="4"/>
    <n v="0.03"/>
    <n v="5.28"/>
    <n v="5.61"/>
    <x v="1"/>
    <x v="1"/>
    <x v="2"/>
    <x v="7"/>
    <x v="5"/>
    <s v="Xerox 1954"/>
    <n v="0.4"/>
    <s v="United States"/>
    <x v="2"/>
    <x v="8"/>
    <s v="Santa Rosa"/>
    <n v="95404"/>
    <x v="111"/>
    <d v="2015-04-24T00:00:00"/>
    <n v="-16.670000000000002"/>
    <n v="1"/>
    <n v="6.5"/>
    <n v="87977"/>
    <x v="2"/>
    <n v="87.975368394644732"/>
  </r>
  <r>
    <n v="1304"/>
    <s v="Sherri McIntosh"/>
    <x v="4"/>
    <n v="0.08"/>
    <n v="2.88"/>
    <n v="0.5"/>
    <x v="1"/>
    <x v="1"/>
    <x v="2"/>
    <x v="13"/>
    <x v="5"/>
    <s v="Avery 507"/>
    <n v="0.39"/>
    <s v="United States"/>
    <x v="2"/>
    <x v="15"/>
    <s v="West Jordan"/>
    <n v="84084"/>
    <x v="111"/>
    <d v="2015-04-24T00:00:00"/>
    <n v="6.0305999999999997"/>
    <n v="3"/>
    <n v="8.74"/>
    <n v="87004"/>
    <x v="2"/>
    <n v="-78.889092118160306"/>
  </r>
  <r>
    <n v="483"/>
    <s v="Edgar McKenzie"/>
    <x v="3"/>
    <n v="0.06"/>
    <n v="3.36"/>
    <n v="6.27"/>
    <x v="1"/>
    <x v="3"/>
    <x v="2"/>
    <x v="5"/>
    <x v="5"/>
    <s v="Cardinal Poly Pocket Divider Pockets for Ring Binders"/>
    <n v="0.4"/>
    <s v="United States"/>
    <x v="1"/>
    <x v="10"/>
    <s v="Oswego"/>
    <n v="60543"/>
    <x v="111"/>
    <d v="2015-04-24T00:00:00"/>
    <n v="-24.057539999999999"/>
    <n v="2"/>
    <n v="8.82"/>
    <n v="90354"/>
    <x v="1"/>
    <n v="290.01327475253055"/>
  </r>
  <r>
    <n v="483"/>
    <s v="Edgar McKenzie"/>
    <x v="3"/>
    <n v="7.0000000000000007E-2"/>
    <n v="699.99"/>
    <n v="24.49"/>
    <x v="1"/>
    <x v="3"/>
    <x v="1"/>
    <x v="4"/>
    <x v="4"/>
    <s v="Canon PC1060 Personal Laser Copier"/>
    <n v="0.41"/>
    <s v="United States"/>
    <x v="1"/>
    <x v="10"/>
    <s v="Oswego"/>
    <n v="60543"/>
    <x v="111"/>
    <d v="2015-04-25T00:00:00"/>
    <n v="2583.5614799999998"/>
    <n v="9"/>
    <n v="5976.09"/>
    <n v="90354"/>
    <x v="1"/>
    <n v="5648.2386598125413"/>
  </r>
  <r>
    <n v="1257"/>
    <s v="Ryan Foster"/>
    <x v="0"/>
    <n v="0.04"/>
    <n v="2.52"/>
    <n v="1.92"/>
    <x v="1"/>
    <x v="2"/>
    <x v="2"/>
    <x v="16"/>
    <x v="2"/>
    <s v="Letter Slitter"/>
    <n v="0.82"/>
    <s v="United States"/>
    <x v="2"/>
    <x v="3"/>
    <s v="Aurora"/>
    <n v="80013"/>
    <x v="112"/>
    <d v="2015-04-24T00:00:00"/>
    <n v="-8.2080000000000002"/>
    <n v="1"/>
    <n v="3.13"/>
    <n v="86536"/>
    <x v="2"/>
    <n v="665.11572178079928"/>
  </r>
  <r>
    <n v="3325"/>
    <s v="Diane Barr"/>
    <x v="0"/>
    <n v="7.0000000000000007E-2"/>
    <n v="5.58"/>
    <n v="1.99"/>
    <x v="1"/>
    <x v="1"/>
    <x v="2"/>
    <x v="2"/>
    <x v="2"/>
    <s v="DIXON Ticonderoga® Erasable Checking Pencils"/>
    <n v="0.46"/>
    <s v="United States"/>
    <x v="2"/>
    <x v="14"/>
    <s v="Coos Bay"/>
    <n v="97420"/>
    <x v="112"/>
    <d v="2015-04-26T00:00:00"/>
    <n v="23.045999999999999"/>
    <n v="23"/>
    <n v="121.46"/>
    <n v="90987"/>
    <x v="2"/>
    <n v="330.2166772095527"/>
  </r>
  <r>
    <n v="1085"/>
    <s v="Ted Dunlap"/>
    <x v="1"/>
    <n v="0.04"/>
    <n v="9.06"/>
    <n v="9.86"/>
    <x v="1"/>
    <x v="2"/>
    <x v="2"/>
    <x v="7"/>
    <x v="5"/>
    <s v="Southworth 25% Cotton Linen-Finish Paper &amp; Envelopes"/>
    <n v="0.4"/>
    <s v="United States"/>
    <x v="3"/>
    <x v="11"/>
    <s v="Deer Park"/>
    <n v="11729"/>
    <x v="112"/>
    <d v="2015-04-25T00:00:00"/>
    <n v="-53.25"/>
    <n v="3"/>
    <n v="30.87"/>
    <n v="86123"/>
    <x v="3"/>
    <n v="217.34201657647702"/>
  </r>
  <r>
    <n v="1086"/>
    <s v="Leon Peele"/>
    <x v="1"/>
    <n v="0.04"/>
    <n v="14.27"/>
    <n v="7.27"/>
    <x v="1"/>
    <x v="2"/>
    <x v="2"/>
    <x v="5"/>
    <x v="5"/>
    <s v="GBC Laser Imprintable Binding System Covers, Desert Sand"/>
    <n v="0.38"/>
    <s v="United States"/>
    <x v="3"/>
    <x v="11"/>
    <s v="Dix Hills"/>
    <n v="11746"/>
    <x v="112"/>
    <d v="2015-04-25T00:00:00"/>
    <n v="2.125"/>
    <n v="3"/>
    <n v="45.24"/>
    <n v="86123"/>
    <x v="3"/>
    <n v="202.16170478148115"/>
  </r>
  <r>
    <n v="1670"/>
    <s v="Carolyn Bowling"/>
    <x v="2"/>
    <n v="0.03"/>
    <n v="35.409999999999997"/>
    <n v="1.99"/>
    <x v="1"/>
    <x v="0"/>
    <x v="1"/>
    <x v="1"/>
    <x v="1"/>
    <s v="Imation DVD-RAM discs"/>
    <n v="0.43"/>
    <s v="United States"/>
    <x v="0"/>
    <x v="21"/>
    <s v="Blacksburg"/>
    <n v="24060"/>
    <x v="112"/>
    <d v="2015-04-26T00:00:00"/>
    <n v="1912.422"/>
    <n v="10"/>
    <n v="367.52"/>
    <n v="86722"/>
    <x v="0"/>
    <n v="2169.6032150961851"/>
  </r>
  <r>
    <n v="1670"/>
    <s v="Carolyn Bowling"/>
    <x v="2"/>
    <n v="0"/>
    <n v="142.86000000000001"/>
    <n v="19.989999999999998"/>
    <x v="1"/>
    <x v="0"/>
    <x v="2"/>
    <x v="6"/>
    <x v="5"/>
    <s v="Letter Size Cart"/>
    <n v="0.56000000000000005"/>
    <s v="United States"/>
    <x v="0"/>
    <x v="21"/>
    <s v="Blacksburg"/>
    <n v="24060"/>
    <x v="112"/>
    <d v="2015-05-03T00:00:00"/>
    <n v="-739.32600000000002"/>
    <n v="11"/>
    <n v="1576.35"/>
    <n v="86722"/>
    <x v="0"/>
    <n v="416.19205294903787"/>
  </r>
  <r>
    <n v="1391"/>
    <s v="Carolyn Greer"/>
    <x v="3"/>
    <n v="0"/>
    <n v="2.88"/>
    <n v="0.7"/>
    <x v="2"/>
    <x v="1"/>
    <x v="2"/>
    <x v="2"/>
    <x v="2"/>
    <s v="Newell 340"/>
    <n v="0.56000000000000005"/>
    <s v="United States"/>
    <x v="2"/>
    <x v="8"/>
    <s v="Sunnyvale"/>
    <n v="94086"/>
    <x v="112"/>
    <d v="2015-04-24T00:00:00"/>
    <n v="-0.11"/>
    <n v="1"/>
    <n v="7.96"/>
    <n v="88727"/>
    <x v="2"/>
    <n v="220.56922164784626"/>
  </r>
  <r>
    <n v="2570"/>
    <s v="Yvonne Stephens"/>
    <x v="0"/>
    <n v="0"/>
    <n v="4.37"/>
    <n v="5.15"/>
    <x v="1"/>
    <x v="1"/>
    <x v="2"/>
    <x v="8"/>
    <x v="5"/>
    <s v="Eureka Sanitaire ® Multi-Pro Heavy-Duty Upright, Disposable Bags"/>
    <n v="0.59"/>
    <s v="United States"/>
    <x v="2"/>
    <x v="8"/>
    <s v="Davis"/>
    <n v="95616"/>
    <x v="113"/>
    <d v="2015-04-27T00:00:00"/>
    <n v="-150.2604"/>
    <n v="19"/>
    <n v="87.85"/>
    <n v="90327"/>
    <x v="2"/>
    <n v="390.60827962002924"/>
  </r>
  <r>
    <n v="2570"/>
    <s v="Yvonne Stephens"/>
    <x v="0"/>
    <n v="0.01"/>
    <n v="500.98"/>
    <n v="56"/>
    <x v="0"/>
    <x v="1"/>
    <x v="0"/>
    <x v="9"/>
    <x v="3"/>
    <s v="Global Troy™ Executive Leather Low-Back Tilter"/>
    <n v="0.6"/>
    <s v="United States"/>
    <x v="2"/>
    <x v="8"/>
    <s v="Davis"/>
    <n v="95616"/>
    <x v="113"/>
    <d v="2015-04-26T00:00:00"/>
    <n v="4899.1288000000004"/>
    <n v="14"/>
    <n v="7429.63"/>
    <n v="90327"/>
    <x v="2"/>
    <n v="8720.8755712662805"/>
  </r>
  <r>
    <n v="2570"/>
    <s v="Yvonne Stephens"/>
    <x v="0"/>
    <n v="0.02"/>
    <n v="12.58"/>
    <n v="5.16"/>
    <x v="1"/>
    <x v="1"/>
    <x v="0"/>
    <x v="11"/>
    <x v="5"/>
    <s v="DAX Copper Panel Document Frame, 5 x 7 Size"/>
    <n v="0.43"/>
    <s v="United States"/>
    <x v="2"/>
    <x v="8"/>
    <s v="Davis"/>
    <n v="95616"/>
    <x v="113"/>
    <d v="2015-04-25T00:00:00"/>
    <n v="44.712000000000003"/>
    <n v="18"/>
    <n v="224.29"/>
    <n v="90327"/>
    <x v="2"/>
    <n v="470.05860106833148"/>
  </r>
  <r>
    <n v="2570"/>
    <s v="Yvonne Stephens"/>
    <x v="0"/>
    <n v="0.1"/>
    <n v="7.7"/>
    <n v="3.68"/>
    <x v="1"/>
    <x v="1"/>
    <x v="0"/>
    <x v="11"/>
    <x v="2"/>
    <s v="Deflect-O® Glasstique™ Clear Desk Accessories"/>
    <n v="0.52"/>
    <s v="United States"/>
    <x v="2"/>
    <x v="8"/>
    <s v="Davis"/>
    <n v="95616"/>
    <x v="113"/>
    <d v="2015-04-26T00:00:00"/>
    <n v="-22.626000000000001"/>
    <n v="7"/>
    <n v="51.2"/>
    <n v="90327"/>
    <x v="2"/>
    <n v="366.84606449257478"/>
  </r>
  <r>
    <n v="2571"/>
    <s v="Rosemary O'Brien"/>
    <x v="0"/>
    <n v="0.01"/>
    <n v="500.98"/>
    <n v="56"/>
    <x v="0"/>
    <x v="1"/>
    <x v="0"/>
    <x v="9"/>
    <x v="3"/>
    <s v="Global Troy™ Executive Leather Low-Back Tilter"/>
    <n v="0.6"/>
    <s v="United States"/>
    <x v="3"/>
    <x v="11"/>
    <s v="New York City"/>
    <n v="10165"/>
    <x v="113"/>
    <d v="2015-04-26T00:00:00"/>
    <n v="4260.1120000000001"/>
    <n v="56"/>
    <n v="23939.200000000001"/>
    <n v="50656"/>
    <x v="3"/>
    <n v="8066.5059310318129"/>
  </r>
  <r>
    <n v="2571"/>
    <s v="Rosemary O'Brien"/>
    <x v="0"/>
    <n v="0.1"/>
    <n v="7.7"/>
    <n v="3.68"/>
    <x v="1"/>
    <x v="1"/>
    <x v="0"/>
    <x v="11"/>
    <x v="2"/>
    <s v="Deflect-O® Glasstique™ Clear Desk Accessories"/>
    <n v="0.52"/>
    <s v="United States"/>
    <x v="3"/>
    <x v="11"/>
    <s v="New York City"/>
    <n v="10165"/>
    <x v="113"/>
    <d v="2015-04-26T00:00:00"/>
    <n v="-25.14"/>
    <n v="27"/>
    <n v="197.48"/>
    <n v="50656"/>
    <x v="3"/>
    <n v="364.27166382650552"/>
  </r>
  <r>
    <n v="3379"/>
    <s v="Annette McIntyre"/>
    <x v="0"/>
    <n v="0.05"/>
    <n v="3.14"/>
    <n v="1.92"/>
    <x v="2"/>
    <x v="2"/>
    <x v="2"/>
    <x v="16"/>
    <x v="2"/>
    <s v="Serrated Blade or Curved Handle Hand Letter Openers"/>
    <n v="0.84"/>
    <s v="United States"/>
    <x v="0"/>
    <x v="5"/>
    <s v="Kennesaw"/>
    <n v="30144"/>
    <x v="113"/>
    <d v="2015-04-26T00:00:00"/>
    <n v="1628.37"/>
    <n v="18"/>
    <n v="59.22"/>
    <n v="88839"/>
    <x v="0"/>
    <n v="2270.7556617472619"/>
  </r>
  <r>
    <n v="731"/>
    <s v="June Herbert"/>
    <x v="1"/>
    <n v="0.09"/>
    <n v="101.41"/>
    <n v="35"/>
    <x v="1"/>
    <x v="1"/>
    <x v="2"/>
    <x v="6"/>
    <x v="4"/>
    <s v="Tennsco Regal Shelving Units"/>
    <n v="0.82"/>
    <s v="United States"/>
    <x v="3"/>
    <x v="35"/>
    <s v="Burlington"/>
    <n v="1803"/>
    <x v="114"/>
    <d v="2015-04-27T00:00:00"/>
    <n v="-801.15480000000002"/>
    <n v="12"/>
    <n v="1178.32"/>
    <n v="90362"/>
    <x v="3"/>
    <n v="692.35058529267712"/>
  </r>
  <r>
    <n v="1893"/>
    <s v="Melanie Burgess"/>
    <x v="2"/>
    <n v="0.03"/>
    <n v="180.98"/>
    <n v="26.2"/>
    <x v="0"/>
    <x v="1"/>
    <x v="0"/>
    <x v="9"/>
    <x v="3"/>
    <s v="Global Ergonomic Managers Chair"/>
    <n v="0.59"/>
    <s v="United States"/>
    <x v="1"/>
    <x v="6"/>
    <s v="Webster Groves"/>
    <n v="63119"/>
    <x v="114"/>
    <d v="2015-04-30T00:00:00"/>
    <n v="588.54"/>
    <n v="5"/>
    <n v="928.92"/>
    <n v="91262"/>
    <x v="1"/>
    <n v="2248.6815712530465"/>
  </r>
  <r>
    <n v="2491"/>
    <s v="Sean N Boyer"/>
    <x v="2"/>
    <n v="0.06"/>
    <n v="4.28"/>
    <n v="0.94"/>
    <x v="1"/>
    <x v="1"/>
    <x v="2"/>
    <x v="2"/>
    <x v="2"/>
    <s v="Newell 336"/>
    <n v="0.56000000000000005"/>
    <s v="United States"/>
    <x v="2"/>
    <x v="8"/>
    <s v="Los Angeles"/>
    <n v="90045"/>
    <x v="114"/>
    <d v="2015-04-28T00:00:00"/>
    <n v="0.37"/>
    <n v="9"/>
    <n v="38.96"/>
    <n v="11712"/>
    <x v="2"/>
    <n v="153.38530646112252"/>
  </r>
  <r>
    <n v="2495"/>
    <s v="Maria Block"/>
    <x v="2"/>
    <n v="0.06"/>
    <n v="4.28"/>
    <n v="0.94"/>
    <x v="1"/>
    <x v="1"/>
    <x v="2"/>
    <x v="2"/>
    <x v="2"/>
    <s v="Newell 336"/>
    <n v="0.56000000000000005"/>
    <s v="United States"/>
    <x v="2"/>
    <x v="45"/>
    <s v="Rock Springs"/>
    <n v="82901"/>
    <x v="114"/>
    <d v="2015-04-28T00:00:00"/>
    <n v="0.37"/>
    <n v="2"/>
    <n v="8.66"/>
    <n v="86885"/>
    <x v="2"/>
    <n v="153.38530646112252"/>
  </r>
  <r>
    <n v="2489"/>
    <s v="Craig Liu"/>
    <x v="4"/>
    <n v="0.04"/>
    <n v="419.19"/>
    <n v="19.989999999999998"/>
    <x v="1"/>
    <x v="2"/>
    <x v="2"/>
    <x v="6"/>
    <x v="5"/>
    <s v="Smead Adjustable Mobile File Trolley with Lockable Top"/>
    <n v="0.57999999999999996"/>
    <s v="United States"/>
    <x v="2"/>
    <x v="8"/>
    <s v="Concord"/>
    <n v="94521"/>
    <x v="114"/>
    <d v="2015-04-27T00:00:00"/>
    <n v="1388.3559"/>
    <n v="5"/>
    <n v="2012.11"/>
    <n v="86885"/>
    <x v="2"/>
    <n v="3423.4440891390209"/>
  </r>
  <r>
    <n v="2491"/>
    <s v="Sean N Boyer"/>
    <x v="4"/>
    <n v="0.04"/>
    <n v="419.19"/>
    <n v="19.989999999999998"/>
    <x v="1"/>
    <x v="2"/>
    <x v="2"/>
    <x v="6"/>
    <x v="5"/>
    <s v="Smead Adjustable Mobile File Trolley with Lockable Top"/>
    <n v="0.57999999999999996"/>
    <s v="United States"/>
    <x v="2"/>
    <x v="8"/>
    <s v="Los Angeles"/>
    <n v="90045"/>
    <x v="114"/>
    <d v="2015-04-27T00:00:00"/>
    <n v="1947.67"/>
    <n v="20"/>
    <n v="8048.45"/>
    <n v="23042"/>
    <x v="2"/>
    <n v="3996.1961144301627"/>
  </r>
  <r>
    <n v="2380"/>
    <s v="Lisa Branch"/>
    <x v="3"/>
    <n v="7.0000000000000007E-2"/>
    <n v="3.38"/>
    <n v="0.85"/>
    <x v="1"/>
    <x v="0"/>
    <x v="2"/>
    <x v="2"/>
    <x v="2"/>
    <s v="Avery Hi-Liter® Fluorescent Desk Style Markers"/>
    <n v="0.48"/>
    <s v="United States"/>
    <x v="1"/>
    <x v="25"/>
    <s v="Grand Rapids"/>
    <n v="49505"/>
    <x v="114"/>
    <d v="2015-04-28T00:00:00"/>
    <n v="19.04"/>
    <n v="9"/>
    <n v="29.08"/>
    <n v="86654"/>
    <x v="1"/>
    <n v="235.25340140129308"/>
  </r>
  <r>
    <n v="2382"/>
    <s v="Geoffrey Saunders"/>
    <x v="3"/>
    <n v="7.0000000000000007E-2"/>
    <n v="3.38"/>
    <n v="0.85"/>
    <x v="1"/>
    <x v="0"/>
    <x v="2"/>
    <x v="2"/>
    <x v="2"/>
    <s v="Avery Hi-Liter® Fluorescent Desk Style Markers"/>
    <n v="0.48"/>
    <s v="United States"/>
    <x v="3"/>
    <x v="11"/>
    <s v="New York City"/>
    <n v="10024"/>
    <x v="114"/>
    <d v="2015-04-28T00:00:00"/>
    <n v="19.04"/>
    <n v="34"/>
    <n v="109.86"/>
    <n v="13606"/>
    <x v="3"/>
    <n v="235.25340140129308"/>
  </r>
  <r>
    <n v="2468"/>
    <s v="Rhonda Stein"/>
    <x v="0"/>
    <n v="0.09"/>
    <n v="58.1"/>
    <n v="1.49"/>
    <x v="2"/>
    <x v="2"/>
    <x v="2"/>
    <x v="5"/>
    <x v="5"/>
    <s v="Avery Arch Ring Binders"/>
    <n v="0.38"/>
    <s v="United States"/>
    <x v="0"/>
    <x v="9"/>
    <s v="Salisbury"/>
    <n v="28144"/>
    <x v="115"/>
    <d v="2015-04-29T00:00:00"/>
    <n v="765.75"/>
    <n v="3"/>
    <n v="169.46"/>
    <n v="88135"/>
    <x v="0"/>
    <n v="1138.9468718029859"/>
  </r>
  <r>
    <n v="983"/>
    <s v="Sue Drake"/>
    <x v="2"/>
    <n v="0.09"/>
    <n v="300.97000000000003"/>
    <n v="7.18"/>
    <x v="1"/>
    <x v="3"/>
    <x v="1"/>
    <x v="1"/>
    <x v="5"/>
    <s v="Gyration Ultra Professional Cordless Optical Suite"/>
    <n v="0.48"/>
    <s v="United States"/>
    <x v="0"/>
    <x v="1"/>
    <s v="Searcy"/>
    <n v="72143"/>
    <x v="115"/>
    <d v="2015-04-27T00:00:00"/>
    <n v="17.771999999999998"/>
    <n v="10"/>
    <n v="2848.38"/>
    <n v="90201"/>
    <x v="0"/>
    <n v="1215.8726480639402"/>
  </r>
  <r>
    <n v="202"/>
    <s v="Max Small"/>
    <x v="3"/>
    <n v="0.09"/>
    <n v="12.28"/>
    <n v="4.8600000000000003"/>
    <x v="1"/>
    <x v="3"/>
    <x v="2"/>
    <x v="7"/>
    <x v="5"/>
    <s v="Xerox 1933"/>
    <n v="0.38"/>
    <s v="United States"/>
    <x v="1"/>
    <x v="19"/>
    <s v="Bartlesville"/>
    <n v="74006"/>
    <x v="115"/>
    <d v="2015-04-28T00:00:00"/>
    <n v="1.73"/>
    <n v="3"/>
    <n v="34.65"/>
    <n v="88971"/>
    <x v="1"/>
    <n v="268.94798429321003"/>
  </r>
  <r>
    <n v="762"/>
    <s v="Stuart Holloway"/>
    <x v="3"/>
    <n v="0"/>
    <n v="125.99"/>
    <n v="8.99"/>
    <x v="1"/>
    <x v="0"/>
    <x v="1"/>
    <x v="12"/>
    <x v="5"/>
    <s v="5170i"/>
    <n v="0.56999999999999995"/>
    <s v="United States"/>
    <x v="2"/>
    <x v="4"/>
    <s v="Vancouver"/>
    <n v="98661"/>
    <x v="115"/>
    <d v="2015-04-29T00:00:00"/>
    <n v="613.89576"/>
    <n v="12"/>
    <n v="1362.2"/>
    <n v="87525"/>
    <x v="2"/>
    <n v="1574.609201204152"/>
  </r>
  <r>
    <n v="3320"/>
    <s v="Alicia Maynard"/>
    <x v="3"/>
    <n v="0.08"/>
    <n v="3.28"/>
    <n v="3.97"/>
    <x v="1"/>
    <x v="0"/>
    <x v="2"/>
    <x v="2"/>
    <x v="2"/>
    <s v="Newell 342"/>
    <n v="0.56000000000000005"/>
    <s v="United States"/>
    <x v="0"/>
    <x v="34"/>
    <s v="Jackson"/>
    <n v="38301"/>
    <x v="115"/>
    <d v="2015-04-28T00:00:00"/>
    <n v="0.42659999999999998"/>
    <n v="18"/>
    <n v="57.24"/>
    <n v="90103"/>
    <x v="0"/>
    <n v="362.0005601695006"/>
  </r>
  <r>
    <n v="3320"/>
    <s v="Alicia Maynard"/>
    <x v="3"/>
    <n v="0.09"/>
    <n v="40.97"/>
    <n v="8.99"/>
    <x v="2"/>
    <x v="0"/>
    <x v="2"/>
    <x v="2"/>
    <x v="1"/>
    <s v="Sanford 52201 APSCO Electric Pencil Sharpener"/>
    <n v="0.59"/>
    <s v="United States"/>
    <x v="0"/>
    <x v="34"/>
    <s v="Jackson"/>
    <n v="38301"/>
    <x v="115"/>
    <d v="2015-04-29T00:00:00"/>
    <n v="66.215999999999994"/>
    <n v="22"/>
    <n v="824.7"/>
    <n v="90103"/>
    <x v="0"/>
    <n v="622.32073970896249"/>
  </r>
  <r>
    <n v="1439"/>
    <s v="Kyle Kaufman"/>
    <x v="0"/>
    <n v="0.05"/>
    <n v="6.48"/>
    <n v="6.22"/>
    <x v="1"/>
    <x v="3"/>
    <x v="2"/>
    <x v="7"/>
    <x v="5"/>
    <s v="Xerox 1894"/>
    <n v="0.37"/>
    <s v="United States"/>
    <x v="3"/>
    <x v="27"/>
    <s v="Euclid"/>
    <n v="44117"/>
    <x v="116"/>
    <d v="2015-04-29T00:00:00"/>
    <n v="-29.07"/>
    <n v="3"/>
    <n v="21.46"/>
    <n v="90121"/>
    <x v="3"/>
    <n v="363.92881137150647"/>
  </r>
  <r>
    <n v="3011"/>
    <s v="Tammy Raynor"/>
    <x v="0"/>
    <n v="0.03"/>
    <n v="300.64999999999998"/>
    <n v="24.49"/>
    <x v="1"/>
    <x v="3"/>
    <x v="2"/>
    <x v="8"/>
    <x v="4"/>
    <s v="Honeywell Enviracaire Portable HEPA Air Cleaner for 17' x 22' Room"/>
    <n v="0.52"/>
    <s v="United States"/>
    <x v="3"/>
    <x v="35"/>
    <s v="Boston"/>
    <n v="2113"/>
    <x v="116"/>
    <d v="2015-04-30T00:00:00"/>
    <n v="1282.4960000000001"/>
    <n v="32"/>
    <n v="9705.4599999999991"/>
    <n v="7623"/>
    <x v="3"/>
    <n v="3271.5575903109748"/>
  </r>
  <r>
    <n v="3011"/>
    <s v="Tammy Raynor"/>
    <x v="0"/>
    <n v="0.06"/>
    <n v="49.99"/>
    <n v="19.989999999999998"/>
    <x v="1"/>
    <x v="3"/>
    <x v="1"/>
    <x v="1"/>
    <x v="5"/>
    <s v="US Robotics 56K V.92 Internal PCI Faxmodem"/>
    <n v="0.45"/>
    <s v="United States"/>
    <x v="3"/>
    <x v="35"/>
    <s v="Boston"/>
    <n v="2113"/>
    <x v="116"/>
    <d v="2015-04-30T00:00:00"/>
    <n v="17.2"/>
    <n v="67"/>
    <n v="3247.54"/>
    <n v="7623"/>
    <x v="3"/>
    <n v="988.11505367167388"/>
  </r>
  <r>
    <n v="3011"/>
    <s v="Tammy Raynor"/>
    <x v="0"/>
    <n v="0.1"/>
    <n v="104.85"/>
    <n v="4.6500000000000004"/>
    <x v="1"/>
    <x v="3"/>
    <x v="2"/>
    <x v="7"/>
    <x v="5"/>
    <s v="Xerox 1941"/>
    <n v="0.37"/>
    <s v="United States"/>
    <x v="3"/>
    <x v="35"/>
    <s v="Boston"/>
    <n v="2113"/>
    <x v="116"/>
    <d v="2015-04-29T00:00:00"/>
    <n v="1184.1199999999999"/>
    <n v="58"/>
    <n v="5582.63"/>
    <n v="7623"/>
    <x v="3"/>
    <n v="1838.0413440121915"/>
  </r>
  <r>
    <n v="3012"/>
    <s v="Annie Livingston"/>
    <x v="0"/>
    <n v="0.03"/>
    <n v="300.64999999999998"/>
    <n v="24.49"/>
    <x v="1"/>
    <x v="3"/>
    <x v="2"/>
    <x v="8"/>
    <x v="4"/>
    <s v="Honeywell Enviracaire Portable HEPA Air Cleaner for 17' x 22' Room"/>
    <n v="0.52"/>
    <s v="United States"/>
    <x v="3"/>
    <x v="11"/>
    <s v="Rochester"/>
    <n v="14609"/>
    <x v="116"/>
    <d v="2015-04-30T00:00:00"/>
    <n v="1474.8704"/>
    <n v="8"/>
    <n v="2426.36"/>
    <n v="86346"/>
    <x v="3"/>
    <n v="3468.5539242388486"/>
  </r>
  <r>
    <n v="3012"/>
    <s v="Annie Livingston"/>
    <x v="0"/>
    <n v="0.06"/>
    <n v="49.99"/>
    <n v="19.989999999999998"/>
    <x v="1"/>
    <x v="3"/>
    <x v="1"/>
    <x v="1"/>
    <x v="5"/>
    <s v="US Robotics 56K V.92 Internal PCI Faxmodem"/>
    <n v="0.45"/>
    <s v="United States"/>
    <x v="3"/>
    <x v="11"/>
    <s v="Rochester"/>
    <n v="14609"/>
    <x v="116"/>
    <d v="2015-04-30T00:00:00"/>
    <n v="19.78"/>
    <n v="17"/>
    <n v="824"/>
    <n v="86346"/>
    <x v="3"/>
    <n v="990.75704003542035"/>
  </r>
  <r>
    <n v="3012"/>
    <s v="Annie Livingston"/>
    <x v="0"/>
    <n v="0.1"/>
    <n v="104.85"/>
    <n v="4.6500000000000004"/>
    <x v="1"/>
    <x v="3"/>
    <x v="2"/>
    <x v="7"/>
    <x v="5"/>
    <s v="Xerox 1941"/>
    <n v="0.37"/>
    <s v="United States"/>
    <x v="3"/>
    <x v="11"/>
    <s v="Rochester"/>
    <n v="14609"/>
    <x v="116"/>
    <d v="2015-04-29T00:00:00"/>
    <n v="929.79570000000001"/>
    <n v="14"/>
    <n v="1347.53"/>
    <n v="86346"/>
    <x v="3"/>
    <n v="1577.6067189853025"/>
  </r>
  <r>
    <n v="2254"/>
    <s v="Jeff Meadows"/>
    <x v="1"/>
    <n v="0.1"/>
    <n v="48.91"/>
    <n v="5.97"/>
    <x v="1"/>
    <x v="3"/>
    <x v="2"/>
    <x v="7"/>
    <x v="5"/>
    <s v="Xerox 1917"/>
    <n v="0.38"/>
    <s v="United States"/>
    <x v="0"/>
    <x v="32"/>
    <s v="Paducah"/>
    <n v="42003"/>
    <x v="116"/>
    <d v="2015-04-30T00:00:00"/>
    <n v="156.74340000000001"/>
    <n v="14"/>
    <n v="618.96"/>
    <n v="89279"/>
    <x v="0"/>
    <n v="363.00752616886814"/>
  </r>
  <r>
    <n v="2254"/>
    <s v="Jeff Meadows"/>
    <x v="1"/>
    <n v="0.08"/>
    <n v="5.98"/>
    <n v="5.46"/>
    <x v="1"/>
    <x v="3"/>
    <x v="2"/>
    <x v="7"/>
    <x v="5"/>
    <s v="Xerox 1983"/>
    <n v="0.36"/>
    <s v="United States"/>
    <x v="0"/>
    <x v="32"/>
    <s v="Paducah"/>
    <n v="42003"/>
    <x v="116"/>
    <d v="2015-04-28T00:00:00"/>
    <n v="110.11799999999999"/>
    <n v="13"/>
    <n v="77.540000000000006"/>
    <n v="89279"/>
    <x v="0"/>
    <n v="163.25172367034699"/>
  </r>
  <r>
    <n v="2912"/>
    <s v="Hannah Carver"/>
    <x v="1"/>
    <n v="0.04"/>
    <n v="4.13"/>
    <n v="0.99"/>
    <x v="2"/>
    <x v="2"/>
    <x v="2"/>
    <x v="13"/>
    <x v="5"/>
    <s v="Avery 491"/>
    <n v="0.39"/>
    <s v="United States"/>
    <x v="1"/>
    <x v="39"/>
    <s v="Grand Forks"/>
    <n v="58201"/>
    <x v="116"/>
    <d v="2015-04-30T00:00:00"/>
    <n v="22.307700000000001"/>
    <n v="7"/>
    <n v="32.33"/>
    <n v="87396"/>
    <x v="1"/>
    <n v="-56.420226104771203"/>
  </r>
  <r>
    <n v="2912"/>
    <s v="Hannah Carver"/>
    <x v="1"/>
    <n v="0.06"/>
    <n v="55.48"/>
    <n v="14.3"/>
    <x v="1"/>
    <x v="2"/>
    <x v="2"/>
    <x v="7"/>
    <x v="5"/>
    <s v="Xerox 194"/>
    <n v="0.37"/>
    <s v="United States"/>
    <x v="1"/>
    <x v="39"/>
    <s v="Grand Forks"/>
    <n v="58201"/>
    <x v="116"/>
    <d v="2015-04-30T00:00:00"/>
    <n v="443.02140000000003"/>
    <n v="12"/>
    <n v="642.05999999999995"/>
    <n v="87396"/>
    <x v="1"/>
    <n v="955.54510483861338"/>
  </r>
  <r>
    <n v="3359"/>
    <s v="Jeffrey Cheng"/>
    <x v="1"/>
    <n v="0.09"/>
    <n v="28.53"/>
    <n v="1.49"/>
    <x v="1"/>
    <x v="2"/>
    <x v="2"/>
    <x v="5"/>
    <x v="5"/>
    <s v="Lock-Up Easel 'Spel-Binder'"/>
    <n v="0.38"/>
    <s v="United States"/>
    <x v="1"/>
    <x v="30"/>
    <s v="Wauwatosa"/>
    <n v="53213"/>
    <x v="116"/>
    <d v="2015-04-30T00:00:00"/>
    <n v="107.45462000000001"/>
    <n v="6"/>
    <n v="157.33000000000001"/>
    <n v="91437"/>
    <x v="1"/>
    <n v="161.90366907983966"/>
  </r>
  <r>
    <n v="234"/>
    <s v="Don Cameron"/>
    <x v="2"/>
    <n v="0.06"/>
    <n v="3.34"/>
    <n v="7.49"/>
    <x v="2"/>
    <x v="0"/>
    <x v="2"/>
    <x v="2"/>
    <x v="2"/>
    <s v="Eldon Spacemaker® Box, Quick-Snap Lid, Clear"/>
    <n v="0.54"/>
    <s v="United States"/>
    <x v="1"/>
    <x v="20"/>
    <s v="Newton"/>
    <n v="50208"/>
    <x v="116"/>
    <d v="2015-04-30T00:00:00"/>
    <n v="-175.86"/>
    <n v="8"/>
    <n v="27.45"/>
    <n v="90239"/>
    <x v="1"/>
    <n v="72.07336002629431"/>
  </r>
  <r>
    <n v="1217"/>
    <s v="Billy Perry Browning"/>
    <x v="4"/>
    <n v="0.09"/>
    <n v="130.97999999999999"/>
    <n v="30"/>
    <x v="0"/>
    <x v="0"/>
    <x v="0"/>
    <x v="9"/>
    <x v="3"/>
    <s v="Office Star - Contemporary Task Swivel chair with 2-way adjustable arms, Plum"/>
    <n v="0.78"/>
    <s v="United States"/>
    <x v="3"/>
    <x v="35"/>
    <s v="Boston"/>
    <n v="2112"/>
    <x v="116"/>
    <d v="2015-05-01T00:00:00"/>
    <n v="-421.76"/>
    <n v="41"/>
    <n v="5258.94"/>
    <n v="54595"/>
    <x v="3"/>
    <n v="1233.6476536662676"/>
  </r>
  <r>
    <n v="1226"/>
    <s v="Ken Cash"/>
    <x v="4"/>
    <n v="0.02"/>
    <n v="8.34"/>
    <n v="2.64"/>
    <x v="1"/>
    <x v="0"/>
    <x v="2"/>
    <x v="16"/>
    <x v="1"/>
    <s v="Acme® Elite Stainless Steel Scissors"/>
    <n v="0.59"/>
    <s v="United States"/>
    <x v="3"/>
    <x v="40"/>
    <s v="Pawtucket"/>
    <n v="2861"/>
    <x v="116"/>
    <d v="2015-04-30T00:00:00"/>
    <n v="6.79"/>
    <n v="8"/>
    <n v="66.739999999999995"/>
    <n v="90800"/>
    <x v="3"/>
    <n v="223.9301420446059"/>
  </r>
  <r>
    <n v="1227"/>
    <s v="Elsie Hwang"/>
    <x v="4"/>
    <n v="0.09"/>
    <n v="130.97999999999999"/>
    <n v="30"/>
    <x v="0"/>
    <x v="0"/>
    <x v="0"/>
    <x v="9"/>
    <x v="3"/>
    <s v="Office Star - Contemporary Task Swivel chair with 2-way adjustable arms, Plum"/>
    <n v="0.78"/>
    <s v="United States"/>
    <x v="3"/>
    <x v="42"/>
    <s v="South Burlington"/>
    <n v="5403"/>
    <x v="116"/>
    <d v="2015-05-01T00:00:00"/>
    <n v="-421.76"/>
    <n v="10"/>
    <n v="1282.67"/>
    <n v="90800"/>
    <x v="3"/>
    <n v="1233.6476536662676"/>
  </r>
  <r>
    <n v="2353"/>
    <s v="Patrick Lowry"/>
    <x v="0"/>
    <n v="0.04"/>
    <n v="5.98"/>
    <n v="0.96"/>
    <x v="1"/>
    <x v="3"/>
    <x v="2"/>
    <x v="2"/>
    <x v="2"/>
    <s v="Newell 315"/>
    <n v="0.6"/>
    <s v="United States"/>
    <x v="3"/>
    <x v="36"/>
    <s v="Edgewood"/>
    <n v="21040"/>
    <x v="117"/>
    <d v="2015-04-30T00:00:00"/>
    <n v="52.697600000000001"/>
    <n v="22"/>
    <n v="131.79"/>
    <n v="86164"/>
    <x v="3"/>
    <n v="498.49207194626479"/>
  </r>
  <r>
    <n v="2353"/>
    <s v="Patrick Lowry"/>
    <x v="0"/>
    <n v="0.01"/>
    <n v="20.99"/>
    <n v="0.99"/>
    <x v="1"/>
    <x v="3"/>
    <x v="1"/>
    <x v="12"/>
    <x v="2"/>
    <s v="Accessory25"/>
    <n v="0.56999999999999995"/>
    <s v="United States"/>
    <x v="3"/>
    <x v="36"/>
    <s v="Edgewood"/>
    <n v="21040"/>
    <x v="117"/>
    <d v="2015-04-30T00:00:00"/>
    <n v="-78.194159999999997"/>
    <n v="2"/>
    <n v="35.33"/>
    <n v="86164"/>
    <x v="3"/>
    <n v="407.20334025628767"/>
  </r>
  <r>
    <n v="782"/>
    <s v="Sarah N Becker"/>
    <x v="1"/>
    <n v="0.04"/>
    <n v="34.76"/>
    <n v="5.49"/>
    <x v="1"/>
    <x v="0"/>
    <x v="2"/>
    <x v="6"/>
    <x v="5"/>
    <s v="Home/Office Personal File Carts"/>
    <n v="0.6"/>
    <s v="United States"/>
    <x v="2"/>
    <x v="8"/>
    <s v="Whittier"/>
    <n v="90604"/>
    <x v="117"/>
    <d v="2015-04-30T00:00:00"/>
    <n v="192.51689999999999"/>
    <n v="8"/>
    <n v="279.01"/>
    <n v="90962"/>
    <x v="2"/>
    <n v="555.51337845304272"/>
  </r>
  <r>
    <n v="803"/>
    <s v="Marianne Goldstein"/>
    <x v="4"/>
    <n v="0.03"/>
    <n v="35.99"/>
    <n v="5"/>
    <x v="1"/>
    <x v="0"/>
    <x v="1"/>
    <x v="12"/>
    <x v="5"/>
    <s v="Accessory27"/>
    <n v="0.85"/>
    <s v="United States"/>
    <x v="0"/>
    <x v="12"/>
    <s v="New Smyrna Beach"/>
    <n v="32168"/>
    <x v="117"/>
    <d v="2015-04-30T00:00:00"/>
    <n v="-184.548"/>
    <n v="3"/>
    <n v="93.82"/>
    <n v="90048"/>
    <x v="0"/>
    <n v="389.35568368717071"/>
  </r>
  <r>
    <n v="2115"/>
    <s v="Jeffrey Lloyd"/>
    <x v="4"/>
    <n v="0.02"/>
    <n v="95.95"/>
    <n v="74.349999999999994"/>
    <x v="0"/>
    <x v="3"/>
    <x v="0"/>
    <x v="9"/>
    <x v="3"/>
    <s v="Bevis Steel Folding Chairs"/>
    <n v="0.56999999999999995"/>
    <s v="United States"/>
    <x v="0"/>
    <x v="21"/>
    <s v="Oakton"/>
    <n v="22124"/>
    <x v="117"/>
    <d v="2015-05-01T00:00:00"/>
    <n v="636.52200000000005"/>
    <n v="14"/>
    <n v="1377.46"/>
    <n v="88406"/>
    <x v="0"/>
    <n v="3314.1521644678237"/>
  </r>
  <r>
    <n v="3381"/>
    <s v="Christopher Norton Patterson"/>
    <x v="4"/>
    <n v="0.02"/>
    <n v="28.53"/>
    <n v="1.49"/>
    <x v="1"/>
    <x v="2"/>
    <x v="2"/>
    <x v="5"/>
    <x v="5"/>
    <s v="Lock-Up Easel 'Spel-Binder'"/>
    <n v="0.38"/>
    <s v="United States"/>
    <x v="0"/>
    <x v="5"/>
    <s v="Macon"/>
    <n v="31204"/>
    <x v="117"/>
    <d v="2015-04-29T00:00:00"/>
    <n v="1.992"/>
    <n v="18"/>
    <n v="513.33000000000004"/>
    <n v="88840"/>
    <x v="0"/>
    <n v="115.41753681028499"/>
  </r>
  <r>
    <n v="3393"/>
    <s v="Irene Murphy"/>
    <x v="4"/>
    <n v="0.08"/>
    <n v="125.99"/>
    <n v="7.69"/>
    <x v="1"/>
    <x v="1"/>
    <x v="1"/>
    <x v="12"/>
    <x v="5"/>
    <s v="StarTAC 3000"/>
    <n v="0.59"/>
    <s v="United States"/>
    <x v="2"/>
    <x v="4"/>
    <s v="Pullman"/>
    <n v="99163"/>
    <x v="117"/>
    <d v="2015-04-30T00:00:00"/>
    <n v="374.625"/>
    <n v="7"/>
    <n v="710.36"/>
    <n v="87908"/>
    <x v="2"/>
    <n v="1049.249966557237"/>
  </r>
  <r>
    <n v="617"/>
    <s v="Brett Schultz"/>
    <x v="3"/>
    <n v="0.02"/>
    <n v="15.57"/>
    <n v="1.39"/>
    <x v="1"/>
    <x v="1"/>
    <x v="2"/>
    <x v="15"/>
    <x v="5"/>
    <s v="Park Ridge™ Embossed Executive Business Envelopes"/>
    <n v="0.38"/>
    <s v="United States"/>
    <x v="2"/>
    <x v="3"/>
    <s v="Pueblo"/>
    <n v="81001"/>
    <x v="117"/>
    <d v="2015-04-30T00:00:00"/>
    <n v="23.5428"/>
    <n v="3"/>
    <n v="46.23"/>
    <n v="88198"/>
    <x v="2"/>
    <n v="223.00745579862775"/>
  </r>
  <r>
    <n v="617"/>
    <s v="Brett Schultz"/>
    <x v="3"/>
    <n v="0.02"/>
    <n v="20.89"/>
    <n v="11.52"/>
    <x v="1"/>
    <x v="1"/>
    <x v="2"/>
    <x v="6"/>
    <x v="5"/>
    <s v="Iris® 3-Drawer Stacking Bin, Black"/>
    <n v="0.83"/>
    <s v="United States"/>
    <x v="2"/>
    <x v="3"/>
    <s v="Pueblo"/>
    <n v="81001"/>
    <x v="117"/>
    <d v="2015-04-30T00:00:00"/>
    <n v="-276.11279999999999"/>
    <n v="13"/>
    <n v="279.27999999999997"/>
    <n v="88198"/>
    <x v="2"/>
    <n v="586.84021227897233"/>
  </r>
  <r>
    <n v="618"/>
    <s v="Robert Cowan"/>
    <x v="3"/>
    <n v="0.06"/>
    <n v="5.38"/>
    <n v="5.24"/>
    <x v="2"/>
    <x v="1"/>
    <x v="2"/>
    <x v="5"/>
    <x v="5"/>
    <s v="Acco PRESSTEX® Data Binder with Storage Hooks, Dark Blue, 14 7/8&quot; X 11&quot;"/>
    <n v="0.36"/>
    <s v="United States"/>
    <x v="2"/>
    <x v="3"/>
    <s v="Pueblo West"/>
    <n v="81007"/>
    <x v="117"/>
    <d v="2015-04-30T00:00:00"/>
    <n v="-64.670940000000002"/>
    <n v="14"/>
    <n v="81.819999999999993"/>
    <n v="88198"/>
    <x v="2"/>
    <n v="81.885616789264645"/>
  </r>
  <r>
    <n v="618"/>
    <s v="Robert Cowan"/>
    <x v="3"/>
    <n v="0.03"/>
    <n v="7.35"/>
    <n v="5.96"/>
    <x v="1"/>
    <x v="1"/>
    <x v="2"/>
    <x v="7"/>
    <x v="5"/>
    <s v="1/4 Fold Party Design Invitations &amp; White Envelopes, 24 8-1/2&quot; X 11&quot; Cards, 25 Env./Pack"/>
    <n v="0.38"/>
    <s v="United States"/>
    <x v="2"/>
    <x v="3"/>
    <s v="Pueblo West"/>
    <n v="81007"/>
    <x v="117"/>
    <d v="2015-04-30T00:00:00"/>
    <n v="-11.113200000000001"/>
    <n v="1"/>
    <n v="13.16"/>
    <n v="88198"/>
    <x v="2"/>
    <n v="281.46753488146709"/>
  </r>
  <r>
    <n v="638"/>
    <s v="Brooke Shepherd"/>
    <x v="0"/>
    <n v="0.06"/>
    <n v="65.989999999999995"/>
    <n v="8.8000000000000007"/>
    <x v="2"/>
    <x v="1"/>
    <x v="1"/>
    <x v="12"/>
    <x v="5"/>
    <s v="6120"/>
    <n v="0.57999999999999996"/>
    <s v="United States"/>
    <x v="2"/>
    <x v="8"/>
    <s v="Santa Cruz"/>
    <n v="95062"/>
    <x v="118"/>
    <d v="2015-05-01T00:00:00"/>
    <n v="288.08999999999997"/>
    <n v="9"/>
    <n v="506.38"/>
    <n v="87954"/>
    <x v="2"/>
    <n v="1003.2621956847011"/>
  </r>
  <r>
    <n v="638"/>
    <s v="Brooke Shepherd"/>
    <x v="0"/>
    <n v="0"/>
    <n v="195.99"/>
    <n v="4.2"/>
    <x v="2"/>
    <x v="1"/>
    <x v="1"/>
    <x v="12"/>
    <x v="5"/>
    <s v="KH 688"/>
    <n v="0.56999999999999995"/>
    <s v="United States"/>
    <x v="2"/>
    <x v="8"/>
    <s v="Santa Cruz"/>
    <n v="95062"/>
    <x v="118"/>
    <d v="2015-05-02T00:00:00"/>
    <n v="719.47680000000003"/>
    <n v="6"/>
    <n v="1042.72"/>
    <n v="87954"/>
    <x v="2"/>
    <n v="1756.5237114908339"/>
  </r>
  <r>
    <n v="640"/>
    <s v="Neal Wolfe"/>
    <x v="0"/>
    <n v="0.06"/>
    <n v="65.989999999999995"/>
    <n v="8.8000000000000007"/>
    <x v="2"/>
    <x v="1"/>
    <x v="1"/>
    <x v="12"/>
    <x v="5"/>
    <s v="6120"/>
    <n v="0.57999999999999996"/>
    <s v="United States"/>
    <x v="2"/>
    <x v="4"/>
    <s v="Seattle"/>
    <n v="98119"/>
    <x v="118"/>
    <d v="2015-05-01T00:00:00"/>
    <n v="288.08999999999997"/>
    <n v="34"/>
    <n v="1912.98"/>
    <n v="45380"/>
    <x v="2"/>
    <n v="1003.2621956847011"/>
  </r>
  <r>
    <n v="640"/>
    <s v="Neal Wolfe"/>
    <x v="0"/>
    <n v="0"/>
    <n v="195.99"/>
    <n v="4.2"/>
    <x v="2"/>
    <x v="1"/>
    <x v="1"/>
    <x v="12"/>
    <x v="5"/>
    <s v="KH 688"/>
    <n v="0.56999999999999995"/>
    <s v="United States"/>
    <x v="2"/>
    <x v="4"/>
    <s v="Seattle"/>
    <n v="98119"/>
    <x v="118"/>
    <d v="2015-05-02T00:00:00"/>
    <n v="1030.509"/>
    <n v="24"/>
    <n v="4170.87"/>
    <n v="45380"/>
    <x v="2"/>
    <n v="2075.0286847800098"/>
  </r>
  <r>
    <n v="851"/>
    <s v="Helen H Heller"/>
    <x v="0"/>
    <n v="0.06"/>
    <n v="1.26"/>
    <n v="0.7"/>
    <x v="1"/>
    <x v="3"/>
    <x v="2"/>
    <x v="14"/>
    <x v="2"/>
    <s v="Bagged Rubber Bands"/>
    <n v="0.81"/>
    <s v="United States"/>
    <x v="2"/>
    <x v="8"/>
    <s v="Hacienda Heights"/>
    <n v="91745"/>
    <x v="118"/>
    <d v="2015-04-30T00:00:00"/>
    <n v="-6.6096000000000004"/>
    <n v="4"/>
    <n v="5.28"/>
    <n v="88571"/>
    <x v="2"/>
    <n v="577.11698840110239"/>
  </r>
  <r>
    <n v="854"/>
    <s v="Karen Hendricks"/>
    <x v="0"/>
    <n v="0.06"/>
    <n v="1.76"/>
    <n v="0.7"/>
    <x v="1"/>
    <x v="3"/>
    <x v="2"/>
    <x v="2"/>
    <x v="2"/>
    <s v="Newell 310"/>
    <n v="0.56000000000000005"/>
    <s v="United States"/>
    <x v="3"/>
    <x v="22"/>
    <s v="Branford"/>
    <n v="6405"/>
    <x v="118"/>
    <d v="2015-05-02T00:00:00"/>
    <n v="1.2236"/>
    <n v="22"/>
    <n v="39.26"/>
    <n v="88571"/>
    <x v="3"/>
    <n v="378.90900844224052"/>
  </r>
  <r>
    <n v="855"/>
    <s v="Jacob Lanier"/>
    <x v="0"/>
    <n v="0.02"/>
    <n v="24.98"/>
    <n v="8.7899999999999991"/>
    <x v="1"/>
    <x v="3"/>
    <x v="2"/>
    <x v="6"/>
    <x v="5"/>
    <s v="2300 Heavy-Duty Transfer File Systems by Perma"/>
    <n v="0.66"/>
    <s v="United States"/>
    <x v="3"/>
    <x v="22"/>
    <s v="Danbury"/>
    <n v="6810"/>
    <x v="118"/>
    <d v="2015-05-01T00:00:00"/>
    <n v="4.3148"/>
    <n v="23"/>
    <n v="606.51"/>
    <n v="88571"/>
    <x v="3"/>
    <n v="787.98105859076998"/>
  </r>
  <r>
    <n v="858"/>
    <s v="Arthur Brady"/>
    <x v="0"/>
    <n v="0.05"/>
    <n v="35.99"/>
    <n v="5.99"/>
    <x v="2"/>
    <x v="3"/>
    <x v="1"/>
    <x v="12"/>
    <x v="2"/>
    <s v="Accessory41"/>
    <n v="0.38"/>
    <s v="United States"/>
    <x v="3"/>
    <x v="29"/>
    <s v="Lewiston"/>
    <n v="4240"/>
    <x v="118"/>
    <d v="2015-05-02T00:00:00"/>
    <n v="-125.83296"/>
    <n v="2"/>
    <n v="64.89"/>
    <n v="88571"/>
    <x v="3"/>
    <n v="277.03996675851886"/>
  </r>
  <r>
    <n v="2704"/>
    <s v="Juan Gold"/>
    <x v="0"/>
    <n v="0.06"/>
    <n v="3.6"/>
    <n v="2.2000000000000002"/>
    <x v="1"/>
    <x v="1"/>
    <x v="2"/>
    <x v="7"/>
    <x v="2"/>
    <s v="Telephone Message Books with Fax/Mobile Section, 4 1/4&quot; x 6&quot;"/>
    <n v="0.39"/>
    <s v="United States"/>
    <x v="0"/>
    <x v="12"/>
    <s v="Pensacola"/>
    <n v="32503"/>
    <x v="118"/>
    <d v="2015-05-02T00:00:00"/>
    <n v="2755.6421999999998"/>
    <n v="4"/>
    <n v="15.19"/>
    <n v="91407"/>
    <x v="0"/>
    <n v="3076.4915682588962"/>
  </r>
  <r>
    <n v="1352"/>
    <s v="Vivian Clarke"/>
    <x v="1"/>
    <n v="0.05"/>
    <n v="17.670000000000002"/>
    <n v="8.99"/>
    <x v="1"/>
    <x v="2"/>
    <x v="0"/>
    <x v="11"/>
    <x v="1"/>
    <s v="Executive Impressions 12&quot; Wall Clock"/>
    <n v="0.47"/>
    <s v="United States"/>
    <x v="3"/>
    <x v="36"/>
    <s v="Camp Springs"/>
    <n v="20746"/>
    <x v="118"/>
    <d v="2015-05-01T00:00:00"/>
    <n v="46.036799999999999"/>
    <n v="16"/>
    <n v="283.44"/>
    <n v="88234"/>
    <x v="3"/>
    <n v="373.51914677215984"/>
  </r>
  <r>
    <n v="1347"/>
    <s v="Vivian Goldstein"/>
    <x v="2"/>
    <n v="0.1"/>
    <n v="2.62"/>
    <n v="0.8"/>
    <x v="1"/>
    <x v="2"/>
    <x v="2"/>
    <x v="14"/>
    <x v="2"/>
    <s v="Staples Metal Binder Clips"/>
    <n v="0.39"/>
    <s v="United States"/>
    <x v="0"/>
    <x v="12"/>
    <s v="Brandon"/>
    <n v="33511"/>
    <x v="118"/>
    <d v="2015-05-06T00:00:00"/>
    <n v="-94.490899999999996"/>
    <n v="21"/>
    <n v="51.86"/>
    <n v="89686"/>
    <x v="0"/>
    <n v="-61.185230565028775"/>
  </r>
  <r>
    <n v="2704"/>
    <s v="Juan Gold"/>
    <x v="2"/>
    <n v="0.03"/>
    <n v="13.48"/>
    <n v="4.51"/>
    <x v="2"/>
    <x v="1"/>
    <x v="2"/>
    <x v="6"/>
    <x v="5"/>
    <s v="Tenex Personal Project File with Scoop Front Design, Black"/>
    <n v="0.59"/>
    <s v="United States"/>
    <x v="0"/>
    <x v="12"/>
    <s v="Pensacola"/>
    <n v="32503"/>
    <x v="118"/>
    <d v="2015-05-04T00:00:00"/>
    <n v="-256.01799999999997"/>
    <n v="4"/>
    <n v="59.49"/>
    <n v="91408"/>
    <x v="0"/>
    <n v="-19.120125641147048"/>
  </r>
  <r>
    <n v="2823"/>
    <s v="Max Hurley"/>
    <x v="2"/>
    <n v="0.02"/>
    <n v="21.98"/>
    <n v="2.87"/>
    <x v="1"/>
    <x v="3"/>
    <x v="2"/>
    <x v="2"/>
    <x v="1"/>
    <s v="Panasonic KP-310 Heavy-Duty Electric Pencil Sharpener"/>
    <n v="0.55000000000000004"/>
    <s v="United States"/>
    <x v="2"/>
    <x v="26"/>
    <s v="North Las Vegas"/>
    <n v="89031"/>
    <x v="118"/>
    <d v="2015-05-02T00:00:00"/>
    <n v="165.6345"/>
    <n v="11"/>
    <n v="240.05"/>
    <n v="87240"/>
    <x v="2"/>
    <n v="478.47900783331079"/>
  </r>
  <r>
    <n v="1989"/>
    <s v="David Weaver"/>
    <x v="4"/>
    <n v="0.1"/>
    <n v="1.6"/>
    <n v="1.29"/>
    <x v="1"/>
    <x v="2"/>
    <x v="2"/>
    <x v="2"/>
    <x v="2"/>
    <s v="Sanford Pocket Accent® Highlighters"/>
    <n v="0.42"/>
    <s v="United States"/>
    <x v="2"/>
    <x v="15"/>
    <s v="Holladay"/>
    <n v="84117"/>
    <x v="118"/>
    <d v="2015-04-30T00:00:00"/>
    <n v="-14.990399999999999"/>
    <n v="11"/>
    <n v="16.88"/>
    <n v="90003"/>
    <x v="2"/>
    <n v="-11.496923561950627"/>
  </r>
  <r>
    <n v="2394"/>
    <s v="Tina Monroe"/>
    <x v="0"/>
    <n v="0.01"/>
    <n v="11.7"/>
    <n v="5.63"/>
    <x v="1"/>
    <x v="3"/>
    <x v="2"/>
    <x v="5"/>
    <x v="5"/>
    <s v="Fellowes Binding Cases"/>
    <n v="0.4"/>
    <s v="United States"/>
    <x v="0"/>
    <x v="5"/>
    <s v="Sandy Springs"/>
    <n v="30328"/>
    <x v="119"/>
    <d v="2015-05-03T00:00:00"/>
    <n v="39.21"/>
    <n v="16"/>
    <n v="196.69"/>
    <n v="86949"/>
    <x v="0"/>
    <n v="485.2663229587356"/>
  </r>
  <r>
    <n v="2394"/>
    <s v="Tina Monroe"/>
    <x v="0"/>
    <n v="0.03"/>
    <n v="4.55"/>
    <n v="1.49"/>
    <x v="1"/>
    <x v="3"/>
    <x v="2"/>
    <x v="5"/>
    <x v="5"/>
    <s v="Presstex Flexible Ring Binders"/>
    <n v="0.35"/>
    <s v="United States"/>
    <x v="0"/>
    <x v="5"/>
    <s v="Sandy Springs"/>
    <n v="30328"/>
    <x v="119"/>
    <d v="2015-05-01T00:00:00"/>
    <n v="100.38"/>
    <n v="9"/>
    <n v="40.28"/>
    <n v="86949"/>
    <x v="0"/>
    <n v="356.30091086764287"/>
  </r>
  <r>
    <n v="2724"/>
    <s v="Erika Clapp"/>
    <x v="0"/>
    <n v="0.06"/>
    <n v="4.9800000000000004"/>
    <n v="7.44"/>
    <x v="1"/>
    <x v="2"/>
    <x v="2"/>
    <x v="7"/>
    <x v="5"/>
    <s v="Xerox 1922"/>
    <n v="0.36"/>
    <s v="United States"/>
    <x v="0"/>
    <x v="34"/>
    <s v="Chattanooga"/>
    <n v="37421"/>
    <x v="119"/>
    <d v="2015-05-02T00:00:00"/>
    <n v="-37.561999999999998"/>
    <n v="10"/>
    <n v="53.21"/>
    <n v="88959"/>
    <x v="0"/>
    <n v="399.77191186325939"/>
  </r>
  <r>
    <n v="2724"/>
    <s v="Erika Clapp"/>
    <x v="0"/>
    <n v="0.01"/>
    <n v="6.48"/>
    <n v="7.37"/>
    <x v="1"/>
    <x v="2"/>
    <x v="2"/>
    <x v="7"/>
    <x v="5"/>
    <s v="Xerox 210"/>
    <n v="0.37"/>
    <s v="United States"/>
    <x v="0"/>
    <x v="34"/>
    <s v="Chattanooga"/>
    <n v="37421"/>
    <x v="119"/>
    <d v="2015-05-03T00:00:00"/>
    <n v="-449.69400000000002"/>
    <n v="18"/>
    <n v="122.8"/>
    <n v="88959"/>
    <x v="0"/>
    <n v="21.856936116592333"/>
  </r>
  <r>
    <n v="1271"/>
    <s v="Joanne Church"/>
    <x v="2"/>
    <n v="0.1"/>
    <n v="34.229999999999997"/>
    <n v="5.0199999999999996"/>
    <x v="1"/>
    <x v="3"/>
    <x v="0"/>
    <x v="11"/>
    <x v="5"/>
    <s v="Hand-Finished Solid Wood Document Frame"/>
    <n v="0.55000000000000004"/>
    <s v="United States"/>
    <x v="2"/>
    <x v="8"/>
    <s v="La Mesa"/>
    <n v="91941"/>
    <x v="119"/>
    <d v="2015-05-06T00:00:00"/>
    <n v="151.56540000000001"/>
    <n v="7"/>
    <n v="219.66"/>
    <n v="88411"/>
    <x v="2"/>
    <n v="509.01076793543791"/>
  </r>
  <r>
    <n v="1383"/>
    <s v="Christina Hanna"/>
    <x v="4"/>
    <n v="0.03"/>
    <n v="2.23"/>
    <n v="4.57"/>
    <x v="1"/>
    <x v="1"/>
    <x v="0"/>
    <x v="11"/>
    <x v="1"/>
    <s v="Eldon Pizzaz™ Desk Accessories"/>
    <n v="0.41"/>
    <s v="United States"/>
    <x v="2"/>
    <x v="15"/>
    <s v="West Valley City"/>
    <n v="84120"/>
    <x v="119"/>
    <d v="2015-05-02T00:00:00"/>
    <n v="-93.25"/>
    <n v="12"/>
    <n v="28.66"/>
    <n v="89406"/>
    <x v="2"/>
    <n v="-20.433787243959578"/>
  </r>
  <r>
    <n v="381"/>
    <s v="Danielle Watts"/>
    <x v="3"/>
    <n v="7.0000000000000007E-2"/>
    <n v="415.88"/>
    <n v="11.37"/>
    <x v="1"/>
    <x v="3"/>
    <x v="2"/>
    <x v="6"/>
    <x v="5"/>
    <s v="Deluxe Rollaway Locking File with Drawer"/>
    <n v="0.56999999999999995"/>
    <s v="United States"/>
    <x v="1"/>
    <x v="10"/>
    <s v="Bloomington"/>
    <n v="61701"/>
    <x v="119"/>
    <d v="2015-05-01T00:00:00"/>
    <n v="-539.59"/>
    <n v="1"/>
    <n v="394.51"/>
    <n v="88929"/>
    <x v="1"/>
    <n v="1330.24590080083"/>
  </r>
  <r>
    <n v="1193"/>
    <s v="Louis Parrish"/>
    <x v="3"/>
    <n v="0.03"/>
    <n v="5.98"/>
    <n v="1.49"/>
    <x v="1"/>
    <x v="0"/>
    <x v="2"/>
    <x v="5"/>
    <x v="5"/>
    <s v="Avery Hanging File Binders"/>
    <n v="0.39"/>
    <s v="United States"/>
    <x v="3"/>
    <x v="31"/>
    <s v="Washington"/>
    <n v="20016"/>
    <x v="119"/>
    <d v="2015-05-03T00:00:00"/>
    <n v="38.08"/>
    <n v="85"/>
    <n v="517.85"/>
    <n v="38852"/>
    <x v="3"/>
    <n v="232.21329709577566"/>
  </r>
  <r>
    <n v="1194"/>
    <s v="Sidney Brewer"/>
    <x v="3"/>
    <n v="0.03"/>
    <n v="5.98"/>
    <n v="1.49"/>
    <x v="1"/>
    <x v="0"/>
    <x v="2"/>
    <x v="5"/>
    <x v="5"/>
    <s v="Avery Hanging File Binders"/>
    <n v="0.39"/>
    <s v="United States"/>
    <x v="0"/>
    <x v="12"/>
    <s v="Immokalee"/>
    <n v="34142"/>
    <x v="119"/>
    <d v="2015-05-03T00:00:00"/>
    <n v="20.495999999999999"/>
    <n v="21"/>
    <n v="127.94"/>
    <n v="87586"/>
    <x v="0"/>
    <n v="214.20682879340418"/>
  </r>
  <r>
    <n v="3139"/>
    <s v="David Powell"/>
    <x v="0"/>
    <n v="0.09"/>
    <n v="280.98"/>
    <n v="57"/>
    <x v="0"/>
    <x v="2"/>
    <x v="0"/>
    <x v="9"/>
    <x v="3"/>
    <s v="Hon 2090 “Pillow Soft” Series Mid Back Swivel/Tilt Chairs"/>
    <n v="0.78"/>
    <s v="United States"/>
    <x v="3"/>
    <x v="33"/>
    <s v="Cranford"/>
    <n v="7016"/>
    <x v="120"/>
    <d v="2015-05-05T00:00:00"/>
    <n v="252.488"/>
    <n v="31"/>
    <n v="7974.21"/>
    <n v="86793"/>
    <x v="3"/>
    <n v="3457.0574232981298"/>
  </r>
  <r>
    <n v="3367"/>
    <s v="Renee McKenzie"/>
    <x v="0"/>
    <n v="0.08"/>
    <n v="30.97"/>
    <n v="4"/>
    <x v="1"/>
    <x v="2"/>
    <x v="1"/>
    <x v="1"/>
    <x v="5"/>
    <s v="Microsoft Multimedia Keyboard"/>
    <n v="0.74"/>
    <s v="United States"/>
    <x v="3"/>
    <x v="27"/>
    <s v="Upper Arlington"/>
    <n v="43221"/>
    <x v="120"/>
    <d v="2015-05-03T00:00:00"/>
    <n v="10.68"/>
    <n v="26"/>
    <n v="758.97"/>
    <n v="90502"/>
    <x v="3"/>
    <n v="738.15793773838141"/>
  </r>
  <r>
    <n v="3367"/>
    <s v="Renee McKenzie"/>
    <x v="0"/>
    <n v="0.1"/>
    <n v="4.13"/>
    <n v="0.5"/>
    <x v="2"/>
    <x v="2"/>
    <x v="2"/>
    <x v="13"/>
    <x v="5"/>
    <s v="Avery 506"/>
    <n v="0.39"/>
    <s v="United States"/>
    <x v="3"/>
    <x v="27"/>
    <s v="Upper Arlington"/>
    <n v="43221"/>
    <x v="120"/>
    <d v="2015-05-04T00:00:00"/>
    <n v="58.263599999999997"/>
    <n v="18"/>
    <n v="84.44"/>
    <n v="90502"/>
    <x v="3"/>
    <n v="219.70561082868701"/>
  </r>
  <r>
    <n v="408"/>
    <s v="Calvin Parsons Walter"/>
    <x v="2"/>
    <n v="7.0000000000000007E-2"/>
    <n v="29.17"/>
    <n v="6.27"/>
    <x v="1"/>
    <x v="3"/>
    <x v="2"/>
    <x v="5"/>
    <x v="5"/>
    <s v="Binding Machine Supplies"/>
    <n v="0.37"/>
    <s v="United States"/>
    <x v="1"/>
    <x v="18"/>
    <s v="San Juan"/>
    <n v="78589"/>
    <x v="120"/>
    <d v="2015-05-06T00:00:00"/>
    <n v="236.2371"/>
    <n v="14"/>
    <n v="400.47"/>
    <n v="89639"/>
    <x v="1"/>
    <n v="484.6241511909999"/>
  </r>
  <r>
    <n v="2426"/>
    <s v="Dorothy Holt"/>
    <x v="2"/>
    <n v="0.08"/>
    <n v="4.4800000000000004"/>
    <n v="49"/>
    <x v="1"/>
    <x v="0"/>
    <x v="2"/>
    <x v="8"/>
    <x v="4"/>
    <s v="Hoover Portapower™ Portable Vacuum"/>
    <n v="0.6"/>
    <s v="United States"/>
    <x v="1"/>
    <x v="18"/>
    <s v="Irving"/>
    <n v="75061"/>
    <x v="120"/>
    <d v="2015-05-02T00:00:00"/>
    <n v="139.58009999999999"/>
    <n v="37"/>
    <n v="202.29"/>
    <n v="90861"/>
    <x v="1"/>
    <n v="1664.8433102657148"/>
  </r>
  <r>
    <n v="2426"/>
    <s v="Dorothy Holt"/>
    <x v="2"/>
    <n v="0"/>
    <n v="17.670000000000002"/>
    <n v="8.99"/>
    <x v="1"/>
    <x v="0"/>
    <x v="0"/>
    <x v="11"/>
    <x v="1"/>
    <s v="Executive Impressions 12&quot; Wall Clock"/>
    <n v="0.47"/>
    <s v="United States"/>
    <x v="1"/>
    <x v="18"/>
    <s v="Irving"/>
    <n v="75061"/>
    <x v="120"/>
    <d v="2015-05-09T00:00:00"/>
    <n v="109.67"/>
    <n v="9"/>
    <n v="168.71"/>
    <n v="90861"/>
    <x v="1"/>
    <n v="514.50419825758729"/>
  </r>
  <r>
    <n v="2578"/>
    <s v="Kent Gill"/>
    <x v="2"/>
    <n v="0.04"/>
    <n v="8.6"/>
    <n v="6.19"/>
    <x v="1"/>
    <x v="2"/>
    <x v="2"/>
    <x v="5"/>
    <x v="5"/>
    <s v="Avery Printable Repositionable Plastic Tabs"/>
    <n v="0.38"/>
    <s v="United States"/>
    <x v="0"/>
    <x v="16"/>
    <s v="Opelika"/>
    <n v="36801"/>
    <x v="120"/>
    <d v="2015-05-04T00:00:00"/>
    <n v="309.71159999999998"/>
    <n v="5"/>
    <n v="46.85"/>
    <n v="88298"/>
    <x v="0"/>
    <n v="551.77948237259"/>
  </r>
  <r>
    <n v="2578"/>
    <s v="Kent Gill"/>
    <x v="2"/>
    <n v="0.01"/>
    <n v="3.58"/>
    <n v="1.63"/>
    <x v="1"/>
    <x v="2"/>
    <x v="2"/>
    <x v="14"/>
    <x v="2"/>
    <s v="OIC Colored Binder Clips, Assorted Sizes"/>
    <n v="0.36"/>
    <s v="United States"/>
    <x v="0"/>
    <x v="16"/>
    <s v="Opelika"/>
    <n v="36801"/>
    <x v="120"/>
    <d v="2015-05-06T00:00:00"/>
    <n v="-128.85599999999999"/>
    <n v="26"/>
    <n v="93.57"/>
    <n v="88298"/>
    <x v="0"/>
    <n v="-35.887486157020732"/>
  </r>
  <r>
    <n v="2578"/>
    <s v="Kent Gill"/>
    <x v="2"/>
    <n v="0.08"/>
    <n v="105.49"/>
    <n v="41.64"/>
    <x v="0"/>
    <x v="2"/>
    <x v="0"/>
    <x v="0"/>
    <x v="0"/>
    <s v="Balt Solid Wood Rectangular Table"/>
    <n v="0.75"/>
    <s v="United States"/>
    <x v="0"/>
    <x v="16"/>
    <s v="Opelika"/>
    <n v="36801"/>
    <x v="120"/>
    <d v="2015-05-09T00:00:00"/>
    <n v="-36.945999999999998"/>
    <n v="34"/>
    <n v="2694.49"/>
    <n v="88298"/>
    <x v="0"/>
    <n v="1957.7182108762102"/>
  </r>
  <r>
    <n v="2531"/>
    <s v="Rick Houston"/>
    <x v="4"/>
    <n v="0.08"/>
    <n v="4"/>
    <n v="1.3"/>
    <x v="1"/>
    <x v="0"/>
    <x v="2"/>
    <x v="7"/>
    <x v="2"/>
    <s v="EcoTones® Memo Sheets"/>
    <n v="0.37"/>
    <s v="United States"/>
    <x v="2"/>
    <x v="8"/>
    <s v="Atascadero"/>
    <n v="93422"/>
    <x v="120"/>
    <d v="2015-05-04T00:00:00"/>
    <n v="28.4"/>
    <n v="14"/>
    <n v="51.99"/>
    <n v="87452"/>
    <x v="2"/>
    <n v="-27.086151185894213"/>
  </r>
  <r>
    <n v="27"/>
    <s v="Guy Gallagher"/>
    <x v="3"/>
    <n v="0.04"/>
    <n v="4.1399999999999997"/>
    <n v="6.6"/>
    <x v="1"/>
    <x v="3"/>
    <x v="0"/>
    <x v="11"/>
    <x v="5"/>
    <s v="Eldon Image Series Black Desk Accessories"/>
    <n v="0.49"/>
    <s v="United States"/>
    <x v="2"/>
    <x v="8"/>
    <s v="Lakewood"/>
    <n v="90712"/>
    <x v="120"/>
    <d v="2015-05-04T00:00:00"/>
    <n v="8.8940000000000001"/>
    <n v="12"/>
    <n v="54.78"/>
    <n v="87652"/>
    <x v="2"/>
    <n v="423.34468607948941"/>
  </r>
  <r>
    <n v="3386"/>
    <s v="Carmen Elmore"/>
    <x v="0"/>
    <n v="0"/>
    <n v="2.61"/>
    <n v="0.5"/>
    <x v="1"/>
    <x v="3"/>
    <x v="2"/>
    <x v="13"/>
    <x v="5"/>
    <s v="Avery 494"/>
    <n v="0.39"/>
    <s v="United States"/>
    <x v="3"/>
    <x v="27"/>
    <s v="Bowling Green"/>
    <n v="43402"/>
    <x v="121"/>
    <d v="2015-05-05T00:00:00"/>
    <n v="19.554600000000001"/>
    <n v="10"/>
    <n v="28.34"/>
    <n v="88746"/>
    <x v="3"/>
    <n v="293.16483175305092"/>
  </r>
  <r>
    <n v="3386"/>
    <s v="Carmen Elmore"/>
    <x v="0"/>
    <n v="0.04"/>
    <n v="25.38"/>
    <n v="8.99"/>
    <x v="2"/>
    <x v="3"/>
    <x v="0"/>
    <x v="11"/>
    <x v="1"/>
    <s v="Executive Impressions 13&quot; Chairman Wall Clock"/>
    <n v="0.5"/>
    <s v="United States"/>
    <x v="3"/>
    <x v="27"/>
    <s v="Bowling Green"/>
    <n v="43402"/>
    <x v="121"/>
    <d v="2015-05-06T00:00:00"/>
    <n v="152.482"/>
    <n v="35"/>
    <n v="861.3"/>
    <n v="88746"/>
    <x v="3"/>
    <n v="718.06713963898233"/>
  </r>
  <r>
    <n v="2157"/>
    <s v="Tom Hoyle Honeycutt"/>
    <x v="1"/>
    <n v="7.0000000000000007E-2"/>
    <n v="30.93"/>
    <n v="3.92"/>
    <x v="1"/>
    <x v="2"/>
    <x v="0"/>
    <x v="11"/>
    <x v="1"/>
    <s v="Advantus Employee of the Month Certificate Frame, 11 x 13-1/2"/>
    <n v="0.44"/>
    <s v="United States"/>
    <x v="1"/>
    <x v="25"/>
    <s v="Warren"/>
    <n v="48093"/>
    <x v="121"/>
    <d v="2015-05-04T00:00:00"/>
    <n v="398.30250000000001"/>
    <n v="19"/>
    <n v="577.25"/>
    <n v="90386"/>
    <x v="1"/>
    <n v="597.51041948877071"/>
  </r>
  <r>
    <n v="2157"/>
    <s v="Tom Hoyle Honeycutt"/>
    <x v="1"/>
    <n v="0.05"/>
    <n v="297.48"/>
    <n v="18.059999999999999"/>
    <x v="0"/>
    <x v="2"/>
    <x v="1"/>
    <x v="3"/>
    <x v="3"/>
    <s v="Panasonic KX-P3200 Dot Matrix Printer"/>
    <n v="0.6"/>
    <s v="United States"/>
    <x v="1"/>
    <x v="25"/>
    <s v="Warren"/>
    <n v="48093"/>
    <x v="121"/>
    <d v="2015-05-04T00:00:00"/>
    <n v="709.85199999999998"/>
    <n v="14"/>
    <n v="4075.18"/>
    <n v="90386"/>
    <x v="1"/>
    <n v="2485.1520004772028"/>
  </r>
  <r>
    <n v="2157"/>
    <s v="Tom Hoyle Honeycutt"/>
    <x v="1"/>
    <n v="7.0000000000000007E-2"/>
    <n v="296.18"/>
    <n v="54.12"/>
    <x v="0"/>
    <x v="2"/>
    <x v="0"/>
    <x v="0"/>
    <x v="0"/>
    <s v="Hon 94000 Series Round Tables"/>
    <n v="0.76"/>
    <s v="United States"/>
    <x v="1"/>
    <x v="25"/>
    <s v="Warren"/>
    <n v="48093"/>
    <x v="121"/>
    <d v="2015-05-05T00:00:00"/>
    <n v="80.809200000000004"/>
    <n v="6"/>
    <n v="1798.23"/>
    <n v="90386"/>
    <x v="1"/>
    <n v="2953.3702882383359"/>
  </r>
  <r>
    <n v="1391"/>
    <s v="Carolyn Greer"/>
    <x v="2"/>
    <n v="7.0000000000000007E-2"/>
    <n v="12.28"/>
    <n v="6.13"/>
    <x v="1"/>
    <x v="0"/>
    <x v="2"/>
    <x v="6"/>
    <x v="5"/>
    <s v="Recycled Eldon Regeneration Jumbo File"/>
    <n v="0.56999999999999995"/>
    <s v="United States"/>
    <x v="2"/>
    <x v="8"/>
    <s v="Sunnyvale"/>
    <n v="94086"/>
    <x v="121"/>
    <d v="2015-05-10T00:00:00"/>
    <n v="15.236000000000001"/>
    <n v="33"/>
    <n v="389.59"/>
    <n v="88730"/>
    <x v="2"/>
    <n v="358.72467266059419"/>
  </r>
  <r>
    <n v="1680"/>
    <s v="Esther Whitaker"/>
    <x v="2"/>
    <n v="0.09"/>
    <n v="30.98"/>
    <n v="19.510000000000002"/>
    <x v="1"/>
    <x v="1"/>
    <x v="2"/>
    <x v="15"/>
    <x v="5"/>
    <s v="Staples Colored Interoffice Envelopes"/>
    <n v="0.36"/>
    <s v="United States"/>
    <x v="3"/>
    <x v="27"/>
    <s v="Fairfield"/>
    <n v="45014"/>
    <x v="121"/>
    <d v="2015-05-05T00:00:00"/>
    <n v="-163.53"/>
    <n v="18"/>
    <n v="514.62"/>
    <n v="86645"/>
    <x v="3"/>
    <n v="396.40397713008366"/>
  </r>
  <r>
    <n v="1680"/>
    <s v="Esther Whitaker"/>
    <x v="2"/>
    <n v="0.03"/>
    <n v="49.34"/>
    <n v="10.25"/>
    <x v="1"/>
    <x v="1"/>
    <x v="0"/>
    <x v="11"/>
    <x v="4"/>
    <s v="Electrix Fluorescent Magnifier Lamps &amp; Weighted Base"/>
    <n v="0.56999999999999995"/>
    <s v="United States"/>
    <x v="3"/>
    <x v="27"/>
    <s v="Fairfield"/>
    <n v="45014"/>
    <x v="121"/>
    <d v="2015-05-05T00:00:00"/>
    <n v="554.77"/>
    <n v="17"/>
    <n v="817.32"/>
    <n v="86645"/>
    <x v="3"/>
    <n v="1147.7453680100207"/>
  </r>
  <r>
    <n v="94"/>
    <s v="Eddie House Mueller"/>
    <x v="3"/>
    <n v="0.04"/>
    <n v="160.97999999999999"/>
    <n v="30"/>
    <x v="0"/>
    <x v="2"/>
    <x v="0"/>
    <x v="9"/>
    <x v="3"/>
    <s v="Office Star - Mid Back Dual function Ergonomic High Back Chair with 2-Way Adjustable Arms"/>
    <n v="0.62"/>
    <s v="United States"/>
    <x v="1"/>
    <x v="10"/>
    <s v="Chicago"/>
    <n v="60601"/>
    <x v="121"/>
    <d v="2015-05-05T00:00:00"/>
    <n v="116.1"/>
    <n v="37"/>
    <n v="6276.34"/>
    <n v="44231"/>
    <x v="1"/>
    <n v="2006.2197303199791"/>
  </r>
  <r>
    <n v="94"/>
    <s v="Eddie House Mueller"/>
    <x v="3"/>
    <n v="0.01"/>
    <n v="17.98"/>
    <n v="4"/>
    <x v="1"/>
    <x v="2"/>
    <x v="1"/>
    <x v="1"/>
    <x v="5"/>
    <s v="Belkin 107-key enhanced keyboard, USB/PS/2 interface"/>
    <n v="0.79"/>
    <s v="United States"/>
    <x v="1"/>
    <x v="10"/>
    <s v="Chicago"/>
    <n v="60601"/>
    <x v="121"/>
    <d v="2015-05-05T00:00:00"/>
    <n v="-87.96"/>
    <n v="146"/>
    <n v="2664.4"/>
    <n v="44231"/>
    <x v="1"/>
    <n v="595.28399537655946"/>
  </r>
  <r>
    <n v="97"/>
    <s v="Max McKenna"/>
    <x v="3"/>
    <n v="0.04"/>
    <n v="160.97999999999999"/>
    <n v="30"/>
    <x v="0"/>
    <x v="2"/>
    <x v="0"/>
    <x v="9"/>
    <x v="3"/>
    <s v="Office Star - Mid Back Dual function Ergonomic High Back Chair with 2-Way Adjustable Arms"/>
    <n v="0.62"/>
    <s v="United States"/>
    <x v="1"/>
    <x v="38"/>
    <s v="Manhattan"/>
    <n v="66502"/>
    <x v="121"/>
    <d v="2015-05-05T00:00:00"/>
    <n v="255.42"/>
    <n v="9"/>
    <n v="1526.68"/>
    <n v="87306"/>
    <x v="1"/>
    <n v="2148.88699396229"/>
  </r>
  <r>
    <n v="97"/>
    <s v="Max McKenna"/>
    <x v="3"/>
    <n v="0.06"/>
    <n v="115.99"/>
    <n v="8.99"/>
    <x v="1"/>
    <x v="2"/>
    <x v="1"/>
    <x v="12"/>
    <x v="5"/>
    <s v="5185"/>
    <n v="0.57999999999999996"/>
    <s v="United States"/>
    <x v="1"/>
    <x v="38"/>
    <s v="Manhattan"/>
    <n v="66502"/>
    <x v="121"/>
    <d v="2015-05-04T00:00:00"/>
    <n v="685.6146"/>
    <n v="20"/>
    <n v="1952.56"/>
    <n v="87306"/>
    <x v="1"/>
    <n v="1624.8565994950181"/>
  </r>
  <r>
    <n v="1869"/>
    <s v="Roberta Daniel"/>
    <x v="3"/>
    <n v="0.08"/>
    <n v="8.09"/>
    <n v="7.96"/>
    <x v="1"/>
    <x v="1"/>
    <x v="0"/>
    <x v="11"/>
    <x v="5"/>
    <s v="6&quot; Cubicle Wall Clock, Black"/>
    <n v="0.49"/>
    <s v="United States"/>
    <x v="2"/>
    <x v="43"/>
    <s v="Alamogordo"/>
    <n v="88310"/>
    <x v="121"/>
    <d v="2015-05-04T00:00:00"/>
    <n v="-88.82"/>
    <n v="10"/>
    <n v="80.349999999999994"/>
    <n v="89209"/>
    <x v="2"/>
    <n v="317.87929265670249"/>
  </r>
  <r>
    <n v="335"/>
    <s v="Curtis O'Connell"/>
    <x v="0"/>
    <n v="0.09"/>
    <n v="6.28"/>
    <n v="5.29"/>
    <x v="1"/>
    <x v="3"/>
    <x v="0"/>
    <x v="11"/>
    <x v="5"/>
    <s v="Eldon® 200 Class™ Desk Accessories, Burgundy"/>
    <n v="0.43"/>
    <s v="United States"/>
    <x v="2"/>
    <x v="14"/>
    <s v="Medford"/>
    <n v="97504"/>
    <x v="122"/>
    <d v="2015-05-04T00:00:00"/>
    <n v="-5.2"/>
    <n v="1"/>
    <n v="8.5299999999999994"/>
    <n v="87277"/>
    <x v="2"/>
    <n v="385.47855486288029"/>
  </r>
  <r>
    <n v="342"/>
    <s v="Jacqueline Noble"/>
    <x v="0"/>
    <n v="0.01"/>
    <n v="3.26"/>
    <n v="1.86"/>
    <x v="1"/>
    <x v="3"/>
    <x v="2"/>
    <x v="2"/>
    <x v="2"/>
    <s v="Avery Hi-Liter GlideStik Fluorescent Highlighter, Yellow Ink"/>
    <n v="0.41"/>
    <s v="United States"/>
    <x v="0"/>
    <x v="12"/>
    <s v="Miami"/>
    <n v="33181"/>
    <x v="122"/>
    <d v="2015-05-06T00:00:00"/>
    <n v="-4.6683000000000003"/>
    <n v="20"/>
    <n v="73.97"/>
    <n v="3332"/>
    <x v="0"/>
    <n v="318.00132073778349"/>
  </r>
  <r>
    <n v="344"/>
    <s v="Rosemary English"/>
    <x v="0"/>
    <n v="0.01"/>
    <n v="3.26"/>
    <n v="1.86"/>
    <x v="1"/>
    <x v="3"/>
    <x v="2"/>
    <x v="2"/>
    <x v="2"/>
    <s v="Avery Hi-Liter GlideStik Fluorescent Highlighter, Yellow Ink"/>
    <n v="0.41"/>
    <s v="United States"/>
    <x v="3"/>
    <x v="29"/>
    <s v="Portland"/>
    <n v="4101"/>
    <x v="122"/>
    <d v="2015-05-06T00:00:00"/>
    <n v="0.70199999999999996"/>
    <n v="5"/>
    <n v="18.489999999999998"/>
    <n v="88152"/>
    <x v="3"/>
    <n v="323.50064607469352"/>
  </r>
  <r>
    <n v="2289"/>
    <s v="Ryan Herman"/>
    <x v="0"/>
    <n v="0.01"/>
    <n v="7.59"/>
    <n v="4"/>
    <x v="1"/>
    <x v="2"/>
    <x v="0"/>
    <x v="11"/>
    <x v="2"/>
    <s v="Master Giant Foot® Doorstop, Safety Yellow"/>
    <n v="0.42"/>
    <s v="United States"/>
    <x v="1"/>
    <x v="7"/>
    <s v="Burnsville"/>
    <n v="55337"/>
    <x v="122"/>
    <d v="2015-05-04T00:00:00"/>
    <n v="2.97"/>
    <n v="17"/>
    <n v="136.25"/>
    <n v="88165"/>
    <x v="1"/>
    <n v="437.28894091592292"/>
  </r>
  <r>
    <n v="2650"/>
    <s v="Joanne Chu"/>
    <x v="0"/>
    <n v="0.05"/>
    <n v="35.99"/>
    <n v="5.99"/>
    <x v="1"/>
    <x v="3"/>
    <x v="1"/>
    <x v="12"/>
    <x v="2"/>
    <s v="Accessory41"/>
    <n v="0.38"/>
    <s v="United States"/>
    <x v="3"/>
    <x v="28"/>
    <s v="Baldwin"/>
    <n v="15234"/>
    <x v="122"/>
    <d v="2015-05-05T00:00:00"/>
    <n v="524.31719999999996"/>
    <n v="26"/>
    <n v="759.88"/>
    <n v="88815"/>
    <x v="3"/>
    <n v="1025.0263398061097"/>
  </r>
  <r>
    <n v="2689"/>
    <s v="Marlene Gray"/>
    <x v="0"/>
    <n v="0.09"/>
    <n v="3.75"/>
    <n v="0.5"/>
    <x v="1"/>
    <x v="2"/>
    <x v="2"/>
    <x v="13"/>
    <x v="5"/>
    <s v="Avery 496"/>
    <n v="0.37"/>
    <s v="United States"/>
    <x v="3"/>
    <x v="33"/>
    <s v="Clifton"/>
    <n v="7011"/>
    <x v="122"/>
    <d v="2015-05-06T00:00:00"/>
    <n v="51.218699999999998"/>
    <n v="21"/>
    <n v="74.23"/>
    <n v="90624"/>
    <x v="3"/>
    <n v="283.50144287943743"/>
  </r>
  <r>
    <n v="2693"/>
    <s v="Lloyd Cannon"/>
    <x v="0"/>
    <n v="0.01"/>
    <n v="30.98"/>
    <n v="9.18"/>
    <x v="1"/>
    <x v="2"/>
    <x v="2"/>
    <x v="7"/>
    <x v="5"/>
    <s v="Xerox 1951"/>
    <n v="0.4"/>
    <s v="United States"/>
    <x v="3"/>
    <x v="42"/>
    <s v="Bennington"/>
    <n v="5201"/>
    <x v="122"/>
    <d v="2015-05-04T00:00:00"/>
    <n v="380.46800000000002"/>
    <n v="20"/>
    <n v="627.19000000000005"/>
    <n v="90624"/>
    <x v="3"/>
    <n v="1023.6897105558493"/>
  </r>
  <r>
    <n v="411"/>
    <s v="Carolyn Proctor"/>
    <x v="1"/>
    <n v="0.05"/>
    <n v="178.47"/>
    <n v="19.989999999999998"/>
    <x v="2"/>
    <x v="1"/>
    <x v="2"/>
    <x v="6"/>
    <x v="5"/>
    <s v="Hot File® 7-Pocket, Floor Stand"/>
    <n v="0.55000000000000004"/>
    <s v="United States"/>
    <x v="2"/>
    <x v="8"/>
    <s v="Oakland"/>
    <n v="94601"/>
    <x v="122"/>
    <d v="2015-05-07T00:00:00"/>
    <n v="943"/>
    <n v="9"/>
    <n v="1531.31"/>
    <n v="87905"/>
    <x v="2"/>
    <n v="2024.7839334847513"/>
  </r>
  <r>
    <n v="3176"/>
    <s v="Jackie McCullough"/>
    <x v="1"/>
    <n v="0.06"/>
    <n v="10.97"/>
    <n v="6.5"/>
    <x v="1"/>
    <x v="1"/>
    <x v="1"/>
    <x v="1"/>
    <x v="5"/>
    <s v="Micro Innovations 104 Keyboard"/>
    <n v="0.64"/>
    <s v="United States"/>
    <x v="0"/>
    <x v="12"/>
    <s v="Jacksonville"/>
    <n v="32216"/>
    <x v="122"/>
    <d v="2015-05-06T00:00:00"/>
    <n v="65.597999999999999"/>
    <n v="19"/>
    <n v="215.25"/>
    <n v="90820"/>
    <x v="0"/>
    <n v="379.05408315631581"/>
  </r>
  <r>
    <n v="3356"/>
    <s v="Richard Tan"/>
    <x v="4"/>
    <n v="7.0000000000000007E-2"/>
    <n v="5.34"/>
    <n v="5.63"/>
    <x v="1"/>
    <x v="3"/>
    <x v="2"/>
    <x v="5"/>
    <x v="5"/>
    <s v="Pressboard Data Binder, Crimson, 12&quot; X 8 1/2&quot;"/>
    <n v="0.39"/>
    <s v="United States"/>
    <x v="2"/>
    <x v="37"/>
    <s v="Eagle"/>
    <n v="83616"/>
    <x v="122"/>
    <d v="2015-05-06T00:00:00"/>
    <n v="-116.3455"/>
    <n v="13"/>
    <n v="66.650000000000006"/>
    <n v="88588"/>
    <x v="2"/>
    <n v="-19.163784406827887"/>
  </r>
  <r>
    <n v="3356"/>
    <s v="Richard Tan"/>
    <x v="4"/>
    <n v="0.03"/>
    <n v="160.97999999999999"/>
    <n v="30"/>
    <x v="0"/>
    <x v="3"/>
    <x v="0"/>
    <x v="9"/>
    <x v="3"/>
    <s v="Office Star - Mid Back Dual function Ergonomic High Back Chair with 2-Way Adjustable Arms"/>
    <n v="0.62"/>
    <s v="United States"/>
    <x v="2"/>
    <x v="37"/>
    <s v="Eagle"/>
    <n v="83616"/>
    <x v="122"/>
    <d v="2015-05-05T00:00:00"/>
    <n v="1304.9000000000001"/>
    <n v="18"/>
    <n v="2934.16"/>
    <n v="88588"/>
    <x v="2"/>
    <n v="3011.4846877513874"/>
  </r>
  <r>
    <n v="3356"/>
    <s v="Richard Tan"/>
    <x v="4"/>
    <n v="0.04"/>
    <n v="65.989999999999995"/>
    <n v="5.63"/>
    <x v="2"/>
    <x v="3"/>
    <x v="1"/>
    <x v="12"/>
    <x v="5"/>
    <s v="2190"/>
    <n v="0.56000000000000005"/>
    <s v="United States"/>
    <x v="2"/>
    <x v="37"/>
    <s v="Eagle"/>
    <n v="83616"/>
    <x v="122"/>
    <d v="2015-05-04T00:00:00"/>
    <n v="605.04719999999998"/>
    <n v="15"/>
    <n v="876.88"/>
    <n v="88588"/>
    <x v="2"/>
    <n v="988.4985347531225"/>
  </r>
  <r>
    <n v="1765"/>
    <s v="Ralph Woods Scott"/>
    <x v="3"/>
    <n v="0"/>
    <n v="5.77"/>
    <n v="4.97"/>
    <x v="1"/>
    <x v="1"/>
    <x v="2"/>
    <x v="5"/>
    <x v="5"/>
    <s v="Avery Binding System Hidden Tab™ Executive Style Index Sets"/>
    <n v="0.35"/>
    <s v="United States"/>
    <x v="1"/>
    <x v="6"/>
    <s v="Creve Coeur"/>
    <n v="63141"/>
    <x v="122"/>
    <d v="2015-05-05T00:00:00"/>
    <n v="3.5581"/>
    <n v="8"/>
    <n v="52.43"/>
    <n v="89777"/>
    <x v="1"/>
    <n v="259.0676056919894"/>
  </r>
  <r>
    <n v="693"/>
    <s v="Richard McClure"/>
    <x v="1"/>
    <n v="0"/>
    <n v="230.98"/>
    <n v="23.78"/>
    <x v="0"/>
    <x v="0"/>
    <x v="0"/>
    <x v="0"/>
    <x v="0"/>
    <s v="Bush® Cubix Conference Tables, Fully Assembled"/>
    <n v="0.6"/>
    <s v="United States"/>
    <x v="2"/>
    <x v="3"/>
    <s v="Thornton"/>
    <n v="80229"/>
    <x v="123"/>
    <d v="2015-05-07T00:00:00"/>
    <n v="6095.8602000000001"/>
    <n v="36"/>
    <n v="8834.58"/>
    <n v="87813"/>
    <x v="2"/>
    <n v="7943.8700469961168"/>
  </r>
  <r>
    <n v="2273"/>
    <s v="Debra Block"/>
    <x v="2"/>
    <n v="0.04"/>
    <n v="120.98"/>
    <n v="3.99"/>
    <x v="1"/>
    <x v="3"/>
    <x v="2"/>
    <x v="8"/>
    <x v="5"/>
    <s v="Belkin 325VA UPS Surge Protector, 6'"/>
    <n v="0.6"/>
    <s v="United States"/>
    <x v="1"/>
    <x v="18"/>
    <s v="Harlingen"/>
    <n v="78550"/>
    <x v="123"/>
    <d v="2015-05-05T00:00:00"/>
    <n v="1389.5771999999999"/>
    <n v="17"/>
    <n v="2013.88"/>
    <n v="90109"/>
    <x v="1"/>
    <n v="2101.3106811937018"/>
  </r>
  <r>
    <n v="2273"/>
    <s v="Debra Block"/>
    <x v="2"/>
    <n v="0.02"/>
    <n v="55.99"/>
    <n v="5"/>
    <x v="1"/>
    <x v="3"/>
    <x v="1"/>
    <x v="12"/>
    <x v="1"/>
    <s v="Accessory36"/>
    <n v="0.83"/>
    <s v="United States"/>
    <x v="1"/>
    <x v="18"/>
    <s v="Harlingen"/>
    <n v="78550"/>
    <x v="123"/>
    <d v="2015-05-05T00:00:00"/>
    <n v="-222.816"/>
    <n v="4"/>
    <n v="201.32"/>
    <n v="90109"/>
    <x v="1"/>
    <n v="478.85829307425831"/>
  </r>
  <r>
    <n v="2274"/>
    <s v="Marlene Harrison"/>
    <x v="2"/>
    <n v="0.05"/>
    <n v="23.99"/>
    <n v="15.68"/>
    <x v="0"/>
    <x v="3"/>
    <x v="0"/>
    <x v="11"/>
    <x v="3"/>
    <s v="Westinghouse Floor Lamp with Metal Mesh Shade, Black"/>
    <n v="0.62"/>
    <s v="United States"/>
    <x v="1"/>
    <x v="18"/>
    <s v="Houston"/>
    <n v="77036"/>
    <x v="123"/>
    <d v="2015-05-09T00:00:00"/>
    <n v="-133.71"/>
    <n v="12"/>
    <n v="298.51"/>
    <n v="90109"/>
    <x v="1"/>
    <n v="767.09032411515523"/>
  </r>
  <r>
    <n v="2379"/>
    <s v="Mildred Briggs"/>
    <x v="2"/>
    <n v="0.06"/>
    <n v="122.99"/>
    <n v="19.989999999999998"/>
    <x v="1"/>
    <x v="0"/>
    <x v="2"/>
    <x v="5"/>
    <x v="5"/>
    <s v="GBC Therma-A-Bind 250T Electric Binding System"/>
    <n v="0.37"/>
    <s v="United States"/>
    <x v="1"/>
    <x v="25"/>
    <s v="Garden City"/>
    <n v="48135"/>
    <x v="123"/>
    <d v="2015-05-07T00:00:00"/>
    <n v="1019.7096"/>
    <n v="12"/>
    <n v="1477.84"/>
    <n v="86655"/>
    <x v="1"/>
    <n v="1957.6582861264585"/>
  </r>
  <r>
    <n v="2380"/>
    <s v="Lisa Branch"/>
    <x v="2"/>
    <n v="0.08"/>
    <n v="68.81"/>
    <n v="60"/>
    <x v="0"/>
    <x v="0"/>
    <x v="2"/>
    <x v="8"/>
    <x v="3"/>
    <s v="Holmes Replacement Filter for HEPA Air Cleaner, Very Large Room, HEPA Filter"/>
    <n v="0.41"/>
    <s v="United States"/>
    <x v="1"/>
    <x v="25"/>
    <s v="Grand Rapids"/>
    <n v="49505"/>
    <x v="123"/>
    <d v="2015-05-07T00:00:00"/>
    <n v="-1069.72"/>
    <n v="17"/>
    <n v="1162.46"/>
    <n v="86655"/>
    <x v="1"/>
    <n v="970.58633719316572"/>
  </r>
  <r>
    <n v="2382"/>
    <s v="Geoffrey Saunders"/>
    <x v="2"/>
    <n v="0.06"/>
    <n v="122.99"/>
    <n v="19.989999999999998"/>
    <x v="1"/>
    <x v="0"/>
    <x v="2"/>
    <x v="5"/>
    <x v="5"/>
    <s v="GBC Therma-A-Bind 250T Electric Binding System"/>
    <n v="0.37"/>
    <s v="United States"/>
    <x v="3"/>
    <x v="11"/>
    <s v="New York City"/>
    <n v="10024"/>
    <x v="123"/>
    <d v="2015-05-07T00:00:00"/>
    <n v="1408.1865"/>
    <n v="48"/>
    <n v="5911.35"/>
    <n v="962"/>
    <x v="3"/>
    <n v="2355.4686242778198"/>
  </r>
  <r>
    <n v="2382"/>
    <s v="Geoffrey Saunders"/>
    <x v="2"/>
    <n v="0.08"/>
    <n v="68.81"/>
    <n v="60"/>
    <x v="0"/>
    <x v="0"/>
    <x v="2"/>
    <x v="8"/>
    <x v="3"/>
    <s v="Holmes Replacement Filter for HEPA Air Cleaner, Very Large Room, HEPA Filter"/>
    <n v="0.41"/>
    <s v="United States"/>
    <x v="3"/>
    <x v="11"/>
    <s v="New York City"/>
    <n v="10024"/>
    <x v="123"/>
    <d v="2015-05-07T00:00:00"/>
    <n v="-1069.72"/>
    <n v="68"/>
    <n v="4649.8500000000004"/>
    <n v="962"/>
    <x v="3"/>
    <n v="970.58633719316572"/>
  </r>
  <r>
    <n v="1101"/>
    <s v="Kimberly McCarthy"/>
    <x v="4"/>
    <n v="0.02"/>
    <n v="15.14"/>
    <n v="4.53"/>
    <x v="1"/>
    <x v="0"/>
    <x v="2"/>
    <x v="6"/>
    <x v="5"/>
    <s v="Eldon® Gobal File Keepers"/>
    <n v="0.81"/>
    <s v="United States"/>
    <x v="2"/>
    <x v="8"/>
    <s v="Oxnard"/>
    <n v="93030"/>
    <x v="123"/>
    <d v="2015-05-06T00:00:00"/>
    <n v="5.8840000000000003"/>
    <n v="3"/>
    <n v="51.02"/>
    <n v="91488"/>
    <x v="2"/>
    <n v="479.40678113620964"/>
  </r>
  <r>
    <n v="2509"/>
    <s v="Sidney Larson"/>
    <x v="4"/>
    <n v="0.05"/>
    <n v="30.98"/>
    <n v="9.18"/>
    <x v="1"/>
    <x v="2"/>
    <x v="2"/>
    <x v="7"/>
    <x v="5"/>
    <s v="Xerox 1951"/>
    <n v="0.4"/>
    <s v="United States"/>
    <x v="3"/>
    <x v="29"/>
    <s v="South Portland"/>
    <n v="4106"/>
    <x v="123"/>
    <d v="2015-05-05T00:00:00"/>
    <n v="308.67"/>
    <n v="15"/>
    <n v="462.57"/>
    <n v="87029"/>
    <x v="3"/>
    <n v="646.48505123796679"/>
  </r>
  <r>
    <n v="1979"/>
    <s v="Marianne Weiner Ennis"/>
    <x v="3"/>
    <n v="0.05"/>
    <n v="20.99"/>
    <n v="3.3"/>
    <x v="1"/>
    <x v="3"/>
    <x v="1"/>
    <x v="12"/>
    <x v="1"/>
    <s v="Accessory39"/>
    <n v="0.81"/>
    <s v="United States"/>
    <x v="2"/>
    <x v="3"/>
    <s v="Littleton"/>
    <n v="80122"/>
    <x v="123"/>
    <d v="2015-05-06T00:00:00"/>
    <n v="21.883400000000002"/>
    <n v="4"/>
    <n v="72.75"/>
    <n v="87757"/>
    <x v="2"/>
    <n v="657.60078333677734"/>
  </r>
  <r>
    <n v="1416"/>
    <s v="Betsy Gibson"/>
    <x v="0"/>
    <n v="0.02"/>
    <n v="417.4"/>
    <n v="75.23"/>
    <x v="0"/>
    <x v="0"/>
    <x v="0"/>
    <x v="0"/>
    <x v="0"/>
    <s v="Bretford “Just In Time” Height-Adjustable Multi-Task Work Tables"/>
    <n v="0.79"/>
    <s v="United States"/>
    <x v="1"/>
    <x v="2"/>
    <s v="Indianapolis"/>
    <n v="46203"/>
    <x v="124"/>
    <d v="2015-05-07T00:00:00"/>
    <n v="-634.86540000000002"/>
    <n v="1"/>
    <n v="471.21"/>
    <n v="90538"/>
    <x v="1"/>
    <n v="3494.7726418972184"/>
  </r>
  <r>
    <n v="2420"/>
    <s v="Wesley Cho"/>
    <x v="1"/>
    <n v="0.04"/>
    <n v="9.11"/>
    <n v="2.15"/>
    <x v="1"/>
    <x v="1"/>
    <x v="2"/>
    <x v="7"/>
    <x v="2"/>
    <s v="Black Print Carbonless Snap-Off® Rapid Letter, 8 1/2&quot; x 7&quot;"/>
    <n v="0.4"/>
    <s v="United States"/>
    <x v="0"/>
    <x v="21"/>
    <s v="Richmond"/>
    <n v="23223"/>
    <x v="124"/>
    <d v="2015-05-06T00:00:00"/>
    <n v="-23.071999999999999"/>
    <n v="11"/>
    <n v="100.87"/>
    <n v="86752"/>
    <x v="0"/>
    <n v="-24.072484612329312"/>
  </r>
  <r>
    <n v="1986"/>
    <s v="Lynda Rosenthal"/>
    <x v="3"/>
    <n v="0.01"/>
    <n v="15.31"/>
    <n v="8.7799999999999994"/>
    <x v="1"/>
    <x v="2"/>
    <x v="2"/>
    <x v="6"/>
    <x v="5"/>
    <s v="Eldon Jumbo ProFile™ Portable File Boxes Graphite/Black"/>
    <n v="0.56999999999999995"/>
    <s v="United States"/>
    <x v="1"/>
    <x v="18"/>
    <s v="Midland"/>
    <n v="79701"/>
    <x v="124"/>
    <d v="2015-05-07T00:00:00"/>
    <n v="12.146000000000001"/>
    <n v="23"/>
    <n v="377"/>
    <n v="90888"/>
    <x v="1"/>
    <n v="638.68515485585851"/>
  </r>
  <r>
    <n v="1986"/>
    <s v="Lynda Rosenthal"/>
    <x v="3"/>
    <n v="0.05"/>
    <n v="7.99"/>
    <n v="5.03"/>
    <x v="2"/>
    <x v="2"/>
    <x v="1"/>
    <x v="12"/>
    <x v="6"/>
    <s v="Bell Sonecor JB700 Caller ID"/>
    <n v="0.6"/>
    <s v="United States"/>
    <x v="1"/>
    <x v="18"/>
    <s v="Midland"/>
    <n v="79701"/>
    <x v="124"/>
    <d v="2015-05-08T00:00:00"/>
    <n v="5.6870000000000003"/>
    <n v="4"/>
    <n v="42.99"/>
    <n v="90888"/>
    <x v="1"/>
    <n v="421.77465709953475"/>
  </r>
  <r>
    <n v="1261"/>
    <s v="Vickie Gonzalez"/>
    <x v="0"/>
    <n v="0.02"/>
    <n v="73.98"/>
    <n v="14.52"/>
    <x v="1"/>
    <x v="2"/>
    <x v="1"/>
    <x v="1"/>
    <x v="5"/>
    <s v="Keytronic French Keyboard"/>
    <n v="0.65"/>
    <s v="United States"/>
    <x v="2"/>
    <x v="3"/>
    <s v="Broomfield"/>
    <n v="80020"/>
    <x v="125"/>
    <d v="2015-05-10T00:00:00"/>
    <n v="43.537999999999997"/>
    <n v="5"/>
    <n v="378.23"/>
    <n v="89730"/>
    <x v="2"/>
    <n v="1162.1729543667843"/>
  </r>
  <r>
    <n v="1502"/>
    <s v="Renee Huang"/>
    <x v="0"/>
    <n v="0.08"/>
    <n v="3.69"/>
    <n v="0.5"/>
    <x v="1"/>
    <x v="0"/>
    <x v="2"/>
    <x v="13"/>
    <x v="5"/>
    <s v="Avery 487"/>
    <n v="0.38"/>
    <s v="United States"/>
    <x v="0"/>
    <x v="12"/>
    <s v="Coral Springs"/>
    <n v="33065"/>
    <x v="125"/>
    <d v="2015-05-10T00:00:00"/>
    <n v="-3.6547000000000001"/>
    <n v="38"/>
    <n v="129.43"/>
    <n v="89193"/>
    <x v="0"/>
    <n v="202.56619382644459"/>
  </r>
  <r>
    <n v="1725"/>
    <s v="Linda Blake"/>
    <x v="1"/>
    <n v="0.05"/>
    <n v="35.99"/>
    <n v="1.1000000000000001"/>
    <x v="1"/>
    <x v="3"/>
    <x v="1"/>
    <x v="12"/>
    <x v="5"/>
    <s v="Accessory35"/>
    <n v="0.55000000000000004"/>
    <s v="United States"/>
    <x v="3"/>
    <x v="27"/>
    <s v="Hilliard"/>
    <n v="43026"/>
    <x v="125"/>
    <d v="2015-05-09T00:00:00"/>
    <n v="149.166"/>
    <n v="9"/>
    <n v="261.56"/>
    <n v="87193"/>
    <x v="3"/>
    <n v="354.50703667743437"/>
  </r>
  <r>
    <n v="2962"/>
    <s v="Leonard Strauss"/>
    <x v="1"/>
    <n v="7.0000000000000007E-2"/>
    <n v="4.76"/>
    <n v="0.88"/>
    <x v="2"/>
    <x v="1"/>
    <x v="2"/>
    <x v="7"/>
    <x v="2"/>
    <s v="Wirebound Voice Message Log Book"/>
    <n v="0.39"/>
    <s v="United States"/>
    <x v="2"/>
    <x v="3"/>
    <s v="Louisville"/>
    <n v="80027"/>
    <x v="125"/>
    <d v="2015-05-09T00:00:00"/>
    <n v="33.347700000000003"/>
    <n v="10"/>
    <n v="48.33"/>
    <n v="88611"/>
    <x v="2"/>
    <n v="-125.38143434060328"/>
  </r>
  <r>
    <n v="3248"/>
    <s v="Earl Donnelly"/>
    <x v="1"/>
    <n v="7.0000000000000007E-2"/>
    <n v="2.78"/>
    <n v="1.49"/>
    <x v="1"/>
    <x v="0"/>
    <x v="2"/>
    <x v="5"/>
    <x v="5"/>
    <s v="Wilson Jones Suede Grain Vinyl Binders"/>
    <n v="0.36"/>
    <s v="United States"/>
    <x v="0"/>
    <x v="17"/>
    <s v="Slidell"/>
    <n v="70458"/>
    <x v="125"/>
    <d v="2015-05-08T00:00:00"/>
    <n v="-340.53109999999998"/>
    <n v="17"/>
    <n v="47.12"/>
    <n v="87297"/>
    <x v="0"/>
    <n v="-420.40711542328876"/>
  </r>
  <r>
    <n v="3338"/>
    <s v="Constance Robertson"/>
    <x v="1"/>
    <n v="0.08"/>
    <n v="6.48"/>
    <n v="8.4"/>
    <x v="1"/>
    <x v="1"/>
    <x v="2"/>
    <x v="7"/>
    <x v="5"/>
    <s v="Xerox 212"/>
    <n v="0.37"/>
    <s v="United States"/>
    <x v="0"/>
    <x v="12"/>
    <s v="Tampa"/>
    <n v="33614"/>
    <x v="125"/>
    <d v="2015-05-07T00:00:00"/>
    <n v="58.811999999999998"/>
    <n v="7"/>
    <n v="45"/>
    <n v="85979"/>
    <x v="0"/>
    <n v="172.91542033318379"/>
  </r>
  <r>
    <n v="1997"/>
    <s v="Harriet Bowman"/>
    <x v="4"/>
    <n v="0.01"/>
    <n v="16.48"/>
    <n v="1.99"/>
    <x v="1"/>
    <x v="1"/>
    <x v="1"/>
    <x v="1"/>
    <x v="1"/>
    <s v="Maxell DVD-RAM Discs"/>
    <n v="0.42"/>
    <s v="United States"/>
    <x v="0"/>
    <x v="23"/>
    <s v="Hilton Head Island"/>
    <n v="29915"/>
    <x v="125"/>
    <d v="2015-05-08T00:00:00"/>
    <n v="739.67399999999998"/>
    <n v="7"/>
    <n v="122.93"/>
    <n v="90334"/>
    <x v="0"/>
    <n v="827.36867231862789"/>
  </r>
  <r>
    <n v="3077"/>
    <s v="Lynne Reid"/>
    <x v="4"/>
    <n v="7.0000000000000007E-2"/>
    <n v="300.97000000000003"/>
    <n v="7.18"/>
    <x v="1"/>
    <x v="0"/>
    <x v="1"/>
    <x v="1"/>
    <x v="5"/>
    <s v="Gyration Ultra Professional Cordless Optical Suite"/>
    <n v="0.48"/>
    <s v="United States"/>
    <x v="3"/>
    <x v="27"/>
    <s v="Strongsville"/>
    <n v="44136"/>
    <x v="125"/>
    <d v="2015-05-09T00:00:00"/>
    <n v="-807.59"/>
    <n v="2"/>
    <n v="582.20000000000005"/>
    <n v="88239"/>
    <x v="3"/>
    <n v="307.85570598175815"/>
  </r>
  <r>
    <n v="3079"/>
    <s v="Andrew Levine"/>
    <x v="4"/>
    <n v="7.0000000000000007E-2"/>
    <n v="300.97000000000003"/>
    <n v="7.18"/>
    <x v="1"/>
    <x v="0"/>
    <x v="1"/>
    <x v="1"/>
    <x v="5"/>
    <s v="Gyration Ultra Professional Cordless Optical Suite"/>
    <n v="0.48"/>
    <s v="United States"/>
    <x v="3"/>
    <x v="28"/>
    <s v="Philadelphia"/>
    <n v="19112"/>
    <x v="125"/>
    <d v="2015-05-09T00:00:00"/>
    <n v="-807.59"/>
    <n v="7"/>
    <n v="2037.69"/>
    <n v="41253"/>
    <x v="3"/>
    <n v="307.85570598175815"/>
  </r>
  <r>
    <n v="2187"/>
    <s v="Joanne Spivey"/>
    <x v="1"/>
    <n v="0.09"/>
    <n v="16.98"/>
    <n v="12.39"/>
    <x v="1"/>
    <x v="3"/>
    <x v="2"/>
    <x v="15"/>
    <x v="5"/>
    <s v="Brown Kraft Recycled Envelopes"/>
    <n v="0.35"/>
    <s v="United States"/>
    <x v="1"/>
    <x v="6"/>
    <s v="Independence"/>
    <n v="64055"/>
    <x v="126"/>
    <d v="2015-05-10T00:00:00"/>
    <n v="-48.57"/>
    <n v="5"/>
    <n v="86.8"/>
    <n v="89440"/>
    <x v="1"/>
    <n v="211.83649511401634"/>
  </r>
  <r>
    <n v="2189"/>
    <s v="Frank Cross"/>
    <x v="1"/>
    <n v="0.09"/>
    <n v="16.98"/>
    <n v="12.39"/>
    <x v="1"/>
    <x v="3"/>
    <x v="2"/>
    <x v="15"/>
    <x v="5"/>
    <s v="Brown Kraft Recycled Envelopes"/>
    <n v="0.35"/>
    <s v="United States"/>
    <x v="3"/>
    <x v="11"/>
    <s v="New York City"/>
    <n v="10177"/>
    <x v="126"/>
    <d v="2015-05-10T00:00:00"/>
    <n v="-48.57"/>
    <n v="22"/>
    <n v="381.91"/>
    <n v="7364"/>
    <x v="3"/>
    <n v="211.83649511401634"/>
  </r>
  <r>
    <n v="2063"/>
    <s v="Todd D Norris"/>
    <x v="2"/>
    <n v="0.06"/>
    <n v="300.97000000000003"/>
    <n v="7.18"/>
    <x v="1"/>
    <x v="3"/>
    <x v="1"/>
    <x v="1"/>
    <x v="5"/>
    <s v="Gyration Ultra Professional Cordless Optical Suite"/>
    <n v="0.48"/>
    <s v="United States"/>
    <x v="0"/>
    <x v="21"/>
    <s v="Newport News"/>
    <n v="23602"/>
    <x v="126"/>
    <d v="2015-05-08T00:00:00"/>
    <n v="-729.98800000000006"/>
    <n v="1"/>
    <n v="291.39999999999998"/>
    <n v="87147"/>
    <x v="0"/>
    <n v="469.97234112666615"/>
  </r>
  <r>
    <n v="2880"/>
    <s v="Grace Black"/>
    <x v="2"/>
    <n v="0.09"/>
    <n v="243.98"/>
    <n v="43.32"/>
    <x v="0"/>
    <x v="0"/>
    <x v="0"/>
    <x v="9"/>
    <x v="3"/>
    <s v="Hon Deluxe Fabric Upholstered Stacking Chairs, Rounded Back"/>
    <n v="0.55000000000000004"/>
    <s v="United States"/>
    <x v="0"/>
    <x v="12"/>
    <s v="North Miami Beach"/>
    <n v="33160"/>
    <x v="126"/>
    <d v="2015-05-13T00:00:00"/>
    <n v="1059.288"/>
    <n v="25"/>
    <n v="5587.89"/>
    <n v="88627"/>
    <x v="0"/>
    <n v="3348.3167379797342"/>
  </r>
  <r>
    <n v="2991"/>
    <s v="Sean Herbert"/>
    <x v="2"/>
    <n v="0.05"/>
    <n v="70.97"/>
    <n v="3.5"/>
    <x v="1"/>
    <x v="2"/>
    <x v="2"/>
    <x v="8"/>
    <x v="5"/>
    <s v="Tripp Lite Isotel 8 Ultra 8 Outlet Metal Surge"/>
    <n v="0.59"/>
    <s v="United States"/>
    <x v="1"/>
    <x v="30"/>
    <s v="Racine"/>
    <n v="53402"/>
    <x v="126"/>
    <d v="2015-05-13T00:00:00"/>
    <n v="18.218"/>
    <n v="2"/>
    <n v="141.59"/>
    <n v="91466"/>
    <x v="1"/>
    <n v="542.28908430299475"/>
  </r>
  <r>
    <n v="2992"/>
    <s v="Lindsay Webb"/>
    <x v="2"/>
    <n v="0"/>
    <n v="5.28"/>
    <n v="6.26"/>
    <x v="1"/>
    <x v="2"/>
    <x v="2"/>
    <x v="7"/>
    <x v="5"/>
    <s v="Xerox 1928"/>
    <n v="0.4"/>
    <s v="United States"/>
    <x v="1"/>
    <x v="30"/>
    <s v="Sheboygan"/>
    <n v="53081"/>
    <x v="126"/>
    <d v="2015-05-15T00:00:00"/>
    <n v="25.058"/>
    <n v="36"/>
    <n v="203.05"/>
    <n v="91466"/>
    <x v="1"/>
    <n v="294.87671876330933"/>
  </r>
  <r>
    <n v="453"/>
    <s v="George Terry"/>
    <x v="3"/>
    <n v="0.03"/>
    <n v="29.34"/>
    <n v="7.87"/>
    <x v="1"/>
    <x v="3"/>
    <x v="0"/>
    <x v="11"/>
    <x v="5"/>
    <s v="Seth Thomas 14&quot; Putty-Colored Wall Clock"/>
    <n v="0.54"/>
    <s v="United States"/>
    <x v="2"/>
    <x v="8"/>
    <s v="Los Gatos"/>
    <n v="95032"/>
    <x v="126"/>
    <d v="2015-05-10T00:00:00"/>
    <n v="-41.32"/>
    <n v="1"/>
    <n v="32.4"/>
    <n v="86011"/>
    <x v="2"/>
    <n v="534.14983408728676"/>
  </r>
  <r>
    <n v="1028"/>
    <s v="Marguerite Rodgers"/>
    <x v="3"/>
    <n v="0.05"/>
    <n v="83.1"/>
    <n v="6.13"/>
    <x v="2"/>
    <x v="0"/>
    <x v="1"/>
    <x v="1"/>
    <x v="5"/>
    <s v="Micro Innovations Micro Digital Wireless Keyboard and Mouse, Gray"/>
    <n v="0.45"/>
    <s v="United States"/>
    <x v="3"/>
    <x v="11"/>
    <s v="Commack"/>
    <n v="11725"/>
    <x v="126"/>
    <d v="2015-05-09T00:00:00"/>
    <n v="1152.5277000000001"/>
    <n v="20"/>
    <n v="1670.33"/>
    <n v="89007"/>
    <x v="3"/>
    <n v="1697.7518394082758"/>
  </r>
  <r>
    <n v="1080"/>
    <s v="Colleen Fletcher"/>
    <x v="3"/>
    <n v="0.08"/>
    <n v="13.9"/>
    <n v="7.59"/>
    <x v="1"/>
    <x v="3"/>
    <x v="2"/>
    <x v="16"/>
    <x v="1"/>
    <s v="Acme Hot Forged Carbon Steel Scissors with Nickel-Plated Handles, 3 7/8&quot; Cut, 8&quot;L"/>
    <n v="0.56000000000000005"/>
    <s v="United States"/>
    <x v="1"/>
    <x v="10"/>
    <s v="Saint Charles"/>
    <n v="60174"/>
    <x v="126"/>
    <d v="2015-05-09T00:00:00"/>
    <n v="9.8620000000000001"/>
    <n v="14"/>
    <n v="196.41"/>
    <n v="88461"/>
    <x v="1"/>
    <n v="514.02800263855829"/>
  </r>
  <r>
    <n v="2882"/>
    <s v="Andrew Gonzalez"/>
    <x v="0"/>
    <n v="0.05"/>
    <n v="6.48"/>
    <n v="8.73"/>
    <x v="1"/>
    <x v="1"/>
    <x v="2"/>
    <x v="7"/>
    <x v="5"/>
    <s v="Xerox 227"/>
    <n v="0.37"/>
    <s v="United States"/>
    <x v="0"/>
    <x v="9"/>
    <s v="Charlotte"/>
    <n v="28206"/>
    <x v="127"/>
    <d v="2015-05-09T00:00:00"/>
    <n v="-160.38470000000001"/>
    <n v="35"/>
    <n v="232.5"/>
    <n v="4839"/>
    <x v="0"/>
    <n v="269.89819639401298"/>
  </r>
  <r>
    <n v="2883"/>
    <s v="Stuart Sharma"/>
    <x v="0"/>
    <n v="0.05"/>
    <n v="6.48"/>
    <n v="8.73"/>
    <x v="1"/>
    <x v="1"/>
    <x v="2"/>
    <x v="7"/>
    <x v="5"/>
    <s v="Xerox 227"/>
    <n v="0.37"/>
    <s v="United States"/>
    <x v="3"/>
    <x v="27"/>
    <s v="North Olmsted"/>
    <n v="44070"/>
    <x v="127"/>
    <d v="2015-05-09T00:00:00"/>
    <n v="-120.59"/>
    <n v="9"/>
    <n v="59.79"/>
    <n v="87632"/>
    <x v="3"/>
    <n v="310.64899280850244"/>
  </r>
  <r>
    <n v="62"/>
    <s v="Pam Gilbert"/>
    <x v="1"/>
    <n v="0.02"/>
    <n v="5.98"/>
    <n v="5.15"/>
    <x v="1"/>
    <x v="3"/>
    <x v="2"/>
    <x v="7"/>
    <x v="5"/>
    <s v="Xerox 193"/>
    <n v="0.36"/>
    <s v="United States"/>
    <x v="1"/>
    <x v="18"/>
    <s v="Round Rock"/>
    <n v="78664"/>
    <x v="127"/>
    <d v="2015-05-11T00:00:00"/>
    <n v="2.14"/>
    <n v="3"/>
    <n v="22.85"/>
    <n v="87407"/>
    <x v="1"/>
    <n v="83.761611706708806"/>
  </r>
  <r>
    <n v="1650"/>
    <s v="Dan Lamm"/>
    <x v="1"/>
    <n v="0.05"/>
    <n v="6.48"/>
    <n v="2.74"/>
    <x v="1"/>
    <x v="3"/>
    <x v="1"/>
    <x v="1"/>
    <x v="1"/>
    <s v="Sony MFD2HD Formatted Diskettes, 10/Pack"/>
    <n v="0.71"/>
    <s v="United States"/>
    <x v="0"/>
    <x v="9"/>
    <s v="Asheboro"/>
    <n v="27203"/>
    <x v="127"/>
    <d v="2015-05-09T00:00:00"/>
    <n v="15.096"/>
    <n v="15"/>
    <n v="94.27"/>
    <n v="91042"/>
    <x v="0"/>
    <n v="303.07384035559119"/>
  </r>
  <r>
    <n v="1650"/>
    <s v="Dan Lamm"/>
    <x v="1"/>
    <n v="0.09"/>
    <n v="12.53"/>
    <n v="0.5"/>
    <x v="1"/>
    <x v="3"/>
    <x v="2"/>
    <x v="13"/>
    <x v="5"/>
    <s v="Avery 485"/>
    <n v="0.38"/>
    <s v="United States"/>
    <x v="0"/>
    <x v="9"/>
    <s v="Asheboro"/>
    <n v="27203"/>
    <x v="127"/>
    <d v="2015-05-10T00:00:00"/>
    <n v="14.9124"/>
    <n v="7"/>
    <n v="82.21"/>
    <n v="91042"/>
    <x v="0"/>
    <n v="-40.794822864307875"/>
  </r>
  <r>
    <n v="1650"/>
    <s v="Dan Lamm"/>
    <x v="1"/>
    <n v="0.08"/>
    <n v="65.989999999999995"/>
    <n v="8.99"/>
    <x v="2"/>
    <x v="3"/>
    <x v="1"/>
    <x v="12"/>
    <x v="5"/>
    <s v="i270"/>
    <n v="0.55000000000000004"/>
    <s v="United States"/>
    <x v="0"/>
    <x v="9"/>
    <s v="Asheboro"/>
    <n v="27203"/>
    <x v="127"/>
    <d v="2015-05-11T00:00:00"/>
    <n v="-135.226"/>
    <n v="8"/>
    <n v="417.47"/>
    <n v="91042"/>
    <x v="0"/>
    <n v="273.31096106255495"/>
  </r>
  <r>
    <n v="43"/>
    <s v="Theodore Moran"/>
    <x v="1"/>
    <n v="0"/>
    <n v="99.99"/>
    <n v="19.989999999999998"/>
    <x v="1"/>
    <x v="1"/>
    <x v="1"/>
    <x v="3"/>
    <x v="5"/>
    <s v="AT&amp;T 2230 Dual Handset Phone With Caller ID/Call Waiting"/>
    <n v="0.52"/>
    <s v="United States"/>
    <x v="2"/>
    <x v="4"/>
    <s v="Redmond"/>
    <n v="98052"/>
    <x v="128"/>
    <d v="2015-05-11T00:00:00"/>
    <n v="25.913820000000001"/>
    <n v="6"/>
    <n v="647.07000000000005"/>
    <n v="91454"/>
    <x v="2"/>
    <n v="930.0947897767835"/>
  </r>
  <r>
    <n v="1778"/>
    <s v="Ray Oakley"/>
    <x v="1"/>
    <n v="0.06"/>
    <n v="13.99"/>
    <n v="7.51"/>
    <x v="1"/>
    <x v="1"/>
    <x v="1"/>
    <x v="3"/>
    <x v="6"/>
    <s v="Sharp EL500L Fraction Calculator"/>
    <n v="0.39"/>
    <s v="United States"/>
    <x v="1"/>
    <x v="2"/>
    <s v="West Lafayette"/>
    <n v="47906"/>
    <x v="128"/>
    <d v="2015-05-12T00:00:00"/>
    <n v="6.4832400000000003"/>
    <n v="21"/>
    <n v="287.99"/>
    <n v="89943"/>
    <x v="1"/>
    <n v="148.10101113702402"/>
  </r>
  <r>
    <n v="1778"/>
    <s v="Ray Oakley"/>
    <x v="1"/>
    <n v="0.06"/>
    <n v="15.04"/>
    <n v="1.97"/>
    <x v="1"/>
    <x v="1"/>
    <x v="2"/>
    <x v="7"/>
    <x v="2"/>
    <s v="White GlueTop Scratch Pads"/>
    <n v="0.39"/>
    <s v="United States"/>
    <x v="1"/>
    <x v="2"/>
    <s v="West Lafayette"/>
    <n v="47906"/>
    <x v="128"/>
    <d v="2015-05-10T00:00:00"/>
    <n v="2.3319999999999999"/>
    <n v="3"/>
    <n v="46.86"/>
    <n v="89943"/>
    <x v="1"/>
    <n v="-5.9821027699493143"/>
  </r>
  <r>
    <n v="3283"/>
    <s v="William Woodard"/>
    <x v="1"/>
    <n v="0.03"/>
    <n v="17.48"/>
    <n v="1.99"/>
    <x v="1"/>
    <x v="3"/>
    <x v="1"/>
    <x v="1"/>
    <x v="1"/>
    <s v="Maxell Pro 80 Minute CD-R, 10/Pack"/>
    <n v="0.45"/>
    <s v="United States"/>
    <x v="0"/>
    <x v="12"/>
    <s v="Kendall"/>
    <n v="33156"/>
    <x v="128"/>
    <d v="2015-05-11T00:00:00"/>
    <n v="710.80740000000003"/>
    <n v="31"/>
    <n v="537.79999999999995"/>
    <n v="90753"/>
    <x v="0"/>
    <n v="826.34460555343594"/>
  </r>
  <r>
    <n v="995"/>
    <s v="Lloyd Spencer"/>
    <x v="2"/>
    <n v="0.09"/>
    <n v="7.64"/>
    <n v="5.83"/>
    <x v="1"/>
    <x v="0"/>
    <x v="2"/>
    <x v="7"/>
    <x v="2"/>
    <s v="Rediform Wirebound &quot;Phone Memo&quot; Message Book, 11 x 5-3/4"/>
    <n v="0.36"/>
    <s v="United States"/>
    <x v="3"/>
    <x v="29"/>
    <s v="West Scarborough"/>
    <n v="4070"/>
    <x v="128"/>
    <d v="2015-05-15T00:00:00"/>
    <n v="4.032"/>
    <n v="9"/>
    <n v="72.83"/>
    <n v="89434"/>
    <x v="3"/>
    <n v="136.6563605302581"/>
  </r>
  <r>
    <n v="2820"/>
    <s v="Laurence Simon"/>
    <x v="2"/>
    <n v="0.08"/>
    <n v="6.48"/>
    <n v="2.74"/>
    <x v="1"/>
    <x v="2"/>
    <x v="1"/>
    <x v="1"/>
    <x v="1"/>
    <s v="Sony MFD2HD Formatted Diskettes, 10/Pack"/>
    <n v="0.71"/>
    <s v="United States"/>
    <x v="1"/>
    <x v="6"/>
    <s v="Oakville"/>
    <n v="63129"/>
    <x v="128"/>
    <d v="2015-05-12T00:00:00"/>
    <n v="-82.64"/>
    <n v="18"/>
    <n v="113.68"/>
    <n v="87899"/>
    <x v="1"/>
    <n v="295.86039783063541"/>
  </r>
  <r>
    <n v="1709"/>
    <s v="Dennis Bowen"/>
    <x v="4"/>
    <n v="0.04"/>
    <n v="95.43"/>
    <n v="19.989999999999998"/>
    <x v="1"/>
    <x v="0"/>
    <x v="2"/>
    <x v="6"/>
    <x v="5"/>
    <s v="Fellowes Stor/Drawer® Steel Plus™ Storage Drawers"/>
    <n v="0.79"/>
    <s v="United States"/>
    <x v="3"/>
    <x v="28"/>
    <s v="Pottstown"/>
    <n v="19464"/>
    <x v="128"/>
    <d v="2015-05-12T00:00:00"/>
    <n v="13.536"/>
    <n v="33"/>
    <n v="3251.76"/>
    <n v="88783"/>
    <x v="3"/>
    <n v="1136.2691143078425"/>
  </r>
  <r>
    <n v="1595"/>
    <s v="Chad Henson"/>
    <x v="1"/>
    <n v="0.01"/>
    <n v="500.98"/>
    <n v="26"/>
    <x v="0"/>
    <x v="3"/>
    <x v="0"/>
    <x v="9"/>
    <x v="3"/>
    <s v="Global Troy™ Executive Leather Low-Back Tilter"/>
    <n v="0.6"/>
    <s v="United States"/>
    <x v="3"/>
    <x v="44"/>
    <s v="Huntington"/>
    <n v="25705"/>
    <x v="129"/>
    <d v="2015-05-12T00:00:00"/>
    <n v="5078.5379999999996"/>
    <n v="14"/>
    <n v="7360.2"/>
    <n v="90796"/>
    <x v="3"/>
    <n v="7811.8509110712957"/>
  </r>
  <r>
    <n v="1595"/>
    <s v="Chad Henson"/>
    <x v="1"/>
    <n v="0.08"/>
    <n v="9.77"/>
    <n v="6.02"/>
    <x v="1"/>
    <x v="3"/>
    <x v="0"/>
    <x v="11"/>
    <x v="6"/>
    <s v="DAX Solid Wood Frames"/>
    <n v="0.48"/>
    <s v="United States"/>
    <x v="3"/>
    <x v="44"/>
    <s v="Huntington"/>
    <n v="25705"/>
    <x v="129"/>
    <d v="2015-05-12T00:00:00"/>
    <n v="23.276"/>
    <n v="9"/>
    <n v="89.06"/>
    <n v="90796"/>
    <x v="3"/>
    <n v="201.41811435471411"/>
  </r>
  <r>
    <n v="1595"/>
    <s v="Chad Henson"/>
    <x v="1"/>
    <n v="0.09"/>
    <n v="3.28"/>
    <n v="0.98"/>
    <x v="1"/>
    <x v="3"/>
    <x v="2"/>
    <x v="2"/>
    <x v="2"/>
    <s v="Newell 329"/>
    <n v="0.59"/>
    <s v="United States"/>
    <x v="3"/>
    <x v="44"/>
    <s v="Huntington"/>
    <n v="25705"/>
    <x v="129"/>
    <d v="2015-05-13T00:00:00"/>
    <n v="17.754000000000001"/>
    <n v="42"/>
    <n v="134.97"/>
    <n v="90796"/>
    <x v="3"/>
    <n v="120.94867145644773"/>
  </r>
  <r>
    <n v="1609"/>
    <s v="Jerry Ennis"/>
    <x v="1"/>
    <n v="0.03"/>
    <n v="2.16"/>
    <n v="6.05"/>
    <x v="1"/>
    <x v="1"/>
    <x v="2"/>
    <x v="5"/>
    <x v="5"/>
    <s v="Peel &amp; Stick Add-On Corner Pockets"/>
    <n v="0.37"/>
    <s v="United States"/>
    <x v="2"/>
    <x v="8"/>
    <s v="Sacramento"/>
    <n v="95823"/>
    <x v="129"/>
    <d v="2015-05-12T00:00:00"/>
    <n v="-90.585499999999996"/>
    <n v="7"/>
    <n v="17.309999999999999"/>
    <n v="87824"/>
    <x v="2"/>
    <n v="-25.51729666737193"/>
  </r>
  <r>
    <n v="1609"/>
    <s v="Jerry Ennis"/>
    <x v="1"/>
    <n v="0.03"/>
    <n v="9.7100000000000009"/>
    <n v="9.4499999999999993"/>
    <x v="1"/>
    <x v="1"/>
    <x v="2"/>
    <x v="6"/>
    <x v="5"/>
    <s v="Filing/Storage Totes and Swivel Casters"/>
    <n v="0.6"/>
    <s v="United States"/>
    <x v="2"/>
    <x v="8"/>
    <s v="Sacramento"/>
    <n v="95823"/>
    <x v="129"/>
    <d v="2015-05-11T00:00:00"/>
    <n v="-36.9"/>
    <n v="2"/>
    <n v="23.56"/>
    <n v="87824"/>
    <x v="2"/>
    <n v="338.25957406031142"/>
  </r>
  <r>
    <n v="2464"/>
    <s v="Joe George"/>
    <x v="1"/>
    <n v="0.09"/>
    <n v="1.74"/>
    <n v="4.08"/>
    <x v="2"/>
    <x v="1"/>
    <x v="0"/>
    <x v="11"/>
    <x v="1"/>
    <s v="Eldon Regeneration Recycled Desk Accessories, Smoke"/>
    <n v="0.53"/>
    <s v="United States"/>
    <x v="0"/>
    <x v="17"/>
    <s v="Bossier City"/>
    <n v="71111"/>
    <x v="129"/>
    <d v="2015-05-13T00:00:00"/>
    <n v="608.26199999999994"/>
    <n v="4"/>
    <n v="10.41"/>
    <n v="88713"/>
    <x v="0"/>
    <n v="645.47827380577758"/>
  </r>
  <r>
    <n v="2464"/>
    <s v="Joe George"/>
    <x v="1"/>
    <n v="0.08"/>
    <n v="227.55"/>
    <n v="32.479999999999997"/>
    <x v="0"/>
    <x v="1"/>
    <x v="0"/>
    <x v="0"/>
    <x v="0"/>
    <s v="Hon Rectangular Conference Tables"/>
    <n v="0.68"/>
    <s v="United States"/>
    <x v="0"/>
    <x v="17"/>
    <s v="Bossier City"/>
    <n v="71111"/>
    <x v="129"/>
    <d v="2015-05-11T00:00:00"/>
    <n v="-570.16959999999995"/>
    <n v="16"/>
    <n v="2849.64"/>
    <n v="88713"/>
    <x v="0"/>
    <n v="1341.1280275564261"/>
  </r>
  <r>
    <n v="1693"/>
    <s v="Melinda Thornton"/>
    <x v="2"/>
    <n v="0.01"/>
    <n v="15.67"/>
    <n v="1.39"/>
    <x v="2"/>
    <x v="1"/>
    <x v="2"/>
    <x v="15"/>
    <x v="5"/>
    <s v="#10 White Business Envelopes,4 1/8 x 9 1/2"/>
    <n v="0.38"/>
    <s v="United States"/>
    <x v="0"/>
    <x v="21"/>
    <s v="Reston"/>
    <n v="20190"/>
    <x v="129"/>
    <d v="2015-05-11T00:00:00"/>
    <n v="-273.98"/>
    <n v="11"/>
    <n v="188.09"/>
    <n v="90190"/>
    <x v="0"/>
    <n v="-278.2186110812986"/>
  </r>
  <r>
    <n v="2935"/>
    <s v="Shirley Riley"/>
    <x v="2"/>
    <n v="0.02"/>
    <n v="3.8"/>
    <n v="1.49"/>
    <x v="1"/>
    <x v="0"/>
    <x v="2"/>
    <x v="5"/>
    <x v="5"/>
    <s v="Durable Pressboard Binders"/>
    <n v="0.38"/>
    <s v="United States"/>
    <x v="3"/>
    <x v="35"/>
    <s v="Boston"/>
    <n v="2215"/>
    <x v="129"/>
    <d v="2015-05-15T00:00:00"/>
    <n v="7.31"/>
    <n v="5"/>
    <n v="20.46"/>
    <n v="87617"/>
    <x v="3"/>
    <n v="70.90936572253878"/>
  </r>
  <r>
    <n v="1671"/>
    <s v="Mitchell Ross"/>
    <x v="0"/>
    <n v="0.03"/>
    <n v="223.98"/>
    <n v="15.01"/>
    <x v="1"/>
    <x v="0"/>
    <x v="2"/>
    <x v="5"/>
    <x v="5"/>
    <s v="GBC DocuBind TL200 Manual Binding Machine"/>
    <n v="0.38"/>
    <s v="United States"/>
    <x v="0"/>
    <x v="21"/>
    <s v="Burke"/>
    <n v="22015"/>
    <x v="130"/>
    <d v="2015-05-13T00:00:00"/>
    <n v="0.69599999999999995"/>
    <n v="21"/>
    <n v="4881.84"/>
    <n v="86725"/>
    <x v="0"/>
    <n v="1331.3175177265091"/>
  </r>
  <r>
    <n v="14"/>
    <s v="Gwendolyn F Tyson"/>
    <x v="4"/>
    <n v="0.09"/>
    <n v="78.69"/>
    <n v="19.989999999999998"/>
    <x v="1"/>
    <x v="0"/>
    <x v="0"/>
    <x v="11"/>
    <x v="5"/>
    <s v="Howard Miller 12-3/4 Diameter Accuwave DS ™ Wall Clock"/>
    <n v="0.43"/>
    <s v="United States"/>
    <x v="1"/>
    <x v="7"/>
    <s v="Prior Lake"/>
    <n v="55372"/>
    <x v="130"/>
    <d v="2015-05-14T00:00:00"/>
    <n v="803.47050000000002"/>
    <n v="16"/>
    <n v="1164.45"/>
    <n v="86838"/>
    <x v="1"/>
    <n v="1560.4648652860731"/>
  </r>
  <r>
    <n v="14"/>
    <s v="Gwendolyn F Tyson"/>
    <x v="4"/>
    <n v="0.08"/>
    <n v="3.28"/>
    <n v="2.31"/>
    <x v="1"/>
    <x v="0"/>
    <x v="2"/>
    <x v="2"/>
    <x v="2"/>
    <s v="Newell 321"/>
    <n v="0.56000000000000005"/>
    <s v="United States"/>
    <x v="1"/>
    <x v="7"/>
    <s v="Prior Lake"/>
    <n v="55372"/>
    <x v="130"/>
    <d v="2015-05-13T00:00:00"/>
    <n v="-24.03"/>
    <n v="7"/>
    <n v="22.23"/>
    <n v="86838"/>
    <x v="1"/>
    <n v="102.80896648533162"/>
  </r>
  <r>
    <n v="14"/>
    <s v="Gwendolyn F Tyson"/>
    <x v="4"/>
    <n v="0.05"/>
    <n v="3.28"/>
    <n v="4.2"/>
    <x v="1"/>
    <x v="0"/>
    <x v="2"/>
    <x v="2"/>
    <x v="2"/>
    <s v="Newell 351"/>
    <n v="0.56000000000000005"/>
    <s v="United States"/>
    <x v="1"/>
    <x v="7"/>
    <s v="Prior Lake"/>
    <n v="55372"/>
    <x v="130"/>
    <d v="2015-05-13T00:00:00"/>
    <n v="-37.03"/>
    <n v="4"/>
    <n v="13.99"/>
    <n v="86838"/>
    <x v="1"/>
    <n v="161.56016152789729"/>
  </r>
  <r>
    <n v="14"/>
    <s v="Gwendolyn F Tyson"/>
    <x v="4"/>
    <n v="0.05"/>
    <n v="3.58"/>
    <n v="1.63"/>
    <x v="1"/>
    <x v="0"/>
    <x v="2"/>
    <x v="14"/>
    <x v="2"/>
    <s v="OIC Colored Binder Clips, Assorted Sizes"/>
    <n v="0.36"/>
    <s v="United States"/>
    <x v="1"/>
    <x v="7"/>
    <s v="Prior Lake"/>
    <n v="55372"/>
    <x v="130"/>
    <d v="2015-05-13T00:00:00"/>
    <n v="-0.71"/>
    <n v="4"/>
    <n v="14.26"/>
    <n v="86838"/>
    <x v="1"/>
    <n v="-37.577161249933823"/>
  </r>
  <r>
    <n v="1826"/>
    <s v="Kate Peck"/>
    <x v="4"/>
    <n v="0"/>
    <n v="9.27"/>
    <n v="4.3899999999999997"/>
    <x v="1"/>
    <x v="3"/>
    <x v="2"/>
    <x v="7"/>
    <x v="2"/>
    <s v="Wirebound Message Books, Four 2 3/4&quot; x 5&quot; Forms per Page, 600 Sets per Book"/>
    <n v="0.38"/>
    <s v="United States"/>
    <x v="1"/>
    <x v="20"/>
    <s v="Bettendorf"/>
    <n v="52722"/>
    <x v="130"/>
    <d v="2015-05-14T00:00:00"/>
    <n v="-7.61"/>
    <n v="1"/>
    <n v="10.65"/>
    <n v="86959"/>
    <x v="1"/>
    <n v="108.17164163116101"/>
  </r>
  <r>
    <n v="1267"/>
    <s v="Rosemary Branch"/>
    <x v="3"/>
    <n v="0.04"/>
    <n v="5.98"/>
    <n v="4.38"/>
    <x v="1"/>
    <x v="3"/>
    <x v="1"/>
    <x v="1"/>
    <x v="1"/>
    <s v="Imation 3.5&quot; DS/HD IBM Formatted Diskettes, 10/Pack"/>
    <n v="0.75"/>
    <s v="United States"/>
    <x v="0"/>
    <x v="12"/>
    <s v="Boca Raton"/>
    <n v="33433"/>
    <x v="130"/>
    <d v="2015-05-14T00:00:00"/>
    <n v="-1522.3040000000001"/>
    <n v="11"/>
    <n v="69.75"/>
    <n v="89515"/>
    <x v="0"/>
    <n v="-984.12795026891297"/>
  </r>
  <r>
    <n v="1389"/>
    <s v="Jean Khan"/>
    <x v="1"/>
    <n v="0.08"/>
    <n v="2.62"/>
    <n v="0.8"/>
    <x v="2"/>
    <x v="0"/>
    <x v="2"/>
    <x v="14"/>
    <x v="2"/>
    <s v="Staples Metal Binder Clips"/>
    <n v="0.39"/>
    <s v="United States"/>
    <x v="2"/>
    <x v="8"/>
    <s v="Menlo Park"/>
    <n v="94025"/>
    <x v="131"/>
    <d v="2015-05-15T00:00:00"/>
    <n v="21.769500000000001"/>
    <n v="12"/>
    <n v="31.55"/>
    <n v="88728"/>
    <x v="2"/>
    <n v="-132.86319693818325"/>
  </r>
  <r>
    <n v="578"/>
    <s v="Evan K Bullard"/>
    <x v="4"/>
    <n v="0.03"/>
    <n v="162.93"/>
    <n v="19.989999999999998"/>
    <x v="1"/>
    <x v="3"/>
    <x v="2"/>
    <x v="15"/>
    <x v="5"/>
    <s v="Multimedia Mailers"/>
    <n v="0.39"/>
    <s v="United States"/>
    <x v="3"/>
    <x v="22"/>
    <s v="Naugatuck"/>
    <n v="6770"/>
    <x v="131"/>
    <d v="2015-05-14T00:00:00"/>
    <n v="293.14"/>
    <n v="3"/>
    <n v="515.88"/>
    <n v="88644"/>
    <x v="3"/>
    <n v="1317.251594834067"/>
  </r>
  <r>
    <n v="579"/>
    <s v="Marlene Abrams"/>
    <x v="4"/>
    <n v="0.01"/>
    <n v="11.58"/>
    <n v="5.72"/>
    <x v="1"/>
    <x v="3"/>
    <x v="2"/>
    <x v="15"/>
    <x v="5"/>
    <s v="Peel &amp; Seel® Recycled Catalog Envelopes, Brown"/>
    <n v="0.35"/>
    <s v="United States"/>
    <x v="3"/>
    <x v="22"/>
    <s v="Seymour"/>
    <n v="6478"/>
    <x v="131"/>
    <d v="2015-05-15T00:00:00"/>
    <n v="-6.61"/>
    <n v="2"/>
    <n v="25.06"/>
    <n v="88644"/>
    <x v="3"/>
    <n v="121.64972694138402"/>
  </r>
  <r>
    <n v="580"/>
    <s v="Kathryn Patrick"/>
    <x v="4"/>
    <n v="0.01"/>
    <n v="55.99"/>
    <n v="5"/>
    <x v="1"/>
    <x v="3"/>
    <x v="1"/>
    <x v="12"/>
    <x v="1"/>
    <s v="Accessory6"/>
    <n v="0.8"/>
    <s v="United States"/>
    <x v="3"/>
    <x v="29"/>
    <s v="Auburn"/>
    <n v="4210"/>
    <x v="131"/>
    <d v="2015-05-14T00:00:00"/>
    <n v="-57.540999999999997"/>
    <n v="12"/>
    <n v="578.24"/>
    <n v="88644"/>
    <x v="3"/>
    <n v="562.77181164913509"/>
  </r>
  <r>
    <n v="585"/>
    <s v="William Larson"/>
    <x v="4"/>
    <n v="0.06"/>
    <n v="13.9"/>
    <n v="7.59"/>
    <x v="1"/>
    <x v="3"/>
    <x v="2"/>
    <x v="16"/>
    <x v="1"/>
    <s v="Acme Hot Forged Carbon Steel Scissors with Nickel-Plated Handles, 3 7/8&quot; Cut, 8&quot;L"/>
    <n v="0.56000000000000005"/>
    <s v="United States"/>
    <x v="3"/>
    <x v="47"/>
    <s v="Concord"/>
    <n v="3301"/>
    <x v="131"/>
    <d v="2015-05-14T00:00:00"/>
    <n v="-67.59"/>
    <n v="12"/>
    <n v="170.45"/>
    <n v="88644"/>
    <x v="3"/>
    <n v="259.66584717434409"/>
  </r>
  <r>
    <n v="3257"/>
    <s v="Sharon Marcus"/>
    <x v="4"/>
    <n v="0"/>
    <n v="25.38"/>
    <n v="8.99"/>
    <x v="1"/>
    <x v="1"/>
    <x v="0"/>
    <x v="11"/>
    <x v="1"/>
    <s v="Executive Impressions 13&quot; Chairman Wall Clock"/>
    <n v="0.5"/>
    <s v="United States"/>
    <x v="2"/>
    <x v="4"/>
    <s v="Longview"/>
    <n v="98632"/>
    <x v="131"/>
    <d v="2015-05-15T00:00:00"/>
    <n v="470.33800000000002"/>
    <n v="26"/>
    <n v="700.41"/>
    <n v="88826"/>
    <x v="2"/>
    <n v="846.02545696116101"/>
  </r>
  <r>
    <n v="1085"/>
    <s v="Ted Dunlap"/>
    <x v="3"/>
    <n v="0.06"/>
    <n v="30.42"/>
    <n v="8.65"/>
    <x v="1"/>
    <x v="3"/>
    <x v="1"/>
    <x v="1"/>
    <x v="5"/>
    <s v="Fellowes Internet Keyboard, Platinum"/>
    <n v="0.74"/>
    <s v="United States"/>
    <x v="3"/>
    <x v="11"/>
    <s v="Deer Park"/>
    <n v="11729"/>
    <x v="131"/>
    <d v="2015-05-15T00:00:00"/>
    <n v="-159.25"/>
    <n v="10"/>
    <n v="309.05"/>
    <n v="86124"/>
    <x v="3"/>
    <n v="584.74060506251601"/>
  </r>
  <r>
    <n v="1085"/>
    <s v="Ted Dunlap"/>
    <x v="3"/>
    <n v="0.02"/>
    <n v="37.94"/>
    <n v="5.08"/>
    <x v="1"/>
    <x v="3"/>
    <x v="2"/>
    <x v="7"/>
    <x v="2"/>
    <s v="Snap-A-Way® Black Print Carbonless Ruled Speed Letter, Triplicate"/>
    <n v="0.38"/>
    <s v="United States"/>
    <x v="3"/>
    <x v="11"/>
    <s v="Deer Park"/>
    <n v="11729"/>
    <x v="131"/>
    <d v="2015-05-14T00:00:00"/>
    <n v="206.517"/>
    <n v="8"/>
    <n v="299.3"/>
    <n v="86124"/>
    <x v="3"/>
    <n v="611.39180522854122"/>
  </r>
  <r>
    <n v="156"/>
    <s v="Diana Xu"/>
    <x v="0"/>
    <n v="0.01"/>
    <n v="95.99"/>
    <n v="4.9000000000000004"/>
    <x v="1"/>
    <x v="3"/>
    <x v="1"/>
    <x v="12"/>
    <x v="5"/>
    <s v="T60"/>
    <n v="0.56000000000000005"/>
    <s v="United States"/>
    <x v="2"/>
    <x v="3"/>
    <s v="Fort Collins"/>
    <n v="80525"/>
    <x v="132"/>
    <d v="2015-05-15T00:00:00"/>
    <n v="713.88"/>
    <n v="13"/>
    <n v="1050.08"/>
    <n v="87671"/>
    <x v="2"/>
    <n v="1553.0538246725382"/>
  </r>
  <r>
    <n v="497"/>
    <s v="Steve McKee"/>
    <x v="0"/>
    <n v="7.0000000000000007E-2"/>
    <n v="152.47999999999999"/>
    <n v="6.5"/>
    <x v="1"/>
    <x v="0"/>
    <x v="1"/>
    <x v="1"/>
    <x v="5"/>
    <s v="Adesso Programmable 142-Key Keyboard"/>
    <n v="0.74"/>
    <s v="United States"/>
    <x v="0"/>
    <x v="34"/>
    <s v="Murfreesboro"/>
    <n v="37130"/>
    <x v="132"/>
    <d v="2015-05-16T00:00:00"/>
    <n v="171.83879999999999"/>
    <n v="35"/>
    <n v="5062.49"/>
    <n v="90706"/>
    <x v="0"/>
    <n v="1320.131899968206"/>
  </r>
  <r>
    <n v="910"/>
    <s v="Carla Hauser"/>
    <x v="0"/>
    <n v="0"/>
    <n v="5.28"/>
    <n v="5.61"/>
    <x v="1"/>
    <x v="3"/>
    <x v="2"/>
    <x v="7"/>
    <x v="5"/>
    <s v="Xerox 1954"/>
    <n v="0.4"/>
    <s v="United States"/>
    <x v="0"/>
    <x v="1"/>
    <s v="Texarkana"/>
    <n v="71854"/>
    <x v="132"/>
    <d v="2015-05-14T00:00:00"/>
    <n v="-149.21199999999999"/>
    <n v="15"/>
    <n v="85.26"/>
    <n v="90187"/>
    <x v="0"/>
    <n v="278.25796312645798"/>
  </r>
  <r>
    <n v="353"/>
    <s v="Bonnie Chambers"/>
    <x v="2"/>
    <n v="0.08"/>
    <n v="4.8899999999999997"/>
    <n v="4.93"/>
    <x v="2"/>
    <x v="2"/>
    <x v="1"/>
    <x v="1"/>
    <x v="1"/>
    <s v="Maxell 3.5&quot; DS/HD IBM-Formatted Diskettes, 10/Pack"/>
    <n v="0.66"/>
    <s v="United States"/>
    <x v="2"/>
    <x v="41"/>
    <s v="Glendale"/>
    <n v="85301"/>
    <x v="132"/>
    <d v="2015-05-14T00:00:00"/>
    <n v="-165.45"/>
    <n v="17"/>
    <n v="84.76"/>
    <n v="89647"/>
    <x v="2"/>
    <n v="142.83416527824116"/>
  </r>
  <r>
    <n v="353"/>
    <s v="Bonnie Chambers"/>
    <x v="2"/>
    <n v="7.0000000000000007E-2"/>
    <n v="6.68"/>
    <n v="6.92"/>
    <x v="1"/>
    <x v="2"/>
    <x v="2"/>
    <x v="7"/>
    <x v="5"/>
    <s v="Xerox 1898"/>
    <n v="0.37"/>
    <s v="United States"/>
    <x v="2"/>
    <x v="41"/>
    <s v="Glendale"/>
    <n v="85301"/>
    <x v="132"/>
    <d v="2015-05-21T00:00:00"/>
    <n v="-141.12"/>
    <n v="16"/>
    <n v="104.84"/>
    <n v="89647"/>
    <x v="2"/>
    <n v="76.140346395407619"/>
  </r>
  <r>
    <n v="539"/>
    <s v="Alice Coley"/>
    <x v="4"/>
    <n v="0.05"/>
    <n v="59.78"/>
    <n v="10.29"/>
    <x v="1"/>
    <x v="0"/>
    <x v="2"/>
    <x v="5"/>
    <x v="5"/>
    <s v="GBC Recycled Regency Composition Covers"/>
    <n v="0.39"/>
    <s v="United States"/>
    <x v="1"/>
    <x v="10"/>
    <s v="Urbana"/>
    <n v="61801"/>
    <x v="132"/>
    <d v="2015-05-15T00:00:00"/>
    <n v="159.52969999999999"/>
    <n v="7"/>
    <n v="414.49"/>
    <n v="91174"/>
    <x v="1"/>
    <n v="566.88912627902357"/>
  </r>
  <r>
    <n v="540"/>
    <s v="Ruth Lamm"/>
    <x v="4"/>
    <n v="0.08"/>
    <n v="20.99"/>
    <n v="1.25"/>
    <x v="1"/>
    <x v="0"/>
    <x v="1"/>
    <x v="12"/>
    <x v="1"/>
    <s v="Accessory29"/>
    <n v="0.83"/>
    <s v="United States"/>
    <x v="1"/>
    <x v="10"/>
    <s v="Vernon Hills"/>
    <n v="60061"/>
    <x v="132"/>
    <d v="2015-05-16T00:00:00"/>
    <n v="15.3714"/>
    <n v="28"/>
    <n v="469.69"/>
    <n v="91174"/>
    <x v="1"/>
    <n v="393.76749098535066"/>
  </r>
  <r>
    <n v="1069"/>
    <s v="Pam Bennett"/>
    <x v="4"/>
    <n v="0.02"/>
    <n v="15.94"/>
    <n v="5.45"/>
    <x v="1"/>
    <x v="2"/>
    <x v="2"/>
    <x v="2"/>
    <x v="1"/>
    <s v="Boston 16701 Slimline Battery Pencil Sharpener"/>
    <n v="0.55000000000000004"/>
    <s v="United States"/>
    <x v="1"/>
    <x v="10"/>
    <s v="Carbondale"/>
    <n v="62901"/>
    <x v="132"/>
    <d v="2015-05-15T00:00:00"/>
    <n v="139.61199999999999"/>
    <n v="41"/>
    <n v="664.34"/>
    <n v="87110"/>
    <x v="1"/>
    <n v="467.65033936488283"/>
  </r>
  <r>
    <n v="1023"/>
    <s v="Glen Newman"/>
    <x v="0"/>
    <n v="0.02"/>
    <n v="39.06"/>
    <n v="10.55"/>
    <x v="1"/>
    <x v="0"/>
    <x v="2"/>
    <x v="5"/>
    <x v="5"/>
    <s v="Ibico Recycled Linen-Style Covers"/>
    <n v="0.37"/>
    <s v="United States"/>
    <x v="3"/>
    <x v="28"/>
    <s v="Wilkinsburg"/>
    <n v="15221"/>
    <x v="133"/>
    <d v="2015-05-15T00:00:00"/>
    <n v="442.0899"/>
    <n v="16"/>
    <n v="640.71"/>
    <n v="88633"/>
    <x v="3"/>
    <n v="1078.9544646532679"/>
  </r>
  <r>
    <n v="1023"/>
    <s v="Glen Newman"/>
    <x v="0"/>
    <n v="0.1"/>
    <n v="37.700000000000003"/>
    <n v="2.99"/>
    <x v="1"/>
    <x v="0"/>
    <x v="2"/>
    <x v="5"/>
    <x v="5"/>
    <s v="Vinyl Sectional Post Binders"/>
    <n v="0.35"/>
    <s v="United States"/>
    <x v="3"/>
    <x v="28"/>
    <s v="Wilkinsburg"/>
    <n v="15221"/>
    <x v="133"/>
    <d v="2015-05-16T00:00:00"/>
    <n v="455.12400000000002"/>
    <n v="18"/>
    <n v="659.6"/>
    <n v="88633"/>
    <x v="3"/>
    <n v="809.59636079742882"/>
  </r>
  <r>
    <n v="18"/>
    <s v="Laurie Hanna"/>
    <x v="1"/>
    <n v="0.05"/>
    <n v="26.48"/>
    <n v="6.93"/>
    <x v="1"/>
    <x v="0"/>
    <x v="0"/>
    <x v="11"/>
    <x v="5"/>
    <s v="DAX Natural Wood-Tone Poster Frame"/>
    <n v="0.49"/>
    <s v="United States"/>
    <x v="2"/>
    <x v="24"/>
    <s v="Helena"/>
    <n v="59601"/>
    <x v="133"/>
    <d v="2015-05-16T00:00:00"/>
    <n v="314.48129999999998"/>
    <n v="17"/>
    <n v="455.77"/>
    <n v="90031"/>
    <x v="2"/>
    <n v="596.22741008711819"/>
  </r>
  <r>
    <n v="21"/>
    <s v="Tony Wilkins Winters"/>
    <x v="1"/>
    <n v="0.05"/>
    <n v="26.48"/>
    <n v="6.93"/>
    <x v="1"/>
    <x v="0"/>
    <x v="0"/>
    <x v="11"/>
    <x v="5"/>
    <s v="DAX Natural Wood-Tone Poster Frame"/>
    <n v="0.49"/>
    <s v="United States"/>
    <x v="3"/>
    <x v="11"/>
    <s v="New York City"/>
    <n v="10012"/>
    <x v="133"/>
    <d v="2015-05-16T00:00:00"/>
    <n v="384.38"/>
    <n v="70"/>
    <n v="1876.69"/>
    <n v="41793"/>
    <x v="3"/>
    <n v="667.80547684820635"/>
  </r>
  <r>
    <n v="1989"/>
    <s v="David Weaver"/>
    <x v="1"/>
    <n v="0.01"/>
    <n v="30.98"/>
    <n v="6.5"/>
    <x v="1"/>
    <x v="3"/>
    <x v="1"/>
    <x v="1"/>
    <x v="5"/>
    <s v="Belkin ErgoBoard™ Keyboard"/>
    <n v="0.64"/>
    <s v="United States"/>
    <x v="2"/>
    <x v="15"/>
    <s v="Holladay"/>
    <n v="84117"/>
    <x v="133"/>
    <d v="2015-05-16T00:00:00"/>
    <n v="46.29"/>
    <n v="11"/>
    <n v="363.37"/>
    <n v="90001"/>
    <x v="2"/>
    <n v="483.95472423118906"/>
  </r>
  <r>
    <n v="1989"/>
    <s v="David Weaver"/>
    <x v="1"/>
    <n v="0.01"/>
    <n v="40.99"/>
    <n v="19.989999999999998"/>
    <x v="1"/>
    <x v="3"/>
    <x v="2"/>
    <x v="7"/>
    <x v="5"/>
    <s v="White Dual Perf Computer Printout Paper, 2700 Sheets, 1 Part, Heavyweight, 20 lbs., 14 7/8 x 11"/>
    <n v="0.36"/>
    <s v="United States"/>
    <x v="2"/>
    <x v="15"/>
    <s v="Holladay"/>
    <n v="84117"/>
    <x v="133"/>
    <d v="2015-05-18T00:00:00"/>
    <n v="177.79"/>
    <n v="11"/>
    <n v="480.75"/>
    <n v="90001"/>
    <x v="2"/>
    <n v="790.10047763328623"/>
  </r>
  <r>
    <n v="266"/>
    <s v="Ross Frederick"/>
    <x v="4"/>
    <n v="0.08"/>
    <n v="6.48"/>
    <n v="7.03"/>
    <x v="1"/>
    <x v="3"/>
    <x v="2"/>
    <x v="7"/>
    <x v="5"/>
    <s v="Xerox 214"/>
    <n v="0.37"/>
    <s v="United States"/>
    <x v="1"/>
    <x v="18"/>
    <s v="San Antonio"/>
    <n v="78207"/>
    <x v="133"/>
    <d v="2015-05-16T00:00:00"/>
    <n v="8.9320000000000004"/>
    <n v="10"/>
    <n v="67.86"/>
    <n v="90594"/>
    <x v="1"/>
    <n v="128.15843496354594"/>
  </r>
  <r>
    <n v="266"/>
    <s v="Ross Frederick"/>
    <x v="4"/>
    <n v="0.01"/>
    <n v="20.34"/>
    <n v="35"/>
    <x v="1"/>
    <x v="3"/>
    <x v="2"/>
    <x v="6"/>
    <x v="4"/>
    <s v="Tennsco Commercial Shelving"/>
    <n v="0.84"/>
    <s v="United States"/>
    <x v="1"/>
    <x v="18"/>
    <s v="San Antonio"/>
    <n v="78207"/>
    <x v="133"/>
    <d v="2015-05-16T00:00:00"/>
    <n v="229.63800000000001"/>
    <n v="33"/>
    <n v="747.28"/>
    <n v="90594"/>
    <x v="1"/>
    <n v="1607.5804914586911"/>
  </r>
  <r>
    <n v="491"/>
    <s v="Toni Swanson"/>
    <x v="4"/>
    <n v="0.08"/>
    <n v="2.94"/>
    <n v="0.96"/>
    <x v="1"/>
    <x v="1"/>
    <x v="2"/>
    <x v="2"/>
    <x v="2"/>
    <s v="Newell 343"/>
    <n v="0.57999999999999996"/>
    <s v="United States"/>
    <x v="3"/>
    <x v="11"/>
    <s v="New York City"/>
    <n v="10154"/>
    <x v="133"/>
    <d v="2015-05-17T00:00:00"/>
    <n v="-2.12"/>
    <n v="23"/>
    <n v="66.7"/>
    <n v="8353"/>
    <x v="3"/>
    <n v="83.591507297596223"/>
  </r>
  <r>
    <n v="494"/>
    <s v="Jimmy Alston Holder"/>
    <x v="4"/>
    <n v="0.06"/>
    <n v="8.32"/>
    <n v="2.38"/>
    <x v="1"/>
    <x v="1"/>
    <x v="1"/>
    <x v="1"/>
    <x v="1"/>
    <s v="Imation 3.5 IBM Formatted Diskettes, 10/Box"/>
    <n v="0.74"/>
    <s v="United States"/>
    <x v="2"/>
    <x v="4"/>
    <s v="Seattle"/>
    <n v="98115"/>
    <x v="133"/>
    <d v="2015-05-17T00:00:00"/>
    <n v="-36.630000000000003"/>
    <n v="12"/>
    <n v="101.26"/>
    <n v="88905"/>
    <x v="2"/>
    <n v="250.56293077894469"/>
  </r>
  <r>
    <n v="494"/>
    <s v="Jimmy Alston Holder"/>
    <x v="4"/>
    <n v="0.08"/>
    <n v="2.94"/>
    <n v="0.96"/>
    <x v="1"/>
    <x v="1"/>
    <x v="2"/>
    <x v="2"/>
    <x v="2"/>
    <s v="Newell 343"/>
    <n v="0.57999999999999996"/>
    <s v="United States"/>
    <x v="2"/>
    <x v="4"/>
    <s v="Seattle"/>
    <n v="98115"/>
    <x v="133"/>
    <d v="2015-05-17T00:00:00"/>
    <n v="-2.12"/>
    <n v="6"/>
    <n v="17.399999999999999"/>
    <n v="88905"/>
    <x v="2"/>
    <n v="83.591507297596223"/>
  </r>
  <r>
    <n v="3041"/>
    <s v="Carrie Duke"/>
    <x v="3"/>
    <n v="0.08"/>
    <n v="73.98"/>
    <n v="4"/>
    <x v="1"/>
    <x v="3"/>
    <x v="1"/>
    <x v="1"/>
    <x v="5"/>
    <s v="Keytronic 105-Key Spanish Keyboard"/>
    <n v="0.77"/>
    <s v="United States"/>
    <x v="1"/>
    <x v="38"/>
    <s v="Garden City"/>
    <n v="67846"/>
    <x v="133"/>
    <d v="2015-05-18T00:00:00"/>
    <n v="97.16"/>
    <n v="17"/>
    <n v="1181.67"/>
    <n v="86102"/>
    <x v="1"/>
    <n v="866.9879527744672"/>
  </r>
  <r>
    <n v="3041"/>
    <s v="Carrie Duke"/>
    <x v="3"/>
    <n v="0.02"/>
    <n v="3.68"/>
    <n v="1.32"/>
    <x v="1"/>
    <x v="3"/>
    <x v="2"/>
    <x v="16"/>
    <x v="2"/>
    <s v="*Staples* vLetter Openers, 2/Pack"/>
    <n v="0.83"/>
    <s v="United States"/>
    <x v="1"/>
    <x v="38"/>
    <s v="Garden City"/>
    <n v="67846"/>
    <x v="133"/>
    <d v="2015-05-17T00:00:00"/>
    <n v="-20.65"/>
    <n v="8"/>
    <n v="29.93"/>
    <n v="86102"/>
    <x v="1"/>
    <n v="541.53315931480847"/>
  </r>
  <r>
    <n v="136"/>
    <s v="Dale Gillespie"/>
    <x v="0"/>
    <n v="0.04"/>
    <n v="18.97"/>
    <n v="9.5399999999999991"/>
    <x v="1"/>
    <x v="0"/>
    <x v="2"/>
    <x v="7"/>
    <x v="5"/>
    <s v="Xerox 1939"/>
    <n v="0.37"/>
    <s v="United States"/>
    <x v="2"/>
    <x v="8"/>
    <s v="Petaluma"/>
    <n v="94952"/>
    <x v="134"/>
    <d v="2015-05-17T00:00:00"/>
    <n v="3.04"/>
    <n v="5"/>
    <n v="101.74"/>
    <n v="88534"/>
    <x v="2"/>
    <n v="525.27805917602336"/>
  </r>
  <r>
    <n v="136"/>
    <s v="Dale Gillespie"/>
    <x v="0"/>
    <n v="0.09"/>
    <n v="10.98"/>
    <n v="3.37"/>
    <x v="1"/>
    <x v="0"/>
    <x v="2"/>
    <x v="16"/>
    <x v="1"/>
    <s v="Fiskars® Softgrip Scissors"/>
    <n v="0.56999999999999995"/>
    <s v="United States"/>
    <x v="2"/>
    <x v="8"/>
    <s v="Petaluma"/>
    <n v="94952"/>
    <x v="134"/>
    <d v="2015-05-17T00:00:00"/>
    <n v="2.706"/>
    <n v="8"/>
    <n v="84.52"/>
    <n v="88534"/>
    <x v="2"/>
    <n v="462.56202985451228"/>
  </r>
  <r>
    <n v="688"/>
    <s v="Ashley Reese"/>
    <x v="0"/>
    <n v="7.0000000000000007E-2"/>
    <n v="279.48"/>
    <n v="35"/>
    <x v="1"/>
    <x v="0"/>
    <x v="2"/>
    <x v="6"/>
    <x v="4"/>
    <s v="Tennsco Snap-Together Open Shelving Units, Starter Sets and Add-On Units"/>
    <n v="0.8"/>
    <s v="United States"/>
    <x v="1"/>
    <x v="6"/>
    <s v="Saint Louis"/>
    <n v="63116"/>
    <x v="134"/>
    <d v="2015-05-16T00:00:00"/>
    <n v="-207.28"/>
    <n v="10"/>
    <n v="2716.09"/>
    <n v="88503"/>
    <x v="1"/>
    <n v="2167.4101646380959"/>
  </r>
  <r>
    <n v="1042"/>
    <s v="Jerome Burch"/>
    <x v="0"/>
    <n v="0"/>
    <n v="14.42"/>
    <n v="6.75"/>
    <x v="2"/>
    <x v="0"/>
    <x v="2"/>
    <x v="8"/>
    <x v="6"/>
    <s v="Holmes Odor Grabber"/>
    <n v="0.52"/>
    <s v="United States"/>
    <x v="2"/>
    <x v="8"/>
    <s v="Yuba City"/>
    <n v="95991"/>
    <x v="134"/>
    <d v="2015-05-17T00:00:00"/>
    <n v="9.33"/>
    <n v="6"/>
    <n v="98.96"/>
    <n v="87847"/>
    <x v="2"/>
    <n v="509.24470936012386"/>
  </r>
  <r>
    <n v="1390"/>
    <s v="Hazel Jones"/>
    <x v="0"/>
    <n v="0.1"/>
    <n v="8.17"/>
    <n v="1.69"/>
    <x v="1"/>
    <x v="3"/>
    <x v="2"/>
    <x v="7"/>
    <x v="2"/>
    <s v="Wirebound Message Forms, Four 2 3/4 x 5 Forms per Page, Pink Paper"/>
    <n v="0.38"/>
    <s v="United States"/>
    <x v="2"/>
    <x v="8"/>
    <s v="Stockton"/>
    <n v="95207"/>
    <x v="134"/>
    <d v="2015-05-16T00:00:00"/>
    <n v="100.2984"/>
    <n v="19"/>
    <n v="145.36000000000001"/>
    <n v="88731"/>
    <x v="2"/>
    <n v="351.76410743866666"/>
  </r>
  <r>
    <n v="1390"/>
    <s v="Hazel Jones"/>
    <x v="0"/>
    <n v="0.03"/>
    <n v="110.99"/>
    <n v="2.5"/>
    <x v="1"/>
    <x v="3"/>
    <x v="1"/>
    <x v="12"/>
    <x v="5"/>
    <s v="T18"/>
    <n v="0.56999999999999995"/>
    <s v="United States"/>
    <x v="2"/>
    <x v="8"/>
    <s v="Stockton"/>
    <n v="95207"/>
    <x v="134"/>
    <d v="2015-05-18T00:00:00"/>
    <n v="2495.3987999999999"/>
    <n v="38"/>
    <n v="3616.52"/>
    <n v="88731"/>
    <x v="2"/>
    <n v="3353.1331670584786"/>
  </r>
  <r>
    <n v="1721"/>
    <s v="Jennifer Zimmerman"/>
    <x v="1"/>
    <n v="0.04"/>
    <n v="12.44"/>
    <n v="6.27"/>
    <x v="1"/>
    <x v="3"/>
    <x v="2"/>
    <x v="6"/>
    <x v="6"/>
    <s v="Eldon Simplefile® Box Office®"/>
    <n v="0.56999999999999995"/>
    <s v="United States"/>
    <x v="0"/>
    <x v="1"/>
    <s v="Jonesboro"/>
    <n v="72401"/>
    <x v="134"/>
    <d v="2015-05-17T00:00:00"/>
    <n v="-258.56599999999997"/>
    <n v="37"/>
    <n v="464.94"/>
    <n v="90787"/>
    <x v="0"/>
    <n v="29.320175911628127"/>
  </r>
  <r>
    <n v="1723"/>
    <s v="Constance Flowers"/>
    <x v="1"/>
    <n v="0.04"/>
    <n v="12.44"/>
    <n v="6.27"/>
    <x v="1"/>
    <x v="3"/>
    <x v="2"/>
    <x v="6"/>
    <x v="6"/>
    <s v="Eldon Simplefile® Box Office®"/>
    <n v="0.56999999999999995"/>
    <s v="United States"/>
    <x v="2"/>
    <x v="8"/>
    <s v="San Diego"/>
    <n v="92037"/>
    <x v="134"/>
    <d v="2015-05-17T00:00:00"/>
    <n v="-59.06"/>
    <n v="146"/>
    <n v="1834.61"/>
    <n v="32710"/>
    <x v="2"/>
    <n v="233.61945168124399"/>
  </r>
  <r>
    <n v="2610"/>
    <s v="Tommy Lutz"/>
    <x v="1"/>
    <n v="0.09"/>
    <n v="5.4"/>
    <n v="7.78"/>
    <x v="1"/>
    <x v="3"/>
    <x v="2"/>
    <x v="5"/>
    <x v="5"/>
    <s v="3M Organizer Strips"/>
    <n v="0.37"/>
    <s v="United States"/>
    <x v="2"/>
    <x v="8"/>
    <s v="Davis"/>
    <n v="95616"/>
    <x v="134"/>
    <d v="2015-05-17T00:00:00"/>
    <n v="-136.25200000000001"/>
    <n v="9"/>
    <n v="49.24"/>
    <n v="86118"/>
    <x v="2"/>
    <n v="-25.028005248818431"/>
  </r>
  <r>
    <n v="3354"/>
    <s v="Sara Faulkner"/>
    <x v="1"/>
    <n v="0.03"/>
    <n v="28.53"/>
    <n v="1.49"/>
    <x v="1"/>
    <x v="3"/>
    <x v="2"/>
    <x v="5"/>
    <x v="5"/>
    <s v="Lock-Up Easel 'Spel-Binder'"/>
    <n v="0.38"/>
    <s v="United States"/>
    <x v="2"/>
    <x v="8"/>
    <s v="Calexico"/>
    <n v="92231"/>
    <x v="134"/>
    <d v="2015-05-17T00:00:00"/>
    <n v="137.67570000000001"/>
    <n v="7"/>
    <n v="199.53"/>
    <n v="88589"/>
    <x v="2"/>
    <n v="202.0620497753699"/>
  </r>
  <r>
    <n v="3354"/>
    <s v="Sara Faulkner"/>
    <x v="1"/>
    <n v="7.0000000000000007E-2"/>
    <n v="5.98"/>
    <n v="7.15"/>
    <x v="1"/>
    <x v="3"/>
    <x v="2"/>
    <x v="7"/>
    <x v="5"/>
    <s v="Universal Premium White Copier/Laser Paper (20Lb. and 87 Bright)"/>
    <n v="0.36"/>
    <s v="United States"/>
    <x v="2"/>
    <x v="8"/>
    <s v="Calexico"/>
    <n v="92231"/>
    <x v="134"/>
    <d v="2015-05-18T00:00:00"/>
    <n v="-62"/>
    <n v="6"/>
    <n v="37.049999999999997"/>
    <n v="88589"/>
    <x v="2"/>
    <n v="40.317346648531128"/>
  </r>
  <r>
    <n v="2070"/>
    <s v="Kelly Collins"/>
    <x v="2"/>
    <n v="7.0000000000000007E-2"/>
    <n v="35.99"/>
    <n v="5.99"/>
    <x v="1"/>
    <x v="3"/>
    <x v="1"/>
    <x v="12"/>
    <x v="2"/>
    <s v="Accessory41"/>
    <n v="0.38"/>
    <s v="United States"/>
    <x v="1"/>
    <x v="25"/>
    <s v="Eastpointe"/>
    <n v="48021"/>
    <x v="134"/>
    <d v="2015-05-20T00:00:00"/>
    <n v="17.8398"/>
    <n v="5"/>
    <n v="153.61000000000001"/>
    <n v="88558"/>
    <x v="1"/>
    <n v="282.92077789609914"/>
  </r>
  <r>
    <n v="2071"/>
    <s v="Victor Cherry"/>
    <x v="2"/>
    <n v="0.08"/>
    <n v="65.989999999999995"/>
    <n v="5.92"/>
    <x v="2"/>
    <x v="3"/>
    <x v="1"/>
    <x v="12"/>
    <x v="5"/>
    <s v="i500plus"/>
    <n v="0.57999999999999996"/>
    <s v="United States"/>
    <x v="1"/>
    <x v="25"/>
    <s v="Farmington Hills"/>
    <n v="48336"/>
    <x v="134"/>
    <d v="2015-05-23T00:00:00"/>
    <n v="183.84299999999999"/>
    <n v="20"/>
    <n v="1063.81"/>
    <n v="88558"/>
    <x v="1"/>
    <n v="622.38533646961707"/>
  </r>
  <r>
    <n v="1984"/>
    <s v="Lynne Wilcox"/>
    <x v="3"/>
    <n v="0.1"/>
    <n v="7.37"/>
    <n v="5.53"/>
    <x v="1"/>
    <x v="1"/>
    <x v="1"/>
    <x v="1"/>
    <x v="1"/>
    <s v="Imation 3.5&quot; Unformatted DS/HD Diskettes, 10/Box"/>
    <n v="0.69"/>
    <s v="United States"/>
    <x v="0"/>
    <x v="23"/>
    <s v="Hilton Head Island"/>
    <n v="29915"/>
    <x v="134"/>
    <d v="2015-05-16T00:00:00"/>
    <n v="290.202"/>
    <n v="38"/>
    <n v="269.33"/>
    <n v="91258"/>
    <x v="0"/>
    <n v="789.6080697119047"/>
  </r>
  <r>
    <n v="91"/>
    <s v="Wallace Werner"/>
    <x v="1"/>
    <n v="7.0000000000000007E-2"/>
    <n v="19.84"/>
    <n v="4.0999999999999996"/>
    <x v="1"/>
    <x v="2"/>
    <x v="2"/>
    <x v="2"/>
    <x v="2"/>
    <s v="Prismacolor Color Pencil Set"/>
    <n v="0.44"/>
    <s v="United States"/>
    <x v="2"/>
    <x v="8"/>
    <s v="Vallejo"/>
    <n v="94591"/>
    <x v="135"/>
    <d v="2015-05-18T00:00:00"/>
    <n v="117.852"/>
    <n v="9"/>
    <n v="170.8"/>
    <n v="87175"/>
    <x v="2"/>
    <n v="280.55005835625917"/>
  </r>
  <r>
    <n v="92"/>
    <s v="Victoria Baker Hoover"/>
    <x v="1"/>
    <n v="7.0000000000000007E-2"/>
    <n v="8.34"/>
    <n v="1.43"/>
    <x v="1"/>
    <x v="2"/>
    <x v="2"/>
    <x v="7"/>
    <x v="2"/>
    <s v="REDIFORM Incoming/Outgoing Call Register, 11&quot; X 8 1/2&quot;, 100 Messages"/>
    <n v="0.35"/>
    <s v="United States"/>
    <x v="0"/>
    <x v="17"/>
    <s v="Terrytown"/>
    <n v="70056"/>
    <x v="135"/>
    <d v="2015-05-19T00:00:00"/>
    <n v="-190.68"/>
    <n v="16"/>
    <n v="132.08000000000001"/>
    <n v="87175"/>
    <x v="0"/>
    <n v="-220.0297643512375"/>
  </r>
  <r>
    <n v="92"/>
    <s v="Victoria Baker Hoover"/>
    <x v="1"/>
    <n v="0.09"/>
    <n v="4.9800000000000004"/>
    <n v="6.07"/>
    <x v="1"/>
    <x v="2"/>
    <x v="2"/>
    <x v="7"/>
    <x v="5"/>
    <s v="Xerox 1897"/>
    <n v="0.36"/>
    <s v="United States"/>
    <x v="0"/>
    <x v="17"/>
    <s v="Terrytown"/>
    <n v="70056"/>
    <x v="135"/>
    <d v="2015-05-18T00:00:00"/>
    <n v="325.39800000000002"/>
    <n v="9"/>
    <n v="45.34"/>
    <n v="87175"/>
    <x v="0"/>
    <n v="421.2615340532667"/>
  </r>
  <r>
    <n v="772"/>
    <s v="Jean Webster"/>
    <x v="2"/>
    <n v="0.02"/>
    <n v="4.0599999999999996"/>
    <n v="6.89"/>
    <x v="2"/>
    <x v="0"/>
    <x v="2"/>
    <x v="8"/>
    <x v="5"/>
    <s v="Eureka Disposable Bags for Sanitaire® Vibra Groomer I® Upright Vac"/>
    <n v="0.6"/>
    <s v="United States"/>
    <x v="3"/>
    <x v="28"/>
    <s v="Allentown"/>
    <n v="18103"/>
    <x v="135"/>
    <d v="2015-05-21T00:00:00"/>
    <n v="12.706"/>
    <n v="12"/>
    <n v="64.41"/>
    <n v="88668"/>
    <x v="3"/>
    <n v="327.14666193569525"/>
  </r>
  <r>
    <n v="772"/>
    <s v="Jean Webster"/>
    <x v="2"/>
    <n v="7.0000000000000007E-2"/>
    <n v="9.49"/>
    <n v="5.76"/>
    <x v="1"/>
    <x v="0"/>
    <x v="1"/>
    <x v="3"/>
    <x v="6"/>
    <s v="Sharp EL501VB Scientific Calculator, Battery Operated, 10-Digit Display, Hard Case"/>
    <n v="0.39"/>
    <s v="United States"/>
    <x v="3"/>
    <x v="28"/>
    <s v="Allentown"/>
    <n v="18103"/>
    <x v="135"/>
    <d v="2015-05-21T00:00:00"/>
    <n v="7.71516"/>
    <n v="37"/>
    <n v="344.57"/>
    <n v="88668"/>
    <x v="3"/>
    <n v="182.44192589213947"/>
  </r>
  <r>
    <n v="1906"/>
    <s v="Penny Tuttle"/>
    <x v="2"/>
    <n v="7.0000000000000007E-2"/>
    <n v="172.99"/>
    <n v="19.989999999999998"/>
    <x v="1"/>
    <x v="3"/>
    <x v="2"/>
    <x v="5"/>
    <x v="5"/>
    <s v="Ibico EB-19 Dual Function Manual Binding System"/>
    <n v="0.39"/>
    <s v="United States"/>
    <x v="3"/>
    <x v="27"/>
    <s v="Lima"/>
    <n v="45801"/>
    <x v="135"/>
    <d v="2015-05-17T00:00:00"/>
    <n v="2502.6851999999999"/>
    <n v="22"/>
    <n v="3627.08"/>
    <n v="86500"/>
    <x v="3"/>
    <n v="3651.9741104605541"/>
  </r>
  <r>
    <n v="1907"/>
    <s v="Amy Hall"/>
    <x v="2"/>
    <n v="0.09"/>
    <n v="7.64"/>
    <n v="1.39"/>
    <x v="1"/>
    <x v="3"/>
    <x v="2"/>
    <x v="15"/>
    <x v="5"/>
    <s v="#10- 4 1/8&quot; x 9 1/2&quot; Security-Tint Envelopes"/>
    <n v="0.36"/>
    <s v="United States"/>
    <x v="3"/>
    <x v="27"/>
    <s v="Lorain"/>
    <n v="44052"/>
    <x v="135"/>
    <d v="2015-05-26T00:00:00"/>
    <n v="0.68799999999999994"/>
    <n v="1"/>
    <n v="8.34"/>
    <n v="86500"/>
    <x v="3"/>
    <n v="19.549922473231085"/>
  </r>
  <r>
    <n v="2858"/>
    <s v="Jerry Webster"/>
    <x v="4"/>
    <n v="0.06"/>
    <n v="2.94"/>
    <n v="0.96"/>
    <x v="1"/>
    <x v="3"/>
    <x v="2"/>
    <x v="2"/>
    <x v="2"/>
    <s v="Newell 343"/>
    <n v="0.57999999999999996"/>
    <s v="United States"/>
    <x v="0"/>
    <x v="12"/>
    <s v="Fruit Cove"/>
    <n v="32259"/>
    <x v="135"/>
    <d v="2015-05-18T00:00:00"/>
    <n v="-8.8759999999999994"/>
    <n v="3"/>
    <n v="8.7899999999999991"/>
    <n v="88279"/>
    <x v="0"/>
    <n v="118.8257082740862"/>
  </r>
  <r>
    <n v="3132"/>
    <s v="Anita Kang"/>
    <x v="4"/>
    <n v="0.04"/>
    <n v="62.05"/>
    <n v="3.99"/>
    <x v="1"/>
    <x v="3"/>
    <x v="2"/>
    <x v="8"/>
    <x v="5"/>
    <s v="Acco Smartsocket™ Table Surge Protector, 6 Color-Coded Adapter Outlets"/>
    <n v="0.55000000000000004"/>
    <s v="United States"/>
    <x v="1"/>
    <x v="10"/>
    <s v="Mundelein"/>
    <n v="60060"/>
    <x v="135"/>
    <d v="2015-05-18T00:00:00"/>
    <n v="1644.0768"/>
    <n v="40"/>
    <n v="2382.7199999999998"/>
    <n v="86794"/>
    <x v="1"/>
    <n v="2068.7223808327017"/>
  </r>
  <r>
    <n v="3113"/>
    <s v="Wayne English"/>
    <x v="3"/>
    <n v="7.0000000000000007E-2"/>
    <n v="34.54"/>
    <n v="14.72"/>
    <x v="1"/>
    <x v="3"/>
    <x v="2"/>
    <x v="5"/>
    <x v="5"/>
    <s v="GBC Recycled Grain Textured Covers"/>
    <n v="0.37"/>
    <s v="United States"/>
    <x v="0"/>
    <x v="17"/>
    <s v="New Iberia"/>
    <n v="70560"/>
    <x v="135"/>
    <d v="2015-05-18T00:00:00"/>
    <n v="-20.182259999999999"/>
    <n v="17"/>
    <n v="574.97"/>
    <n v="86860"/>
    <x v="0"/>
    <n v="593.68263725585939"/>
  </r>
  <r>
    <n v="3113"/>
    <s v="Wayne English"/>
    <x v="3"/>
    <n v="0.02"/>
    <n v="12.28"/>
    <n v="6.47"/>
    <x v="1"/>
    <x v="3"/>
    <x v="2"/>
    <x v="7"/>
    <x v="5"/>
    <s v="Xerox 1881"/>
    <n v="0.38"/>
    <s v="United States"/>
    <x v="0"/>
    <x v="17"/>
    <s v="New Iberia"/>
    <n v="70560"/>
    <x v="135"/>
    <d v="2015-05-17T00:00:00"/>
    <n v="-156.97219999999999"/>
    <n v="9"/>
    <n v="115.22"/>
    <n v="86860"/>
    <x v="0"/>
    <n v="197.19091841401479"/>
  </r>
  <r>
    <n v="3113"/>
    <s v="Wayne English"/>
    <x v="3"/>
    <n v="0.06"/>
    <n v="34.58"/>
    <n v="8.99"/>
    <x v="2"/>
    <x v="3"/>
    <x v="2"/>
    <x v="2"/>
    <x v="1"/>
    <s v="Panasonic KP-350BK Electric Pencil Sharpener with Auto Stop"/>
    <n v="0.56000000000000005"/>
    <s v="United States"/>
    <x v="0"/>
    <x v="17"/>
    <s v="New Iberia"/>
    <n v="70560"/>
    <x v="135"/>
    <d v="2015-05-19T00:00:00"/>
    <n v="384.5043"/>
    <n v="13"/>
    <n v="456.58"/>
    <n v="86860"/>
    <x v="0"/>
    <n v="932.1614013870701"/>
  </r>
  <r>
    <n v="2035"/>
    <s v="Jon Ward"/>
    <x v="0"/>
    <n v="0.1"/>
    <n v="1.89"/>
    <n v="0.76"/>
    <x v="1"/>
    <x v="1"/>
    <x v="2"/>
    <x v="14"/>
    <x v="2"/>
    <s v="Revere Boxed Rubber Bands by Revere"/>
    <n v="0.83"/>
    <s v="United States"/>
    <x v="0"/>
    <x v="12"/>
    <s v="Palm Beach Gardens"/>
    <n v="33403"/>
    <x v="136"/>
    <d v="2015-05-20T00:00:00"/>
    <n v="-40.432000000000002"/>
    <n v="20"/>
    <n v="36.72"/>
    <n v="87117"/>
    <x v="0"/>
    <n v="507.36862251315102"/>
  </r>
  <r>
    <n v="1554"/>
    <s v="Joan Floyd"/>
    <x v="1"/>
    <n v="0.04"/>
    <n v="10.98"/>
    <n v="3.99"/>
    <x v="1"/>
    <x v="0"/>
    <x v="2"/>
    <x v="8"/>
    <x v="5"/>
    <s v="Staples Surge Protector 6 outlet"/>
    <n v="0.57999999999999996"/>
    <s v="United States"/>
    <x v="0"/>
    <x v="0"/>
    <s v="Gulfport"/>
    <n v="39503"/>
    <x v="136"/>
    <d v="2015-05-18T00:00:00"/>
    <n v="481.03199999999998"/>
    <n v="15"/>
    <n v="172.22"/>
    <n v="87485"/>
    <x v="0"/>
    <n v="718.37065150195053"/>
  </r>
  <r>
    <n v="3086"/>
    <s v="Ted Durham"/>
    <x v="1"/>
    <n v="0.05"/>
    <n v="39.99"/>
    <n v="10.25"/>
    <x v="2"/>
    <x v="1"/>
    <x v="1"/>
    <x v="1"/>
    <x v="5"/>
    <s v="Zoom V.92 V.44 PCI Internal Controllerless FaxModem"/>
    <n v="0.55000000000000004"/>
    <s v="United States"/>
    <x v="0"/>
    <x v="12"/>
    <s v="North Port"/>
    <n v="34287"/>
    <x v="136"/>
    <d v="2015-05-19T00:00:00"/>
    <n v="4.29"/>
    <n v="3"/>
    <n v="130.91"/>
    <n v="88380"/>
    <x v="0"/>
    <n v="360.43136960471321"/>
  </r>
  <r>
    <n v="487"/>
    <s v="Molly Vincent"/>
    <x v="4"/>
    <n v="0.1"/>
    <n v="3.36"/>
    <n v="6.27"/>
    <x v="2"/>
    <x v="3"/>
    <x v="2"/>
    <x v="5"/>
    <x v="5"/>
    <s v="Cardinal Poly Pocket Divider Pockets for Ring Binders"/>
    <n v="0.4"/>
    <s v="United States"/>
    <x v="3"/>
    <x v="29"/>
    <s v="Sanford"/>
    <n v="4073"/>
    <x v="136"/>
    <d v="2015-05-19T00:00:00"/>
    <n v="-67.0565"/>
    <n v="5"/>
    <n v="20.87"/>
    <n v="91063"/>
    <x v="3"/>
    <n v="-50.934301796720973"/>
  </r>
  <r>
    <n v="488"/>
    <s v="Ronnie Creech"/>
    <x v="4"/>
    <n v="7.0000000000000007E-2"/>
    <n v="12.28"/>
    <n v="4.8600000000000003"/>
    <x v="1"/>
    <x v="3"/>
    <x v="2"/>
    <x v="7"/>
    <x v="5"/>
    <s v="Xerox 1933"/>
    <n v="0.38"/>
    <s v="United States"/>
    <x v="3"/>
    <x v="29"/>
    <s v="South Portland"/>
    <n v="4106"/>
    <x v="136"/>
    <d v="2015-05-20T00:00:00"/>
    <n v="-7.94"/>
    <n v="2"/>
    <n v="25.7"/>
    <n v="91063"/>
    <x v="3"/>
    <n v="83.996340343517318"/>
  </r>
  <r>
    <n v="489"/>
    <s v="Eileen Cheek"/>
    <x v="4"/>
    <n v="0.09"/>
    <n v="20.99"/>
    <n v="0.99"/>
    <x v="1"/>
    <x v="3"/>
    <x v="1"/>
    <x v="12"/>
    <x v="2"/>
    <s v="Accessory25"/>
    <n v="0.56999999999999995"/>
    <s v="United States"/>
    <x v="3"/>
    <x v="35"/>
    <s v="Norwood"/>
    <n v="2062"/>
    <x v="136"/>
    <d v="2015-05-18T00:00:00"/>
    <n v="122.292"/>
    <n v="14"/>
    <n v="229.57"/>
    <n v="91063"/>
    <x v="3"/>
    <n v="282.39110826719741"/>
  </r>
  <r>
    <n v="266"/>
    <s v="Ross Frederick"/>
    <x v="3"/>
    <n v="0"/>
    <n v="73.98"/>
    <n v="12.14"/>
    <x v="2"/>
    <x v="3"/>
    <x v="1"/>
    <x v="1"/>
    <x v="5"/>
    <s v="Keytronic 105-Key Spanish Keyboard"/>
    <n v="0.67"/>
    <s v="United States"/>
    <x v="1"/>
    <x v="18"/>
    <s v="San Antonio"/>
    <n v="78207"/>
    <x v="136"/>
    <d v="2015-05-20T00:00:00"/>
    <n v="326.25"/>
    <n v="17"/>
    <n v="1300.81"/>
    <n v="90593"/>
    <x v="1"/>
    <n v="1214.0991148720686"/>
  </r>
  <r>
    <n v="1433"/>
    <s v="Frances Jackson"/>
    <x v="1"/>
    <n v="7.0000000000000007E-2"/>
    <n v="300.98"/>
    <n v="64.73"/>
    <x v="0"/>
    <x v="3"/>
    <x v="0"/>
    <x v="9"/>
    <x v="3"/>
    <s v="Global Leather and Oak Executive Chair, Black"/>
    <n v="0.56000000000000005"/>
    <s v="United States"/>
    <x v="1"/>
    <x v="2"/>
    <s v="Jeffersonville"/>
    <n v="47130"/>
    <x v="137"/>
    <d v="2015-05-21T00:00:00"/>
    <n v="1399.64"/>
    <n v="14"/>
    <n v="4285.5600000000004"/>
    <n v="86828"/>
    <x v="1"/>
    <n v="4415.5037552046479"/>
  </r>
  <r>
    <n v="1433"/>
    <s v="Frances Jackson"/>
    <x v="1"/>
    <n v="0.01"/>
    <n v="20.98"/>
    <n v="45"/>
    <x v="0"/>
    <x v="3"/>
    <x v="2"/>
    <x v="6"/>
    <x v="3"/>
    <s v="Tennsco Lockers, Sand"/>
    <n v="0.61"/>
    <s v="United States"/>
    <x v="1"/>
    <x v="2"/>
    <s v="Jeffersonville"/>
    <n v="47130"/>
    <x v="137"/>
    <d v="2015-05-19T00:00:00"/>
    <n v="232.642"/>
    <n v="28"/>
    <n v="631.37"/>
    <n v="86828"/>
    <x v="1"/>
    <n v="1879.0638667721537"/>
  </r>
  <r>
    <n v="2431"/>
    <s v="Troy Cassidy"/>
    <x v="1"/>
    <n v="7.0000000000000007E-2"/>
    <n v="155.06"/>
    <n v="7.07"/>
    <x v="1"/>
    <x v="1"/>
    <x v="2"/>
    <x v="6"/>
    <x v="5"/>
    <s v="Dual Level, Single-Width Filing Carts"/>
    <n v="0.59"/>
    <s v="United States"/>
    <x v="2"/>
    <x v="8"/>
    <s v="Los Angeles"/>
    <n v="90004"/>
    <x v="137"/>
    <d v="2015-05-19T00:00:00"/>
    <n v="-121.75"/>
    <n v="14"/>
    <n v="2039.07"/>
    <n v="5920"/>
    <x v="2"/>
    <n v="606.25102857702393"/>
  </r>
  <r>
    <n v="2432"/>
    <s v="Lindsay Tate"/>
    <x v="1"/>
    <n v="7.0000000000000007E-2"/>
    <n v="155.06"/>
    <n v="7.07"/>
    <x v="1"/>
    <x v="1"/>
    <x v="2"/>
    <x v="6"/>
    <x v="5"/>
    <s v="Dual Level, Single-Width Filing Carts"/>
    <n v="0.59"/>
    <s v="United States"/>
    <x v="1"/>
    <x v="19"/>
    <s v="Midwest City"/>
    <n v="73110"/>
    <x v="137"/>
    <d v="2015-05-19T00:00:00"/>
    <n v="24.35"/>
    <n v="3"/>
    <n v="436.94"/>
    <n v="89096"/>
    <x v="1"/>
    <n v="755.86118661708736"/>
  </r>
  <r>
    <n v="3264"/>
    <s v="Becky Puckett"/>
    <x v="4"/>
    <n v="0.04"/>
    <n v="9.99"/>
    <n v="11.59"/>
    <x v="1"/>
    <x v="3"/>
    <x v="2"/>
    <x v="7"/>
    <x v="5"/>
    <s v="Hammermill Color Copier Paper (28Lb. and 96 Bright)"/>
    <n v="0.4"/>
    <s v="United States"/>
    <x v="2"/>
    <x v="8"/>
    <s v="Eureka"/>
    <n v="95501"/>
    <x v="137"/>
    <d v="2015-05-21T00:00:00"/>
    <n v="-92.32"/>
    <n v="5"/>
    <n v="52.09"/>
    <n v="89835"/>
    <x v="2"/>
    <n v="212.87571467435149"/>
  </r>
  <r>
    <n v="918"/>
    <s v="Kerry Jernigan"/>
    <x v="0"/>
    <n v="0.09"/>
    <n v="58.14"/>
    <n v="36.61"/>
    <x v="0"/>
    <x v="3"/>
    <x v="0"/>
    <x v="10"/>
    <x v="0"/>
    <s v="O'Sullivan 3-Shelf Heavy-Duty Bookcases"/>
    <n v="0.61"/>
    <s v="United States"/>
    <x v="2"/>
    <x v="8"/>
    <s v="Rancho Cucamonga"/>
    <n v="91730"/>
    <x v="138"/>
    <d v="2015-05-21T00:00:00"/>
    <n v="187.41200000000001"/>
    <n v="39"/>
    <n v="2115.06"/>
    <n v="90493"/>
    <x v="2"/>
    <n v="1956.9144547763574"/>
  </r>
  <r>
    <n v="2973"/>
    <s v="Sally Liu"/>
    <x v="0"/>
    <n v="0.1"/>
    <n v="442.14"/>
    <n v="14.7"/>
    <x v="0"/>
    <x v="2"/>
    <x v="1"/>
    <x v="3"/>
    <x v="3"/>
    <s v="Okidata ML390 Turbo Dot Matrix Printers"/>
    <n v="0.56000000000000005"/>
    <s v="United States"/>
    <x v="1"/>
    <x v="30"/>
    <s v="New Berlin"/>
    <n v="53151"/>
    <x v="138"/>
    <d v="2015-05-21T00:00:00"/>
    <n v="137.68794"/>
    <n v="6"/>
    <n v="2411.4299999999998"/>
    <n v="87187"/>
    <x v="1"/>
    <n v="2485.8286523446536"/>
  </r>
  <r>
    <n v="1159"/>
    <s v="Arlene Weeks"/>
    <x v="1"/>
    <n v="0.04"/>
    <n v="100.98"/>
    <n v="35.840000000000003"/>
    <x v="0"/>
    <x v="1"/>
    <x v="0"/>
    <x v="10"/>
    <x v="0"/>
    <s v="Bush Westfield Collection Bookcases, Fully Assembled"/>
    <n v="0.62"/>
    <s v="United States"/>
    <x v="3"/>
    <x v="33"/>
    <s v="Union City"/>
    <n v="7086"/>
    <x v="138"/>
    <d v="2015-05-21T00:00:00"/>
    <n v="-152.76"/>
    <n v="1"/>
    <n v="110.75"/>
    <n v="90854"/>
    <x v="3"/>
    <n v="1441.4308830983746"/>
  </r>
  <r>
    <n v="2346"/>
    <s v="Sylvia Kumar"/>
    <x v="1"/>
    <n v="0.1"/>
    <n v="218.75"/>
    <n v="69.64"/>
    <x v="0"/>
    <x v="3"/>
    <x v="0"/>
    <x v="0"/>
    <x v="0"/>
    <s v="BoxOffice By Design Rectangular and Half-Moon Meeting Room Tables"/>
    <n v="0.77"/>
    <s v="United States"/>
    <x v="0"/>
    <x v="32"/>
    <s v="Pleasure Ridge Park"/>
    <n v="40258"/>
    <x v="138"/>
    <d v="2015-05-21T00:00:00"/>
    <n v="62.298000000000002"/>
    <n v="17"/>
    <n v="2805.18"/>
    <n v="89505"/>
    <x v="0"/>
    <n v="3078.8227466766357"/>
  </r>
  <r>
    <n v="2825"/>
    <s v="Carole Rosen"/>
    <x v="2"/>
    <n v="0.02"/>
    <n v="27.48"/>
    <n v="4"/>
    <x v="1"/>
    <x v="1"/>
    <x v="1"/>
    <x v="1"/>
    <x v="5"/>
    <s v="Belkin MediaBoard 104- Keyboard"/>
    <n v="0.75"/>
    <s v="United States"/>
    <x v="2"/>
    <x v="37"/>
    <s v="Boise"/>
    <n v="83701"/>
    <x v="138"/>
    <d v="2015-05-27T00:00:00"/>
    <n v="19.308"/>
    <n v="3"/>
    <n v="87.21"/>
    <n v="89497"/>
    <x v="2"/>
    <n v="514.4028659370091"/>
  </r>
  <r>
    <n v="2825"/>
    <s v="Carole Rosen"/>
    <x v="2"/>
    <n v="0.08"/>
    <n v="10.06"/>
    <n v="2.06"/>
    <x v="1"/>
    <x v="1"/>
    <x v="2"/>
    <x v="7"/>
    <x v="2"/>
    <s v="Riverleaf Stik-Withit® Designer Note Cubes®"/>
    <n v="0.39"/>
    <s v="United States"/>
    <x v="2"/>
    <x v="37"/>
    <s v="Boise"/>
    <n v="83701"/>
    <x v="138"/>
    <d v="2015-05-24T00:00:00"/>
    <n v="0.33"/>
    <n v="4"/>
    <n v="40.15"/>
    <n v="89497"/>
    <x v="2"/>
    <n v="47.892131818030343"/>
  </r>
  <r>
    <n v="699"/>
    <s v="Jenny Gold"/>
    <x v="4"/>
    <n v="0.1"/>
    <n v="4.26"/>
    <n v="1.2"/>
    <x v="1"/>
    <x v="1"/>
    <x v="2"/>
    <x v="2"/>
    <x v="2"/>
    <s v="Dixon Prang® Watercolor Pencils, 10-Color Set with Brush"/>
    <n v="0.44"/>
    <s v="United States"/>
    <x v="2"/>
    <x v="8"/>
    <s v="Los Angeles"/>
    <n v="90041"/>
    <x v="138"/>
    <d v="2015-05-21T00:00:00"/>
    <n v="15.42"/>
    <n v="88"/>
    <n v="351.56"/>
    <n v="3042"/>
    <x v="2"/>
    <n v="-17.260366062418804"/>
  </r>
  <r>
    <n v="700"/>
    <s v="Joseph Grossman"/>
    <x v="4"/>
    <n v="0.1"/>
    <n v="4.26"/>
    <n v="1.2"/>
    <x v="1"/>
    <x v="1"/>
    <x v="2"/>
    <x v="2"/>
    <x v="2"/>
    <s v="Dixon Prang® Watercolor Pencils, 10-Color Set with Brush"/>
    <n v="0.44"/>
    <s v="United States"/>
    <x v="2"/>
    <x v="8"/>
    <s v="Santa Maria"/>
    <n v="93454"/>
    <x v="138"/>
    <d v="2015-05-21T00:00:00"/>
    <n v="33.923999999999999"/>
    <n v="22"/>
    <n v="87.89"/>
    <n v="87980"/>
    <x v="2"/>
    <n v="1.6882059045444677"/>
  </r>
  <r>
    <n v="1106"/>
    <s v="Maxine Collier Grady"/>
    <x v="4"/>
    <n v="0.04"/>
    <n v="6.35"/>
    <n v="1.02"/>
    <x v="1"/>
    <x v="0"/>
    <x v="2"/>
    <x v="7"/>
    <x v="2"/>
    <s v="Telephone Message Books with Fax/Mobile Section, 5 1/2&quot; x 3 3/16&quot;"/>
    <n v="0.39"/>
    <s v="United States"/>
    <x v="1"/>
    <x v="18"/>
    <s v="Dallas"/>
    <n v="75220"/>
    <x v="138"/>
    <d v="2015-05-23T00:00:00"/>
    <n v="81.91"/>
    <n v="52"/>
    <n v="318.47000000000003"/>
    <n v="20261"/>
    <x v="1"/>
    <n v="70.39064484593483"/>
  </r>
  <r>
    <n v="1108"/>
    <s v="Dwight Bishop"/>
    <x v="4"/>
    <n v="0.09"/>
    <n v="31.74"/>
    <n v="12.62"/>
    <x v="2"/>
    <x v="0"/>
    <x v="2"/>
    <x v="5"/>
    <x v="5"/>
    <s v="GBC Wire Binding Strips"/>
    <n v="0.37"/>
    <s v="United States"/>
    <x v="1"/>
    <x v="18"/>
    <s v="Lancaster"/>
    <n v="75146"/>
    <x v="138"/>
    <d v="2015-05-20T00:00:00"/>
    <n v="67.107500000000002"/>
    <n v="9"/>
    <n v="270.55"/>
    <n v="86409"/>
    <x v="1"/>
    <n v="323.51872701495989"/>
  </r>
  <r>
    <n v="1108"/>
    <s v="Dwight Bishop"/>
    <x v="4"/>
    <n v="0.04"/>
    <n v="6.35"/>
    <n v="1.02"/>
    <x v="1"/>
    <x v="0"/>
    <x v="2"/>
    <x v="7"/>
    <x v="2"/>
    <s v="Telephone Message Books with Fax/Mobile Section, 5 1/2&quot; x 3 3/16&quot;"/>
    <n v="0.39"/>
    <s v="United States"/>
    <x v="1"/>
    <x v="18"/>
    <s v="Lancaster"/>
    <n v="75146"/>
    <x v="138"/>
    <d v="2015-05-23T00:00:00"/>
    <n v="54.937800000000003"/>
    <n v="13"/>
    <n v="79.62"/>
    <n v="86409"/>
    <x v="1"/>
    <n v="42.770418256693219"/>
  </r>
  <r>
    <n v="1108"/>
    <s v="Dwight Bishop"/>
    <x v="4"/>
    <n v="0.02"/>
    <n v="65.989999999999995"/>
    <n v="8.99"/>
    <x v="2"/>
    <x v="0"/>
    <x v="1"/>
    <x v="12"/>
    <x v="5"/>
    <s v="Talkabout T8367"/>
    <n v="0.56000000000000005"/>
    <s v="United States"/>
    <x v="1"/>
    <x v="18"/>
    <s v="Lancaster"/>
    <n v="75146"/>
    <x v="138"/>
    <d v="2015-05-21T00:00:00"/>
    <n v="168.23699999999999"/>
    <n v="8"/>
    <n v="479.79"/>
    <n v="86409"/>
    <x v="1"/>
    <n v="638.242035662803"/>
  </r>
  <r>
    <n v="1974"/>
    <s v="Robert Brantley"/>
    <x v="4"/>
    <n v="0.09"/>
    <n v="20.48"/>
    <n v="6.32"/>
    <x v="1"/>
    <x v="1"/>
    <x v="2"/>
    <x v="8"/>
    <x v="5"/>
    <s v="Kensington 6 Outlet Guardian Standard Surge Protector"/>
    <n v="0.57999999999999996"/>
    <s v="United States"/>
    <x v="1"/>
    <x v="25"/>
    <s v="Dearborn Heights"/>
    <n v="48127"/>
    <x v="138"/>
    <d v="2015-05-21T00:00:00"/>
    <n v="-16.89"/>
    <n v="5"/>
    <n v="99.02"/>
    <n v="89040"/>
    <x v="1"/>
    <n v="264.9610479374856"/>
  </r>
  <r>
    <n v="1974"/>
    <s v="Robert Brantley"/>
    <x v="4"/>
    <n v="0.06"/>
    <n v="15.67"/>
    <n v="1.39"/>
    <x v="1"/>
    <x v="1"/>
    <x v="2"/>
    <x v="15"/>
    <x v="5"/>
    <s v="#10 White Business Envelopes,4 1/8 x 9 1/2"/>
    <n v="0.38"/>
    <s v="United States"/>
    <x v="1"/>
    <x v="25"/>
    <s v="Dearborn Heights"/>
    <n v="48127"/>
    <x v="138"/>
    <d v="2015-05-21T00:00:00"/>
    <n v="25.51"/>
    <n v="3"/>
    <n v="46.4"/>
    <n v="89040"/>
    <x v="1"/>
    <n v="10.635587082610321"/>
  </r>
  <r>
    <n v="2159"/>
    <s v="Wesley Field"/>
    <x v="4"/>
    <n v="0.08"/>
    <n v="30.98"/>
    <n v="8.74"/>
    <x v="1"/>
    <x v="3"/>
    <x v="2"/>
    <x v="7"/>
    <x v="5"/>
    <s v="Xerox 1979"/>
    <n v="0.4"/>
    <s v="United States"/>
    <x v="1"/>
    <x v="25"/>
    <s v="Westland"/>
    <n v="48185"/>
    <x v="138"/>
    <d v="2015-05-21T00:00:00"/>
    <n v="371.27199999999999"/>
    <n v="25"/>
    <n v="727.2"/>
    <n v="90387"/>
    <x v="1"/>
    <n v="648.16551339838907"/>
  </r>
  <r>
    <n v="2162"/>
    <s v="Brenda Jain"/>
    <x v="4"/>
    <n v="0.09"/>
    <n v="159.31"/>
    <n v="60"/>
    <x v="0"/>
    <x v="3"/>
    <x v="0"/>
    <x v="0"/>
    <x v="3"/>
    <s v="Hon Non-Folding Utility Tables"/>
    <n v="0.55000000000000004"/>
    <s v="United States"/>
    <x v="3"/>
    <x v="28"/>
    <s v="Sharon"/>
    <n v="16146"/>
    <x v="138"/>
    <d v="2015-05-22T00:00:00"/>
    <n v="77.000895400000005"/>
    <n v="41"/>
    <n v="6173.42"/>
    <n v="90387"/>
    <x v="3"/>
    <n v="2480.19916436013"/>
  </r>
  <r>
    <n v="2162"/>
    <s v="Brenda Jain"/>
    <x v="4"/>
    <n v="0.06"/>
    <n v="55.99"/>
    <n v="5"/>
    <x v="1"/>
    <x v="3"/>
    <x v="1"/>
    <x v="12"/>
    <x v="1"/>
    <s v="Accessory36"/>
    <n v="0.83"/>
    <s v="United States"/>
    <x v="3"/>
    <x v="28"/>
    <s v="Sharon"/>
    <n v="16146"/>
    <x v="138"/>
    <d v="2015-05-22T00:00:00"/>
    <n v="27.968599999999999"/>
    <n v="33"/>
    <n v="1553.7"/>
    <n v="90387"/>
    <x v="3"/>
    <n v="642.22941209978467"/>
  </r>
  <r>
    <n v="871"/>
    <s v="Sandy Ellington"/>
    <x v="3"/>
    <n v="0.01"/>
    <n v="5.94"/>
    <n v="9.92"/>
    <x v="1"/>
    <x v="2"/>
    <x v="2"/>
    <x v="5"/>
    <x v="5"/>
    <s v="Storex Dura Pro™ Binders"/>
    <n v="0.38"/>
    <s v="United States"/>
    <x v="2"/>
    <x v="26"/>
    <s v="Reno"/>
    <n v="89502"/>
    <x v="138"/>
    <d v="2015-05-23T00:00:00"/>
    <n v="-239.315"/>
    <n v="12"/>
    <n v="74.77"/>
    <n v="90578"/>
    <x v="2"/>
    <n v="225.40868651415181"/>
  </r>
  <r>
    <n v="871"/>
    <s v="Sandy Ellington"/>
    <x v="3"/>
    <n v="0"/>
    <n v="6.48"/>
    <n v="5.1100000000000003"/>
    <x v="1"/>
    <x v="2"/>
    <x v="2"/>
    <x v="7"/>
    <x v="5"/>
    <s v="Xerox 231"/>
    <n v="0.37"/>
    <s v="United States"/>
    <x v="2"/>
    <x v="26"/>
    <s v="Reno"/>
    <n v="89502"/>
    <x v="138"/>
    <d v="2015-05-22T00:00:00"/>
    <n v="-33.31"/>
    <n v="18"/>
    <n v="127.81"/>
    <n v="90578"/>
    <x v="2"/>
    <n v="303.40632087491286"/>
  </r>
  <r>
    <n v="922"/>
    <s v="Dolores Abrams"/>
    <x v="3"/>
    <n v="0.01"/>
    <n v="65.989999999999995"/>
    <n v="8.99"/>
    <x v="2"/>
    <x v="0"/>
    <x v="1"/>
    <x v="12"/>
    <x v="5"/>
    <s v="5180"/>
    <n v="0.56000000000000005"/>
    <s v="United States"/>
    <x v="2"/>
    <x v="8"/>
    <s v="Rancho Cucamonga"/>
    <n v="91730"/>
    <x v="138"/>
    <d v="2015-05-21T00:00:00"/>
    <n v="396.97199999999998"/>
    <n v="14"/>
    <n v="782"/>
    <n v="87135"/>
    <x v="2"/>
    <n v="1067.3470417175506"/>
  </r>
  <r>
    <n v="1708"/>
    <s v="Lillian Day"/>
    <x v="3"/>
    <n v="0.03"/>
    <n v="205.99"/>
    <n v="3"/>
    <x v="1"/>
    <x v="0"/>
    <x v="1"/>
    <x v="12"/>
    <x v="5"/>
    <s v="6185"/>
    <n v="0.57999999999999996"/>
    <s v="United States"/>
    <x v="3"/>
    <x v="27"/>
    <s v="Shaker Heights"/>
    <n v="44118"/>
    <x v="138"/>
    <d v="2015-05-21T00:00:00"/>
    <n v="3670.3515000000002"/>
    <n v="29"/>
    <n v="5319.35"/>
    <n v="88784"/>
    <x v="3"/>
    <n v="4778.0795405791014"/>
  </r>
  <r>
    <n v="276"/>
    <s v="Lucille Rankin"/>
    <x v="0"/>
    <n v="0.04"/>
    <n v="1.98"/>
    <n v="0.7"/>
    <x v="2"/>
    <x v="3"/>
    <x v="2"/>
    <x v="14"/>
    <x v="2"/>
    <s v="Brites Rubber Bands, 1 1/2 oz. Box"/>
    <n v="0.83"/>
    <s v="United States"/>
    <x v="3"/>
    <x v="22"/>
    <s v="Newington"/>
    <n v="6111"/>
    <x v="139"/>
    <d v="2015-05-22T00:00:00"/>
    <n v="-1"/>
    <n v="3"/>
    <n v="8.3000000000000007"/>
    <n v="89291"/>
    <x v="3"/>
    <n v="532.74181916601117"/>
  </r>
  <r>
    <n v="282"/>
    <s v="Vickie Andrews"/>
    <x v="0"/>
    <n v="0.03"/>
    <n v="55.99"/>
    <n v="5"/>
    <x v="1"/>
    <x v="3"/>
    <x v="1"/>
    <x v="12"/>
    <x v="1"/>
    <s v="Accessory36"/>
    <n v="0.83"/>
    <s v="United States"/>
    <x v="3"/>
    <x v="33"/>
    <s v="Belleville"/>
    <n v="7109"/>
    <x v="139"/>
    <d v="2015-05-22T00:00:00"/>
    <n v="-221.25399999999999"/>
    <n v="9"/>
    <n v="416.95"/>
    <n v="89291"/>
    <x v="3"/>
    <n v="684.09233052592651"/>
  </r>
  <r>
    <n v="825"/>
    <s v="Marvin Hunt"/>
    <x v="0"/>
    <n v="0"/>
    <n v="11.97"/>
    <n v="4.9800000000000004"/>
    <x v="1"/>
    <x v="2"/>
    <x v="2"/>
    <x v="8"/>
    <x v="5"/>
    <s v="Staples 6 Outlet Surge"/>
    <n v="0.57999999999999996"/>
    <s v="United States"/>
    <x v="1"/>
    <x v="18"/>
    <s v="Abilene"/>
    <n v="79605"/>
    <x v="139"/>
    <d v="2015-05-24T00:00:00"/>
    <n v="3.3839999999999999"/>
    <n v="4"/>
    <n v="53.3"/>
    <n v="89258"/>
    <x v="1"/>
    <n v="618.12056221428679"/>
  </r>
  <r>
    <n v="406"/>
    <s v="June Frank Hammond"/>
    <x v="1"/>
    <n v="0.03"/>
    <n v="4.9800000000000004"/>
    <n v="0.8"/>
    <x v="1"/>
    <x v="0"/>
    <x v="2"/>
    <x v="7"/>
    <x v="2"/>
    <s v="Rediform S.O.S. Phone Message Books"/>
    <n v="0.36"/>
    <s v="United States"/>
    <x v="3"/>
    <x v="33"/>
    <s v="South Vineland"/>
    <n v="8360"/>
    <x v="139"/>
    <d v="2015-05-22T00:00:00"/>
    <n v="50.2044"/>
    <n v="15"/>
    <n v="72.760000000000005"/>
    <n v="87804"/>
    <x v="3"/>
    <n v="-6.0285182548060057"/>
  </r>
  <r>
    <n v="1106"/>
    <s v="Maxine Collier Grady"/>
    <x v="1"/>
    <n v="0.01"/>
    <n v="9.31"/>
    <n v="3.98"/>
    <x v="1"/>
    <x v="0"/>
    <x v="2"/>
    <x v="16"/>
    <x v="1"/>
    <s v="Acme® Forged Steel Scissors with Black Enamel Handles"/>
    <n v="0.56000000000000005"/>
    <s v="United States"/>
    <x v="1"/>
    <x v="18"/>
    <s v="Dallas"/>
    <n v="75220"/>
    <x v="139"/>
    <d v="2015-05-22T00:00:00"/>
    <n v="-10.9"/>
    <n v="61"/>
    <n v="586.96"/>
    <n v="646"/>
    <x v="1"/>
    <n v="212.31232308556136"/>
  </r>
  <r>
    <n v="1107"/>
    <s v="Joanna Keith"/>
    <x v="1"/>
    <n v="0.01"/>
    <n v="9.31"/>
    <n v="3.98"/>
    <x v="1"/>
    <x v="0"/>
    <x v="2"/>
    <x v="16"/>
    <x v="1"/>
    <s v="Acme® Forged Steel Scissors with Black Enamel Handles"/>
    <n v="0.56000000000000005"/>
    <s v="United States"/>
    <x v="1"/>
    <x v="18"/>
    <s v="Lake Jackson"/>
    <n v="77566"/>
    <x v="139"/>
    <d v="2015-05-22T00:00:00"/>
    <n v="2.1800000000000002"/>
    <n v="15"/>
    <n v="144.33000000000001"/>
    <n v="86411"/>
    <x v="1"/>
    <n v="225.70657953432269"/>
  </r>
  <r>
    <n v="820"/>
    <s v="Catherine Mullins"/>
    <x v="2"/>
    <n v="0.09"/>
    <n v="5.84"/>
    <n v="0.83"/>
    <x v="1"/>
    <x v="0"/>
    <x v="2"/>
    <x v="2"/>
    <x v="2"/>
    <s v="Avery Hi-Liter® Smear-Safe Highlighters"/>
    <n v="0.49"/>
    <s v="United States"/>
    <x v="2"/>
    <x v="4"/>
    <s v="Walla Walla"/>
    <n v="99362"/>
    <x v="139"/>
    <d v="2015-05-25T00:00:00"/>
    <n v="-2.87"/>
    <n v="1"/>
    <n v="5.9"/>
    <n v="90244"/>
    <x v="2"/>
    <n v="93.805995858125286"/>
  </r>
  <r>
    <n v="1527"/>
    <s v="Neil Parker"/>
    <x v="2"/>
    <n v="0.09"/>
    <n v="50.98"/>
    <n v="6.5"/>
    <x v="1"/>
    <x v="2"/>
    <x v="1"/>
    <x v="1"/>
    <x v="5"/>
    <s v="Microsoft Natural Multimedia Keyboard"/>
    <n v="0.73"/>
    <s v="United States"/>
    <x v="0"/>
    <x v="16"/>
    <s v="Decatur"/>
    <n v="35601"/>
    <x v="139"/>
    <d v="2015-05-28T00:00:00"/>
    <n v="70.176000000000002"/>
    <n v="28"/>
    <n v="1395.41"/>
    <n v="86815"/>
    <x v="0"/>
    <n v="705.71345248347166"/>
  </r>
  <r>
    <n v="3319"/>
    <s v="Marlene Davidson"/>
    <x v="2"/>
    <n v="0.03"/>
    <n v="20.98"/>
    <n v="1.49"/>
    <x v="1"/>
    <x v="0"/>
    <x v="2"/>
    <x v="5"/>
    <x v="5"/>
    <s v="Avery Legal 4-Ring Binder"/>
    <n v="0.35"/>
    <s v="United States"/>
    <x v="0"/>
    <x v="34"/>
    <s v="Hendersonville"/>
    <n v="37075"/>
    <x v="139"/>
    <d v="2015-05-21T00:00:00"/>
    <n v="30.024000000000001"/>
    <n v="20"/>
    <n v="431.43"/>
    <n v="90104"/>
    <x v="0"/>
    <n v="116.45313776740879"/>
  </r>
  <r>
    <n v="1129"/>
    <s v="Pam Patton"/>
    <x v="4"/>
    <n v="0.02"/>
    <n v="7.64"/>
    <n v="1.39"/>
    <x v="1"/>
    <x v="2"/>
    <x v="2"/>
    <x v="15"/>
    <x v="5"/>
    <s v="#10- 4 1/8&quot; x 9 1/2&quot; Security-Tint Envelopes"/>
    <n v="0.36"/>
    <s v="United States"/>
    <x v="3"/>
    <x v="35"/>
    <s v="Boston"/>
    <n v="2118"/>
    <x v="139"/>
    <d v="2015-05-23T00:00:00"/>
    <n v="117.38"/>
    <n v="52"/>
    <n v="406.91"/>
    <n v="13735"/>
    <x v="3"/>
    <n v="148.73816681132584"/>
  </r>
  <r>
    <n v="1131"/>
    <s v="Benjamin Strauss"/>
    <x v="4"/>
    <n v="0.02"/>
    <n v="7.64"/>
    <n v="1.39"/>
    <x v="1"/>
    <x v="2"/>
    <x v="2"/>
    <x v="15"/>
    <x v="5"/>
    <s v="#10- 4 1/8&quot; x 9 1/2&quot; Security-Tint Envelopes"/>
    <n v="0.36"/>
    <s v="United States"/>
    <x v="1"/>
    <x v="18"/>
    <s v="El Paso"/>
    <n v="79907"/>
    <x v="139"/>
    <d v="2015-05-23T00:00:00"/>
    <n v="70.193700000000007"/>
    <n v="13"/>
    <n v="101.73"/>
    <n v="88103"/>
    <x v="1"/>
    <n v="100.41818186727491"/>
  </r>
  <r>
    <n v="1254"/>
    <s v="Anne Bland"/>
    <x v="4"/>
    <n v="0.04"/>
    <n v="2.08"/>
    <n v="1.49"/>
    <x v="1"/>
    <x v="2"/>
    <x v="2"/>
    <x v="5"/>
    <x v="5"/>
    <s v="Economy Binders"/>
    <n v="0.36"/>
    <s v="United States"/>
    <x v="1"/>
    <x v="18"/>
    <s v="Channelview"/>
    <n v="77530"/>
    <x v="139"/>
    <d v="2015-05-23T00:00:00"/>
    <n v="-11.281499999999999"/>
    <n v="16"/>
    <n v="33.770000000000003"/>
    <n v="89982"/>
    <x v="1"/>
    <n v="-10.887818645150904"/>
  </r>
  <r>
    <n v="19"/>
    <s v="Jim Rodgers"/>
    <x v="3"/>
    <n v="7.0000000000000007E-2"/>
    <n v="12.99"/>
    <n v="9.44"/>
    <x v="1"/>
    <x v="0"/>
    <x v="1"/>
    <x v="3"/>
    <x v="6"/>
    <s v="Hewlett Packard 6S Scientific Calculator"/>
    <n v="0.39"/>
    <s v="United States"/>
    <x v="2"/>
    <x v="24"/>
    <s v="Missoula"/>
    <n v="59801"/>
    <x v="139"/>
    <d v="2015-05-23T00:00:00"/>
    <n v="-114.6399"/>
    <n v="18"/>
    <n v="231.79"/>
    <n v="90032"/>
    <x v="2"/>
    <n v="291.08698920614847"/>
  </r>
  <r>
    <n v="21"/>
    <s v="Tony Wilkins Winters"/>
    <x v="3"/>
    <n v="0.08"/>
    <n v="5"/>
    <n v="3.39"/>
    <x v="1"/>
    <x v="0"/>
    <x v="2"/>
    <x v="14"/>
    <x v="2"/>
    <s v="Advantus Plastic Paper Clips"/>
    <n v="0.37"/>
    <s v="United States"/>
    <x v="3"/>
    <x v="11"/>
    <s v="New York City"/>
    <n v="10012"/>
    <x v="139"/>
    <d v="2015-05-22T00:00:00"/>
    <n v="-17.489999999999998"/>
    <n v="58"/>
    <n v="293.06"/>
    <n v="42949"/>
    <x v="3"/>
    <n v="175.08680859967191"/>
  </r>
  <r>
    <n v="21"/>
    <s v="Tony Wilkins Winters"/>
    <x v="3"/>
    <n v="7.0000000000000007E-2"/>
    <n v="12.99"/>
    <n v="9.44"/>
    <x v="1"/>
    <x v="0"/>
    <x v="1"/>
    <x v="3"/>
    <x v="6"/>
    <s v="Hewlett Packard 6S Scientific Calculator"/>
    <n v="0.39"/>
    <s v="United States"/>
    <x v="3"/>
    <x v="11"/>
    <s v="New York City"/>
    <n v="10012"/>
    <x v="139"/>
    <d v="2015-05-23T00:00:00"/>
    <n v="-114.6399"/>
    <n v="71"/>
    <n v="914.29"/>
    <n v="42949"/>
    <x v="3"/>
    <n v="291.08698920614847"/>
  </r>
  <r>
    <n v="3206"/>
    <s v="Dana Rankin"/>
    <x v="3"/>
    <n v="0.06"/>
    <n v="218.08"/>
    <n v="18.059999999999999"/>
    <x v="2"/>
    <x v="1"/>
    <x v="0"/>
    <x v="9"/>
    <x v="4"/>
    <s v="Lifetime Advantage™ Folding Chairs, 4/Carton"/>
    <n v="0.56999999999999995"/>
    <s v="United States"/>
    <x v="2"/>
    <x v="37"/>
    <s v="Twin Falls"/>
    <n v="83301"/>
    <x v="139"/>
    <d v="2015-05-23T00:00:00"/>
    <n v="969.42"/>
    <n v="7"/>
    <n v="1488.51"/>
    <n v="87934"/>
    <x v="2"/>
    <n v="2336.1328039334344"/>
  </r>
  <r>
    <n v="2385"/>
    <s v="Janice Frye"/>
    <x v="0"/>
    <n v="0.1"/>
    <n v="130.97999999999999"/>
    <n v="30"/>
    <x v="0"/>
    <x v="0"/>
    <x v="0"/>
    <x v="9"/>
    <x v="3"/>
    <s v="Office Star - Contemporary Task Swivel chair with 2-way adjustable arms, Plum"/>
    <n v="0.78"/>
    <s v="United States"/>
    <x v="2"/>
    <x v="43"/>
    <s v="Las Cruces"/>
    <n v="88001"/>
    <x v="140"/>
    <d v="2015-05-24T00:00:00"/>
    <n v="2000.11"/>
    <n v="18"/>
    <n v="2259.9899999999998"/>
    <n v="89184"/>
    <x v="2"/>
    <n v="3984.3445450491122"/>
  </r>
  <r>
    <n v="2699"/>
    <s v="Marcia Greenberg"/>
    <x v="0"/>
    <n v="0.06"/>
    <n v="4.9800000000000004"/>
    <n v="4.95"/>
    <x v="1"/>
    <x v="3"/>
    <x v="2"/>
    <x v="5"/>
    <x v="5"/>
    <s v="Cardinal Holdit Business Card Pockets"/>
    <n v="0.37"/>
    <s v="United States"/>
    <x v="2"/>
    <x v="41"/>
    <s v="Bullhead City"/>
    <n v="86442"/>
    <x v="140"/>
    <d v="2015-05-24T00:00:00"/>
    <n v="-103.224"/>
    <n v="16"/>
    <n v="78.989999999999995"/>
    <n v="87677"/>
    <x v="2"/>
    <n v="241.58308722621118"/>
  </r>
  <r>
    <n v="181"/>
    <s v="Wesley Waller"/>
    <x v="1"/>
    <n v="7.0000000000000007E-2"/>
    <n v="1.68"/>
    <n v="1.57"/>
    <x v="1"/>
    <x v="3"/>
    <x v="2"/>
    <x v="2"/>
    <x v="2"/>
    <s v="Newell 323"/>
    <n v="0.59"/>
    <s v="United States"/>
    <x v="2"/>
    <x v="8"/>
    <s v="San Francisco"/>
    <n v="94122"/>
    <x v="140"/>
    <d v="2015-05-23T00:00:00"/>
    <n v="-35.75"/>
    <n v="116"/>
    <n v="186.59"/>
    <n v="3585"/>
    <x v="2"/>
    <n v="90.670109999577306"/>
  </r>
  <r>
    <n v="188"/>
    <s v="Alex Harrell"/>
    <x v="1"/>
    <n v="7.0000000000000007E-2"/>
    <n v="10.06"/>
    <n v="2.06"/>
    <x v="1"/>
    <x v="3"/>
    <x v="2"/>
    <x v="7"/>
    <x v="2"/>
    <s v="Riverleaf Stik-Withit® Designer Note Cubes®"/>
    <n v="0.39"/>
    <s v="United States"/>
    <x v="1"/>
    <x v="18"/>
    <s v="Gainesville"/>
    <n v="76240"/>
    <x v="140"/>
    <d v="2015-05-22T00:00:00"/>
    <n v="152.65559999999999"/>
    <n v="23"/>
    <n v="221.24"/>
    <n v="88361"/>
    <x v="1"/>
    <n v="157.16480841134225"/>
  </r>
  <r>
    <n v="188"/>
    <s v="Alex Harrell"/>
    <x v="1"/>
    <n v="7.0000000000000007E-2"/>
    <n v="1.68"/>
    <n v="1.57"/>
    <x v="1"/>
    <x v="3"/>
    <x v="2"/>
    <x v="2"/>
    <x v="2"/>
    <s v="Newell 323"/>
    <n v="0.59"/>
    <s v="United States"/>
    <x v="1"/>
    <x v="18"/>
    <s v="Gainesville"/>
    <n v="76240"/>
    <x v="140"/>
    <d v="2015-05-23T00:00:00"/>
    <n v="7.15"/>
    <n v="29"/>
    <n v="46.65"/>
    <n v="88361"/>
    <x v="1"/>
    <n v="134.60081348978073"/>
  </r>
  <r>
    <n v="1246"/>
    <s v="Lois Hansen"/>
    <x v="2"/>
    <n v="0.03"/>
    <n v="256.99"/>
    <n v="11.25"/>
    <x v="1"/>
    <x v="2"/>
    <x v="1"/>
    <x v="1"/>
    <x v="5"/>
    <s v="Hayes Optima 56K V.90 Internal Voice Modem"/>
    <n v="0.51"/>
    <s v="United States"/>
    <x v="3"/>
    <x v="11"/>
    <s v="New York City"/>
    <n v="10009"/>
    <x v="140"/>
    <d v="2015-05-22T00:00:00"/>
    <n v="1489.8"/>
    <n v="32"/>
    <n v="8216.2800000000007"/>
    <n v="46853"/>
    <x v="3"/>
    <n v="2792.9872232019779"/>
  </r>
  <r>
    <n v="1257"/>
    <s v="Ryan Foster"/>
    <x v="4"/>
    <n v="0.01"/>
    <n v="115.99"/>
    <n v="56.14"/>
    <x v="0"/>
    <x v="2"/>
    <x v="1"/>
    <x v="3"/>
    <x v="3"/>
    <s v="Hewlett-Packard Deskjet 5550 Color Inkjet Printer"/>
    <n v="0.4"/>
    <s v="United States"/>
    <x v="2"/>
    <x v="3"/>
    <s v="Aurora"/>
    <n v="80013"/>
    <x v="140"/>
    <d v="2015-05-23T00:00:00"/>
    <n v="-164.39519999999999"/>
    <n v="5"/>
    <n v="604.35"/>
    <n v="86535"/>
    <x v="2"/>
    <n v="1949.2149644661174"/>
  </r>
  <r>
    <n v="2976"/>
    <s v="Fred Barber"/>
    <x v="4"/>
    <n v="0.01"/>
    <n v="35.99"/>
    <n v="0.99"/>
    <x v="1"/>
    <x v="0"/>
    <x v="1"/>
    <x v="12"/>
    <x v="1"/>
    <s v="Accessory31"/>
    <n v="0.35"/>
    <s v="United States"/>
    <x v="1"/>
    <x v="30"/>
    <s v="Oak Creek"/>
    <n v="53154"/>
    <x v="140"/>
    <d v="2015-05-23T00:00:00"/>
    <n v="882.48239999999998"/>
    <n v="41"/>
    <n v="1278.96"/>
    <n v="89047"/>
    <x v="1"/>
    <n v="968.81333213871449"/>
  </r>
  <r>
    <n v="2198"/>
    <s v="Lester Woodward Maynard"/>
    <x v="3"/>
    <n v="0.03"/>
    <n v="25.98"/>
    <n v="4.08"/>
    <x v="1"/>
    <x v="0"/>
    <x v="2"/>
    <x v="2"/>
    <x v="1"/>
    <s v="Boston 1799 Powerhouse™ Electric Pencil Sharpener"/>
    <n v="0.56999999999999995"/>
    <s v="United States"/>
    <x v="3"/>
    <x v="11"/>
    <s v="Lindenhurst"/>
    <n v="11757"/>
    <x v="140"/>
    <d v="2015-05-25T00:00:00"/>
    <n v="295.90649999999999"/>
    <n v="16"/>
    <n v="428.85"/>
    <n v="89174"/>
    <x v="3"/>
    <n v="780.09677629826081"/>
  </r>
  <r>
    <n v="2198"/>
    <s v="Lester Woodward Maynard"/>
    <x v="3"/>
    <n v="0.1"/>
    <n v="20.98"/>
    <n v="53.03"/>
    <x v="0"/>
    <x v="0"/>
    <x v="2"/>
    <x v="6"/>
    <x v="3"/>
    <s v="Tennsco Lockers, Gray"/>
    <n v="0.78"/>
    <s v="United States"/>
    <x v="3"/>
    <x v="11"/>
    <s v="Lindenhurst"/>
    <n v="11757"/>
    <x v="140"/>
    <d v="2015-05-22T00:00:00"/>
    <n v="-2111.36"/>
    <n v="16"/>
    <n v="342.54"/>
    <n v="89174"/>
    <x v="3"/>
    <n v="-23.003701256391299"/>
  </r>
  <r>
    <n v="2526"/>
    <s v="Derek Sweeney"/>
    <x v="0"/>
    <n v="0.01"/>
    <n v="2.16"/>
    <n v="6.05"/>
    <x v="1"/>
    <x v="3"/>
    <x v="2"/>
    <x v="5"/>
    <x v="5"/>
    <s v="Peel &amp; Stick Add-On Corner Pockets"/>
    <n v="0.37"/>
    <s v="United States"/>
    <x v="0"/>
    <x v="17"/>
    <s v="Lafayette"/>
    <n v="70506"/>
    <x v="141"/>
    <d v="2015-05-25T00:00:00"/>
    <n v="395.76"/>
    <n v="24"/>
    <n v="58.05"/>
    <n v="87208"/>
    <x v="0"/>
    <n v="807.16520806867254"/>
  </r>
  <r>
    <n v="2527"/>
    <s v="Gretchen Orr"/>
    <x v="0"/>
    <n v="7.0000000000000007E-2"/>
    <n v="21.38"/>
    <n v="8.99"/>
    <x v="1"/>
    <x v="3"/>
    <x v="2"/>
    <x v="2"/>
    <x v="1"/>
    <s v="Boston 1730 StandUp Electric Pencil Sharpener"/>
    <n v="0.59"/>
    <s v="United States"/>
    <x v="0"/>
    <x v="17"/>
    <s v="Lake Charles"/>
    <n v="70601"/>
    <x v="141"/>
    <d v="2015-05-25T00:00:00"/>
    <n v="-39.396000000000001"/>
    <n v="3"/>
    <n v="68.64"/>
    <n v="87208"/>
    <x v="0"/>
    <n v="646.24369602612228"/>
  </r>
  <r>
    <n v="1182"/>
    <s v="Jesse Williamson"/>
    <x v="1"/>
    <n v="7.0000000000000007E-2"/>
    <n v="2.61"/>
    <n v="0.5"/>
    <x v="1"/>
    <x v="2"/>
    <x v="2"/>
    <x v="13"/>
    <x v="5"/>
    <s v="Avery 494"/>
    <n v="0.39"/>
    <s v="United States"/>
    <x v="2"/>
    <x v="15"/>
    <s v="Spanish Fork"/>
    <n v="84660"/>
    <x v="141"/>
    <d v="2015-05-23T00:00:00"/>
    <n v="27.013500000000001"/>
    <n v="15"/>
    <n v="39.15"/>
    <n v="86913"/>
    <x v="2"/>
    <n v="-7.5163532949742127"/>
  </r>
  <r>
    <n v="3249"/>
    <s v="Nicole Goldstein"/>
    <x v="1"/>
    <n v="0.03"/>
    <n v="42.8"/>
    <n v="2.99"/>
    <x v="1"/>
    <x v="3"/>
    <x v="2"/>
    <x v="5"/>
    <x v="5"/>
    <s v="Wilson Jones Elliptical Ring 3 1/2&quot; Capacity Binders, 800 sheets"/>
    <n v="0.36"/>
    <s v="United States"/>
    <x v="3"/>
    <x v="36"/>
    <s v="Annapolis"/>
    <n v="21403"/>
    <x v="141"/>
    <d v="2015-05-24T00:00:00"/>
    <n v="462.92099999999999"/>
    <n v="16"/>
    <n v="670.9"/>
    <n v="87298"/>
    <x v="3"/>
    <n v="604.66735919293137"/>
  </r>
  <r>
    <n v="460"/>
    <s v="Anne Armstrong"/>
    <x v="2"/>
    <n v="7.0000000000000007E-2"/>
    <n v="16.91"/>
    <n v="6.25"/>
    <x v="1"/>
    <x v="2"/>
    <x v="2"/>
    <x v="6"/>
    <x v="5"/>
    <s v="Tenex Personal Self-Stacking Standard File Box, Black/Gray"/>
    <n v="0.57999999999999996"/>
    <s v="United States"/>
    <x v="3"/>
    <x v="33"/>
    <s v="Millville"/>
    <n v="8332"/>
    <x v="141"/>
    <d v="2015-05-30T00:00:00"/>
    <n v="7.9"/>
    <n v="31"/>
    <n v="492.9"/>
    <n v="86014"/>
    <x v="3"/>
    <n v="416.82329619720588"/>
  </r>
  <r>
    <n v="2858"/>
    <s v="Jerry Webster"/>
    <x v="2"/>
    <n v="0.04"/>
    <n v="67.28"/>
    <n v="19.989999999999998"/>
    <x v="1"/>
    <x v="3"/>
    <x v="2"/>
    <x v="5"/>
    <x v="5"/>
    <s v="Catalog Binders with Expanding Posts"/>
    <n v="0.4"/>
    <s v="United States"/>
    <x v="0"/>
    <x v="12"/>
    <s v="Fruit Cove"/>
    <n v="32259"/>
    <x v="141"/>
    <d v="2015-05-28T00:00:00"/>
    <n v="14.754"/>
    <n v="30"/>
    <n v="2051.6799999999998"/>
    <n v="88282"/>
    <x v="0"/>
    <n v="801.19757945446861"/>
  </r>
  <r>
    <n v="2858"/>
    <s v="Jerry Webster"/>
    <x v="2"/>
    <n v="0.1"/>
    <n v="130.97999999999999"/>
    <n v="54.74"/>
    <x v="0"/>
    <x v="3"/>
    <x v="0"/>
    <x v="10"/>
    <x v="0"/>
    <s v="O'Sullivan Elevations Bookcase, Cherry Finish"/>
    <n v="0.69"/>
    <s v="United States"/>
    <x v="0"/>
    <x v="12"/>
    <s v="Fruit Cove"/>
    <n v="32259"/>
    <x v="141"/>
    <d v="2015-05-23T00:00:00"/>
    <n v="669.61199999999997"/>
    <n v="42"/>
    <n v="5295.03"/>
    <n v="88282"/>
    <x v="0"/>
    <n v="3029.6649167515752"/>
  </r>
  <r>
    <n v="2858"/>
    <s v="Jerry Webster"/>
    <x v="2"/>
    <n v="0.04"/>
    <n v="2.78"/>
    <n v="1.25"/>
    <x v="1"/>
    <x v="3"/>
    <x v="2"/>
    <x v="2"/>
    <x v="2"/>
    <s v="Newell 318"/>
    <n v="0.59"/>
    <s v="United States"/>
    <x v="0"/>
    <x v="12"/>
    <s v="Fruit Cove"/>
    <n v="32259"/>
    <x v="141"/>
    <d v="2015-05-23T00:00:00"/>
    <n v="213"/>
    <n v="28"/>
    <n v="80.27"/>
    <n v="88282"/>
    <x v="0"/>
    <n v="442.08036407039788"/>
  </r>
  <r>
    <n v="398"/>
    <s v="Bruce Stark"/>
    <x v="4"/>
    <n v="0.05"/>
    <n v="63.94"/>
    <n v="14.48"/>
    <x v="1"/>
    <x v="3"/>
    <x v="0"/>
    <x v="11"/>
    <x v="5"/>
    <s v="Howard Miller 16&quot; Diameter Gallery Wall Clock"/>
    <n v="0.46"/>
    <s v="United States"/>
    <x v="3"/>
    <x v="27"/>
    <s v="Dayton"/>
    <n v="45406"/>
    <x v="141"/>
    <d v="2015-05-25T00:00:00"/>
    <n v="1372.6307999999999"/>
    <n v="31"/>
    <n v="1989.32"/>
    <n v="89320"/>
    <x v="3"/>
    <n v="2005.1981895174617"/>
  </r>
  <r>
    <n v="540"/>
    <s v="Ruth Lamm"/>
    <x v="4"/>
    <n v="0.05"/>
    <n v="204.1"/>
    <n v="13.99"/>
    <x v="1"/>
    <x v="0"/>
    <x v="1"/>
    <x v="3"/>
    <x v="6"/>
    <s v="Soundgear Copyboard Conference Phone, Optional Battery"/>
    <n v="0.37"/>
    <s v="United States"/>
    <x v="1"/>
    <x v="10"/>
    <s v="Vernon Hills"/>
    <n v="60061"/>
    <x v="141"/>
    <d v="2015-05-25T00:00:00"/>
    <n v="5924.1122999999998"/>
    <n v="41"/>
    <n v="8585.67"/>
    <n v="91175"/>
    <x v="1"/>
    <n v="7007.7917894269403"/>
  </r>
  <r>
    <n v="2458"/>
    <s v="Troy Casey"/>
    <x v="4"/>
    <n v="0.05"/>
    <n v="12.88"/>
    <n v="4.59"/>
    <x v="1"/>
    <x v="2"/>
    <x v="2"/>
    <x v="16"/>
    <x v="2"/>
    <s v="Martin-Yale Premier Letter Opener"/>
    <n v="0.82"/>
    <s v="United States"/>
    <x v="1"/>
    <x v="7"/>
    <s v="Edina"/>
    <n v="55410"/>
    <x v="141"/>
    <d v="2015-05-25T00:00:00"/>
    <n v="5.98"/>
    <n v="3"/>
    <n v="42.35"/>
    <n v="91286"/>
    <x v="1"/>
    <n v="502.04485602882357"/>
  </r>
  <r>
    <n v="1814"/>
    <s v="Albert Tyson"/>
    <x v="3"/>
    <n v="0.09"/>
    <n v="77.510000000000005"/>
    <n v="4"/>
    <x v="2"/>
    <x v="2"/>
    <x v="1"/>
    <x v="1"/>
    <x v="5"/>
    <s v="Micro Innovations Media Access Pro Keyboard"/>
    <n v="0.76"/>
    <s v="United States"/>
    <x v="0"/>
    <x v="0"/>
    <s v="Olive Branch"/>
    <n v="38654"/>
    <x v="141"/>
    <d v="2015-05-25T00:00:00"/>
    <n v="-986.524"/>
    <n v="17"/>
    <n v="1300.54"/>
    <n v="90524"/>
    <x v="0"/>
    <n v="-298.36922476576729"/>
  </r>
  <r>
    <n v="1814"/>
    <s v="Albert Tyson"/>
    <x v="3"/>
    <n v="0"/>
    <n v="2.88"/>
    <n v="0.7"/>
    <x v="1"/>
    <x v="2"/>
    <x v="2"/>
    <x v="2"/>
    <x v="2"/>
    <s v="Newell 340"/>
    <n v="0.56000000000000005"/>
    <s v="United States"/>
    <x v="0"/>
    <x v="0"/>
    <s v="Olive Branch"/>
    <n v="38654"/>
    <x v="141"/>
    <d v="2015-05-25T00:00:00"/>
    <n v="-141.666"/>
    <n v="13"/>
    <n v="38.06"/>
    <n v="90524"/>
    <x v="0"/>
    <n v="217.20297993490297"/>
  </r>
  <r>
    <n v="2450"/>
    <s v="Tonya Miller"/>
    <x v="3"/>
    <n v="0.08"/>
    <n v="4.13"/>
    <n v="1.17"/>
    <x v="1"/>
    <x v="2"/>
    <x v="2"/>
    <x v="2"/>
    <x v="2"/>
    <s v="Newell 31"/>
    <n v="0.56999999999999995"/>
    <s v="United States"/>
    <x v="1"/>
    <x v="30"/>
    <s v="Janesville"/>
    <n v="53545"/>
    <x v="141"/>
    <d v="2015-05-25T00:00:00"/>
    <n v="-5.54"/>
    <n v="1"/>
    <n v="4.21"/>
    <n v="90322"/>
    <x v="1"/>
    <n v="328.95119313132466"/>
  </r>
  <r>
    <n v="357"/>
    <s v="Barbara McNamara"/>
    <x v="0"/>
    <n v="7.0000000000000007E-2"/>
    <n v="124.49"/>
    <n v="51.94"/>
    <x v="0"/>
    <x v="3"/>
    <x v="0"/>
    <x v="0"/>
    <x v="0"/>
    <s v="Bevis 36 x 72 Conference Tables"/>
    <n v="0.63"/>
    <s v="United States"/>
    <x v="2"/>
    <x v="41"/>
    <s v="Kingman"/>
    <n v="86401"/>
    <x v="142"/>
    <d v="2015-05-25T00:00:00"/>
    <n v="1074.44"/>
    <n v="14"/>
    <n v="1714.93"/>
    <n v="91131"/>
    <x v="2"/>
    <n v="3526.6917597602942"/>
  </r>
  <r>
    <n v="885"/>
    <s v="Malcolm Robertson"/>
    <x v="0"/>
    <n v="0.06"/>
    <n v="25.98"/>
    <n v="14.36"/>
    <x v="0"/>
    <x v="3"/>
    <x v="0"/>
    <x v="9"/>
    <x v="3"/>
    <s v="Global Stack Chair without Arms, Black"/>
    <n v="0.6"/>
    <s v="United States"/>
    <x v="1"/>
    <x v="18"/>
    <s v="Amarillo"/>
    <n v="79109"/>
    <x v="142"/>
    <d v="2015-05-25T00:00:00"/>
    <n v="55.887999999999998"/>
    <n v="41"/>
    <n v="1033.56"/>
    <n v="89537"/>
    <x v="1"/>
    <n v="1118.0054689525305"/>
  </r>
  <r>
    <n v="1623"/>
    <s v="Patrick Adcock"/>
    <x v="1"/>
    <n v="0.06"/>
    <n v="15.01"/>
    <n v="8.4"/>
    <x v="1"/>
    <x v="0"/>
    <x v="2"/>
    <x v="5"/>
    <x v="5"/>
    <s v="GBC Prepunched Paper, 19-Hole, for Binding Systems, 24-lb"/>
    <n v="0.39"/>
    <s v="United States"/>
    <x v="1"/>
    <x v="2"/>
    <s v="Schererville"/>
    <n v="46375"/>
    <x v="142"/>
    <d v="2015-05-26T00:00:00"/>
    <n v="1.6169"/>
    <n v="22"/>
    <n v="333.04"/>
    <n v="87611"/>
    <x v="1"/>
    <n v="190.81175452227743"/>
  </r>
  <r>
    <n v="1623"/>
    <s v="Patrick Adcock"/>
    <x v="1"/>
    <n v="0.09"/>
    <n v="40.479999999999997"/>
    <n v="19.989999999999998"/>
    <x v="1"/>
    <x v="0"/>
    <x v="1"/>
    <x v="1"/>
    <x v="5"/>
    <s v="Keytronic Designer 104- Key Black Keyboard"/>
    <n v="0.77"/>
    <s v="United States"/>
    <x v="1"/>
    <x v="2"/>
    <s v="Schererville"/>
    <n v="46375"/>
    <x v="142"/>
    <d v="2015-05-26T00:00:00"/>
    <n v="65.394000000000005"/>
    <n v="12"/>
    <n v="472.44"/>
    <n v="87611"/>
    <x v="1"/>
    <n v="952.28783856876976"/>
  </r>
  <r>
    <n v="1623"/>
    <s v="Patrick Adcock"/>
    <x v="1"/>
    <n v="0.05"/>
    <n v="12.28"/>
    <n v="6.13"/>
    <x v="1"/>
    <x v="0"/>
    <x v="2"/>
    <x v="6"/>
    <x v="5"/>
    <s v="Recycled Eldon Regeneration Jumbo File"/>
    <n v="0.56999999999999995"/>
    <s v="United States"/>
    <x v="1"/>
    <x v="2"/>
    <s v="Schererville"/>
    <n v="46375"/>
    <x v="142"/>
    <d v="2015-05-25T00:00:00"/>
    <n v="1.3360000000000001"/>
    <n v="1"/>
    <n v="18.73"/>
    <n v="87611"/>
    <x v="1"/>
    <n v="275.45070760992115"/>
  </r>
  <r>
    <n v="3096"/>
    <s v="Mike Howard"/>
    <x v="1"/>
    <n v="0.08"/>
    <n v="40.98"/>
    <n v="7.2"/>
    <x v="2"/>
    <x v="1"/>
    <x v="2"/>
    <x v="8"/>
    <x v="5"/>
    <s v="Kensington 6 Outlet SmartSocket Surge Protector"/>
    <n v="0.6"/>
    <s v="United States"/>
    <x v="3"/>
    <x v="27"/>
    <s v="Hilliard"/>
    <n v="43026"/>
    <x v="142"/>
    <d v="2015-05-25T00:00:00"/>
    <n v="-16.64"/>
    <n v="3"/>
    <n v="119.86"/>
    <n v="86221"/>
    <x v="3"/>
    <n v="279.53437856062288"/>
  </r>
  <r>
    <n v="3096"/>
    <s v="Mike Howard"/>
    <x v="1"/>
    <n v="0.08"/>
    <n v="8.1199999999999992"/>
    <n v="2.83"/>
    <x v="2"/>
    <x v="1"/>
    <x v="1"/>
    <x v="1"/>
    <x v="1"/>
    <s v="Imation Neon Mac Format Diskettes, 10/Pack"/>
    <n v="0.77"/>
    <s v="United States"/>
    <x v="3"/>
    <x v="27"/>
    <s v="Hilliard"/>
    <n v="43026"/>
    <x v="142"/>
    <d v="2015-05-25T00:00:00"/>
    <n v="-59.73"/>
    <n v="12"/>
    <n v="98.77"/>
    <n v="86221"/>
    <x v="3"/>
    <n v="152.97027891272714"/>
  </r>
  <r>
    <n v="3096"/>
    <s v="Mike Howard"/>
    <x v="1"/>
    <n v="0.02"/>
    <n v="262.11"/>
    <n v="62.74"/>
    <x v="0"/>
    <x v="1"/>
    <x v="0"/>
    <x v="0"/>
    <x v="0"/>
    <s v="Bevis Boat-Shaped Conference Table"/>
    <n v="0.75"/>
    <s v="United States"/>
    <x v="3"/>
    <x v="27"/>
    <s v="Hilliard"/>
    <n v="43026"/>
    <x v="142"/>
    <d v="2015-05-25T00:00:00"/>
    <n v="-633.441237"/>
    <n v="9"/>
    <n v="2495.35"/>
    <n v="86221"/>
    <x v="3"/>
    <n v="2318.818579562068"/>
  </r>
  <r>
    <n v="3366"/>
    <s v="Dana Boyle"/>
    <x v="2"/>
    <n v="0.1"/>
    <n v="80.97"/>
    <n v="33.6"/>
    <x v="0"/>
    <x v="2"/>
    <x v="1"/>
    <x v="3"/>
    <x v="3"/>
    <s v="Lexmark Z25 Color Inkjet Printer"/>
    <n v="0.37"/>
    <s v="United States"/>
    <x v="3"/>
    <x v="27"/>
    <s v="Troy"/>
    <n v="45373"/>
    <x v="142"/>
    <d v="2015-05-29T00:00:00"/>
    <n v="66.22"/>
    <n v="11"/>
    <n v="837.57"/>
    <n v="90501"/>
    <x v="3"/>
    <n v="1435.2504018731677"/>
  </r>
  <r>
    <n v="3366"/>
    <s v="Dana Boyle"/>
    <x v="2"/>
    <n v="0.02"/>
    <n v="6.48"/>
    <n v="5.1100000000000003"/>
    <x v="1"/>
    <x v="2"/>
    <x v="2"/>
    <x v="7"/>
    <x v="5"/>
    <s v="Xerox 231"/>
    <n v="0.37"/>
    <s v="United States"/>
    <x v="3"/>
    <x v="27"/>
    <s v="Troy"/>
    <n v="45373"/>
    <x v="142"/>
    <d v="2015-05-28T00:00:00"/>
    <n v="-23.53"/>
    <n v="8"/>
    <n v="56.22"/>
    <n v="90501"/>
    <x v="3"/>
    <n v="178.94362676043687"/>
  </r>
  <r>
    <n v="1450"/>
    <s v="Veronica Peck"/>
    <x v="4"/>
    <n v="0.1"/>
    <n v="218.08"/>
    <n v="18.059999999999999"/>
    <x v="2"/>
    <x v="1"/>
    <x v="0"/>
    <x v="9"/>
    <x v="4"/>
    <s v="Lifetime Advantage™ Folding Chairs, 4/Carton"/>
    <n v="0.56999999999999995"/>
    <s v="United States"/>
    <x v="2"/>
    <x v="8"/>
    <s v="South Lake Tahoe"/>
    <n v="96150"/>
    <x v="142"/>
    <d v="2015-05-25T00:00:00"/>
    <n v="1318.83"/>
    <n v="12"/>
    <n v="2366.5100000000002"/>
    <n v="86735"/>
    <x v="2"/>
    <n v="2479.2379819140765"/>
  </r>
  <r>
    <n v="2422"/>
    <s v="Arlene Wiggins Dalton"/>
    <x v="3"/>
    <n v="0.05"/>
    <n v="150.97999999999999"/>
    <n v="43.71"/>
    <x v="0"/>
    <x v="2"/>
    <x v="0"/>
    <x v="9"/>
    <x v="3"/>
    <s v="Global Airflow Leather Mesh Back Chair, Black"/>
    <n v="0.55000000000000004"/>
    <s v="United States"/>
    <x v="1"/>
    <x v="18"/>
    <s v="Huntsville"/>
    <n v="77340"/>
    <x v="142"/>
    <d v="2015-05-25T00:00:00"/>
    <n v="650.29999999999995"/>
    <n v="12"/>
    <n v="1857.08"/>
    <n v="89053"/>
    <x v="1"/>
    <n v="2836.0666767110674"/>
  </r>
  <r>
    <n v="3063"/>
    <s v="Ann Steele"/>
    <x v="3"/>
    <n v="0.03"/>
    <n v="20.99"/>
    <n v="0.99"/>
    <x v="1"/>
    <x v="1"/>
    <x v="1"/>
    <x v="12"/>
    <x v="2"/>
    <s v="Accessory25"/>
    <n v="0.56999999999999995"/>
    <s v="United States"/>
    <x v="2"/>
    <x v="4"/>
    <s v="Kirkland"/>
    <n v="98034"/>
    <x v="142"/>
    <d v="2015-05-26T00:00:00"/>
    <n v="4.1821999999999999"/>
    <n v="9"/>
    <n v="158.87"/>
    <n v="88449"/>
    <x v="2"/>
    <n v="360.42432223031847"/>
  </r>
  <r>
    <n v="444"/>
    <s v="Thelma Abrams"/>
    <x v="0"/>
    <n v="0"/>
    <n v="7.59"/>
    <n v="4"/>
    <x v="1"/>
    <x v="0"/>
    <x v="0"/>
    <x v="11"/>
    <x v="2"/>
    <s v="Master Giant Foot® Doorstop, Safety Yellow"/>
    <n v="0.42"/>
    <s v="United States"/>
    <x v="1"/>
    <x v="10"/>
    <s v="Urbana"/>
    <n v="61801"/>
    <x v="143"/>
    <d v="2015-05-28T00:00:00"/>
    <n v="86.438000000000002"/>
    <n v="43"/>
    <n v="355.92"/>
    <n v="88085"/>
    <x v="1"/>
    <n v="489.89499582737722"/>
  </r>
  <r>
    <n v="526"/>
    <s v="April Hu"/>
    <x v="1"/>
    <n v="0.09"/>
    <n v="17.98"/>
    <n v="8.51"/>
    <x v="1"/>
    <x v="2"/>
    <x v="1"/>
    <x v="3"/>
    <x v="6"/>
    <s v="Canon P1-DHIII Palm Printing Calculator"/>
    <n v="0.4"/>
    <s v="United States"/>
    <x v="2"/>
    <x v="41"/>
    <s v="Mesa"/>
    <n v="85204"/>
    <x v="143"/>
    <d v="2015-05-27T00:00:00"/>
    <n v="-6.6120000000000001"/>
    <n v="12"/>
    <n v="211.13"/>
    <n v="90026"/>
    <x v="2"/>
    <n v="222.6933933150014"/>
  </r>
  <r>
    <n v="1008"/>
    <s v="Priscilla Frank"/>
    <x v="1"/>
    <n v="0.01"/>
    <n v="3.15"/>
    <n v="0.49"/>
    <x v="1"/>
    <x v="2"/>
    <x v="2"/>
    <x v="13"/>
    <x v="5"/>
    <s v="Self-Adhesive Removable Labels"/>
    <n v="0.37"/>
    <s v="United States"/>
    <x v="3"/>
    <x v="29"/>
    <s v="Gorham"/>
    <n v="4038"/>
    <x v="143"/>
    <d v="2015-05-27T00:00:00"/>
    <n v="17.505299999999998"/>
    <n v="8"/>
    <n v="25.37"/>
    <n v="88371"/>
    <x v="3"/>
    <n v="7.1891838830543087"/>
  </r>
  <r>
    <n v="744"/>
    <s v="Joy Maxwell"/>
    <x v="2"/>
    <n v="0.09"/>
    <n v="125.99"/>
    <n v="8.99"/>
    <x v="1"/>
    <x v="1"/>
    <x v="1"/>
    <x v="12"/>
    <x v="5"/>
    <s v="SC7868i"/>
    <n v="0.55000000000000004"/>
    <s v="United States"/>
    <x v="2"/>
    <x v="41"/>
    <s v="Oro Valley"/>
    <n v="85737"/>
    <x v="143"/>
    <d v="2015-06-02T00:00:00"/>
    <n v="916.68060000000003"/>
    <n v="20"/>
    <n v="2104.9899999999998"/>
    <n v="87727"/>
    <x v="2"/>
    <n v="1667.4094547220529"/>
  </r>
  <r>
    <n v="3287"/>
    <s v="Mary Norman"/>
    <x v="2"/>
    <n v="0.08"/>
    <n v="30.56"/>
    <n v="2.99"/>
    <x v="1"/>
    <x v="0"/>
    <x v="2"/>
    <x v="5"/>
    <x v="5"/>
    <s v="Surelock™ Post Binders"/>
    <n v="0.35"/>
    <s v="United States"/>
    <x v="2"/>
    <x v="8"/>
    <s v="Granite Bay"/>
    <n v="95746"/>
    <x v="143"/>
    <d v="2015-05-27T00:00:00"/>
    <n v="352.87979999999999"/>
    <n v="17"/>
    <n v="511.42"/>
    <n v="89897"/>
    <x v="2"/>
    <n v="485.49867606055597"/>
  </r>
  <r>
    <n v="827"/>
    <s v="Sheryl Marsh"/>
    <x v="4"/>
    <n v="0.01"/>
    <n v="6.98"/>
    <n v="1.6"/>
    <x v="1"/>
    <x v="2"/>
    <x v="2"/>
    <x v="7"/>
    <x v="2"/>
    <s v="Adams Phone Message Book, Professional, 400 Message Capacity, 5 3/6” x 11”"/>
    <n v="0.38"/>
    <s v="United States"/>
    <x v="1"/>
    <x v="18"/>
    <s v="Amarillo"/>
    <n v="79109"/>
    <x v="143"/>
    <d v="2015-05-26T00:00:00"/>
    <n v="0.34599999999999997"/>
    <n v="3"/>
    <n v="21.93"/>
    <n v="89259"/>
    <x v="1"/>
    <n v="55.860773350521868"/>
  </r>
  <r>
    <n v="1237"/>
    <s v="Eva Simpson"/>
    <x v="4"/>
    <n v="0.05"/>
    <n v="300.98"/>
    <n v="13.99"/>
    <x v="1"/>
    <x v="3"/>
    <x v="1"/>
    <x v="3"/>
    <x v="6"/>
    <s v="Polycom VoiceStation 100"/>
    <n v="0.39"/>
    <s v="United States"/>
    <x v="1"/>
    <x v="18"/>
    <s v="Carrollton"/>
    <n v="75007"/>
    <x v="143"/>
    <d v="2015-05-26T00:00:00"/>
    <n v="3985.3089"/>
    <n v="20"/>
    <n v="5775.81"/>
    <n v="86077"/>
    <x v="1"/>
    <n v="5351.6095626076658"/>
  </r>
  <r>
    <n v="1237"/>
    <s v="Eva Simpson"/>
    <x v="4"/>
    <n v="0.04"/>
    <n v="205.99"/>
    <n v="5"/>
    <x v="2"/>
    <x v="3"/>
    <x v="1"/>
    <x v="12"/>
    <x v="5"/>
    <s v="Phone 918"/>
    <n v="0.59"/>
    <s v="United States"/>
    <x v="1"/>
    <x v="18"/>
    <s v="Carrollton"/>
    <n v="75007"/>
    <x v="143"/>
    <d v="2015-05-26T00:00:00"/>
    <n v="13.956799999999999"/>
    <n v="11"/>
    <n v="1878.24"/>
    <n v="86077"/>
    <x v="1"/>
    <n v="829.37407327336973"/>
  </r>
  <r>
    <n v="1472"/>
    <s v="Tommy Ellis Ritchie"/>
    <x v="4"/>
    <n v="0.05"/>
    <n v="20.27"/>
    <n v="3.99"/>
    <x v="1"/>
    <x v="2"/>
    <x v="2"/>
    <x v="8"/>
    <x v="5"/>
    <s v="Fellowes Mighty 8 Compact Surge Protector"/>
    <n v="0.56999999999999995"/>
    <s v="United States"/>
    <x v="3"/>
    <x v="27"/>
    <s v="Westlake"/>
    <n v="44145"/>
    <x v="143"/>
    <d v="2015-05-26T00:00:00"/>
    <n v="309.25400000000002"/>
    <n v="30"/>
    <n v="621.55999999999995"/>
    <n v="87079"/>
    <x v="3"/>
    <n v="611.37982753942617"/>
  </r>
  <r>
    <n v="2339"/>
    <s v="Gordon Boswell"/>
    <x v="4"/>
    <n v="0.05"/>
    <n v="11.58"/>
    <n v="6.97"/>
    <x v="1"/>
    <x v="2"/>
    <x v="2"/>
    <x v="15"/>
    <x v="5"/>
    <s v="Peel &amp; Seel® Recycled Catalog Envelopes, Brown"/>
    <n v="0.35"/>
    <s v="United States"/>
    <x v="1"/>
    <x v="18"/>
    <s v="Cloverleaf"/>
    <n v="77015"/>
    <x v="143"/>
    <d v="2015-05-28T00:00:00"/>
    <n v="2.806"/>
    <n v="6"/>
    <n v="73.959999999999994"/>
    <n v="91482"/>
    <x v="1"/>
    <n v="169.84669523086706"/>
  </r>
  <r>
    <n v="2652"/>
    <s v="Brenda Ross"/>
    <x v="4"/>
    <n v="0.06"/>
    <n v="47.9"/>
    <n v="5.86"/>
    <x v="1"/>
    <x v="1"/>
    <x v="2"/>
    <x v="7"/>
    <x v="5"/>
    <s v="Xerox 1938"/>
    <n v="0.37"/>
    <s v="United States"/>
    <x v="2"/>
    <x v="8"/>
    <s v="Bakersfield"/>
    <n v="93309"/>
    <x v="143"/>
    <d v="2015-05-27T00:00:00"/>
    <n v="21.78"/>
    <n v="2"/>
    <n v="94.2"/>
    <n v="89361"/>
    <x v="2"/>
    <n v="223.03425455930412"/>
  </r>
  <r>
    <n v="129"/>
    <s v="Kara Allison"/>
    <x v="3"/>
    <n v="7.0000000000000007E-2"/>
    <n v="15.74"/>
    <n v="1.39"/>
    <x v="1"/>
    <x v="0"/>
    <x v="2"/>
    <x v="15"/>
    <x v="5"/>
    <s v="#10-4 1/8&quot; x 9 1/2&quot; Premium Diagonal Seam Envelopes"/>
    <n v="0.4"/>
    <s v="United States"/>
    <x v="1"/>
    <x v="10"/>
    <s v="Alton"/>
    <n v="62002"/>
    <x v="143"/>
    <d v="2015-05-26T00:00:00"/>
    <n v="149.8887"/>
    <n v="14"/>
    <n v="217.23"/>
    <n v="86694"/>
    <x v="1"/>
    <n v="356.40242355269669"/>
  </r>
  <r>
    <n v="1054"/>
    <s v="Keith R Atkinson"/>
    <x v="3"/>
    <n v="0.03"/>
    <n v="5.44"/>
    <n v="7.46"/>
    <x v="2"/>
    <x v="3"/>
    <x v="2"/>
    <x v="5"/>
    <x v="5"/>
    <s v="Wilson Jones Custom Binder Spines &amp; Labels"/>
    <n v="0.36"/>
    <s v="United States"/>
    <x v="2"/>
    <x v="41"/>
    <s v="Surprise"/>
    <n v="85374"/>
    <x v="143"/>
    <d v="2015-05-27T00:00:00"/>
    <n v="-51.704000000000001"/>
    <n v="4"/>
    <n v="26.31"/>
    <n v="90069"/>
    <x v="2"/>
    <n v="205.47234133855886"/>
  </r>
  <r>
    <n v="1054"/>
    <s v="Keith R Atkinson"/>
    <x v="3"/>
    <n v="0.08"/>
    <n v="26.38"/>
    <n v="5.58"/>
    <x v="1"/>
    <x v="3"/>
    <x v="2"/>
    <x v="7"/>
    <x v="5"/>
    <s v="Xerox 1883"/>
    <n v="0.39"/>
    <s v="United States"/>
    <x v="2"/>
    <x v="41"/>
    <s v="Surprise"/>
    <n v="85374"/>
    <x v="143"/>
    <d v="2015-05-26T00:00:00"/>
    <n v="144.7482"/>
    <n v="8"/>
    <n v="209.78"/>
    <n v="90069"/>
    <x v="2"/>
    <n v="494.40063198375719"/>
  </r>
  <r>
    <n v="1054"/>
    <s v="Keith R Atkinson"/>
    <x v="3"/>
    <n v="0.06"/>
    <n v="20.99"/>
    <n v="2.5"/>
    <x v="1"/>
    <x v="3"/>
    <x v="1"/>
    <x v="12"/>
    <x v="2"/>
    <s v="Accessory37"/>
    <n v="0.81"/>
    <s v="United States"/>
    <x v="2"/>
    <x v="41"/>
    <s v="Surprise"/>
    <n v="85374"/>
    <x v="143"/>
    <d v="2015-05-27T00:00:00"/>
    <n v="-112.18899999999999"/>
    <n v="1"/>
    <n v="17.829999999999998"/>
    <n v="90069"/>
    <x v="2"/>
    <n v="491.58733193370705"/>
  </r>
  <r>
    <n v="2391"/>
    <s v="Jacob McNeill"/>
    <x v="3"/>
    <n v="0.06"/>
    <n v="4.7699999999999996"/>
    <n v="2.39"/>
    <x v="1"/>
    <x v="3"/>
    <x v="1"/>
    <x v="1"/>
    <x v="1"/>
    <s v="Imation Primaris 3.5&quot; 2HD Unformatted Diskettes, 10/Pack"/>
    <n v="0.72"/>
    <s v="United States"/>
    <x v="3"/>
    <x v="11"/>
    <s v="Oceanside"/>
    <n v="11572"/>
    <x v="143"/>
    <d v="2015-05-26T00:00:00"/>
    <n v="-45.64"/>
    <n v="9"/>
    <n v="42.46"/>
    <n v="91122"/>
    <x v="3"/>
    <n v="431.06823578233286"/>
  </r>
  <r>
    <n v="2391"/>
    <s v="Jacob McNeill"/>
    <x v="3"/>
    <n v="0.1"/>
    <n v="27.18"/>
    <n v="8.23"/>
    <x v="1"/>
    <x v="3"/>
    <x v="2"/>
    <x v="15"/>
    <x v="5"/>
    <s v="Tyvek ® Top-Opening Peel &amp; Seel Envelopes, Plain White"/>
    <n v="0.38"/>
    <s v="United States"/>
    <x v="3"/>
    <x v="11"/>
    <s v="Oceanside"/>
    <n v="11572"/>
    <x v="143"/>
    <d v="2015-05-27T00:00:00"/>
    <n v="204.49"/>
    <n v="12"/>
    <n v="314.06"/>
    <n v="91122"/>
    <x v="3"/>
    <n v="609.79996003156384"/>
  </r>
  <r>
    <n v="2868"/>
    <s v="Eugene Clayton"/>
    <x v="3"/>
    <n v="0.08"/>
    <n v="15.99"/>
    <n v="13.18"/>
    <x v="2"/>
    <x v="3"/>
    <x v="2"/>
    <x v="5"/>
    <x v="5"/>
    <s v="GBC Pre-Punched Binding Paper, Plastic, White, 8-1/2&quot; x 11&quot;"/>
    <n v="0.37"/>
    <s v="United States"/>
    <x v="2"/>
    <x v="4"/>
    <s v="Edmonds"/>
    <n v="98026"/>
    <x v="143"/>
    <d v="2015-05-27T00:00:00"/>
    <n v="-66.584999999999994"/>
    <n v="4"/>
    <n v="66.02"/>
    <n v="85828"/>
    <x v="2"/>
    <n v="356.65576424919965"/>
  </r>
  <r>
    <n v="2266"/>
    <s v="Brandon Beach"/>
    <x v="0"/>
    <n v="0.02"/>
    <n v="11.33"/>
    <n v="6.12"/>
    <x v="1"/>
    <x v="3"/>
    <x v="2"/>
    <x v="8"/>
    <x v="6"/>
    <s v="Holmes Replacement Filter for HEPA Air Cleaner, Medium Room"/>
    <n v="0.42"/>
    <s v="United States"/>
    <x v="1"/>
    <x v="6"/>
    <s v="Kirkwood"/>
    <n v="63122"/>
    <x v="144"/>
    <d v="2015-05-28T00:00:00"/>
    <n v="-14.52"/>
    <n v="3"/>
    <n v="35.35"/>
    <n v="86610"/>
    <x v="1"/>
    <n v="452.64471321961395"/>
  </r>
  <r>
    <n v="2266"/>
    <s v="Brandon Beach"/>
    <x v="0"/>
    <n v="0.01"/>
    <n v="15.67"/>
    <n v="1.39"/>
    <x v="1"/>
    <x v="3"/>
    <x v="2"/>
    <x v="15"/>
    <x v="5"/>
    <s v="#10 White Business Envelopes,4 1/8 x 9 1/2"/>
    <n v="0.38"/>
    <s v="United States"/>
    <x v="1"/>
    <x v="6"/>
    <s v="Kirkwood"/>
    <n v="63122"/>
    <x v="144"/>
    <d v="2015-05-27T00:00:00"/>
    <n v="171.26490000000001"/>
    <n v="16"/>
    <n v="248.21"/>
    <n v="86610"/>
    <x v="1"/>
    <n v="499.11814402793755"/>
  </r>
  <r>
    <n v="2928"/>
    <s v="Leslie Woodard"/>
    <x v="0"/>
    <n v="0.02"/>
    <n v="5.58"/>
    <n v="2.99"/>
    <x v="1"/>
    <x v="1"/>
    <x v="2"/>
    <x v="5"/>
    <x v="5"/>
    <s v="Avery Heavy-Duty EZD ™ Binder With Locking Rings"/>
    <n v="0.37"/>
    <s v="United States"/>
    <x v="0"/>
    <x v="23"/>
    <s v="Charleston"/>
    <n v="29418"/>
    <x v="144"/>
    <d v="2015-05-28T00:00:00"/>
    <n v="689.32799999999997"/>
    <n v="42"/>
    <n v="236.83"/>
    <n v="90218"/>
    <x v="0"/>
    <n v="998.38132625915887"/>
  </r>
  <r>
    <n v="2928"/>
    <s v="Leslie Woodard"/>
    <x v="0"/>
    <n v="0.02"/>
    <n v="54.1"/>
    <n v="19.989999999999998"/>
    <x v="1"/>
    <x v="1"/>
    <x v="2"/>
    <x v="6"/>
    <x v="5"/>
    <s v="Desktop 3-Pocket Hot File®"/>
    <n v="0.59"/>
    <s v="United States"/>
    <x v="0"/>
    <x v="23"/>
    <s v="Charleston"/>
    <n v="29418"/>
    <x v="144"/>
    <d v="2015-05-27T00:00:00"/>
    <n v="-33.585999999999999"/>
    <n v="36"/>
    <n v="1944.87"/>
    <n v="90218"/>
    <x v="0"/>
    <n v="1062.8497917383952"/>
  </r>
  <r>
    <n v="2941"/>
    <s v="Leah Pollock"/>
    <x v="0"/>
    <n v="0.05"/>
    <n v="2.62"/>
    <n v="0.8"/>
    <x v="1"/>
    <x v="0"/>
    <x v="2"/>
    <x v="14"/>
    <x v="2"/>
    <s v="Staples Metal Binder Clips"/>
    <n v="0.39"/>
    <s v="United States"/>
    <x v="3"/>
    <x v="33"/>
    <s v="Morristown"/>
    <n v="7960"/>
    <x v="144"/>
    <d v="2015-05-27T00:00:00"/>
    <n v="12.71"/>
    <n v="8"/>
    <n v="21.41"/>
    <n v="87618"/>
    <x v="3"/>
    <n v="252.40037907206448"/>
  </r>
  <r>
    <n v="241"/>
    <s v="Amy Ellis Holder"/>
    <x v="2"/>
    <n v="0.01"/>
    <n v="5.94"/>
    <n v="9.92"/>
    <x v="1"/>
    <x v="0"/>
    <x v="2"/>
    <x v="5"/>
    <x v="5"/>
    <s v="Storex Dura Pro™ Binders"/>
    <n v="0.38"/>
    <s v="United States"/>
    <x v="2"/>
    <x v="3"/>
    <s v="Grand Junction"/>
    <n v="81503"/>
    <x v="144"/>
    <d v="2015-06-02T00:00:00"/>
    <n v="-256.51900000000001"/>
    <n v="13"/>
    <n v="79.930000000000007"/>
    <n v="90480"/>
    <x v="2"/>
    <n v="47.05474729967402"/>
  </r>
  <r>
    <n v="241"/>
    <s v="Amy Ellis Holder"/>
    <x v="2"/>
    <n v="0.02"/>
    <n v="125.99"/>
    <n v="3"/>
    <x v="1"/>
    <x v="0"/>
    <x v="1"/>
    <x v="12"/>
    <x v="5"/>
    <s v="270c"/>
    <n v="0.59"/>
    <s v="United States"/>
    <x v="2"/>
    <x v="3"/>
    <s v="Grand Junction"/>
    <n v="81503"/>
    <x v="144"/>
    <d v="2015-05-26T00:00:00"/>
    <n v="398.358"/>
    <n v="8"/>
    <n v="873.18"/>
    <n v="90480"/>
    <x v="2"/>
    <n v="1070.4793253915634"/>
  </r>
  <r>
    <n v="451"/>
    <s v="Joyce Murray"/>
    <x v="0"/>
    <n v="0.04"/>
    <n v="37.700000000000003"/>
    <n v="2.99"/>
    <x v="1"/>
    <x v="2"/>
    <x v="2"/>
    <x v="5"/>
    <x v="5"/>
    <s v="Vinyl Sectional Post Binders"/>
    <n v="0.35"/>
    <s v="United States"/>
    <x v="2"/>
    <x v="8"/>
    <s v="Los Altos"/>
    <n v="94024"/>
    <x v="145"/>
    <d v="2015-05-28T00:00:00"/>
    <n v="299.6739"/>
    <n v="12"/>
    <n v="434.31"/>
    <n v="86012"/>
    <x v="2"/>
    <n v="729.53750747472009"/>
  </r>
  <r>
    <n v="452"/>
    <s v="Leslie Rowland"/>
    <x v="0"/>
    <n v="0.01"/>
    <n v="55.99"/>
    <n v="5"/>
    <x v="1"/>
    <x v="2"/>
    <x v="1"/>
    <x v="12"/>
    <x v="1"/>
    <s v="Accessory36"/>
    <n v="0.83"/>
    <s v="United States"/>
    <x v="2"/>
    <x v="8"/>
    <s v="Los Banos"/>
    <n v="93635"/>
    <x v="145"/>
    <d v="2015-05-28T00:00:00"/>
    <n v="-235.89500000000001"/>
    <n v="1"/>
    <n v="51.83"/>
    <n v="86012"/>
    <x v="2"/>
    <n v="712.75546512413723"/>
  </r>
  <r>
    <n v="865"/>
    <s v="Dana Burgess"/>
    <x v="0"/>
    <n v="0.03"/>
    <n v="14.2"/>
    <n v="5.3"/>
    <x v="1"/>
    <x v="3"/>
    <x v="0"/>
    <x v="11"/>
    <x v="2"/>
    <s v="Coloredge Poster Frame"/>
    <n v="0.46"/>
    <s v="United States"/>
    <x v="1"/>
    <x v="2"/>
    <s v="East Chicago"/>
    <n v="46312"/>
    <x v="145"/>
    <d v="2015-05-28T00:00:00"/>
    <n v="122.21"/>
    <n v="18"/>
    <n v="267.2"/>
    <n v="90674"/>
    <x v="1"/>
    <n v="605.62666673420995"/>
  </r>
  <r>
    <n v="370"/>
    <s v="Sam Oh"/>
    <x v="3"/>
    <n v="0.02"/>
    <n v="20.99"/>
    <n v="4.8099999999999996"/>
    <x v="1"/>
    <x v="3"/>
    <x v="1"/>
    <x v="12"/>
    <x v="6"/>
    <s v="1726 Digital Answering Machine"/>
    <n v="0.57999999999999996"/>
    <s v="United States"/>
    <x v="3"/>
    <x v="29"/>
    <s v="Lewiston"/>
    <n v="4240"/>
    <x v="145"/>
    <d v="2015-05-29T00:00:00"/>
    <n v="49.787999999999997"/>
    <n v="15"/>
    <n v="266.39"/>
    <n v="90291"/>
    <x v="3"/>
    <n v="556.56410104937299"/>
  </r>
  <r>
    <n v="371"/>
    <s v="Roberta Mullins Peters"/>
    <x v="3"/>
    <n v="0.05"/>
    <n v="5.4"/>
    <n v="7.78"/>
    <x v="2"/>
    <x v="3"/>
    <x v="2"/>
    <x v="5"/>
    <x v="5"/>
    <s v="3M Organizer Strips"/>
    <n v="0.37"/>
    <s v="United States"/>
    <x v="3"/>
    <x v="35"/>
    <s v="Everett"/>
    <n v="2149"/>
    <x v="145"/>
    <d v="2015-05-29T00:00:00"/>
    <n v="-132.62950000000001"/>
    <n v="9"/>
    <n v="51.82"/>
    <n v="90291"/>
    <x v="3"/>
    <n v="126.41687163134696"/>
  </r>
  <r>
    <n v="250"/>
    <s v="Brenda Nelson Blanchard"/>
    <x v="0"/>
    <n v="0.02"/>
    <n v="2.58"/>
    <n v="1.3"/>
    <x v="2"/>
    <x v="3"/>
    <x v="2"/>
    <x v="2"/>
    <x v="2"/>
    <s v="DIXON Oriole® Pencils"/>
    <n v="0.59"/>
    <s v="United States"/>
    <x v="1"/>
    <x v="7"/>
    <s v="Richfield"/>
    <n v="55423"/>
    <x v="146"/>
    <d v="2015-05-29T00:00:00"/>
    <n v="1.1080000000000001"/>
    <n v="39"/>
    <n v="109.74"/>
    <n v="87214"/>
    <x v="1"/>
    <n v="367.09662854568376"/>
  </r>
  <r>
    <n v="250"/>
    <s v="Brenda Nelson Blanchard"/>
    <x v="0"/>
    <n v="0.02"/>
    <n v="65.989999999999995"/>
    <n v="3.9"/>
    <x v="1"/>
    <x v="3"/>
    <x v="1"/>
    <x v="12"/>
    <x v="5"/>
    <s v="StarTAC Series"/>
    <n v="0.55000000000000004"/>
    <s v="United States"/>
    <x v="1"/>
    <x v="7"/>
    <s v="Richfield"/>
    <n v="55423"/>
    <x v="146"/>
    <d v="2015-05-29T00:00:00"/>
    <n v="1061.3789999999999"/>
    <n v="27"/>
    <n v="1543.55"/>
    <n v="87214"/>
    <x v="1"/>
    <n v="1772.346898407613"/>
  </r>
  <r>
    <n v="3011"/>
    <s v="Tammy Raynor"/>
    <x v="0"/>
    <n v="0.03"/>
    <n v="5.98"/>
    <n v="5.35"/>
    <x v="1"/>
    <x v="3"/>
    <x v="2"/>
    <x v="7"/>
    <x v="5"/>
    <s v="Xerox 1947"/>
    <n v="0.4"/>
    <s v="United States"/>
    <x v="3"/>
    <x v="35"/>
    <s v="Boston"/>
    <n v="2113"/>
    <x v="146"/>
    <d v="2015-05-29T00:00:00"/>
    <n v="-23.5"/>
    <n v="16"/>
    <n v="107.08"/>
    <n v="56486"/>
    <x v="3"/>
    <n v="382.17211070553645"/>
  </r>
  <r>
    <n v="3154"/>
    <s v="Faye Manning"/>
    <x v="0"/>
    <n v="0.03"/>
    <n v="17.7"/>
    <n v="9.4700000000000006"/>
    <x v="1"/>
    <x v="1"/>
    <x v="2"/>
    <x v="6"/>
    <x v="5"/>
    <s v="Portfile® Personal File Boxes"/>
    <n v="0.59"/>
    <s v="United States"/>
    <x v="0"/>
    <x v="12"/>
    <s v="Saint Petersburg"/>
    <n v="33710"/>
    <x v="146"/>
    <d v="2015-05-30T00:00:00"/>
    <n v="28.182600000000001"/>
    <n v="11"/>
    <n v="201.77"/>
    <n v="86900"/>
    <x v="0"/>
    <n v="714.68053584915674"/>
  </r>
  <r>
    <n v="1627"/>
    <s v="Aaron Day"/>
    <x v="1"/>
    <n v="0.06"/>
    <n v="43.57"/>
    <n v="16.36"/>
    <x v="1"/>
    <x v="3"/>
    <x v="2"/>
    <x v="6"/>
    <x v="5"/>
    <s v="Trav-L-File Heavy-Duty Shuttle II, Black"/>
    <n v="0.55000000000000004"/>
    <s v="United States"/>
    <x v="0"/>
    <x v="34"/>
    <s v="Greeneville"/>
    <n v="37743"/>
    <x v="146"/>
    <d v="2015-05-30T00:00:00"/>
    <n v="-38.808"/>
    <n v="17"/>
    <n v="710.16"/>
    <n v="90602"/>
    <x v="0"/>
    <n v="600.93431342968074"/>
  </r>
  <r>
    <n v="2765"/>
    <s v="Tracy Schultz"/>
    <x v="2"/>
    <n v="0.03"/>
    <n v="5.85"/>
    <n v="2.27"/>
    <x v="1"/>
    <x v="3"/>
    <x v="2"/>
    <x v="2"/>
    <x v="2"/>
    <s v="Dixon My First Ticonderoga Pencil, #2"/>
    <n v="0.56000000000000005"/>
    <s v="United States"/>
    <x v="3"/>
    <x v="33"/>
    <s v="Lindenwold"/>
    <n v="8021"/>
    <x v="146"/>
    <d v="2015-05-30T00:00:00"/>
    <n v="-5.08"/>
    <n v="7"/>
    <n v="41.4"/>
    <n v="90725"/>
    <x v="3"/>
    <n v="238.24468875555263"/>
  </r>
  <r>
    <n v="15"/>
    <s v="Timothy Reese"/>
    <x v="4"/>
    <n v="0.01"/>
    <n v="35.94"/>
    <n v="6.66"/>
    <x v="1"/>
    <x v="0"/>
    <x v="2"/>
    <x v="15"/>
    <x v="5"/>
    <s v="Tyvek ® Top-Opening Peel &amp; Seel ® Envelopes, Gray"/>
    <n v="0.4"/>
    <s v="United States"/>
    <x v="3"/>
    <x v="11"/>
    <s v="Smithtown"/>
    <n v="11787"/>
    <x v="146"/>
    <d v="2015-05-28T00:00:00"/>
    <n v="261.87569999999999"/>
    <n v="10"/>
    <n v="379.53"/>
    <n v="86839"/>
    <x v="3"/>
    <n v="531.41372889183344"/>
  </r>
  <r>
    <n v="2709"/>
    <s v="Stanley Steele"/>
    <x v="4"/>
    <n v="7.0000000000000007E-2"/>
    <n v="60.97"/>
    <n v="4.5"/>
    <x v="1"/>
    <x v="1"/>
    <x v="2"/>
    <x v="8"/>
    <x v="5"/>
    <s v="Tripp Lite Isotel 6 Outlet Surge Protector with Fax/Modem Protection"/>
    <n v="0.56000000000000005"/>
    <s v="United States"/>
    <x v="3"/>
    <x v="36"/>
    <s v="Ellicott City"/>
    <n v="21042"/>
    <x v="146"/>
    <d v="2015-05-30T00:00:00"/>
    <n v="-41.77"/>
    <n v="1"/>
    <n v="57.84"/>
    <n v="89240"/>
    <x v="3"/>
    <n v="312.63506078878544"/>
  </r>
  <r>
    <n v="2709"/>
    <s v="Stanley Steele"/>
    <x v="4"/>
    <n v="0"/>
    <n v="90.98"/>
    <n v="56.2"/>
    <x v="1"/>
    <x v="1"/>
    <x v="0"/>
    <x v="11"/>
    <x v="6"/>
    <s v="Eldon ClusterMat Chair Mat with Cordless Antistatic Protection"/>
    <n v="0.74"/>
    <s v="United States"/>
    <x v="3"/>
    <x v="36"/>
    <s v="Ellicott City"/>
    <n v="21042"/>
    <x v="146"/>
    <d v="2015-05-30T00:00:00"/>
    <n v="-1014.11"/>
    <n v="15"/>
    <n v="1425.71"/>
    <n v="89240"/>
    <x v="3"/>
    <n v="1035.786449367321"/>
  </r>
  <r>
    <n v="3206"/>
    <s v="Dana Rankin"/>
    <x v="3"/>
    <n v="0.05"/>
    <n v="35.44"/>
    <n v="5.09"/>
    <x v="1"/>
    <x v="1"/>
    <x v="2"/>
    <x v="7"/>
    <x v="5"/>
    <s v="Xerox 1932"/>
    <n v="0.38"/>
    <s v="United States"/>
    <x v="2"/>
    <x v="37"/>
    <s v="Twin Falls"/>
    <n v="83301"/>
    <x v="146"/>
    <d v="2015-05-29T00:00:00"/>
    <n v="553.33169999999996"/>
    <n v="23"/>
    <n v="801.93"/>
    <n v="87935"/>
    <x v="2"/>
    <n v="910.22152554834599"/>
  </r>
  <r>
    <n v="663"/>
    <s v="Hilda Bennett"/>
    <x v="0"/>
    <n v="0.02"/>
    <n v="14.58"/>
    <n v="7.4"/>
    <x v="1"/>
    <x v="2"/>
    <x v="0"/>
    <x v="11"/>
    <x v="5"/>
    <s v="DAX Clear Channel Poster Frame"/>
    <n v="0.48"/>
    <s v="United States"/>
    <x v="3"/>
    <x v="27"/>
    <s v="Steubenville"/>
    <n v="43952"/>
    <x v="147"/>
    <d v="2015-06-01T00:00:00"/>
    <n v="10.802"/>
    <n v="17"/>
    <n v="261.33999999999997"/>
    <n v="90922"/>
    <x v="3"/>
    <n v="604.44642385794816"/>
  </r>
  <r>
    <n v="1026"/>
    <s v="Eugene Kerr"/>
    <x v="1"/>
    <n v="0.1"/>
    <n v="5.98"/>
    <n v="3.85"/>
    <x v="1"/>
    <x v="0"/>
    <x v="1"/>
    <x v="1"/>
    <x v="1"/>
    <s v="Imation 3.5&quot; IBM-Formatted Diskettes, 10/Pack"/>
    <n v="0.68"/>
    <s v="United States"/>
    <x v="3"/>
    <x v="11"/>
    <s v="Central Islip"/>
    <n v="11722"/>
    <x v="147"/>
    <d v="2015-05-30T00:00:00"/>
    <n v="18.922000000000001"/>
    <n v="26"/>
    <n v="151.55000000000001"/>
    <n v="89008"/>
    <x v="3"/>
    <n v="269.09079058200069"/>
  </r>
  <r>
    <n v="1026"/>
    <s v="Eugene Kerr"/>
    <x v="1"/>
    <n v="7.0000000000000007E-2"/>
    <n v="2.61"/>
    <n v="0.5"/>
    <x v="1"/>
    <x v="0"/>
    <x v="2"/>
    <x v="13"/>
    <x v="5"/>
    <s v="Avery 494"/>
    <n v="0.39"/>
    <s v="United States"/>
    <x v="3"/>
    <x v="11"/>
    <s v="Central Islip"/>
    <n v="11722"/>
    <x v="147"/>
    <d v="2015-06-01T00:00:00"/>
    <n v="39.350700000000003"/>
    <n v="22"/>
    <n v="57.03"/>
    <n v="89008"/>
    <x v="3"/>
    <n v="-34.358456314276097"/>
  </r>
  <r>
    <n v="1713"/>
    <s v="Rosemary Stark"/>
    <x v="1"/>
    <n v="0.01"/>
    <n v="23.99"/>
    <n v="6.3"/>
    <x v="1"/>
    <x v="3"/>
    <x v="1"/>
    <x v="3"/>
    <x v="6"/>
    <s v="TI 36X Solar Scientific Calculator"/>
    <n v="0.38"/>
    <s v="United States"/>
    <x v="0"/>
    <x v="5"/>
    <s v="Newnan"/>
    <n v="30265"/>
    <x v="147"/>
    <d v="2015-05-31T00:00:00"/>
    <n v="-6.202"/>
    <n v="11"/>
    <n v="284.39"/>
    <n v="87748"/>
    <x v="0"/>
    <n v="186.66499487058641"/>
  </r>
  <r>
    <n v="2670"/>
    <s v="Yvonne Mann"/>
    <x v="1"/>
    <n v="0.05"/>
    <n v="165.2"/>
    <n v="19.989999999999998"/>
    <x v="1"/>
    <x v="2"/>
    <x v="2"/>
    <x v="6"/>
    <x v="5"/>
    <s v="Economy Rollaway Files"/>
    <n v="0.59"/>
    <s v="United States"/>
    <x v="2"/>
    <x v="8"/>
    <s v="Los Angeles"/>
    <n v="90049"/>
    <x v="147"/>
    <d v="2015-05-29T00:00:00"/>
    <n v="2008.71"/>
    <n v="167"/>
    <n v="23939.200000000001"/>
    <n v="37924"/>
    <x v="2"/>
    <n v="3249.3592438993255"/>
  </r>
  <r>
    <n v="2670"/>
    <s v="Yvonne Mann"/>
    <x v="1"/>
    <n v="0.09"/>
    <n v="17.989999999999998"/>
    <n v="8.65"/>
    <x v="1"/>
    <x v="2"/>
    <x v="2"/>
    <x v="2"/>
    <x v="5"/>
    <s v="Model L Table or Wall-Mount Pencil Sharpener"/>
    <n v="0.56999999999999995"/>
    <s v="United States"/>
    <x v="2"/>
    <x v="8"/>
    <s v="Los Angeles"/>
    <n v="90049"/>
    <x v="147"/>
    <d v="2015-05-29T00:00:00"/>
    <n v="-80.53"/>
    <n v="71"/>
    <n v="1191.58"/>
    <n v="37924"/>
    <x v="2"/>
    <n v="292.20155694708615"/>
  </r>
  <r>
    <n v="2671"/>
    <s v="Lloyd Fuller"/>
    <x v="1"/>
    <n v="0.05"/>
    <n v="165.2"/>
    <n v="19.989999999999998"/>
    <x v="1"/>
    <x v="2"/>
    <x v="2"/>
    <x v="6"/>
    <x v="5"/>
    <s v="Economy Rollaway Files"/>
    <n v="0.59"/>
    <s v="United States"/>
    <x v="0"/>
    <x v="34"/>
    <s v="Brentwood"/>
    <n v="37027"/>
    <x v="147"/>
    <d v="2015-05-29T00:00:00"/>
    <n v="-48.957999999999998"/>
    <n v="42"/>
    <n v="6938.19"/>
    <n v="90551"/>
    <x v="0"/>
    <n v="1142.2542837762512"/>
  </r>
  <r>
    <n v="759"/>
    <s v="Bernice F Day"/>
    <x v="2"/>
    <n v="0"/>
    <n v="20.99"/>
    <n v="3.3"/>
    <x v="1"/>
    <x v="0"/>
    <x v="1"/>
    <x v="12"/>
    <x v="1"/>
    <s v="Accessory39"/>
    <n v="0.81"/>
    <s v="United States"/>
    <x v="1"/>
    <x v="10"/>
    <s v="Quincy"/>
    <n v="62301"/>
    <x v="147"/>
    <d v="2015-06-05T00:00:00"/>
    <n v="-92.960999999999999"/>
    <n v="5"/>
    <n v="92.96"/>
    <n v="86639"/>
    <x v="1"/>
    <n v="442.74162540956996"/>
  </r>
  <r>
    <n v="649"/>
    <s v="Roger Meyer"/>
    <x v="4"/>
    <n v="0.02"/>
    <n v="3.78"/>
    <n v="0.71"/>
    <x v="1"/>
    <x v="2"/>
    <x v="2"/>
    <x v="14"/>
    <x v="2"/>
    <s v="Staples Bulldog Clip"/>
    <n v="0.39"/>
    <s v="United States"/>
    <x v="1"/>
    <x v="10"/>
    <s v="Buffalo Grove"/>
    <n v="60089"/>
    <x v="147"/>
    <d v="2015-05-30T00:00:00"/>
    <n v="106.7499"/>
    <n v="40"/>
    <n v="154.71"/>
    <n v="91366"/>
    <x v="1"/>
    <n v="131.89937443887862"/>
  </r>
  <r>
    <n v="2393"/>
    <s v="Debbie Dillon"/>
    <x v="4"/>
    <n v="0.02"/>
    <n v="6.48"/>
    <n v="7.91"/>
    <x v="1"/>
    <x v="3"/>
    <x v="2"/>
    <x v="7"/>
    <x v="5"/>
    <s v="Xerox 216"/>
    <n v="0.37"/>
    <s v="United States"/>
    <x v="0"/>
    <x v="5"/>
    <s v="Roswell"/>
    <n v="30076"/>
    <x v="147"/>
    <d v="2015-05-31T00:00:00"/>
    <n v="-1191.5260000000001"/>
    <n v="2"/>
    <n v="16.5"/>
    <n v="86950"/>
    <x v="0"/>
    <n v="-1037.1684775425638"/>
  </r>
  <r>
    <n v="1060"/>
    <s v="Gene Gilliam"/>
    <x v="2"/>
    <n v="7.0000000000000007E-2"/>
    <n v="6.3"/>
    <n v="0.5"/>
    <x v="1"/>
    <x v="0"/>
    <x v="2"/>
    <x v="13"/>
    <x v="5"/>
    <s v="Avery 51"/>
    <n v="0.39"/>
    <s v="United States"/>
    <x v="0"/>
    <x v="5"/>
    <s v="Atlanta"/>
    <n v="30318"/>
    <x v="148"/>
    <d v="2015-05-30T00:00:00"/>
    <n v="4.1673999999999998"/>
    <n v="20"/>
    <n v="121.87"/>
    <n v="57061"/>
    <x v="0"/>
    <n v="23.43114311123831"/>
  </r>
  <r>
    <n v="1062"/>
    <s v="Willie Robinson"/>
    <x v="2"/>
    <n v="0.04"/>
    <n v="22.38"/>
    <n v="15.1"/>
    <x v="1"/>
    <x v="0"/>
    <x v="2"/>
    <x v="5"/>
    <x v="5"/>
    <s v="Avery Flip-Chart Easel Binder, Black"/>
    <n v="0.38"/>
    <s v="United States"/>
    <x v="3"/>
    <x v="11"/>
    <s v="Coram"/>
    <n v="11727"/>
    <x v="148"/>
    <d v="2015-06-07T00:00:00"/>
    <n v="16.021799999999999"/>
    <n v="18"/>
    <n v="403.53"/>
    <n v="91355"/>
    <x v="3"/>
    <n v="500.99958403027341"/>
  </r>
  <r>
    <n v="1062"/>
    <s v="Willie Robinson"/>
    <x v="2"/>
    <n v="0.06"/>
    <n v="17.78"/>
    <n v="5.03"/>
    <x v="1"/>
    <x v="0"/>
    <x v="0"/>
    <x v="11"/>
    <x v="5"/>
    <s v="Seth Thomas 13 1/2&quot; Wall Clock"/>
    <n v="0.54"/>
    <s v="United States"/>
    <x v="3"/>
    <x v="11"/>
    <s v="Coram"/>
    <n v="11727"/>
    <x v="148"/>
    <d v="2015-06-02T00:00:00"/>
    <n v="38.067300000000003"/>
    <n v="3"/>
    <n v="55.17"/>
    <n v="91355"/>
    <x v="3"/>
    <n v="350.60657049300329"/>
  </r>
  <r>
    <n v="1934"/>
    <s v="Scott Moore"/>
    <x v="2"/>
    <n v="0.04"/>
    <n v="180.98"/>
    <n v="30"/>
    <x v="0"/>
    <x v="2"/>
    <x v="0"/>
    <x v="9"/>
    <x v="3"/>
    <s v="Office Star - Ergonomic Mid Back Chair with 2-Way Adjustable Arms"/>
    <n v="0.69"/>
    <s v="United States"/>
    <x v="1"/>
    <x v="18"/>
    <s v="Georgetown"/>
    <n v="78626"/>
    <x v="148"/>
    <d v="2015-05-30T00:00:00"/>
    <n v="52.988"/>
    <n v="3"/>
    <n v="561.65"/>
    <n v="86688"/>
    <x v="1"/>
    <n v="1941.176913875353"/>
  </r>
  <r>
    <n v="1935"/>
    <s v="Diana Coble Hubbard"/>
    <x v="2"/>
    <n v="0.06"/>
    <n v="3.25"/>
    <n v="49"/>
    <x v="1"/>
    <x v="2"/>
    <x v="2"/>
    <x v="8"/>
    <x v="4"/>
    <s v="Bravo II™ Megaboss® 12-Amp Hard Body Upright, Replacement Belts, 2 Belts per Pack"/>
    <n v="0.56000000000000005"/>
    <s v="United States"/>
    <x v="1"/>
    <x v="18"/>
    <s v="Grand Prairie"/>
    <n v="75051"/>
    <x v="148"/>
    <d v="2015-06-05T00:00:00"/>
    <n v="10.507999999999999"/>
    <n v="2"/>
    <n v="55.6"/>
    <n v="86688"/>
    <x v="1"/>
    <n v="1548.2614905853534"/>
  </r>
  <r>
    <n v="1935"/>
    <s v="Diana Coble Hubbard"/>
    <x v="2"/>
    <n v="0.01"/>
    <n v="110.98"/>
    <n v="13.99"/>
    <x v="1"/>
    <x v="2"/>
    <x v="0"/>
    <x v="11"/>
    <x v="6"/>
    <s v="Rubbermaid ClusterMat Chairmats, Mat Size- 66&quot; x 60&quot;, Lip 20&quot; x 11&quot; -90 Degree Angle"/>
    <n v="0.69"/>
    <s v="United States"/>
    <x v="1"/>
    <x v="18"/>
    <s v="Grand Prairie"/>
    <n v="75051"/>
    <x v="148"/>
    <d v="2015-06-04T00:00:00"/>
    <n v="1448.7309"/>
    <n v="19"/>
    <n v="2099.61"/>
    <n v="86688"/>
    <x v="1"/>
    <n v="2532.0181184373696"/>
  </r>
  <r>
    <n v="1935"/>
    <s v="Diana Coble Hubbard"/>
    <x v="2"/>
    <n v="0.05"/>
    <n v="3.95"/>
    <n v="2"/>
    <x v="2"/>
    <x v="2"/>
    <x v="2"/>
    <x v="14"/>
    <x v="2"/>
    <s v="Advantus Map Pennant Flags and Round Head Tacks"/>
    <n v="0.53"/>
    <s v="United States"/>
    <x v="1"/>
    <x v="18"/>
    <s v="Grand Prairie"/>
    <n v="75051"/>
    <x v="148"/>
    <d v="2015-06-07T00:00:00"/>
    <n v="1.004"/>
    <n v="23"/>
    <n v="96.6"/>
    <n v="86688"/>
    <x v="1"/>
    <n v="141.13014160976232"/>
  </r>
  <r>
    <n v="2980"/>
    <s v="Joanna Kenney"/>
    <x v="2"/>
    <n v="0.04"/>
    <n v="2.88"/>
    <n v="1.01"/>
    <x v="1"/>
    <x v="3"/>
    <x v="2"/>
    <x v="2"/>
    <x v="2"/>
    <s v="Sanford Colorific Colored Pencils, 12/Box"/>
    <n v="0.55000000000000004"/>
    <s v="United States"/>
    <x v="3"/>
    <x v="27"/>
    <s v="Sandusky"/>
    <n v="44870"/>
    <x v="148"/>
    <d v="2015-06-04T00:00:00"/>
    <n v="15.246"/>
    <n v="39"/>
    <n v="111.92"/>
    <n v="86548"/>
    <x v="3"/>
    <n v="200.00770153946218"/>
  </r>
  <r>
    <n v="3124"/>
    <s v="Neil Barbee"/>
    <x v="3"/>
    <n v="0.05"/>
    <n v="120.98"/>
    <n v="9.07"/>
    <x v="1"/>
    <x v="2"/>
    <x v="2"/>
    <x v="5"/>
    <x v="5"/>
    <s v="GBC VeloBinder Electric Binding Machine"/>
    <n v="0.35"/>
    <s v="United States"/>
    <x v="1"/>
    <x v="10"/>
    <s v="Moline"/>
    <n v="61265"/>
    <x v="148"/>
    <d v="2015-05-31T00:00:00"/>
    <n v="881.04719999999998"/>
    <n v="11"/>
    <n v="1276.8800000000001"/>
    <n v="87286"/>
    <x v="1"/>
    <n v="1658.2664030461124"/>
  </r>
  <r>
    <n v="1802"/>
    <s v="Jack Morse"/>
    <x v="0"/>
    <n v="0.04"/>
    <n v="3.68"/>
    <n v="1.32"/>
    <x v="1"/>
    <x v="3"/>
    <x v="2"/>
    <x v="16"/>
    <x v="2"/>
    <s v="*Staples* vLetter Openers, 2/Pack"/>
    <n v="0.83"/>
    <s v="United States"/>
    <x v="0"/>
    <x v="12"/>
    <s v="Dunedin"/>
    <n v="34698"/>
    <x v="149"/>
    <d v="2015-06-02T00:00:00"/>
    <n v="300.92579999999998"/>
    <n v="11"/>
    <n v="41.29"/>
    <n v="91543"/>
    <x v="0"/>
    <n v="946.60028288154706"/>
  </r>
  <r>
    <n v="2817"/>
    <s v="Paul W French"/>
    <x v="1"/>
    <n v="0.05"/>
    <n v="4.71"/>
    <n v="0.7"/>
    <x v="2"/>
    <x v="3"/>
    <x v="2"/>
    <x v="14"/>
    <x v="2"/>
    <s v="Plymouth Boxed Rubber Bands by Plymouth"/>
    <n v="0.8"/>
    <s v="United States"/>
    <x v="3"/>
    <x v="27"/>
    <s v="Newark"/>
    <n v="43055"/>
    <x v="149"/>
    <d v="2015-06-02T00:00:00"/>
    <n v="-2.3759999999999999"/>
    <n v="2"/>
    <n v="12.16"/>
    <n v="89743"/>
    <x v="3"/>
    <n v="215.84274014008687"/>
  </r>
  <r>
    <n v="2817"/>
    <s v="Paul W French"/>
    <x v="1"/>
    <n v="0.04"/>
    <n v="55.99"/>
    <n v="1.25"/>
    <x v="2"/>
    <x v="3"/>
    <x v="1"/>
    <x v="12"/>
    <x v="1"/>
    <s v="Accessory32"/>
    <n v="0.35"/>
    <s v="United States"/>
    <x v="3"/>
    <x v="27"/>
    <s v="Newark"/>
    <n v="43055"/>
    <x v="149"/>
    <d v="2015-06-02T00:00:00"/>
    <n v="-18.3216"/>
    <n v="3"/>
    <n v="147.56"/>
    <n v="89743"/>
    <x v="3"/>
    <n v="7.960570280828307"/>
  </r>
  <r>
    <n v="3069"/>
    <s v="Tiffany Merrill"/>
    <x v="1"/>
    <n v="0.03"/>
    <n v="120.98"/>
    <n v="30"/>
    <x v="0"/>
    <x v="1"/>
    <x v="0"/>
    <x v="9"/>
    <x v="3"/>
    <s v="Hon Every-Day® Chair Series Swivel Task Chairs"/>
    <n v="0.64"/>
    <s v="United States"/>
    <x v="1"/>
    <x v="7"/>
    <s v="Oakdale"/>
    <n v="55128"/>
    <x v="149"/>
    <d v="2015-06-03T00:00:00"/>
    <n v="638.02800000000002"/>
    <n v="15"/>
    <n v="1894.45"/>
    <n v="88191"/>
    <x v="1"/>
    <n v="2175.699939118716"/>
  </r>
  <r>
    <n v="3069"/>
    <s v="Tiffany Merrill"/>
    <x v="1"/>
    <n v="0.01"/>
    <n v="15.68"/>
    <n v="3.73"/>
    <x v="1"/>
    <x v="1"/>
    <x v="0"/>
    <x v="11"/>
    <x v="1"/>
    <s v="Artistic Insta-Plaque"/>
    <n v="0.46"/>
    <s v="United States"/>
    <x v="1"/>
    <x v="7"/>
    <s v="Oakdale"/>
    <n v="55128"/>
    <x v="149"/>
    <d v="2015-06-03T00:00:00"/>
    <n v="138.49680000000001"/>
    <n v="12"/>
    <n v="200.72"/>
    <n v="88191"/>
    <x v="1"/>
    <n v="275.32945051684811"/>
  </r>
  <r>
    <n v="3141"/>
    <s v="Jerome McIntosh"/>
    <x v="2"/>
    <n v="0.09"/>
    <n v="6.84"/>
    <n v="8.3699999999999992"/>
    <x v="1"/>
    <x v="1"/>
    <x v="2"/>
    <x v="16"/>
    <x v="1"/>
    <s v="Acme Design Line 8&quot; Stainless Steel Bent Scissors w/Champagne Handles, 3-1/8&quot; Cut"/>
    <n v="0.57999999999999996"/>
    <s v="United States"/>
    <x v="1"/>
    <x v="18"/>
    <s v="Pasadena"/>
    <n v="77506"/>
    <x v="149"/>
    <d v="2015-06-08T00:00:00"/>
    <n v="-88.584999999999994"/>
    <n v="13"/>
    <n v="87.1"/>
    <n v="86369"/>
    <x v="1"/>
    <n v="272.47287186044963"/>
  </r>
  <r>
    <n v="3141"/>
    <s v="Jerome McIntosh"/>
    <x v="2"/>
    <n v="7.0000000000000007E-2"/>
    <n v="48.91"/>
    <n v="35"/>
    <x v="2"/>
    <x v="1"/>
    <x v="2"/>
    <x v="6"/>
    <x v="4"/>
    <s v="Tennsco Industrial Shelving"/>
    <n v="0.83"/>
    <s v="United States"/>
    <x v="1"/>
    <x v="18"/>
    <s v="Pasadena"/>
    <n v="77506"/>
    <x v="149"/>
    <d v="2015-06-03T00:00:00"/>
    <n v="-485.68"/>
    <n v="15"/>
    <n v="736.86"/>
    <n v="86369"/>
    <x v="1"/>
    <n v="872.48269297620959"/>
  </r>
  <r>
    <n v="2737"/>
    <s v="Rachel Bates"/>
    <x v="4"/>
    <n v="0.03"/>
    <n v="15.31"/>
    <n v="8.7799999999999994"/>
    <x v="1"/>
    <x v="0"/>
    <x v="2"/>
    <x v="6"/>
    <x v="5"/>
    <s v="Eldon Jumbo ProFile™ Portable File Boxes Graphite/Black"/>
    <n v="0.56999999999999995"/>
    <s v="United States"/>
    <x v="3"/>
    <x v="42"/>
    <s v="Rutland"/>
    <n v="5701"/>
    <x v="149"/>
    <d v="2015-06-02T00:00:00"/>
    <n v="-57.56"/>
    <n v="12"/>
    <n v="194.08"/>
    <n v="89019"/>
    <x v="3"/>
    <n v="326.34583316725747"/>
  </r>
  <r>
    <n v="2828"/>
    <s v="Monica Howard"/>
    <x v="4"/>
    <n v="7.0000000000000007E-2"/>
    <n v="39.479999999999997"/>
    <n v="1.99"/>
    <x v="1"/>
    <x v="3"/>
    <x v="1"/>
    <x v="1"/>
    <x v="1"/>
    <s v="80 Minute CD-R Spindle, 100/Pack - Staples"/>
    <n v="0.54"/>
    <s v="United States"/>
    <x v="2"/>
    <x v="8"/>
    <s v="El Centro"/>
    <n v="92243"/>
    <x v="149"/>
    <d v="2015-06-02T00:00:00"/>
    <n v="322.25069999999999"/>
    <n v="12"/>
    <n v="467.03"/>
    <n v="87721"/>
    <x v="2"/>
    <n v="561.00698461447405"/>
  </r>
  <r>
    <n v="797"/>
    <s v="Eileen Riddle"/>
    <x v="3"/>
    <n v="0.04"/>
    <n v="9.11"/>
    <n v="2.25"/>
    <x v="1"/>
    <x v="3"/>
    <x v="2"/>
    <x v="2"/>
    <x v="2"/>
    <s v="Dixon Ticonderoga Core-Lock Colored Pencils"/>
    <n v="0.52"/>
    <s v="United States"/>
    <x v="2"/>
    <x v="15"/>
    <s v="Roy"/>
    <n v="84067"/>
    <x v="149"/>
    <d v="2015-06-04T00:00:00"/>
    <n v="-3.496"/>
    <n v="2"/>
    <n v="18.59"/>
    <n v="86868"/>
    <x v="2"/>
    <n v="330.93325493118249"/>
  </r>
  <r>
    <n v="797"/>
    <s v="Eileen Riddle"/>
    <x v="3"/>
    <n v="7.0000000000000007E-2"/>
    <n v="64.650000000000006"/>
    <n v="35"/>
    <x v="1"/>
    <x v="3"/>
    <x v="2"/>
    <x v="6"/>
    <x v="4"/>
    <s v="Space Solutions Commercial Steel Shelving"/>
    <n v="0.8"/>
    <s v="United States"/>
    <x v="2"/>
    <x v="15"/>
    <s v="Roy"/>
    <n v="84067"/>
    <x v="149"/>
    <d v="2015-06-03T00:00:00"/>
    <n v="-717.072"/>
    <n v="13"/>
    <n v="834.08"/>
    <n v="86868"/>
    <x v="2"/>
    <n v="892.32451494844395"/>
  </r>
  <r>
    <n v="1556"/>
    <s v="Carol Wood"/>
    <x v="3"/>
    <n v="0.06"/>
    <n v="2.89"/>
    <n v="0.99"/>
    <x v="1"/>
    <x v="1"/>
    <x v="2"/>
    <x v="13"/>
    <x v="5"/>
    <s v="Avery 482"/>
    <n v="0.38"/>
    <s v="United States"/>
    <x v="0"/>
    <x v="21"/>
    <s v="Alexandria"/>
    <n v="22304"/>
    <x v="149"/>
    <d v="2015-06-03T00:00:00"/>
    <n v="-2.0097"/>
    <n v="6"/>
    <n v="16.670000000000002"/>
    <n v="87425"/>
    <x v="0"/>
    <n v="119.62307759247338"/>
  </r>
  <r>
    <n v="1556"/>
    <s v="Carol Wood"/>
    <x v="3"/>
    <n v="0.08"/>
    <n v="22.84"/>
    <n v="11.54"/>
    <x v="1"/>
    <x v="1"/>
    <x v="2"/>
    <x v="7"/>
    <x v="5"/>
    <s v="Xerox 1964"/>
    <n v="0.39"/>
    <s v="United States"/>
    <x v="0"/>
    <x v="21"/>
    <s v="Alexandria"/>
    <n v="22304"/>
    <x v="149"/>
    <d v="2015-06-03T00:00:00"/>
    <n v="-477.37200000000001"/>
    <n v="9"/>
    <n v="195.16"/>
    <n v="87425"/>
    <x v="0"/>
    <n v="-17.96314077286781"/>
  </r>
  <r>
    <n v="1690"/>
    <s v="Neil Bailey"/>
    <x v="3"/>
    <n v="0.09"/>
    <n v="95.43"/>
    <n v="19.989999999999998"/>
    <x v="1"/>
    <x v="3"/>
    <x v="2"/>
    <x v="6"/>
    <x v="5"/>
    <s v="Fellowes Stor/Drawer® Steel Plus™ Storage Drawers"/>
    <n v="0.79"/>
    <s v="United States"/>
    <x v="3"/>
    <x v="28"/>
    <s v="Harrisburg"/>
    <n v="17112"/>
    <x v="149"/>
    <d v="2015-06-02T00:00:00"/>
    <n v="-143.23500000000001"/>
    <n v="22"/>
    <n v="2053.6"/>
    <n v="91078"/>
    <x v="3"/>
    <n v="1139.9923218832382"/>
  </r>
  <r>
    <n v="2443"/>
    <s v="Danny Richmond"/>
    <x v="3"/>
    <n v="0.06"/>
    <n v="2.2799999999999998"/>
    <n v="5.2"/>
    <x v="1"/>
    <x v="3"/>
    <x v="2"/>
    <x v="2"/>
    <x v="2"/>
    <s v="Binney &amp; Smith inkTank™ Erasable Pocket Highlighter, Chisel Tip, Yellow"/>
    <n v="0.41"/>
    <s v="United States"/>
    <x v="0"/>
    <x v="12"/>
    <s v="Miami"/>
    <n v="33142"/>
    <x v="149"/>
    <d v="2015-06-03T00:00:00"/>
    <n v="-2002.6314"/>
    <n v="13"/>
    <n v="30.47"/>
    <n v="89301"/>
    <x v="0"/>
    <n v="-1760.74334176194"/>
  </r>
  <r>
    <n v="142"/>
    <s v="Brooke Weeks Taylor"/>
    <x v="0"/>
    <n v="0.03"/>
    <n v="22.84"/>
    <n v="11.54"/>
    <x v="1"/>
    <x v="0"/>
    <x v="2"/>
    <x v="7"/>
    <x v="5"/>
    <s v="Xerox 1964"/>
    <n v="0.39"/>
    <s v="United States"/>
    <x v="3"/>
    <x v="22"/>
    <s v="Ansonia"/>
    <n v="6401"/>
    <x v="150"/>
    <d v="2015-06-03T00:00:00"/>
    <n v="91.956000000000003"/>
    <n v="13"/>
    <n v="312.58999999999997"/>
    <n v="91087"/>
    <x v="3"/>
    <n v="706.96647639709181"/>
  </r>
  <r>
    <n v="144"/>
    <s v="Marguerite Moss"/>
    <x v="0"/>
    <n v="0.05"/>
    <n v="10.98"/>
    <n v="3.37"/>
    <x v="1"/>
    <x v="0"/>
    <x v="2"/>
    <x v="16"/>
    <x v="1"/>
    <s v="Fiskars® Softgrip Scissors"/>
    <n v="0.56999999999999995"/>
    <s v="United States"/>
    <x v="3"/>
    <x v="35"/>
    <s v="Yarmouth"/>
    <n v="2664"/>
    <x v="150"/>
    <d v="2015-06-03T00:00:00"/>
    <n v="-2.544"/>
    <n v="6"/>
    <n v="64.400000000000006"/>
    <n v="91087"/>
    <x v="3"/>
    <n v="483.61945112048789"/>
  </r>
  <r>
    <n v="1461"/>
    <s v="Norman Adams"/>
    <x v="1"/>
    <n v="0.05"/>
    <n v="12.95"/>
    <n v="4.9800000000000004"/>
    <x v="1"/>
    <x v="1"/>
    <x v="2"/>
    <x v="5"/>
    <x v="5"/>
    <s v="GBC Binding covers"/>
    <n v="0.4"/>
    <s v="United States"/>
    <x v="1"/>
    <x v="2"/>
    <s v="Lafayette"/>
    <n v="47905"/>
    <x v="150"/>
    <d v="2015-06-04T00:00:00"/>
    <n v="134.16825"/>
    <n v="19"/>
    <n v="252.36"/>
    <n v="86397"/>
    <x v="1"/>
    <n v="220.58792778209013"/>
  </r>
  <r>
    <n v="1997"/>
    <s v="Harriet Bowman"/>
    <x v="2"/>
    <n v="0"/>
    <n v="24.92"/>
    <n v="12.98"/>
    <x v="1"/>
    <x v="1"/>
    <x v="2"/>
    <x v="5"/>
    <x v="5"/>
    <s v="GBC Standard Therm-A-Bind Covers"/>
    <n v="0.39"/>
    <s v="United States"/>
    <x v="0"/>
    <x v="23"/>
    <s v="Hilton Head Island"/>
    <n v="29915"/>
    <x v="150"/>
    <d v="2015-06-02T00:00:00"/>
    <n v="-23.155999999999999"/>
    <n v="1"/>
    <n v="32.659999999999997"/>
    <n v="90335"/>
    <x v="0"/>
    <n v="425.08961399828542"/>
  </r>
  <r>
    <n v="2334"/>
    <s v="Stephanie Hawkins"/>
    <x v="2"/>
    <n v="0.06"/>
    <n v="3.74"/>
    <n v="0.94"/>
    <x v="1"/>
    <x v="2"/>
    <x v="2"/>
    <x v="14"/>
    <x v="2"/>
    <s v="Rubber Band Ball"/>
    <n v="0.83"/>
    <s v="United States"/>
    <x v="1"/>
    <x v="30"/>
    <s v="Greenfield"/>
    <n v="53220"/>
    <x v="150"/>
    <d v="2015-06-09T00:00:00"/>
    <n v="-7.6849999999999996"/>
    <n v="12"/>
    <n v="44.75"/>
    <n v="89610"/>
    <x v="1"/>
    <n v="427.23936542258741"/>
  </r>
  <r>
    <n v="210"/>
    <s v="Floyd Dale"/>
    <x v="4"/>
    <n v="0.09"/>
    <n v="5.4"/>
    <n v="7.78"/>
    <x v="2"/>
    <x v="2"/>
    <x v="2"/>
    <x v="5"/>
    <x v="5"/>
    <s v="3M Organizer Strips"/>
    <n v="0.37"/>
    <s v="United States"/>
    <x v="3"/>
    <x v="11"/>
    <s v="Troy"/>
    <n v="12180"/>
    <x v="150"/>
    <d v="2015-06-02T00:00:00"/>
    <n v="-21.487749999999998"/>
    <n v="4"/>
    <n v="27.3"/>
    <n v="85966"/>
    <x v="3"/>
    <n v="55.968349830326758"/>
  </r>
  <r>
    <n v="210"/>
    <s v="Floyd Dale"/>
    <x v="4"/>
    <n v="0.02"/>
    <n v="20.28"/>
    <n v="6.68"/>
    <x v="1"/>
    <x v="2"/>
    <x v="0"/>
    <x v="11"/>
    <x v="5"/>
    <s v="Seth Thomas 8 1/2&quot; Cubicle Clock"/>
    <n v="0.53"/>
    <s v="United States"/>
    <x v="3"/>
    <x v="11"/>
    <s v="Troy"/>
    <n v="12180"/>
    <x v="150"/>
    <d v="2015-06-02T00:00:00"/>
    <n v="44.677500000000002"/>
    <n v="3"/>
    <n v="64.75"/>
    <n v="85966"/>
    <x v="3"/>
    <n v="401.40566868796475"/>
  </r>
  <r>
    <n v="210"/>
    <s v="Floyd Dale"/>
    <x v="4"/>
    <n v="0"/>
    <n v="11.55"/>
    <n v="2.36"/>
    <x v="1"/>
    <x v="2"/>
    <x v="2"/>
    <x v="2"/>
    <x v="2"/>
    <s v="Newell 309"/>
    <n v="0.55000000000000004"/>
    <s v="United States"/>
    <x v="3"/>
    <x v="11"/>
    <s v="Troy"/>
    <n v="12180"/>
    <x v="150"/>
    <d v="2015-06-03T00:00:00"/>
    <n v="23.594999999999999"/>
    <n v="5"/>
    <n v="62.98"/>
    <n v="85966"/>
    <x v="3"/>
    <n v="262.90250810744368"/>
  </r>
  <r>
    <n v="211"/>
    <s v="Anna Wood"/>
    <x v="4"/>
    <n v="0.05"/>
    <n v="2.08"/>
    <n v="2.56"/>
    <x v="1"/>
    <x v="2"/>
    <x v="2"/>
    <x v="16"/>
    <x v="1"/>
    <s v="Kleencut® Forged Office Shears by Acme United Corporation"/>
    <n v="0.55000000000000004"/>
    <s v="United States"/>
    <x v="3"/>
    <x v="11"/>
    <s v="Utica"/>
    <n v="13501"/>
    <x v="150"/>
    <d v="2015-06-03T00:00:00"/>
    <n v="-36.25"/>
    <n v="20"/>
    <n v="42.29"/>
    <n v="85966"/>
    <x v="3"/>
    <n v="144.43443946020977"/>
  </r>
  <r>
    <n v="3374"/>
    <s v="Jamie Ward"/>
    <x v="4"/>
    <n v="0.01"/>
    <n v="179.29"/>
    <n v="29.21"/>
    <x v="0"/>
    <x v="3"/>
    <x v="0"/>
    <x v="0"/>
    <x v="0"/>
    <s v="Bevis Round Conference Table Top, X-Base"/>
    <n v="0.76"/>
    <s v="United States"/>
    <x v="3"/>
    <x v="36"/>
    <s v="Odenton"/>
    <n v="21113"/>
    <x v="150"/>
    <d v="2015-06-04T00:00:00"/>
    <n v="66.362219999999994"/>
    <n v="8"/>
    <n v="1487.9"/>
    <n v="87473"/>
    <x v="3"/>
    <n v="1908.3060246321322"/>
  </r>
  <r>
    <n v="1170"/>
    <s v="Jessie Houston"/>
    <x v="3"/>
    <n v="0.09"/>
    <n v="9.7799999999999994"/>
    <n v="1.39"/>
    <x v="1"/>
    <x v="1"/>
    <x v="2"/>
    <x v="15"/>
    <x v="5"/>
    <s v="Staples #10 Laser &amp; Inkjet Envelopes, 4 1/8&quot; x 9 1/2&quot;, 100/Box"/>
    <n v="0.39"/>
    <s v="United States"/>
    <x v="3"/>
    <x v="48"/>
    <s v="Newark"/>
    <n v="19711"/>
    <x v="150"/>
    <d v="2015-06-03T00:00:00"/>
    <n v="125.20740000000001"/>
    <n v="19"/>
    <n v="181.46"/>
    <n v="87520"/>
    <x v="3"/>
    <n v="271.02664963863236"/>
  </r>
  <r>
    <n v="1170"/>
    <s v="Jessie Houston"/>
    <x v="3"/>
    <n v="0"/>
    <n v="200.99"/>
    <n v="8.08"/>
    <x v="1"/>
    <x v="1"/>
    <x v="1"/>
    <x v="12"/>
    <x v="5"/>
    <s v="5125"/>
    <n v="0.59"/>
    <s v="United States"/>
    <x v="3"/>
    <x v="48"/>
    <s v="Newark"/>
    <n v="19711"/>
    <x v="150"/>
    <d v="2015-06-04T00:00:00"/>
    <n v="281.53440000000001"/>
    <n v="6"/>
    <n v="1076.3"/>
    <n v="87520"/>
    <x v="3"/>
    <n v="1440.8235181310001"/>
  </r>
  <r>
    <n v="2487"/>
    <s v="Michelle Bryant Phillips"/>
    <x v="3"/>
    <n v="0.02"/>
    <n v="136.97999999999999"/>
    <n v="24.49"/>
    <x v="2"/>
    <x v="0"/>
    <x v="0"/>
    <x v="11"/>
    <x v="4"/>
    <s v="3M Polarizing Task Lamp with Clamp Arm, Light Gray"/>
    <n v="0.59"/>
    <s v="United States"/>
    <x v="0"/>
    <x v="5"/>
    <s v="Tucker"/>
    <n v="30084"/>
    <x v="150"/>
    <d v="2015-06-03T00:00:00"/>
    <n v="88.56"/>
    <n v="8"/>
    <n v="1140.95"/>
    <n v="91417"/>
    <x v="0"/>
    <n v="1420.686331989898"/>
  </r>
  <r>
    <n v="1389"/>
    <s v="Jean Khan"/>
    <x v="1"/>
    <n v="0.09"/>
    <n v="2.61"/>
    <n v="0.5"/>
    <x v="1"/>
    <x v="1"/>
    <x v="2"/>
    <x v="13"/>
    <x v="5"/>
    <s v="Avery 494"/>
    <n v="0.39"/>
    <s v="United States"/>
    <x v="2"/>
    <x v="8"/>
    <s v="Menlo Park"/>
    <n v="94025"/>
    <x v="151"/>
    <d v="2015-06-05T00:00:00"/>
    <n v="29.380199999999999"/>
    <n v="17"/>
    <n v="42.58"/>
    <n v="88729"/>
    <x v="2"/>
    <n v="-77.684427420086649"/>
  </r>
  <r>
    <n v="87"/>
    <s v="Norman Shields"/>
    <x v="2"/>
    <n v="0.05"/>
    <n v="161.55000000000001"/>
    <n v="19.989999999999998"/>
    <x v="1"/>
    <x v="3"/>
    <x v="2"/>
    <x v="6"/>
    <x v="5"/>
    <s v="Fellowes Super Stor/Drawer® Files"/>
    <n v="0.66"/>
    <s v="United States"/>
    <x v="2"/>
    <x v="8"/>
    <s v="Vacaville"/>
    <n v="95687"/>
    <x v="151"/>
    <d v="2015-06-08T00:00:00"/>
    <n v="1892.424"/>
    <n v="19"/>
    <n v="3127.69"/>
    <n v="90596"/>
    <x v="2"/>
    <n v="3228.8438369218743"/>
  </r>
  <r>
    <n v="2268"/>
    <s v="Carlos Adkins"/>
    <x v="2"/>
    <n v="0.08"/>
    <n v="259.70999999999998"/>
    <n v="66.67"/>
    <x v="0"/>
    <x v="0"/>
    <x v="0"/>
    <x v="0"/>
    <x v="0"/>
    <s v="Bevis Round Bullnose 29&quot; High Table Top"/>
    <n v="0.61"/>
    <s v="United States"/>
    <x v="0"/>
    <x v="12"/>
    <s v="Land O Lakes"/>
    <n v="34639"/>
    <x v="151"/>
    <d v="2015-06-07T00:00:00"/>
    <n v="138.22200000000001"/>
    <n v="17"/>
    <n v="4086.5"/>
    <n v="89571"/>
    <x v="0"/>
    <n v="3156.2644426973006"/>
  </r>
  <r>
    <n v="1357"/>
    <s v="Marguerite Yu"/>
    <x v="4"/>
    <n v="0.03"/>
    <n v="125.99"/>
    <n v="7.69"/>
    <x v="1"/>
    <x v="2"/>
    <x v="1"/>
    <x v="12"/>
    <x v="5"/>
    <s v="Timeport L7089"/>
    <n v="0.57999999999999996"/>
    <s v="United States"/>
    <x v="1"/>
    <x v="18"/>
    <s v="Weslaco"/>
    <n v="78596"/>
    <x v="151"/>
    <d v="2015-06-05T00:00:00"/>
    <n v="500.95800000000003"/>
    <n v="9"/>
    <n v="981.65"/>
    <n v="88184"/>
    <x v="1"/>
    <n v="1262.7231725347301"/>
  </r>
  <r>
    <n v="1737"/>
    <s v="Danielle Myers"/>
    <x v="3"/>
    <n v="0.09"/>
    <n v="30.93"/>
    <n v="3.92"/>
    <x v="1"/>
    <x v="3"/>
    <x v="0"/>
    <x v="11"/>
    <x v="1"/>
    <s v="Advantus Employee of the Month Certificate Frame, 11 x 13-1/2"/>
    <n v="0.44"/>
    <s v="United States"/>
    <x v="0"/>
    <x v="9"/>
    <s v="Garner"/>
    <n v="27529"/>
    <x v="151"/>
    <d v="2015-06-05T00:00:00"/>
    <n v="-130.42400000000001"/>
    <n v="16"/>
    <n v="451.83"/>
    <n v="85866"/>
    <x v="0"/>
    <n v="215.94266137289429"/>
  </r>
  <r>
    <n v="1737"/>
    <s v="Danielle Myers"/>
    <x v="3"/>
    <n v="0.03"/>
    <n v="1.68"/>
    <n v="0.7"/>
    <x v="2"/>
    <x v="3"/>
    <x v="2"/>
    <x v="2"/>
    <x v="2"/>
    <s v="Newell 308"/>
    <n v="0.6"/>
    <s v="United States"/>
    <x v="0"/>
    <x v="9"/>
    <s v="Garner"/>
    <n v="27529"/>
    <x v="151"/>
    <d v="2015-06-05T00:00:00"/>
    <n v="-106.42100000000001"/>
    <n v="11"/>
    <n v="20.239999999999998"/>
    <n v="85866"/>
    <x v="0"/>
    <n v="150.30214029575558"/>
  </r>
  <r>
    <n v="1998"/>
    <s v="Judy Frazier"/>
    <x v="3"/>
    <n v="0.06"/>
    <n v="4.42"/>
    <n v="4.99"/>
    <x v="1"/>
    <x v="3"/>
    <x v="2"/>
    <x v="15"/>
    <x v="5"/>
    <s v="Grip Seal Envelopes"/>
    <n v="0.38"/>
    <s v="United States"/>
    <x v="3"/>
    <x v="11"/>
    <s v="East Massapequa"/>
    <n v="11758"/>
    <x v="151"/>
    <d v="2015-06-05T00:00:00"/>
    <n v="-10.435"/>
    <n v="3"/>
    <n v="14.85"/>
    <n v="90568"/>
    <x v="3"/>
    <n v="255.28223326475643"/>
  </r>
  <r>
    <n v="3151"/>
    <s v="Glenda Hunter"/>
    <x v="3"/>
    <n v="0.01"/>
    <n v="145.97999999999999"/>
    <n v="46.2"/>
    <x v="0"/>
    <x v="3"/>
    <x v="0"/>
    <x v="0"/>
    <x v="0"/>
    <s v="Bevis Rectangular Conference Tables"/>
    <n v="0.69"/>
    <s v="United States"/>
    <x v="2"/>
    <x v="8"/>
    <s v="Twentynine Palms"/>
    <n v="92277"/>
    <x v="151"/>
    <d v="2015-06-03T00:00:00"/>
    <n v="-134.512"/>
    <n v="9"/>
    <n v="1370.79"/>
    <n v="88543"/>
    <x v="2"/>
    <n v="2197.9152729819798"/>
  </r>
  <r>
    <n v="754"/>
    <s v="Helen Lyons"/>
    <x v="1"/>
    <n v="0.06"/>
    <n v="218.75"/>
    <n v="69.64"/>
    <x v="0"/>
    <x v="3"/>
    <x v="0"/>
    <x v="0"/>
    <x v="0"/>
    <s v="BoxOffice By Design Rectangular and Half-Moon Meeting Room Tables"/>
    <n v="0.77"/>
    <s v="United States"/>
    <x v="2"/>
    <x v="41"/>
    <s v="Prescott Valley"/>
    <n v="86314"/>
    <x v="152"/>
    <d v="2015-06-05T00:00:00"/>
    <n v="-453.2"/>
    <n v="4"/>
    <n v="905.4"/>
    <n v="90437"/>
    <x v="2"/>
    <n v="2577.3730911484549"/>
  </r>
  <r>
    <n v="1233"/>
    <s v="Gary Hester"/>
    <x v="1"/>
    <n v="0.09"/>
    <n v="99.99"/>
    <n v="19.989999999999998"/>
    <x v="1"/>
    <x v="1"/>
    <x v="1"/>
    <x v="1"/>
    <x v="5"/>
    <s v="US Robotics 56K V.92 External Faxmodem"/>
    <n v="0.52"/>
    <s v="United States"/>
    <x v="1"/>
    <x v="18"/>
    <s v="Flower Mound"/>
    <n v="75028"/>
    <x v="152"/>
    <d v="2015-06-06T00:00:00"/>
    <n v="-161.47499999999999"/>
    <n v="1"/>
    <n v="97.65"/>
    <n v="89376"/>
    <x v="1"/>
    <n v="678.72831631581812"/>
  </r>
  <r>
    <n v="1233"/>
    <s v="Gary Hester"/>
    <x v="1"/>
    <n v="0.04"/>
    <n v="205.99"/>
    <n v="5.26"/>
    <x v="1"/>
    <x v="1"/>
    <x v="1"/>
    <x v="12"/>
    <x v="5"/>
    <s v="i470"/>
    <n v="0.56000000000000005"/>
    <s v="United States"/>
    <x v="1"/>
    <x v="18"/>
    <s v="Flower Mound"/>
    <n v="75028"/>
    <x v="152"/>
    <d v="2015-06-05T00:00:00"/>
    <n v="-0.81399999999999995"/>
    <n v="6"/>
    <n v="1018.61"/>
    <n v="89376"/>
    <x v="1"/>
    <n v="834.52767330199276"/>
  </r>
  <r>
    <n v="3238"/>
    <s v="Kathleen P Bloom"/>
    <x v="2"/>
    <n v="0.06"/>
    <n v="115.99"/>
    <n v="5.92"/>
    <x v="1"/>
    <x v="3"/>
    <x v="1"/>
    <x v="12"/>
    <x v="5"/>
    <s v="8890"/>
    <n v="0.57999999999999996"/>
    <s v="United States"/>
    <x v="2"/>
    <x v="14"/>
    <s v="Corvallis"/>
    <n v="97330"/>
    <x v="152"/>
    <d v="2015-06-06T00:00:00"/>
    <n v="-13.068"/>
    <n v="5"/>
    <n v="495.82"/>
    <n v="89564"/>
    <x v="2"/>
    <n v="672.83485134634407"/>
  </r>
  <r>
    <n v="2391"/>
    <s v="Jacob McNeill"/>
    <x v="3"/>
    <n v="0"/>
    <n v="999.99"/>
    <n v="13.99"/>
    <x v="1"/>
    <x v="3"/>
    <x v="1"/>
    <x v="3"/>
    <x v="6"/>
    <s v="Polycom Soundstation EX Audio-Conferencing Telephone, Black"/>
    <n v="0.36"/>
    <s v="United States"/>
    <x v="3"/>
    <x v="11"/>
    <s v="Oceanside"/>
    <n v="11572"/>
    <x v="152"/>
    <d v="2015-06-06T00:00:00"/>
    <n v="-1455.9972"/>
    <n v="1"/>
    <n v="1009.99"/>
    <n v="91123"/>
    <x v="3"/>
    <n v="2166.0657510802766"/>
  </r>
  <r>
    <n v="2391"/>
    <s v="Jacob McNeill"/>
    <x v="3"/>
    <n v="0.05"/>
    <n v="6.48"/>
    <n v="5.14"/>
    <x v="2"/>
    <x v="3"/>
    <x v="2"/>
    <x v="7"/>
    <x v="5"/>
    <s v="Xerox 23"/>
    <n v="0.37"/>
    <s v="United States"/>
    <x v="3"/>
    <x v="11"/>
    <s v="Oceanside"/>
    <n v="11572"/>
    <x v="152"/>
    <d v="2015-06-05T00:00:00"/>
    <n v="-22.56"/>
    <n v="13"/>
    <n v="92.16"/>
    <n v="91123"/>
    <x v="3"/>
    <n v="169.54682951538405"/>
  </r>
  <r>
    <n v="2548"/>
    <s v="Wayne Bass"/>
    <x v="3"/>
    <n v="0.09"/>
    <n v="5.98"/>
    <n v="1.67"/>
    <x v="1"/>
    <x v="0"/>
    <x v="2"/>
    <x v="2"/>
    <x v="2"/>
    <s v="Dixon Ticonderoga® Erasable Colored Pencil Set, 12-Color"/>
    <n v="0.51"/>
    <s v="United States"/>
    <x v="2"/>
    <x v="8"/>
    <s v="Los Angeles"/>
    <n v="90068"/>
    <x v="152"/>
    <d v="2015-06-07T00:00:00"/>
    <n v="23.87"/>
    <n v="81"/>
    <n v="448.26"/>
    <n v="29889"/>
    <x v="2"/>
    <n v="282.72870293499619"/>
  </r>
  <r>
    <n v="2549"/>
    <s v="Martha Bowers"/>
    <x v="3"/>
    <n v="0.09"/>
    <n v="5.98"/>
    <n v="1.67"/>
    <x v="1"/>
    <x v="0"/>
    <x v="2"/>
    <x v="2"/>
    <x v="2"/>
    <s v="Dixon Ticonderoga® Erasable Colored Pencil Set, 12-Color"/>
    <n v="0.51"/>
    <s v="United States"/>
    <x v="3"/>
    <x v="27"/>
    <s v="Whitehall"/>
    <n v="43213"/>
    <x v="152"/>
    <d v="2015-06-07T00:00:00"/>
    <n v="35.805"/>
    <n v="20"/>
    <n v="110.68"/>
    <n v="88658"/>
    <x v="3"/>
    <n v="294.95044993162975"/>
  </r>
  <r>
    <n v="2882"/>
    <s v="Andrew Gonzalez"/>
    <x v="1"/>
    <n v="0.09"/>
    <n v="363.25"/>
    <n v="19.989999999999998"/>
    <x v="1"/>
    <x v="1"/>
    <x v="2"/>
    <x v="8"/>
    <x v="5"/>
    <s v="Hoover WindTunnel™ Plus Canister Vacuum"/>
    <n v="0.56999999999999995"/>
    <s v="United States"/>
    <x v="0"/>
    <x v="9"/>
    <s v="Charlotte"/>
    <n v="28206"/>
    <x v="153"/>
    <d v="2015-06-06T00:00:00"/>
    <n v="732.26980000000003"/>
    <n v="21"/>
    <n v="7497.05"/>
    <n v="21958"/>
    <x v="0"/>
    <n v="2460.3449821420286"/>
  </r>
  <r>
    <n v="2884"/>
    <s v="Stuart C Robinson"/>
    <x v="1"/>
    <n v="0.09"/>
    <n v="363.25"/>
    <n v="19.989999999999998"/>
    <x v="1"/>
    <x v="1"/>
    <x v="2"/>
    <x v="8"/>
    <x v="5"/>
    <s v="Hoover WindTunnel™ Plus Canister Vacuum"/>
    <n v="0.56999999999999995"/>
    <s v="United States"/>
    <x v="3"/>
    <x v="27"/>
    <s v="North Ridgeville"/>
    <n v="44039"/>
    <x v="153"/>
    <d v="2015-06-06T00:00:00"/>
    <n v="1231.6569"/>
    <n v="5"/>
    <n v="1785.01"/>
    <n v="87633"/>
    <x v="3"/>
    <n v="2971.7302179679623"/>
  </r>
  <r>
    <n v="269"/>
    <s v="Calvin Boyette"/>
    <x v="2"/>
    <n v="0.09"/>
    <n v="35.94"/>
    <n v="6.66"/>
    <x v="1"/>
    <x v="2"/>
    <x v="2"/>
    <x v="15"/>
    <x v="5"/>
    <s v="Tyvek ® Top-Opening Peel &amp; Seel ® Envelopes, Gray"/>
    <n v="0.4"/>
    <s v="United States"/>
    <x v="2"/>
    <x v="41"/>
    <s v="Gilbert"/>
    <n v="85234"/>
    <x v="153"/>
    <d v="2015-06-10T00:00:00"/>
    <n v="144.2928"/>
    <n v="6"/>
    <n v="209.12"/>
    <n v="88942"/>
    <x v="2"/>
    <n v="464.61962116739448"/>
  </r>
  <r>
    <n v="269"/>
    <s v="Calvin Boyette"/>
    <x v="2"/>
    <n v="0"/>
    <n v="170.98"/>
    <n v="13.99"/>
    <x v="1"/>
    <x v="2"/>
    <x v="0"/>
    <x v="11"/>
    <x v="6"/>
    <s v="Tenex Antistatic Computer Chair Mats"/>
    <n v="0.75"/>
    <s v="United States"/>
    <x v="2"/>
    <x v="41"/>
    <s v="Gilbert"/>
    <n v="85234"/>
    <x v="153"/>
    <d v="2015-06-12T00:00:00"/>
    <n v="888.14729999999997"/>
    <n v="7"/>
    <n v="1287.17"/>
    <n v="88942"/>
    <x v="2"/>
    <n v="2202.4360493551621"/>
  </r>
  <r>
    <n v="269"/>
    <s v="Calvin Boyette"/>
    <x v="2"/>
    <n v="0.09"/>
    <n v="4.9800000000000004"/>
    <n v="7.44"/>
    <x v="1"/>
    <x v="2"/>
    <x v="2"/>
    <x v="7"/>
    <x v="5"/>
    <s v="Xerox 1922"/>
    <n v="0.36"/>
    <s v="United States"/>
    <x v="2"/>
    <x v="41"/>
    <s v="Gilbert"/>
    <n v="85234"/>
    <x v="153"/>
    <d v="2015-06-07T00:00:00"/>
    <n v="-46.005000000000003"/>
    <n v="9"/>
    <n v="46.17"/>
    <n v="88942"/>
    <x v="2"/>
    <n v="161.05799710739529"/>
  </r>
  <r>
    <n v="272"/>
    <s v="Eleanor Swain"/>
    <x v="2"/>
    <n v="0.09"/>
    <n v="35.94"/>
    <n v="6.66"/>
    <x v="1"/>
    <x v="2"/>
    <x v="2"/>
    <x v="15"/>
    <x v="5"/>
    <s v="Tyvek ® Top-Opening Peel &amp; Seel ® Envelopes, Gray"/>
    <n v="0.4"/>
    <s v="United States"/>
    <x v="0"/>
    <x v="9"/>
    <s v="Charlotte"/>
    <n v="28204"/>
    <x v="153"/>
    <d v="2015-06-10T00:00:00"/>
    <n v="72.1858"/>
    <n v="24"/>
    <n v="836.47"/>
    <n v="36069"/>
    <x v="0"/>
    <n v="390.78019840356944"/>
  </r>
  <r>
    <n v="272"/>
    <s v="Eleanor Swain"/>
    <x v="2"/>
    <n v="0.09"/>
    <n v="4.9800000000000004"/>
    <n v="7.44"/>
    <x v="1"/>
    <x v="2"/>
    <x v="2"/>
    <x v="7"/>
    <x v="5"/>
    <s v="Xerox 1922"/>
    <n v="0.36"/>
    <s v="United States"/>
    <x v="0"/>
    <x v="9"/>
    <s v="Charlotte"/>
    <n v="28204"/>
    <x v="153"/>
    <d v="2015-06-07T00:00:00"/>
    <n v="-122.3733"/>
    <n v="37"/>
    <n v="189.83"/>
    <n v="36069"/>
    <x v="0"/>
    <n v="82.854893532782228"/>
  </r>
  <r>
    <n v="518"/>
    <s v="Mark Ritchie"/>
    <x v="2"/>
    <n v="7.0000000000000007E-2"/>
    <n v="12.64"/>
    <n v="4.9800000000000004"/>
    <x v="1"/>
    <x v="2"/>
    <x v="0"/>
    <x v="11"/>
    <x v="1"/>
    <s v="Nu-Dell Executive Frame"/>
    <n v="0.48"/>
    <s v="United States"/>
    <x v="1"/>
    <x v="6"/>
    <s v="Clayton"/>
    <n v="63105"/>
    <x v="153"/>
    <d v="2015-06-12T00:00:00"/>
    <n v="113.41500000000001"/>
    <n v="16"/>
    <n v="199.76"/>
    <n v="90867"/>
    <x v="1"/>
    <n v="393.27435581598877"/>
  </r>
  <r>
    <n v="2506"/>
    <s v="Alfred Harmon"/>
    <x v="4"/>
    <n v="0.02"/>
    <n v="6.48"/>
    <n v="8.74"/>
    <x v="1"/>
    <x v="2"/>
    <x v="2"/>
    <x v="7"/>
    <x v="5"/>
    <s v="Xerox 1984"/>
    <n v="0.36"/>
    <s v="United States"/>
    <x v="3"/>
    <x v="22"/>
    <s v="Cheshire"/>
    <n v="6408"/>
    <x v="153"/>
    <d v="2015-06-07T00:00:00"/>
    <n v="-6.835"/>
    <n v="1"/>
    <n v="10.72"/>
    <n v="87033"/>
    <x v="3"/>
    <n v="221.05351435264322"/>
  </r>
  <r>
    <n v="2507"/>
    <s v="Jeanette Davies"/>
    <x v="4"/>
    <n v="0.06"/>
    <n v="699.99"/>
    <n v="24.49"/>
    <x v="2"/>
    <x v="2"/>
    <x v="1"/>
    <x v="4"/>
    <x v="4"/>
    <s v="Canon PC1060 Personal Laser Copier"/>
    <n v="0.41"/>
    <s v="United States"/>
    <x v="3"/>
    <x v="29"/>
    <s v="Bangor"/>
    <n v="4401"/>
    <x v="153"/>
    <d v="2015-06-07T00:00:00"/>
    <n v="7024.2069000000001"/>
    <n v="15"/>
    <n v="10180.01"/>
    <n v="87033"/>
    <x v="3"/>
    <n v="9962.1393208293885"/>
  </r>
  <r>
    <n v="2516"/>
    <s v="Leo E Underwood"/>
    <x v="4"/>
    <n v="0.02"/>
    <n v="17.149999999999999"/>
    <n v="4.96"/>
    <x v="1"/>
    <x v="2"/>
    <x v="2"/>
    <x v="6"/>
    <x v="5"/>
    <s v="Advantus Rolling Storage Box"/>
    <n v="0.57999999999999996"/>
    <s v="United States"/>
    <x v="3"/>
    <x v="33"/>
    <s v="Englewood"/>
    <n v="7631"/>
    <x v="153"/>
    <d v="2015-06-07T00:00:00"/>
    <n v="36.494999999999997"/>
    <n v="11"/>
    <n v="190.85"/>
    <n v="87033"/>
    <x v="3"/>
    <n v="377.2392582608461"/>
  </r>
  <r>
    <n v="2520"/>
    <s v="Sandy Mueller"/>
    <x v="4"/>
    <n v="7.0000000000000007E-2"/>
    <n v="30.98"/>
    <n v="8.74"/>
    <x v="1"/>
    <x v="2"/>
    <x v="2"/>
    <x v="7"/>
    <x v="5"/>
    <s v="Xerox 1979"/>
    <n v="0.4"/>
    <s v="United States"/>
    <x v="3"/>
    <x v="40"/>
    <s v="Providence"/>
    <n v="2908"/>
    <x v="153"/>
    <d v="2015-06-06T00:00:00"/>
    <n v="255.76920000000001"/>
    <n v="12"/>
    <n v="370.68"/>
    <n v="87033"/>
    <x v="3"/>
    <n v="566.93518131369353"/>
  </r>
  <r>
    <n v="2522"/>
    <s v="Harriet Wooten"/>
    <x v="4"/>
    <n v="0.04"/>
    <n v="1360.14"/>
    <n v="14.7"/>
    <x v="0"/>
    <x v="2"/>
    <x v="1"/>
    <x v="3"/>
    <x v="3"/>
    <s v="Okidata ML395C Color Dot Matrix Printer"/>
    <n v="0.59"/>
    <s v="United States"/>
    <x v="3"/>
    <x v="42"/>
    <s v="Burlington"/>
    <n v="5401"/>
    <x v="153"/>
    <d v="2015-06-08T00:00:00"/>
    <n v="2639.01"/>
    <n v="6"/>
    <n v="7303.05"/>
    <n v="87033"/>
    <x v="3"/>
    <n v="7710.8397277490758"/>
  </r>
  <r>
    <n v="699"/>
    <s v="Jenny Gold"/>
    <x v="0"/>
    <n v="0.02"/>
    <n v="6.47"/>
    <n v="1.22"/>
    <x v="1"/>
    <x v="1"/>
    <x v="2"/>
    <x v="2"/>
    <x v="2"/>
    <s v="Staples Pen Style Liquid Stix; Assorted (yellow, pink, green, blue, orange), 5/Pack"/>
    <n v="0.4"/>
    <s v="United States"/>
    <x v="2"/>
    <x v="8"/>
    <s v="Los Angeles"/>
    <n v="90041"/>
    <x v="154"/>
    <d v="2015-06-07T00:00:00"/>
    <n v="40.200000000000003"/>
    <n v="30"/>
    <n v="193.95"/>
    <n v="55392"/>
    <x v="2"/>
    <n v="312.4599585566915"/>
  </r>
  <r>
    <n v="699"/>
    <s v="Jenny Gold"/>
    <x v="0"/>
    <n v="7.0000000000000007E-2"/>
    <n v="2.84"/>
    <n v="0.93"/>
    <x v="1"/>
    <x v="1"/>
    <x v="2"/>
    <x v="2"/>
    <x v="2"/>
    <s v="SANFORD Liquid Accent™ Tank-Style Highlighters"/>
    <n v="0.54"/>
    <s v="United States"/>
    <x v="2"/>
    <x v="8"/>
    <s v="Los Angeles"/>
    <n v="90041"/>
    <x v="154"/>
    <d v="2015-06-08T00:00:00"/>
    <n v="3.21"/>
    <n v="59"/>
    <n v="158.80000000000001"/>
    <n v="55392"/>
    <x v="2"/>
    <n v="338.5162051889962"/>
  </r>
  <r>
    <n v="711"/>
    <s v="Pam Anthony"/>
    <x v="0"/>
    <n v="7.0000000000000007E-2"/>
    <n v="2.84"/>
    <n v="0.93"/>
    <x v="1"/>
    <x v="1"/>
    <x v="2"/>
    <x v="2"/>
    <x v="2"/>
    <s v="SANFORD Liquid Accent™ Tank-Style Highlighters"/>
    <n v="0.54"/>
    <s v="United States"/>
    <x v="3"/>
    <x v="35"/>
    <s v="Winthrop"/>
    <n v="2152"/>
    <x v="154"/>
    <d v="2015-06-08T00:00:00"/>
    <n v="3.8519999999999999"/>
    <n v="15"/>
    <n v="40.369999999999997"/>
    <n v="87978"/>
    <x v="3"/>
    <n v="339.17362970276565"/>
  </r>
  <r>
    <n v="3045"/>
    <s v="Jordan Beard"/>
    <x v="1"/>
    <n v="0"/>
    <n v="6.48"/>
    <n v="5.19"/>
    <x v="1"/>
    <x v="0"/>
    <x v="2"/>
    <x v="7"/>
    <x v="5"/>
    <s v="Xerox 1995"/>
    <n v="0.37"/>
    <s v="United States"/>
    <x v="1"/>
    <x v="38"/>
    <s v="Leavenworth"/>
    <n v="66048"/>
    <x v="154"/>
    <d v="2015-06-07T00:00:00"/>
    <n v="-14.074999999999999"/>
    <n v="12"/>
    <n v="84.04"/>
    <n v="86104"/>
    <x v="1"/>
    <n v="82.321216900967656"/>
  </r>
  <r>
    <n v="1142"/>
    <s v="Russell Chan"/>
    <x v="4"/>
    <n v="0.01"/>
    <n v="18.97"/>
    <n v="9.5399999999999991"/>
    <x v="1"/>
    <x v="2"/>
    <x v="2"/>
    <x v="7"/>
    <x v="5"/>
    <s v="Xerox 1939"/>
    <n v="0.37"/>
    <s v="United States"/>
    <x v="1"/>
    <x v="18"/>
    <s v="Waco"/>
    <n v="76706"/>
    <x v="154"/>
    <d v="2015-06-09T00:00:00"/>
    <n v="85.875"/>
    <n v="11"/>
    <n v="227.67"/>
    <n v="86575"/>
    <x v="1"/>
    <n v="392.15600608861587"/>
  </r>
  <r>
    <n v="2107"/>
    <s v="Leigh Burnette Hurley"/>
    <x v="4"/>
    <n v="0.05"/>
    <n v="399.98"/>
    <n v="12.06"/>
    <x v="0"/>
    <x v="3"/>
    <x v="1"/>
    <x v="3"/>
    <x v="0"/>
    <s v="Okidata ML320 Series Turbo Dot Matrix Printers"/>
    <n v="0.56000000000000005"/>
    <s v="United States"/>
    <x v="1"/>
    <x v="10"/>
    <s v="Chicago"/>
    <n v="60601"/>
    <x v="154"/>
    <d v="2015-06-06T00:00:00"/>
    <n v="567.59"/>
    <n v="24"/>
    <n v="9666.7199999999993"/>
    <n v="39015"/>
    <x v="1"/>
    <n v="2446.3515897732887"/>
  </r>
  <r>
    <n v="2107"/>
    <s v="Leigh Burnette Hurley"/>
    <x v="4"/>
    <n v="7.0000000000000007E-2"/>
    <n v="6.48"/>
    <n v="5.74"/>
    <x v="1"/>
    <x v="3"/>
    <x v="2"/>
    <x v="7"/>
    <x v="5"/>
    <s v="Xerox 1994"/>
    <n v="0.37"/>
    <s v="United States"/>
    <x v="1"/>
    <x v="10"/>
    <s v="Chicago"/>
    <n v="60601"/>
    <x v="154"/>
    <d v="2015-06-06T00:00:00"/>
    <n v="-28.45"/>
    <n v="20"/>
    <n v="134.58000000000001"/>
    <n v="39015"/>
    <x v="1"/>
    <n v="60.83193933270428"/>
  </r>
  <r>
    <n v="2108"/>
    <s v="Alfred Barber"/>
    <x v="4"/>
    <n v="7.0000000000000007E-2"/>
    <n v="6.48"/>
    <n v="5.74"/>
    <x v="1"/>
    <x v="3"/>
    <x v="2"/>
    <x v="7"/>
    <x v="5"/>
    <s v="Xerox 1994"/>
    <n v="0.37"/>
    <s v="United States"/>
    <x v="1"/>
    <x v="6"/>
    <s v="Mehlville"/>
    <n v="63129"/>
    <x v="154"/>
    <d v="2015-06-06T00:00:00"/>
    <n v="-14.225"/>
    <n v="5"/>
    <n v="33.65"/>
    <n v="87862"/>
    <x v="1"/>
    <n v="75.398705233593404"/>
  </r>
  <r>
    <n v="2848"/>
    <s v="Eileen Dalton"/>
    <x v="4"/>
    <n v="0"/>
    <n v="49.99"/>
    <n v="19.989999999999998"/>
    <x v="1"/>
    <x v="3"/>
    <x v="1"/>
    <x v="1"/>
    <x v="5"/>
    <s v="Zoom V.92 USB External Faxmodem"/>
    <n v="0.41"/>
    <s v="United States"/>
    <x v="0"/>
    <x v="34"/>
    <s v="Columbia"/>
    <n v="38401"/>
    <x v="154"/>
    <d v="2015-06-08T00:00:00"/>
    <n v="38.886000000000003"/>
    <n v="16"/>
    <n v="832.97"/>
    <n v="85929"/>
    <x v="0"/>
    <n v="739.47695118869001"/>
  </r>
  <r>
    <n v="1106"/>
    <s v="Maxine Collier Grady"/>
    <x v="3"/>
    <n v="0.08"/>
    <n v="140.81"/>
    <n v="24.49"/>
    <x v="1"/>
    <x v="1"/>
    <x v="0"/>
    <x v="9"/>
    <x v="4"/>
    <s v="Hon Olson Stacker Stools"/>
    <n v="0.56999999999999995"/>
    <s v="United States"/>
    <x v="1"/>
    <x v="18"/>
    <s v="Dallas"/>
    <n v="75220"/>
    <x v="154"/>
    <d v="2015-06-08T00:00:00"/>
    <n v="1232.79"/>
    <n v="81"/>
    <n v="11272.77"/>
    <n v="45824"/>
    <x v="1"/>
    <n v="2610.4500764188797"/>
  </r>
  <r>
    <n v="1340"/>
    <s v="Marie Bass"/>
    <x v="3"/>
    <n v="7.0000000000000007E-2"/>
    <n v="3.98"/>
    <n v="0.83"/>
    <x v="1"/>
    <x v="2"/>
    <x v="2"/>
    <x v="2"/>
    <x v="2"/>
    <s v="Fluorescent Highlighters by Dixon"/>
    <n v="0.51"/>
    <s v="United States"/>
    <x v="3"/>
    <x v="11"/>
    <s v="New York City"/>
    <n v="10170"/>
    <x v="154"/>
    <d v="2015-06-09T00:00:00"/>
    <n v="27.38"/>
    <n v="76"/>
    <n v="282.85000000000002"/>
    <n v="24455"/>
    <x v="3"/>
    <n v="309.53212347080694"/>
  </r>
  <r>
    <n v="1341"/>
    <s v="Edward Bynum"/>
    <x v="3"/>
    <n v="0"/>
    <n v="20.89"/>
    <n v="1.99"/>
    <x v="1"/>
    <x v="2"/>
    <x v="1"/>
    <x v="1"/>
    <x v="1"/>
    <s v="IBM 80 Minute CD-R Spindle, 50/Pack"/>
    <n v="0.48"/>
    <s v="United States"/>
    <x v="3"/>
    <x v="28"/>
    <s v="Chambersburg"/>
    <n v="17201"/>
    <x v="154"/>
    <d v="2015-06-08T00:00:00"/>
    <n v="-5.2949999999999999"/>
    <n v="4"/>
    <n v="84.56"/>
    <n v="91245"/>
    <x v="3"/>
    <n v="382.43893027729609"/>
  </r>
  <r>
    <n v="1341"/>
    <s v="Edward Bynum"/>
    <x v="3"/>
    <n v="7.0000000000000007E-2"/>
    <n v="3.98"/>
    <n v="0.83"/>
    <x v="1"/>
    <x v="2"/>
    <x v="2"/>
    <x v="2"/>
    <x v="2"/>
    <s v="Fluorescent Highlighters by Dixon"/>
    <n v="0.51"/>
    <s v="United States"/>
    <x v="3"/>
    <x v="28"/>
    <s v="Chambersburg"/>
    <n v="17201"/>
    <x v="154"/>
    <d v="2015-06-09T00:00:00"/>
    <n v="41.07"/>
    <n v="19"/>
    <n v="70.709999999999994"/>
    <n v="91245"/>
    <x v="3"/>
    <n v="323.5510356102215"/>
  </r>
  <r>
    <n v="2432"/>
    <s v="Lindsay Tate"/>
    <x v="3"/>
    <n v="0.09"/>
    <n v="5.4"/>
    <n v="7.78"/>
    <x v="2"/>
    <x v="1"/>
    <x v="2"/>
    <x v="5"/>
    <x v="5"/>
    <s v="3M Organizer Strips"/>
    <n v="0.37"/>
    <s v="United States"/>
    <x v="1"/>
    <x v="19"/>
    <s v="Midwest City"/>
    <n v="73110"/>
    <x v="154"/>
    <d v="2015-06-08T00:00:00"/>
    <n v="-34.764499999999998"/>
    <n v="6"/>
    <n v="37.380000000000003"/>
    <n v="89097"/>
    <x v="1"/>
    <n v="171.26385204115024"/>
  </r>
  <r>
    <n v="1374"/>
    <s v="Earl Buck"/>
    <x v="0"/>
    <n v="0.06"/>
    <n v="44.01"/>
    <n v="3.5"/>
    <x v="1"/>
    <x v="2"/>
    <x v="2"/>
    <x v="8"/>
    <x v="5"/>
    <s v="Acco Smartsocket® Color-Coded Six-Outlet AC Adapter Model Surge Protectors"/>
    <n v="0.59"/>
    <s v="United States"/>
    <x v="2"/>
    <x v="8"/>
    <s v="Stockton"/>
    <n v="95207"/>
    <x v="155"/>
    <d v="2015-06-08T00:00:00"/>
    <n v="-21.231999999999999"/>
    <n v="1"/>
    <n v="46.94"/>
    <n v="88212"/>
    <x v="2"/>
    <n v="621.05536468146749"/>
  </r>
  <r>
    <n v="2794"/>
    <s v="Connie Bunn"/>
    <x v="1"/>
    <n v="7.0000000000000007E-2"/>
    <n v="4.76"/>
    <n v="0.88"/>
    <x v="1"/>
    <x v="3"/>
    <x v="2"/>
    <x v="7"/>
    <x v="2"/>
    <s v="Wirebound Voice Message Log Book"/>
    <n v="0.39"/>
    <s v="United States"/>
    <x v="1"/>
    <x v="20"/>
    <s v="Marshalltown"/>
    <n v="50158"/>
    <x v="155"/>
    <d v="2015-06-07T00:00:00"/>
    <n v="15.8148"/>
    <n v="5"/>
    <n v="22.92"/>
    <n v="87555"/>
    <x v="1"/>
    <n v="-32.183948529315913"/>
  </r>
  <r>
    <n v="737"/>
    <s v="Danny Vaughn"/>
    <x v="2"/>
    <n v="0.02"/>
    <n v="48.04"/>
    <n v="5.79"/>
    <x v="1"/>
    <x v="1"/>
    <x v="2"/>
    <x v="7"/>
    <x v="5"/>
    <s v="Xerox 1937"/>
    <n v="0.37"/>
    <s v="United States"/>
    <x v="3"/>
    <x v="33"/>
    <s v="Bloomfield"/>
    <n v="7003"/>
    <x v="155"/>
    <d v="2015-06-14T00:00:00"/>
    <n v="422.45249999999999"/>
    <n v="12"/>
    <n v="612.25"/>
    <n v="90360"/>
    <x v="3"/>
    <n v="725.27585339061022"/>
  </r>
  <r>
    <n v="1384"/>
    <s v="George McLamb"/>
    <x v="2"/>
    <n v="0.02"/>
    <n v="70.97"/>
    <n v="3.5"/>
    <x v="1"/>
    <x v="1"/>
    <x v="2"/>
    <x v="8"/>
    <x v="5"/>
    <s v="Tripp Lite Isotel 8 Ultra 8 Outlet Metal Surge"/>
    <n v="0.59"/>
    <s v="United States"/>
    <x v="0"/>
    <x v="21"/>
    <s v="Alexandria"/>
    <n v="22304"/>
    <x v="155"/>
    <d v="2015-06-14T00:00:00"/>
    <n v="23.616"/>
    <n v="21"/>
    <n v="1533.59"/>
    <n v="89408"/>
    <x v="0"/>
    <n v="508.26708473574371"/>
  </r>
  <r>
    <n v="1672"/>
    <s v="Sidney Scarborough"/>
    <x v="2"/>
    <n v="0.02"/>
    <n v="284.98"/>
    <n v="69.55"/>
    <x v="0"/>
    <x v="0"/>
    <x v="0"/>
    <x v="9"/>
    <x v="3"/>
    <s v="Global Commerce™ Series High-Back Swivel/Tilt Chairs"/>
    <n v="0.6"/>
    <s v="United States"/>
    <x v="0"/>
    <x v="21"/>
    <s v="Charlottesville"/>
    <n v="22901"/>
    <x v="155"/>
    <d v="2015-06-12T00:00:00"/>
    <n v="15.528"/>
    <n v="3"/>
    <n v="926.3"/>
    <n v="86723"/>
    <x v="0"/>
    <n v="3220.7377877527292"/>
  </r>
  <r>
    <n v="1672"/>
    <s v="Sidney Scarborough"/>
    <x v="2"/>
    <n v="0.08"/>
    <n v="55.48"/>
    <n v="14.3"/>
    <x v="1"/>
    <x v="0"/>
    <x v="2"/>
    <x v="7"/>
    <x v="5"/>
    <s v="Xerox 194"/>
    <n v="0.37"/>
    <s v="United States"/>
    <x v="0"/>
    <x v="21"/>
    <s v="Charlottesville"/>
    <n v="22901"/>
    <x v="155"/>
    <d v="2015-06-09T00:00:00"/>
    <n v="-225.56379999999999"/>
    <n v="17"/>
    <n v="942.53"/>
    <n v="86723"/>
    <x v="0"/>
    <n v="300.46095678253658"/>
  </r>
  <r>
    <n v="3397"/>
    <s v="Andrea Shaw"/>
    <x v="2"/>
    <n v="0"/>
    <n v="1270.99"/>
    <n v="19.989999999999998"/>
    <x v="1"/>
    <x v="0"/>
    <x v="2"/>
    <x v="5"/>
    <x v="5"/>
    <s v="Fellowes PB500 Electric Punch Plastic Comb Binding Machine with Manual Bind"/>
    <n v="0.35"/>
    <s v="United States"/>
    <x v="1"/>
    <x v="10"/>
    <s v="Danville"/>
    <n v="61832"/>
    <x v="155"/>
    <d v="2015-06-09T00:00:00"/>
    <n v="6384.4389000000001"/>
    <n v="7"/>
    <n v="9252.81"/>
    <n v="87535"/>
    <x v="1"/>
    <n v="11071.191327682498"/>
  </r>
  <r>
    <n v="92"/>
    <s v="Victoria Baker Hoover"/>
    <x v="4"/>
    <n v="0.04"/>
    <n v="12.98"/>
    <n v="3.14"/>
    <x v="2"/>
    <x v="3"/>
    <x v="2"/>
    <x v="16"/>
    <x v="1"/>
    <s v="Acme® 8&quot; Straight Scissors"/>
    <n v="0.6"/>
    <s v="United States"/>
    <x v="0"/>
    <x v="17"/>
    <s v="Terrytown"/>
    <n v="70056"/>
    <x v="155"/>
    <d v="2015-06-09T00:00:00"/>
    <n v="22.818000000000001"/>
    <n v="16"/>
    <n v="216.04"/>
    <n v="87178"/>
    <x v="0"/>
    <n v="190.61660444935191"/>
  </r>
  <r>
    <n v="2583"/>
    <s v="Wendy Pridgen Pearce"/>
    <x v="4"/>
    <n v="0.04"/>
    <n v="510.14"/>
    <n v="14.7"/>
    <x v="0"/>
    <x v="2"/>
    <x v="1"/>
    <x v="3"/>
    <x v="3"/>
    <s v="Okidata ML520 Series Dot Matrix Printers"/>
    <n v="0.56000000000000005"/>
    <s v="United States"/>
    <x v="1"/>
    <x v="25"/>
    <s v="Holland"/>
    <n v="49423"/>
    <x v="155"/>
    <d v="2015-06-09T00:00:00"/>
    <n v="-251.40389999999999"/>
    <n v="3"/>
    <n v="1527.97"/>
    <n v="89657"/>
    <x v="1"/>
    <n v="2062.8467708109811"/>
  </r>
  <r>
    <n v="2583"/>
    <s v="Wendy Pridgen Pearce"/>
    <x v="4"/>
    <n v="0"/>
    <n v="4.76"/>
    <n v="3.01"/>
    <x v="1"/>
    <x v="2"/>
    <x v="2"/>
    <x v="7"/>
    <x v="2"/>
    <s v="TOPS Voice Message Log Book, Flash Format"/>
    <n v="0.36"/>
    <s v="United States"/>
    <x v="1"/>
    <x v="25"/>
    <s v="Holland"/>
    <n v="49423"/>
    <x v="155"/>
    <d v="2015-06-09T00:00:00"/>
    <n v="-2.3450000000000002"/>
    <n v="23"/>
    <n v="110.86"/>
    <n v="89657"/>
    <x v="1"/>
    <n v="75.105658658887791"/>
  </r>
  <r>
    <n v="2920"/>
    <s v="Ernest Peele"/>
    <x v="4"/>
    <n v="0.05"/>
    <n v="535.64"/>
    <n v="14.7"/>
    <x v="0"/>
    <x v="2"/>
    <x v="1"/>
    <x v="3"/>
    <x v="3"/>
    <s v="Epson LQ-870 Dot Matrix Printer"/>
    <n v="0.59"/>
    <s v="United States"/>
    <x v="1"/>
    <x v="10"/>
    <s v="Chicago"/>
    <n v="60603"/>
    <x v="155"/>
    <d v="2015-06-09T00:00:00"/>
    <n v="-1220.9145000000001"/>
    <n v="2"/>
    <n v="1068.5999999999999"/>
    <n v="59365"/>
    <x v="1"/>
    <n v="1168.2660829095553"/>
  </r>
  <r>
    <n v="3005"/>
    <s v="Teresa Watts"/>
    <x v="0"/>
    <n v="0.05"/>
    <n v="122.99"/>
    <n v="19.989999999999998"/>
    <x v="2"/>
    <x v="3"/>
    <x v="2"/>
    <x v="5"/>
    <x v="5"/>
    <s v="GBC Therma-A-Bind 250T Electric Binding System"/>
    <n v="0.37"/>
    <s v="United States"/>
    <x v="2"/>
    <x v="37"/>
    <s v="Coeur D Alene"/>
    <n v="83814"/>
    <x v="156"/>
    <d v="2015-06-11T00:00:00"/>
    <n v="1039.7541000000001"/>
    <n v="12"/>
    <n v="1506.89"/>
    <n v="91389"/>
    <x v="2"/>
    <n v="2121.8563674658267"/>
  </r>
  <r>
    <n v="2638"/>
    <s v="Alicia Wood Shah"/>
    <x v="2"/>
    <n v="0.05"/>
    <n v="100.97"/>
    <n v="7.18"/>
    <x v="2"/>
    <x v="1"/>
    <x v="1"/>
    <x v="1"/>
    <x v="5"/>
    <s v="Gyration Ultra Cordless Optical Suite"/>
    <n v="0.46"/>
    <s v="United States"/>
    <x v="2"/>
    <x v="37"/>
    <s v="Boise"/>
    <n v="83704"/>
    <x v="156"/>
    <d v="2015-06-08T00:00:00"/>
    <n v="881.46810000000005"/>
    <n v="13"/>
    <n v="1277.49"/>
    <n v="90951"/>
    <x v="2"/>
    <n v="1372.3428036270063"/>
  </r>
  <r>
    <n v="3137"/>
    <s v="Alison Sharp"/>
    <x v="3"/>
    <n v="0.09"/>
    <n v="304.99"/>
    <n v="19.989999999999998"/>
    <x v="1"/>
    <x v="3"/>
    <x v="2"/>
    <x v="5"/>
    <x v="5"/>
    <s v="Ibico Hi-Tech Manual Binding System"/>
    <n v="0.4"/>
    <s v="United States"/>
    <x v="3"/>
    <x v="47"/>
    <s v="Laconia"/>
    <n v="3246"/>
    <x v="156"/>
    <d v="2015-06-09T00:00:00"/>
    <n v="1623.9494999999999"/>
    <n v="8"/>
    <n v="2353.5500000000002"/>
    <n v="86795"/>
    <x v="3"/>
    <n v="3282.0612775549257"/>
  </r>
  <r>
    <n v="349"/>
    <s v="Kim Weiss"/>
    <x v="0"/>
    <n v="0"/>
    <n v="8.34"/>
    <n v="2.64"/>
    <x v="2"/>
    <x v="2"/>
    <x v="2"/>
    <x v="16"/>
    <x v="1"/>
    <s v="Acme® Elite Stainless Steel Scissors"/>
    <n v="0.59"/>
    <s v="United States"/>
    <x v="0"/>
    <x v="12"/>
    <s v="Miami"/>
    <n v="33132"/>
    <x v="157"/>
    <d v="2015-06-11T00:00:00"/>
    <n v="5.8624999999999998"/>
    <n v="23"/>
    <n v="212.89"/>
    <n v="17446"/>
    <x v="0"/>
    <n v="470.70506790002446"/>
  </r>
  <r>
    <n v="351"/>
    <s v="Juanita Coley Knox"/>
    <x v="0"/>
    <n v="0"/>
    <n v="8.34"/>
    <n v="2.64"/>
    <x v="2"/>
    <x v="2"/>
    <x v="2"/>
    <x v="16"/>
    <x v="1"/>
    <s v="Acme® Elite Stainless Steel Scissors"/>
    <n v="0.59"/>
    <s v="United States"/>
    <x v="3"/>
    <x v="11"/>
    <s v="Watertown"/>
    <n v="13601"/>
    <x v="157"/>
    <d v="2015-06-11T00:00:00"/>
    <n v="10.5"/>
    <n v="6"/>
    <n v="55.54"/>
    <n v="88685"/>
    <x v="3"/>
    <n v="475.45398718757264"/>
  </r>
  <r>
    <n v="2584"/>
    <s v="Seth Matthews"/>
    <x v="0"/>
    <n v="0.04"/>
    <n v="6.3"/>
    <n v="0.5"/>
    <x v="1"/>
    <x v="2"/>
    <x v="2"/>
    <x v="13"/>
    <x v="5"/>
    <s v="Avery 48"/>
    <n v="0.39"/>
    <s v="United States"/>
    <x v="1"/>
    <x v="25"/>
    <s v="Inkster"/>
    <n v="48141"/>
    <x v="157"/>
    <d v="2015-06-11T00:00:00"/>
    <n v="67.606200000000001"/>
    <n v="15"/>
    <n v="97.98"/>
    <n v="89658"/>
    <x v="1"/>
    <n v="357.93788485157592"/>
  </r>
  <r>
    <n v="1151"/>
    <s v="Edna Huang"/>
    <x v="2"/>
    <n v="0.05"/>
    <n v="7.59"/>
    <n v="4"/>
    <x v="1"/>
    <x v="3"/>
    <x v="0"/>
    <x v="11"/>
    <x v="2"/>
    <s v="Master Giant Foot® Doorstop, Safety Yellow"/>
    <n v="0.42"/>
    <s v="United States"/>
    <x v="3"/>
    <x v="35"/>
    <s v="South Hadley"/>
    <n v="1075"/>
    <x v="157"/>
    <d v="2015-06-09T00:00:00"/>
    <n v="6.0926999999999998"/>
    <n v="1"/>
    <n v="8.83"/>
    <n v="91344"/>
    <x v="3"/>
    <n v="173.37109433492623"/>
  </r>
  <r>
    <n v="218"/>
    <s v="Frances Saunders"/>
    <x v="4"/>
    <n v="0.05"/>
    <n v="119.99"/>
    <n v="56.14"/>
    <x v="0"/>
    <x v="1"/>
    <x v="1"/>
    <x v="3"/>
    <x v="0"/>
    <s v="Hewlett-Packard 2600DN Business Color Inkjet Printer"/>
    <n v="0.39"/>
    <s v="United States"/>
    <x v="2"/>
    <x v="15"/>
    <s v="Murray"/>
    <n v="84107"/>
    <x v="157"/>
    <d v="2015-06-11T00:00:00"/>
    <n v="-102.5121"/>
    <n v="6"/>
    <n v="730.37"/>
    <n v="88048"/>
    <x v="2"/>
    <n v="1930.9973004441604"/>
  </r>
  <r>
    <n v="3361"/>
    <s v="Oscar Kenney"/>
    <x v="4"/>
    <n v="0.03"/>
    <n v="4.9800000000000004"/>
    <n v="4.95"/>
    <x v="1"/>
    <x v="2"/>
    <x v="2"/>
    <x v="5"/>
    <x v="5"/>
    <s v="Cardinal Holdit Business Card Pockets"/>
    <n v="0.37"/>
    <s v="United States"/>
    <x v="1"/>
    <x v="30"/>
    <s v="West Bend"/>
    <n v="53095"/>
    <x v="157"/>
    <d v="2015-06-11T00:00:00"/>
    <n v="-47.995249999999999"/>
    <n v="19"/>
    <n v="95"/>
    <n v="91438"/>
    <x v="1"/>
    <n v="71.154927924177571"/>
  </r>
  <r>
    <n v="326"/>
    <s v="Brenda May"/>
    <x v="3"/>
    <n v="0.06"/>
    <n v="7.99"/>
    <n v="5.03"/>
    <x v="1"/>
    <x v="1"/>
    <x v="1"/>
    <x v="12"/>
    <x v="6"/>
    <s v="Bell Sonecor JB700 Caller ID"/>
    <n v="0.6"/>
    <s v="United States"/>
    <x v="1"/>
    <x v="10"/>
    <s v="Batavia"/>
    <n v="60510"/>
    <x v="157"/>
    <d v="2015-06-10T00:00:00"/>
    <n v="-29.172000000000001"/>
    <n v="4"/>
    <n v="28.46"/>
    <n v="90973"/>
    <x v="1"/>
    <n v="402.31078351443523"/>
  </r>
  <r>
    <n v="3079"/>
    <s v="Andrew Levine"/>
    <x v="0"/>
    <n v="0"/>
    <n v="2.21"/>
    <n v="1"/>
    <x v="2"/>
    <x v="0"/>
    <x v="2"/>
    <x v="2"/>
    <x v="2"/>
    <s v="Quartet Alpha® White Chalk, 12/Pack"/>
    <n v="0.38"/>
    <s v="United States"/>
    <x v="3"/>
    <x v="28"/>
    <s v="Philadelphia"/>
    <n v="19112"/>
    <x v="158"/>
    <d v="2015-06-11T00:00:00"/>
    <n v="10.01"/>
    <n v="33"/>
    <n v="87.18"/>
    <n v="48483"/>
    <x v="3"/>
    <n v="196.39299758932555"/>
  </r>
  <r>
    <n v="3243"/>
    <s v="Marlene Phillips"/>
    <x v="1"/>
    <n v="0"/>
    <n v="7.28"/>
    <n v="3.52"/>
    <x v="1"/>
    <x v="0"/>
    <x v="1"/>
    <x v="1"/>
    <x v="1"/>
    <s v="Imation 3.5&quot; DS-HD Macintosh Formatted Diskettes, 10/Pack"/>
    <n v="0.68"/>
    <s v="United States"/>
    <x v="3"/>
    <x v="22"/>
    <s v="Bristol"/>
    <n v="6010"/>
    <x v="158"/>
    <d v="2015-06-10T00:00:00"/>
    <n v="-25.103999999999999"/>
    <n v="3"/>
    <n v="24.44"/>
    <n v="88329"/>
    <x v="3"/>
    <n v="285.04306930162664"/>
  </r>
  <r>
    <n v="254"/>
    <s v="Brett Hawkins"/>
    <x v="4"/>
    <n v="0.1"/>
    <n v="280.98"/>
    <n v="35.67"/>
    <x v="0"/>
    <x v="2"/>
    <x v="0"/>
    <x v="0"/>
    <x v="0"/>
    <s v="Global Adaptabilities™ Conference Tables"/>
    <n v="0.66"/>
    <s v="United States"/>
    <x v="2"/>
    <x v="3"/>
    <s v="Highlands Ranch"/>
    <n v="80126"/>
    <x v="158"/>
    <d v="2015-06-11T00:00:00"/>
    <n v="-53.744999999999997"/>
    <n v="5"/>
    <n v="1332.82"/>
    <n v="86268"/>
    <x v="2"/>
    <n v="2170.3211667150008"/>
  </r>
  <r>
    <n v="597"/>
    <s v="Alexandra Wise"/>
    <x v="3"/>
    <n v="0.1"/>
    <n v="6.48"/>
    <n v="5.9"/>
    <x v="1"/>
    <x v="0"/>
    <x v="2"/>
    <x v="7"/>
    <x v="5"/>
    <s v="Xerox 1976"/>
    <n v="0.37"/>
    <s v="United States"/>
    <x v="1"/>
    <x v="2"/>
    <s v="Columbus"/>
    <n v="47201"/>
    <x v="158"/>
    <d v="2015-06-10T00:00:00"/>
    <n v="-51.634999999999998"/>
    <n v="19"/>
    <n v="116.8"/>
    <n v="86310"/>
    <x v="1"/>
    <n v="200.91652819317807"/>
  </r>
  <r>
    <n v="2431"/>
    <s v="Troy Cassidy"/>
    <x v="3"/>
    <n v="0.05"/>
    <n v="8.85"/>
    <n v="5.6"/>
    <x v="1"/>
    <x v="1"/>
    <x v="2"/>
    <x v="5"/>
    <x v="5"/>
    <s v="GBC Standard Plastic Binding Systems Combs"/>
    <n v="0.36"/>
    <s v="United States"/>
    <x v="2"/>
    <x v="8"/>
    <s v="Los Angeles"/>
    <n v="90004"/>
    <x v="158"/>
    <d v="2015-06-11T00:00:00"/>
    <n v="-9.1769999999999996"/>
    <n v="21"/>
    <n v="199.08"/>
    <n v="24869"/>
    <x v="2"/>
    <n v="248.35939721654387"/>
  </r>
  <r>
    <n v="2433"/>
    <s v="Debra P May"/>
    <x v="3"/>
    <n v="0.05"/>
    <n v="8.85"/>
    <n v="5.6"/>
    <x v="1"/>
    <x v="1"/>
    <x v="2"/>
    <x v="5"/>
    <x v="5"/>
    <s v="GBC Standard Plastic Binding Systems Combs"/>
    <n v="0.36"/>
    <s v="United States"/>
    <x v="1"/>
    <x v="19"/>
    <s v="Moore"/>
    <n v="73160"/>
    <x v="158"/>
    <d v="2015-06-11T00:00:00"/>
    <n v="-7.3415999999999997"/>
    <n v="5"/>
    <n v="47.4"/>
    <n v="89095"/>
    <x v="1"/>
    <n v="250.23889402740451"/>
  </r>
  <r>
    <n v="1265"/>
    <s v="Danielle Kramer"/>
    <x v="0"/>
    <n v="0.05"/>
    <n v="5.28"/>
    <n v="6.26"/>
    <x v="1"/>
    <x v="2"/>
    <x v="2"/>
    <x v="7"/>
    <x v="5"/>
    <s v="Xerox 1928"/>
    <n v="0.4"/>
    <s v="United States"/>
    <x v="1"/>
    <x v="19"/>
    <s v="Altus"/>
    <n v="73521"/>
    <x v="159"/>
    <d v="2015-06-12T00:00:00"/>
    <n v="-11.375999999999999"/>
    <n v="1"/>
    <n v="7.15"/>
    <n v="89729"/>
    <x v="1"/>
    <n v="434.76831855885405"/>
  </r>
  <r>
    <n v="2779"/>
    <s v="Jacob Burgess"/>
    <x v="0"/>
    <n v="0.01"/>
    <n v="35.99"/>
    <n v="5.99"/>
    <x v="1"/>
    <x v="3"/>
    <x v="1"/>
    <x v="12"/>
    <x v="2"/>
    <s v="Accessory41"/>
    <n v="0.38"/>
    <s v="United States"/>
    <x v="0"/>
    <x v="9"/>
    <s v="Wilson"/>
    <n v="27893"/>
    <x v="159"/>
    <d v="2015-06-12T00:00:00"/>
    <n v="-60.704000000000001"/>
    <n v="11"/>
    <n v="345.07"/>
    <n v="87161"/>
    <x v="0"/>
    <n v="452.38313917559532"/>
  </r>
  <r>
    <n v="3251"/>
    <s v="Peter Brooks"/>
    <x v="0"/>
    <n v="0.02"/>
    <n v="5.28"/>
    <n v="6.26"/>
    <x v="1"/>
    <x v="3"/>
    <x v="2"/>
    <x v="7"/>
    <x v="5"/>
    <s v="Xerox 1928"/>
    <n v="0.4"/>
    <s v="United States"/>
    <x v="3"/>
    <x v="11"/>
    <s v="New York City"/>
    <n v="10112"/>
    <x v="159"/>
    <d v="2015-06-12T00:00:00"/>
    <n v="-131.16"/>
    <n v="76"/>
    <n v="412.72"/>
    <n v="39076"/>
    <x v="3"/>
    <n v="301.49247161499784"/>
  </r>
  <r>
    <n v="3252"/>
    <s v="Milton Harrell"/>
    <x v="0"/>
    <n v="0.02"/>
    <n v="5.28"/>
    <n v="6.26"/>
    <x v="1"/>
    <x v="3"/>
    <x v="2"/>
    <x v="7"/>
    <x v="5"/>
    <s v="Xerox 1928"/>
    <n v="0.4"/>
    <s v="United States"/>
    <x v="3"/>
    <x v="11"/>
    <s v="Rotterdam"/>
    <n v="12306"/>
    <x v="159"/>
    <d v="2015-06-12T00:00:00"/>
    <n v="-65.58"/>
    <n v="19"/>
    <n v="103.18"/>
    <n v="87299"/>
    <x v="3"/>
    <n v="368.64807848883322"/>
  </r>
  <r>
    <n v="1466"/>
    <s v="Wesley Reid"/>
    <x v="1"/>
    <n v="0"/>
    <n v="65.989999999999995"/>
    <n v="8.99"/>
    <x v="1"/>
    <x v="0"/>
    <x v="1"/>
    <x v="12"/>
    <x v="5"/>
    <s v="5180"/>
    <n v="0.56000000000000005"/>
    <s v="United States"/>
    <x v="1"/>
    <x v="13"/>
    <s v="Columbus"/>
    <n v="68601"/>
    <x v="159"/>
    <d v="2015-06-13T00:00:00"/>
    <n v="253.3032"/>
    <n v="10"/>
    <n v="575.07000000000005"/>
    <n v="91115"/>
    <x v="1"/>
    <n v="805.53309669851183"/>
  </r>
  <r>
    <n v="2649"/>
    <s v="Leo J Olson"/>
    <x v="1"/>
    <n v="0.01"/>
    <n v="39.979999999999997"/>
    <n v="4"/>
    <x v="1"/>
    <x v="3"/>
    <x v="1"/>
    <x v="1"/>
    <x v="5"/>
    <s v="Microsoft Natural Keyboard Elite"/>
    <n v="0.7"/>
    <s v="United States"/>
    <x v="3"/>
    <x v="36"/>
    <s v="Edgewood"/>
    <n v="21040"/>
    <x v="159"/>
    <d v="2015-06-12T00:00:00"/>
    <n v="-30.808"/>
    <n v="5"/>
    <n v="203.29"/>
    <n v="88814"/>
    <x v="3"/>
    <n v="413.97563862718653"/>
  </r>
  <r>
    <n v="3008"/>
    <s v="Penny Rich"/>
    <x v="1"/>
    <n v="0.01"/>
    <n v="12.28"/>
    <n v="6.47"/>
    <x v="1"/>
    <x v="2"/>
    <x v="2"/>
    <x v="7"/>
    <x v="5"/>
    <s v="Xerox 1881"/>
    <n v="0.38"/>
    <s v="United States"/>
    <x v="1"/>
    <x v="7"/>
    <s v="Minnetonka Mills"/>
    <n v="55343"/>
    <x v="159"/>
    <d v="2015-06-12T00:00:00"/>
    <n v="47.61"/>
    <n v="12"/>
    <n v="160.66"/>
    <n v="89415"/>
    <x v="1"/>
    <n v="240.21818648914467"/>
  </r>
  <r>
    <n v="2543"/>
    <s v="Josephine Dalton"/>
    <x v="4"/>
    <n v="0.05"/>
    <n v="15.68"/>
    <n v="3.73"/>
    <x v="1"/>
    <x v="0"/>
    <x v="0"/>
    <x v="11"/>
    <x v="1"/>
    <s v="Artistic Insta-Plaque"/>
    <n v="0.46"/>
    <s v="United States"/>
    <x v="0"/>
    <x v="21"/>
    <s v="Richmond"/>
    <n v="23223"/>
    <x v="159"/>
    <d v="2015-06-12T00:00:00"/>
    <n v="3.54"/>
    <n v="17"/>
    <n v="257.48"/>
    <n v="87917"/>
    <x v="0"/>
    <n v="145.8473839049453"/>
  </r>
  <r>
    <n v="2543"/>
    <s v="Josephine Dalton"/>
    <x v="4"/>
    <n v="0.02"/>
    <n v="195.99"/>
    <n v="4.2"/>
    <x v="1"/>
    <x v="0"/>
    <x v="1"/>
    <x v="12"/>
    <x v="5"/>
    <s v="T65"/>
    <n v="0.56000000000000005"/>
    <s v="United States"/>
    <x v="0"/>
    <x v="21"/>
    <s v="Richmond"/>
    <n v="23223"/>
    <x v="159"/>
    <d v="2015-06-12T00:00:00"/>
    <n v="40.283999999999999"/>
    <n v="19"/>
    <n v="3194.99"/>
    <n v="87917"/>
    <x v="0"/>
    <n v="864.35112312716319"/>
  </r>
  <r>
    <n v="2840"/>
    <s v="Bob Berg"/>
    <x v="4"/>
    <n v="0.05"/>
    <n v="15.68"/>
    <n v="3.73"/>
    <x v="1"/>
    <x v="3"/>
    <x v="0"/>
    <x v="11"/>
    <x v="1"/>
    <s v="Artistic Insta-Plaque"/>
    <n v="0.46"/>
    <s v="United States"/>
    <x v="0"/>
    <x v="12"/>
    <s v="North Miami"/>
    <n v="33161"/>
    <x v="159"/>
    <d v="2015-06-13T00:00:00"/>
    <n v="1166.6279999999999"/>
    <n v="17"/>
    <n v="260.01"/>
    <n v="87885"/>
    <x v="0"/>
    <n v="1345.9160094153121"/>
  </r>
  <r>
    <n v="2840"/>
    <s v="Bob Berg"/>
    <x v="4"/>
    <n v="0"/>
    <n v="14.98"/>
    <n v="8.99"/>
    <x v="1"/>
    <x v="3"/>
    <x v="0"/>
    <x v="11"/>
    <x v="1"/>
    <s v="GE 4 Foot Flourescent Tube, 40 Watt"/>
    <n v="0.39"/>
    <s v="United States"/>
    <x v="0"/>
    <x v="12"/>
    <s v="North Miami"/>
    <n v="33161"/>
    <x v="159"/>
    <d v="2015-06-12T00:00:00"/>
    <n v="-40.604199999999999"/>
    <n v="18"/>
    <n v="273.79000000000002"/>
    <n v="87885"/>
    <x v="0"/>
    <n v="227.72799082380536"/>
  </r>
  <r>
    <n v="2840"/>
    <s v="Bob Berg"/>
    <x v="4"/>
    <n v="0.02"/>
    <n v="38.76"/>
    <n v="13.26"/>
    <x v="1"/>
    <x v="3"/>
    <x v="2"/>
    <x v="7"/>
    <x v="5"/>
    <s v="Xerox 1892"/>
    <n v="0.36"/>
    <s v="United States"/>
    <x v="0"/>
    <x v="12"/>
    <s v="North Miami"/>
    <n v="33161"/>
    <x v="159"/>
    <d v="2015-06-12T00:00:00"/>
    <n v="-294.084"/>
    <n v="1"/>
    <n v="44.62"/>
    <n v="87885"/>
    <x v="0"/>
    <n v="122.53278067568911"/>
  </r>
  <r>
    <n v="3078"/>
    <s v="Kate McKenna"/>
    <x v="3"/>
    <n v="0.04"/>
    <n v="35.44"/>
    <n v="5.09"/>
    <x v="1"/>
    <x v="0"/>
    <x v="2"/>
    <x v="7"/>
    <x v="5"/>
    <s v="Xerox 1932"/>
    <n v="0.38"/>
    <s v="United States"/>
    <x v="3"/>
    <x v="27"/>
    <s v="Toledo"/>
    <n v="43615"/>
    <x v="159"/>
    <d v="2015-06-11T00:00:00"/>
    <n v="118.6317"/>
    <n v="5"/>
    <n v="171.93"/>
    <n v="88240"/>
    <x v="3"/>
    <n v="491.58507759240905"/>
  </r>
  <r>
    <n v="3078"/>
    <s v="Kate McKenna"/>
    <x v="3"/>
    <n v="0.08"/>
    <n v="3.98"/>
    <n v="0.7"/>
    <x v="1"/>
    <x v="0"/>
    <x v="2"/>
    <x v="2"/>
    <x v="2"/>
    <s v="4009® Highlighters by Sanford"/>
    <n v="0.52"/>
    <s v="United States"/>
    <x v="3"/>
    <x v="27"/>
    <s v="Toledo"/>
    <n v="43615"/>
    <x v="159"/>
    <d v="2015-06-14T00:00:00"/>
    <n v="23.303999999999998"/>
    <n v="9"/>
    <n v="35.19"/>
    <n v="88240"/>
    <x v="3"/>
    <n v="263.9928161691866"/>
  </r>
  <r>
    <n v="3079"/>
    <s v="Andrew Levine"/>
    <x v="3"/>
    <n v="0.04"/>
    <n v="35.44"/>
    <n v="5.09"/>
    <x v="1"/>
    <x v="0"/>
    <x v="2"/>
    <x v="7"/>
    <x v="5"/>
    <s v="Xerox 1932"/>
    <n v="0.38"/>
    <s v="United States"/>
    <x v="3"/>
    <x v="28"/>
    <s v="Philadelphia"/>
    <n v="19112"/>
    <x v="159"/>
    <d v="2015-06-11T00:00:00"/>
    <n v="150.72"/>
    <n v="21"/>
    <n v="722.1"/>
    <n v="53476"/>
    <x v="3"/>
    <n v="524.44432217993108"/>
  </r>
  <r>
    <n v="3079"/>
    <s v="Andrew Levine"/>
    <x v="3"/>
    <n v="0.08"/>
    <n v="3.98"/>
    <n v="0.7"/>
    <x v="1"/>
    <x v="0"/>
    <x v="2"/>
    <x v="2"/>
    <x v="2"/>
    <s v="4009® Highlighters by Sanford"/>
    <n v="0.52"/>
    <s v="United States"/>
    <x v="3"/>
    <x v="28"/>
    <s v="Philadelphia"/>
    <n v="19112"/>
    <x v="159"/>
    <d v="2015-06-14T00:00:00"/>
    <n v="19.420000000000002"/>
    <n v="36"/>
    <n v="140.78"/>
    <n v="53476"/>
    <x v="3"/>
    <n v="260.01550026345348"/>
  </r>
  <r>
    <n v="3079"/>
    <s v="Andrew Levine"/>
    <x v="3"/>
    <n v="0.01"/>
    <n v="1.76"/>
    <n v="0.7"/>
    <x v="1"/>
    <x v="0"/>
    <x v="2"/>
    <x v="2"/>
    <x v="2"/>
    <s v="Newell 310"/>
    <n v="0.56000000000000005"/>
    <s v="United States"/>
    <x v="3"/>
    <x v="28"/>
    <s v="Philadelphia"/>
    <n v="19112"/>
    <x v="159"/>
    <d v="2015-06-12T00:00:00"/>
    <n v="3.13"/>
    <n v="71"/>
    <n v="129.72"/>
    <n v="53476"/>
    <x v="3"/>
    <n v="315.8845495235924"/>
  </r>
  <r>
    <n v="3079"/>
    <s v="Andrew Levine"/>
    <x v="3"/>
    <n v="0.01"/>
    <n v="193.17"/>
    <n v="19.989999999999998"/>
    <x v="2"/>
    <x v="0"/>
    <x v="2"/>
    <x v="6"/>
    <x v="5"/>
    <s v="Fellowes Staxonsteel® Drawer Files"/>
    <n v="0.71"/>
    <s v="United States"/>
    <x v="3"/>
    <x v="28"/>
    <s v="Philadelphia"/>
    <n v="19112"/>
    <x v="159"/>
    <d v="2015-06-11T00:00:00"/>
    <n v="1141.07"/>
    <n v="63"/>
    <n v="12190.98"/>
    <n v="53476"/>
    <x v="3"/>
    <n v="2656.5101818751114"/>
  </r>
  <r>
    <n v="2046"/>
    <s v="Eileen Schwartz"/>
    <x v="0"/>
    <n v="0.04"/>
    <n v="4.28"/>
    <n v="5.68"/>
    <x v="1"/>
    <x v="3"/>
    <x v="2"/>
    <x v="7"/>
    <x v="5"/>
    <s v="Xerox 199"/>
    <n v="0.4"/>
    <s v="United States"/>
    <x v="1"/>
    <x v="38"/>
    <s v="Liberal"/>
    <n v="67901"/>
    <x v="160"/>
    <d v="2015-06-14T00:00:00"/>
    <n v="-27.375"/>
    <n v="7"/>
    <n v="31.54"/>
    <n v="88219"/>
    <x v="1"/>
    <n v="375.39020731259222"/>
  </r>
  <r>
    <n v="2046"/>
    <s v="Eileen Schwartz"/>
    <x v="0"/>
    <n v="0.06"/>
    <n v="376.13"/>
    <n v="85.63"/>
    <x v="0"/>
    <x v="3"/>
    <x v="0"/>
    <x v="0"/>
    <x v="0"/>
    <s v="Bretford Rectangular Conference Table Tops"/>
    <n v="0.74"/>
    <s v="United States"/>
    <x v="1"/>
    <x v="38"/>
    <s v="Liberal"/>
    <n v="67901"/>
    <x v="160"/>
    <d v="2015-06-14T00:00:00"/>
    <n v="-435.75749999999999"/>
    <n v="13"/>
    <n v="4634.6899999999996"/>
    <n v="88219"/>
    <x v="1"/>
    <n v="3797.8511314949847"/>
  </r>
  <r>
    <n v="2046"/>
    <s v="Eileen Schwartz"/>
    <x v="0"/>
    <n v="0.06"/>
    <n v="424.21"/>
    <n v="110.2"/>
    <x v="0"/>
    <x v="3"/>
    <x v="0"/>
    <x v="0"/>
    <x v="0"/>
    <s v="Bush Advantage Collection® Racetrack Conference Table"/>
    <n v="0.67"/>
    <s v="United States"/>
    <x v="1"/>
    <x v="38"/>
    <s v="Liberal"/>
    <n v="67901"/>
    <x v="160"/>
    <d v="2015-06-13T00:00:00"/>
    <n v="682.53"/>
    <n v="17"/>
    <n v="7304.03"/>
    <n v="88219"/>
    <x v="1"/>
    <n v="5714.5652174448023"/>
  </r>
  <r>
    <n v="2046"/>
    <s v="Eileen Schwartz"/>
    <x v="0"/>
    <n v="0.06"/>
    <n v="195.99"/>
    <n v="8.99"/>
    <x v="1"/>
    <x v="3"/>
    <x v="1"/>
    <x v="12"/>
    <x v="5"/>
    <s v="T28 WORLD"/>
    <n v="0.6"/>
    <s v="United States"/>
    <x v="1"/>
    <x v="38"/>
    <s v="Liberal"/>
    <n v="67901"/>
    <x v="160"/>
    <d v="2015-06-14T00:00:00"/>
    <n v="-277.22199999999998"/>
    <n v="4"/>
    <n v="632.65"/>
    <n v="88219"/>
    <x v="1"/>
    <n v="964.70777362101455"/>
  </r>
  <r>
    <n v="62"/>
    <s v="Pam Gilbert"/>
    <x v="1"/>
    <n v="0.04"/>
    <n v="29.14"/>
    <n v="4.8600000000000003"/>
    <x v="1"/>
    <x v="3"/>
    <x v="2"/>
    <x v="7"/>
    <x v="2"/>
    <s v="Snap-A-Way® Black Print Carbonless Speed Message, No Reply Area, Duplicate"/>
    <n v="0.38"/>
    <s v="United States"/>
    <x v="1"/>
    <x v="18"/>
    <s v="Round Rock"/>
    <n v="78664"/>
    <x v="160"/>
    <d v="2015-06-14T00:00:00"/>
    <n v="349.40910000000002"/>
    <n v="17"/>
    <n v="506.39"/>
    <n v="87408"/>
    <x v="1"/>
    <n v="507.32993862240062"/>
  </r>
  <r>
    <n v="387"/>
    <s v="Angela Howe"/>
    <x v="1"/>
    <n v="0.1"/>
    <n v="8.8800000000000008"/>
    <n v="6.28"/>
    <x v="2"/>
    <x v="3"/>
    <x v="2"/>
    <x v="5"/>
    <x v="5"/>
    <s v="GBC Instant Index™ System for Binding Systems"/>
    <n v="0.35"/>
    <s v="United States"/>
    <x v="1"/>
    <x v="13"/>
    <s v="Grand Island"/>
    <n v="68801"/>
    <x v="160"/>
    <d v="2015-06-14T00:00:00"/>
    <n v="-27.283750000000001"/>
    <n v="15"/>
    <n v="126.9"/>
    <n v="90339"/>
    <x v="1"/>
    <n v="-49.445233019815362"/>
  </r>
  <r>
    <n v="1016"/>
    <s v="Francis Sherrill"/>
    <x v="1"/>
    <n v="0.02"/>
    <n v="6.48"/>
    <n v="7.86"/>
    <x v="2"/>
    <x v="2"/>
    <x v="2"/>
    <x v="7"/>
    <x v="5"/>
    <s v="Xerox 213"/>
    <n v="0.37"/>
    <s v="United States"/>
    <x v="0"/>
    <x v="9"/>
    <s v="Asheville"/>
    <n v="28806"/>
    <x v="160"/>
    <d v="2015-06-13T00:00:00"/>
    <n v="111.22199999999999"/>
    <n v="1"/>
    <n v="11.41"/>
    <n v="88389"/>
    <x v="0"/>
    <n v="228.4686684139416"/>
  </r>
  <r>
    <n v="1745"/>
    <s v="Herbert Holden"/>
    <x v="1"/>
    <n v="0.04"/>
    <n v="124.49"/>
    <n v="51.94"/>
    <x v="0"/>
    <x v="1"/>
    <x v="0"/>
    <x v="0"/>
    <x v="0"/>
    <s v="Bevis 36 x 72 Conference Tables"/>
    <n v="0.63"/>
    <s v="United States"/>
    <x v="0"/>
    <x v="5"/>
    <s v="Atlanta"/>
    <n v="30305"/>
    <x v="160"/>
    <d v="2015-06-14T00:00:00"/>
    <n v="-247.55157"/>
    <n v="4"/>
    <n v="605.82000000000005"/>
    <n v="12224"/>
    <x v="0"/>
    <n v="1871.3281299221201"/>
  </r>
  <r>
    <n v="1745"/>
    <s v="Herbert Holden"/>
    <x v="1"/>
    <n v="0.1"/>
    <n v="35.99"/>
    <n v="5"/>
    <x v="1"/>
    <x v="1"/>
    <x v="1"/>
    <x v="12"/>
    <x v="2"/>
    <s v="Accessory17"/>
    <n v="0.82"/>
    <s v="United States"/>
    <x v="0"/>
    <x v="5"/>
    <s v="Atlanta"/>
    <n v="30305"/>
    <x v="160"/>
    <d v="2015-06-12T00:00:00"/>
    <n v="-277.20924000000002"/>
    <n v="54"/>
    <n v="1569"/>
    <n v="12224"/>
    <x v="0"/>
    <n v="188.12322668686087"/>
  </r>
  <r>
    <n v="1748"/>
    <s v="Helen Simpson"/>
    <x v="1"/>
    <n v="0.04"/>
    <n v="124.49"/>
    <n v="51.94"/>
    <x v="0"/>
    <x v="1"/>
    <x v="0"/>
    <x v="0"/>
    <x v="0"/>
    <s v="Bevis 36 x 72 Conference Tables"/>
    <n v="0.63"/>
    <s v="United States"/>
    <x v="1"/>
    <x v="19"/>
    <s v="Enid"/>
    <n v="73703"/>
    <x v="160"/>
    <d v="2015-06-14T00:00:00"/>
    <n v="-93.064499999999995"/>
    <n v="1"/>
    <n v="151.46"/>
    <n v="87245"/>
    <x v="1"/>
    <n v="2029.5268633776045"/>
  </r>
  <r>
    <n v="1781"/>
    <s v="Jackie Capps"/>
    <x v="1"/>
    <n v="0"/>
    <n v="55.48"/>
    <n v="14.3"/>
    <x v="1"/>
    <x v="3"/>
    <x v="2"/>
    <x v="7"/>
    <x v="5"/>
    <s v="Xerox 194"/>
    <n v="0.37"/>
    <s v="United States"/>
    <x v="2"/>
    <x v="8"/>
    <s v="San Carlos"/>
    <n v="94070"/>
    <x v="160"/>
    <d v="2015-06-14T00:00:00"/>
    <n v="454.44779999999997"/>
    <n v="11"/>
    <n v="658.62"/>
    <n v="89857"/>
    <x v="2"/>
    <n v="976.45724977019813"/>
  </r>
  <r>
    <n v="2257"/>
    <s v="Bernard Thompson"/>
    <x v="1"/>
    <n v="0.06"/>
    <n v="6.68"/>
    <n v="6.93"/>
    <x v="1"/>
    <x v="3"/>
    <x v="2"/>
    <x v="7"/>
    <x v="5"/>
    <s v="HP Office Paper (20Lb. and 87 Bright)"/>
    <n v="0.37"/>
    <s v="United States"/>
    <x v="0"/>
    <x v="9"/>
    <s v="Raleigh"/>
    <n v="27604"/>
    <x v="160"/>
    <d v="2015-06-13T00:00:00"/>
    <n v="7.6245000000000003"/>
    <n v="14"/>
    <n v="91.92"/>
    <n v="87965"/>
    <x v="0"/>
    <n v="122.64742027706788"/>
  </r>
  <r>
    <n v="1466"/>
    <s v="Wesley Reid"/>
    <x v="2"/>
    <n v="0.04"/>
    <n v="130.97999999999999"/>
    <n v="54.74"/>
    <x v="0"/>
    <x v="0"/>
    <x v="0"/>
    <x v="10"/>
    <x v="0"/>
    <s v="O'Sullivan Elevations Bookcase, Cherry Finish"/>
    <n v="0.69"/>
    <s v="United States"/>
    <x v="1"/>
    <x v="13"/>
    <s v="Columbus"/>
    <n v="68601"/>
    <x v="160"/>
    <d v="2015-06-12T00:00:00"/>
    <n v="-723.78399999999999"/>
    <n v="14"/>
    <n v="1781.66"/>
    <n v="91116"/>
    <x v="1"/>
    <n v="1633.4053096334956"/>
  </r>
  <r>
    <n v="1469"/>
    <s v="Vicki Zhu Daniels"/>
    <x v="2"/>
    <n v="0.04"/>
    <n v="105.29"/>
    <n v="10.119999999999999"/>
    <x v="1"/>
    <x v="0"/>
    <x v="0"/>
    <x v="11"/>
    <x v="4"/>
    <s v="Eldon Antistatic Chair Mats for Low to Medium Pile Carpets"/>
    <n v="0.79"/>
    <s v="United States"/>
    <x v="2"/>
    <x v="15"/>
    <s v="Clearfield"/>
    <n v="84015"/>
    <x v="160"/>
    <d v="2015-06-16T00:00:00"/>
    <n v="589.18799999999999"/>
    <n v="9"/>
    <n v="940.64"/>
    <n v="91116"/>
    <x v="2"/>
    <n v="1550.8495507527098"/>
  </r>
  <r>
    <n v="1469"/>
    <s v="Vicki Zhu Daniels"/>
    <x v="2"/>
    <n v="7.0000000000000007E-2"/>
    <n v="31.76"/>
    <n v="45.51"/>
    <x v="0"/>
    <x v="0"/>
    <x v="0"/>
    <x v="0"/>
    <x v="0"/>
    <s v="Hon iLevel™ Computer Training Table"/>
    <n v="0.65"/>
    <s v="United States"/>
    <x v="2"/>
    <x v="15"/>
    <s v="Clearfield"/>
    <n v="84015"/>
    <x v="160"/>
    <d v="2015-06-14T00:00:00"/>
    <n v="-1314.992"/>
    <n v="18"/>
    <n v="439.27"/>
    <n v="91116"/>
    <x v="2"/>
    <n v="408.9357505385222"/>
  </r>
  <r>
    <n v="3179"/>
    <s v="Marie Pittman"/>
    <x v="2"/>
    <n v="7.0000000000000007E-2"/>
    <n v="35.44"/>
    <n v="7.5"/>
    <x v="1"/>
    <x v="3"/>
    <x v="2"/>
    <x v="7"/>
    <x v="5"/>
    <s v="Xerox 1906"/>
    <n v="0.38"/>
    <s v="United States"/>
    <x v="1"/>
    <x v="7"/>
    <s v="Owatonna"/>
    <n v="55060"/>
    <x v="160"/>
    <d v="2015-06-19T00:00:00"/>
    <n v="262.2"/>
    <n v="11"/>
    <n v="380"/>
    <n v="86989"/>
    <x v="1"/>
    <n v="573.16407271477112"/>
  </r>
  <r>
    <n v="550"/>
    <s v="Edna Monroe Talley"/>
    <x v="4"/>
    <n v="0.06"/>
    <n v="549.99"/>
    <n v="49"/>
    <x v="0"/>
    <x v="3"/>
    <x v="1"/>
    <x v="4"/>
    <x v="3"/>
    <s v="Sharp 1540cs Digital Laser Copier"/>
    <n v="0.35"/>
    <s v="United States"/>
    <x v="1"/>
    <x v="18"/>
    <s v="Seguin"/>
    <n v="78155"/>
    <x v="160"/>
    <d v="2015-06-13T00:00:00"/>
    <n v="4637.4071999999996"/>
    <n v="13"/>
    <n v="6720.88"/>
    <n v="90910"/>
    <x v="1"/>
    <n v="7923.7971662789951"/>
  </r>
  <r>
    <n v="550"/>
    <s v="Edna Monroe Talley"/>
    <x v="4"/>
    <n v="0.08"/>
    <n v="115.99"/>
    <n v="5.99"/>
    <x v="2"/>
    <x v="3"/>
    <x v="1"/>
    <x v="12"/>
    <x v="5"/>
    <s v="2160"/>
    <n v="0.56999999999999995"/>
    <s v="United States"/>
    <x v="1"/>
    <x v="18"/>
    <s v="Seguin"/>
    <n v="78155"/>
    <x v="160"/>
    <d v="2015-06-13T00:00:00"/>
    <n v="-239.54150000000001"/>
    <n v="1"/>
    <n v="102.21"/>
    <n v="90910"/>
    <x v="1"/>
    <n v="272.1052076279567"/>
  </r>
  <r>
    <n v="3230"/>
    <s v="Monica Stuart"/>
    <x v="0"/>
    <n v="0.06"/>
    <n v="4.91"/>
    <n v="5.68"/>
    <x v="2"/>
    <x v="0"/>
    <x v="2"/>
    <x v="5"/>
    <x v="5"/>
    <s v="Acco Pressboard Covers with Storage Hooks, 14 7/8&quot; x 11&quot;, Light Blue"/>
    <n v="0.36"/>
    <s v="United States"/>
    <x v="1"/>
    <x v="30"/>
    <s v="Waukesha"/>
    <n v="53186"/>
    <x v="161"/>
    <d v="2015-06-13T00:00:00"/>
    <n v="-31.68825"/>
    <n v="10"/>
    <n v="53.89"/>
    <n v="87436"/>
    <x v="1"/>
    <n v="235.23061435841237"/>
  </r>
  <r>
    <n v="3230"/>
    <s v="Monica Stuart"/>
    <x v="0"/>
    <n v="7.0000000000000007E-2"/>
    <n v="48.94"/>
    <n v="5.86"/>
    <x v="2"/>
    <x v="0"/>
    <x v="2"/>
    <x v="7"/>
    <x v="5"/>
    <s v="Xerox 1916"/>
    <n v="0.35"/>
    <s v="United States"/>
    <x v="1"/>
    <x v="30"/>
    <s v="Waukesha"/>
    <n v="53186"/>
    <x v="161"/>
    <d v="2015-06-14T00:00:00"/>
    <n v="690.7038"/>
    <n v="21"/>
    <n v="1001.02"/>
    <n v="87436"/>
    <x v="1"/>
    <n v="1102.9872312188286"/>
  </r>
  <r>
    <n v="2143"/>
    <s v="Lester Sawyer"/>
    <x v="1"/>
    <n v="0.08"/>
    <n v="17.149999999999999"/>
    <n v="4.96"/>
    <x v="1"/>
    <x v="2"/>
    <x v="2"/>
    <x v="6"/>
    <x v="5"/>
    <s v="Advantus Rolling Storage Box"/>
    <n v="0.57999999999999996"/>
    <s v="United States"/>
    <x v="0"/>
    <x v="21"/>
    <s v="Fairfax"/>
    <n v="20151"/>
    <x v="161"/>
    <d v="2015-06-16T00:00:00"/>
    <n v="33.659999999999997"/>
    <n v="12"/>
    <n v="200.61"/>
    <n v="87569"/>
    <x v="0"/>
    <n v="319.43423105473084"/>
  </r>
  <r>
    <n v="2771"/>
    <s v="Kevin Wolfe"/>
    <x v="1"/>
    <n v="7.0000000000000007E-2"/>
    <n v="177.98"/>
    <n v="0.99"/>
    <x v="1"/>
    <x v="3"/>
    <x v="2"/>
    <x v="8"/>
    <x v="5"/>
    <s v="Kensington 7 Outlet MasterPiece Power Center"/>
    <n v="0.56000000000000005"/>
    <s v="United States"/>
    <x v="0"/>
    <x v="5"/>
    <s v="East Point"/>
    <n v="30344"/>
    <x v="161"/>
    <d v="2015-06-13T00:00:00"/>
    <n v="-191.548"/>
    <n v="3"/>
    <n v="536.29"/>
    <n v="88974"/>
    <x v="0"/>
    <n v="442.54147252090115"/>
  </r>
  <r>
    <n v="1129"/>
    <s v="Pam Patton"/>
    <x v="2"/>
    <n v="0.03"/>
    <n v="30.98"/>
    <n v="6.5"/>
    <x v="1"/>
    <x v="3"/>
    <x v="1"/>
    <x v="1"/>
    <x v="5"/>
    <s v="Logitech Internet Navigator Keyboard"/>
    <n v="0.79"/>
    <s v="United States"/>
    <x v="3"/>
    <x v="35"/>
    <s v="Boston"/>
    <n v="2118"/>
    <x v="161"/>
    <d v="2015-06-17T00:00:00"/>
    <n v="-144.19999999999999"/>
    <n v="44"/>
    <n v="1332.09"/>
    <n v="39430"/>
    <x v="3"/>
    <n v="482.60565151226285"/>
  </r>
  <r>
    <n v="1132"/>
    <s v="Michael Robbins"/>
    <x v="2"/>
    <n v="0.03"/>
    <n v="30.98"/>
    <n v="6.5"/>
    <x v="1"/>
    <x v="3"/>
    <x v="1"/>
    <x v="1"/>
    <x v="5"/>
    <s v="Logitech Internet Navigator Keyboard"/>
    <n v="0.79"/>
    <s v="United States"/>
    <x v="1"/>
    <x v="18"/>
    <s v="Euless"/>
    <n v="76039"/>
    <x v="161"/>
    <d v="2015-06-17T00:00:00"/>
    <n v="-115.36"/>
    <n v="11"/>
    <n v="333.02"/>
    <n v="88104"/>
    <x v="1"/>
    <n v="512.13855334577022"/>
  </r>
  <r>
    <n v="1505"/>
    <s v="Kay Schultz"/>
    <x v="2"/>
    <n v="0"/>
    <n v="85.99"/>
    <n v="0.99"/>
    <x v="1"/>
    <x v="0"/>
    <x v="1"/>
    <x v="12"/>
    <x v="2"/>
    <s v="Accessory4"/>
    <n v="0.85"/>
    <s v="United States"/>
    <x v="1"/>
    <x v="18"/>
    <s v="College Station"/>
    <n v="77840"/>
    <x v="161"/>
    <d v="2015-06-18T00:00:00"/>
    <n v="-138.0368"/>
    <n v="6"/>
    <n v="464.86"/>
    <n v="86181"/>
    <x v="1"/>
    <n v="569.63972811383758"/>
  </r>
  <r>
    <n v="5"/>
    <s v="Ronnie Proctor"/>
    <x v="3"/>
    <n v="0.02"/>
    <n v="500.98"/>
    <n v="26"/>
    <x v="0"/>
    <x v="2"/>
    <x v="0"/>
    <x v="9"/>
    <x v="3"/>
    <s v="Global Troy™ Executive Leather Low-Back Tilter"/>
    <n v="0.6"/>
    <s v="United States"/>
    <x v="2"/>
    <x v="8"/>
    <s v="San Gabriel"/>
    <n v="91776"/>
    <x v="161"/>
    <d v="2015-06-15T00:00:00"/>
    <n v="4390.3665000000001"/>
    <n v="12"/>
    <n v="6362.85"/>
    <n v="90193"/>
    <x v="2"/>
    <n v="7334.4939948180236"/>
  </r>
  <r>
    <n v="1044"/>
    <s v="Erin Ballard"/>
    <x v="0"/>
    <n v="0.02"/>
    <n v="209.84"/>
    <n v="21.21"/>
    <x v="1"/>
    <x v="2"/>
    <x v="0"/>
    <x v="11"/>
    <x v="4"/>
    <s v="Luxo Professional Fluorescent Magnifier Lamp with Clamp-Mount Base"/>
    <n v="0.59"/>
    <s v="United States"/>
    <x v="2"/>
    <x v="8"/>
    <s v="Los Angeles"/>
    <n v="90004"/>
    <x v="162"/>
    <d v="2015-06-14T00:00:00"/>
    <n v="2593.14"/>
    <n v="62"/>
    <n v="13546.94"/>
    <n v="28001"/>
    <x v="2"/>
    <n v="4333.7404078108011"/>
  </r>
  <r>
    <n v="1044"/>
    <s v="Erin Ballard"/>
    <x v="0"/>
    <n v="0.01"/>
    <n v="194.3"/>
    <n v="11.54"/>
    <x v="1"/>
    <x v="2"/>
    <x v="0"/>
    <x v="11"/>
    <x v="4"/>
    <s v="Electrix Halogen Magnifier Lamp"/>
    <n v="0.59"/>
    <s v="United States"/>
    <x v="2"/>
    <x v="8"/>
    <s v="Los Angeles"/>
    <n v="90004"/>
    <x v="162"/>
    <d v="2015-06-16T00:00:00"/>
    <n v="1162.76"/>
    <n v="32"/>
    <n v="6401.65"/>
    <n v="28001"/>
    <x v="2"/>
    <n v="2559.6408683708555"/>
  </r>
  <r>
    <n v="1519"/>
    <s v="Randall Boykin"/>
    <x v="0"/>
    <n v="0.06"/>
    <n v="55.48"/>
    <n v="4.8499999999999996"/>
    <x v="1"/>
    <x v="1"/>
    <x v="2"/>
    <x v="7"/>
    <x v="5"/>
    <s v="Xerox 1888"/>
    <n v="0.37"/>
    <s v="United States"/>
    <x v="3"/>
    <x v="29"/>
    <s v="Auburn"/>
    <n v="4210"/>
    <x v="162"/>
    <d v="2015-06-14T00:00:00"/>
    <n v="711.05190000000005"/>
    <n v="19"/>
    <n v="1030.51"/>
    <n v="89957"/>
    <x v="3"/>
    <n v="1201.9482465769424"/>
  </r>
  <r>
    <n v="1522"/>
    <s v="Earl Watts"/>
    <x v="0"/>
    <n v="0.1"/>
    <n v="122.99"/>
    <n v="70.2"/>
    <x v="0"/>
    <x v="1"/>
    <x v="0"/>
    <x v="9"/>
    <x v="3"/>
    <s v="Global High-Back Leather Tilter, Burgundy"/>
    <n v="0.74"/>
    <s v="United States"/>
    <x v="1"/>
    <x v="7"/>
    <s v="Hopkins"/>
    <n v="55305"/>
    <x v="162"/>
    <d v="2015-06-15T00:00:00"/>
    <n v="-899.67499999999995"/>
    <n v="17"/>
    <n v="2026.91"/>
    <n v="89957"/>
    <x v="1"/>
    <n v="2047.8112158178719"/>
  </r>
  <r>
    <n v="3339"/>
    <s v="Lester Copeland"/>
    <x v="1"/>
    <n v="0.03"/>
    <n v="2.61"/>
    <n v="0.5"/>
    <x v="1"/>
    <x v="1"/>
    <x v="2"/>
    <x v="13"/>
    <x v="5"/>
    <s v="Avery 494"/>
    <n v="0.39"/>
    <s v="United States"/>
    <x v="0"/>
    <x v="12"/>
    <s v="Titusville"/>
    <n v="32780"/>
    <x v="162"/>
    <d v="2015-06-15T00:00:00"/>
    <n v="4.0442999999999998"/>
    <n v="7"/>
    <n v="19.02"/>
    <n v="85981"/>
    <x v="0"/>
    <n v="-63.97870625706954"/>
  </r>
  <r>
    <n v="3339"/>
    <s v="Lester Copeland"/>
    <x v="1"/>
    <n v="0.01"/>
    <n v="11.66"/>
    <n v="7.95"/>
    <x v="1"/>
    <x v="1"/>
    <x v="2"/>
    <x v="2"/>
    <x v="1"/>
    <s v="Hunt BOSTON® Vista® Battery-Operated Pencil Sharpener, Black"/>
    <n v="0.57999999999999996"/>
    <s v="United States"/>
    <x v="0"/>
    <x v="12"/>
    <s v="Titusville"/>
    <n v="32780"/>
    <x v="162"/>
    <d v="2015-06-15T00:00:00"/>
    <n v="-10.368399999999999"/>
    <n v="16"/>
    <n v="193.87"/>
    <n v="85981"/>
    <x v="0"/>
    <n v="326.67239058388037"/>
  </r>
  <r>
    <n v="1644"/>
    <s v="Sam Woodward"/>
    <x v="2"/>
    <n v="0.09"/>
    <n v="107.53"/>
    <n v="5.81"/>
    <x v="1"/>
    <x v="0"/>
    <x v="0"/>
    <x v="11"/>
    <x v="6"/>
    <s v="Tenex Contemporary Contur Chairmats for Low and Medium Pile Carpet, Computer, 39&quot; x 49&quot;"/>
    <n v="0.65"/>
    <s v="United States"/>
    <x v="1"/>
    <x v="18"/>
    <s v="Friendswood"/>
    <n v="77546"/>
    <x v="162"/>
    <d v="2015-06-16T00:00:00"/>
    <n v="69.545100000000005"/>
    <n v="1"/>
    <n v="100.79"/>
    <n v="87342"/>
    <x v="1"/>
    <n v="757.20690437203928"/>
  </r>
  <r>
    <n v="1738"/>
    <s v="Dean Solomon"/>
    <x v="2"/>
    <n v="0.04"/>
    <n v="35.44"/>
    <n v="19.989999999999998"/>
    <x v="1"/>
    <x v="3"/>
    <x v="2"/>
    <x v="7"/>
    <x v="5"/>
    <s v="Xerox 1880"/>
    <n v="0.38"/>
    <s v="United States"/>
    <x v="0"/>
    <x v="9"/>
    <s v="Gastonia"/>
    <n v="28052"/>
    <x v="162"/>
    <d v="2015-06-21T00:00:00"/>
    <n v="-108.27249999999999"/>
    <n v="11"/>
    <n v="406.26"/>
    <n v="85868"/>
    <x v="0"/>
    <n v="558.83129056647056"/>
  </r>
  <r>
    <n v="1775"/>
    <s v="Marlene Kirk"/>
    <x v="2"/>
    <n v="0.09"/>
    <n v="12.95"/>
    <n v="4.9800000000000004"/>
    <x v="1"/>
    <x v="1"/>
    <x v="2"/>
    <x v="5"/>
    <x v="5"/>
    <s v="GBC Binding covers"/>
    <n v="0.4"/>
    <s v="United States"/>
    <x v="1"/>
    <x v="2"/>
    <s v="South Bend"/>
    <n v="46614"/>
    <x v="162"/>
    <d v="2015-06-21T00:00:00"/>
    <n v="123.89175"/>
    <n v="21"/>
    <n v="269.54000000000002"/>
    <n v="89944"/>
    <x v="1"/>
    <n v="265.88775680134444"/>
  </r>
  <r>
    <n v="547"/>
    <s v="Henry Ball"/>
    <x v="3"/>
    <n v="0.03"/>
    <n v="13.73"/>
    <n v="6.85"/>
    <x v="2"/>
    <x v="3"/>
    <x v="0"/>
    <x v="11"/>
    <x v="2"/>
    <s v="DAX Wood Document Frame."/>
    <n v="0.54"/>
    <s v="United States"/>
    <x v="3"/>
    <x v="44"/>
    <s v="Morgantown"/>
    <n v="26501"/>
    <x v="162"/>
    <d v="2015-06-15T00:00:00"/>
    <n v="39.585299999999997"/>
    <n v="4"/>
    <n v="57.37"/>
    <n v="86250"/>
    <x v="3"/>
    <n v="457.68205348651981"/>
  </r>
  <r>
    <n v="2979"/>
    <s v="Lloyd Dolan"/>
    <x v="3"/>
    <n v="0.01"/>
    <n v="5.84"/>
    <n v="0.83"/>
    <x v="1"/>
    <x v="3"/>
    <x v="2"/>
    <x v="2"/>
    <x v="2"/>
    <s v="Avery Hi-Liter® Smear-Safe Highlighters"/>
    <n v="0.49"/>
    <s v="United States"/>
    <x v="1"/>
    <x v="39"/>
    <s v="Dickinson"/>
    <n v="58601"/>
    <x v="162"/>
    <d v="2015-06-16T00:00:00"/>
    <n v="16.091999999999999"/>
    <n v="4"/>
    <n v="23.89"/>
    <n v="86546"/>
    <x v="1"/>
    <n v="296.38816786414782"/>
  </r>
  <r>
    <n v="3120"/>
    <s v="Daniel Christian"/>
    <x v="3"/>
    <n v="0.08"/>
    <n v="315.98"/>
    <n v="19.989999999999998"/>
    <x v="1"/>
    <x v="2"/>
    <x v="2"/>
    <x v="5"/>
    <x v="5"/>
    <s v="GBC ProClick™ 150 Presentation Binding System"/>
    <n v="0.38"/>
    <s v="United States"/>
    <x v="0"/>
    <x v="17"/>
    <s v="New Orleans"/>
    <n v="70117"/>
    <x v="162"/>
    <d v="2015-06-14T00:00:00"/>
    <n v="44.52"/>
    <n v="9"/>
    <n v="2642.48"/>
    <n v="90160"/>
    <x v="0"/>
    <n v="1719.5422715362665"/>
  </r>
  <r>
    <n v="1860"/>
    <s v="Gina B Hess"/>
    <x v="0"/>
    <n v="0.09"/>
    <n v="5.98"/>
    <n v="1.49"/>
    <x v="1"/>
    <x v="2"/>
    <x v="2"/>
    <x v="5"/>
    <x v="5"/>
    <s v="Avery Hanging File Binders"/>
    <n v="0.39"/>
    <s v="United States"/>
    <x v="3"/>
    <x v="35"/>
    <s v="Webster"/>
    <n v="1570"/>
    <x v="163"/>
    <d v="2015-06-17T00:00:00"/>
    <n v="13.2294"/>
    <n v="5"/>
    <n v="28.01"/>
    <n v="86846"/>
    <x v="3"/>
    <n v="295.57303300318722"/>
  </r>
  <r>
    <n v="33"/>
    <s v="Ricky Hensley"/>
    <x v="3"/>
    <n v="0.03"/>
    <n v="4.24"/>
    <n v="5.41"/>
    <x v="1"/>
    <x v="3"/>
    <x v="2"/>
    <x v="5"/>
    <x v="5"/>
    <s v="Storex DuraTech Recycled Plastic Frosted Binders"/>
    <n v="0.35"/>
    <s v="United States"/>
    <x v="2"/>
    <x v="14"/>
    <s v="Gresham"/>
    <n v="97030"/>
    <x v="163"/>
    <d v="2015-06-17T00:00:00"/>
    <n v="-84.437600000000003"/>
    <n v="13"/>
    <n v="58.68"/>
    <n v="89201"/>
    <x v="2"/>
    <n v="185.43587197333017"/>
  </r>
  <r>
    <n v="33"/>
    <s v="Ricky Hensley"/>
    <x v="3"/>
    <n v="0.04"/>
    <n v="2.94"/>
    <n v="0.7"/>
    <x v="1"/>
    <x v="3"/>
    <x v="2"/>
    <x v="2"/>
    <x v="2"/>
    <s v="Newell 338"/>
    <n v="0.57999999999999996"/>
    <s v="United States"/>
    <x v="2"/>
    <x v="14"/>
    <s v="Gresham"/>
    <n v="97030"/>
    <x v="163"/>
    <d v="2015-06-16T00:00:00"/>
    <n v="24.312000000000001"/>
    <n v="18"/>
    <n v="53.1"/>
    <n v="89201"/>
    <x v="2"/>
    <n v="347.1077157503164"/>
  </r>
  <r>
    <n v="736"/>
    <s v="Meredith Walters"/>
    <x v="3"/>
    <n v="0.06"/>
    <n v="350.98"/>
    <n v="30"/>
    <x v="0"/>
    <x v="1"/>
    <x v="0"/>
    <x v="9"/>
    <x v="3"/>
    <s v="Office Star - Professional Matrix Back Chair with 2-to-1 Synchro Tilt and Mesh Fabric Seat"/>
    <n v="0.61"/>
    <s v="United States"/>
    <x v="3"/>
    <x v="47"/>
    <s v="Salem"/>
    <n v="3079"/>
    <x v="163"/>
    <d v="2015-06-17T00:00:00"/>
    <n v="797.85599999999999"/>
    <n v="6"/>
    <n v="2016.32"/>
    <n v="90361"/>
    <x v="3"/>
    <n v="3218.7553000589032"/>
  </r>
  <r>
    <n v="738"/>
    <s v="Peggy Rowe"/>
    <x v="3"/>
    <n v="0.02"/>
    <n v="70.98"/>
    <n v="46.74"/>
    <x v="0"/>
    <x v="1"/>
    <x v="0"/>
    <x v="10"/>
    <x v="0"/>
    <s v="Hon Metal Bookcases, Putty"/>
    <n v="0.56000000000000005"/>
    <s v="United States"/>
    <x v="3"/>
    <x v="33"/>
    <s v="Cranford"/>
    <n v="7016"/>
    <x v="163"/>
    <d v="2015-06-16T00:00:00"/>
    <n v="-178.21600000000001"/>
    <n v="4"/>
    <n v="313.63"/>
    <n v="90361"/>
    <x v="3"/>
    <n v="1789.5002972113869"/>
  </r>
  <r>
    <n v="741"/>
    <s v="Stacey Hale"/>
    <x v="3"/>
    <n v="0.04"/>
    <n v="27.48"/>
    <n v="4"/>
    <x v="1"/>
    <x v="1"/>
    <x v="1"/>
    <x v="1"/>
    <x v="5"/>
    <s v="Belkin MediaBoard 104- Keyboard"/>
    <n v="0.75"/>
    <s v="United States"/>
    <x v="3"/>
    <x v="33"/>
    <s v="Summit"/>
    <n v="7901"/>
    <x v="163"/>
    <d v="2015-06-17T00:00:00"/>
    <n v="-26.655999999999999"/>
    <n v="15"/>
    <n v="397.17"/>
    <n v="90361"/>
    <x v="3"/>
    <n v="575.37865700431848"/>
  </r>
  <r>
    <n v="2183"/>
    <s v="Sheryl Reese"/>
    <x v="3"/>
    <n v="0"/>
    <n v="1.48"/>
    <n v="0.7"/>
    <x v="1"/>
    <x v="2"/>
    <x v="2"/>
    <x v="14"/>
    <x v="2"/>
    <s v="Binder Clips by OIC"/>
    <n v="0.37"/>
    <s v="United States"/>
    <x v="0"/>
    <x v="32"/>
    <s v="Owensboro"/>
    <n v="42301"/>
    <x v="163"/>
    <d v="2015-06-17T00:00:00"/>
    <n v="-203.09800000000001"/>
    <n v="12"/>
    <n v="19.32"/>
    <n v="91571"/>
    <x v="0"/>
    <n v="-8.0163482766107599"/>
  </r>
  <r>
    <n v="2512"/>
    <s v="Frances Holt"/>
    <x v="3"/>
    <n v="0.04"/>
    <n v="6.48"/>
    <n v="9.5399999999999991"/>
    <x v="1"/>
    <x v="2"/>
    <x v="2"/>
    <x v="7"/>
    <x v="5"/>
    <s v="Xerox 1905"/>
    <n v="0.37"/>
    <s v="United States"/>
    <x v="3"/>
    <x v="35"/>
    <s v="Cambridge"/>
    <n v="2138"/>
    <x v="163"/>
    <d v="2015-06-17T00:00:00"/>
    <n v="-223.94399999999999"/>
    <n v="19"/>
    <n v="125.37"/>
    <n v="87030"/>
    <x v="3"/>
    <n v="204.20094371247353"/>
  </r>
  <r>
    <n v="1038"/>
    <s v="Jon Hale"/>
    <x v="0"/>
    <n v="0.1"/>
    <n v="7.64"/>
    <n v="5.83"/>
    <x v="1"/>
    <x v="3"/>
    <x v="2"/>
    <x v="7"/>
    <x v="2"/>
    <s v="Rediform Wirebound &quot;Phone Memo&quot; Message Book, 11 x 5-3/4"/>
    <n v="0.36"/>
    <s v="United States"/>
    <x v="0"/>
    <x v="12"/>
    <s v="Belle Glade"/>
    <n v="33430"/>
    <x v="164"/>
    <d v="2015-06-17T00:00:00"/>
    <n v="-403.18740000000003"/>
    <n v="5"/>
    <n v="39.36"/>
    <n v="90641"/>
    <x v="0"/>
    <n v="-67.675674333439815"/>
  </r>
  <r>
    <n v="2677"/>
    <s v="Geoffrey Rivera"/>
    <x v="0"/>
    <n v="0.03"/>
    <n v="41.32"/>
    <n v="58.66"/>
    <x v="2"/>
    <x v="0"/>
    <x v="0"/>
    <x v="11"/>
    <x v="6"/>
    <s v="Deflect-o EconoMat Studded, No Bevel Mat for Low Pile Carpeting"/>
    <n v="0.76"/>
    <s v="United States"/>
    <x v="0"/>
    <x v="21"/>
    <s v="Winchester"/>
    <n v="22601"/>
    <x v="164"/>
    <d v="2015-06-17T00:00:00"/>
    <n v="-32.816000000000003"/>
    <n v="10"/>
    <n v="419.27"/>
    <n v="86633"/>
    <x v="0"/>
    <n v="2164.7859081787155"/>
  </r>
  <r>
    <n v="2677"/>
    <s v="Geoffrey Rivera"/>
    <x v="0"/>
    <n v="0"/>
    <n v="6.88"/>
    <n v="2"/>
    <x v="1"/>
    <x v="0"/>
    <x v="2"/>
    <x v="7"/>
    <x v="2"/>
    <s v="Adams Phone Message Book, 200 Message Capacity, 8 1/16” x 11”"/>
    <n v="0.39"/>
    <s v="United States"/>
    <x v="0"/>
    <x v="21"/>
    <s v="Winchester"/>
    <n v="22601"/>
    <x v="164"/>
    <d v="2015-06-16T00:00:00"/>
    <n v="-15.61"/>
    <n v="5"/>
    <n v="36"/>
    <n v="86633"/>
    <x v="0"/>
    <n v="302.95645814781216"/>
  </r>
  <r>
    <n v="2720"/>
    <s v="Donna Block"/>
    <x v="0"/>
    <n v="0"/>
    <n v="40.479999999999997"/>
    <n v="19.989999999999998"/>
    <x v="1"/>
    <x v="0"/>
    <x v="1"/>
    <x v="1"/>
    <x v="5"/>
    <s v="Keytronic Designer 104- Key Black Keyboard"/>
    <n v="0.77"/>
    <s v="United States"/>
    <x v="0"/>
    <x v="5"/>
    <s v="Dalton"/>
    <n v="30721"/>
    <x v="164"/>
    <d v="2015-06-17T00:00:00"/>
    <n v="-25.634"/>
    <n v="6"/>
    <n v="264.95"/>
    <n v="88766"/>
    <x v="0"/>
    <n v="1211.048010820062"/>
  </r>
  <r>
    <n v="1492"/>
    <s v="Don Beard"/>
    <x v="1"/>
    <n v="0.04"/>
    <n v="119.99"/>
    <n v="14"/>
    <x v="0"/>
    <x v="3"/>
    <x v="1"/>
    <x v="3"/>
    <x v="3"/>
    <s v="Epson C82 Color Inkjet Printer"/>
    <n v="0.36"/>
    <s v="United States"/>
    <x v="1"/>
    <x v="6"/>
    <s v="Ozark"/>
    <n v="65721"/>
    <x v="164"/>
    <d v="2015-06-18T00:00:00"/>
    <n v="509.95830000000001"/>
    <n v="6"/>
    <n v="739.07"/>
    <n v="88004"/>
    <x v="1"/>
    <n v="1388.8177764827767"/>
  </r>
  <r>
    <n v="2355"/>
    <s v="Clyde Burnett"/>
    <x v="4"/>
    <n v="0.06"/>
    <n v="146.34"/>
    <n v="43.75"/>
    <x v="0"/>
    <x v="1"/>
    <x v="0"/>
    <x v="0"/>
    <x v="0"/>
    <s v="Bevis Round Conference Table Top &amp; Single Column Base"/>
    <n v="0.65"/>
    <s v="United States"/>
    <x v="2"/>
    <x v="8"/>
    <s v="Coachella"/>
    <n v="92236"/>
    <x v="164"/>
    <d v="2015-06-18T00:00:00"/>
    <n v="-89.27"/>
    <n v="12"/>
    <n v="1721.24"/>
    <n v="91306"/>
    <x v="2"/>
    <n v="1894.1646585580847"/>
  </r>
  <r>
    <n v="3096"/>
    <s v="Mike Howard"/>
    <x v="0"/>
    <n v="0.04"/>
    <n v="33.89"/>
    <n v="5.0999999999999996"/>
    <x v="2"/>
    <x v="1"/>
    <x v="2"/>
    <x v="6"/>
    <x v="5"/>
    <s v="File Shuttle II and Handi-File, Black"/>
    <n v="0.6"/>
    <s v="United States"/>
    <x v="3"/>
    <x v="27"/>
    <s v="Hilliard"/>
    <n v="43026"/>
    <x v="165"/>
    <d v="2015-06-18T00:00:00"/>
    <n v="72.983999999999995"/>
    <n v="6"/>
    <n v="200.83"/>
    <n v="86222"/>
    <x v="3"/>
    <n v="609.98806056071362"/>
  </r>
  <r>
    <n v="283"/>
    <s v="Pauline Boyette"/>
    <x v="1"/>
    <n v="0.1"/>
    <n v="1.68"/>
    <n v="1.57"/>
    <x v="1"/>
    <x v="3"/>
    <x v="2"/>
    <x v="2"/>
    <x v="2"/>
    <s v="Newell 323"/>
    <n v="0.59"/>
    <s v="United States"/>
    <x v="3"/>
    <x v="33"/>
    <s v="Newark"/>
    <n v="7101"/>
    <x v="165"/>
    <d v="2015-06-18T00:00:00"/>
    <n v="-11.57"/>
    <n v="11"/>
    <n v="18.71"/>
    <n v="89293"/>
    <x v="3"/>
    <n v="95.605884735420602"/>
  </r>
  <r>
    <n v="286"/>
    <s v="Virginia Gay"/>
    <x v="2"/>
    <n v="0"/>
    <n v="4.13"/>
    <n v="5.34"/>
    <x v="1"/>
    <x v="0"/>
    <x v="2"/>
    <x v="5"/>
    <x v="5"/>
    <s v="ACCOHIDE® Binder by Acco"/>
    <n v="0.38"/>
    <s v="United States"/>
    <x v="1"/>
    <x v="38"/>
    <s v="Shawnee"/>
    <n v="66203"/>
    <x v="165"/>
    <d v="2015-06-21T00:00:00"/>
    <n v="-61.87"/>
    <n v="9"/>
    <n v="40.950000000000003"/>
    <n v="89761"/>
    <x v="1"/>
    <n v="120.72947090999592"/>
  </r>
  <r>
    <n v="286"/>
    <s v="Virginia Gay"/>
    <x v="2"/>
    <n v="0.1"/>
    <n v="130.97999999999999"/>
    <n v="54.74"/>
    <x v="0"/>
    <x v="0"/>
    <x v="0"/>
    <x v="10"/>
    <x v="0"/>
    <s v="O'Sullivan Elevations Bookcase, Cherry Finish"/>
    <n v="0.69"/>
    <s v="United States"/>
    <x v="1"/>
    <x v="38"/>
    <s v="Shawnee"/>
    <n v="66203"/>
    <x v="165"/>
    <d v="2015-06-21T00:00:00"/>
    <n v="-530.24"/>
    <n v="9"/>
    <n v="1155.73"/>
    <n v="89761"/>
    <x v="1"/>
    <n v="1791.9490095835433"/>
  </r>
  <r>
    <n v="646"/>
    <s v="Robin High"/>
    <x v="2"/>
    <n v="0.03"/>
    <n v="51.75"/>
    <n v="19.989999999999998"/>
    <x v="1"/>
    <x v="3"/>
    <x v="0"/>
    <x v="11"/>
    <x v="5"/>
    <s v="Howard Miller 13-3/4&quot; Diameter Brushed Chrome Round Wall Clock"/>
    <n v="0.55000000000000004"/>
    <s v="United States"/>
    <x v="1"/>
    <x v="7"/>
    <s v="Shakopee"/>
    <n v="55379"/>
    <x v="165"/>
    <d v="2015-06-22T00:00:00"/>
    <n v="261.44400000000002"/>
    <n v="16"/>
    <n v="818.81"/>
    <n v="90735"/>
    <x v="1"/>
    <n v="1136.4422365630185"/>
  </r>
  <r>
    <n v="1189"/>
    <s v="Dwight Stephenson"/>
    <x v="2"/>
    <n v="0.06"/>
    <n v="10.89"/>
    <n v="4.5"/>
    <x v="1"/>
    <x v="1"/>
    <x v="2"/>
    <x v="8"/>
    <x v="5"/>
    <s v="Belkin 6 Outlet Metallic Surge Strip"/>
    <n v="0.59"/>
    <s v="United States"/>
    <x v="2"/>
    <x v="8"/>
    <s v="Huntington Beach"/>
    <n v="92646"/>
    <x v="165"/>
    <d v="2015-06-22T00:00:00"/>
    <n v="-25.111999999999998"/>
    <n v="14"/>
    <n v="149.32"/>
    <n v="87584"/>
    <x v="2"/>
    <n v="271.33295812448938"/>
  </r>
  <r>
    <n v="1189"/>
    <s v="Dwight Stephenson"/>
    <x v="2"/>
    <n v="0.03"/>
    <n v="10.64"/>
    <n v="5.16"/>
    <x v="1"/>
    <x v="1"/>
    <x v="0"/>
    <x v="11"/>
    <x v="5"/>
    <s v="Eldon Expressions Punched Metal &amp; Wood Desk Accessories, Pewter &amp; Cherry"/>
    <n v="0.56999999999999995"/>
    <s v="United States"/>
    <x v="2"/>
    <x v="8"/>
    <s v="Huntington Beach"/>
    <n v="92646"/>
    <x v="165"/>
    <d v="2015-06-22T00:00:00"/>
    <n v="17.376000000000001"/>
    <n v="16"/>
    <n v="177.01"/>
    <n v="87584"/>
    <x v="2"/>
    <n v="335.50192681809307"/>
  </r>
  <r>
    <n v="1189"/>
    <s v="Dwight Stephenson"/>
    <x v="2"/>
    <n v="0.03"/>
    <n v="7.96"/>
    <n v="4.95"/>
    <x v="1"/>
    <x v="1"/>
    <x v="0"/>
    <x v="11"/>
    <x v="5"/>
    <s v="Staples Plastic Wall Frames"/>
    <n v="0.41"/>
    <s v="United States"/>
    <x v="2"/>
    <x v="8"/>
    <s v="Huntington Beach"/>
    <n v="92646"/>
    <x v="165"/>
    <d v="2015-06-19T00:00:00"/>
    <n v="24.260400000000001"/>
    <n v="4"/>
    <n v="35.159999999999997"/>
    <n v="87584"/>
    <x v="2"/>
    <n v="195.36113815924412"/>
  </r>
  <r>
    <n v="1193"/>
    <s v="Louis Parrish"/>
    <x v="2"/>
    <n v="0.03"/>
    <n v="10.64"/>
    <n v="5.16"/>
    <x v="1"/>
    <x v="1"/>
    <x v="0"/>
    <x v="11"/>
    <x v="5"/>
    <s v="Eldon Expressions Punched Metal &amp; Wood Desk Accessories, Pewter &amp; Cherry"/>
    <n v="0.56999999999999995"/>
    <s v="United States"/>
    <x v="3"/>
    <x v="31"/>
    <s v="Washington"/>
    <n v="20016"/>
    <x v="165"/>
    <d v="2015-06-22T00:00:00"/>
    <n v="14.48"/>
    <n v="63"/>
    <n v="696.96"/>
    <n v="5984"/>
    <x v="3"/>
    <n v="332.53634832607378"/>
  </r>
  <r>
    <n v="1193"/>
    <s v="Louis Parrish"/>
    <x v="2"/>
    <n v="0.03"/>
    <n v="7.96"/>
    <n v="4.95"/>
    <x v="1"/>
    <x v="1"/>
    <x v="0"/>
    <x v="11"/>
    <x v="5"/>
    <s v="Staples Plastic Wall Frames"/>
    <n v="0.41"/>
    <s v="United States"/>
    <x v="3"/>
    <x v="31"/>
    <s v="Washington"/>
    <n v="20016"/>
    <x v="165"/>
    <d v="2015-06-19T00:00:00"/>
    <n v="22.25"/>
    <n v="17"/>
    <n v="149.41"/>
    <n v="5984"/>
    <x v="3"/>
    <n v="193.30243684696663"/>
  </r>
  <r>
    <n v="3098"/>
    <s v="Lorraine Boykin"/>
    <x v="2"/>
    <n v="0"/>
    <n v="11.7"/>
    <n v="6.96"/>
    <x v="2"/>
    <x v="1"/>
    <x v="2"/>
    <x v="8"/>
    <x v="6"/>
    <s v="Harmony HEPA Quiet Air Purifiers"/>
    <n v="0.5"/>
    <s v="United States"/>
    <x v="3"/>
    <x v="11"/>
    <s v="Shirley"/>
    <n v="11967"/>
    <x v="165"/>
    <d v="2015-06-19T00:00:00"/>
    <n v="-11.247999999999999"/>
    <n v="10"/>
    <n v="131.69"/>
    <n v="89315"/>
    <x v="3"/>
    <n v="238.68861276205467"/>
  </r>
  <r>
    <n v="907"/>
    <s v="Rachel Casey"/>
    <x v="4"/>
    <n v="0.09"/>
    <n v="2.6"/>
    <n v="2.4"/>
    <x v="1"/>
    <x v="2"/>
    <x v="2"/>
    <x v="2"/>
    <x v="2"/>
    <s v="12 Colored Short Pencils"/>
    <n v="0.57999999999999996"/>
    <s v="United States"/>
    <x v="0"/>
    <x v="32"/>
    <s v="Henderson"/>
    <n v="42420"/>
    <x v="165"/>
    <d v="2015-06-19T00:00:00"/>
    <n v="1107.4079999999999"/>
    <n v="12"/>
    <n v="31.73"/>
    <n v="86460"/>
    <x v="0"/>
    <n v="1311.2785647842779"/>
  </r>
  <r>
    <n v="317"/>
    <s v="Katherine Kearney"/>
    <x v="3"/>
    <n v="0.09"/>
    <n v="7.38"/>
    <n v="5.21"/>
    <x v="1"/>
    <x v="3"/>
    <x v="0"/>
    <x v="11"/>
    <x v="5"/>
    <s v="Eldon® Expressions™ Wood Desk Accessories, Oak"/>
    <n v="0.56000000000000005"/>
    <s v="United States"/>
    <x v="2"/>
    <x v="8"/>
    <s v="Lemon Grove"/>
    <n v="91945"/>
    <x v="165"/>
    <d v="2015-06-18T00:00:00"/>
    <n v="-27.16"/>
    <n v="9"/>
    <n v="66.55"/>
    <n v="86041"/>
    <x v="2"/>
    <n v="383.29818707082057"/>
  </r>
  <r>
    <n v="317"/>
    <s v="Katherine Kearney"/>
    <x v="3"/>
    <n v="0.04"/>
    <n v="5.98"/>
    <n v="5.15"/>
    <x v="1"/>
    <x v="3"/>
    <x v="2"/>
    <x v="7"/>
    <x v="5"/>
    <s v="Xerox 193"/>
    <n v="0.36"/>
    <s v="United States"/>
    <x v="2"/>
    <x v="8"/>
    <s v="Lemon Grove"/>
    <n v="91945"/>
    <x v="165"/>
    <d v="2015-06-18T00:00:00"/>
    <n v="-52.344000000000001"/>
    <n v="17"/>
    <n v="103.49"/>
    <n v="86041"/>
    <x v="2"/>
    <n v="218.26948928312021"/>
  </r>
  <r>
    <n v="317"/>
    <s v="Katherine Kearney"/>
    <x v="3"/>
    <n v="0.04"/>
    <n v="15.42"/>
    <n v="10.68"/>
    <x v="1"/>
    <x v="3"/>
    <x v="2"/>
    <x v="6"/>
    <x v="5"/>
    <s v="Decoflex Hanging Personal Folder File, Blue"/>
    <n v="0.57999999999999996"/>
    <s v="United States"/>
    <x v="2"/>
    <x v="8"/>
    <s v="Lemon Grove"/>
    <n v="91945"/>
    <x v="165"/>
    <d v="2015-06-18T00:00:00"/>
    <n v="-119.93600000000001"/>
    <n v="12"/>
    <n v="192.18"/>
    <n v="86041"/>
    <x v="2"/>
    <n v="514.33674872615518"/>
  </r>
  <r>
    <n v="395"/>
    <s v="Monica McCormick"/>
    <x v="0"/>
    <n v="0.04"/>
    <n v="15.98"/>
    <n v="4"/>
    <x v="1"/>
    <x v="3"/>
    <x v="1"/>
    <x v="1"/>
    <x v="5"/>
    <s v="Logitech Access Keyboard"/>
    <n v="0.37"/>
    <s v="United States"/>
    <x v="0"/>
    <x v="9"/>
    <s v="Albemarle"/>
    <n v="28001"/>
    <x v="166"/>
    <d v="2015-06-19T00:00:00"/>
    <n v="-19.207999999999998"/>
    <n v="4"/>
    <n v="64.59"/>
    <n v="86384"/>
    <x v="0"/>
    <n v="349.04196423374606"/>
  </r>
  <r>
    <n v="395"/>
    <s v="Monica McCormick"/>
    <x v="0"/>
    <n v="0.06"/>
    <n v="22.84"/>
    <n v="5.47"/>
    <x v="1"/>
    <x v="3"/>
    <x v="2"/>
    <x v="7"/>
    <x v="5"/>
    <s v="Xerox 1929"/>
    <n v="0.39"/>
    <s v="United States"/>
    <x v="0"/>
    <x v="9"/>
    <s v="Albemarle"/>
    <n v="28001"/>
    <x v="166"/>
    <d v="2015-06-20T00:00:00"/>
    <n v="7.44"/>
    <n v="20"/>
    <n v="461.94"/>
    <n v="86384"/>
    <x v="0"/>
    <n v="441.86052269024105"/>
  </r>
  <r>
    <n v="152"/>
    <s v="Kent Kerr"/>
    <x v="2"/>
    <n v="0.1"/>
    <n v="39.979999999999997"/>
    <n v="4"/>
    <x v="1"/>
    <x v="0"/>
    <x v="1"/>
    <x v="1"/>
    <x v="5"/>
    <s v="Microsoft Natural Keyboard Elite"/>
    <n v="0.7"/>
    <s v="United States"/>
    <x v="0"/>
    <x v="34"/>
    <s v="Knoxville"/>
    <n v="37918"/>
    <x v="166"/>
    <d v="2015-06-22T00:00:00"/>
    <n v="360.24"/>
    <n v="21"/>
    <n v="772.56"/>
    <n v="89525"/>
    <x v="0"/>
    <n v="828.16353716696983"/>
  </r>
  <r>
    <n v="1958"/>
    <s v="Vickie Martinez"/>
    <x v="2"/>
    <n v="0.09"/>
    <n v="30.98"/>
    <n v="6.5"/>
    <x v="2"/>
    <x v="1"/>
    <x v="1"/>
    <x v="1"/>
    <x v="5"/>
    <s v="Belkin ErgoBoard™ Keyboard"/>
    <n v="0.64"/>
    <s v="United States"/>
    <x v="2"/>
    <x v="14"/>
    <s v="West Linn"/>
    <n v="97068"/>
    <x v="166"/>
    <d v="2015-06-22T00:00:00"/>
    <n v="-55.97"/>
    <n v="7"/>
    <n v="204.34"/>
    <n v="89819"/>
    <x v="2"/>
    <n v="297.47590050795696"/>
  </r>
  <r>
    <n v="2954"/>
    <s v="William Sharma"/>
    <x v="2"/>
    <n v="0.09"/>
    <n v="12.22"/>
    <n v="2.85"/>
    <x v="1"/>
    <x v="1"/>
    <x v="0"/>
    <x v="11"/>
    <x v="1"/>
    <s v="Aluminum Document Frame"/>
    <n v="0.55000000000000004"/>
    <s v="United States"/>
    <x v="1"/>
    <x v="7"/>
    <s v="Maplewood"/>
    <n v="55119"/>
    <x v="166"/>
    <d v="2015-06-25T00:00:00"/>
    <n v="70.676699999999997"/>
    <n v="9"/>
    <n v="102.43"/>
    <n v="86427"/>
    <x v="1"/>
    <n v="274.91273320290435"/>
  </r>
  <r>
    <n v="553"/>
    <s v="Kristine Connolly"/>
    <x v="4"/>
    <n v="0.08"/>
    <n v="124.49"/>
    <n v="51.94"/>
    <x v="0"/>
    <x v="3"/>
    <x v="0"/>
    <x v="0"/>
    <x v="0"/>
    <s v="Bevis 36 x 72 Conference Tables"/>
    <n v="0.63"/>
    <s v="United States"/>
    <x v="2"/>
    <x v="8"/>
    <s v="Los Angeles"/>
    <n v="90008"/>
    <x v="166"/>
    <d v="2015-06-19T00:00:00"/>
    <n v="-500.38"/>
    <n v="56"/>
    <n v="6831.37"/>
    <n v="359"/>
    <x v="2"/>
    <n v="1630.1790783671886"/>
  </r>
  <r>
    <n v="555"/>
    <s v="Walter Young"/>
    <x v="4"/>
    <n v="0.08"/>
    <n v="124.49"/>
    <n v="51.94"/>
    <x v="0"/>
    <x v="3"/>
    <x v="0"/>
    <x v="0"/>
    <x v="0"/>
    <s v="Bevis 36 x 72 Conference Tables"/>
    <n v="0.63"/>
    <s v="United States"/>
    <x v="2"/>
    <x v="15"/>
    <s v="Pleasant Grove"/>
    <n v="84062"/>
    <x v="166"/>
    <d v="2015-06-19T00:00:00"/>
    <n v="-250.19"/>
    <n v="14"/>
    <n v="1707.84"/>
    <n v="86192"/>
    <x v="2"/>
    <n v="1886.3800738500322"/>
  </r>
  <r>
    <n v="2016"/>
    <s v="Wayne Bean"/>
    <x v="4"/>
    <n v="0.1"/>
    <n v="10.48"/>
    <n v="2.89"/>
    <x v="1"/>
    <x v="3"/>
    <x v="2"/>
    <x v="2"/>
    <x v="1"/>
    <s v="Staples Battery-Operated Desktop Pencil Sharpener"/>
    <n v="0.6"/>
    <s v="United States"/>
    <x v="1"/>
    <x v="25"/>
    <s v="Southgate"/>
    <n v="48195"/>
    <x v="166"/>
    <d v="2015-06-19T00:00:00"/>
    <n v="-8.9039999999999999"/>
    <n v="4"/>
    <n v="40.29"/>
    <n v="86874"/>
    <x v="1"/>
    <n v="185.95523655036968"/>
  </r>
  <r>
    <n v="594"/>
    <s v="Charlie Moore"/>
    <x v="0"/>
    <n v="0.04"/>
    <n v="39.479999999999997"/>
    <n v="1.99"/>
    <x v="1"/>
    <x v="1"/>
    <x v="1"/>
    <x v="1"/>
    <x v="1"/>
    <s v="80 Minute CD-R Spindle, 100/Pack - Staples"/>
    <n v="0.54"/>
    <s v="United States"/>
    <x v="1"/>
    <x v="2"/>
    <s v="Anderson"/>
    <n v="46016"/>
    <x v="167"/>
    <d v="2015-06-22T00:00:00"/>
    <n v="484.8492"/>
    <n v="18"/>
    <n v="702.68"/>
    <n v="86311"/>
    <x v="1"/>
    <n v="995.64956185775191"/>
  </r>
  <r>
    <n v="594"/>
    <s v="Charlie Moore"/>
    <x v="0"/>
    <n v="0.04"/>
    <n v="3.7"/>
    <n v="1.61"/>
    <x v="1"/>
    <x v="1"/>
    <x v="0"/>
    <x v="11"/>
    <x v="2"/>
    <s v="3M Hangers With Command Adhesive"/>
    <n v="0.44"/>
    <s v="United States"/>
    <x v="1"/>
    <x v="2"/>
    <s v="Anderson"/>
    <n v="46016"/>
    <x v="167"/>
    <d v="2015-06-20T00:00:00"/>
    <n v="18"/>
    <n v="18"/>
    <n v="67.239999999999995"/>
    <n v="86311"/>
    <x v="1"/>
    <n v="311.85761210545945"/>
  </r>
  <r>
    <n v="1009"/>
    <s v="Kristin George"/>
    <x v="1"/>
    <n v="0.1"/>
    <n v="550.98"/>
    <n v="45.7"/>
    <x v="0"/>
    <x v="3"/>
    <x v="0"/>
    <x v="0"/>
    <x v="0"/>
    <s v="Chromcraft Bull-Nose Wood Oval Conference Tables &amp; Bases"/>
    <n v="0.71"/>
    <s v="United States"/>
    <x v="3"/>
    <x v="29"/>
    <s v="Saco"/>
    <n v="4072"/>
    <x v="167"/>
    <d v="2015-06-21T00:00:00"/>
    <n v="818.54617499999995"/>
    <n v="14"/>
    <n v="6963.67"/>
    <n v="88372"/>
    <x v="3"/>
    <n v="4182.6183065313417"/>
  </r>
  <r>
    <n v="1956"/>
    <s v="Justin Frank"/>
    <x v="1"/>
    <n v="0.09"/>
    <n v="40.98"/>
    <n v="6.5"/>
    <x v="1"/>
    <x v="1"/>
    <x v="1"/>
    <x v="1"/>
    <x v="5"/>
    <s v="Targus USB Numeric Keypad"/>
    <n v="0.74"/>
    <s v="United States"/>
    <x v="2"/>
    <x v="3"/>
    <s v="Louisville"/>
    <n v="80027"/>
    <x v="167"/>
    <d v="2015-06-21T00:00:00"/>
    <n v="-50.244999999999997"/>
    <n v="19"/>
    <n v="746.91"/>
    <n v="89820"/>
    <x v="2"/>
    <n v="417.74769030931992"/>
  </r>
  <r>
    <n v="796"/>
    <s v="Amanda Conner"/>
    <x v="3"/>
    <n v="0.1"/>
    <n v="14.42"/>
    <n v="6.75"/>
    <x v="1"/>
    <x v="3"/>
    <x v="2"/>
    <x v="8"/>
    <x v="6"/>
    <s v="Holmes Odor Grabber"/>
    <n v="0.52"/>
    <s v="United States"/>
    <x v="1"/>
    <x v="13"/>
    <s v="Papillion"/>
    <n v="68046"/>
    <x v="167"/>
    <d v="2015-06-22T00:00:00"/>
    <n v="-20.103999999999999"/>
    <n v="1"/>
    <n v="15.49"/>
    <n v="86869"/>
    <x v="1"/>
    <n v="415.29011656370966"/>
  </r>
  <r>
    <n v="2323"/>
    <s v="Emma Buckley"/>
    <x v="3"/>
    <n v="0.06"/>
    <n v="4.9800000000000004"/>
    <n v="4.62"/>
    <x v="2"/>
    <x v="0"/>
    <x v="1"/>
    <x v="1"/>
    <x v="1"/>
    <s v="Imation 3.5&quot;, DISKETTE 44766 HGHLD3.52HD/FM, 10/Pack"/>
    <n v="0.64"/>
    <s v="United States"/>
    <x v="2"/>
    <x v="8"/>
    <s v="Coachella"/>
    <n v="92236"/>
    <x v="167"/>
    <d v="2015-06-19T00:00:00"/>
    <n v="-27.004999999999999"/>
    <n v="7"/>
    <n v="38.74"/>
    <n v="88722"/>
    <x v="2"/>
    <n v="354.69747047655733"/>
  </r>
  <r>
    <n v="3138"/>
    <s v="Herbert Donnelly Swanson"/>
    <x v="3"/>
    <n v="0.05"/>
    <n v="4.0599999999999996"/>
    <n v="6.89"/>
    <x v="2"/>
    <x v="3"/>
    <x v="2"/>
    <x v="8"/>
    <x v="5"/>
    <s v="Eureka Disposable Bags for Sanitaire® Vibra Groomer I® Upright Vac"/>
    <n v="0.6"/>
    <s v="United States"/>
    <x v="3"/>
    <x v="47"/>
    <s v="Londonderry"/>
    <n v="3053"/>
    <x v="167"/>
    <d v="2015-06-21T00:00:00"/>
    <n v="-122.83499999999999"/>
    <n v="22"/>
    <n v="92.57"/>
    <n v="86796"/>
    <x v="3"/>
    <n v="298.82150790814705"/>
  </r>
  <r>
    <n v="3167"/>
    <s v="Ray Silverman"/>
    <x v="3"/>
    <n v="7.0000000000000007E-2"/>
    <n v="280.98"/>
    <n v="57"/>
    <x v="0"/>
    <x v="3"/>
    <x v="0"/>
    <x v="9"/>
    <x v="3"/>
    <s v="Hon 2090 “Pillow Soft” Series Mid Back Swivel/Tilt Chairs"/>
    <n v="0.78"/>
    <s v="United States"/>
    <x v="0"/>
    <x v="12"/>
    <s v="Ponte Vedra Beach"/>
    <n v="32004"/>
    <x v="167"/>
    <d v="2015-06-20T00:00:00"/>
    <n v="-283.9914"/>
    <n v="14"/>
    <n v="3936.61"/>
    <n v="86491"/>
    <x v="0"/>
    <n v="2801.4843684534512"/>
  </r>
  <r>
    <n v="3167"/>
    <s v="Ray Silverman"/>
    <x v="3"/>
    <n v="0"/>
    <n v="4.9800000000000004"/>
    <n v="7.44"/>
    <x v="1"/>
    <x v="3"/>
    <x v="2"/>
    <x v="7"/>
    <x v="5"/>
    <s v="Xerox 1922"/>
    <n v="0.36"/>
    <s v="United States"/>
    <x v="0"/>
    <x v="12"/>
    <s v="Ponte Vedra Beach"/>
    <n v="32004"/>
    <x v="167"/>
    <d v="2015-06-21T00:00:00"/>
    <n v="-195.34200000000001"/>
    <n v="15"/>
    <n v="78.31"/>
    <n v="86491"/>
    <x v="0"/>
    <n v="158.43033997783152"/>
  </r>
  <r>
    <n v="3167"/>
    <s v="Ray Silverman"/>
    <x v="3"/>
    <n v="0.1"/>
    <n v="3.98"/>
    <n v="0.83"/>
    <x v="1"/>
    <x v="3"/>
    <x v="2"/>
    <x v="2"/>
    <x v="2"/>
    <s v="Fluorescent Highlighters by Dixon"/>
    <n v="0.51"/>
    <s v="United States"/>
    <x v="0"/>
    <x v="12"/>
    <s v="Ponte Vedra Beach"/>
    <n v="32004"/>
    <x v="167"/>
    <d v="2015-06-21T00:00:00"/>
    <n v="-89.709199999999996"/>
    <n v="11"/>
    <n v="42.46"/>
    <n v="86491"/>
    <x v="0"/>
    <n v="139.36548658090209"/>
  </r>
  <r>
    <n v="491"/>
    <s v="Toni Swanson"/>
    <x v="0"/>
    <n v="0.02"/>
    <n v="1360.14"/>
    <n v="14.7"/>
    <x v="0"/>
    <x v="1"/>
    <x v="1"/>
    <x v="3"/>
    <x v="3"/>
    <s v="Okidata ML395C Color Dot Matrix Printer"/>
    <n v="0.59"/>
    <s v="United States"/>
    <x v="3"/>
    <x v="11"/>
    <s v="New York City"/>
    <n v="10154"/>
    <x v="168"/>
    <d v="2015-06-22T00:00:00"/>
    <n v="2028.12"/>
    <n v="22"/>
    <n v="23939.200000000001"/>
    <n v="6562"/>
    <x v="3"/>
    <n v="7316.3626789029113"/>
  </r>
  <r>
    <n v="494"/>
    <s v="Jimmy Alston Holder"/>
    <x v="0"/>
    <n v="0.02"/>
    <n v="1360.14"/>
    <n v="14.7"/>
    <x v="0"/>
    <x v="1"/>
    <x v="1"/>
    <x v="3"/>
    <x v="3"/>
    <s v="Okidata ML395C Color Dot Matrix Printer"/>
    <n v="0.59"/>
    <s v="United States"/>
    <x v="2"/>
    <x v="4"/>
    <s v="Seattle"/>
    <n v="98115"/>
    <x v="168"/>
    <d v="2015-06-22T00:00:00"/>
    <n v="3042.18"/>
    <n v="6"/>
    <n v="8637.44"/>
    <n v="88908"/>
    <x v="2"/>
    <n v="8354.7862029419721"/>
  </r>
  <r>
    <n v="896"/>
    <s v="Jennifer Siegel"/>
    <x v="0"/>
    <n v="0.06"/>
    <n v="47.98"/>
    <n v="3.61"/>
    <x v="1"/>
    <x v="3"/>
    <x v="1"/>
    <x v="1"/>
    <x v="1"/>
    <s v="DS/HD IBM Formatted Diskettes, 200/Pack - Staples"/>
    <n v="0.71"/>
    <s v="United States"/>
    <x v="1"/>
    <x v="18"/>
    <s v="Denton"/>
    <n v="76201"/>
    <x v="168"/>
    <d v="2015-06-22T00:00:00"/>
    <n v="35.954999999999998"/>
    <n v="11"/>
    <n v="517.67999999999995"/>
    <n v="90167"/>
    <x v="1"/>
    <n v="764.39830541104823"/>
  </r>
  <r>
    <n v="2352"/>
    <s v="Kerry Beach"/>
    <x v="0"/>
    <n v="0.06"/>
    <n v="59.76"/>
    <n v="9.7100000000000009"/>
    <x v="1"/>
    <x v="1"/>
    <x v="2"/>
    <x v="6"/>
    <x v="5"/>
    <s v="Advantus 10-Drawer Portable Organizer, Chrome Metal Frame, Smoke Drawers"/>
    <n v="0.56999999999999995"/>
    <s v="United States"/>
    <x v="3"/>
    <x v="36"/>
    <s v="Cumberland"/>
    <n v="21501"/>
    <x v="168"/>
    <d v="2015-06-23T00:00:00"/>
    <n v="756.67470000000003"/>
    <n v="18"/>
    <n v="1096.6300000000001"/>
    <n v="86165"/>
    <x v="3"/>
    <n v="1562.6411487962355"/>
  </r>
  <r>
    <n v="2352"/>
    <s v="Kerry Beach"/>
    <x v="0"/>
    <n v="7.0000000000000007E-2"/>
    <n v="195.99"/>
    <n v="4.2"/>
    <x v="1"/>
    <x v="1"/>
    <x v="1"/>
    <x v="12"/>
    <x v="5"/>
    <s v="T65"/>
    <n v="0.56000000000000005"/>
    <s v="United States"/>
    <x v="3"/>
    <x v="36"/>
    <s v="Cumberland"/>
    <n v="21501"/>
    <x v="168"/>
    <d v="2015-06-23T00:00:00"/>
    <n v="-222.34299999999999"/>
    <n v="4"/>
    <n v="632.12"/>
    <n v="86165"/>
    <x v="3"/>
    <n v="819.72133405668126"/>
  </r>
  <r>
    <n v="1123"/>
    <s v="Peggy Lanier"/>
    <x v="1"/>
    <n v="0.09"/>
    <n v="175.99"/>
    <n v="4.99"/>
    <x v="1"/>
    <x v="0"/>
    <x v="1"/>
    <x v="12"/>
    <x v="5"/>
    <s v="5165"/>
    <n v="0.59"/>
    <s v="United States"/>
    <x v="2"/>
    <x v="8"/>
    <s v="Roseville"/>
    <n v="95661"/>
    <x v="168"/>
    <d v="2015-06-22T00:00:00"/>
    <n v="2169.7464"/>
    <n v="22"/>
    <n v="3144.56"/>
    <n v="87016"/>
    <x v="2"/>
    <n v="2967.5721787738216"/>
  </r>
  <r>
    <n v="1124"/>
    <s v="Randy Jiang"/>
    <x v="1"/>
    <n v="0.09"/>
    <n v="160.97999999999999"/>
    <n v="35.020000000000003"/>
    <x v="0"/>
    <x v="0"/>
    <x v="0"/>
    <x v="10"/>
    <x v="0"/>
    <s v="Rush Hierlooms Collection Rich Wood Bookcases"/>
    <n v="0.72"/>
    <s v="United States"/>
    <x v="3"/>
    <x v="22"/>
    <s v="Norwich"/>
    <n v="6360"/>
    <x v="168"/>
    <d v="2015-06-21T00:00:00"/>
    <n v="-229.93"/>
    <n v="18"/>
    <n v="2653.02"/>
    <n v="87016"/>
    <x v="3"/>
    <n v="1597.7086765909369"/>
  </r>
  <r>
    <n v="1432"/>
    <s v="Kerry Green"/>
    <x v="2"/>
    <n v="7.0000000000000007E-2"/>
    <n v="10.98"/>
    <n v="4.8"/>
    <x v="1"/>
    <x v="3"/>
    <x v="2"/>
    <x v="15"/>
    <x v="5"/>
    <s v="Manila Recycled Extra-Heavyweight Clasp Envelopes, 6&quot; x 9&quot;"/>
    <n v="0.36"/>
    <s v="United States"/>
    <x v="1"/>
    <x v="2"/>
    <s v="Indianapolis"/>
    <n v="46203"/>
    <x v="168"/>
    <d v="2015-06-27T00:00:00"/>
    <n v="52.92"/>
    <n v="16"/>
    <n v="165.21"/>
    <n v="86827"/>
    <x v="1"/>
    <n v="190.96858538389449"/>
  </r>
  <r>
    <n v="491"/>
    <s v="Toni Swanson"/>
    <x v="3"/>
    <n v="0.02"/>
    <n v="9.06"/>
    <n v="9.86"/>
    <x v="1"/>
    <x v="1"/>
    <x v="2"/>
    <x v="7"/>
    <x v="5"/>
    <s v="Southworth 25% Cotton Linen-Finish Paper &amp; Envelopes"/>
    <n v="0.4"/>
    <s v="United States"/>
    <x v="3"/>
    <x v="11"/>
    <s v="New York City"/>
    <n v="10154"/>
    <x v="168"/>
    <d v="2015-06-22T00:00:00"/>
    <n v="-63.51"/>
    <n v="24"/>
    <n v="239.82"/>
    <n v="42852"/>
    <x v="3"/>
    <n v="364.1951063599758"/>
  </r>
  <r>
    <n v="494"/>
    <s v="Jimmy Alston Holder"/>
    <x v="3"/>
    <n v="0.02"/>
    <n v="9.06"/>
    <n v="9.86"/>
    <x v="1"/>
    <x v="1"/>
    <x v="2"/>
    <x v="7"/>
    <x v="5"/>
    <s v="Southworth 25% Cotton Linen-Finish Paper &amp; Envelopes"/>
    <n v="0.4"/>
    <s v="United States"/>
    <x v="2"/>
    <x v="4"/>
    <s v="Seattle"/>
    <n v="98115"/>
    <x v="168"/>
    <d v="2015-06-22T00:00:00"/>
    <n v="-31.754999999999999"/>
    <n v="6"/>
    <n v="59.95"/>
    <n v="88908"/>
    <x v="2"/>
    <n v="396.71304317422778"/>
  </r>
  <r>
    <n v="1424"/>
    <s v="Robyn Zhou"/>
    <x v="3"/>
    <n v="0.05"/>
    <n v="8.0399999999999991"/>
    <n v="8.94"/>
    <x v="1"/>
    <x v="2"/>
    <x v="2"/>
    <x v="5"/>
    <x v="5"/>
    <s v="Fellowes Twister Kit, Gray/Clear, 3/pkg"/>
    <n v="0.4"/>
    <s v="United States"/>
    <x v="2"/>
    <x v="3"/>
    <s v="Englewood"/>
    <n v="80112"/>
    <x v="168"/>
    <d v="2015-06-22T00:00:00"/>
    <n v="-164.3948"/>
    <n v="15"/>
    <n v="121.36"/>
    <n v="89449"/>
    <x v="2"/>
    <n v="271.81212999427521"/>
  </r>
  <r>
    <n v="2487"/>
    <s v="Michelle Bryant Phillips"/>
    <x v="3"/>
    <n v="0.04"/>
    <n v="3.08"/>
    <n v="0.99"/>
    <x v="1"/>
    <x v="0"/>
    <x v="2"/>
    <x v="13"/>
    <x v="5"/>
    <s v="Avery 481"/>
    <n v="0.37"/>
    <s v="United States"/>
    <x v="0"/>
    <x v="5"/>
    <s v="Tucker"/>
    <n v="30084"/>
    <x v="168"/>
    <d v="2015-06-21T00:00:00"/>
    <n v="257.08319999999998"/>
    <n v="14"/>
    <n v="43.41"/>
    <n v="91415"/>
    <x v="0"/>
    <n v="410.34025904183113"/>
  </r>
  <r>
    <n v="2487"/>
    <s v="Michelle Bryant Phillips"/>
    <x v="3"/>
    <n v="0.1"/>
    <n v="2.78"/>
    <n v="1.25"/>
    <x v="1"/>
    <x v="0"/>
    <x v="2"/>
    <x v="2"/>
    <x v="2"/>
    <s v="Newell 318"/>
    <n v="0.59"/>
    <s v="United States"/>
    <x v="0"/>
    <x v="5"/>
    <s v="Tucker"/>
    <n v="30084"/>
    <x v="168"/>
    <d v="2015-06-21T00:00:00"/>
    <n v="0.78539999999999999"/>
    <n v="18"/>
    <n v="46.42"/>
    <n v="91415"/>
    <x v="0"/>
    <n v="297.34111195161483"/>
  </r>
  <r>
    <n v="2713"/>
    <s v="Lynda Banks"/>
    <x v="0"/>
    <n v="7.0000000000000007E-2"/>
    <n v="2.88"/>
    <n v="0.5"/>
    <x v="1"/>
    <x v="3"/>
    <x v="2"/>
    <x v="13"/>
    <x v="5"/>
    <s v="Avery 492"/>
    <n v="0.39"/>
    <s v="United States"/>
    <x v="1"/>
    <x v="25"/>
    <s v="Kalamazoo"/>
    <n v="49001"/>
    <x v="169"/>
    <d v="2015-06-24T00:00:00"/>
    <n v="17.429400000000001"/>
    <n v="9"/>
    <n v="25.26"/>
    <n v="88701"/>
    <x v="1"/>
    <n v="245.5758061597067"/>
  </r>
  <r>
    <n v="2713"/>
    <s v="Lynda Banks"/>
    <x v="0"/>
    <n v="0.03"/>
    <n v="348.21"/>
    <n v="40.19"/>
    <x v="0"/>
    <x v="3"/>
    <x v="0"/>
    <x v="0"/>
    <x v="0"/>
    <s v="Bretford CR4500 Series Slim Rectangular Table"/>
    <n v="0.62"/>
    <s v="United States"/>
    <x v="1"/>
    <x v="25"/>
    <s v="Kalamazoo"/>
    <n v="49001"/>
    <x v="169"/>
    <d v="2015-06-22T00:00:00"/>
    <n v="-178.86959999999999"/>
    <n v="2"/>
    <n v="736.16"/>
    <n v="88701"/>
    <x v="1"/>
    <n v="2637.5839492121977"/>
  </r>
  <r>
    <n v="2049"/>
    <s v="Kenneth Pollock"/>
    <x v="1"/>
    <n v="0.03"/>
    <n v="15.28"/>
    <n v="1.99"/>
    <x v="1"/>
    <x v="3"/>
    <x v="1"/>
    <x v="1"/>
    <x v="1"/>
    <s v="Memorex 4.7GB DVD+R, 3/Pack"/>
    <n v="0.42"/>
    <s v="United States"/>
    <x v="0"/>
    <x v="21"/>
    <s v="Harrisonburg"/>
    <n v="22801"/>
    <x v="169"/>
    <d v="2015-06-23T00:00:00"/>
    <n v="-266.68599999999998"/>
    <n v="19"/>
    <n v="290.98"/>
    <n v="88220"/>
    <x v="0"/>
    <n v="-206.4622817488048"/>
  </r>
  <r>
    <n v="2049"/>
    <s v="Kenneth Pollock"/>
    <x v="1"/>
    <n v="0.09"/>
    <n v="1.76"/>
    <n v="0.7"/>
    <x v="1"/>
    <x v="3"/>
    <x v="2"/>
    <x v="2"/>
    <x v="2"/>
    <s v="Newell 326"/>
    <n v="0.56000000000000005"/>
    <s v="United States"/>
    <x v="0"/>
    <x v="21"/>
    <s v="Harrisonburg"/>
    <n v="22801"/>
    <x v="169"/>
    <d v="2015-06-24T00:00:00"/>
    <n v="-12.278"/>
    <n v="13"/>
    <n v="21.77"/>
    <n v="88220"/>
    <x v="0"/>
    <n v="52.758171503333358"/>
  </r>
  <r>
    <n v="2305"/>
    <s v="Pat Kinney"/>
    <x v="1"/>
    <n v="0"/>
    <n v="90.48"/>
    <n v="19.989999999999998"/>
    <x v="1"/>
    <x v="0"/>
    <x v="2"/>
    <x v="15"/>
    <x v="5"/>
    <s v="Tyvek® Side-Opening Peel &amp; Seel® Expanding Envelopes"/>
    <n v="0.4"/>
    <s v="United States"/>
    <x v="1"/>
    <x v="46"/>
    <s v="Watertown"/>
    <n v="57201"/>
    <x v="169"/>
    <d v="2015-06-24T00:00:00"/>
    <n v="800.25509999999997"/>
    <n v="12"/>
    <n v="1159.79"/>
    <n v="89869"/>
    <x v="1"/>
    <n v="1613.4007592376004"/>
  </r>
  <r>
    <n v="648"/>
    <s v="Steve O'Brien"/>
    <x v="3"/>
    <n v="0.02"/>
    <n v="25.38"/>
    <n v="8.99"/>
    <x v="1"/>
    <x v="2"/>
    <x v="0"/>
    <x v="11"/>
    <x v="1"/>
    <s v="Executive Impressions 13&quot; Chairman Wall Clock"/>
    <n v="0.5"/>
    <s v="United States"/>
    <x v="1"/>
    <x v="10"/>
    <s v="Bolingbrook"/>
    <n v="60440"/>
    <x v="169"/>
    <d v="2015-06-22T00:00:00"/>
    <n v="-10.36"/>
    <n v="1"/>
    <n v="34.11"/>
    <n v="91365"/>
    <x v="1"/>
    <n v="588.20251312569201"/>
  </r>
  <r>
    <n v="792"/>
    <s v="Holly Pate"/>
    <x v="3"/>
    <n v="0.09"/>
    <n v="6.48"/>
    <n v="9.68"/>
    <x v="1"/>
    <x v="3"/>
    <x v="2"/>
    <x v="7"/>
    <x v="5"/>
    <s v="Xerox 1993"/>
    <n v="0.36"/>
    <s v="United States"/>
    <x v="1"/>
    <x v="19"/>
    <s v="Mustang"/>
    <n v="73064"/>
    <x v="169"/>
    <d v="2015-06-22T00:00:00"/>
    <n v="-204.16"/>
    <n v="16"/>
    <n v="99.92"/>
    <n v="88753"/>
    <x v="1"/>
    <n v="156.53687584250974"/>
  </r>
  <r>
    <n v="1511"/>
    <s v="Joseph Dawson"/>
    <x v="0"/>
    <n v="0.09"/>
    <n v="20.98"/>
    <n v="1.49"/>
    <x v="1"/>
    <x v="3"/>
    <x v="2"/>
    <x v="5"/>
    <x v="5"/>
    <s v="Avery Legal 4-Ring Binder"/>
    <n v="0.35"/>
    <s v="United States"/>
    <x v="1"/>
    <x v="2"/>
    <s v="Muncie"/>
    <n v="47302"/>
    <x v="170"/>
    <d v="2015-06-24T00:00:00"/>
    <n v="199.1823"/>
    <n v="14"/>
    <n v="288.67"/>
    <n v="90303"/>
    <x v="1"/>
    <n v="469.30474812569258"/>
  </r>
  <r>
    <n v="2874"/>
    <s v="Marian Willis"/>
    <x v="0"/>
    <n v="0.03"/>
    <n v="304.99"/>
    <n v="19.989999999999998"/>
    <x v="1"/>
    <x v="2"/>
    <x v="2"/>
    <x v="5"/>
    <x v="5"/>
    <s v="Ibico Hi-Tech Manual Binding System"/>
    <n v="0.4"/>
    <s v="United States"/>
    <x v="1"/>
    <x v="13"/>
    <s v="La Vista"/>
    <n v="68128"/>
    <x v="170"/>
    <d v="2015-06-24T00:00:00"/>
    <n v="4033.6089000000002"/>
    <n v="19"/>
    <n v="5845.81"/>
    <n v="89874"/>
    <x v="1"/>
    <n v="5908.6859476687669"/>
  </r>
  <r>
    <n v="2874"/>
    <s v="Marian Willis"/>
    <x v="0"/>
    <n v="0.09"/>
    <n v="65.989999999999995"/>
    <n v="8.99"/>
    <x v="1"/>
    <x v="2"/>
    <x v="1"/>
    <x v="12"/>
    <x v="5"/>
    <s v="V 3600 Series"/>
    <n v="0.57999999999999996"/>
    <s v="United States"/>
    <x v="1"/>
    <x v="13"/>
    <s v="La Vista"/>
    <n v="68128"/>
    <x v="170"/>
    <d v="2015-06-24T00:00:00"/>
    <n v="141.7824"/>
    <n v="12"/>
    <n v="633.85"/>
    <n v="89874"/>
    <x v="1"/>
    <n v="980.4565016832214"/>
  </r>
  <r>
    <n v="2963"/>
    <s v="Frances Johnson"/>
    <x v="0"/>
    <n v="0.01"/>
    <n v="7.98"/>
    <n v="6.5"/>
    <x v="1"/>
    <x v="1"/>
    <x v="2"/>
    <x v="6"/>
    <x v="6"/>
    <s v="Iris Project Case"/>
    <n v="0.59"/>
    <s v="United States"/>
    <x v="3"/>
    <x v="36"/>
    <s v="Middle River"/>
    <n v="21220"/>
    <x v="170"/>
    <d v="2015-06-23T00:00:00"/>
    <n v="-34.591999999999999"/>
    <n v="4"/>
    <n v="34.909999999999997"/>
    <n v="88612"/>
    <x v="3"/>
    <n v="551.07118718051311"/>
  </r>
  <r>
    <n v="3132"/>
    <s v="Anita Kang"/>
    <x v="1"/>
    <n v="0.1"/>
    <n v="180.98"/>
    <n v="26.2"/>
    <x v="0"/>
    <x v="3"/>
    <x v="0"/>
    <x v="9"/>
    <x v="3"/>
    <s v="Global Ergonomic Managers Chair"/>
    <n v="0.59"/>
    <s v="United States"/>
    <x v="1"/>
    <x v="10"/>
    <s v="Mundelein"/>
    <n v="60060"/>
    <x v="170"/>
    <d v="2015-06-23T00:00:00"/>
    <n v="-64.664000000000001"/>
    <n v="3"/>
    <n v="519.41999999999996"/>
    <n v="86790"/>
    <x v="1"/>
    <n v="1480.2041046890156"/>
  </r>
  <r>
    <n v="437"/>
    <s v="Alice Berger McIntyre"/>
    <x v="2"/>
    <n v="0.05"/>
    <n v="125.99"/>
    <n v="8.08"/>
    <x v="1"/>
    <x v="0"/>
    <x v="1"/>
    <x v="12"/>
    <x v="5"/>
    <s v="StarTAC ST7762"/>
    <n v="0.56999999999999995"/>
    <s v="United States"/>
    <x v="3"/>
    <x v="35"/>
    <s v="Lunenburg"/>
    <n v="1462"/>
    <x v="170"/>
    <d v="2015-06-27T00:00:00"/>
    <n v="427.11840000000001"/>
    <n v="9"/>
    <n v="952.26"/>
    <n v="90695"/>
    <x v="3"/>
    <n v="1203.8897432714746"/>
  </r>
  <r>
    <n v="1127"/>
    <s v="Ray Grady"/>
    <x v="2"/>
    <n v="0.04"/>
    <n v="4.71"/>
    <n v="0.7"/>
    <x v="1"/>
    <x v="1"/>
    <x v="2"/>
    <x v="14"/>
    <x v="2"/>
    <s v="Plymouth Boxed Rubber Bands by Plymouth"/>
    <n v="0.8"/>
    <s v="United States"/>
    <x v="1"/>
    <x v="18"/>
    <s v="Eagle Pass"/>
    <n v="78852"/>
    <x v="170"/>
    <d v="2015-06-26T00:00:00"/>
    <n v="4.53"/>
    <n v="19"/>
    <n v="90.52"/>
    <n v="87222"/>
    <x v="1"/>
    <n v="365.05998171369748"/>
  </r>
  <r>
    <n v="1128"/>
    <s v="Kurt O'Connor"/>
    <x v="2"/>
    <n v="0.06"/>
    <n v="4.2"/>
    <n v="2.2599999999999998"/>
    <x v="1"/>
    <x v="1"/>
    <x v="2"/>
    <x v="7"/>
    <x v="2"/>
    <s v="Important Message Pads, 50 4-1/4 x 5-1/2 Forms per Pad"/>
    <n v="0.36"/>
    <s v="United States"/>
    <x v="1"/>
    <x v="18"/>
    <s v="Edinburg"/>
    <n v="78539"/>
    <x v="170"/>
    <d v="2015-06-27T00:00:00"/>
    <n v="9.7799999999999994"/>
    <n v="13"/>
    <n v="55.97"/>
    <n v="87222"/>
    <x v="1"/>
    <n v="33.017897129597905"/>
  </r>
  <r>
    <n v="2279"/>
    <s v="Lucille McGee"/>
    <x v="2"/>
    <n v="0.04"/>
    <n v="4.4800000000000004"/>
    <n v="2.5"/>
    <x v="2"/>
    <x v="2"/>
    <x v="2"/>
    <x v="15"/>
    <x v="5"/>
    <s v="Ampad #10 Peel &amp; Seel® Holiday Envelopes"/>
    <n v="0.37"/>
    <s v="United States"/>
    <x v="3"/>
    <x v="28"/>
    <s v="Greensburg"/>
    <n v="15601"/>
    <x v="170"/>
    <d v="2015-06-26T00:00:00"/>
    <n v="10.32"/>
    <n v="7"/>
    <n v="35.93"/>
    <n v="85949"/>
    <x v="3"/>
    <n v="39.769191654274266"/>
  </r>
  <r>
    <n v="101"/>
    <s v="Claudia Boyle"/>
    <x v="4"/>
    <n v="0.1"/>
    <n v="19.98"/>
    <n v="4"/>
    <x v="1"/>
    <x v="1"/>
    <x v="1"/>
    <x v="1"/>
    <x v="5"/>
    <s v="Belkin 105-Key Black Keyboard"/>
    <n v="0.68"/>
    <s v="United States"/>
    <x v="3"/>
    <x v="29"/>
    <s v="Biddeford"/>
    <n v="4005"/>
    <x v="170"/>
    <d v="2015-06-24T00:00:00"/>
    <n v="-16.2"/>
    <n v="16"/>
    <n v="303.58999999999997"/>
    <n v="88205"/>
    <x v="3"/>
    <n v="276.48775464130841"/>
  </r>
  <r>
    <n v="102"/>
    <s v="Caroline Johnston"/>
    <x v="4"/>
    <n v="0.1"/>
    <n v="19.98"/>
    <n v="4"/>
    <x v="1"/>
    <x v="1"/>
    <x v="1"/>
    <x v="1"/>
    <x v="5"/>
    <s v="Belkin 105-Key Black Keyboard"/>
    <n v="0.68"/>
    <s v="United States"/>
    <x v="3"/>
    <x v="35"/>
    <s v="Boston"/>
    <n v="2129"/>
    <x v="170"/>
    <d v="2015-06-24T00:00:00"/>
    <n v="-20.25"/>
    <n v="65"/>
    <n v="1233.32"/>
    <n v="3397"/>
    <x v="3"/>
    <n v="272.34045046565979"/>
  </r>
  <r>
    <n v="102"/>
    <s v="Caroline Johnston"/>
    <x v="4"/>
    <n v="0.09"/>
    <n v="2.88"/>
    <n v="1.49"/>
    <x v="1"/>
    <x v="1"/>
    <x v="2"/>
    <x v="5"/>
    <x v="5"/>
    <s v="Avery Durable Binders"/>
    <n v="0.36"/>
    <s v="United States"/>
    <x v="3"/>
    <x v="35"/>
    <s v="Boston"/>
    <n v="2129"/>
    <x v="170"/>
    <d v="2015-06-23T00:00:00"/>
    <n v="-3.3809999999999998"/>
    <n v="17"/>
    <n v="47.31"/>
    <n v="3397"/>
    <x v="3"/>
    <n v="-92.7077659799711"/>
  </r>
  <r>
    <n v="109"/>
    <s v="Tom McFarland"/>
    <x v="4"/>
    <n v="0.09"/>
    <n v="2.88"/>
    <n v="1.49"/>
    <x v="1"/>
    <x v="1"/>
    <x v="2"/>
    <x v="5"/>
    <x v="5"/>
    <s v="Avery Durable Binders"/>
    <n v="0.36"/>
    <s v="United States"/>
    <x v="3"/>
    <x v="33"/>
    <s v="Lodi"/>
    <n v="7644"/>
    <x v="170"/>
    <d v="2015-06-23T00:00:00"/>
    <n v="-2.7048000000000001"/>
    <n v="4"/>
    <n v="11.13"/>
    <n v="88205"/>
    <x v="3"/>
    <n v="-92.01531978649615"/>
  </r>
  <r>
    <n v="522"/>
    <s v="Aaron Riggs"/>
    <x v="4"/>
    <n v="0.02"/>
    <n v="150.97999999999999"/>
    <n v="13.99"/>
    <x v="2"/>
    <x v="0"/>
    <x v="1"/>
    <x v="3"/>
    <x v="6"/>
    <s v="Canon MP41DH Printing Calculator"/>
    <n v="0.38"/>
    <s v="United States"/>
    <x v="2"/>
    <x v="14"/>
    <s v="Redmond"/>
    <n v="97756"/>
    <x v="170"/>
    <d v="2015-06-24T00:00:00"/>
    <n v="26.1"/>
    <n v="3"/>
    <n v="480.37"/>
    <n v="89327"/>
    <x v="2"/>
    <n v="747.56231556146463"/>
  </r>
  <r>
    <n v="522"/>
    <s v="Aaron Riggs"/>
    <x v="4"/>
    <n v="0.1"/>
    <n v="5.43"/>
    <n v="0.95"/>
    <x v="1"/>
    <x v="0"/>
    <x v="2"/>
    <x v="7"/>
    <x v="2"/>
    <s v="Wirebound Message Book, 4 per Page"/>
    <n v="0.36"/>
    <s v="United States"/>
    <x v="2"/>
    <x v="14"/>
    <s v="Redmond"/>
    <n v="97756"/>
    <x v="170"/>
    <d v="2015-06-24T00:00:00"/>
    <n v="-2.58"/>
    <n v="1"/>
    <n v="5.76"/>
    <n v="89327"/>
    <x v="2"/>
    <n v="-85.53241453314341"/>
  </r>
  <r>
    <n v="522"/>
    <s v="Aaron Riggs"/>
    <x v="4"/>
    <n v="0.01"/>
    <n v="179.29"/>
    <n v="29.21"/>
    <x v="0"/>
    <x v="0"/>
    <x v="0"/>
    <x v="0"/>
    <x v="0"/>
    <s v="Bevis Round Conference Table Top, X-Base"/>
    <n v="0.74"/>
    <s v="United States"/>
    <x v="2"/>
    <x v="14"/>
    <s v="Redmond"/>
    <n v="97756"/>
    <x v="170"/>
    <d v="2015-06-23T00:00:00"/>
    <n v="2800.12"/>
    <n v="21"/>
    <n v="3112.13"/>
    <n v="89327"/>
    <x v="2"/>
    <n v="4682.0840367151804"/>
  </r>
  <r>
    <n v="445"/>
    <s v="Judy Barrett"/>
    <x v="1"/>
    <n v="0.09"/>
    <n v="200.98"/>
    <n v="55.96"/>
    <x v="0"/>
    <x v="0"/>
    <x v="0"/>
    <x v="10"/>
    <x v="0"/>
    <s v="O'Sullivan Living Dimensions 3-Shelf Bookcases"/>
    <n v="0.75"/>
    <s v="United States"/>
    <x v="1"/>
    <x v="13"/>
    <s v="Norfolk"/>
    <n v="68701"/>
    <x v="171"/>
    <d v="2015-06-24T00:00:00"/>
    <n v="-512.87199999999996"/>
    <n v="9"/>
    <n v="1766.68"/>
    <n v="88084"/>
    <x v="1"/>
    <n v="2036.9992165169956"/>
  </r>
  <r>
    <n v="445"/>
    <s v="Judy Barrett"/>
    <x v="1"/>
    <n v="0.09"/>
    <n v="2.78"/>
    <n v="0.97"/>
    <x v="1"/>
    <x v="0"/>
    <x v="2"/>
    <x v="2"/>
    <x v="2"/>
    <s v="Newell 333"/>
    <n v="0.59"/>
    <s v="United States"/>
    <x v="1"/>
    <x v="13"/>
    <s v="Norfolk"/>
    <n v="68701"/>
    <x v="171"/>
    <d v="2015-06-24T00:00:00"/>
    <n v="-3.7839999999999998"/>
    <n v="11"/>
    <n v="29.02"/>
    <n v="88084"/>
    <x v="1"/>
    <n v="88.013628081403667"/>
  </r>
  <r>
    <n v="2333"/>
    <s v="Megan Woods"/>
    <x v="1"/>
    <n v="0.06"/>
    <n v="180.98"/>
    <n v="26.2"/>
    <x v="0"/>
    <x v="0"/>
    <x v="0"/>
    <x v="9"/>
    <x v="3"/>
    <s v="Global Ergonomic Managers Chair"/>
    <n v="0.59"/>
    <s v="United States"/>
    <x v="1"/>
    <x v="30"/>
    <s v="Green Bay"/>
    <n v="54302"/>
    <x v="171"/>
    <d v="2015-06-24T00:00:00"/>
    <n v="-122.235"/>
    <n v="1"/>
    <n v="191.73"/>
    <n v="89611"/>
    <x v="1"/>
    <n v="1438.6468800181158"/>
  </r>
  <r>
    <n v="1548"/>
    <s v="John Bray"/>
    <x v="2"/>
    <n v="0"/>
    <n v="599.99"/>
    <n v="24.49"/>
    <x v="1"/>
    <x v="3"/>
    <x v="1"/>
    <x v="4"/>
    <x v="4"/>
    <s v="Canon Image Class D660 Copier"/>
    <n v="0.44"/>
    <s v="United States"/>
    <x v="1"/>
    <x v="2"/>
    <s v="Richmond"/>
    <n v="47374"/>
    <x v="171"/>
    <d v="2015-06-25T00:00:00"/>
    <n v="-367.16500000000002"/>
    <n v="18"/>
    <n v="11015.82"/>
    <n v="88487"/>
    <x v="1"/>
    <n v="2263.2346366262336"/>
  </r>
  <r>
    <n v="2215"/>
    <s v="Christopher High"/>
    <x v="2"/>
    <n v="7.0000000000000007E-2"/>
    <n v="3.28"/>
    <n v="3.97"/>
    <x v="1"/>
    <x v="3"/>
    <x v="2"/>
    <x v="2"/>
    <x v="2"/>
    <s v="Newell 337"/>
    <n v="0.56000000000000005"/>
    <s v="United States"/>
    <x v="3"/>
    <x v="27"/>
    <s v="Massillon"/>
    <n v="44646"/>
    <x v="171"/>
    <d v="2015-06-23T00:00:00"/>
    <n v="-22.175999999999998"/>
    <n v="4"/>
    <n v="14.76"/>
    <n v="90314"/>
    <x v="3"/>
    <n v="233.23901404487586"/>
  </r>
  <r>
    <n v="2216"/>
    <s v="Clara Kaplan"/>
    <x v="2"/>
    <n v="0.02"/>
    <n v="256.99"/>
    <n v="11.25"/>
    <x v="1"/>
    <x v="3"/>
    <x v="1"/>
    <x v="1"/>
    <x v="5"/>
    <s v="Hayes Optima 56K V.90 Internal Voice Modem"/>
    <n v="0.51"/>
    <s v="United States"/>
    <x v="3"/>
    <x v="27"/>
    <s v="Medina"/>
    <n v="44256"/>
    <x v="171"/>
    <d v="2015-06-30T00:00:00"/>
    <n v="-214.10400000000001"/>
    <n v="3"/>
    <n v="808.44"/>
    <n v="90314"/>
    <x v="3"/>
    <n v="1024.3149707635298"/>
  </r>
  <r>
    <n v="2216"/>
    <s v="Clara Kaplan"/>
    <x v="2"/>
    <n v="0.01"/>
    <n v="6.48"/>
    <n v="5.14"/>
    <x v="1"/>
    <x v="3"/>
    <x v="2"/>
    <x v="7"/>
    <x v="5"/>
    <s v="Xerox 23"/>
    <n v="0.37"/>
    <s v="United States"/>
    <x v="3"/>
    <x v="27"/>
    <s v="Medina"/>
    <n v="44256"/>
    <x v="171"/>
    <d v="2015-06-25T00:00:00"/>
    <n v="-26.936"/>
    <n v="10"/>
    <n v="67.41"/>
    <n v="90314"/>
    <x v="3"/>
    <n v="152.45424753416927"/>
  </r>
  <r>
    <n v="2352"/>
    <s v="Kerry Beach"/>
    <x v="3"/>
    <n v="0.09"/>
    <n v="71.37"/>
    <n v="69"/>
    <x v="1"/>
    <x v="2"/>
    <x v="0"/>
    <x v="0"/>
    <x v="4"/>
    <s v="Lesro Sheffield Collection Coffee Table, End Table, Center Table, Corner Table"/>
    <n v="0.68"/>
    <s v="United States"/>
    <x v="3"/>
    <x v="36"/>
    <s v="Cumberland"/>
    <n v="21501"/>
    <x v="171"/>
    <d v="2015-06-24T00:00:00"/>
    <n v="-1537.1356000000001"/>
    <n v="19"/>
    <n v="1302.98"/>
    <n v="86166"/>
    <x v="3"/>
    <n v="930.8312425098427"/>
  </r>
  <r>
    <n v="2044"/>
    <s v="Jay Simon"/>
    <x v="2"/>
    <n v="0.09"/>
    <n v="20.99"/>
    <n v="2.5"/>
    <x v="1"/>
    <x v="3"/>
    <x v="1"/>
    <x v="12"/>
    <x v="2"/>
    <s v="Accessory37"/>
    <n v="0.81"/>
    <s v="United States"/>
    <x v="0"/>
    <x v="1"/>
    <s v="Rogers"/>
    <n v="72756"/>
    <x v="172"/>
    <d v="2015-07-01T00:00:00"/>
    <n v="-136.12200000000001"/>
    <n v="6"/>
    <n v="100.11"/>
    <n v="88692"/>
    <x v="0"/>
    <n v="325.99326956343373"/>
  </r>
  <r>
    <n v="3325"/>
    <s v="Diane Barr"/>
    <x v="2"/>
    <n v="0"/>
    <n v="8.74"/>
    <n v="8.2899999999999991"/>
    <x v="1"/>
    <x v="1"/>
    <x v="2"/>
    <x v="15"/>
    <x v="5"/>
    <s v="#10- 4 1/8&quot; x 9 1/2&quot; Recycled Envelopes"/>
    <n v="0.38"/>
    <s v="United States"/>
    <x v="2"/>
    <x v="14"/>
    <s v="Coos Bay"/>
    <n v="97420"/>
    <x v="172"/>
    <d v="2015-06-26T00:00:00"/>
    <n v="-79.400000000000006"/>
    <n v="14"/>
    <n v="131.62"/>
    <n v="90986"/>
    <x v="2"/>
    <n v="178.85916300861336"/>
  </r>
  <r>
    <n v="721"/>
    <s v="Melvin Duke"/>
    <x v="3"/>
    <n v="0.04"/>
    <n v="10.64"/>
    <n v="5.16"/>
    <x v="1"/>
    <x v="3"/>
    <x v="0"/>
    <x v="11"/>
    <x v="5"/>
    <s v="Eldon Expressions Punched Metal &amp; Wood Desk Accessories, Pewter &amp; Cherry"/>
    <n v="0.56999999999999995"/>
    <s v="United States"/>
    <x v="1"/>
    <x v="2"/>
    <s v="Frankfort"/>
    <n v="46041"/>
    <x v="172"/>
    <d v="2015-06-25T00:00:00"/>
    <n v="24.096"/>
    <n v="6"/>
    <n v="66.900000000000006"/>
    <n v="91053"/>
    <x v="1"/>
    <n v="485.97161872317957"/>
  </r>
  <r>
    <n v="721"/>
    <s v="Melvin Duke"/>
    <x v="3"/>
    <n v="0.03"/>
    <n v="2.78"/>
    <n v="1.34"/>
    <x v="2"/>
    <x v="3"/>
    <x v="2"/>
    <x v="2"/>
    <x v="2"/>
    <s v="Prang Drawing Pencil Set"/>
    <n v="0.45"/>
    <s v="United States"/>
    <x v="1"/>
    <x v="2"/>
    <s v="Frankfort"/>
    <n v="46041"/>
    <x v="172"/>
    <d v="2015-06-26T00:00:00"/>
    <n v="6.9720000000000004"/>
    <n v="15"/>
    <n v="43.13"/>
    <n v="91053"/>
    <x v="1"/>
    <n v="162.87758341606735"/>
  </r>
  <r>
    <n v="3084"/>
    <s v="Debbie Hsu"/>
    <x v="3"/>
    <n v="0.01"/>
    <n v="7.1"/>
    <n v="6.05"/>
    <x v="1"/>
    <x v="0"/>
    <x v="2"/>
    <x v="5"/>
    <x v="5"/>
    <s v="Wilson Jones Hanging View Binder, White, 1&quot;"/>
    <n v="0.39"/>
    <s v="United States"/>
    <x v="2"/>
    <x v="4"/>
    <s v="Lacey"/>
    <n v="98503"/>
    <x v="172"/>
    <d v="2015-06-25T00:00:00"/>
    <n v="-39.186250000000001"/>
    <n v="18"/>
    <n v="133.19"/>
    <n v="89880"/>
    <x v="2"/>
    <n v="295.85201801593018"/>
  </r>
  <r>
    <n v="3084"/>
    <s v="Debbie Hsu"/>
    <x v="3"/>
    <n v="0.05"/>
    <n v="18.97"/>
    <n v="9.0299999999999994"/>
    <x v="1"/>
    <x v="0"/>
    <x v="2"/>
    <x v="7"/>
    <x v="5"/>
    <s v="Computer Printout Paper with Letter-Trim Perforations"/>
    <n v="0.37"/>
    <s v="United States"/>
    <x v="2"/>
    <x v="4"/>
    <s v="Lacey"/>
    <n v="98503"/>
    <x v="172"/>
    <d v="2015-06-25T00:00:00"/>
    <n v="-1.89"/>
    <n v="5"/>
    <n v="97.33"/>
    <n v="89880"/>
    <x v="2"/>
    <n v="410.54314647120106"/>
  </r>
  <r>
    <n v="1416"/>
    <s v="Betsy Gibson"/>
    <x v="1"/>
    <n v="0.04"/>
    <n v="46.89"/>
    <n v="5.0999999999999996"/>
    <x v="1"/>
    <x v="0"/>
    <x v="2"/>
    <x v="8"/>
    <x v="6"/>
    <s v="Bionaire Personal Warm Mist Humidifier/Vaporizer"/>
    <n v="0.46"/>
    <s v="United States"/>
    <x v="1"/>
    <x v="2"/>
    <s v="Indianapolis"/>
    <n v="46203"/>
    <x v="173"/>
    <d v="2015-06-27T00:00:00"/>
    <n v="87.12"/>
    <n v="4"/>
    <n v="182.61"/>
    <n v="90540"/>
    <x v="1"/>
    <n v="358.44457624090779"/>
  </r>
  <r>
    <n v="1551"/>
    <s v="Laurence Flowers"/>
    <x v="2"/>
    <n v="7.0000000000000007E-2"/>
    <n v="17.7"/>
    <n v="9.4700000000000006"/>
    <x v="1"/>
    <x v="1"/>
    <x v="2"/>
    <x v="6"/>
    <x v="5"/>
    <s v="Portfile® Personal File Boxes"/>
    <n v="0.59"/>
    <s v="United States"/>
    <x v="0"/>
    <x v="0"/>
    <s v="Biloxi"/>
    <n v="39530"/>
    <x v="173"/>
    <d v="2015-07-01T00:00:00"/>
    <n v="-243.54400000000001"/>
    <n v="18"/>
    <n v="300.67"/>
    <n v="87488"/>
    <x v="0"/>
    <n v="199.74905333474251"/>
  </r>
  <r>
    <n v="3128"/>
    <s v="Cathy Burgess"/>
    <x v="2"/>
    <n v="0.08"/>
    <n v="3.69"/>
    <n v="2.5"/>
    <x v="1"/>
    <x v="0"/>
    <x v="2"/>
    <x v="15"/>
    <x v="5"/>
    <s v="Colored Envelopes"/>
    <n v="0.39"/>
    <s v="United States"/>
    <x v="0"/>
    <x v="17"/>
    <s v="Shreveport"/>
    <n v="71109"/>
    <x v="173"/>
    <d v="2015-06-30T00:00:00"/>
    <n v="-139.07599999999999"/>
    <n v="9"/>
    <n v="31.98"/>
    <n v="89810"/>
    <x v="0"/>
    <n v="-82.761070279535474"/>
  </r>
  <r>
    <n v="3176"/>
    <s v="Jackie McCullough"/>
    <x v="2"/>
    <n v="0.02"/>
    <n v="58.14"/>
    <n v="36.61"/>
    <x v="0"/>
    <x v="1"/>
    <x v="0"/>
    <x v="10"/>
    <x v="0"/>
    <s v="O'Sullivan 3-Shelf Heavy-Duty Bookcases"/>
    <n v="0.61"/>
    <s v="United States"/>
    <x v="0"/>
    <x v="12"/>
    <s v="Jacksonville"/>
    <n v="32216"/>
    <x v="173"/>
    <d v="2015-07-01T00:00:00"/>
    <n v="0.25800000000000001"/>
    <n v="22"/>
    <n v="1358.02"/>
    <n v="90821"/>
    <x v="0"/>
    <n v="1572.3440293163624"/>
  </r>
  <r>
    <n v="3176"/>
    <s v="Jackie McCullough"/>
    <x v="2"/>
    <n v="0.03"/>
    <n v="15.57"/>
    <n v="1.39"/>
    <x v="1"/>
    <x v="1"/>
    <x v="2"/>
    <x v="15"/>
    <x v="5"/>
    <s v="Park Ridge™ Embossed Executive Business Envelopes"/>
    <n v="0.38"/>
    <s v="United States"/>
    <x v="0"/>
    <x v="12"/>
    <s v="Jacksonville"/>
    <n v="32216"/>
    <x v="173"/>
    <d v="2015-07-01T00:00:00"/>
    <n v="63.222000000000001"/>
    <n v="22"/>
    <n v="358.84"/>
    <n v="90821"/>
    <x v="0"/>
    <n v="135.77070063992727"/>
  </r>
  <r>
    <n v="447"/>
    <s v="Valerie Moon"/>
    <x v="3"/>
    <n v="0.04"/>
    <n v="130.97999999999999"/>
    <n v="30"/>
    <x v="0"/>
    <x v="3"/>
    <x v="0"/>
    <x v="9"/>
    <x v="3"/>
    <s v="Office Star - Contemporary Task Swivel chair with 2-way adjustable arms, Plum"/>
    <n v="0.78"/>
    <s v="United States"/>
    <x v="1"/>
    <x v="7"/>
    <s v="Roseville"/>
    <n v="55113"/>
    <x v="173"/>
    <d v="2015-06-28T00:00:00"/>
    <n v="-82.903999999999996"/>
    <n v="1"/>
    <n v="159.51"/>
    <n v="90449"/>
    <x v="1"/>
    <n v="1810.9895487200745"/>
  </r>
  <r>
    <n v="447"/>
    <s v="Valerie Moon"/>
    <x v="3"/>
    <n v="0.05"/>
    <n v="200.99"/>
    <n v="4.2"/>
    <x v="1"/>
    <x v="3"/>
    <x v="1"/>
    <x v="12"/>
    <x v="5"/>
    <s v="2160i"/>
    <n v="0.59"/>
    <s v="United States"/>
    <x v="1"/>
    <x v="7"/>
    <s v="Roseville"/>
    <n v="55113"/>
    <x v="173"/>
    <d v="2015-06-25T00:00:00"/>
    <n v="1268.8064999999999"/>
    <n v="11"/>
    <n v="1838.85"/>
    <n v="90449"/>
    <x v="1"/>
    <n v="2340.4686798261137"/>
  </r>
  <r>
    <n v="1419"/>
    <s v="Brooke Lancaster"/>
    <x v="3"/>
    <n v="0.01"/>
    <n v="124.49"/>
    <n v="51.94"/>
    <x v="0"/>
    <x v="0"/>
    <x v="0"/>
    <x v="0"/>
    <x v="0"/>
    <s v="Bevis 36 x 72 Conference Tables"/>
    <n v="0.63"/>
    <s v="United States"/>
    <x v="1"/>
    <x v="2"/>
    <s v="Lafayette"/>
    <n v="47905"/>
    <x v="173"/>
    <d v="2015-06-26T00:00:00"/>
    <n v="-94.674644999999998"/>
    <n v="18"/>
    <n v="2376.12"/>
    <n v="90540"/>
    <x v="1"/>
    <n v="2271.1200183876908"/>
  </r>
  <r>
    <n v="1442"/>
    <s v="Rodney Field"/>
    <x v="3"/>
    <n v="0.04"/>
    <n v="177.98"/>
    <n v="0.99"/>
    <x v="1"/>
    <x v="3"/>
    <x v="2"/>
    <x v="8"/>
    <x v="5"/>
    <s v="Kensington 7 Outlet MasterPiece Power Center"/>
    <n v="0.56000000000000005"/>
    <s v="United States"/>
    <x v="1"/>
    <x v="6"/>
    <s v="Springfield"/>
    <n v="65807"/>
    <x v="173"/>
    <d v="2015-06-27T00:00:00"/>
    <n v="1909.8855000000001"/>
    <n v="15"/>
    <n v="2767.95"/>
    <n v="89076"/>
    <x v="1"/>
    <n v="2817.8062708171965"/>
  </r>
  <r>
    <n v="2903"/>
    <s v="Frances Powers"/>
    <x v="3"/>
    <n v="0.06"/>
    <n v="70.89"/>
    <n v="89.3"/>
    <x v="0"/>
    <x v="0"/>
    <x v="0"/>
    <x v="0"/>
    <x v="0"/>
    <s v="KI Conference Tables"/>
    <n v="0.72"/>
    <s v="United States"/>
    <x v="3"/>
    <x v="27"/>
    <s v="Reynoldsburg"/>
    <n v="43068"/>
    <x v="173"/>
    <d v="2015-06-25T00:00:00"/>
    <n v="65.077020000000005"/>
    <n v="6"/>
    <n v="364.26"/>
    <n v="87374"/>
    <x v="3"/>
    <n v="3341.1421550383875"/>
  </r>
  <r>
    <n v="3261"/>
    <s v="Steven Long"/>
    <x v="3"/>
    <n v="7.0000000000000007E-2"/>
    <n v="105.34"/>
    <n v="24.49"/>
    <x v="2"/>
    <x v="1"/>
    <x v="0"/>
    <x v="11"/>
    <x v="4"/>
    <s v="Deflect-o DuraMat Antistatic Studded Beveled Mat for Medium Pile Carpeting"/>
    <n v="0.61"/>
    <s v="United States"/>
    <x v="1"/>
    <x v="25"/>
    <s v="Adrian"/>
    <n v="49221"/>
    <x v="173"/>
    <d v="2015-06-26T00:00:00"/>
    <n v="710.67240000000004"/>
    <n v="10"/>
    <n v="1029.96"/>
    <n v="90296"/>
    <x v="1"/>
    <n v="1922.2943432647264"/>
  </r>
  <r>
    <n v="2197"/>
    <s v="Karen O'Donnell"/>
    <x v="0"/>
    <n v="0.08"/>
    <n v="100.97"/>
    <n v="7.18"/>
    <x v="1"/>
    <x v="0"/>
    <x v="1"/>
    <x v="1"/>
    <x v="5"/>
    <s v="Gyration Ultra Cordless Optical Suite"/>
    <n v="0.46"/>
    <s v="United States"/>
    <x v="3"/>
    <x v="11"/>
    <s v="Levittown"/>
    <n v="11756"/>
    <x v="174"/>
    <d v="2015-06-27T00:00:00"/>
    <n v="126.22499999999999"/>
    <n v="7"/>
    <n v="650.25"/>
    <n v="89176"/>
    <x v="3"/>
    <n v="891.48720397741283"/>
  </r>
  <r>
    <n v="2197"/>
    <s v="Karen O'Donnell"/>
    <x v="0"/>
    <n v="0"/>
    <n v="13.4"/>
    <n v="4.95"/>
    <x v="1"/>
    <x v="0"/>
    <x v="0"/>
    <x v="11"/>
    <x v="1"/>
    <s v="Electrix 20W Halogen Replacement Bulb for Zoom-In Desk Lamp"/>
    <n v="0.37"/>
    <s v="United States"/>
    <x v="3"/>
    <x v="11"/>
    <s v="Levittown"/>
    <n v="11756"/>
    <x v="174"/>
    <d v="2015-06-27T00:00:00"/>
    <n v="187.7628"/>
    <n v="19"/>
    <n v="272.12"/>
    <n v="89176"/>
    <x v="3"/>
    <n v="596.55613218945609"/>
  </r>
  <r>
    <n v="2062"/>
    <s v="Alfred Singh"/>
    <x v="2"/>
    <n v="0.04"/>
    <n v="291.73"/>
    <n v="48.8"/>
    <x v="0"/>
    <x v="3"/>
    <x v="0"/>
    <x v="9"/>
    <x v="3"/>
    <s v="Hon 4070 Series Pagoda™ Armless Upholstered Stacking Chairs"/>
    <n v="0.56000000000000005"/>
    <s v="United States"/>
    <x v="0"/>
    <x v="21"/>
    <s v="Mechanicsville"/>
    <n v="23111"/>
    <x v="174"/>
    <d v="2015-06-30T00:00:00"/>
    <n v="-115.90389999999999"/>
    <n v="22"/>
    <n v="6676.61"/>
    <n v="87148"/>
    <x v="0"/>
    <n v="2496.3531296775145"/>
  </r>
  <r>
    <n v="2587"/>
    <s v="Eugene H Walsh"/>
    <x v="3"/>
    <n v="0.02"/>
    <n v="22.72"/>
    <n v="8.99"/>
    <x v="1"/>
    <x v="2"/>
    <x v="0"/>
    <x v="11"/>
    <x v="1"/>
    <s v="Executive Impressions 14&quot; Two-Color Numerals Wall Clock"/>
    <n v="0.44"/>
    <s v="United States"/>
    <x v="1"/>
    <x v="30"/>
    <s v="Manitowoc"/>
    <n v="54220"/>
    <x v="174"/>
    <d v="2015-06-26T00:00:00"/>
    <n v="200.0172"/>
    <n v="12"/>
    <n v="289.88"/>
    <n v="91167"/>
    <x v="1"/>
    <n v="745.4288983840944"/>
  </r>
  <r>
    <n v="1380"/>
    <s v="Jeanne Walker"/>
    <x v="2"/>
    <n v="0.05"/>
    <n v="2.89"/>
    <n v="0.5"/>
    <x v="1"/>
    <x v="2"/>
    <x v="2"/>
    <x v="13"/>
    <x v="5"/>
    <s v="Avery 498"/>
    <n v="0.38"/>
    <s v="United States"/>
    <x v="3"/>
    <x v="47"/>
    <s v="Portsmouth"/>
    <n v="3801"/>
    <x v="175"/>
    <d v="2015-07-03T00:00:00"/>
    <n v="18.0642"/>
    <n v="9"/>
    <n v="26.18"/>
    <n v="88213"/>
    <x v="3"/>
    <n v="71.35834765157216"/>
  </r>
  <r>
    <n v="936"/>
    <s v="Robyn Garner"/>
    <x v="3"/>
    <n v="0.05"/>
    <n v="5.98"/>
    <n v="5.46"/>
    <x v="1"/>
    <x v="3"/>
    <x v="2"/>
    <x v="7"/>
    <x v="5"/>
    <s v="Xerox 1983"/>
    <n v="0.36"/>
    <s v="United States"/>
    <x v="2"/>
    <x v="8"/>
    <s v="Redlands"/>
    <n v="92374"/>
    <x v="175"/>
    <d v="2015-06-27T00:00:00"/>
    <n v="-31.885000000000002"/>
    <n v="17"/>
    <n v="104.95"/>
    <n v="90589"/>
    <x v="2"/>
    <n v="241.17983943518001"/>
  </r>
  <r>
    <n v="937"/>
    <s v="Kelly Shaw"/>
    <x v="3"/>
    <n v="0.01"/>
    <n v="65.989999999999995"/>
    <n v="3.99"/>
    <x v="1"/>
    <x v="3"/>
    <x v="1"/>
    <x v="12"/>
    <x v="5"/>
    <s v="StarTAC 7760"/>
    <n v="0.59"/>
    <s v="United States"/>
    <x v="2"/>
    <x v="8"/>
    <s v="Redondo Beach"/>
    <n v="90278"/>
    <x v="175"/>
    <d v="2015-06-28T00:00:00"/>
    <n v="-95.210499999999996"/>
    <n v="3"/>
    <n v="166.59"/>
    <n v="90589"/>
    <x v="2"/>
    <n v="541.33077404683149"/>
  </r>
  <r>
    <n v="2617"/>
    <s v="Gerald Crabtree"/>
    <x v="3"/>
    <n v="0.1"/>
    <n v="3.25"/>
    <n v="49"/>
    <x v="1"/>
    <x v="3"/>
    <x v="2"/>
    <x v="8"/>
    <x v="4"/>
    <s v="Bravo II™ Megaboss® 12-Amp Hard Body Upright, Replacement Belts, 2 Belts per Pack"/>
    <n v="0.56000000000000005"/>
    <s v="United States"/>
    <x v="1"/>
    <x v="46"/>
    <s v="Aberdeen"/>
    <n v="57401"/>
    <x v="175"/>
    <d v="2015-06-28T00:00:00"/>
    <n v="-286.245"/>
    <n v="6"/>
    <n v="40.69"/>
    <n v="91496"/>
    <x v="1"/>
    <n v="1308.766999562501"/>
  </r>
  <r>
    <n v="2987"/>
    <s v="Natalie Watts"/>
    <x v="0"/>
    <n v="0.09"/>
    <n v="100.98"/>
    <n v="35.840000000000003"/>
    <x v="0"/>
    <x v="2"/>
    <x v="0"/>
    <x v="10"/>
    <x v="0"/>
    <s v="Bush Westfield Collection Bookcases, Fully Assembled"/>
    <n v="0.62"/>
    <s v="United States"/>
    <x v="1"/>
    <x v="20"/>
    <s v="West Des Moines"/>
    <n v="50265"/>
    <x v="176"/>
    <d v="2015-06-28T00:00:00"/>
    <n v="-103.624"/>
    <n v="17"/>
    <n v="1700.38"/>
    <n v="91180"/>
    <x v="1"/>
    <n v="1810.5800072700113"/>
  </r>
  <r>
    <n v="2987"/>
    <s v="Natalie Watts"/>
    <x v="0"/>
    <n v="0.1"/>
    <n v="5.78"/>
    <n v="7.96"/>
    <x v="1"/>
    <x v="2"/>
    <x v="2"/>
    <x v="7"/>
    <x v="5"/>
    <s v="Xerox 196"/>
    <n v="0.36"/>
    <s v="United States"/>
    <x v="1"/>
    <x v="20"/>
    <s v="West Des Moines"/>
    <n v="50265"/>
    <x v="176"/>
    <d v="2015-06-28T00:00:00"/>
    <n v="-57.823999999999998"/>
    <n v="6"/>
    <n v="35.96"/>
    <n v="91180"/>
    <x v="1"/>
    <n v="369.46854628886797"/>
  </r>
  <r>
    <n v="3209"/>
    <s v="Elsie Floyd"/>
    <x v="0"/>
    <n v="0.03"/>
    <n v="4.9800000000000004"/>
    <n v="4.62"/>
    <x v="2"/>
    <x v="3"/>
    <x v="1"/>
    <x v="1"/>
    <x v="1"/>
    <s v="Imation 3.5&quot;, DISKETTE 44766 HGHLD3.52HD/FM, 10/Pack"/>
    <n v="0.64"/>
    <s v="United States"/>
    <x v="2"/>
    <x v="8"/>
    <s v="Beverly Hills"/>
    <n v="90210"/>
    <x v="176"/>
    <d v="2015-06-29T00:00:00"/>
    <n v="-30.45"/>
    <n v="8"/>
    <n v="44.24"/>
    <n v="90739"/>
    <x v="2"/>
    <n v="469.01347603571406"/>
  </r>
  <r>
    <n v="1357"/>
    <s v="Marguerite Yu"/>
    <x v="1"/>
    <n v="7.0000000000000007E-2"/>
    <n v="119.99"/>
    <n v="16.8"/>
    <x v="0"/>
    <x v="2"/>
    <x v="1"/>
    <x v="3"/>
    <x v="0"/>
    <s v="Epson C62 Color Inkjet Printer"/>
    <n v="0.35"/>
    <s v="United States"/>
    <x v="1"/>
    <x v="18"/>
    <s v="Weslaco"/>
    <n v="78596"/>
    <x v="176"/>
    <d v="2015-06-30T00:00:00"/>
    <n v="1206.5961"/>
    <n v="15"/>
    <n v="1748.69"/>
    <n v="88185"/>
    <x v="1"/>
    <n v="2181.8850802642123"/>
  </r>
  <r>
    <n v="1733"/>
    <s v="Nina Horne Kelly"/>
    <x v="1"/>
    <n v="0.02"/>
    <n v="30.98"/>
    <n v="17.079999999999998"/>
    <x v="1"/>
    <x v="0"/>
    <x v="2"/>
    <x v="7"/>
    <x v="5"/>
    <s v="Xerox 197"/>
    <n v="0.4"/>
    <s v="United States"/>
    <x v="3"/>
    <x v="31"/>
    <s v="Washington"/>
    <n v="20012"/>
    <x v="176"/>
    <d v="2015-06-29T00:00:00"/>
    <n v="-32.28"/>
    <n v="13"/>
    <n v="438.25"/>
    <n v="59937"/>
    <x v="3"/>
    <n v="480.79218157721954"/>
  </r>
  <r>
    <n v="1735"/>
    <s v="Eric West"/>
    <x v="1"/>
    <n v="0.02"/>
    <n v="30.98"/>
    <n v="17.079999999999998"/>
    <x v="1"/>
    <x v="0"/>
    <x v="2"/>
    <x v="7"/>
    <x v="5"/>
    <s v="Xerox 197"/>
    <n v="0.4"/>
    <s v="United States"/>
    <x v="3"/>
    <x v="11"/>
    <s v="Hempstead"/>
    <n v="11550"/>
    <x v="176"/>
    <d v="2015-06-29T00:00:00"/>
    <n v="-16.14"/>
    <n v="3"/>
    <n v="101.13"/>
    <n v="88444"/>
    <x v="3"/>
    <n v="497.31995673647083"/>
  </r>
  <r>
    <n v="1191"/>
    <s v="John Morse"/>
    <x v="2"/>
    <n v="0.03"/>
    <n v="28.53"/>
    <n v="1.49"/>
    <x v="1"/>
    <x v="0"/>
    <x v="2"/>
    <x v="5"/>
    <x v="5"/>
    <s v="Lock-Up Easel 'Spel-Binder'"/>
    <n v="0.38"/>
    <s v="United States"/>
    <x v="3"/>
    <x v="22"/>
    <s v="New Britain"/>
    <n v="6050"/>
    <x v="176"/>
    <d v="2015-07-01T00:00:00"/>
    <n v="59.4405"/>
    <n v="3"/>
    <n v="88.84"/>
    <n v="87587"/>
    <x v="3"/>
    <n v="195.16738212733267"/>
  </r>
  <r>
    <n v="1193"/>
    <s v="Louis Parrish"/>
    <x v="2"/>
    <n v="0.09"/>
    <n v="49.99"/>
    <n v="19.989999999999998"/>
    <x v="1"/>
    <x v="0"/>
    <x v="1"/>
    <x v="1"/>
    <x v="5"/>
    <s v="Zoom V.92 USB External Faxmodem"/>
    <n v="0.41"/>
    <s v="United States"/>
    <x v="3"/>
    <x v="31"/>
    <s v="Washington"/>
    <n v="20016"/>
    <x v="176"/>
    <d v="2015-06-30T00:00:00"/>
    <n v="-17.03"/>
    <n v="48"/>
    <n v="2373.3200000000002"/>
    <n v="11206"/>
    <x v="3"/>
    <n v="680.71063692912583"/>
  </r>
  <r>
    <n v="1193"/>
    <s v="Louis Parrish"/>
    <x v="2"/>
    <n v="0.03"/>
    <n v="28.53"/>
    <n v="1.49"/>
    <x v="1"/>
    <x v="0"/>
    <x v="2"/>
    <x v="5"/>
    <x v="5"/>
    <s v="Lock-Up Easel 'Spel-Binder'"/>
    <n v="0.38"/>
    <s v="United States"/>
    <x v="3"/>
    <x v="31"/>
    <s v="Washington"/>
    <n v="20016"/>
    <x v="176"/>
    <d v="2015-07-01T00:00:00"/>
    <n v="39.627000000000002"/>
    <n v="11"/>
    <n v="325.73"/>
    <n v="11206"/>
    <x v="3"/>
    <n v="174.87784847690972"/>
  </r>
  <r>
    <n v="1203"/>
    <s v="Judy Merritt"/>
    <x v="2"/>
    <n v="0.09"/>
    <n v="49.99"/>
    <n v="19.989999999999998"/>
    <x v="1"/>
    <x v="0"/>
    <x v="1"/>
    <x v="1"/>
    <x v="5"/>
    <s v="Zoom V.92 USB External Faxmodem"/>
    <n v="0.41"/>
    <s v="United States"/>
    <x v="3"/>
    <x v="40"/>
    <s v="Cranston"/>
    <n v="2920"/>
    <x v="176"/>
    <d v="2015-06-30T00:00:00"/>
    <n v="-8.5150000000000006"/>
    <n v="12"/>
    <n v="593.33000000000004"/>
    <n v="87587"/>
    <x v="3"/>
    <n v="689.43021595521168"/>
  </r>
  <r>
    <n v="2801"/>
    <s v="Jimmy Wang"/>
    <x v="2"/>
    <n v="0"/>
    <n v="17.52"/>
    <n v="8.17"/>
    <x v="1"/>
    <x v="2"/>
    <x v="2"/>
    <x v="8"/>
    <x v="6"/>
    <s v="Bionaire 99.97% HEPA Air Cleaner"/>
    <n v="0.5"/>
    <s v="United States"/>
    <x v="2"/>
    <x v="41"/>
    <s v="Chandler"/>
    <n v="85224"/>
    <x v="176"/>
    <d v="2015-07-03T00:00:00"/>
    <n v="52.764000000000003"/>
    <n v="15"/>
    <n v="284.33999999999997"/>
    <n v="91049"/>
    <x v="2"/>
    <n v="497.50798028093982"/>
  </r>
  <r>
    <n v="3226"/>
    <s v="Arthur Gold"/>
    <x v="4"/>
    <n v="0.06"/>
    <n v="22.24"/>
    <n v="1.99"/>
    <x v="1"/>
    <x v="0"/>
    <x v="1"/>
    <x v="1"/>
    <x v="1"/>
    <s v="Verbatim DVD-R, 3.95GB, SR, Mitsubishi Branded, Jewel"/>
    <n v="0.43"/>
    <s v="United States"/>
    <x v="0"/>
    <x v="34"/>
    <s v="Hendersonville"/>
    <n v="37075"/>
    <x v="176"/>
    <d v="2015-06-30T00:00:00"/>
    <n v="95.388000000000005"/>
    <n v="12"/>
    <n v="255.88"/>
    <n v="86509"/>
    <x v="0"/>
    <n v="180.81936494038362"/>
  </r>
  <r>
    <n v="2448"/>
    <s v="Melanie Morrow"/>
    <x v="1"/>
    <n v="0.09"/>
    <n v="6.48"/>
    <n v="7.03"/>
    <x v="1"/>
    <x v="1"/>
    <x v="2"/>
    <x v="7"/>
    <x v="5"/>
    <s v="Xerox 214"/>
    <n v="0.37"/>
    <s v="United States"/>
    <x v="1"/>
    <x v="7"/>
    <s v="Edina"/>
    <n v="55410"/>
    <x v="177"/>
    <d v="2015-07-01T00:00:00"/>
    <n v="-126.208"/>
    <n v="16"/>
    <n v="96.96"/>
    <n v="87790"/>
    <x v="1"/>
    <n v="-61.024110659428068"/>
  </r>
  <r>
    <n v="3374"/>
    <s v="Jamie Ward"/>
    <x v="1"/>
    <n v="0.05"/>
    <n v="73.98"/>
    <n v="12.14"/>
    <x v="1"/>
    <x v="2"/>
    <x v="1"/>
    <x v="1"/>
    <x v="5"/>
    <s v="Keytronic 105-Key Spanish Keyboard"/>
    <n v="0.67"/>
    <s v="United States"/>
    <x v="3"/>
    <x v="36"/>
    <s v="Odenton"/>
    <n v="21113"/>
    <x v="177"/>
    <d v="2015-06-30T00:00:00"/>
    <n v="-1.9039999999999999"/>
    <n v="8"/>
    <n v="600.4"/>
    <n v="87474"/>
    <x v="3"/>
    <n v="754.15636223681975"/>
  </r>
  <r>
    <n v="3374"/>
    <s v="Jamie Ward"/>
    <x v="1"/>
    <n v="0"/>
    <n v="5.98"/>
    <n v="7.15"/>
    <x v="1"/>
    <x v="2"/>
    <x v="2"/>
    <x v="7"/>
    <x v="5"/>
    <s v="Universal Premium White Copier/Laser Paper (20Lb. and 87 Bright)"/>
    <n v="0.36"/>
    <s v="United States"/>
    <x v="3"/>
    <x v="36"/>
    <s v="Odenton"/>
    <n v="21113"/>
    <x v="177"/>
    <d v="2015-07-01T00:00:00"/>
    <n v="-37.048000000000002"/>
    <n v="5"/>
    <n v="34.25"/>
    <n v="87474"/>
    <x v="3"/>
    <n v="142.56667705863063"/>
  </r>
  <r>
    <n v="3374"/>
    <s v="Jamie Ward"/>
    <x v="1"/>
    <n v="0.09"/>
    <n v="3.57"/>
    <n v="4.17"/>
    <x v="1"/>
    <x v="2"/>
    <x v="2"/>
    <x v="2"/>
    <x v="1"/>
    <s v="Barrel Sharpener"/>
    <n v="0.59"/>
    <s v="United States"/>
    <x v="3"/>
    <x v="36"/>
    <s v="Odenton"/>
    <n v="21113"/>
    <x v="177"/>
    <d v="2015-07-01T00:00:00"/>
    <n v="-56.887999999999998"/>
    <n v="9"/>
    <n v="31.45"/>
    <n v="87474"/>
    <x v="3"/>
    <n v="164.03059226228345"/>
  </r>
  <r>
    <n v="1502"/>
    <s v="Renee Huang"/>
    <x v="2"/>
    <n v="0.08"/>
    <n v="5.84"/>
    <n v="1"/>
    <x v="2"/>
    <x v="0"/>
    <x v="2"/>
    <x v="2"/>
    <x v="2"/>
    <s v="Quartet Omega® Colored Chalk, 12/Pack"/>
    <n v="0.38"/>
    <s v="United States"/>
    <x v="0"/>
    <x v="12"/>
    <s v="Coral Springs"/>
    <n v="33065"/>
    <x v="177"/>
    <d v="2015-07-03T00:00:00"/>
    <n v="731.92200000000003"/>
    <n v="11"/>
    <n v="61.39"/>
    <n v="89194"/>
    <x v="0"/>
    <n v="683.91287134250422"/>
  </r>
  <r>
    <n v="1502"/>
    <s v="Renee Huang"/>
    <x v="2"/>
    <n v="0"/>
    <n v="205.99"/>
    <n v="8.99"/>
    <x v="1"/>
    <x v="0"/>
    <x v="1"/>
    <x v="12"/>
    <x v="5"/>
    <s v="StarTAC 8000"/>
    <n v="0.6"/>
    <s v="United States"/>
    <x v="0"/>
    <x v="12"/>
    <s v="Coral Springs"/>
    <n v="33065"/>
    <x v="177"/>
    <d v="2015-07-02T00:00:00"/>
    <n v="186.55799999999999"/>
    <n v="13"/>
    <n v="2435.52"/>
    <n v="89194"/>
    <x v="0"/>
    <n v="1291.3330191328839"/>
  </r>
  <r>
    <n v="1109"/>
    <s v="Dennis Welch"/>
    <x v="4"/>
    <n v="0.08"/>
    <n v="8.3699999999999992"/>
    <n v="10.16"/>
    <x v="1"/>
    <x v="1"/>
    <x v="0"/>
    <x v="11"/>
    <x v="4"/>
    <s v="Westinghouse Clip-On Gooseneck Lamps"/>
    <n v="0.59"/>
    <s v="United States"/>
    <x v="1"/>
    <x v="18"/>
    <s v="Laredo"/>
    <n v="78041"/>
    <x v="177"/>
    <d v="2015-06-29T00:00:00"/>
    <n v="-169.232"/>
    <n v="13"/>
    <n v="108.99"/>
    <n v="86410"/>
    <x v="1"/>
    <n v="192.07147766358085"/>
  </r>
  <r>
    <n v="1183"/>
    <s v="Becky O'Brien"/>
    <x v="3"/>
    <n v="0.04"/>
    <n v="35.99"/>
    <n v="3.3"/>
    <x v="1"/>
    <x v="2"/>
    <x v="1"/>
    <x v="12"/>
    <x v="1"/>
    <s v="Accessory9"/>
    <n v="0.39"/>
    <s v="United States"/>
    <x v="2"/>
    <x v="15"/>
    <s v="Springville"/>
    <n v="84663"/>
    <x v="177"/>
    <d v="2015-06-29T00:00:00"/>
    <n v="184.19550000000001"/>
    <n v="9"/>
    <n v="266.95"/>
    <n v="86914"/>
    <x v="2"/>
    <n v="558.76046593817762"/>
  </r>
  <r>
    <n v="699"/>
    <s v="Jenny Gold"/>
    <x v="1"/>
    <n v="0.01"/>
    <n v="7.89"/>
    <n v="2.82"/>
    <x v="1"/>
    <x v="1"/>
    <x v="2"/>
    <x v="14"/>
    <x v="2"/>
    <s v="Staples Vinyl Coated Paper Clips, 800/Box"/>
    <n v="0.4"/>
    <s v="United States"/>
    <x v="2"/>
    <x v="8"/>
    <s v="Los Angeles"/>
    <n v="90041"/>
    <x v="178"/>
    <d v="2015-07-01T00:00:00"/>
    <n v="38.700000000000003"/>
    <n v="32"/>
    <n v="274.26"/>
    <n v="36647"/>
    <x v="2"/>
    <n v="73.704686515300835"/>
  </r>
  <r>
    <n v="699"/>
    <s v="Jenny Gold"/>
    <x v="1"/>
    <n v="0.09"/>
    <n v="3.68"/>
    <n v="1.32"/>
    <x v="1"/>
    <x v="1"/>
    <x v="2"/>
    <x v="16"/>
    <x v="2"/>
    <s v="*Staples* vLetter Openers, 2/Pack"/>
    <n v="0.83"/>
    <s v="United States"/>
    <x v="2"/>
    <x v="8"/>
    <s v="Los Angeles"/>
    <n v="90041"/>
    <x v="178"/>
    <d v="2015-07-01T00:00:00"/>
    <n v="-21.91"/>
    <n v="24"/>
    <n v="83.16"/>
    <n v="36647"/>
    <x v="2"/>
    <n v="261.53074957316397"/>
  </r>
  <r>
    <n v="699"/>
    <s v="Jenny Gold"/>
    <x v="1"/>
    <n v="0.1"/>
    <n v="9.7100000000000009"/>
    <n v="9.4499999999999993"/>
    <x v="1"/>
    <x v="1"/>
    <x v="2"/>
    <x v="6"/>
    <x v="5"/>
    <s v="Filing/Storage Totes and Swivel Casters"/>
    <n v="0.6"/>
    <s v="United States"/>
    <x v="2"/>
    <x v="8"/>
    <s v="Los Angeles"/>
    <n v="90041"/>
    <x v="178"/>
    <d v="2015-07-03T00:00:00"/>
    <n v="-119.77"/>
    <n v="27"/>
    <n v="261.93"/>
    <n v="36647"/>
    <x v="2"/>
    <n v="207.13983890663965"/>
  </r>
  <r>
    <n v="702"/>
    <s v="Kelly O'Connor"/>
    <x v="1"/>
    <n v="0.01"/>
    <n v="7.89"/>
    <n v="2.82"/>
    <x v="1"/>
    <x v="1"/>
    <x v="2"/>
    <x v="14"/>
    <x v="2"/>
    <s v="Staples Vinyl Coated Paper Clips, 800/Box"/>
    <n v="0.4"/>
    <s v="United States"/>
    <x v="2"/>
    <x v="8"/>
    <s v="Santa Rosa"/>
    <n v="95404"/>
    <x v="178"/>
    <d v="2015-07-01T00:00:00"/>
    <n v="46.44"/>
    <n v="8"/>
    <n v="68.56"/>
    <n v="87979"/>
    <x v="2"/>
    <n v="81.630645606540327"/>
  </r>
  <r>
    <n v="702"/>
    <s v="Kelly O'Connor"/>
    <x v="1"/>
    <n v="0.09"/>
    <n v="3.68"/>
    <n v="1.32"/>
    <x v="1"/>
    <x v="1"/>
    <x v="2"/>
    <x v="16"/>
    <x v="2"/>
    <s v="*Staples* vLetter Openers, 2/Pack"/>
    <n v="0.83"/>
    <s v="United States"/>
    <x v="2"/>
    <x v="8"/>
    <s v="Santa Rosa"/>
    <n v="95404"/>
    <x v="178"/>
    <d v="2015-07-01T00:00:00"/>
    <n v="-17.527999999999999"/>
    <n v="6"/>
    <n v="20.79"/>
    <n v="87979"/>
    <x v="2"/>
    <n v="266.0180302886435"/>
  </r>
  <r>
    <n v="702"/>
    <s v="Kelly O'Connor"/>
    <x v="1"/>
    <n v="0.1"/>
    <n v="9.7100000000000009"/>
    <n v="9.4499999999999993"/>
    <x v="1"/>
    <x v="1"/>
    <x v="2"/>
    <x v="6"/>
    <x v="5"/>
    <s v="Filing/Storage Totes and Swivel Casters"/>
    <n v="0.6"/>
    <s v="United States"/>
    <x v="2"/>
    <x v="8"/>
    <s v="Santa Rosa"/>
    <n v="95404"/>
    <x v="178"/>
    <d v="2015-07-03T00:00:00"/>
    <n v="-95.816000000000003"/>
    <n v="7"/>
    <n v="67.91"/>
    <n v="87979"/>
    <x v="2"/>
    <n v="231.66935106058685"/>
  </r>
  <r>
    <n v="1307"/>
    <s v="Teresa Hill"/>
    <x v="2"/>
    <n v="0.04"/>
    <n v="8.33"/>
    <n v="1.99"/>
    <x v="1"/>
    <x v="0"/>
    <x v="1"/>
    <x v="1"/>
    <x v="1"/>
    <s v="80 Minute Slim Jewel Case CD-R , 10/Pack - Staples"/>
    <n v="0.52"/>
    <s v="United States"/>
    <x v="2"/>
    <x v="14"/>
    <s v="Coos Bay"/>
    <n v="97420"/>
    <x v="178"/>
    <d v="2015-07-07T00:00:00"/>
    <n v="44.892000000000003"/>
    <n v="16"/>
    <n v="131.26"/>
    <n v="91451"/>
    <x v="2"/>
    <n v="240.55622125648759"/>
  </r>
  <r>
    <n v="2089"/>
    <s v="Annie Odom"/>
    <x v="2"/>
    <n v="0.06"/>
    <n v="38.06"/>
    <n v="4.5"/>
    <x v="1"/>
    <x v="3"/>
    <x v="2"/>
    <x v="8"/>
    <x v="5"/>
    <s v="Fellowes Superior 10 Outlet Split Surge Protector"/>
    <n v="0.56000000000000005"/>
    <s v="United States"/>
    <x v="3"/>
    <x v="11"/>
    <s v="New City"/>
    <n v="10956"/>
    <x v="178"/>
    <d v="2015-07-06T00:00:00"/>
    <n v="450.45960000000002"/>
    <n v="17"/>
    <n v="652.84"/>
    <n v="88348"/>
    <x v="3"/>
    <n v="847.45911505868605"/>
  </r>
  <r>
    <n v="2089"/>
    <s v="Annie Odom"/>
    <x v="2"/>
    <n v="0.08"/>
    <n v="599.99"/>
    <n v="24.49"/>
    <x v="1"/>
    <x v="3"/>
    <x v="1"/>
    <x v="4"/>
    <x v="4"/>
    <s v="Hewlett Packard LaserJet 3310 Copier"/>
    <n v="0.37"/>
    <s v="United States"/>
    <x v="3"/>
    <x v="11"/>
    <s v="New City"/>
    <n v="10956"/>
    <x v="178"/>
    <d v="2015-07-08T00:00:00"/>
    <n v="8798.1831000000002"/>
    <n v="22"/>
    <n v="12750.99"/>
    <n v="88348"/>
    <x v="3"/>
    <n v="11537.736862504467"/>
  </r>
  <r>
    <n v="2089"/>
    <s v="Annie Odom"/>
    <x v="2"/>
    <n v="0.1"/>
    <n v="3.98"/>
    <n v="2.97"/>
    <x v="2"/>
    <x v="3"/>
    <x v="2"/>
    <x v="7"/>
    <x v="2"/>
    <s v="Unpadded Memo Slips"/>
    <n v="0.35"/>
    <s v="United States"/>
    <x v="3"/>
    <x v="11"/>
    <s v="New City"/>
    <n v="10956"/>
    <x v="178"/>
    <d v="2015-07-04T00:00:00"/>
    <n v="-5.3849999999999998"/>
    <n v="5"/>
    <n v="20.54"/>
    <n v="88348"/>
    <x v="3"/>
    <n v="-51.602356719202902"/>
  </r>
  <r>
    <n v="2882"/>
    <s v="Andrew Gonzalez"/>
    <x v="2"/>
    <n v="0.05"/>
    <n v="63.94"/>
    <n v="14.48"/>
    <x v="2"/>
    <x v="1"/>
    <x v="0"/>
    <x v="11"/>
    <x v="5"/>
    <s v="Howard Miller 16&quot; Diameter Gallery Wall Clock"/>
    <n v="0.46"/>
    <s v="United States"/>
    <x v="0"/>
    <x v="9"/>
    <s v="Charlotte"/>
    <n v="28206"/>
    <x v="178"/>
    <d v="2015-07-07T00:00:00"/>
    <n v="270.87430000000001"/>
    <n v="21"/>
    <n v="1336.35"/>
    <n v="40224"/>
    <x v="0"/>
    <n v="832.82477315961467"/>
  </r>
  <r>
    <n v="2885"/>
    <s v="Gary Frazier"/>
    <x v="2"/>
    <n v="0.05"/>
    <n v="63.94"/>
    <n v="14.48"/>
    <x v="2"/>
    <x v="1"/>
    <x v="0"/>
    <x v="11"/>
    <x v="5"/>
    <s v="Howard Miller 16&quot; Diameter Gallery Wall Clock"/>
    <n v="0.46"/>
    <s v="United States"/>
    <x v="3"/>
    <x v="27"/>
    <s v="North Royalton"/>
    <n v="44133"/>
    <x v="178"/>
    <d v="2015-07-07T00:00:00"/>
    <n v="219.54419999999999"/>
    <n v="5"/>
    <n v="318.18"/>
    <n v="87634"/>
    <x v="3"/>
    <n v="780.26143042715569"/>
  </r>
  <r>
    <n v="1384"/>
    <s v="George McLamb"/>
    <x v="3"/>
    <n v="7.0000000000000007E-2"/>
    <n v="11.29"/>
    <n v="5.03"/>
    <x v="1"/>
    <x v="1"/>
    <x v="2"/>
    <x v="6"/>
    <x v="5"/>
    <s v="X-Rack™ File for Hanging Folders"/>
    <n v="0.59"/>
    <s v="United States"/>
    <x v="0"/>
    <x v="21"/>
    <s v="Alexandria"/>
    <n v="22304"/>
    <x v="178"/>
    <d v="2015-07-02T00:00:00"/>
    <n v="-163.03"/>
    <n v="11"/>
    <n v="123.18"/>
    <n v="89407"/>
    <x v="0"/>
    <n v="260.65600012521253"/>
  </r>
  <r>
    <n v="1472"/>
    <s v="Tommy Ellis Ritchie"/>
    <x v="3"/>
    <n v="0.02"/>
    <n v="30.98"/>
    <n v="6.5"/>
    <x v="2"/>
    <x v="2"/>
    <x v="1"/>
    <x v="1"/>
    <x v="5"/>
    <s v="Logitech Internet Navigator Keyboard"/>
    <n v="0.79"/>
    <s v="United States"/>
    <x v="3"/>
    <x v="27"/>
    <s v="Westlake"/>
    <n v="44145"/>
    <x v="178"/>
    <d v="2015-07-01T00:00:00"/>
    <n v="-44.624000000000002"/>
    <n v="17"/>
    <n v="552.89"/>
    <n v="87078"/>
    <x v="3"/>
    <n v="660.6665446952519"/>
  </r>
  <r>
    <n v="2276"/>
    <s v="Dennis Block Richardson"/>
    <x v="3"/>
    <n v="0.01"/>
    <n v="195.99"/>
    <n v="8.99"/>
    <x v="1"/>
    <x v="1"/>
    <x v="1"/>
    <x v="12"/>
    <x v="5"/>
    <s v="T28 WORLD"/>
    <n v="0.6"/>
    <s v="United States"/>
    <x v="3"/>
    <x v="11"/>
    <s v="Niagara Falls"/>
    <n v="14304"/>
    <x v="178"/>
    <d v="2015-06-30T00:00:00"/>
    <n v="2653.7813999999998"/>
    <n v="22"/>
    <n v="3846.06"/>
    <n v="91502"/>
    <x v="3"/>
    <n v="3881.254841568825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4">
  <r>
    <n v="1"/>
    <n v="3"/>
    <x v="0"/>
    <n v="90000"/>
    <n v="2"/>
    <x v="0"/>
    <s v="TRUE"/>
  </r>
  <r>
    <n v="2"/>
    <n v="5"/>
    <x v="1"/>
    <n v="60000"/>
    <n v="3"/>
    <x v="0"/>
    <s v="FALSE"/>
  </r>
  <r>
    <n v="3"/>
    <n v="11"/>
    <x v="0"/>
    <n v="60000"/>
    <n v="3"/>
    <x v="0"/>
    <s v="TRUE"/>
  </r>
  <r>
    <n v="4"/>
    <n v="14"/>
    <x v="1"/>
    <n v="90000"/>
    <n v="0"/>
    <x v="0"/>
    <s v="FALSE"/>
  </r>
  <r>
    <n v="5"/>
    <n v="15"/>
    <x v="1"/>
    <n v="80000"/>
    <n v="5"/>
    <x v="0"/>
    <s v="TRUE"/>
  </r>
  <r>
    <n v="6"/>
    <n v="16"/>
    <x v="1"/>
    <n v="70000"/>
    <n v="0"/>
    <x v="0"/>
    <s v="TRUE"/>
  </r>
  <r>
    <n v="7"/>
    <n v="18"/>
    <x v="1"/>
    <n v="70000"/>
    <n v="0"/>
    <x v="0"/>
    <s v="TRUE"/>
  </r>
  <r>
    <n v="8"/>
    <n v="19"/>
    <x v="0"/>
    <n v="60000"/>
    <n v="3"/>
    <x v="0"/>
    <s v="TRUE"/>
  </r>
  <r>
    <n v="9"/>
    <n v="21"/>
    <x v="1"/>
    <n v="60000"/>
    <n v="4"/>
    <x v="0"/>
    <s v="TRUE"/>
  </r>
  <r>
    <n v="10"/>
    <n v="24"/>
    <x v="1"/>
    <n v="70000"/>
    <n v="0"/>
    <x v="0"/>
    <s v="FALSE"/>
  </r>
  <r>
    <n v="11"/>
    <n v="27"/>
    <x v="1"/>
    <n v="70000"/>
    <n v="0"/>
    <x v="0"/>
    <s v="FALSE"/>
  </r>
  <r>
    <n v="12"/>
    <n v="32"/>
    <x v="0"/>
    <n v="60000"/>
    <n v="4"/>
    <x v="0"/>
    <s v="TRUE"/>
  </r>
  <r>
    <n v="13"/>
    <n v="33"/>
    <x v="0"/>
    <n v="100000"/>
    <n v="2"/>
    <x v="0"/>
    <s v="TRUE"/>
  </r>
  <r>
    <n v="14"/>
    <n v="43"/>
    <x v="0"/>
    <n v="100000"/>
    <n v="2"/>
    <x v="0"/>
    <s v="TRUE"/>
  </r>
  <r>
    <n v="15"/>
    <n v="52"/>
    <x v="1"/>
    <n v="100000"/>
    <n v="3"/>
    <x v="0"/>
    <s v="FALSE"/>
  </r>
  <r>
    <n v="16"/>
    <n v="53"/>
    <x v="1"/>
    <n v="30000"/>
    <n v="0"/>
    <x v="1"/>
    <s v="FALSE"/>
  </r>
  <r>
    <n v="17"/>
    <n v="56"/>
    <x v="0"/>
    <n v="30000"/>
    <n v="0"/>
    <x v="1"/>
    <s v="TRUE"/>
  </r>
  <r>
    <n v="18"/>
    <n v="62"/>
    <x v="1"/>
    <n v="20000"/>
    <n v="4"/>
    <x v="2"/>
    <s v="TRUE"/>
  </r>
  <r>
    <n v="19"/>
    <n v="64"/>
    <x v="1"/>
    <n v="30000"/>
    <n v="2"/>
    <x v="1"/>
    <s v="TRUE"/>
  </r>
  <r>
    <n v="20"/>
    <n v="67"/>
    <x v="1"/>
    <n v="40000"/>
    <n v="0"/>
    <x v="2"/>
    <s v="FALSE"/>
  </r>
  <r>
    <n v="21"/>
    <n v="68"/>
    <x v="1"/>
    <n v="40000"/>
    <n v="0"/>
    <x v="2"/>
    <s v="FALSE"/>
  </r>
  <r>
    <n v="22"/>
    <n v="70"/>
    <x v="1"/>
    <n v="40000"/>
    <n v="0"/>
    <x v="1"/>
    <s v="FALSE"/>
  </r>
  <r>
    <n v="23"/>
    <n v="83"/>
    <x v="0"/>
    <n v="40000"/>
    <n v="0"/>
    <x v="1"/>
    <s v="TRUE"/>
  </r>
  <r>
    <n v="24"/>
    <n v="84"/>
    <x v="0"/>
    <n v="40000"/>
    <n v="0"/>
    <x v="1"/>
    <s v="TRUE"/>
  </r>
  <r>
    <n v="25"/>
    <n v="87"/>
    <x v="0"/>
    <n v="60000"/>
    <n v="0"/>
    <x v="1"/>
    <s v="TRUE"/>
  </r>
  <r>
    <n v="26"/>
    <n v="91"/>
    <x v="0"/>
    <n v="10000"/>
    <n v="2"/>
    <x v="3"/>
    <s v="TRUE"/>
  </r>
  <r>
    <n v="27"/>
    <n v="92"/>
    <x v="1"/>
    <n v="30000"/>
    <n v="2"/>
    <x v="1"/>
    <s v="FALSE"/>
  </r>
  <r>
    <n v="28"/>
    <n v="94"/>
    <x v="0"/>
    <n v="30000"/>
    <n v="2"/>
    <x v="1"/>
    <s v="TRUE"/>
  </r>
  <r>
    <n v="29"/>
    <n v="97"/>
    <x v="0"/>
    <n v="30000"/>
    <n v="2"/>
    <x v="1"/>
    <s v="TRUE"/>
  </r>
  <r>
    <n v="30"/>
    <n v="101"/>
    <x v="0"/>
    <n v="30000"/>
    <n v="2"/>
    <x v="1"/>
    <s v="TRUE"/>
  </r>
  <r>
    <n v="31"/>
    <n v="102"/>
    <x v="0"/>
    <n v="10000"/>
    <n v="2"/>
    <x v="3"/>
    <s v="TRUE"/>
  </r>
  <r>
    <n v="32"/>
    <n v="107"/>
    <x v="0"/>
    <n v="20000"/>
    <n v="4"/>
    <x v="2"/>
    <s v="TRUE"/>
  </r>
  <r>
    <n v="33"/>
    <n v="109"/>
    <x v="0"/>
    <n v="20000"/>
    <n v="4"/>
    <x v="2"/>
    <s v="TRUE"/>
  </r>
  <r>
    <n v="34"/>
    <n v="114"/>
    <x v="0"/>
    <n v="20000"/>
    <n v="4"/>
    <x v="2"/>
    <s v="TRUE"/>
  </r>
  <r>
    <n v="35"/>
    <n v="115"/>
    <x v="0"/>
    <n v="20000"/>
    <n v="4"/>
    <x v="2"/>
    <s v="TRUE"/>
  </r>
  <r>
    <n v="36"/>
    <n v="117"/>
    <x v="0"/>
    <n v="10000"/>
    <n v="2"/>
    <x v="3"/>
    <s v="TRUE"/>
  </r>
  <r>
    <n v="37"/>
    <n v="120"/>
    <x v="0"/>
    <n v="60000"/>
    <n v="0"/>
    <x v="1"/>
    <s v="TRUE"/>
  </r>
  <r>
    <n v="38"/>
    <n v="123"/>
    <x v="1"/>
    <n v="40000"/>
    <n v="0"/>
    <x v="3"/>
    <s v="FALSE"/>
  </r>
  <r>
    <n v="39"/>
    <n v="129"/>
    <x v="0"/>
    <n v="10000"/>
    <n v="2"/>
    <x v="3"/>
    <s v="TRUE"/>
  </r>
  <r>
    <n v="40"/>
    <n v="136"/>
    <x v="0"/>
    <n v="30000"/>
    <n v="3"/>
    <x v="1"/>
    <s v="TRUE"/>
  </r>
  <r>
    <n v="41"/>
    <n v="142"/>
    <x v="0"/>
    <n v="30000"/>
    <n v="0"/>
    <x v="1"/>
    <s v="TRUE"/>
  </r>
  <r>
    <n v="42"/>
    <n v="144"/>
    <x v="0"/>
    <n v="60000"/>
    <n v="0"/>
    <x v="1"/>
    <s v="TRUE"/>
  </r>
  <r>
    <n v="43"/>
    <n v="145"/>
    <x v="0"/>
    <n v="70000"/>
    <n v="0"/>
    <x v="1"/>
    <s v="TRUE"/>
  </r>
  <r>
    <n v="44"/>
    <n v="146"/>
    <x v="0"/>
    <n v="60000"/>
    <n v="0"/>
    <x v="1"/>
    <s v="TRUE"/>
  </r>
  <r>
    <n v="45"/>
    <n v="151"/>
    <x v="0"/>
    <n v="20000"/>
    <n v="2"/>
    <x v="3"/>
    <s v="TRUE"/>
  </r>
  <r>
    <n v="46"/>
    <n v="152"/>
    <x v="1"/>
    <n v="30000"/>
    <n v="3"/>
    <x v="2"/>
    <s v="FALSE"/>
  </r>
  <r>
    <n v="47"/>
    <n v="156"/>
    <x v="0"/>
    <n v="30000"/>
    <n v="3"/>
    <x v="2"/>
    <s v="TRUE"/>
  </r>
  <r>
    <n v="48"/>
    <n v="164"/>
    <x v="0"/>
    <n v="30000"/>
    <n v="3"/>
    <x v="2"/>
    <s v="FALSE"/>
  </r>
  <r>
    <n v="49"/>
    <n v="166"/>
    <x v="0"/>
    <n v="30000"/>
    <n v="3"/>
    <x v="2"/>
    <s v="TRUE"/>
  </r>
  <r>
    <n v="50"/>
    <n v="169"/>
    <x v="1"/>
    <n v="40000"/>
    <n v="0"/>
    <x v="3"/>
    <s v="TRUE"/>
  </r>
  <r>
    <n v="51"/>
    <n v="171"/>
    <x v="0"/>
    <n v="30000"/>
    <n v="3"/>
    <x v="2"/>
    <s v="TRUE"/>
  </r>
  <r>
    <n v="52"/>
    <n v="181"/>
    <x v="1"/>
    <n v="30000"/>
    <n v="3"/>
    <x v="2"/>
    <s v="FALSE"/>
  </r>
  <r>
    <n v="53"/>
    <n v="184"/>
    <x v="1"/>
    <n v="40000"/>
    <n v="2"/>
    <x v="1"/>
    <s v="FALSE"/>
  </r>
  <r>
    <n v="54"/>
    <n v="188"/>
    <x v="0"/>
    <n v="60000"/>
    <n v="0"/>
    <x v="1"/>
    <s v="FALSE"/>
  </r>
  <r>
    <n v="55"/>
    <n v="190"/>
    <x v="0"/>
    <n v="40000"/>
    <n v="2"/>
    <x v="1"/>
    <s v="TRUE"/>
  </r>
  <r>
    <n v="56"/>
    <n v="191"/>
    <x v="0"/>
    <n v="40000"/>
    <n v="2"/>
    <x v="1"/>
    <s v="TRUE"/>
  </r>
  <r>
    <n v="57"/>
    <n v="193"/>
    <x v="0"/>
    <n v="40000"/>
    <n v="3"/>
    <x v="1"/>
    <s v="TRUE"/>
  </r>
  <r>
    <n v="58"/>
    <n v="194"/>
    <x v="0"/>
    <n v="70000"/>
    <n v="2"/>
    <x v="4"/>
    <s v="TRUE"/>
  </r>
  <r>
    <n v="59"/>
    <n v="197"/>
    <x v="0"/>
    <n v="80000"/>
    <n v="2"/>
    <x v="1"/>
    <s v="TRUE"/>
  </r>
  <r>
    <n v="60"/>
    <n v="198"/>
    <x v="1"/>
    <n v="80000"/>
    <n v="2"/>
    <x v="1"/>
    <s v="TRUE"/>
  </r>
  <r>
    <n v="61"/>
    <n v="202"/>
    <x v="0"/>
    <n v="80000"/>
    <n v="2"/>
    <x v="1"/>
    <s v="TRUE"/>
  </r>
  <r>
    <n v="62"/>
    <n v="210"/>
    <x v="0"/>
    <n v="80000"/>
    <n v="2"/>
    <x v="1"/>
    <s v="TRUE"/>
  </r>
  <r>
    <n v="63"/>
    <n v="211"/>
    <x v="0"/>
    <n v="40000"/>
    <n v="0"/>
    <x v="2"/>
    <s v="TRUE"/>
  </r>
  <r>
    <n v="64"/>
    <n v="218"/>
    <x v="1"/>
    <n v="40000"/>
    <n v="0"/>
    <x v="2"/>
    <s v="TRUE"/>
  </r>
  <r>
    <n v="65"/>
    <n v="228"/>
    <x v="0"/>
    <n v="40000"/>
    <n v="0"/>
    <x v="2"/>
    <s v="TRUE"/>
  </r>
  <r>
    <n v="66"/>
    <n v="233"/>
    <x v="0"/>
    <n v="60000"/>
    <n v="0"/>
    <x v="1"/>
    <s v="FALSE"/>
  </r>
  <r>
    <n v="67"/>
    <n v="234"/>
    <x v="0"/>
    <n v="70000"/>
    <n v="0"/>
    <x v="1"/>
    <s v="TRUE"/>
  </r>
  <r>
    <n v="68"/>
    <n v="236"/>
    <x v="1"/>
    <n v="60000"/>
    <n v="0"/>
    <x v="1"/>
    <s v="TRUE"/>
  </r>
  <r>
    <n v="69"/>
    <n v="240"/>
    <x v="1"/>
    <n v="80000"/>
    <n v="2"/>
    <x v="2"/>
    <s v="TRUE"/>
  </r>
  <r>
    <n v="70"/>
    <n v="241"/>
    <x v="1"/>
    <n v="80000"/>
    <n v="2"/>
    <x v="2"/>
    <s v="FALSE"/>
  </r>
  <r>
    <n v="71"/>
    <n v="247"/>
    <x v="0"/>
    <n v="80000"/>
    <n v="2"/>
    <x v="2"/>
    <s v="TRUE"/>
  </r>
  <r>
    <n v="72"/>
    <n v="250"/>
    <x v="1"/>
    <n v="80000"/>
    <n v="2"/>
    <x v="2"/>
    <s v="TRUE"/>
  </r>
  <r>
    <n v="73"/>
    <n v="254"/>
    <x v="1"/>
    <n v="80000"/>
    <n v="2"/>
    <x v="2"/>
    <s v="FALSE"/>
  </r>
  <r>
    <n v="74"/>
    <n v="256"/>
    <x v="1"/>
    <n v="70000"/>
    <n v="2"/>
    <x v="2"/>
    <s v="TRUE"/>
  </r>
  <r>
    <n v="75"/>
    <n v="258"/>
    <x v="1"/>
    <n v="70000"/>
    <n v="2"/>
    <x v="2"/>
    <s v="TRUE"/>
  </r>
  <r>
    <n v="76"/>
    <n v="259"/>
    <x v="1"/>
    <n v="80000"/>
    <n v="2"/>
    <x v="2"/>
    <s v="TRUE"/>
  </r>
  <r>
    <n v="77"/>
    <n v="263"/>
    <x v="1"/>
    <n v="80000"/>
    <n v="2"/>
    <x v="2"/>
    <s v="TRUE"/>
  </r>
  <r>
    <n v="78"/>
    <n v="266"/>
    <x v="1"/>
    <n v="80000"/>
    <n v="2"/>
    <x v="2"/>
    <s v="FALSE"/>
  </r>
  <r>
    <n v="79"/>
    <n v="268"/>
    <x v="1"/>
    <n v="40000"/>
    <n v="0"/>
    <x v="2"/>
    <s v="FALSE"/>
  </r>
  <r>
    <n v="80"/>
    <n v="269"/>
    <x v="1"/>
    <n v="160000"/>
    <n v="0"/>
    <x v="4"/>
    <s v="TRUE"/>
  </r>
  <r>
    <n v="81"/>
    <n v="271"/>
    <x v="0"/>
    <n v="170000"/>
    <n v="0"/>
    <x v="4"/>
    <s v="TRUE"/>
  </r>
  <r>
    <n v="82"/>
    <n v="272"/>
    <x v="0"/>
    <n v="120000"/>
    <n v="2"/>
    <x v="0"/>
    <s v="TRUE"/>
  </r>
  <r>
    <n v="83"/>
    <n v="275"/>
    <x v="1"/>
    <n v="130000"/>
    <n v="0"/>
    <x v="4"/>
    <s v="FALSE"/>
  </r>
  <r>
    <n v="84"/>
    <n v="276"/>
    <x v="0"/>
    <n v="130000"/>
    <n v="0"/>
    <x v="4"/>
    <s v="TRUE"/>
  </r>
  <r>
    <n v="85"/>
    <n v="282"/>
    <x v="1"/>
    <n v="80000"/>
    <n v="2"/>
    <x v="3"/>
    <s v="FALSE"/>
  </r>
  <r>
    <n v="86"/>
    <n v="283"/>
    <x v="1"/>
    <n v="60000"/>
    <n v="2"/>
    <x v="2"/>
    <s v="FALSE"/>
  </r>
  <r>
    <n v="87"/>
    <n v="286"/>
    <x v="0"/>
    <n v="70000"/>
    <n v="2"/>
    <x v="1"/>
    <s v="TRUE"/>
  </r>
  <r>
    <n v="88"/>
    <n v="288"/>
    <x v="0"/>
    <n v="70000"/>
    <n v="3"/>
    <x v="1"/>
    <s v="FALSE"/>
  </r>
  <r>
    <n v="89"/>
    <n v="290"/>
    <x v="0"/>
    <n v="80000"/>
    <n v="2"/>
    <x v="0"/>
    <s v="TRUE"/>
  </r>
  <r>
    <n v="90"/>
    <n v="306"/>
    <x v="1"/>
    <n v="80000"/>
    <n v="2"/>
    <x v="0"/>
    <s v="TRUE"/>
  </r>
  <r>
    <n v="91"/>
    <n v="308"/>
    <x v="1"/>
    <n v="90000"/>
    <n v="2"/>
    <x v="1"/>
    <s v="TRUE"/>
  </r>
  <r>
    <n v="92"/>
    <n v="314"/>
    <x v="0"/>
    <n v="90000"/>
    <n v="2"/>
    <x v="1"/>
    <s v="TRUE"/>
  </r>
  <r>
    <n v="93"/>
    <n v="315"/>
    <x v="0"/>
    <n v="90000"/>
    <n v="2"/>
    <x v="0"/>
    <s v="TRUE"/>
  </r>
  <r>
    <n v="94"/>
    <n v="317"/>
    <x v="0"/>
    <n v="100000"/>
    <n v="0"/>
    <x v="4"/>
    <s v="TRUE"/>
  </r>
  <r>
    <n v="95"/>
    <n v="321"/>
    <x v="1"/>
    <n v="70000"/>
    <n v="1"/>
    <x v="1"/>
    <s v="FALSE"/>
  </r>
  <r>
    <n v="96"/>
    <n v="326"/>
    <x v="1"/>
    <n v="70000"/>
    <n v="1"/>
    <x v="1"/>
    <s v="TRUE"/>
  </r>
  <r>
    <n v="97"/>
    <n v="329"/>
    <x v="0"/>
    <n v="60000"/>
    <n v="1"/>
    <x v="0"/>
    <s v="TRUE"/>
  </r>
  <r>
    <n v="98"/>
    <n v="331"/>
    <x v="0"/>
    <n v="60000"/>
    <n v="1"/>
    <x v="1"/>
    <s v="TRUE"/>
  </r>
  <r>
    <n v="99"/>
    <n v="335"/>
    <x v="1"/>
    <n v="60000"/>
    <n v="1"/>
    <x v="1"/>
    <s v="FALSE"/>
  </r>
  <r>
    <n v="100"/>
    <n v="339"/>
    <x v="0"/>
    <n v="60000"/>
    <n v="1"/>
    <x v="0"/>
    <s v="TRUE"/>
  </r>
  <r>
    <n v="101"/>
    <n v="342"/>
    <x v="1"/>
    <n v="60000"/>
    <n v="1"/>
    <x v="1"/>
    <s v="TRUE"/>
  </r>
  <r>
    <n v="102"/>
    <n v="343"/>
    <x v="1"/>
    <n v="70000"/>
    <n v="0"/>
    <x v="0"/>
    <s v="FALSE"/>
  </r>
  <r>
    <n v="103"/>
    <n v="344"/>
    <x v="1"/>
    <n v="80000"/>
    <n v="5"/>
    <x v="0"/>
    <s v="TRUE"/>
  </r>
  <r>
    <n v="104"/>
    <n v="349"/>
    <x v="1"/>
    <n v="70000"/>
    <n v="0"/>
    <x v="0"/>
    <s v="TRUE"/>
  </r>
  <r>
    <n v="105"/>
    <n v="351"/>
    <x v="0"/>
    <n v="70000"/>
    <n v="0"/>
    <x v="0"/>
    <s v="FALSE"/>
  </r>
  <r>
    <n v="106"/>
    <n v="353"/>
    <x v="1"/>
    <n v="70000"/>
    <n v="0"/>
    <x v="0"/>
    <s v="FALSE"/>
  </r>
  <r>
    <n v="107"/>
    <n v="357"/>
    <x v="1"/>
    <n v="70000"/>
    <n v="0"/>
    <x v="0"/>
    <s v="FALSE"/>
  </r>
  <r>
    <n v="108"/>
    <n v="358"/>
    <x v="0"/>
    <n v="90000"/>
    <n v="1"/>
    <x v="0"/>
    <s v="TRUE"/>
  </r>
  <r>
    <n v="109"/>
    <n v="366"/>
    <x v="1"/>
    <n v="70000"/>
    <n v="0"/>
    <x v="0"/>
    <s v="FALSE"/>
  </r>
  <r>
    <n v="110"/>
    <n v="369"/>
    <x v="1"/>
    <n v="70000"/>
    <n v="0"/>
    <x v="0"/>
    <s v="FALSE"/>
  </r>
  <r>
    <n v="111"/>
    <n v="370"/>
    <x v="0"/>
    <n v="60000"/>
    <n v="1"/>
    <x v="1"/>
    <s v="TRUE"/>
  </r>
  <r>
    <n v="112"/>
    <n v="371"/>
    <x v="0"/>
    <n v="60000"/>
    <n v="1"/>
    <x v="1"/>
    <s v="TRUE"/>
  </r>
  <r>
    <n v="113"/>
    <n v="373"/>
    <x v="0"/>
    <n v="60000"/>
    <n v="1"/>
    <x v="1"/>
    <s v="TRUE"/>
  </r>
  <r>
    <n v="114"/>
    <n v="375"/>
    <x v="0"/>
    <n v="70000"/>
    <n v="5"/>
    <x v="0"/>
    <s v="TRUE"/>
  </r>
  <r>
    <n v="115"/>
    <n v="377"/>
    <x v="1"/>
    <n v="70000"/>
    <n v="5"/>
    <x v="1"/>
    <s v="TRUE"/>
  </r>
  <r>
    <n v="116"/>
    <n v="381"/>
    <x v="0"/>
    <n v="70000"/>
    <n v="5"/>
    <x v="1"/>
    <s v="TRUE"/>
  </r>
  <r>
    <n v="117"/>
    <n v="383"/>
    <x v="0"/>
    <n v="70000"/>
    <n v="5"/>
    <x v="1"/>
    <s v="TRUE"/>
  </r>
  <r>
    <n v="118"/>
    <n v="387"/>
    <x v="0"/>
    <n v="70000"/>
    <n v="5"/>
    <x v="1"/>
    <s v="TRUE"/>
  </r>
  <r>
    <n v="119"/>
    <n v="388"/>
    <x v="1"/>
    <n v="80000"/>
    <n v="1"/>
    <x v="1"/>
    <s v="FALSE"/>
  </r>
  <r>
    <n v="120"/>
    <n v="389"/>
    <x v="1"/>
    <n v="30000"/>
    <n v="2"/>
    <x v="1"/>
    <s v="FALSE"/>
  </r>
  <r>
    <n v="121"/>
    <n v="392"/>
    <x v="1"/>
    <n v="40000"/>
    <n v="2"/>
    <x v="0"/>
    <s v="TRUE"/>
  </r>
  <r>
    <n v="122"/>
    <n v="393"/>
    <x v="0"/>
    <n v="70000"/>
    <n v="5"/>
    <x v="1"/>
    <s v="TRUE"/>
  </r>
  <r>
    <n v="123"/>
    <n v="395"/>
    <x v="0"/>
    <n v="70000"/>
    <n v="5"/>
    <x v="1"/>
    <s v="TRUE"/>
  </r>
  <r>
    <n v="124"/>
    <n v="397"/>
    <x v="0"/>
    <n v="70000"/>
    <n v="5"/>
    <x v="1"/>
    <s v="TRUE"/>
  </r>
  <r>
    <n v="125"/>
    <n v="398"/>
    <x v="1"/>
    <n v="80000"/>
    <n v="1"/>
    <x v="1"/>
    <s v="TRUE"/>
  </r>
  <r>
    <n v="126"/>
    <n v="406"/>
    <x v="1"/>
    <n v="70000"/>
    <n v="1"/>
    <x v="1"/>
    <s v="TRUE"/>
  </r>
  <r>
    <n v="127"/>
    <n v="408"/>
    <x v="0"/>
    <n v="10000"/>
    <n v="2"/>
    <x v="2"/>
    <s v="FALSE"/>
  </r>
  <r>
    <n v="128"/>
    <n v="411"/>
    <x v="0"/>
    <n v="40000"/>
    <n v="0"/>
    <x v="2"/>
    <s v="TRUE"/>
  </r>
  <r>
    <n v="129"/>
    <n v="421"/>
    <x v="0"/>
    <n v="40000"/>
    <n v="0"/>
    <x v="2"/>
    <s v="TRUE"/>
  </r>
  <r>
    <n v="130"/>
    <n v="428"/>
    <x v="1"/>
    <n v="40000"/>
    <n v="0"/>
    <x v="2"/>
    <s v="TRUE"/>
  </r>
  <r>
    <n v="131"/>
    <n v="437"/>
    <x v="0"/>
    <n v="30000"/>
    <n v="0"/>
    <x v="2"/>
    <s v="TRUE"/>
  </r>
  <r>
    <n v="132"/>
    <n v="444"/>
    <x v="0"/>
    <n v="30000"/>
    <n v="0"/>
    <x v="2"/>
    <s v="FALSE"/>
  </r>
  <r>
    <n v="133"/>
    <n v="445"/>
    <x v="1"/>
    <n v="30000"/>
    <n v="0"/>
    <x v="2"/>
    <s v="FALSE"/>
  </r>
  <r>
    <n v="134"/>
    <n v="447"/>
    <x v="1"/>
    <n v="30000"/>
    <n v="0"/>
    <x v="3"/>
    <s v="FALSE"/>
  </r>
  <r>
    <n v="135"/>
    <n v="451"/>
    <x v="1"/>
    <n v="10000"/>
    <n v="5"/>
    <x v="2"/>
    <s v="TRUE"/>
  </r>
  <r>
    <n v="136"/>
    <n v="452"/>
    <x v="1"/>
    <n v="30000"/>
    <n v="0"/>
    <x v="3"/>
    <s v="FALSE"/>
  </r>
  <r>
    <n v="137"/>
    <n v="453"/>
    <x v="1"/>
    <n v="40000"/>
    <n v="0"/>
    <x v="2"/>
    <s v="FALSE"/>
  </r>
  <r>
    <n v="138"/>
    <n v="460"/>
    <x v="0"/>
    <n v="40000"/>
    <n v="0"/>
    <x v="2"/>
    <s v="TRUE"/>
  </r>
  <r>
    <n v="139"/>
    <n v="463"/>
    <x v="0"/>
    <n v="40000"/>
    <n v="0"/>
    <x v="2"/>
    <s v="FALSE"/>
  </r>
  <r>
    <n v="140"/>
    <n v="466"/>
    <x v="1"/>
    <n v="30000"/>
    <n v="2"/>
    <x v="1"/>
    <s v="FALSE"/>
  </r>
  <r>
    <n v="141"/>
    <n v="467"/>
    <x v="1"/>
    <n v="30000"/>
    <n v="0"/>
    <x v="3"/>
    <s v="FALSE"/>
  </r>
  <r>
    <n v="142"/>
    <n v="468"/>
    <x v="0"/>
    <n v="40000"/>
    <n v="0"/>
    <x v="2"/>
    <s v="FALSE"/>
  </r>
  <r>
    <n v="143"/>
    <n v="469"/>
    <x v="1"/>
    <n v="40000"/>
    <n v="0"/>
    <x v="2"/>
    <s v="FALSE"/>
  </r>
  <r>
    <n v="144"/>
    <n v="470"/>
    <x v="0"/>
    <n v="40000"/>
    <n v="0"/>
    <x v="2"/>
    <s v="TRUE"/>
  </r>
  <r>
    <n v="145"/>
    <n v="471"/>
    <x v="1"/>
    <n v="40000"/>
    <n v="0"/>
    <x v="2"/>
    <s v="FALSE"/>
  </r>
  <r>
    <n v="146"/>
    <n v="472"/>
    <x v="1"/>
    <n v="40000"/>
    <n v="0"/>
    <x v="2"/>
    <s v="FALSE"/>
  </r>
  <r>
    <n v="147"/>
    <n v="483"/>
    <x v="1"/>
    <n v="40000"/>
    <n v="2"/>
    <x v="0"/>
    <s v="TRUE"/>
  </r>
  <r>
    <n v="148"/>
    <n v="485"/>
    <x v="0"/>
    <n v="60000"/>
    <n v="2"/>
    <x v="4"/>
    <s v="TRUE"/>
  </r>
  <r>
    <n v="149"/>
    <n v="487"/>
    <x v="0"/>
    <n v="40000"/>
    <n v="2"/>
    <x v="0"/>
    <s v="TRUE"/>
  </r>
  <r>
    <n v="150"/>
    <n v="488"/>
    <x v="0"/>
    <n v="40000"/>
    <n v="2"/>
    <x v="0"/>
    <s v="TRUE"/>
  </r>
  <r>
    <n v="151"/>
    <n v="489"/>
    <x v="1"/>
    <n v="40000"/>
    <n v="2"/>
    <x v="0"/>
    <s v="TRUE"/>
  </r>
  <r>
    <n v="152"/>
    <n v="491"/>
    <x v="1"/>
    <n v="60000"/>
    <n v="2"/>
    <x v="4"/>
    <s v="FALSE"/>
  </r>
  <r>
    <n v="153"/>
    <n v="493"/>
    <x v="1"/>
    <n v="40000"/>
    <n v="0"/>
    <x v="2"/>
    <s v="TRUE"/>
  </r>
  <r>
    <n v="154"/>
    <n v="494"/>
    <x v="0"/>
    <n v="40000"/>
    <n v="0"/>
    <x v="2"/>
    <s v="TRUE"/>
  </r>
  <r>
    <n v="155"/>
    <n v="497"/>
    <x v="1"/>
    <n v="40000"/>
    <n v="0"/>
    <x v="1"/>
    <s v="TRUE"/>
  </r>
  <r>
    <n v="156"/>
    <n v="507"/>
    <x v="1"/>
    <n v="40000"/>
    <n v="0"/>
    <x v="1"/>
    <s v="FALSE"/>
  </r>
  <r>
    <n v="157"/>
    <n v="508"/>
    <x v="1"/>
    <n v="40000"/>
    <n v="0"/>
    <x v="1"/>
    <s v="FALSE"/>
  </r>
  <r>
    <n v="158"/>
    <n v="510"/>
    <x v="0"/>
    <n v="40000"/>
    <n v="0"/>
    <x v="2"/>
    <s v="TRUE"/>
  </r>
  <r>
    <n v="159"/>
    <n v="518"/>
    <x v="1"/>
    <n v="40000"/>
    <n v="0"/>
    <x v="2"/>
    <s v="TRUE"/>
  </r>
  <r>
    <n v="160"/>
    <n v="522"/>
    <x v="1"/>
    <n v="40000"/>
    <n v="0"/>
    <x v="2"/>
    <s v="FALSE"/>
  </r>
  <r>
    <n v="161"/>
    <n v="524"/>
    <x v="1"/>
    <n v="40000"/>
    <n v="0"/>
    <x v="1"/>
    <s v="FALSE"/>
  </r>
  <r>
    <n v="162"/>
    <n v="526"/>
    <x v="1"/>
    <n v="40000"/>
    <n v="0"/>
    <x v="1"/>
    <s v="FALSE"/>
  </r>
  <r>
    <n v="163"/>
    <n v="535"/>
    <x v="1"/>
    <n v="40000"/>
    <n v="0"/>
    <x v="1"/>
    <s v="TRUE"/>
  </r>
  <r>
    <n v="164"/>
    <n v="539"/>
    <x v="0"/>
    <n v="40000"/>
    <n v="0"/>
    <x v="1"/>
    <s v="TRUE"/>
  </r>
  <r>
    <n v="165"/>
    <n v="540"/>
    <x v="1"/>
    <n v="40000"/>
    <n v="0"/>
    <x v="1"/>
    <s v="FALSE"/>
  </r>
  <r>
    <n v="166"/>
    <n v="547"/>
    <x v="0"/>
    <n v="60000"/>
    <n v="0"/>
    <x v="1"/>
    <s v="FALSE"/>
  </r>
  <r>
    <n v="167"/>
    <n v="549"/>
    <x v="1"/>
    <n v="70000"/>
    <n v="0"/>
    <x v="1"/>
    <s v="FALSE"/>
  </r>
  <r>
    <n v="168"/>
    <n v="550"/>
    <x v="1"/>
    <n v="80000"/>
    <n v="0"/>
    <x v="0"/>
    <s v="FALSE"/>
  </r>
  <r>
    <n v="169"/>
    <n v="551"/>
    <x v="1"/>
    <n v="80000"/>
    <n v="0"/>
    <x v="0"/>
    <s v="FALSE"/>
  </r>
  <r>
    <n v="170"/>
    <n v="553"/>
    <x v="0"/>
    <n v="90000"/>
    <n v="4"/>
    <x v="0"/>
    <s v="TRUE"/>
  </r>
  <r>
    <n v="171"/>
    <n v="555"/>
    <x v="0"/>
    <n v="90000"/>
    <n v="4"/>
    <x v="0"/>
    <s v="TRUE"/>
  </r>
  <r>
    <n v="172"/>
    <n v="556"/>
    <x v="1"/>
    <n v="100000"/>
    <n v="1"/>
    <x v="0"/>
    <s v="TRUE"/>
  </r>
  <r>
    <n v="173"/>
    <n v="568"/>
    <x v="0"/>
    <n v="100000"/>
    <n v="1"/>
    <x v="0"/>
    <s v="TRUE"/>
  </r>
  <r>
    <n v="174"/>
    <n v="570"/>
    <x v="1"/>
    <n v="110000"/>
    <n v="0"/>
    <x v="4"/>
    <s v="FALSE"/>
  </r>
  <r>
    <n v="175"/>
    <n v="573"/>
    <x v="0"/>
    <n v="110000"/>
    <n v="0"/>
    <x v="4"/>
    <s v="TRUE"/>
  </r>
  <r>
    <n v="176"/>
    <n v="576"/>
    <x v="1"/>
    <n v="70000"/>
    <n v="0"/>
    <x v="1"/>
    <s v="TRUE"/>
  </r>
  <r>
    <n v="177"/>
    <n v="578"/>
    <x v="0"/>
    <n v="90000"/>
    <n v="4"/>
    <x v="0"/>
    <s v="TRUE"/>
  </r>
  <r>
    <n v="178"/>
    <n v="579"/>
    <x v="0"/>
    <n v="110000"/>
    <n v="2"/>
    <x v="4"/>
    <s v="TRUE"/>
  </r>
  <r>
    <n v="179"/>
    <n v="580"/>
    <x v="0"/>
    <n v="100000"/>
    <n v="2"/>
    <x v="4"/>
    <s v="TRUE"/>
  </r>
  <r>
    <n v="180"/>
    <n v="584"/>
    <x v="0"/>
    <n v="120000"/>
    <n v="2"/>
    <x v="4"/>
    <s v="TRUE"/>
  </r>
  <r>
    <n v="181"/>
    <n v="585"/>
    <x v="0"/>
    <n v="160000"/>
    <n v="1"/>
    <x v="0"/>
    <s v="TRUE"/>
  </r>
  <r>
    <n v="182"/>
    <n v="592"/>
    <x v="0"/>
    <n v="170000"/>
    <n v="2"/>
    <x v="4"/>
    <s v="TRUE"/>
  </r>
  <r>
    <n v="183"/>
    <n v="593"/>
    <x v="1"/>
    <n v="70000"/>
    <n v="4"/>
    <x v="0"/>
    <s v="TRUE"/>
  </r>
  <r>
    <n v="184"/>
    <n v="594"/>
    <x v="1"/>
    <n v="70000"/>
    <n v="4"/>
    <x v="0"/>
    <s v="TRUE"/>
  </r>
  <r>
    <n v="185"/>
    <n v="596"/>
    <x v="1"/>
    <n v="70000"/>
    <n v="4"/>
    <x v="0"/>
    <s v="TRUE"/>
  </r>
  <r>
    <n v="186"/>
    <n v="597"/>
    <x v="1"/>
    <n v="70000"/>
    <n v="4"/>
    <x v="0"/>
    <s v="TRUE"/>
  </r>
  <r>
    <n v="187"/>
    <n v="600"/>
    <x v="1"/>
    <n v="70000"/>
    <n v="4"/>
    <x v="0"/>
    <s v="TRUE"/>
  </r>
  <r>
    <n v="188"/>
    <n v="603"/>
    <x v="0"/>
    <n v="60000"/>
    <n v="4"/>
    <x v="4"/>
    <s v="TRUE"/>
  </r>
  <r>
    <n v="189"/>
    <n v="604"/>
    <x v="0"/>
    <n v="60000"/>
    <n v="4"/>
    <x v="4"/>
    <s v="FALSE"/>
  </r>
  <r>
    <n v="190"/>
    <n v="605"/>
    <x v="1"/>
    <n v="60000"/>
    <n v="4"/>
    <x v="4"/>
    <s v="TRUE"/>
  </r>
  <r>
    <n v="191"/>
    <n v="617"/>
    <x v="0"/>
    <n v="70000"/>
    <n v="5"/>
    <x v="0"/>
    <s v="TRUE"/>
  </r>
  <r>
    <n v="192"/>
    <n v="618"/>
    <x v="1"/>
    <n v="70000"/>
    <n v="5"/>
    <x v="0"/>
    <s v="TRUE"/>
  </r>
  <r>
    <n v="193"/>
    <n v="619"/>
    <x v="0"/>
    <n v="60000"/>
    <n v="4"/>
    <x v="0"/>
    <s v="TRUE"/>
  </r>
  <r>
    <n v="194"/>
    <n v="621"/>
    <x v="0"/>
    <n v="60000"/>
    <n v="4"/>
    <x v="0"/>
    <s v="TRUE"/>
  </r>
  <r>
    <n v="195"/>
    <n v="622"/>
    <x v="0"/>
    <n v="60000"/>
    <n v="4"/>
    <x v="0"/>
    <s v="TRUE"/>
  </r>
  <r>
    <n v="196"/>
    <n v="623"/>
    <x v="0"/>
    <n v="60000"/>
    <n v="5"/>
    <x v="0"/>
    <s v="TRUE"/>
  </r>
  <r>
    <n v="197"/>
    <n v="624"/>
    <x v="0"/>
    <n v="60000"/>
    <n v="5"/>
    <x v="0"/>
    <s v="TRUE"/>
  </r>
  <r>
    <n v="198"/>
    <n v="627"/>
    <x v="0"/>
    <n v="70000"/>
    <n v="3"/>
    <x v="0"/>
    <s v="FALSE"/>
  </r>
  <r>
    <n v="199"/>
    <n v="635"/>
    <x v="1"/>
    <n v="70000"/>
    <n v="4"/>
    <x v="0"/>
    <s v="TRUE"/>
  </r>
  <r>
    <n v="200"/>
    <n v="637"/>
    <x v="0"/>
    <n v="70000"/>
    <n v="4"/>
    <x v="0"/>
    <s v="TRUE"/>
  </r>
  <r>
    <n v="201"/>
    <n v="638"/>
    <x v="0"/>
    <n v="70000"/>
    <n v="4"/>
    <x v="0"/>
    <s v="TRUE"/>
  </r>
  <r>
    <n v="202"/>
    <n v="639"/>
    <x v="0"/>
    <n v="70000"/>
    <n v="4"/>
    <x v="0"/>
    <s v="TRUE"/>
  </r>
  <r>
    <n v="203"/>
    <n v="640"/>
    <x v="0"/>
    <n v="80000"/>
    <n v="5"/>
    <x v="0"/>
    <s v="FALSE"/>
  </r>
  <r>
    <n v="204"/>
    <n v="646"/>
    <x v="0"/>
    <n v="40000"/>
    <n v="2"/>
    <x v="2"/>
    <s v="TRUE"/>
  </r>
  <r>
    <n v="205"/>
    <n v="648"/>
    <x v="0"/>
    <n v="40000"/>
    <n v="2"/>
    <x v="2"/>
    <s v="TRUE"/>
  </r>
  <r>
    <n v="206"/>
    <n v="649"/>
    <x v="0"/>
    <n v="40000"/>
    <n v="2"/>
    <x v="2"/>
    <s v="TRUE"/>
  </r>
  <r>
    <n v="207"/>
    <n v="651"/>
    <x v="0"/>
    <n v="60000"/>
    <n v="2"/>
    <x v="1"/>
    <s v="TRUE"/>
  </r>
  <r>
    <n v="208"/>
    <n v="653"/>
    <x v="1"/>
    <n v="60000"/>
    <n v="2"/>
    <x v="1"/>
    <s v="TRUE"/>
  </r>
  <r>
    <n v="209"/>
    <n v="657"/>
    <x v="0"/>
    <n v="60000"/>
    <n v="2"/>
    <x v="0"/>
    <s v="TRUE"/>
  </r>
  <r>
    <n v="210"/>
    <n v="659"/>
    <x v="0"/>
    <n v="60000"/>
    <n v="2"/>
    <x v="0"/>
    <s v="TRUE"/>
  </r>
  <r>
    <n v="211"/>
    <n v="663"/>
    <x v="0"/>
    <n v="70000"/>
    <n v="4"/>
    <x v="1"/>
    <s v="TRUE"/>
  </r>
  <r>
    <n v="212"/>
    <n v="665"/>
    <x v="0"/>
    <n v="40000"/>
    <n v="2"/>
    <x v="2"/>
    <s v="TRUE"/>
  </r>
  <r>
    <n v="213"/>
    <n v="666"/>
    <x v="0"/>
    <n v="40000"/>
    <n v="2"/>
    <x v="2"/>
    <s v="TRUE"/>
  </r>
  <r>
    <n v="214"/>
    <n v="667"/>
    <x v="1"/>
    <n v="60000"/>
    <n v="2"/>
    <x v="1"/>
    <s v="TRUE"/>
  </r>
  <r>
    <n v="215"/>
    <n v="669"/>
    <x v="1"/>
    <n v="60000"/>
    <n v="2"/>
    <x v="1"/>
    <s v="TRUE"/>
  </r>
  <r>
    <n v="216"/>
    <n v="670"/>
    <x v="0"/>
    <n v="40000"/>
    <n v="2"/>
    <x v="3"/>
    <s v="TRUE"/>
  </r>
  <r>
    <n v="217"/>
    <n v="672"/>
    <x v="1"/>
    <n v="60000"/>
    <n v="2"/>
    <x v="1"/>
    <s v="TRUE"/>
  </r>
  <r>
    <n v="218"/>
    <n v="674"/>
    <x v="1"/>
    <n v="60000"/>
    <n v="2"/>
    <x v="1"/>
    <s v="TRUE"/>
  </r>
  <r>
    <n v="219"/>
    <n v="678"/>
    <x v="1"/>
    <n v="60000"/>
    <n v="2"/>
    <x v="1"/>
    <s v="FALSE"/>
  </r>
  <r>
    <n v="220"/>
    <n v="679"/>
    <x v="0"/>
    <n v="60000"/>
    <n v="2"/>
    <x v="2"/>
    <s v="TRUE"/>
  </r>
  <r>
    <n v="221"/>
    <n v="680"/>
    <x v="0"/>
    <n v="60000"/>
    <n v="2"/>
    <x v="1"/>
    <s v="TRUE"/>
  </r>
  <r>
    <n v="222"/>
    <n v="683"/>
    <x v="0"/>
    <n v="70000"/>
    <n v="4"/>
    <x v="1"/>
    <s v="TRUE"/>
  </r>
  <r>
    <n v="223"/>
    <n v="688"/>
    <x v="0"/>
    <n v="80000"/>
    <n v="3"/>
    <x v="0"/>
    <s v="TRUE"/>
  </r>
  <r>
    <n v="224"/>
    <n v="689"/>
    <x v="1"/>
    <n v="70000"/>
    <n v="2"/>
    <x v="2"/>
    <s v="TRUE"/>
  </r>
  <r>
    <n v="225"/>
    <n v="691"/>
    <x v="1"/>
    <n v="70000"/>
    <n v="2"/>
    <x v="2"/>
    <s v="TRUE"/>
  </r>
  <r>
    <n v="226"/>
    <n v="693"/>
    <x v="0"/>
    <n v="60000"/>
    <n v="2"/>
    <x v="1"/>
    <s v="TRUE"/>
  </r>
  <r>
    <n v="227"/>
    <n v="696"/>
    <x v="0"/>
    <n v="60000"/>
    <n v="2"/>
    <x v="1"/>
    <s v="TRUE"/>
  </r>
  <r>
    <n v="228"/>
    <n v="697"/>
    <x v="1"/>
    <n v="60000"/>
    <n v="2"/>
    <x v="1"/>
    <s v="TRUE"/>
  </r>
  <r>
    <n v="229"/>
    <n v="698"/>
    <x v="0"/>
    <n v="60000"/>
    <n v="2"/>
    <x v="1"/>
    <s v="TRUE"/>
  </r>
  <r>
    <n v="230"/>
    <n v="699"/>
    <x v="1"/>
    <n v="70000"/>
    <n v="4"/>
    <x v="1"/>
    <s v="TRUE"/>
  </r>
  <r>
    <n v="231"/>
    <n v="700"/>
    <x v="0"/>
    <n v="70000"/>
    <n v="4"/>
    <x v="1"/>
    <s v="FALSE"/>
  </r>
  <r>
    <n v="232"/>
    <n v="702"/>
    <x v="0"/>
    <n v="60000"/>
    <n v="2"/>
    <x v="2"/>
    <s v="TRUE"/>
  </r>
  <r>
    <n v="233"/>
    <n v="711"/>
    <x v="0"/>
    <n v="60000"/>
    <n v="3"/>
    <x v="2"/>
    <s v="FALSE"/>
  </r>
  <r>
    <n v="234"/>
    <n v="719"/>
    <x v="0"/>
    <n v="70000"/>
    <n v="4"/>
    <x v="1"/>
    <s v="TRUE"/>
  </r>
  <r>
    <n v="235"/>
    <n v="721"/>
    <x v="1"/>
    <n v="70000"/>
    <n v="4"/>
    <x v="1"/>
    <s v="TRUE"/>
  </r>
  <r>
    <n v="236"/>
    <n v="724"/>
    <x v="0"/>
    <n v="70000"/>
    <n v="4"/>
    <x v="1"/>
    <s v="TRUE"/>
  </r>
  <r>
    <n v="237"/>
    <n v="727"/>
    <x v="1"/>
    <n v="70000"/>
    <n v="5"/>
    <x v="1"/>
    <s v="TRUE"/>
  </r>
  <r>
    <n v="238"/>
    <n v="731"/>
    <x v="1"/>
    <n v="130000"/>
    <n v="2"/>
    <x v="0"/>
    <s v="FALSE"/>
  </r>
  <r>
    <n v="239"/>
    <n v="736"/>
    <x v="1"/>
    <n v="130000"/>
    <n v="2"/>
    <x v="0"/>
    <s v="FALSE"/>
  </r>
  <r>
    <n v="240"/>
    <n v="737"/>
    <x v="0"/>
    <n v="130000"/>
    <n v="2"/>
    <x v="1"/>
    <s v="FALSE"/>
  </r>
  <r>
    <n v="241"/>
    <n v="738"/>
    <x v="0"/>
    <n v="160000"/>
    <n v="2"/>
    <x v="1"/>
    <s v="TRUE"/>
  </r>
  <r>
    <n v="242"/>
    <n v="741"/>
    <x v="1"/>
    <n v="100000"/>
    <n v="2"/>
    <x v="1"/>
    <s v="TRUE"/>
  </r>
  <r>
    <n v="243"/>
    <n v="744"/>
    <x v="0"/>
    <n v="110000"/>
    <n v="2"/>
    <x v="1"/>
    <s v="TRUE"/>
  </r>
  <r>
    <n v="244"/>
    <n v="745"/>
    <x v="0"/>
    <n v="150000"/>
    <n v="2"/>
    <x v="1"/>
    <s v="TRUE"/>
  </r>
  <r>
    <n v="245"/>
    <n v="750"/>
    <x v="1"/>
    <n v="170000"/>
    <n v="2"/>
    <x v="0"/>
    <s v="FALSE"/>
  </r>
  <r>
    <n v="246"/>
    <n v="751"/>
    <x v="0"/>
    <n v="120000"/>
    <n v="3"/>
    <x v="2"/>
    <s v="FALSE"/>
  </r>
  <r>
    <n v="247"/>
    <n v="753"/>
    <x v="0"/>
    <n v="120000"/>
    <n v="3"/>
    <x v="2"/>
    <s v="FALSE"/>
  </r>
  <r>
    <n v="248"/>
    <n v="754"/>
    <x v="1"/>
    <n v="130000"/>
    <n v="3"/>
    <x v="1"/>
    <s v="FALSE"/>
  </r>
  <r>
    <n v="249"/>
    <n v="757"/>
    <x v="0"/>
    <n v="110000"/>
    <n v="3"/>
    <x v="1"/>
    <s v="TRUE"/>
  </r>
  <r>
    <n v="250"/>
    <n v="759"/>
    <x v="0"/>
    <n v="130000"/>
    <n v="3"/>
    <x v="1"/>
    <s v="TRUE"/>
  </r>
  <r>
    <n v="251"/>
    <n v="762"/>
    <x v="0"/>
    <n v="170000"/>
    <n v="3"/>
    <x v="2"/>
    <s v="TRUE"/>
  </r>
  <r>
    <n v="252"/>
    <n v="767"/>
    <x v="1"/>
    <n v="30000"/>
    <n v="4"/>
    <x v="2"/>
    <s v="FALSE"/>
  </r>
  <r>
    <n v="253"/>
    <n v="770"/>
    <x v="1"/>
    <n v="90000"/>
    <n v="3"/>
    <x v="4"/>
    <s v="TRUE"/>
  </r>
  <r>
    <n v="254"/>
    <n v="771"/>
    <x v="0"/>
    <n v="60000"/>
    <n v="2"/>
    <x v="4"/>
    <s v="TRUE"/>
  </r>
  <r>
    <n v="255"/>
    <n v="772"/>
    <x v="0"/>
    <n v="70000"/>
    <n v="4"/>
    <x v="4"/>
    <s v="TRUE"/>
  </r>
  <r>
    <n v="256"/>
    <n v="782"/>
    <x v="0"/>
    <n v="70000"/>
    <n v="4"/>
    <x v="4"/>
    <s v="TRUE"/>
  </r>
  <r>
    <n v="257"/>
    <n v="783"/>
    <x v="0"/>
    <n v="70000"/>
    <n v="4"/>
    <x v="4"/>
    <s v="TRUE"/>
  </r>
  <r>
    <n v="258"/>
    <n v="786"/>
    <x v="1"/>
    <n v="120000"/>
    <n v="1"/>
    <x v="4"/>
    <s v="TRUE"/>
  </r>
  <r>
    <n v="259"/>
    <n v="792"/>
    <x v="0"/>
    <n v="120000"/>
    <n v="1"/>
    <x v="4"/>
    <s v="TRUE"/>
  </r>
  <r>
    <n v="260"/>
    <n v="796"/>
    <x v="0"/>
    <n v="100000"/>
    <n v="4"/>
    <x v="1"/>
    <s v="TRUE"/>
  </r>
  <r>
    <n v="261"/>
    <n v="797"/>
    <x v="0"/>
    <n v="110000"/>
    <n v="2"/>
    <x v="0"/>
    <s v="TRUE"/>
  </r>
  <r>
    <n v="262"/>
    <n v="799"/>
    <x v="0"/>
    <n v="130000"/>
    <n v="1"/>
    <x v="4"/>
    <s v="TRUE"/>
  </r>
  <r>
    <n v="263"/>
    <n v="800"/>
    <x v="0"/>
    <n v="80000"/>
    <n v="4"/>
    <x v="0"/>
    <s v="TRUE"/>
  </r>
  <r>
    <n v="264"/>
    <n v="803"/>
    <x v="0"/>
    <n v="90000"/>
    <n v="5"/>
    <x v="1"/>
    <s v="TRUE"/>
  </r>
  <r>
    <n v="265"/>
    <n v="806"/>
    <x v="1"/>
    <n v="90000"/>
    <n v="5"/>
    <x v="1"/>
    <s v="FALSE"/>
  </r>
  <r>
    <n v="266"/>
    <n v="820"/>
    <x v="0"/>
    <n v="90000"/>
    <n v="5"/>
    <x v="1"/>
    <s v="TRUE"/>
  </r>
  <r>
    <n v="267"/>
    <n v="823"/>
    <x v="1"/>
    <n v="90000"/>
    <n v="0"/>
    <x v="1"/>
    <s v="FALSE"/>
  </r>
  <r>
    <n v="268"/>
    <n v="824"/>
    <x v="1"/>
    <n v="120000"/>
    <n v="4"/>
    <x v="1"/>
    <s v="TRUE"/>
  </r>
  <r>
    <n v="269"/>
    <n v="825"/>
    <x v="0"/>
    <n v="130000"/>
    <n v="2"/>
    <x v="4"/>
    <s v="TRUE"/>
  </r>
  <r>
    <n v="270"/>
    <n v="827"/>
    <x v="0"/>
    <n v="130000"/>
    <n v="2"/>
    <x v="4"/>
    <s v="TRUE"/>
  </r>
  <r>
    <n v="271"/>
    <n v="829"/>
    <x v="0"/>
    <n v="130000"/>
    <n v="2"/>
    <x v="4"/>
    <s v="TRUE"/>
  </r>
  <r>
    <n v="272"/>
    <n v="830"/>
    <x v="1"/>
    <n v="150000"/>
    <n v="2"/>
    <x v="0"/>
    <s v="FALSE"/>
  </r>
  <r>
    <n v="273"/>
    <n v="833"/>
    <x v="1"/>
    <n v="70000"/>
    <n v="4"/>
    <x v="1"/>
    <s v="TRUE"/>
  </r>
  <r>
    <n v="274"/>
    <n v="850"/>
    <x v="0"/>
    <n v="90000"/>
    <n v="2"/>
    <x v="1"/>
    <s v="TRUE"/>
  </r>
  <r>
    <n v="275"/>
    <n v="851"/>
    <x v="0"/>
    <n v="50000"/>
    <n v="2"/>
    <x v="4"/>
    <s v="TRUE"/>
  </r>
  <r>
    <n v="276"/>
    <n v="853"/>
    <x v="0"/>
    <n v="80000"/>
    <n v="4"/>
    <x v="4"/>
    <s v="TRUE"/>
  </r>
  <r>
    <n v="277"/>
    <n v="854"/>
    <x v="0"/>
    <n v="80000"/>
    <n v="4"/>
    <x v="1"/>
    <s v="TRUE"/>
  </r>
  <r>
    <n v="278"/>
    <n v="855"/>
    <x v="0"/>
    <n v="80000"/>
    <n v="4"/>
    <x v="1"/>
    <s v="TRUE"/>
  </r>
  <r>
    <n v="279"/>
    <n v="858"/>
    <x v="1"/>
    <n v="90000"/>
    <n v="0"/>
    <x v="1"/>
    <s v="FALSE"/>
  </r>
  <r>
    <n v="280"/>
    <n v="865"/>
    <x v="0"/>
    <n v="90000"/>
    <n v="0"/>
    <x v="1"/>
    <s v="TRUE"/>
  </r>
  <r>
    <n v="281"/>
    <n v="868"/>
    <x v="0"/>
    <n v="90000"/>
    <n v="0"/>
    <x v="1"/>
    <s v="TRUE"/>
  </r>
  <r>
    <n v="282"/>
    <n v="871"/>
    <x v="1"/>
    <n v="110000"/>
    <n v="4"/>
    <x v="0"/>
    <s v="TRUE"/>
  </r>
  <r>
    <n v="283"/>
    <n v="875"/>
    <x v="0"/>
    <n v="90000"/>
    <n v="5"/>
    <x v="1"/>
    <s v="TRUE"/>
  </r>
  <r>
    <n v="284"/>
    <n v="880"/>
    <x v="0"/>
    <n v="110000"/>
    <n v="1"/>
    <x v="0"/>
    <s v="TRUE"/>
  </r>
  <r>
    <n v="285"/>
    <n v="885"/>
    <x v="0"/>
    <n v="110000"/>
    <n v="1"/>
    <x v="0"/>
    <s v="TRUE"/>
  </r>
  <r>
    <n v="286"/>
    <n v="890"/>
    <x v="0"/>
    <n v="120000"/>
    <n v="1"/>
    <x v="1"/>
    <s v="FALSE"/>
  </r>
  <r>
    <n v="287"/>
    <n v="894"/>
    <x v="0"/>
    <n v="170000"/>
    <n v="0"/>
    <x v="4"/>
    <s v="TRUE"/>
  </r>
  <r>
    <n v="288"/>
    <n v="896"/>
    <x v="0"/>
    <n v="70000"/>
    <n v="5"/>
    <x v="1"/>
    <s v="FALSE"/>
  </r>
  <r>
    <n v="289"/>
    <n v="898"/>
    <x v="0"/>
    <n v="110000"/>
    <n v="1"/>
    <x v="0"/>
    <s v="TRUE"/>
  </r>
  <r>
    <n v="290"/>
    <n v="899"/>
    <x v="0"/>
    <n v="130000"/>
    <n v="1"/>
    <x v="0"/>
    <s v="TRUE"/>
  </r>
  <r>
    <n v="291"/>
    <n v="903"/>
    <x v="0"/>
    <n v="130000"/>
    <n v="1"/>
    <x v="0"/>
    <s v="TRUE"/>
  </r>
  <r>
    <n v="292"/>
    <n v="907"/>
    <x v="0"/>
    <n v="130000"/>
    <n v="1"/>
    <x v="0"/>
    <s v="TRUE"/>
  </r>
  <r>
    <n v="293"/>
    <n v="910"/>
    <x v="1"/>
    <n v="150000"/>
    <n v="1"/>
    <x v="1"/>
    <s v="FALSE"/>
  </r>
  <r>
    <n v="294"/>
    <n v="911"/>
    <x v="1"/>
    <n v="60000"/>
    <n v="2"/>
    <x v="2"/>
    <s v="FALSE"/>
  </r>
  <r>
    <n v="295"/>
    <n v="915"/>
    <x v="0"/>
    <n v="60000"/>
    <n v="2"/>
    <x v="2"/>
    <s v="FALSE"/>
  </r>
  <r>
    <n v="296"/>
    <n v="916"/>
    <x v="1"/>
    <n v="80000"/>
    <n v="2"/>
    <x v="3"/>
    <s v="TRUE"/>
  </r>
  <r>
    <n v="297"/>
    <n v="918"/>
    <x v="1"/>
    <n v="50000"/>
    <n v="2"/>
    <x v="4"/>
    <s v="TRUE"/>
  </r>
  <r>
    <n v="298"/>
    <n v="919"/>
    <x v="1"/>
    <n v="70000"/>
    <n v="4"/>
    <x v="4"/>
    <s v="TRUE"/>
  </r>
  <r>
    <n v="299"/>
    <n v="920"/>
    <x v="0"/>
    <n v="70000"/>
    <n v="4"/>
    <x v="4"/>
    <s v="TRUE"/>
  </r>
  <r>
    <n v="300"/>
    <n v="922"/>
    <x v="0"/>
    <n v="70000"/>
    <n v="4"/>
    <x v="4"/>
    <s v="TRUE"/>
  </r>
  <r>
    <n v="301"/>
    <n v="925"/>
    <x v="0"/>
    <n v="80000"/>
    <n v="5"/>
    <x v="1"/>
    <s v="FALSE"/>
  </r>
  <r>
    <n v="302"/>
    <n v="929"/>
    <x v="0"/>
    <n v="80000"/>
    <n v="5"/>
    <x v="1"/>
    <s v="TRUE"/>
  </r>
  <r>
    <n v="303"/>
    <n v="936"/>
    <x v="1"/>
    <n v="90000"/>
    <n v="4"/>
    <x v="2"/>
    <s v="FALSE"/>
  </r>
  <r>
    <n v="304"/>
    <n v="937"/>
    <x v="1"/>
    <n v="90000"/>
    <n v="4"/>
    <x v="2"/>
    <s v="FALSE"/>
  </r>
  <r>
    <n v="305"/>
    <n v="940"/>
    <x v="0"/>
    <n v="100000"/>
    <n v="0"/>
    <x v="1"/>
    <s v="TRUE"/>
  </r>
  <r>
    <n v="306"/>
    <n v="945"/>
    <x v="0"/>
    <n v="110000"/>
    <n v="3"/>
    <x v="1"/>
    <s v="FALSE"/>
  </r>
  <r>
    <n v="307"/>
    <n v="946"/>
    <x v="0"/>
    <n v="110000"/>
    <n v="3"/>
    <x v="1"/>
    <s v="FALSE"/>
  </r>
  <r>
    <n v="308"/>
    <n v="947"/>
    <x v="0"/>
    <n v="80000"/>
    <n v="2"/>
    <x v="3"/>
    <s v="TRUE"/>
  </r>
  <r>
    <n v="309"/>
    <n v="949"/>
    <x v="0"/>
    <n v="60000"/>
    <n v="2"/>
    <x v="2"/>
    <s v="FALSE"/>
  </r>
  <r>
    <n v="310"/>
    <n v="950"/>
    <x v="1"/>
    <n v="60000"/>
    <n v="2"/>
    <x v="2"/>
    <s v="TRUE"/>
  </r>
  <r>
    <n v="311"/>
    <n v="954"/>
    <x v="1"/>
    <n v="70000"/>
    <n v="3"/>
    <x v="4"/>
    <s v="TRUE"/>
  </r>
  <r>
    <n v="312"/>
    <n v="959"/>
    <x v="1"/>
    <n v="70000"/>
    <n v="3"/>
    <x v="4"/>
    <s v="FALSE"/>
  </r>
  <r>
    <n v="313"/>
    <n v="960"/>
    <x v="1"/>
    <n v="70000"/>
    <n v="3"/>
    <x v="4"/>
    <s v="TRUE"/>
  </r>
  <r>
    <n v="314"/>
    <n v="961"/>
    <x v="1"/>
    <n v="70000"/>
    <n v="3"/>
    <x v="4"/>
    <s v="TRUE"/>
  </r>
  <r>
    <n v="315"/>
    <n v="962"/>
    <x v="1"/>
    <n v="70000"/>
    <n v="3"/>
    <x v="4"/>
    <s v="FALSE"/>
  </r>
  <r>
    <n v="316"/>
    <n v="970"/>
    <x v="1"/>
    <n v="70000"/>
    <n v="3"/>
    <x v="4"/>
    <s v="FALSE"/>
  </r>
  <r>
    <n v="317"/>
    <n v="972"/>
    <x v="0"/>
    <n v="60000"/>
    <n v="3"/>
    <x v="4"/>
    <s v="TRUE"/>
  </r>
  <r>
    <n v="318"/>
    <n v="975"/>
    <x v="1"/>
    <n v="40000"/>
    <n v="3"/>
    <x v="1"/>
    <s v="FALSE"/>
  </r>
  <r>
    <n v="319"/>
    <n v="980"/>
    <x v="1"/>
    <n v="40000"/>
    <n v="3"/>
    <x v="1"/>
    <s v="FALSE"/>
  </r>
  <r>
    <n v="320"/>
    <n v="983"/>
    <x v="0"/>
    <n v="70000"/>
    <n v="4"/>
    <x v="4"/>
    <s v="FALSE"/>
  </r>
  <r>
    <n v="321"/>
    <n v="993"/>
    <x v="0"/>
    <n v="80000"/>
    <n v="4"/>
    <x v="4"/>
    <s v="TRUE"/>
  </r>
  <r>
    <n v="322"/>
    <n v="994"/>
    <x v="0"/>
    <n v="90000"/>
    <n v="5"/>
    <x v="0"/>
    <s v="TRUE"/>
  </r>
  <r>
    <n v="323"/>
    <n v="995"/>
    <x v="0"/>
    <n v="90000"/>
    <n v="5"/>
    <x v="0"/>
    <s v="TRUE"/>
  </r>
  <r>
    <n v="324"/>
    <n v="997"/>
    <x v="1"/>
    <n v="120000"/>
    <n v="2"/>
    <x v="4"/>
    <s v="TRUE"/>
  </r>
  <r>
    <n v="325"/>
    <n v="999"/>
    <x v="0"/>
    <n v="90000"/>
    <n v="5"/>
    <x v="0"/>
    <s v="TRUE"/>
  </r>
  <r>
    <n v="326"/>
    <n v="1000"/>
    <x v="1"/>
    <n v="90000"/>
    <n v="5"/>
    <x v="0"/>
    <s v="TRUE"/>
  </r>
  <r>
    <n v="327"/>
    <n v="1005"/>
    <x v="0"/>
    <n v="130000"/>
    <n v="2"/>
    <x v="0"/>
    <s v="TRUE"/>
  </r>
  <r>
    <n v="328"/>
    <n v="1008"/>
    <x v="0"/>
    <n v="90000"/>
    <n v="5"/>
    <x v="0"/>
    <s v="TRUE"/>
  </r>
  <r>
    <n v="329"/>
    <n v="1009"/>
    <x v="0"/>
    <n v="90000"/>
    <n v="5"/>
    <x v="0"/>
    <s v="TRUE"/>
  </r>
  <r>
    <n v="330"/>
    <n v="1014"/>
    <x v="1"/>
    <n v="90000"/>
    <n v="5"/>
    <x v="0"/>
    <s v="TRUE"/>
  </r>
  <r>
    <n v="331"/>
    <n v="1015"/>
    <x v="0"/>
    <n v="110000"/>
    <n v="2"/>
    <x v="4"/>
    <s v="TRUE"/>
  </r>
  <r>
    <n v="332"/>
    <n v="1016"/>
    <x v="0"/>
    <n v="90000"/>
    <n v="4"/>
    <x v="1"/>
    <s v="TRUE"/>
  </r>
  <r>
    <n v="333"/>
    <n v="1018"/>
    <x v="1"/>
    <n v="10000"/>
    <n v="1"/>
    <x v="4"/>
    <s v="TRUE"/>
  </r>
  <r>
    <n v="334"/>
    <n v="1020"/>
    <x v="0"/>
    <n v="20000"/>
    <n v="1"/>
    <x v="4"/>
    <s v="TRUE"/>
  </r>
  <r>
    <n v="335"/>
    <n v="1023"/>
    <x v="0"/>
    <n v="10000"/>
    <n v="1"/>
    <x v="0"/>
    <s v="TRUE"/>
  </r>
  <r>
    <n v="336"/>
    <n v="1026"/>
    <x v="0"/>
    <n v="10000"/>
    <n v="1"/>
    <x v="0"/>
    <s v="TRUE"/>
  </r>
  <r>
    <n v="337"/>
    <n v="1027"/>
    <x v="0"/>
    <n v="20000"/>
    <n v="1"/>
    <x v="4"/>
    <s v="TRUE"/>
  </r>
  <r>
    <n v="338"/>
    <n v="1028"/>
    <x v="0"/>
    <n v="10000"/>
    <n v="1"/>
    <x v="0"/>
    <s v="TRUE"/>
  </r>
  <r>
    <n v="339"/>
    <n v="1035"/>
    <x v="0"/>
    <n v="20000"/>
    <n v="1"/>
    <x v="4"/>
    <s v="TRUE"/>
  </r>
  <r>
    <n v="340"/>
    <n v="1036"/>
    <x v="1"/>
    <n v="20000"/>
    <n v="1"/>
    <x v="4"/>
    <s v="TRUE"/>
  </r>
  <r>
    <n v="341"/>
    <n v="1038"/>
    <x v="0"/>
    <n v="10000"/>
    <n v="1"/>
    <x v="4"/>
    <s v="TRUE"/>
  </r>
  <r>
    <n v="342"/>
    <n v="1041"/>
    <x v="0"/>
    <n v="20000"/>
    <n v="1"/>
    <x v="4"/>
    <s v="TRUE"/>
  </r>
  <r>
    <n v="343"/>
    <n v="1042"/>
    <x v="0"/>
    <n v="30000"/>
    <n v="5"/>
    <x v="4"/>
    <s v="TRUE"/>
  </r>
  <r>
    <n v="344"/>
    <n v="1044"/>
    <x v="0"/>
    <n v="10000"/>
    <n v="1"/>
    <x v="0"/>
    <s v="TRUE"/>
  </r>
  <r>
    <n v="345"/>
    <n v="1047"/>
    <x v="0"/>
    <n v="10000"/>
    <n v="1"/>
    <x v="1"/>
    <s v="TRUE"/>
  </r>
  <r>
    <n v="346"/>
    <n v="1054"/>
    <x v="1"/>
    <n v="10000"/>
    <n v="1"/>
    <x v="1"/>
    <s v="TRUE"/>
  </r>
  <r>
    <n v="347"/>
    <n v="1060"/>
    <x v="1"/>
    <n v="10000"/>
    <n v="2"/>
    <x v="1"/>
    <s v="TRUE"/>
  </r>
  <r>
    <n v="348"/>
    <n v="1062"/>
    <x v="0"/>
    <n v="10000"/>
    <n v="2"/>
    <x v="1"/>
    <s v="TRUE"/>
  </r>
  <r>
    <n v="349"/>
    <n v="1065"/>
    <x v="0"/>
    <n v="10000"/>
    <n v="2"/>
    <x v="1"/>
    <s v="TRUE"/>
  </r>
  <r>
    <n v="350"/>
    <n v="1068"/>
    <x v="0"/>
    <n v="10000"/>
    <n v="2"/>
    <x v="1"/>
    <s v="TRUE"/>
  </r>
  <r>
    <n v="351"/>
    <n v="1069"/>
    <x v="0"/>
    <n v="30000"/>
    <n v="1"/>
    <x v="4"/>
    <s v="TRUE"/>
  </r>
  <r>
    <n v="352"/>
    <n v="1072"/>
    <x v="1"/>
    <n v="20000"/>
    <n v="1"/>
    <x v="0"/>
    <s v="TRUE"/>
  </r>
  <r>
    <n v="353"/>
    <n v="1075"/>
    <x v="0"/>
    <n v="10000"/>
    <n v="2"/>
    <x v="1"/>
    <s v="TRUE"/>
  </r>
  <r>
    <n v="354"/>
    <n v="1080"/>
    <x v="1"/>
    <n v="30000"/>
    <n v="1"/>
    <x v="0"/>
    <s v="TRUE"/>
  </r>
  <r>
    <n v="355"/>
    <n v="1083"/>
    <x v="0"/>
    <n v="20000"/>
    <n v="1"/>
    <x v="1"/>
    <s v="TRUE"/>
  </r>
  <r>
    <n v="356"/>
    <n v="1085"/>
    <x v="0"/>
    <n v="40000"/>
    <n v="1"/>
    <x v="4"/>
    <s v="TRUE"/>
  </r>
  <r>
    <n v="357"/>
    <n v="1086"/>
    <x v="1"/>
    <n v="10000"/>
    <n v="0"/>
    <x v="1"/>
    <s v="FALSE"/>
  </r>
  <r>
    <n v="358"/>
    <n v="1101"/>
    <x v="1"/>
    <n v="10000"/>
    <n v="0"/>
    <x v="1"/>
    <s v="FALSE"/>
  </r>
  <r>
    <n v="359"/>
    <n v="1103"/>
    <x v="1"/>
    <n v="10000"/>
    <n v="0"/>
    <x v="1"/>
    <s v="FALSE"/>
  </r>
  <r>
    <n v="360"/>
    <n v="1104"/>
    <x v="1"/>
    <n v="10000"/>
    <n v="0"/>
    <x v="1"/>
    <s v="FALSE"/>
  </r>
  <r>
    <n v="361"/>
    <n v="1106"/>
    <x v="1"/>
    <n v="10000"/>
    <n v="0"/>
    <x v="1"/>
    <s v="TRUE"/>
  </r>
  <r>
    <n v="362"/>
    <n v="1107"/>
    <x v="0"/>
    <n v="10000"/>
    <n v="0"/>
    <x v="2"/>
    <s v="TRUE"/>
  </r>
  <r>
    <n v="363"/>
    <n v="1108"/>
    <x v="0"/>
    <n v="10000"/>
    <n v="0"/>
    <x v="2"/>
    <s v="FALSE"/>
  </r>
  <r>
    <n v="364"/>
    <n v="1109"/>
    <x v="1"/>
    <n v="10000"/>
    <n v="0"/>
    <x v="2"/>
    <s v="FALSE"/>
  </r>
  <r>
    <n v="365"/>
    <n v="1112"/>
    <x v="1"/>
    <n v="10000"/>
    <n v="1"/>
    <x v="2"/>
    <s v="FALSE"/>
  </r>
  <r>
    <n v="366"/>
    <n v="1113"/>
    <x v="1"/>
    <n v="10000"/>
    <n v="1"/>
    <x v="2"/>
    <s v="FALSE"/>
  </r>
  <r>
    <n v="367"/>
    <n v="1117"/>
    <x v="0"/>
    <n v="20000"/>
    <n v="0"/>
    <x v="0"/>
    <s v="TRUE"/>
  </r>
  <r>
    <n v="368"/>
    <n v="1121"/>
    <x v="0"/>
    <n v="20000"/>
    <n v="0"/>
    <x v="0"/>
    <s v="TRUE"/>
  </r>
  <r>
    <n v="369"/>
    <n v="1123"/>
    <x v="1"/>
    <n v="10000"/>
    <n v="1"/>
    <x v="2"/>
    <s v="FALSE"/>
  </r>
  <r>
    <n v="370"/>
    <n v="1124"/>
    <x v="0"/>
    <n v="20000"/>
    <n v="0"/>
    <x v="0"/>
    <s v="FALSE"/>
  </r>
  <r>
    <n v="371"/>
    <n v="1127"/>
    <x v="0"/>
    <n v="20000"/>
    <n v="0"/>
    <x v="0"/>
    <s v="TRUE"/>
  </r>
  <r>
    <n v="372"/>
    <n v="1128"/>
    <x v="0"/>
    <n v="20000"/>
    <n v="0"/>
    <x v="0"/>
    <s v="TRUE"/>
  </r>
  <r>
    <n v="373"/>
    <n v="1129"/>
    <x v="1"/>
    <n v="20000"/>
    <n v="0"/>
    <x v="0"/>
    <s v="TRUE"/>
  </r>
  <r>
    <n v="374"/>
    <n v="1131"/>
    <x v="0"/>
    <n v="30000"/>
    <n v="1"/>
    <x v="0"/>
    <s v="TRUE"/>
  </r>
  <r>
    <n v="375"/>
    <n v="1132"/>
    <x v="1"/>
    <n v="30000"/>
    <n v="1"/>
    <x v="0"/>
    <s v="TRUE"/>
  </r>
  <r>
    <n v="376"/>
    <n v="1133"/>
    <x v="0"/>
    <n v="30000"/>
    <n v="1"/>
    <x v="0"/>
    <s v="TRUE"/>
  </r>
  <r>
    <n v="377"/>
    <n v="1136"/>
    <x v="1"/>
    <n v="40000"/>
    <n v="1"/>
    <x v="4"/>
    <s v="TRUE"/>
  </r>
  <r>
    <n v="378"/>
    <n v="1138"/>
    <x v="0"/>
    <n v="30000"/>
    <n v="4"/>
    <x v="4"/>
    <s v="TRUE"/>
  </r>
  <r>
    <n v="379"/>
    <n v="1142"/>
    <x v="1"/>
    <n v="10000"/>
    <n v="1"/>
    <x v="2"/>
    <s v="FALSE"/>
  </r>
  <r>
    <n v="380"/>
    <n v="1151"/>
    <x v="0"/>
    <n v="10000"/>
    <n v="1"/>
    <x v="2"/>
    <s v="TRUE"/>
  </r>
  <r>
    <n v="381"/>
    <n v="1155"/>
    <x v="1"/>
    <n v="20000"/>
    <n v="2"/>
    <x v="1"/>
    <s v="TRUE"/>
  </r>
  <r>
    <n v="382"/>
    <n v="1156"/>
    <x v="0"/>
    <n v="20000"/>
    <n v="2"/>
    <x v="1"/>
    <s v="TRUE"/>
  </r>
  <r>
    <n v="383"/>
    <n v="1159"/>
    <x v="0"/>
    <n v="20000"/>
    <n v="2"/>
    <x v="1"/>
    <s v="TRUE"/>
  </r>
  <r>
    <n v="384"/>
    <n v="1170"/>
    <x v="0"/>
    <n v="30000"/>
    <n v="3"/>
    <x v="4"/>
    <s v="TRUE"/>
  </r>
  <r>
    <n v="385"/>
    <n v="1178"/>
    <x v="0"/>
    <n v="30000"/>
    <n v="3"/>
    <x v="0"/>
    <s v="TRUE"/>
  </r>
  <r>
    <n v="386"/>
    <n v="1182"/>
    <x v="1"/>
    <n v="30000"/>
    <n v="3"/>
    <x v="0"/>
    <s v="TRUE"/>
  </r>
  <r>
    <n v="387"/>
    <n v="1183"/>
    <x v="0"/>
    <n v="30000"/>
    <n v="3"/>
    <x v="0"/>
    <s v="TRUE"/>
  </r>
  <r>
    <n v="388"/>
    <n v="1185"/>
    <x v="1"/>
    <n v="40000"/>
    <n v="3"/>
    <x v="4"/>
    <s v="TRUE"/>
  </r>
  <r>
    <n v="389"/>
    <n v="1186"/>
    <x v="0"/>
    <n v="40000"/>
    <n v="3"/>
    <x v="4"/>
    <s v="TRUE"/>
  </r>
  <r>
    <n v="390"/>
    <n v="1189"/>
    <x v="1"/>
    <n v="10000"/>
    <n v="1"/>
    <x v="2"/>
    <s v="FALSE"/>
  </r>
  <r>
    <n v="391"/>
    <n v="1191"/>
    <x v="1"/>
    <n v="10000"/>
    <n v="1"/>
    <x v="2"/>
    <s v="FALSE"/>
  </r>
  <r>
    <n v="392"/>
    <n v="1193"/>
    <x v="1"/>
    <n v="10000"/>
    <n v="2"/>
    <x v="2"/>
    <s v="TRUE"/>
  </r>
  <r>
    <n v="393"/>
    <n v="1194"/>
    <x v="1"/>
    <n v="10000"/>
    <n v="2"/>
    <x v="2"/>
    <s v="TRUE"/>
  </r>
  <r>
    <n v="394"/>
    <n v="1197"/>
    <x v="1"/>
    <n v="10000"/>
    <n v="2"/>
    <x v="2"/>
    <s v="TRUE"/>
  </r>
  <r>
    <n v="395"/>
    <n v="1199"/>
    <x v="1"/>
    <n v="10000"/>
    <n v="2"/>
    <x v="2"/>
    <s v="TRUE"/>
  </r>
  <r>
    <n v="396"/>
    <n v="1200"/>
    <x v="1"/>
    <n v="30000"/>
    <n v="0"/>
    <x v="0"/>
    <s v="TRUE"/>
  </r>
  <r>
    <n v="397"/>
    <n v="1202"/>
    <x v="0"/>
    <n v="10000"/>
    <n v="2"/>
    <x v="2"/>
    <s v="FALSE"/>
  </r>
  <r>
    <n v="398"/>
    <n v="1203"/>
    <x v="1"/>
    <n v="20000"/>
    <n v="0"/>
    <x v="1"/>
    <s v="FALSE"/>
  </r>
  <r>
    <n v="399"/>
    <n v="1211"/>
    <x v="1"/>
    <n v="30000"/>
    <n v="0"/>
    <x v="0"/>
    <s v="TRUE"/>
  </r>
  <r>
    <n v="400"/>
    <n v="1212"/>
    <x v="1"/>
    <n v="30000"/>
    <n v="1"/>
    <x v="0"/>
    <s v="TRUE"/>
  </r>
  <r>
    <n v="401"/>
    <n v="1213"/>
    <x v="1"/>
    <n v="40000"/>
    <n v="0"/>
    <x v="4"/>
    <s v="TRUE"/>
  </r>
  <r>
    <n v="402"/>
    <n v="1217"/>
    <x v="0"/>
    <n v="40000"/>
    <n v="0"/>
    <x v="4"/>
    <s v="TRUE"/>
  </r>
  <r>
    <n v="403"/>
    <n v="1226"/>
    <x v="0"/>
    <n v="40000"/>
    <n v="0"/>
    <x v="4"/>
    <s v="TRUE"/>
  </r>
  <r>
    <n v="404"/>
    <n v="1227"/>
    <x v="1"/>
    <n v="40000"/>
    <n v="0"/>
    <x v="4"/>
    <s v="TRUE"/>
  </r>
  <r>
    <n v="405"/>
    <n v="1228"/>
    <x v="1"/>
    <n v="10000"/>
    <n v="3"/>
    <x v="1"/>
    <s v="FALSE"/>
  </r>
  <r>
    <n v="406"/>
    <n v="1229"/>
    <x v="1"/>
    <n v="10000"/>
    <n v="3"/>
    <x v="1"/>
    <s v="FALSE"/>
  </r>
  <r>
    <n v="407"/>
    <n v="1233"/>
    <x v="0"/>
    <n v="20000"/>
    <n v="2"/>
    <x v="1"/>
    <s v="TRUE"/>
  </r>
  <r>
    <n v="408"/>
    <n v="1237"/>
    <x v="0"/>
    <n v="20000"/>
    <n v="2"/>
    <x v="1"/>
    <s v="TRUE"/>
  </r>
  <r>
    <n v="409"/>
    <n v="1238"/>
    <x v="0"/>
    <n v="10000"/>
    <n v="2"/>
    <x v="2"/>
    <s v="FALSE"/>
  </r>
  <r>
    <n v="410"/>
    <n v="1241"/>
    <x v="1"/>
    <n v="10000"/>
    <n v="2"/>
    <x v="2"/>
    <s v="TRUE"/>
  </r>
  <r>
    <n v="411"/>
    <n v="1246"/>
    <x v="0"/>
    <n v="20000"/>
    <n v="1"/>
    <x v="1"/>
    <s v="TRUE"/>
  </r>
  <r>
    <n v="412"/>
    <n v="1247"/>
    <x v="0"/>
    <n v="80000"/>
    <n v="3"/>
    <x v="1"/>
    <s v="FALSE"/>
  </r>
  <r>
    <n v="413"/>
    <n v="1250"/>
    <x v="1"/>
    <n v="80000"/>
    <n v="4"/>
    <x v="1"/>
    <s v="TRUE"/>
  </r>
  <r>
    <n v="414"/>
    <n v="1253"/>
    <x v="0"/>
    <n v="80000"/>
    <n v="4"/>
    <x v="1"/>
    <s v="FALSE"/>
  </r>
  <r>
    <n v="415"/>
    <n v="1254"/>
    <x v="1"/>
    <n v="80000"/>
    <n v="4"/>
    <x v="1"/>
    <s v="TRUE"/>
  </r>
  <r>
    <n v="416"/>
    <n v="1257"/>
    <x v="1"/>
    <n v="90000"/>
    <n v="5"/>
    <x v="1"/>
    <s v="FALSE"/>
  </r>
  <r>
    <n v="417"/>
    <n v="1259"/>
    <x v="0"/>
    <n v="60000"/>
    <n v="3"/>
    <x v="3"/>
    <s v="TRUE"/>
  </r>
  <r>
    <n v="418"/>
    <n v="1261"/>
    <x v="0"/>
    <n v="70000"/>
    <n v="5"/>
    <x v="2"/>
    <s v="TRUE"/>
  </r>
  <r>
    <n v="419"/>
    <n v="1265"/>
    <x v="1"/>
    <n v="90000"/>
    <n v="5"/>
    <x v="1"/>
    <s v="FALSE"/>
  </r>
  <r>
    <n v="420"/>
    <n v="1267"/>
    <x v="0"/>
    <n v="150000"/>
    <n v="3"/>
    <x v="4"/>
    <s v="TRUE"/>
  </r>
  <r>
    <n v="421"/>
    <n v="1271"/>
    <x v="0"/>
    <n v="100000"/>
    <n v="2"/>
    <x v="0"/>
    <s v="TRUE"/>
  </r>
  <r>
    <n v="422"/>
    <n v="1279"/>
    <x v="0"/>
    <n v="110000"/>
    <n v="3"/>
    <x v="0"/>
    <s v="TRUE"/>
  </r>
  <r>
    <n v="423"/>
    <n v="1280"/>
    <x v="0"/>
    <n v="170000"/>
    <n v="4"/>
    <x v="0"/>
    <s v="TRUE"/>
  </r>
  <r>
    <n v="424"/>
    <n v="1281"/>
    <x v="0"/>
    <n v="80000"/>
    <n v="4"/>
    <x v="1"/>
    <s v="FALSE"/>
  </r>
  <r>
    <n v="425"/>
    <n v="1282"/>
    <x v="0"/>
    <n v="80000"/>
    <n v="4"/>
    <x v="1"/>
    <s v="TRUE"/>
  </r>
  <r>
    <n v="426"/>
    <n v="1298"/>
    <x v="0"/>
    <n v="90000"/>
    <n v="4"/>
    <x v="2"/>
    <s v="TRUE"/>
  </r>
  <r>
    <n v="427"/>
    <n v="1303"/>
    <x v="0"/>
    <n v="110000"/>
    <n v="3"/>
    <x v="0"/>
    <s v="TRUE"/>
  </r>
  <r>
    <n v="428"/>
    <n v="1304"/>
    <x v="0"/>
    <n v="110000"/>
    <n v="2"/>
    <x v="1"/>
    <s v="TRUE"/>
  </r>
  <r>
    <n v="429"/>
    <n v="1305"/>
    <x v="1"/>
    <n v="120000"/>
    <n v="2"/>
    <x v="0"/>
    <s v="TRUE"/>
  </r>
  <r>
    <n v="430"/>
    <n v="1307"/>
    <x v="0"/>
    <n v="80000"/>
    <n v="4"/>
    <x v="1"/>
    <s v="TRUE"/>
  </r>
  <r>
    <n v="431"/>
    <n v="1314"/>
    <x v="0"/>
    <n v="90000"/>
    <n v="4"/>
    <x v="2"/>
    <s v="TRUE"/>
  </r>
  <r>
    <n v="432"/>
    <n v="1315"/>
    <x v="0"/>
    <n v="110000"/>
    <n v="4"/>
    <x v="1"/>
    <s v="TRUE"/>
  </r>
  <r>
    <n v="433"/>
    <n v="1316"/>
    <x v="0"/>
    <n v="80000"/>
    <n v="4"/>
    <x v="2"/>
    <s v="TRUE"/>
  </r>
  <r>
    <n v="434"/>
    <n v="1338"/>
    <x v="0"/>
    <n v="80000"/>
    <n v="5"/>
    <x v="2"/>
    <s v="FALSE"/>
  </r>
  <r>
    <n v="435"/>
    <n v="1340"/>
    <x v="0"/>
    <n v="170000"/>
    <n v="5"/>
    <x v="1"/>
    <s v="TRUE"/>
  </r>
  <r>
    <n v="436"/>
    <n v="1341"/>
    <x v="1"/>
    <n v="100000"/>
    <n v="3"/>
    <x v="1"/>
    <s v="TRUE"/>
  </r>
  <r>
    <n v="437"/>
    <n v="1347"/>
    <x v="0"/>
    <n v="160000"/>
    <n v="3"/>
    <x v="1"/>
    <s v="FALSE"/>
  </r>
  <r>
    <n v="438"/>
    <n v="1350"/>
    <x v="0"/>
    <n v="90000"/>
    <n v="4"/>
    <x v="2"/>
    <s v="TRUE"/>
  </r>
  <r>
    <n v="439"/>
    <n v="1351"/>
    <x v="0"/>
    <n v="130000"/>
    <n v="4"/>
    <x v="2"/>
    <s v="TRUE"/>
  </r>
  <r>
    <n v="440"/>
    <n v="1352"/>
    <x v="0"/>
    <n v="90000"/>
    <n v="4"/>
    <x v="2"/>
    <s v="FALSE"/>
  </r>
  <r>
    <n v="441"/>
    <n v="1354"/>
    <x v="0"/>
    <n v="80000"/>
    <n v="5"/>
    <x v="3"/>
    <s v="FALSE"/>
  </r>
  <r>
    <n v="442"/>
    <n v="1357"/>
    <x v="0"/>
    <n v="90000"/>
    <n v="5"/>
    <x v="3"/>
    <s v="FALSE"/>
  </r>
  <r>
    <n v="443"/>
    <n v="1360"/>
    <x v="0"/>
    <n v="90000"/>
    <n v="5"/>
    <x v="3"/>
    <s v="TRUE"/>
  </r>
  <r>
    <n v="444"/>
    <n v="1361"/>
    <x v="1"/>
    <n v="60000"/>
    <n v="0"/>
    <x v="0"/>
    <s v="FALSE"/>
  </r>
  <r>
    <n v="445"/>
    <n v="1363"/>
    <x v="0"/>
    <n v="70000"/>
    <n v="0"/>
    <x v="0"/>
    <s v="TRUE"/>
  </r>
  <r>
    <n v="446"/>
    <n v="1364"/>
    <x v="1"/>
    <n v="70000"/>
    <n v="0"/>
    <x v="0"/>
    <s v="FALSE"/>
  </r>
  <r>
    <n v="447"/>
    <n v="1367"/>
    <x v="1"/>
    <n v="70000"/>
    <n v="0"/>
    <x v="0"/>
    <s v="FALSE"/>
  </r>
  <r>
    <n v="448"/>
    <n v="1368"/>
    <x v="0"/>
    <n v="70000"/>
    <n v="0"/>
    <x v="0"/>
    <s v="TRUE"/>
  </r>
  <r>
    <n v="449"/>
    <n v="1369"/>
    <x v="1"/>
    <n v="80000"/>
    <n v="0"/>
    <x v="0"/>
    <s v="TRUE"/>
  </r>
  <r>
    <n v="450"/>
    <n v="1374"/>
    <x v="0"/>
    <n v="80000"/>
    <n v="0"/>
    <x v="0"/>
    <s v="TRUE"/>
  </r>
  <r>
    <n v="451"/>
    <n v="1380"/>
    <x v="1"/>
    <n v="130000"/>
    <n v="4"/>
    <x v="2"/>
    <s v="TRUE"/>
  </r>
  <r>
    <n v="452"/>
    <n v="1383"/>
    <x v="1"/>
    <n v="70000"/>
    <n v="0"/>
    <x v="0"/>
    <s v="FALSE"/>
  </r>
  <r>
    <n v="453"/>
    <n v="1384"/>
    <x v="1"/>
    <n v="80000"/>
    <n v="0"/>
    <x v="0"/>
    <s v="FALSE"/>
  </r>
  <r>
    <n v="454"/>
    <n v="1389"/>
    <x v="1"/>
    <n v="80000"/>
    <n v="0"/>
    <x v="0"/>
    <s v="FALSE"/>
  </r>
  <r>
    <n v="455"/>
    <n v="1390"/>
    <x v="1"/>
    <n v="80000"/>
    <n v="0"/>
    <x v="0"/>
    <s v="FALSE"/>
  </r>
  <r>
    <n v="456"/>
    <n v="1391"/>
    <x v="0"/>
    <n v="100000"/>
    <n v="0"/>
    <x v="2"/>
    <s v="TRUE"/>
  </r>
  <r>
    <n v="457"/>
    <n v="1402"/>
    <x v="0"/>
    <n v="120000"/>
    <n v="5"/>
    <x v="3"/>
    <s v="TRUE"/>
  </r>
  <r>
    <n v="458"/>
    <n v="1405"/>
    <x v="0"/>
    <n v="90000"/>
    <n v="0"/>
    <x v="0"/>
    <s v="TRUE"/>
  </r>
  <r>
    <n v="459"/>
    <n v="1410"/>
    <x v="0"/>
    <n v="100000"/>
    <n v="0"/>
    <x v="2"/>
    <s v="TRUE"/>
  </r>
  <r>
    <n v="460"/>
    <n v="1412"/>
    <x v="1"/>
    <n v="80000"/>
    <n v="0"/>
    <x v="0"/>
    <s v="FALSE"/>
  </r>
  <r>
    <n v="461"/>
    <n v="1413"/>
    <x v="1"/>
    <n v="90000"/>
    <n v="0"/>
    <x v="0"/>
    <s v="FALSE"/>
  </r>
  <r>
    <n v="462"/>
    <n v="1416"/>
    <x v="1"/>
    <n v="90000"/>
    <n v="0"/>
    <x v="0"/>
    <s v="FALSE"/>
  </r>
  <r>
    <n v="463"/>
    <n v="1418"/>
    <x v="0"/>
    <n v="110000"/>
    <n v="0"/>
    <x v="2"/>
    <s v="TRUE"/>
  </r>
  <r>
    <n v="464"/>
    <n v="1419"/>
    <x v="0"/>
    <n v="110000"/>
    <n v="0"/>
    <x v="2"/>
    <s v="FALSE"/>
  </r>
  <r>
    <n v="465"/>
    <n v="1424"/>
    <x v="0"/>
    <n v="90000"/>
    <n v="0"/>
    <x v="0"/>
    <s v="TRUE"/>
  </r>
  <r>
    <n v="466"/>
    <n v="1425"/>
    <x v="0"/>
    <n v="90000"/>
    <n v="0"/>
    <x v="0"/>
    <s v="FALSE"/>
  </r>
  <r>
    <n v="467"/>
    <n v="1427"/>
    <x v="0"/>
    <n v="150000"/>
    <n v="0"/>
    <x v="3"/>
    <s v="TRUE"/>
  </r>
  <r>
    <n v="468"/>
    <n v="1432"/>
    <x v="0"/>
    <n v="170000"/>
    <n v="1"/>
    <x v="4"/>
    <s v="TRUE"/>
  </r>
  <r>
    <n v="469"/>
    <n v="1433"/>
    <x v="0"/>
    <n v="40000"/>
    <n v="1"/>
    <x v="0"/>
    <s v="TRUE"/>
  </r>
  <r>
    <n v="470"/>
    <n v="1438"/>
    <x v="1"/>
    <n v="10000"/>
    <n v="0"/>
    <x v="3"/>
    <s v="FALSE"/>
  </r>
  <r>
    <n v="471"/>
    <n v="1439"/>
    <x v="1"/>
    <n v="20000"/>
    <n v="0"/>
    <x v="3"/>
    <s v="FALSE"/>
  </r>
  <r>
    <n v="472"/>
    <n v="1442"/>
    <x v="1"/>
    <n v="30000"/>
    <n v="0"/>
    <x v="1"/>
    <s v="TRUE"/>
  </r>
  <r>
    <n v="473"/>
    <n v="1450"/>
    <x v="1"/>
    <n v="60000"/>
    <n v="3"/>
    <x v="0"/>
    <s v="TRUE"/>
  </r>
  <r>
    <n v="474"/>
    <n v="1459"/>
    <x v="1"/>
    <n v="20000"/>
    <n v="0"/>
    <x v="3"/>
    <s v="FALSE"/>
  </r>
  <r>
    <n v="475"/>
    <n v="1461"/>
    <x v="1"/>
    <n v="20000"/>
    <n v="0"/>
    <x v="3"/>
    <s v="TRUE"/>
  </r>
  <r>
    <n v="476"/>
    <n v="1466"/>
    <x v="1"/>
    <n v="30000"/>
    <n v="0"/>
    <x v="2"/>
    <s v="FALSE"/>
  </r>
  <r>
    <n v="477"/>
    <n v="1469"/>
    <x v="0"/>
    <n v="40000"/>
    <n v="1"/>
    <x v="0"/>
    <s v="TRUE"/>
  </r>
  <r>
    <n v="478"/>
    <n v="1471"/>
    <x v="1"/>
    <n v="30000"/>
    <n v="0"/>
    <x v="2"/>
    <s v="FALSE"/>
  </r>
  <r>
    <n v="479"/>
    <n v="1472"/>
    <x v="1"/>
    <n v="30000"/>
    <n v="0"/>
    <x v="2"/>
    <s v="FALSE"/>
  </r>
  <r>
    <n v="480"/>
    <n v="1473"/>
    <x v="0"/>
    <n v="40000"/>
    <n v="1"/>
    <x v="0"/>
    <s v="TRUE"/>
  </r>
  <r>
    <n v="481"/>
    <n v="1481"/>
    <x v="0"/>
    <n v="40000"/>
    <n v="1"/>
    <x v="0"/>
    <s v="TRUE"/>
  </r>
  <r>
    <n v="482"/>
    <n v="1482"/>
    <x v="0"/>
    <n v="40000"/>
    <n v="1"/>
    <x v="0"/>
    <s v="TRUE"/>
  </r>
  <r>
    <n v="483"/>
    <n v="1484"/>
    <x v="1"/>
    <n v="30000"/>
    <n v="0"/>
    <x v="2"/>
    <s v="FALSE"/>
  </r>
  <r>
    <n v="484"/>
    <n v="1485"/>
    <x v="0"/>
    <n v="40000"/>
    <n v="1"/>
    <x v="0"/>
    <s v="TRUE"/>
  </r>
  <r>
    <n v="485"/>
    <n v="1492"/>
    <x v="1"/>
    <n v="40000"/>
    <n v="2"/>
    <x v="1"/>
    <s v="TRUE"/>
  </r>
  <r>
    <n v="486"/>
    <n v="1494"/>
    <x v="0"/>
    <n v="40000"/>
    <n v="2"/>
    <x v="1"/>
    <s v="FALSE"/>
  </r>
  <r>
    <n v="487"/>
    <n v="1497"/>
    <x v="1"/>
    <n v="10000"/>
    <n v="0"/>
    <x v="3"/>
    <s v="TRUE"/>
  </r>
  <r>
    <n v="488"/>
    <n v="1499"/>
    <x v="1"/>
    <n v="10000"/>
    <n v="0"/>
    <x v="3"/>
    <s v="FALSE"/>
  </r>
  <r>
    <n v="489"/>
    <n v="1502"/>
    <x v="1"/>
    <n v="20000"/>
    <n v="0"/>
    <x v="3"/>
    <s v="TRUE"/>
  </r>
  <r>
    <n v="490"/>
    <n v="1505"/>
    <x v="1"/>
    <n v="20000"/>
    <n v="0"/>
    <x v="3"/>
    <s v="FALSE"/>
  </r>
  <r>
    <n v="491"/>
    <n v="1511"/>
    <x v="1"/>
    <n v="20000"/>
    <n v="0"/>
    <x v="3"/>
    <s v="FALSE"/>
  </r>
  <r>
    <n v="492"/>
    <n v="1519"/>
    <x v="0"/>
    <n v="20000"/>
    <n v="0"/>
    <x v="3"/>
    <s v="FALSE"/>
  </r>
  <r>
    <n v="493"/>
    <n v="1522"/>
    <x v="1"/>
    <n v="30000"/>
    <n v="0"/>
    <x v="2"/>
    <s v="FALSE"/>
  </r>
  <r>
    <n v="494"/>
    <n v="1526"/>
    <x v="1"/>
    <n v="40000"/>
    <n v="2"/>
    <x v="1"/>
    <s v="TRUE"/>
  </r>
  <r>
    <n v="495"/>
    <n v="1527"/>
    <x v="1"/>
    <n v="40000"/>
    <n v="2"/>
    <x v="1"/>
    <s v="TRUE"/>
  </r>
  <r>
    <n v="496"/>
    <n v="1528"/>
    <x v="1"/>
    <n v="40000"/>
    <n v="2"/>
    <x v="1"/>
    <s v="TRUE"/>
  </r>
  <r>
    <n v="497"/>
    <n v="1531"/>
    <x v="1"/>
    <n v="40000"/>
    <n v="2"/>
    <x v="1"/>
    <s v="TRUE"/>
  </r>
  <r>
    <n v="498"/>
    <n v="1533"/>
    <x v="1"/>
    <n v="40000"/>
    <n v="2"/>
    <x v="1"/>
    <s v="TRUE"/>
  </r>
  <r>
    <n v="499"/>
    <n v="1548"/>
    <x v="1"/>
    <n v="40000"/>
    <n v="3"/>
    <x v="1"/>
    <s v="TRUE"/>
  </r>
  <r>
    <n v="500"/>
    <n v="1551"/>
    <x v="1"/>
    <n v="40000"/>
    <n v="3"/>
    <x v="1"/>
    <s v="TRUE"/>
  </r>
  <r>
    <n v="501"/>
    <n v="1552"/>
    <x v="1"/>
    <n v="40000"/>
    <n v="0"/>
    <x v="4"/>
    <s v="TRUE"/>
  </r>
  <r>
    <n v="502"/>
    <n v="1553"/>
    <x v="1"/>
    <n v="40000"/>
    <n v="3"/>
    <x v="1"/>
    <s v="TRUE"/>
  </r>
  <r>
    <n v="503"/>
    <n v="1554"/>
    <x v="1"/>
    <n v="40000"/>
    <n v="4"/>
    <x v="1"/>
    <s v="TRUE"/>
  </r>
  <r>
    <n v="504"/>
    <n v="1556"/>
    <x v="0"/>
    <n v="50000"/>
    <n v="1"/>
    <x v="4"/>
    <s v="TRUE"/>
  </r>
  <r>
    <n v="505"/>
    <n v="1557"/>
    <x v="0"/>
    <n v="40000"/>
    <n v="1"/>
    <x v="0"/>
    <s v="TRUE"/>
  </r>
  <r>
    <n v="506"/>
    <n v="1559"/>
    <x v="1"/>
    <n v="60000"/>
    <n v="0"/>
    <x v="4"/>
    <s v="TRUE"/>
  </r>
  <r>
    <n v="507"/>
    <n v="1561"/>
    <x v="1"/>
    <n v="60000"/>
    <n v="0"/>
    <x v="4"/>
    <s v="FALSE"/>
  </r>
  <r>
    <n v="508"/>
    <n v="1574"/>
    <x v="1"/>
    <n v="60000"/>
    <n v="0"/>
    <x v="4"/>
    <s v="TRUE"/>
  </r>
  <r>
    <n v="509"/>
    <n v="1580"/>
    <x v="1"/>
    <n v="60000"/>
    <n v="0"/>
    <x v="4"/>
    <s v="TRUE"/>
  </r>
  <r>
    <n v="510"/>
    <n v="1590"/>
    <x v="0"/>
    <n v="30000"/>
    <n v="1"/>
    <x v="0"/>
    <s v="TRUE"/>
  </r>
  <r>
    <n v="511"/>
    <n v="1593"/>
    <x v="0"/>
    <n v="30000"/>
    <n v="1"/>
    <x v="0"/>
    <s v="TRUE"/>
  </r>
  <r>
    <n v="512"/>
    <n v="1595"/>
    <x v="0"/>
    <n v="30000"/>
    <n v="1"/>
    <x v="0"/>
    <s v="TRUE"/>
  </r>
  <r>
    <n v="513"/>
    <n v="1602"/>
    <x v="1"/>
    <n v="20000"/>
    <n v="3"/>
    <x v="3"/>
    <s v="TRUE"/>
  </r>
  <r>
    <n v="514"/>
    <n v="1603"/>
    <x v="1"/>
    <n v="20000"/>
    <n v="3"/>
    <x v="3"/>
    <s v="FALSE"/>
  </r>
  <r>
    <n v="515"/>
    <n v="1606"/>
    <x v="0"/>
    <n v="30000"/>
    <n v="1"/>
    <x v="2"/>
    <s v="TRUE"/>
  </r>
  <r>
    <n v="516"/>
    <n v="1607"/>
    <x v="0"/>
    <n v="30000"/>
    <n v="1"/>
    <x v="2"/>
    <s v="TRUE"/>
  </r>
  <r>
    <n v="517"/>
    <n v="1609"/>
    <x v="0"/>
    <n v="30000"/>
    <n v="1"/>
    <x v="2"/>
    <s v="TRUE"/>
  </r>
  <r>
    <n v="518"/>
    <n v="1614"/>
    <x v="0"/>
    <n v="40000"/>
    <n v="1"/>
    <x v="1"/>
    <s v="TRUE"/>
  </r>
  <r>
    <n v="519"/>
    <n v="1618"/>
    <x v="0"/>
    <n v="40000"/>
    <n v="1"/>
    <x v="1"/>
    <s v="TRUE"/>
  </r>
  <r>
    <n v="520"/>
    <n v="1620"/>
    <x v="0"/>
    <n v="40000"/>
    <n v="1"/>
    <x v="1"/>
    <s v="TRUE"/>
  </r>
  <r>
    <n v="521"/>
    <n v="1623"/>
    <x v="0"/>
    <n v="40000"/>
    <n v="1"/>
    <x v="1"/>
    <s v="TRUE"/>
  </r>
  <r>
    <n v="522"/>
    <n v="1625"/>
    <x v="0"/>
    <n v="40000"/>
    <n v="1"/>
    <x v="1"/>
    <s v="TRUE"/>
  </r>
  <r>
    <n v="523"/>
    <n v="1627"/>
    <x v="0"/>
    <n v="80000"/>
    <n v="5"/>
    <x v="4"/>
    <s v="TRUE"/>
  </r>
  <r>
    <n v="524"/>
    <n v="1632"/>
    <x v="0"/>
    <n v="40000"/>
    <n v="1"/>
    <x v="1"/>
    <s v="TRUE"/>
  </r>
  <r>
    <n v="525"/>
    <n v="1633"/>
    <x v="0"/>
    <n v="40000"/>
    <n v="1"/>
    <x v="1"/>
    <s v="TRUE"/>
  </r>
  <r>
    <n v="526"/>
    <n v="1634"/>
    <x v="0"/>
    <n v="40000"/>
    <n v="1"/>
    <x v="1"/>
    <s v="TRUE"/>
  </r>
  <r>
    <n v="527"/>
    <n v="1636"/>
    <x v="0"/>
    <n v="40000"/>
    <n v="1"/>
    <x v="1"/>
    <s v="TRUE"/>
  </r>
  <r>
    <n v="528"/>
    <n v="1639"/>
    <x v="0"/>
    <n v="40000"/>
    <n v="1"/>
    <x v="1"/>
    <s v="TRUE"/>
  </r>
  <r>
    <n v="529"/>
    <n v="1644"/>
    <x v="0"/>
    <n v="40000"/>
    <n v="1"/>
    <x v="1"/>
    <s v="TRUE"/>
  </r>
  <r>
    <n v="530"/>
    <n v="1646"/>
    <x v="0"/>
    <n v="40000"/>
    <n v="1"/>
    <x v="1"/>
    <s v="TRUE"/>
  </r>
  <r>
    <n v="531"/>
    <n v="1648"/>
    <x v="0"/>
    <n v="40000"/>
    <n v="1"/>
    <x v="1"/>
    <s v="TRUE"/>
  </r>
  <r>
    <n v="532"/>
    <n v="1649"/>
    <x v="0"/>
    <n v="40000"/>
    <n v="1"/>
    <x v="1"/>
    <s v="TRUE"/>
  </r>
  <r>
    <n v="533"/>
    <n v="1650"/>
    <x v="0"/>
    <n v="40000"/>
    <n v="1"/>
    <x v="1"/>
    <s v="TRUE"/>
  </r>
  <r>
    <n v="534"/>
    <n v="1653"/>
    <x v="0"/>
    <n v="40000"/>
    <n v="1"/>
    <x v="1"/>
    <s v="TRUE"/>
  </r>
  <r>
    <n v="535"/>
    <n v="1665"/>
    <x v="1"/>
    <n v="60000"/>
    <n v="4"/>
    <x v="4"/>
    <s v="TRUE"/>
  </r>
  <r>
    <n v="536"/>
    <n v="1670"/>
    <x v="0"/>
    <n v="60000"/>
    <n v="4"/>
    <x v="4"/>
    <s v="TRUE"/>
  </r>
  <r>
    <n v="537"/>
    <n v="1671"/>
    <x v="0"/>
    <n v="60000"/>
    <n v="4"/>
    <x v="4"/>
    <s v="TRUE"/>
  </r>
  <r>
    <n v="538"/>
    <n v="1672"/>
    <x v="0"/>
    <n v="60000"/>
    <n v="4"/>
    <x v="4"/>
    <s v="TRUE"/>
  </r>
  <r>
    <n v="539"/>
    <n v="1679"/>
    <x v="1"/>
    <n v="60000"/>
    <n v="4"/>
    <x v="4"/>
    <s v="FALSE"/>
  </r>
  <r>
    <n v="540"/>
    <n v="1680"/>
    <x v="0"/>
    <n v="60000"/>
    <n v="4"/>
    <x v="4"/>
    <s v="TRUE"/>
  </r>
  <r>
    <n v="541"/>
    <n v="1682"/>
    <x v="1"/>
    <n v="60000"/>
    <n v="4"/>
    <x v="4"/>
    <s v="TRUE"/>
  </r>
  <r>
    <n v="542"/>
    <n v="1683"/>
    <x v="1"/>
    <n v="60000"/>
    <n v="4"/>
    <x v="4"/>
    <s v="FALSE"/>
  </r>
  <r>
    <n v="543"/>
    <n v="1686"/>
    <x v="1"/>
    <n v="20000"/>
    <n v="1"/>
    <x v="1"/>
    <s v="FALSE"/>
  </r>
  <r>
    <n v="544"/>
    <n v="1689"/>
    <x v="0"/>
    <n v="20000"/>
    <n v="1"/>
    <x v="1"/>
    <s v="TRUE"/>
  </r>
  <r>
    <n v="545"/>
    <n v="1690"/>
    <x v="0"/>
    <n v="30000"/>
    <n v="1"/>
    <x v="0"/>
    <s v="TRUE"/>
  </r>
  <r>
    <n v="546"/>
    <n v="1692"/>
    <x v="0"/>
    <n v="30000"/>
    <n v="1"/>
    <x v="0"/>
    <s v="TRUE"/>
  </r>
  <r>
    <n v="547"/>
    <n v="1693"/>
    <x v="0"/>
    <n v="30000"/>
    <n v="1"/>
    <x v="0"/>
    <s v="TRUE"/>
  </r>
  <r>
    <n v="548"/>
    <n v="1697"/>
    <x v="0"/>
    <n v="40000"/>
    <n v="0"/>
    <x v="4"/>
    <s v="TRUE"/>
  </r>
  <r>
    <n v="549"/>
    <n v="1699"/>
    <x v="1"/>
    <n v="40000"/>
    <n v="0"/>
    <x v="4"/>
    <s v="TRUE"/>
  </r>
  <r>
    <n v="550"/>
    <n v="1702"/>
    <x v="0"/>
    <n v="40000"/>
    <n v="0"/>
    <x v="0"/>
    <s v="TRUE"/>
  </r>
  <r>
    <n v="551"/>
    <n v="1708"/>
    <x v="1"/>
    <n v="40000"/>
    <n v="0"/>
    <x v="0"/>
    <s v="TRUE"/>
  </r>
  <r>
    <n v="552"/>
    <n v="1709"/>
    <x v="1"/>
    <n v="10000"/>
    <n v="3"/>
    <x v="2"/>
    <s v="TRUE"/>
  </r>
  <r>
    <n v="553"/>
    <n v="1711"/>
    <x v="1"/>
    <n v="20000"/>
    <n v="1"/>
    <x v="1"/>
    <s v="FALSE"/>
  </r>
  <r>
    <n v="554"/>
    <n v="1712"/>
    <x v="0"/>
    <n v="20000"/>
    <n v="1"/>
    <x v="1"/>
    <s v="TRUE"/>
  </r>
  <r>
    <n v="555"/>
    <n v="1713"/>
    <x v="1"/>
    <n v="10000"/>
    <n v="4"/>
    <x v="2"/>
    <s v="TRUE"/>
  </r>
  <r>
    <n v="556"/>
    <n v="1718"/>
    <x v="0"/>
    <n v="40000"/>
    <n v="1"/>
    <x v="0"/>
    <s v="TRUE"/>
  </r>
  <r>
    <n v="557"/>
    <n v="1719"/>
    <x v="0"/>
    <n v="20000"/>
    <n v="1"/>
    <x v="1"/>
    <s v="TRUE"/>
  </r>
  <r>
    <n v="558"/>
    <n v="1721"/>
    <x v="1"/>
    <n v="30000"/>
    <n v="1"/>
    <x v="0"/>
    <s v="FALSE"/>
  </r>
  <r>
    <n v="559"/>
    <n v="1723"/>
    <x v="1"/>
    <n v="30000"/>
    <n v="1"/>
    <x v="0"/>
    <s v="FALSE"/>
  </r>
  <r>
    <n v="560"/>
    <n v="1725"/>
    <x v="1"/>
    <n v="30000"/>
    <n v="1"/>
    <x v="0"/>
    <s v="FALSE"/>
  </r>
  <r>
    <n v="561"/>
    <n v="1727"/>
    <x v="1"/>
    <n v="30000"/>
    <n v="1"/>
    <x v="0"/>
    <s v="FALSE"/>
  </r>
  <r>
    <n v="562"/>
    <n v="1728"/>
    <x v="1"/>
    <n v="10000"/>
    <n v="5"/>
    <x v="3"/>
    <s v="TRUE"/>
  </r>
  <r>
    <n v="563"/>
    <n v="1730"/>
    <x v="0"/>
    <n v="20000"/>
    <n v="1"/>
    <x v="2"/>
    <s v="TRUE"/>
  </r>
  <r>
    <n v="564"/>
    <n v="1733"/>
    <x v="1"/>
    <n v="20000"/>
    <n v="1"/>
    <x v="2"/>
    <s v="FALSE"/>
  </r>
  <r>
    <n v="565"/>
    <n v="1734"/>
    <x v="1"/>
    <n v="20000"/>
    <n v="1"/>
    <x v="2"/>
    <s v="FALSE"/>
  </r>
  <r>
    <n v="566"/>
    <n v="1735"/>
    <x v="1"/>
    <n v="20000"/>
    <n v="2"/>
    <x v="2"/>
    <s v="TRUE"/>
  </r>
  <r>
    <n v="567"/>
    <n v="1737"/>
    <x v="0"/>
    <n v="40000"/>
    <n v="0"/>
    <x v="0"/>
    <s v="TRUE"/>
  </r>
  <r>
    <n v="568"/>
    <n v="1738"/>
    <x v="0"/>
    <n v="40000"/>
    <n v="0"/>
    <x v="0"/>
    <s v="TRUE"/>
  </r>
  <r>
    <n v="569"/>
    <n v="1743"/>
    <x v="1"/>
    <n v="20000"/>
    <n v="2"/>
    <x v="2"/>
    <s v="TRUE"/>
  </r>
  <r>
    <n v="570"/>
    <n v="1745"/>
    <x v="0"/>
    <n v="30000"/>
    <n v="1"/>
    <x v="0"/>
    <s v="TRUE"/>
  </r>
  <r>
    <n v="571"/>
    <n v="1748"/>
    <x v="0"/>
    <n v="30000"/>
    <n v="1"/>
    <x v="0"/>
    <s v="TRUE"/>
  </r>
  <r>
    <n v="572"/>
    <n v="1749"/>
    <x v="0"/>
    <n v="30000"/>
    <n v="1"/>
    <x v="0"/>
    <s v="TRUE"/>
  </r>
  <r>
    <n v="573"/>
    <n v="1754"/>
    <x v="0"/>
    <n v="30000"/>
    <n v="1"/>
    <x v="0"/>
    <s v="TRUE"/>
  </r>
  <r>
    <n v="574"/>
    <n v="1764"/>
    <x v="1"/>
    <n v="20000"/>
    <n v="2"/>
    <x v="2"/>
    <s v="TRUE"/>
  </r>
  <r>
    <n v="575"/>
    <n v="1765"/>
    <x v="1"/>
    <n v="20000"/>
    <n v="2"/>
    <x v="2"/>
    <s v="TRUE"/>
  </r>
  <r>
    <n v="576"/>
    <n v="1767"/>
    <x v="1"/>
    <n v="20000"/>
    <n v="2"/>
    <x v="2"/>
    <s v="TRUE"/>
  </r>
  <r>
    <n v="577"/>
    <n v="1771"/>
    <x v="0"/>
    <n v="30000"/>
    <n v="1"/>
    <x v="0"/>
    <s v="TRUE"/>
  </r>
  <r>
    <n v="578"/>
    <n v="1775"/>
    <x v="0"/>
    <n v="30000"/>
    <n v="1"/>
    <x v="0"/>
    <s v="TRUE"/>
  </r>
  <r>
    <n v="579"/>
    <n v="1776"/>
    <x v="1"/>
    <n v="10000"/>
    <n v="3"/>
    <x v="3"/>
    <s v="TRUE"/>
  </r>
  <r>
    <n v="580"/>
    <n v="1777"/>
    <x v="1"/>
    <n v="20000"/>
    <n v="3"/>
    <x v="2"/>
    <s v="TRUE"/>
  </r>
  <r>
    <n v="581"/>
    <n v="1778"/>
    <x v="0"/>
    <n v="30000"/>
    <n v="1"/>
    <x v="0"/>
    <s v="TRUE"/>
  </r>
  <r>
    <n v="582"/>
    <n v="1781"/>
    <x v="0"/>
    <n v="40000"/>
    <n v="0"/>
    <x v="0"/>
    <s v="TRUE"/>
  </r>
  <r>
    <n v="583"/>
    <n v="1782"/>
    <x v="1"/>
    <n v="30000"/>
    <n v="2"/>
    <x v="1"/>
    <s v="TRUE"/>
  </r>
  <r>
    <n v="584"/>
    <n v="1788"/>
    <x v="1"/>
    <n v="30000"/>
    <n v="2"/>
    <x v="1"/>
    <s v="TRUE"/>
  </r>
  <r>
    <n v="585"/>
    <n v="1793"/>
    <x v="0"/>
    <n v="40000"/>
    <n v="1"/>
    <x v="0"/>
    <s v="TRUE"/>
  </r>
  <r>
    <n v="586"/>
    <n v="1802"/>
    <x v="0"/>
    <n v="40000"/>
    <n v="1"/>
    <x v="0"/>
    <s v="TRUE"/>
  </r>
  <r>
    <n v="587"/>
    <n v="1808"/>
    <x v="0"/>
    <n v="40000"/>
    <n v="1"/>
    <x v="0"/>
    <s v="TRUE"/>
  </r>
  <r>
    <n v="588"/>
    <n v="1814"/>
    <x v="1"/>
    <n v="30000"/>
    <n v="2"/>
    <x v="1"/>
    <s v="TRUE"/>
  </r>
  <r>
    <n v="589"/>
    <n v="1815"/>
    <x v="0"/>
    <n v="30000"/>
    <n v="2"/>
    <x v="1"/>
    <s v="FALSE"/>
  </r>
  <r>
    <n v="590"/>
    <n v="1816"/>
    <x v="0"/>
    <n v="40000"/>
    <n v="1"/>
    <x v="0"/>
    <s v="TRUE"/>
  </r>
  <r>
    <n v="591"/>
    <n v="1818"/>
    <x v="1"/>
    <n v="30000"/>
    <n v="2"/>
    <x v="1"/>
    <s v="TRUE"/>
  </r>
  <r>
    <n v="592"/>
    <n v="1821"/>
    <x v="1"/>
    <n v="30000"/>
    <n v="3"/>
    <x v="1"/>
    <s v="TRUE"/>
  </r>
  <r>
    <n v="593"/>
    <n v="1826"/>
    <x v="1"/>
    <n v="20000"/>
    <n v="0"/>
    <x v="2"/>
    <s v="FALSE"/>
  </r>
  <r>
    <n v="594"/>
    <n v="1827"/>
    <x v="1"/>
    <n v="20000"/>
    <n v="0"/>
    <x v="2"/>
    <s v="TRUE"/>
  </r>
  <r>
    <n v="595"/>
    <n v="1828"/>
    <x v="1"/>
    <n v="20000"/>
    <n v="4"/>
    <x v="2"/>
    <s v="TRUE"/>
  </r>
  <r>
    <n v="596"/>
    <n v="1829"/>
    <x v="1"/>
    <n v="20000"/>
    <n v="5"/>
    <x v="2"/>
    <s v="TRUE"/>
  </r>
  <r>
    <n v="597"/>
    <n v="1836"/>
    <x v="0"/>
    <n v="40000"/>
    <n v="1"/>
    <x v="0"/>
    <s v="TRUE"/>
  </r>
  <r>
    <n v="598"/>
    <n v="1837"/>
    <x v="1"/>
    <n v="30000"/>
    <n v="3"/>
    <x v="1"/>
    <s v="TRUE"/>
  </r>
  <r>
    <n v="599"/>
    <n v="1840"/>
    <x v="1"/>
    <n v="30000"/>
    <n v="3"/>
    <x v="1"/>
    <s v="TRUE"/>
  </r>
  <r>
    <n v="600"/>
    <n v="1849"/>
    <x v="1"/>
    <n v="20000"/>
    <n v="0"/>
    <x v="2"/>
    <s v="FALSE"/>
  </r>
  <r>
    <n v="601"/>
    <n v="1852"/>
    <x v="1"/>
    <n v="30000"/>
    <n v="0"/>
    <x v="1"/>
    <s v="FALSE"/>
  </r>
  <r>
    <n v="602"/>
    <n v="1854"/>
    <x v="1"/>
    <n v="30000"/>
    <n v="0"/>
    <x v="1"/>
    <s v="TRUE"/>
  </r>
  <r>
    <n v="603"/>
    <n v="1860"/>
    <x v="1"/>
    <n v="30000"/>
    <n v="0"/>
    <x v="1"/>
    <s v="FALSE"/>
  </r>
  <r>
    <n v="604"/>
    <n v="1869"/>
    <x v="1"/>
    <n v="30000"/>
    <n v="0"/>
    <x v="1"/>
    <s v="FALSE"/>
  </r>
  <r>
    <n v="605"/>
    <n v="1873"/>
    <x v="1"/>
    <n v="30000"/>
    <n v="0"/>
    <x v="1"/>
    <s v="TRUE"/>
  </r>
  <r>
    <n v="606"/>
    <n v="1875"/>
    <x v="1"/>
    <n v="20000"/>
    <n v="0"/>
    <x v="2"/>
    <s v="FALSE"/>
  </r>
  <r>
    <n v="607"/>
    <n v="1882"/>
    <x v="1"/>
    <n v="10000"/>
    <n v="0"/>
    <x v="3"/>
    <s v="FALSE"/>
  </r>
  <r>
    <n v="608"/>
    <n v="1885"/>
    <x v="1"/>
    <n v="20000"/>
    <n v="0"/>
    <x v="2"/>
    <s v="TRUE"/>
  </r>
  <r>
    <n v="609"/>
    <n v="1889"/>
    <x v="1"/>
    <n v="20000"/>
    <n v="0"/>
    <x v="2"/>
    <s v="FALSE"/>
  </r>
  <r>
    <n v="610"/>
    <n v="1891"/>
    <x v="1"/>
    <n v="30000"/>
    <n v="0"/>
    <x v="1"/>
    <s v="FALSE"/>
  </r>
  <r>
    <n v="611"/>
    <n v="1893"/>
    <x v="1"/>
    <n v="30000"/>
    <n v="0"/>
    <x v="1"/>
    <s v="FALSE"/>
  </r>
  <r>
    <n v="612"/>
    <n v="1894"/>
    <x v="0"/>
    <n v="20000"/>
    <n v="0"/>
    <x v="3"/>
    <s v="FALSE"/>
  </r>
  <r>
    <n v="613"/>
    <n v="1906"/>
    <x v="1"/>
    <n v="20000"/>
    <n v="0"/>
    <x v="3"/>
    <s v="FALSE"/>
  </r>
  <r>
    <n v="614"/>
    <n v="1907"/>
    <x v="1"/>
    <n v="30000"/>
    <n v="0"/>
    <x v="1"/>
    <s v="FALSE"/>
  </r>
  <r>
    <n v="615"/>
    <n v="1910"/>
    <x v="1"/>
    <n v="30000"/>
    <n v="0"/>
    <x v="1"/>
    <s v="FALSE"/>
  </r>
  <r>
    <n v="616"/>
    <n v="1916"/>
    <x v="0"/>
    <n v="40000"/>
    <n v="1"/>
    <x v="0"/>
    <s v="TRUE"/>
  </r>
  <r>
    <n v="617"/>
    <n v="1917"/>
    <x v="0"/>
    <n v="40000"/>
    <n v="1"/>
    <x v="0"/>
    <s v="TRUE"/>
  </r>
  <r>
    <n v="618"/>
    <n v="1918"/>
    <x v="1"/>
    <n v="60000"/>
    <n v="4"/>
    <x v="4"/>
    <s v="FALSE"/>
  </r>
  <r>
    <n v="619"/>
    <n v="1919"/>
    <x v="0"/>
    <n v="60000"/>
    <n v="4"/>
    <x v="4"/>
    <s v="TRUE"/>
  </r>
  <r>
    <n v="620"/>
    <n v="1927"/>
    <x v="1"/>
    <n v="50000"/>
    <n v="0"/>
    <x v="4"/>
    <s v="TRUE"/>
  </r>
  <r>
    <n v="621"/>
    <n v="1928"/>
    <x v="1"/>
    <n v="50000"/>
    <n v="0"/>
    <x v="4"/>
    <s v="TRUE"/>
  </r>
  <r>
    <n v="622"/>
    <n v="1933"/>
    <x v="1"/>
    <n v="50000"/>
    <n v="0"/>
    <x v="4"/>
    <s v="FALSE"/>
  </r>
  <r>
    <n v="623"/>
    <n v="1934"/>
    <x v="0"/>
    <n v="50000"/>
    <n v="0"/>
    <x v="4"/>
    <s v="TRUE"/>
  </r>
  <r>
    <n v="624"/>
    <n v="1935"/>
    <x v="1"/>
    <n v="50000"/>
    <n v="1"/>
    <x v="4"/>
    <s v="TRUE"/>
  </r>
  <r>
    <n v="625"/>
    <n v="1938"/>
    <x v="1"/>
    <n v="50000"/>
    <n v="1"/>
    <x v="4"/>
    <s v="TRUE"/>
  </r>
  <r>
    <n v="626"/>
    <n v="1940"/>
    <x v="0"/>
    <n v="50000"/>
    <n v="1"/>
    <x v="4"/>
    <s v="TRUE"/>
  </r>
  <r>
    <n v="627"/>
    <n v="1946"/>
    <x v="0"/>
    <n v="50000"/>
    <n v="1"/>
    <x v="4"/>
    <s v="TRUE"/>
  </r>
  <r>
    <n v="628"/>
    <n v="1949"/>
    <x v="0"/>
    <n v="60000"/>
    <n v="1"/>
    <x v="4"/>
    <s v="TRUE"/>
  </r>
  <r>
    <n v="629"/>
    <n v="1950"/>
    <x v="1"/>
    <n v="40000"/>
    <n v="1"/>
    <x v="4"/>
    <s v="TRUE"/>
  </r>
  <r>
    <n v="630"/>
    <n v="1956"/>
    <x v="1"/>
    <n v="40000"/>
    <n v="4"/>
    <x v="2"/>
    <s v="TRUE"/>
  </r>
  <r>
    <n v="631"/>
    <n v="1957"/>
    <x v="0"/>
    <n v="60000"/>
    <n v="1"/>
    <x v="4"/>
    <s v="TRUE"/>
  </r>
  <r>
    <n v="632"/>
    <n v="1958"/>
    <x v="0"/>
    <n v="60000"/>
    <n v="1"/>
    <x v="4"/>
    <s v="TRUE"/>
  </r>
  <r>
    <n v="633"/>
    <n v="1959"/>
    <x v="0"/>
    <n v="60000"/>
    <n v="1"/>
    <x v="4"/>
    <s v="TRUE"/>
  </r>
  <r>
    <n v="634"/>
    <n v="1962"/>
    <x v="0"/>
    <n v="40000"/>
    <n v="1"/>
    <x v="0"/>
    <s v="TRUE"/>
  </r>
  <r>
    <n v="635"/>
    <n v="1967"/>
    <x v="0"/>
    <n v="60000"/>
    <n v="1"/>
    <x v="4"/>
    <s v="TRUE"/>
  </r>
  <r>
    <n v="636"/>
    <n v="1971"/>
    <x v="0"/>
    <n v="60000"/>
    <n v="1"/>
    <x v="4"/>
    <s v="TRUE"/>
  </r>
  <r>
    <n v="637"/>
    <n v="1972"/>
    <x v="1"/>
    <n v="60000"/>
    <n v="1"/>
    <x v="4"/>
    <s v="TRUE"/>
  </r>
  <r>
    <n v="638"/>
    <n v="1974"/>
    <x v="0"/>
    <n v="70000"/>
    <n v="1"/>
    <x v="4"/>
    <s v="TRUE"/>
  </r>
  <r>
    <n v="639"/>
    <n v="1976"/>
    <x v="0"/>
    <n v="70000"/>
    <n v="1"/>
    <x v="4"/>
    <s v="TRUE"/>
  </r>
  <r>
    <n v="640"/>
    <n v="1979"/>
    <x v="0"/>
    <n v="70000"/>
    <n v="1"/>
    <x v="4"/>
    <s v="TRUE"/>
  </r>
  <r>
    <n v="641"/>
    <n v="1984"/>
    <x v="0"/>
    <n v="50000"/>
    <n v="1"/>
    <x v="0"/>
    <s v="TRUE"/>
  </r>
  <r>
    <n v="642"/>
    <n v="1986"/>
    <x v="0"/>
    <n v="50000"/>
    <n v="1"/>
    <x v="0"/>
    <s v="TRUE"/>
  </r>
  <r>
    <n v="643"/>
    <n v="1988"/>
    <x v="0"/>
    <n v="50000"/>
    <n v="1"/>
    <x v="0"/>
    <s v="TRUE"/>
  </r>
  <r>
    <n v="644"/>
    <n v="1989"/>
    <x v="0"/>
    <n v="50000"/>
    <n v="1"/>
    <x v="0"/>
    <s v="TRUE"/>
  </r>
  <r>
    <n v="645"/>
    <n v="1991"/>
    <x v="1"/>
    <n v="40000"/>
    <n v="2"/>
    <x v="0"/>
    <s v="TRUE"/>
  </r>
  <r>
    <n v="646"/>
    <n v="1997"/>
    <x v="1"/>
    <n v="40000"/>
    <n v="2"/>
    <x v="0"/>
    <s v="TRUE"/>
  </r>
  <r>
    <n v="647"/>
    <n v="1998"/>
    <x v="1"/>
    <n v="40000"/>
    <n v="2"/>
    <x v="0"/>
    <s v="TRUE"/>
  </r>
  <r>
    <n v="648"/>
    <n v="2004"/>
    <x v="1"/>
    <n v="40000"/>
    <n v="2"/>
    <x v="0"/>
    <s v="FALSE"/>
  </r>
  <r>
    <n v="649"/>
    <n v="2006"/>
    <x v="1"/>
    <n v="60000"/>
    <n v="1"/>
    <x v="4"/>
    <s v="TRUE"/>
  </r>
  <r>
    <n v="650"/>
    <n v="2014"/>
    <x v="0"/>
    <n v="60000"/>
    <n v="1"/>
    <x v="4"/>
    <s v="TRUE"/>
  </r>
  <r>
    <n v="651"/>
    <n v="2016"/>
    <x v="0"/>
    <n v="60000"/>
    <n v="1"/>
    <x v="4"/>
    <s v="TRUE"/>
  </r>
  <r>
    <n v="652"/>
    <n v="2020"/>
    <x v="0"/>
    <n v="60000"/>
    <n v="1"/>
    <x v="4"/>
    <s v="TRUE"/>
  </r>
  <r>
    <n v="653"/>
    <n v="2030"/>
    <x v="0"/>
    <n v="60000"/>
    <n v="1"/>
    <x v="4"/>
    <s v="TRUE"/>
  </r>
  <r>
    <n v="654"/>
    <n v="2035"/>
    <x v="1"/>
    <n v="60000"/>
    <n v="1"/>
    <x v="4"/>
    <s v="TRUE"/>
  </r>
  <r>
    <n v="655"/>
    <n v="2037"/>
    <x v="0"/>
    <n v="60000"/>
    <n v="1"/>
    <x v="4"/>
    <s v="TRUE"/>
  </r>
  <r>
    <n v="656"/>
    <n v="2038"/>
    <x v="1"/>
    <n v="70000"/>
    <n v="2"/>
    <x v="4"/>
    <s v="TRUE"/>
  </r>
  <r>
    <n v="657"/>
    <n v="2044"/>
    <x v="0"/>
    <n v="70000"/>
    <n v="3"/>
    <x v="4"/>
    <s v="TRUE"/>
  </r>
  <r>
    <n v="658"/>
    <n v="2046"/>
    <x v="0"/>
    <n v="70000"/>
    <n v="3"/>
    <x v="4"/>
    <s v="TRUE"/>
  </r>
  <r>
    <n v="659"/>
    <n v="2049"/>
    <x v="0"/>
    <n v="60000"/>
    <n v="1"/>
    <x v="4"/>
    <s v="TRUE"/>
  </r>
  <r>
    <n v="660"/>
    <n v="2052"/>
    <x v="1"/>
    <n v="60000"/>
    <n v="1"/>
    <x v="4"/>
    <s v="TRUE"/>
  </r>
  <r>
    <n v="661"/>
    <n v="2058"/>
    <x v="0"/>
    <n v="60000"/>
    <n v="1"/>
    <x v="4"/>
    <s v="TRUE"/>
  </r>
  <r>
    <n v="662"/>
    <n v="2059"/>
    <x v="1"/>
    <n v="60000"/>
    <n v="1"/>
    <x v="4"/>
    <s v="TRUE"/>
  </r>
  <r>
    <n v="663"/>
    <n v="2061"/>
    <x v="1"/>
    <n v="60000"/>
    <n v="2"/>
    <x v="4"/>
    <s v="TRUE"/>
  </r>
  <r>
    <n v="664"/>
    <n v="2062"/>
    <x v="0"/>
    <n v="70000"/>
    <n v="4"/>
    <x v="4"/>
    <s v="TRUE"/>
  </r>
  <r>
    <n v="665"/>
    <n v="2063"/>
    <x v="1"/>
    <n v="70000"/>
    <n v="4"/>
    <x v="4"/>
    <s v="TRUE"/>
  </r>
  <r>
    <n v="666"/>
    <n v="2066"/>
    <x v="0"/>
    <n v="70000"/>
    <n v="4"/>
    <x v="4"/>
    <s v="TRUE"/>
  </r>
  <r>
    <n v="667"/>
    <n v="2069"/>
    <x v="0"/>
    <n v="80000"/>
    <n v="2"/>
    <x v="4"/>
    <s v="TRUE"/>
  </r>
  <r>
    <n v="668"/>
    <n v="2070"/>
    <x v="0"/>
    <n v="70000"/>
    <n v="2"/>
    <x v="0"/>
    <s v="TRUE"/>
  </r>
  <r>
    <n v="669"/>
    <n v="2071"/>
    <x v="1"/>
    <n v="70000"/>
    <n v="2"/>
    <x v="0"/>
    <s v="TRUE"/>
  </r>
  <r>
    <n v="670"/>
    <n v="2072"/>
    <x v="1"/>
    <n v="70000"/>
    <n v="2"/>
    <x v="0"/>
    <s v="TRUE"/>
  </r>
  <r>
    <n v="671"/>
    <n v="2073"/>
    <x v="1"/>
    <n v="70000"/>
    <n v="2"/>
    <x v="0"/>
    <s v="TRUE"/>
  </r>
  <r>
    <n v="672"/>
    <n v="2081"/>
    <x v="1"/>
    <n v="60000"/>
    <n v="3"/>
    <x v="0"/>
    <s v="FALSE"/>
  </r>
  <r>
    <n v="673"/>
    <n v="2089"/>
    <x v="0"/>
    <n v="60000"/>
    <n v="3"/>
    <x v="0"/>
    <s v="TRUE"/>
  </r>
  <r>
    <n v="674"/>
    <n v="2094"/>
    <x v="1"/>
    <n v="60000"/>
    <n v="3"/>
    <x v="0"/>
    <s v="TRUE"/>
  </r>
  <r>
    <n v="675"/>
    <n v="2097"/>
    <x v="0"/>
    <n v="60000"/>
    <n v="0"/>
    <x v="4"/>
    <s v="TRUE"/>
  </r>
  <r>
    <n v="676"/>
    <n v="2098"/>
    <x v="1"/>
    <n v="70000"/>
    <n v="4"/>
    <x v="4"/>
    <s v="TRUE"/>
  </r>
  <r>
    <n v="677"/>
    <n v="2099"/>
    <x v="0"/>
    <n v="80000"/>
    <n v="0"/>
    <x v="4"/>
    <s v="TRUE"/>
  </r>
  <r>
    <n v="678"/>
    <n v="2107"/>
    <x v="1"/>
    <n v="60000"/>
    <n v="2"/>
    <x v="4"/>
    <s v="TRUE"/>
  </r>
  <r>
    <n v="679"/>
    <n v="2108"/>
    <x v="0"/>
    <n v="70000"/>
    <n v="5"/>
    <x v="4"/>
    <s v="TRUE"/>
  </r>
  <r>
    <n v="680"/>
    <n v="2114"/>
    <x v="0"/>
    <n v="70000"/>
    <n v="5"/>
    <x v="4"/>
    <s v="TRUE"/>
  </r>
  <r>
    <n v="681"/>
    <n v="2115"/>
    <x v="0"/>
    <n v="70000"/>
    <n v="5"/>
    <x v="4"/>
    <s v="TRUE"/>
  </r>
  <r>
    <n v="682"/>
    <n v="2117"/>
    <x v="0"/>
    <n v="70000"/>
    <n v="5"/>
    <x v="4"/>
    <s v="TRUE"/>
  </r>
  <r>
    <n v="683"/>
    <n v="2122"/>
    <x v="0"/>
    <n v="70000"/>
    <n v="5"/>
    <x v="4"/>
    <s v="FALSE"/>
  </r>
  <r>
    <n v="684"/>
    <n v="2124"/>
    <x v="0"/>
    <n v="80000"/>
    <n v="2"/>
    <x v="4"/>
    <s v="TRUE"/>
  </r>
  <r>
    <n v="685"/>
    <n v="2127"/>
    <x v="1"/>
    <n v="40000"/>
    <n v="0"/>
    <x v="0"/>
    <s v="FALSE"/>
  </r>
  <r>
    <n v="686"/>
    <n v="2131"/>
    <x v="0"/>
    <n v="40000"/>
    <n v="0"/>
    <x v="0"/>
    <s v="FALSE"/>
  </r>
  <r>
    <n v="687"/>
    <n v="2132"/>
    <x v="1"/>
    <n v="40000"/>
    <n v="0"/>
    <x v="0"/>
    <s v="FALSE"/>
  </r>
  <r>
    <n v="688"/>
    <n v="2135"/>
    <x v="1"/>
    <n v="40000"/>
    <n v="0"/>
    <x v="0"/>
    <s v="FALSE"/>
  </r>
  <r>
    <n v="689"/>
    <n v="2137"/>
    <x v="1"/>
    <n v="80000"/>
    <n v="3"/>
    <x v="0"/>
    <s v="TRUE"/>
  </r>
  <r>
    <n v="690"/>
    <n v="2139"/>
    <x v="0"/>
    <n v="80000"/>
    <n v="3"/>
    <x v="0"/>
    <s v="TRUE"/>
  </r>
  <r>
    <n v="691"/>
    <n v="2141"/>
    <x v="0"/>
    <n v="60000"/>
    <n v="0"/>
    <x v="4"/>
    <s v="TRUE"/>
  </r>
  <r>
    <n v="692"/>
    <n v="2143"/>
    <x v="1"/>
    <n v="40000"/>
    <n v="0"/>
    <x v="0"/>
    <s v="FALSE"/>
  </r>
  <r>
    <n v="693"/>
    <n v="2145"/>
    <x v="0"/>
    <n v="40000"/>
    <n v="0"/>
    <x v="0"/>
    <s v="FALSE"/>
  </r>
  <r>
    <n v="694"/>
    <n v="2146"/>
    <x v="1"/>
    <n v="50000"/>
    <n v="4"/>
    <x v="0"/>
    <s v="FALSE"/>
  </r>
  <r>
    <n v="695"/>
    <n v="2151"/>
    <x v="0"/>
    <n v="50000"/>
    <n v="4"/>
    <x v="0"/>
    <s v="TRUE"/>
  </r>
  <r>
    <n v="696"/>
    <n v="2157"/>
    <x v="0"/>
    <n v="50000"/>
    <n v="5"/>
    <x v="0"/>
    <s v="TRUE"/>
  </r>
  <r>
    <n v="697"/>
    <n v="2159"/>
    <x v="1"/>
    <n v="50000"/>
    <n v="5"/>
    <x v="0"/>
    <s v="TRUE"/>
  </r>
  <r>
    <n v="698"/>
    <n v="2162"/>
    <x v="0"/>
    <n v="50000"/>
    <n v="4"/>
    <x v="0"/>
    <s v="TRUE"/>
  </r>
  <r>
    <n v="699"/>
    <n v="2164"/>
    <x v="0"/>
    <n v="50000"/>
    <n v="4"/>
    <x v="0"/>
    <s v="TRUE"/>
  </r>
  <r>
    <n v="700"/>
    <n v="2165"/>
    <x v="1"/>
    <n v="60000"/>
    <n v="4"/>
    <x v="0"/>
    <s v="FALSE"/>
  </r>
  <r>
    <n v="701"/>
    <n v="2178"/>
    <x v="1"/>
    <n v="60000"/>
    <n v="4"/>
    <x v="0"/>
    <s v="FALSE"/>
  </r>
  <r>
    <n v="702"/>
    <n v="2183"/>
    <x v="0"/>
    <n v="60000"/>
    <n v="4"/>
    <x v="0"/>
    <s v="TRUE"/>
  </r>
  <r>
    <n v="703"/>
    <n v="2187"/>
    <x v="1"/>
    <n v="60000"/>
    <n v="4"/>
    <x v="0"/>
    <s v="TRUE"/>
  </r>
  <r>
    <n v="704"/>
    <n v="2189"/>
    <x v="1"/>
    <n v="60000"/>
    <n v="0"/>
    <x v="0"/>
    <s v="FALSE"/>
  </r>
  <r>
    <n v="705"/>
    <n v="2190"/>
    <x v="1"/>
    <n v="60000"/>
    <n v="0"/>
    <x v="0"/>
    <s v="FALSE"/>
  </r>
  <r>
    <n v="706"/>
    <n v="2193"/>
    <x v="1"/>
    <n v="60000"/>
    <n v="2"/>
    <x v="4"/>
    <s v="TRUE"/>
  </r>
  <r>
    <n v="707"/>
    <n v="2196"/>
    <x v="0"/>
    <n v="60000"/>
    <n v="4"/>
    <x v="0"/>
    <s v="TRUE"/>
  </r>
  <r>
    <n v="708"/>
    <n v="2197"/>
    <x v="1"/>
    <n v="60000"/>
    <n v="4"/>
    <x v="0"/>
    <s v="TRUE"/>
  </r>
  <r>
    <n v="709"/>
    <n v="2198"/>
    <x v="1"/>
    <n v="60000"/>
    <n v="4"/>
    <x v="0"/>
    <s v="TRUE"/>
  </r>
  <r>
    <n v="710"/>
    <n v="2201"/>
    <x v="1"/>
    <n v="60000"/>
    <n v="3"/>
    <x v="4"/>
    <s v="FALSE"/>
  </r>
  <r>
    <n v="711"/>
    <n v="2202"/>
    <x v="0"/>
    <n v="40000"/>
    <n v="3"/>
    <x v="2"/>
    <s v="TRUE"/>
  </r>
  <r>
    <n v="712"/>
    <n v="2203"/>
    <x v="1"/>
    <n v="70000"/>
    <n v="1"/>
    <x v="0"/>
    <s v="FALSE"/>
  </r>
  <r>
    <n v="713"/>
    <n v="2204"/>
    <x v="0"/>
    <n v="70000"/>
    <n v="1"/>
    <x v="1"/>
    <s v="TRUE"/>
  </r>
  <r>
    <n v="714"/>
    <n v="2206"/>
    <x v="0"/>
    <n v="70000"/>
    <n v="1"/>
    <x v="1"/>
    <s v="TRUE"/>
  </r>
  <r>
    <n v="715"/>
    <n v="2209"/>
    <x v="0"/>
    <n v="70000"/>
    <n v="1"/>
    <x v="1"/>
    <s v="TRUE"/>
  </r>
  <r>
    <n v="716"/>
    <n v="2212"/>
    <x v="0"/>
    <n v="70000"/>
    <n v="1"/>
    <x v="1"/>
    <s v="TRUE"/>
  </r>
  <r>
    <n v="717"/>
    <n v="2215"/>
    <x v="1"/>
    <n v="40000"/>
    <n v="4"/>
    <x v="2"/>
    <s v="TRUE"/>
  </r>
  <r>
    <n v="718"/>
    <n v="2216"/>
    <x v="0"/>
    <n v="60000"/>
    <n v="1"/>
    <x v="1"/>
    <s v="FALSE"/>
  </r>
  <r>
    <n v="719"/>
    <n v="2220"/>
    <x v="0"/>
    <n v="60000"/>
    <n v="1"/>
    <x v="1"/>
    <s v="TRUE"/>
  </r>
  <r>
    <n v="720"/>
    <n v="2225"/>
    <x v="0"/>
    <n v="40000"/>
    <n v="4"/>
    <x v="2"/>
    <s v="TRUE"/>
  </r>
  <r>
    <n v="721"/>
    <n v="2240"/>
    <x v="0"/>
    <n v="40000"/>
    <n v="4"/>
    <x v="2"/>
    <s v="TRUE"/>
  </r>
  <r>
    <n v="722"/>
    <n v="2250"/>
    <x v="0"/>
    <n v="40000"/>
    <n v="4"/>
    <x v="2"/>
    <s v="TRUE"/>
  </r>
  <r>
    <n v="723"/>
    <n v="2254"/>
    <x v="0"/>
    <n v="60000"/>
    <n v="1"/>
    <x v="1"/>
    <s v="TRUE"/>
  </r>
  <r>
    <n v="724"/>
    <n v="2256"/>
    <x v="1"/>
    <n v="70000"/>
    <n v="0"/>
    <x v="1"/>
    <s v="FALSE"/>
  </r>
  <r>
    <n v="725"/>
    <n v="2257"/>
    <x v="1"/>
    <n v="70000"/>
    <n v="0"/>
    <x v="1"/>
    <s v="FALSE"/>
  </r>
  <r>
    <n v="726"/>
    <n v="2258"/>
    <x v="1"/>
    <n v="70000"/>
    <n v="0"/>
    <x v="1"/>
    <s v="FALSE"/>
  </r>
  <r>
    <n v="727"/>
    <n v="2260"/>
    <x v="1"/>
    <n v="70000"/>
    <n v="0"/>
    <x v="1"/>
    <s v="FALSE"/>
  </r>
  <r>
    <n v="728"/>
    <n v="2264"/>
    <x v="1"/>
    <n v="60000"/>
    <n v="0"/>
    <x v="4"/>
    <s v="FALSE"/>
  </r>
  <r>
    <n v="729"/>
    <n v="2265"/>
    <x v="0"/>
    <n v="60000"/>
    <n v="1"/>
    <x v="1"/>
    <s v="TRUE"/>
  </r>
  <r>
    <n v="730"/>
    <n v="2266"/>
    <x v="0"/>
    <n v="60000"/>
    <n v="1"/>
    <x v="1"/>
    <s v="TRUE"/>
  </r>
  <r>
    <n v="731"/>
    <n v="2268"/>
    <x v="0"/>
    <n v="60000"/>
    <n v="1"/>
    <x v="1"/>
    <s v="TRUE"/>
  </r>
  <r>
    <n v="732"/>
    <n v="2270"/>
    <x v="0"/>
    <n v="60000"/>
    <n v="1"/>
    <x v="1"/>
    <s v="TRUE"/>
  </r>
  <r>
    <n v="733"/>
    <n v="2272"/>
    <x v="0"/>
    <n v="60000"/>
    <n v="1"/>
    <x v="1"/>
    <s v="TRUE"/>
  </r>
  <r>
    <n v="734"/>
    <n v="2273"/>
    <x v="0"/>
    <n v="60000"/>
    <n v="1"/>
    <x v="1"/>
    <s v="TRUE"/>
  </r>
  <r>
    <n v="735"/>
    <n v="2274"/>
    <x v="0"/>
    <n v="60000"/>
    <n v="1"/>
    <x v="1"/>
    <s v="FALSE"/>
  </r>
  <r>
    <n v="736"/>
    <n v="2276"/>
    <x v="0"/>
    <n v="60000"/>
    <n v="1"/>
    <x v="1"/>
    <s v="TRUE"/>
  </r>
  <r>
    <n v="737"/>
    <n v="2279"/>
    <x v="0"/>
    <n v="60000"/>
    <n v="1"/>
    <x v="1"/>
    <s v="FALSE"/>
  </r>
  <r>
    <n v="738"/>
    <n v="2281"/>
    <x v="0"/>
    <n v="60000"/>
    <n v="4"/>
    <x v="0"/>
    <s v="TRUE"/>
  </r>
  <r>
    <n v="739"/>
    <n v="2282"/>
    <x v="0"/>
    <n v="60000"/>
    <n v="4"/>
    <x v="0"/>
    <s v="TRUE"/>
  </r>
  <r>
    <n v="740"/>
    <n v="2283"/>
    <x v="0"/>
    <n v="70000"/>
    <n v="2"/>
    <x v="4"/>
    <s v="TRUE"/>
  </r>
  <r>
    <n v="741"/>
    <n v="2285"/>
    <x v="0"/>
    <n v="70000"/>
    <n v="5"/>
    <x v="4"/>
    <s v="FALSE"/>
  </r>
  <r>
    <n v="742"/>
    <n v="2286"/>
    <x v="0"/>
    <n v="80000"/>
    <n v="4"/>
    <x v="4"/>
    <s v="TRUE"/>
  </r>
  <r>
    <n v="743"/>
    <n v="2287"/>
    <x v="1"/>
    <n v="60000"/>
    <n v="3"/>
    <x v="0"/>
    <s v="FALSE"/>
  </r>
  <r>
    <n v="744"/>
    <n v="2289"/>
    <x v="0"/>
    <n v="60000"/>
    <n v="1"/>
    <x v="0"/>
    <s v="TRUE"/>
  </r>
  <r>
    <n v="745"/>
    <n v="2290"/>
    <x v="0"/>
    <n v="60000"/>
    <n v="1"/>
    <x v="0"/>
    <s v="TRUE"/>
  </r>
  <r>
    <n v="746"/>
    <n v="2302"/>
    <x v="0"/>
    <n v="60000"/>
    <n v="1"/>
    <x v="0"/>
    <s v="TRUE"/>
  </r>
  <r>
    <n v="747"/>
    <n v="2303"/>
    <x v="1"/>
    <n v="60000"/>
    <n v="1"/>
    <x v="0"/>
    <s v="TRUE"/>
  </r>
  <r>
    <n v="748"/>
    <n v="2305"/>
    <x v="0"/>
    <n v="70000"/>
    <n v="5"/>
    <x v="4"/>
    <s v="TRUE"/>
  </r>
  <r>
    <n v="749"/>
    <n v="2308"/>
    <x v="0"/>
    <n v="70000"/>
    <n v="5"/>
    <x v="4"/>
    <s v="TRUE"/>
  </r>
  <r>
    <n v="750"/>
    <n v="2323"/>
    <x v="0"/>
    <n v="80000"/>
    <n v="4"/>
    <x v="4"/>
    <s v="FALSE"/>
  </r>
  <r>
    <n v="751"/>
    <n v="2330"/>
    <x v="0"/>
    <n v="60000"/>
    <n v="2"/>
    <x v="0"/>
    <s v="TRUE"/>
  </r>
  <r>
    <n v="752"/>
    <n v="2333"/>
    <x v="0"/>
    <n v="80000"/>
    <n v="4"/>
    <x v="4"/>
    <s v="TRUE"/>
  </r>
  <r>
    <n v="753"/>
    <n v="2334"/>
    <x v="0"/>
    <n v="80000"/>
    <n v="4"/>
    <x v="4"/>
    <s v="TRUE"/>
  </r>
  <r>
    <n v="754"/>
    <n v="2338"/>
    <x v="0"/>
    <n v="80000"/>
    <n v="4"/>
    <x v="4"/>
    <s v="TRUE"/>
  </r>
  <r>
    <n v="755"/>
    <n v="2339"/>
    <x v="0"/>
    <n v="90000"/>
    <n v="2"/>
    <x v="0"/>
    <s v="TRUE"/>
  </r>
  <r>
    <n v="756"/>
    <n v="2345"/>
    <x v="0"/>
    <n v="60000"/>
    <n v="2"/>
    <x v="0"/>
    <s v="TRUE"/>
  </r>
  <r>
    <n v="757"/>
    <n v="2346"/>
    <x v="1"/>
    <n v="60000"/>
    <n v="2"/>
    <x v="0"/>
    <s v="FALSE"/>
  </r>
  <r>
    <n v="758"/>
    <n v="2351"/>
    <x v="0"/>
    <n v="70000"/>
    <n v="5"/>
    <x v="0"/>
    <s v="TRUE"/>
  </r>
  <r>
    <n v="759"/>
    <n v="2352"/>
    <x v="0"/>
    <n v="70000"/>
    <n v="5"/>
    <x v="0"/>
    <s v="TRUE"/>
  </r>
  <r>
    <n v="760"/>
    <n v="2353"/>
    <x v="0"/>
    <n v="110000"/>
    <n v="1"/>
    <x v="4"/>
    <s v="FALSE"/>
  </r>
  <r>
    <n v="761"/>
    <n v="2355"/>
    <x v="0"/>
    <n v="70000"/>
    <n v="5"/>
    <x v="0"/>
    <s v="TRUE"/>
  </r>
  <r>
    <n v="762"/>
    <n v="2356"/>
    <x v="1"/>
    <n v="70000"/>
    <n v="5"/>
    <x v="0"/>
    <s v="TRUE"/>
  </r>
  <r>
    <n v="763"/>
    <n v="2358"/>
    <x v="0"/>
    <n v="70000"/>
    <n v="5"/>
    <x v="0"/>
    <s v="TRUE"/>
  </r>
  <r>
    <n v="764"/>
    <n v="2359"/>
    <x v="0"/>
    <n v="80000"/>
    <n v="5"/>
    <x v="4"/>
    <s v="TRUE"/>
  </r>
  <r>
    <n v="765"/>
    <n v="2361"/>
    <x v="1"/>
    <n v="80000"/>
    <n v="5"/>
    <x v="4"/>
    <s v="TRUE"/>
  </r>
  <r>
    <n v="766"/>
    <n v="2363"/>
    <x v="0"/>
    <n v="80000"/>
    <n v="5"/>
    <x v="0"/>
    <s v="TRUE"/>
  </r>
  <r>
    <n v="767"/>
    <n v="2369"/>
    <x v="1"/>
    <n v="90000"/>
    <n v="0"/>
    <x v="0"/>
    <s v="FALSE"/>
  </r>
  <r>
    <n v="768"/>
    <n v="2372"/>
    <x v="1"/>
    <n v="90000"/>
    <n v="0"/>
    <x v="0"/>
    <s v="FALSE"/>
  </r>
  <r>
    <n v="769"/>
    <n v="2376"/>
    <x v="0"/>
    <n v="90000"/>
    <n v="2"/>
    <x v="0"/>
    <s v="TRUE"/>
  </r>
  <r>
    <n v="770"/>
    <n v="2379"/>
    <x v="1"/>
    <n v="50000"/>
    <n v="0"/>
    <x v="4"/>
    <s v="TRUE"/>
  </r>
  <r>
    <n v="771"/>
    <n v="2380"/>
    <x v="1"/>
    <n v="50000"/>
    <n v="0"/>
    <x v="4"/>
    <s v="FALSE"/>
  </r>
  <r>
    <n v="772"/>
    <n v="2382"/>
    <x v="1"/>
    <n v="50000"/>
    <n v="0"/>
    <x v="4"/>
    <s v="FALSE"/>
  </r>
  <r>
    <n v="773"/>
    <n v="2385"/>
    <x v="0"/>
    <n v="50000"/>
    <n v="1"/>
    <x v="4"/>
    <s v="TRUE"/>
  </r>
  <r>
    <n v="774"/>
    <n v="2391"/>
    <x v="1"/>
    <n v="50000"/>
    <n v="1"/>
    <x v="4"/>
    <s v="TRUE"/>
  </r>
  <r>
    <n v="775"/>
    <n v="2393"/>
    <x v="0"/>
    <n v="50000"/>
    <n v="1"/>
    <x v="4"/>
    <s v="TRUE"/>
  </r>
  <r>
    <n v="776"/>
    <n v="2394"/>
    <x v="1"/>
    <n v="50000"/>
    <n v="1"/>
    <x v="4"/>
    <s v="TRUE"/>
  </r>
  <r>
    <n v="777"/>
    <n v="2395"/>
    <x v="0"/>
    <n v="50000"/>
    <n v="1"/>
    <x v="4"/>
    <s v="TRUE"/>
  </r>
  <r>
    <n v="778"/>
    <n v="2398"/>
    <x v="1"/>
    <n v="40000"/>
    <n v="1"/>
    <x v="4"/>
    <s v="TRUE"/>
  </r>
  <r>
    <n v="779"/>
    <n v="2417"/>
    <x v="1"/>
    <n v="60000"/>
    <n v="1"/>
    <x v="4"/>
    <s v="TRUE"/>
  </r>
  <r>
    <n v="780"/>
    <n v="2418"/>
    <x v="1"/>
    <n v="60000"/>
    <n v="1"/>
    <x v="4"/>
    <s v="TRUE"/>
  </r>
  <r>
    <n v="781"/>
    <n v="2419"/>
    <x v="1"/>
    <n v="60000"/>
    <n v="1"/>
    <x v="4"/>
    <s v="TRUE"/>
  </r>
  <r>
    <n v="782"/>
    <n v="2420"/>
    <x v="0"/>
    <n v="60000"/>
    <n v="1"/>
    <x v="4"/>
    <s v="TRUE"/>
  </r>
  <r>
    <n v="783"/>
    <n v="2422"/>
    <x v="0"/>
    <n v="60000"/>
    <n v="1"/>
    <x v="4"/>
    <s v="TRUE"/>
  </r>
  <r>
    <n v="784"/>
    <n v="2423"/>
    <x v="0"/>
    <n v="60000"/>
    <n v="1"/>
    <x v="4"/>
    <s v="TRUE"/>
  </r>
  <r>
    <n v="785"/>
    <n v="2426"/>
    <x v="0"/>
    <n v="40000"/>
    <n v="1"/>
    <x v="4"/>
    <s v="TRUE"/>
  </r>
  <r>
    <n v="786"/>
    <n v="2427"/>
    <x v="0"/>
    <n v="40000"/>
    <n v="1"/>
    <x v="0"/>
    <s v="TRUE"/>
  </r>
  <r>
    <n v="787"/>
    <n v="2430"/>
    <x v="1"/>
    <n v="60000"/>
    <n v="1"/>
    <x v="4"/>
    <s v="TRUE"/>
  </r>
  <r>
    <n v="788"/>
    <n v="2431"/>
    <x v="0"/>
    <n v="60000"/>
    <n v="1"/>
    <x v="4"/>
    <s v="TRUE"/>
  </r>
  <r>
    <n v="789"/>
    <n v="2432"/>
    <x v="1"/>
    <n v="70000"/>
    <n v="1"/>
    <x v="4"/>
    <s v="TRUE"/>
  </r>
  <r>
    <n v="790"/>
    <n v="2433"/>
    <x v="0"/>
    <n v="50000"/>
    <n v="1"/>
    <x v="0"/>
    <s v="TRUE"/>
  </r>
  <r>
    <n v="791"/>
    <n v="2437"/>
    <x v="0"/>
    <n v="50000"/>
    <n v="1"/>
    <x v="0"/>
    <s v="TRUE"/>
  </r>
  <r>
    <n v="792"/>
    <n v="2441"/>
    <x v="0"/>
    <n v="60000"/>
    <n v="1"/>
    <x v="4"/>
    <s v="TRUE"/>
  </r>
  <r>
    <n v="793"/>
    <n v="2442"/>
    <x v="0"/>
    <n v="40000"/>
    <n v="1"/>
    <x v="0"/>
    <s v="TRUE"/>
  </r>
  <r>
    <n v="794"/>
    <n v="2443"/>
    <x v="0"/>
    <n v="40000"/>
    <n v="1"/>
    <x v="0"/>
    <s v="TRUE"/>
  </r>
  <r>
    <n v="795"/>
    <n v="2448"/>
    <x v="1"/>
    <n v="40000"/>
    <n v="2"/>
    <x v="0"/>
    <s v="TRUE"/>
  </r>
  <r>
    <n v="796"/>
    <n v="2450"/>
    <x v="1"/>
    <n v="40000"/>
    <n v="2"/>
    <x v="0"/>
    <s v="TRUE"/>
  </r>
  <r>
    <n v="797"/>
    <n v="2454"/>
    <x v="1"/>
    <n v="40000"/>
    <n v="2"/>
    <x v="0"/>
    <s v="FALSE"/>
  </r>
  <r>
    <n v="798"/>
    <n v="2456"/>
    <x v="1"/>
    <n v="40000"/>
    <n v="2"/>
    <x v="0"/>
    <s v="TRUE"/>
  </r>
  <r>
    <n v="799"/>
    <n v="2457"/>
    <x v="0"/>
    <n v="40000"/>
    <n v="2"/>
    <x v="0"/>
    <s v="TRUE"/>
  </r>
  <r>
    <n v="800"/>
    <n v="2458"/>
    <x v="0"/>
    <n v="40000"/>
    <n v="2"/>
    <x v="0"/>
    <s v="TRUE"/>
  </r>
  <r>
    <n v="801"/>
    <n v="2460"/>
    <x v="0"/>
    <n v="60000"/>
    <n v="1"/>
    <x v="4"/>
    <s v="TRUE"/>
  </r>
  <r>
    <n v="802"/>
    <n v="2464"/>
    <x v="0"/>
    <n v="60000"/>
    <n v="1"/>
    <x v="4"/>
    <s v="TRUE"/>
  </r>
  <r>
    <n v="803"/>
    <n v="2466"/>
    <x v="0"/>
    <n v="60000"/>
    <n v="1"/>
    <x v="4"/>
    <s v="TRUE"/>
  </r>
  <r>
    <n v="804"/>
    <n v="2468"/>
    <x v="1"/>
    <n v="60000"/>
    <n v="1"/>
    <x v="4"/>
    <s v="TRUE"/>
  </r>
  <r>
    <n v="805"/>
    <n v="2472"/>
    <x v="0"/>
    <n v="60000"/>
    <n v="1"/>
    <x v="4"/>
    <s v="TRUE"/>
  </r>
  <r>
    <n v="806"/>
    <n v="2481"/>
    <x v="0"/>
    <n v="70000"/>
    <n v="2"/>
    <x v="4"/>
    <s v="TRUE"/>
  </r>
  <r>
    <n v="807"/>
    <n v="2484"/>
    <x v="0"/>
    <n v="70000"/>
    <n v="2"/>
    <x v="4"/>
    <s v="TRUE"/>
  </r>
  <r>
    <n v="808"/>
    <n v="2486"/>
    <x v="0"/>
    <n v="70000"/>
    <n v="3"/>
    <x v="4"/>
    <s v="TRUE"/>
  </r>
  <r>
    <n v="809"/>
    <n v="2487"/>
    <x v="0"/>
    <n v="60000"/>
    <n v="1"/>
    <x v="4"/>
    <s v="TRUE"/>
  </r>
  <r>
    <n v="810"/>
    <n v="2488"/>
    <x v="0"/>
    <n v="60000"/>
    <n v="2"/>
    <x v="0"/>
    <s v="TRUE"/>
  </r>
  <r>
    <n v="811"/>
    <n v="2489"/>
    <x v="1"/>
    <n v="40000"/>
    <n v="0"/>
    <x v="0"/>
    <s v="FALSE"/>
  </r>
  <r>
    <n v="812"/>
    <n v="2490"/>
    <x v="1"/>
    <n v="40000"/>
    <n v="0"/>
    <x v="0"/>
    <s v="TRUE"/>
  </r>
  <r>
    <n v="813"/>
    <n v="2491"/>
    <x v="0"/>
    <n v="40000"/>
    <n v="0"/>
    <x v="0"/>
    <s v="FALSE"/>
  </r>
  <r>
    <n v="814"/>
    <n v="2495"/>
    <x v="0"/>
    <n v="40000"/>
    <n v="0"/>
    <x v="0"/>
    <s v="FALSE"/>
  </r>
  <r>
    <n v="815"/>
    <n v="2498"/>
    <x v="0"/>
    <n v="60000"/>
    <n v="2"/>
    <x v="4"/>
    <s v="TRUE"/>
  </r>
  <r>
    <n v="816"/>
    <n v="2499"/>
    <x v="0"/>
    <n v="70000"/>
    <n v="3"/>
    <x v="4"/>
    <s v="TRUE"/>
  </r>
  <r>
    <n v="817"/>
    <n v="2500"/>
    <x v="0"/>
    <n v="70000"/>
    <n v="4"/>
    <x v="4"/>
    <s v="TRUE"/>
  </r>
  <r>
    <n v="818"/>
    <n v="2502"/>
    <x v="1"/>
    <n v="70000"/>
    <n v="4"/>
    <x v="4"/>
    <s v="TRUE"/>
  </r>
  <r>
    <n v="819"/>
    <n v="2506"/>
    <x v="0"/>
    <n v="70000"/>
    <n v="4"/>
    <x v="4"/>
    <s v="TRUE"/>
  </r>
  <r>
    <n v="820"/>
    <n v="2507"/>
    <x v="0"/>
    <n v="70000"/>
    <n v="2"/>
    <x v="0"/>
    <s v="TRUE"/>
  </r>
  <r>
    <n v="821"/>
    <n v="2508"/>
    <x v="0"/>
    <n v="60000"/>
    <n v="0"/>
    <x v="4"/>
    <s v="TRUE"/>
  </r>
  <r>
    <n v="822"/>
    <n v="2509"/>
    <x v="0"/>
    <n v="60000"/>
    <n v="0"/>
    <x v="4"/>
    <s v="TRUE"/>
  </r>
  <r>
    <n v="823"/>
    <n v="2512"/>
    <x v="0"/>
    <n v="60000"/>
    <n v="0"/>
    <x v="4"/>
    <s v="TRUE"/>
  </r>
  <r>
    <n v="824"/>
    <n v="2516"/>
    <x v="0"/>
    <n v="70000"/>
    <n v="0"/>
    <x v="4"/>
    <s v="TRUE"/>
  </r>
  <r>
    <n v="825"/>
    <n v="2520"/>
    <x v="0"/>
    <n v="70000"/>
    <n v="4"/>
    <x v="4"/>
    <s v="TRUE"/>
  </r>
  <r>
    <n v="826"/>
    <n v="2521"/>
    <x v="1"/>
    <n v="70000"/>
    <n v="5"/>
    <x v="4"/>
    <s v="TRUE"/>
  </r>
  <r>
    <n v="827"/>
    <n v="2522"/>
    <x v="0"/>
    <n v="70000"/>
    <n v="5"/>
    <x v="4"/>
    <s v="TRUE"/>
  </r>
  <r>
    <n v="828"/>
    <n v="2526"/>
    <x v="0"/>
    <n v="60000"/>
    <n v="2"/>
    <x v="4"/>
    <s v="TRUE"/>
  </r>
  <r>
    <n v="829"/>
    <n v="2527"/>
    <x v="0"/>
    <n v="70000"/>
    <n v="5"/>
    <x v="4"/>
    <s v="TRUE"/>
  </r>
  <r>
    <n v="830"/>
    <n v="2530"/>
    <x v="0"/>
    <n v="70000"/>
    <n v="5"/>
    <x v="4"/>
    <s v="TRUE"/>
  </r>
  <r>
    <n v="831"/>
    <n v="2531"/>
    <x v="0"/>
    <n v="80000"/>
    <n v="3"/>
    <x v="4"/>
    <s v="TRUE"/>
  </r>
  <r>
    <n v="832"/>
    <n v="2534"/>
    <x v="0"/>
    <n v="80000"/>
    <n v="3"/>
    <x v="4"/>
    <s v="TRUE"/>
  </r>
  <r>
    <n v="833"/>
    <n v="2539"/>
    <x v="1"/>
    <n v="40000"/>
    <n v="0"/>
    <x v="0"/>
    <s v="FALSE"/>
  </r>
  <r>
    <n v="834"/>
    <n v="2540"/>
    <x v="0"/>
    <n v="80000"/>
    <n v="3"/>
    <x v="0"/>
    <s v="TRUE"/>
  </r>
  <r>
    <n v="835"/>
    <n v="2543"/>
    <x v="1"/>
    <n v="80000"/>
    <n v="3"/>
    <x v="0"/>
    <s v="FALSE"/>
  </r>
  <r>
    <n v="836"/>
    <n v="2545"/>
    <x v="1"/>
    <n v="80000"/>
    <n v="3"/>
    <x v="0"/>
    <s v="TRUE"/>
  </r>
  <r>
    <n v="837"/>
    <n v="2547"/>
    <x v="0"/>
    <n v="80000"/>
    <n v="3"/>
    <x v="0"/>
    <s v="TRUE"/>
  </r>
  <r>
    <n v="838"/>
    <n v="2548"/>
    <x v="1"/>
    <n v="80000"/>
    <n v="3"/>
    <x v="0"/>
    <s v="TRUE"/>
  </r>
  <r>
    <n v="839"/>
    <n v="2549"/>
    <x v="1"/>
    <n v="80000"/>
    <n v="3"/>
    <x v="0"/>
    <s v="FALSE"/>
  </r>
  <r>
    <n v="840"/>
    <n v="2551"/>
    <x v="1"/>
    <n v="60000"/>
    <n v="0"/>
    <x v="4"/>
    <s v="TRUE"/>
  </r>
  <r>
    <n v="841"/>
    <n v="2553"/>
    <x v="0"/>
    <n v="60000"/>
    <n v="0"/>
    <x v="4"/>
    <s v="TRUE"/>
  </r>
  <r>
    <n v="842"/>
    <n v="2555"/>
    <x v="0"/>
    <n v="40000"/>
    <n v="0"/>
    <x v="0"/>
    <s v="FALSE"/>
  </r>
  <r>
    <n v="843"/>
    <n v="2561"/>
    <x v="1"/>
    <n v="50000"/>
    <n v="4"/>
    <x v="0"/>
    <s v="TRUE"/>
  </r>
  <r>
    <n v="844"/>
    <n v="2563"/>
    <x v="1"/>
    <n v="50000"/>
    <n v="4"/>
    <x v="0"/>
    <s v="FALSE"/>
  </r>
  <r>
    <n v="845"/>
    <n v="2570"/>
    <x v="1"/>
    <n v="50000"/>
    <n v="4"/>
    <x v="0"/>
    <s v="TRUE"/>
  </r>
  <r>
    <n v="846"/>
    <n v="2571"/>
    <x v="1"/>
    <n v="30000"/>
    <n v="2"/>
    <x v="2"/>
    <s v="FALSE"/>
  </r>
  <r>
    <n v="847"/>
    <n v="2578"/>
    <x v="1"/>
    <n v="50000"/>
    <n v="4"/>
    <x v="0"/>
    <s v="TRUE"/>
  </r>
  <r>
    <n v="848"/>
    <n v="2579"/>
    <x v="1"/>
    <n v="50000"/>
    <n v="4"/>
    <x v="0"/>
    <s v="FALSE"/>
  </r>
  <r>
    <n v="849"/>
    <n v="2583"/>
    <x v="0"/>
    <n v="50000"/>
    <n v="4"/>
    <x v="0"/>
    <s v="TRUE"/>
  </r>
  <r>
    <n v="850"/>
    <n v="2584"/>
    <x v="1"/>
    <n v="50000"/>
    <n v="4"/>
    <x v="0"/>
    <s v="TRUE"/>
  </r>
  <r>
    <n v="851"/>
    <n v="2587"/>
    <x v="1"/>
    <n v="50000"/>
    <n v="4"/>
    <x v="0"/>
    <s v="TRUE"/>
  </r>
  <r>
    <n v="852"/>
    <n v="2593"/>
    <x v="1"/>
    <n v="60000"/>
    <n v="4"/>
    <x v="0"/>
    <s v="TRUE"/>
  </r>
  <r>
    <n v="853"/>
    <n v="2601"/>
    <x v="1"/>
    <n v="60000"/>
    <n v="4"/>
    <x v="0"/>
    <s v="FALSE"/>
  </r>
  <r>
    <n v="854"/>
    <n v="2603"/>
    <x v="1"/>
    <n v="60000"/>
    <n v="0"/>
    <x v="0"/>
    <s v="TRUE"/>
  </r>
  <r>
    <n v="855"/>
    <n v="2604"/>
    <x v="1"/>
    <n v="60000"/>
    <n v="2"/>
    <x v="4"/>
    <s v="FALSE"/>
  </r>
  <r>
    <n v="856"/>
    <n v="2610"/>
    <x v="0"/>
    <n v="60000"/>
    <n v="4"/>
    <x v="0"/>
    <s v="TRUE"/>
  </r>
  <r>
    <n v="857"/>
    <n v="2613"/>
    <x v="0"/>
    <n v="60000"/>
    <n v="3"/>
    <x v="4"/>
    <s v="TRUE"/>
  </r>
  <r>
    <n v="858"/>
    <n v="2616"/>
    <x v="1"/>
    <n v="60000"/>
    <n v="3"/>
    <x v="4"/>
    <s v="FALSE"/>
  </r>
  <r>
    <n v="859"/>
    <n v="2617"/>
    <x v="0"/>
    <n v="40000"/>
    <n v="3"/>
    <x v="2"/>
    <s v="TRUE"/>
  </r>
  <r>
    <n v="860"/>
    <n v="2618"/>
    <x v="0"/>
    <n v="70000"/>
    <n v="1"/>
    <x v="1"/>
    <s v="TRUE"/>
  </r>
  <r>
    <n v="861"/>
    <n v="2619"/>
    <x v="0"/>
    <n v="70000"/>
    <n v="1"/>
    <x v="1"/>
    <s v="TRUE"/>
  </r>
  <r>
    <n v="862"/>
    <n v="2620"/>
    <x v="0"/>
    <n v="70000"/>
    <n v="1"/>
    <x v="1"/>
    <s v="TRUE"/>
  </r>
  <r>
    <n v="863"/>
    <n v="2621"/>
    <x v="1"/>
    <n v="40000"/>
    <n v="4"/>
    <x v="2"/>
    <s v="TRUE"/>
  </r>
  <r>
    <n v="864"/>
    <n v="2626"/>
    <x v="0"/>
    <n v="60000"/>
    <n v="1"/>
    <x v="1"/>
    <s v="TRUE"/>
  </r>
  <r>
    <n v="865"/>
    <n v="2628"/>
    <x v="0"/>
    <n v="60000"/>
    <n v="1"/>
    <x v="1"/>
    <s v="TRUE"/>
  </r>
  <r>
    <n v="866"/>
    <n v="2630"/>
    <x v="0"/>
    <n v="60000"/>
    <n v="1"/>
    <x v="1"/>
    <s v="TRUE"/>
  </r>
  <r>
    <n v="867"/>
    <n v="2638"/>
    <x v="0"/>
    <n v="60000"/>
    <n v="1"/>
    <x v="1"/>
    <s v="FALSE"/>
  </r>
  <r>
    <n v="868"/>
    <n v="2639"/>
    <x v="0"/>
    <n v="40000"/>
    <n v="4"/>
    <x v="2"/>
    <s v="TRUE"/>
  </r>
  <r>
    <n v="869"/>
    <n v="2647"/>
    <x v="1"/>
    <n v="70000"/>
    <n v="0"/>
    <x v="1"/>
    <s v="TRUE"/>
  </r>
  <r>
    <n v="870"/>
    <n v="2649"/>
    <x v="1"/>
    <n v="70000"/>
    <n v="0"/>
    <x v="1"/>
    <s v="FALSE"/>
  </r>
  <r>
    <n v="871"/>
    <n v="2650"/>
    <x v="1"/>
    <n v="70000"/>
    <n v="0"/>
    <x v="1"/>
    <s v="FALSE"/>
  </r>
  <r>
    <n v="872"/>
    <n v="2652"/>
    <x v="1"/>
    <n v="70000"/>
    <n v="0"/>
    <x v="1"/>
    <s v="FALSE"/>
  </r>
  <r>
    <n v="873"/>
    <n v="2653"/>
    <x v="1"/>
    <n v="60000"/>
    <n v="0"/>
    <x v="4"/>
    <s v="FALSE"/>
  </r>
  <r>
    <n v="874"/>
    <n v="2655"/>
    <x v="0"/>
    <n v="60000"/>
    <n v="0"/>
    <x v="4"/>
    <s v="FALSE"/>
  </r>
  <r>
    <n v="875"/>
    <n v="2667"/>
    <x v="1"/>
    <n v="60000"/>
    <n v="0"/>
    <x v="0"/>
    <s v="FALSE"/>
  </r>
  <r>
    <n v="876"/>
    <n v="2668"/>
    <x v="0"/>
    <n v="60000"/>
    <n v="1"/>
    <x v="1"/>
    <s v="FALSE"/>
  </r>
  <r>
    <n v="877"/>
    <n v="2670"/>
    <x v="0"/>
    <n v="60000"/>
    <n v="1"/>
    <x v="1"/>
    <s v="TRUE"/>
  </r>
  <r>
    <n v="878"/>
    <n v="2671"/>
    <x v="0"/>
    <n v="60000"/>
    <n v="1"/>
    <x v="1"/>
    <s v="TRUE"/>
  </r>
  <r>
    <n v="879"/>
    <n v="2677"/>
    <x v="0"/>
    <n v="60000"/>
    <n v="1"/>
    <x v="1"/>
    <s v="TRUE"/>
  </r>
  <r>
    <n v="880"/>
    <n v="2684"/>
    <x v="0"/>
    <n v="60000"/>
    <n v="1"/>
    <x v="1"/>
    <s v="TRUE"/>
  </r>
  <r>
    <n v="881"/>
    <n v="2685"/>
    <x v="0"/>
    <n v="60000"/>
    <n v="1"/>
    <x v="1"/>
    <s v="TRUE"/>
  </r>
  <r>
    <n v="882"/>
    <n v="2689"/>
    <x v="0"/>
    <n v="60000"/>
    <n v="4"/>
    <x v="0"/>
    <s v="TRUE"/>
  </r>
  <r>
    <n v="883"/>
    <n v="2693"/>
    <x v="0"/>
    <n v="60000"/>
    <n v="4"/>
    <x v="0"/>
    <s v="TRUE"/>
  </r>
  <r>
    <n v="884"/>
    <n v="2696"/>
    <x v="0"/>
    <n v="70000"/>
    <n v="5"/>
    <x v="4"/>
    <s v="TRUE"/>
  </r>
  <r>
    <n v="885"/>
    <n v="2697"/>
    <x v="0"/>
    <n v="80000"/>
    <n v="5"/>
    <x v="4"/>
    <s v="TRUE"/>
  </r>
  <r>
    <n v="886"/>
    <n v="2699"/>
    <x v="0"/>
    <n v="80000"/>
    <n v="2"/>
    <x v="4"/>
    <s v="TRUE"/>
  </r>
  <r>
    <n v="887"/>
    <n v="2704"/>
    <x v="0"/>
    <n v="60000"/>
    <n v="3"/>
    <x v="0"/>
    <s v="TRUE"/>
  </r>
  <r>
    <n v="888"/>
    <n v="2709"/>
    <x v="0"/>
    <n v="60000"/>
    <n v="1"/>
    <x v="0"/>
    <s v="TRUE"/>
  </r>
  <r>
    <n v="889"/>
    <n v="2713"/>
    <x v="0"/>
    <n v="60000"/>
    <n v="1"/>
    <x v="0"/>
    <s v="TRUE"/>
  </r>
  <r>
    <n v="890"/>
    <n v="2715"/>
    <x v="1"/>
    <n v="60000"/>
    <n v="1"/>
    <x v="0"/>
    <s v="TRUE"/>
  </r>
  <r>
    <n v="891"/>
    <n v="2718"/>
    <x v="0"/>
    <n v="70000"/>
    <n v="5"/>
    <x v="4"/>
    <s v="TRUE"/>
  </r>
  <r>
    <n v="892"/>
    <n v="2720"/>
    <x v="0"/>
    <n v="70000"/>
    <n v="5"/>
    <x v="4"/>
    <s v="TRUE"/>
  </r>
  <r>
    <n v="893"/>
    <n v="2724"/>
    <x v="0"/>
    <n v="90000"/>
    <n v="1"/>
    <x v="4"/>
    <s v="TRUE"/>
  </r>
  <r>
    <n v="894"/>
    <n v="2725"/>
    <x v="0"/>
    <n v="90000"/>
    <n v="2"/>
    <x v="4"/>
    <s v="TRUE"/>
  </r>
  <r>
    <n v="895"/>
    <n v="2729"/>
    <x v="0"/>
    <n v="100000"/>
    <n v="1"/>
    <x v="4"/>
    <s v="TRUE"/>
  </r>
  <r>
    <n v="896"/>
    <n v="2737"/>
    <x v="0"/>
    <n v="100000"/>
    <n v="1"/>
    <x v="4"/>
    <s v="TRUE"/>
  </r>
  <r>
    <n v="897"/>
    <n v="2738"/>
    <x v="0"/>
    <n v="100000"/>
    <n v="1"/>
    <x v="4"/>
    <s v="TRUE"/>
  </r>
  <r>
    <n v="898"/>
    <n v="2741"/>
    <x v="1"/>
    <n v="60000"/>
    <n v="2"/>
    <x v="0"/>
    <s v="FALSE"/>
  </r>
  <r>
    <n v="899"/>
    <n v="2745"/>
    <x v="0"/>
    <n v="80000"/>
    <n v="4"/>
    <x v="4"/>
    <s v="TRUE"/>
  </r>
  <r>
    <n v="900"/>
    <n v="2747"/>
    <x v="1"/>
    <n v="80000"/>
    <n v="4"/>
    <x v="4"/>
    <s v="TRUE"/>
  </r>
  <r>
    <n v="901"/>
    <n v="2750"/>
    <x v="1"/>
    <n v="90000"/>
    <n v="2"/>
    <x v="0"/>
    <s v="TRUE"/>
  </r>
  <r>
    <n v="902"/>
    <n v="2760"/>
    <x v="1"/>
    <n v="60000"/>
    <n v="2"/>
    <x v="0"/>
    <s v="FALSE"/>
  </r>
  <r>
    <n v="903"/>
    <n v="2764"/>
    <x v="0"/>
    <n v="70000"/>
    <n v="5"/>
    <x v="0"/>
    <s v="TRUE"/>
  </r>
  <r>
    <n v="904"/>
    <n v="2765"/>
    <x v="1"/>
    <n v="110000"/>
    <n v="1"/>
    <x v="4"/>
    <s v="TRUE"/>
  </r>
  <r>
    <n v="905"/>
    <n v="2770"/>
    <x v="1"/>
    <n v="110000"/>
    <n v="1"/>
    <x v="4"/>
    <s v="TRUE"/>
  </r>
  <r>
    <n v="906"/>
    <n v="2771"/>
    <x v="1"/>
    <n v="110000"/>
    <n v="1"/>
    <x v="4"/>
    <s v="TRUE"/>
  </r>
  <r>
    <n v="907"/>
    <n v="2773"/>
    <x v="0"/>
    <n v="80000"/>
    <n v="5"/>
    <x v="4"/>
    <s v="TRUE"/>
  </r>
  <r>
    <n v="908"/>
    <n v="2775"/>
    <x v="1"/>
    <n v="80000"/>
    <n v="5"/>
    <x v="4"/>
    <s v="TRUE"/>
  </r>
  <r>
    <n v="909"/>
    <n v="2776"/>
    <x v="1"/>
    <n v="80000"/>
    <n v="5"/>
    <x v="4"/>
    <s v="TRUE"/>
  </r>
  <r>
    <n v="910"/>
    <n v="2778"/>
    <x v="0"/>
    <n v="80000"/>
    <n v="5"/>
    <x v="4"/>
    <s v="FALSE"/>
  </r>
  <r>
    <n v="911"/>
    <n v="2779"/>
    <x v="0"/>
    <n v="80000"/>
    <n v="5"/>
    <x v="4"/>
    <s v="TRUE"/>
  </r>
  <r>
    <n v="912"/>
    <n v="2781"/>
    <x v="0"/>
    <n v="80000"/>
    <n v="5"/>
    <x v="4"/>
    <s v="TRUE"/>
  </r>
  <r>
    <n v="913"/>
    <n v="2787"/>
    <x v="1"/>
    <n v="60000"/>
    <n v="3"/>
    <x v="0"/>
    <s v="TRUE"/>
  </r>
  <r>
    <n v="914"/>
    <n v="2791"/>
    <x v="0"/>
    <n v="60000"/>
    <n v="3"/>
    <x v="0"/>
    <s v="TRUE"/>
  </r>
  <r>
    <n v="915"/>
    <n v="2794"/>
    <x v="1"/>
    <n v="70000"/>
    <n v="0"/>
    <x v="0"/>
    <s v="FALSE"/>
  </r>
  <r>
    <n v="916"/>
    <n v="2795"/>
    <x v="1"/>
    <n v="70000"/>
    <n v="0"/>
    <x v="0"/>
    <s v="TRUE"/>
  </r>
  <r>
    <n v="917"/>
    <n v="2796"/>
    <x v="1"/>
    <n v="70000"/>
    <n v="0"/>
    <x v="0"/>
    <s v="FALSE"/>
  </r>
  <r>
    <n v="918"/>
    <n v="2797"/>
    <x v="1"/>
    <n v="70000"/>
    <n v="0"/>
    <x v="0"/>
    <s v="TRUE"/>
  </r>
  <r>
    <n v="919"/>
    <n v="2801"/>
    <x v="0"/>
    <n v="60000"/>
    <n v="3"/>
    <x v="0"/>
    <s v="TRUE"/>
  </r>
  <r>
    <n v="920"/>
    <n v="2803"/>
    <x v="0"/>
    <n v="60000"/>
    <n v="4"/>
    <x v="0"/>
    <s v="TRUE"/>
  </r>
  <r>
    <n v="921"/>
    <n v="2813"/>
    <x v="1"/>
    <n v="60000"/>
    <n v="4"/>
    <x v="0"/>
    <s v="TRUE"/>
  </r>
  <r>
    <n v="922"/>
    <n v="2817"/>
    <x v="0"/>
    <n v="60000"/>
    <n v="4"/>
    <x v="0"/>
    <s v="TRUE"/>
  </r>
  <r>
    <n v="923"/>
    <n v="2820"/>
    <x v="1"/>
    <n v="90000"/>
    <n v="4"/>
    <x v="1"/>
    <s v="FALSE"/>
  </r>
  <r>
    <n v="924"/>
    <n v="2823"/>
    <x v="0"/>
    <n v="60000"/>
    <n v="0"/>
    <x v="1"/>
    <s v="FALSE"/>
  </r>
  <r>
    <n v="925"/>
    <n v="2825"/>
    <x v="1"/>
    <n v="60000"/>
    <n v="0"/>
    <x v="1"/>
    <s v="FALSE"/>
  </r>
  <r>
    <n v="926"/>
    <n v="2828"/>
    <x v="1"/>
    <n v="40000"/>
    <n v="0"/>
    <x v="1"/>
    <s v="TRUE"/>
  </r>
  <r>
    <n v="927"/>
    <n v="2833"/>
    <x v="1"/>
    <n v="40000"/>
    <n v="0"/>
    <x v="1"/>
    <s v="FALSE"/>
  </r>
  <r>
    <n v="928"/>
    <n v="2837"/>
    <x v="1"/>
    <n v="40000"/>
    <n v="0"/>
    <x v="1"/>
    <s v="FALSE"/>
  </r>
  <r>
    <n v="929"/>
    <n v="2840"/>
    <x v="0"/>
    <n v="60000"/>
    <n v="0"/>
    <x v="1"/>
    <s v="TRUE"/>
  </r>
  <r>
    <n v="930"/>
    <n v="2847"/>
    <x v="1"/>
    <n v="30000"/>
    <n v="2"/>
    <x v="1"/>
    <s v="TRUE"/>
  </r>
  <r>
    <n v="931"/>
    <n v="2848"/>
    <x v="0"/>
    <n v="20000"/>
    <n v="4"/>
    <x v="2"/>
    <s v="FALSE"/>
  </r>
  <r>
    <n v="932"/>
    <n v="2851"/>
    <x v="1"/>
    <n v="70000"/>
    <n v="0"/>
    <x v="1"/>
    <s v="TRUE"/>
  </r>
  <r>
    <n v="933"/>
    <n v="2855"/>
    <x v="0"/>
    <n v="70000"/>
    <n v="0"/>
    <x v="1"/>
    <s v="FALSE"/>
  </r>
  <r>
    <n v="934"/>
    <n v="2858"/>
    <x v="1"/>
    <n v="40000"/>
    <n v="0"/>
    <x v="3"/>
    <s v="FALSE"/>
  </r>
  <r>
    <n v="935"/>
    <n v="2859"/>
    <x v="1"/>
    <n v="40000"/>
    <n v="0"/>
    <x v="3"/>
    <s v="TRUE"/>
  </r>
  <r>
    <n v="936"/>
    <n v="2861"/>
    <x v="1"/>
    <n v="30000"/>
    <n v="0"/>
    <x v="1"/>
    <s v="TRUE"/>
  </r>
  <r>
    <n v="937"/>
    <n v="2862"/>
    <x v="0"/>
    <n v="30000"/>
    <n v="0"/>
    <x v="1"/>
    <s v="TRUE"/>
  </r>
  <r>
    <n v="938"/>
    <n v="2865"/>
    <x v="0"/>
    <n v="30000"/>
    <n v="0"/>
    <x v="1"/>
    <s v="FALSE"/>
  </r>
  <r>
    <n v="939"/>
    <n v="2867"/>
    <x v="0"/>
    <n v="60000"/>
    <n v="0"/>
    <x v="1"/>
    <s v="TRUE"/>
  </r>
  <r>
    <n v="940"/>
    <n v="2868"/>
    <x v="1"/>
    <n v="60000"/>
    <n v="0"/>
    <x v="1"/>
    <s v="FALSE"/>
  </r>
  <r>
    <n v="941"/>
    <n v="2873"/>
    <x v="0"/>
    <n v="100000"/>
    <n v="3"/>
    <x v="0"/>
    <s v="TRUE"/>
  </r>
  <r>
    <n v="942"/>
    <n v="2874"/>
    <x v="1"/>
    <n v="60000"/>
    <n v="0"/>
    <x v="1"/>
    <s v="TRUE"/>
  </r>
  <r>
    <n v="943"/>
    <n v="2877"/>
    <x v="0"/>
    <n v="20000"/>
    <n v="2"/>
    <x v="3"/>
    <s v="TRUE"/>
  </r>
  <r>
    <n v="944"/>
    <n v="2878"/>
    <x v="0"/>
    <n v="20000"/>
    <n v="2"/>
    <x v="3"/>
    <s v="TRUE"/>
  </r>
  <r>
    <n v="945"/>
    <n v="2880"/>
    <x v="1"/>
    <n v="30000"/>
    <n v="3"/>
    <x v="1"/>
    <s v="FALSE"/>
  </r>
  <r>
    <n v="946"/>
    <n v="2882"/>
    <x v="0"/>
    <n v="20000"/>
    <n v="0"/>
    <x v="1"/>
    <s v="FALSE"/>
  </r>
  <r>
    <n v="947"/>
    <n v="2883"/>
    <x v="1"/>
    <n v="30000"/>
    <n v="3"/>
    <x v="2"/>
    <s v="TRUE"/>
  </r>
  <r>
    <n v="948"/>
    <n v="2884"/>
    <x v="1"/>
    <n v="30000"/>
    <n v="3"/>
    <x v="2"/>
    <s v="FALSE"/>
  </r>
  <r>
    <n v="949"/>
    <n v="2885"/>
    <x v="0"/>
    <n v="30000"/>
    <n v="3"/>
    <x v="2"/>
    <s v="TRUE"/>
  </r>
  <r>
    <n v="950"/>
    <n v="2886"/>
    <x v="1"/>
    <n v="70000"/>
    <n v="0"/>
    <x v="1"/>
    <s v="TRUE"/>
  </r>
  <r>
    <n v="951"/>
    <n v="2892"/>
    <x v="0"/>
    <n v="70000"/>
    <n v="0"/>
    <x v="1"/>
    <s v="TRUE"/>
  </r>
  <r>
    <n v="952"/>
    <n v="2893"/>
    <x v="0"/>
    <n v="40000"/>
    <n v="2"/>
    <x v="1"/>
    <s v="TRUE"/>
  </r>
  <r>
    <n v="953"/>
    <n v="2896"/>
    <x v="1"/>
    <n v="80000"/>
    <n v="2"/>
    <x v="1"/>
    <s v="FALSE"/>
  </r>
  <r>
    <n v="954"/>
    <n v="2897"/>
    <x v="1"/>
    <n v="40000"/>
    <n v="0"/>
    <x v="2"/>
    <s v="FALSE"/>
  </r>
  <r>
    <n v="955"/>
    <n v="2903"/>
    <x v="0"/>
    <n v="60000"/>
    <n v="0"/>
    <x v="1"/>
    <s v="TRUE"/>
  </r>
  <r>
    <n v="956"/>
    <n v="2908"/>
    <x v="1"/>
    <n v="60000"/>
    <n v="0"/>
    <x v="1"/>
    <s v="TRUE"/>
  </r>
  <r>
    <n v="957"/>
    <n v="2912"/>
    <x v="1"/>
    <n v="40000"/>
    <n v="0"/>
    <x v="2"/>
    <s v="TRUE"/>
  </r>
  <r>
    <n v="958"/>
    <n v="2920"/>
    <x v="1"/>
    <n v="60000"/>
    <n v="0"/>
    <x v="1"/>
    <s v="FALSE"/>
  </r>
  <r>
    <n v="959"/>
    <n v="2923"/>
    <x v="1"/>
    <n v="70000"/>
    <n v="0"/>
    <x v="1"/>
    <s v="TRUE"/>
  </r>
  <r>
    <n v="960"/>
    <n v="2924"/>
    <x v="1"/>
    <n v="70000"/>
    <n v="0"/>
    <x v="1"/>
    <s v="FALSE"/>
  </r>
  <r>
    <n v="961"/>
    <n v="2928"/>
    <x v="1"/>
    <n v="70000"/>
    <n v="0"/>
    <x v="1"/>
    <s v="FALSE"/>
  </r>
  <r>
    <n v="962"/>
    <n v="2931"/>
    <x v="1"/>
    <n v="70000"/>
    <n v="0"/>
    <x v="1"/>
    <s v="TRUE"/>
  </r>
  <r>
    <n v="963"/>
    <n v="2932"/>
    <x v="1"/>
    <n v="60000"/>
    <n v="0"/>
    <x v="1"/>
    <s v="FALSE"/>
  </r>
  <r>
    <n v="964"/>
    <n v="2935"/>
    <x v="0"/>
    <n v="80000"/>
    <n v="2"/>
    <x v="2"/>
    <s v="FALSE"/>
  </r>
  <r>
    <n v="965"/>
    <n v="2938"/>
    <x v="1"/>
    <n v="70000"/>
    <n v="2"/>
    <x v="2"/>
    <s v="FALSE"/>
  </r>
  <r>
    <n v="966"/>
    <n v="2941"/>
    <x v="1"/>
    <n v="70000"/>
    <n v="2"/>
    <x v="2"/>
    <s v="TRUE"/>
  </r>
  <r>
    <n v="967"/>
    <n v="2944"/>
    <x v="1"/>
    <n v="70000"/>
    <n v="2"/>
    <x v="2"/>
    <s v="TRUE"/>
  </r>
  <r>
    <n v="968"/>
    <n v="2947"/>
    <x v="1"/>
    <n v="80000"/>
    <n v="2"/>
    <x v="2"/>
    <s v="TRUE"/>
  </r>
  <r>
    <n v="969"/>
    <n v="2951"/>
    <x v="1"/>
    <n v="130000"/>
    <n v="0"/>
    <x v="4"/>
    <s v="FALSE"/>
  </r>
  <r>
    <n v="970"/>
    <n v="2952"/>
    <x v="1"/>
    <n v="130000"/>
    <n v="0"/>
    <x v="4"/>
    <s v="FALSE"/>
  </r>
  <r>
    <n v="971"/>
    <n v="2954"/>
    <x v="1"/>
    <n v="80000"/>
    <n v="0"/>
    <x v="0"/>
    <s v="FALSE"/>
  </r>
  <r>
    <n v="972"/>
    <n v="2957"/>
    <x v="1"/>
    <n v="80000"/>
    <n v="0"/>
    <x v="0"/>
    <s v="FALSE"/>
  </r>
  <r>
    <n v="973"/>
    <n v="2958"/>
    <x v="0"/>
    <n v="60000"/>
    <n v="0"/>
    <x v="1"/>
    <s v="FALSE"/>
  </r>
  <r>
    <n v="974"/>
    <n v="2960"/>
    <x v="1"/>
    <n v="60000"/>
    <n v="0"/>
    <x v="1"/>
    <s v="FALSE"/>
  </r>
  <r>
    <n v="975"/>
    <n v="2962"/>
    <x v="1"/>
    <n v="60000"/>
    <n v="0"/>
    <x v="1"/>
    <s v="FALSE"/>
  </r>
  <r>
    <n v="976"/>
    <n v="2963"/>
    <x v="1"/>
    <n v="60000"/>
    <n v="0"/>
    <x v="2"/>
    <s v="FALSE"/>
  </r>
  <r>
    <n v="977"/>
    <n v="2964"/>
    <x v="1"/>
    <n v="120000"/>
    <n v="1"/>
    <x v="0"/>
    <s v="FALSE"/>
  </r>
  <r>
    <n v="978"/>
    <n v="2968"/>
    <x v="0"/>
    <n v="130000"/>
    <n v="0"/>
    <x v="4"/>
    <s v="TRUE"/>
  </r>
  <r>
    <n v="979"/>
    <n v="2973"/>
    <x v="0"/>
    <n v="130000"/>
    <n v="0"/>
    <x v="4"/>
    <s v="TRUE"/>
  </r>
  <r>
    <n v="980"/>
    <n v="2976"/>
    <x v="0"/>
    <n v="80000"/>
    <n v="2"/>
    <x v="3"/>
    <s v="FALSE"/>
  </r>
  <r>
    <n v="981"/>
    <n v="2979"/>
    <x v="1"/>
    <n v="60000"/>
    <n v="2"/>
    <x v="2"/>
    <s v="FALSE"/>
  </r>
  <r>
    <n v="982"/>
    <n v="2980"/>
    <x v="1"/>
    <n v="60000"/>
    <n v="2"/>
    <x v="2"/>
    <s v="FALSE"/>
  </r>
  <r>
    <n v="983"/>
    <n v="2987"/>
    <x v="1"/>
    <n v="60000"/>
    <n v="2"/>
    <x v="2"/>
    <s v="TRUE"/>
  </r>
  <r>
    <n v="984"/>
    <n v="2991"/>
    <x v="0"/>
    <n v="70000"/>
    <n v="3"/>
    <x v="1"/>
    <s v="TRUE"/>
  </r>
  <r>
    <n v="985"/>
    <n v="2992"/>
    <x v="0"/>
    <n v="80000"/>
    <n v="2"/>
    <x v="0"/>
    <s v="TRUE"/>
  </r>
  <r>
    <n v="986"/>
    <n v="2999"/>
    <x v="0"/>
    <n v="80000"/>
    <n v="2"/>
    <x v="0"/>
    <s v="FALSE"/>
  </r>
  <r>
    <n v="987"/>
    <n v="3000"/>
    <x v="1"/>
    <n v="70000"/>
    <n v="0"/>
    <x v="0"/>
    <s v="TRUE"/>
  </r>
  <r>
    <n v="988"/>
    <n v="3001"/>
    <x v="0"/>
    <n v="90000"/>
    <n v="4"/>
    <x v="0"/>
    <s v="TRUE"/>
  </r>
  <r>
    <n v="989"/>
    <n v="3003"/>
    <x v="1"/>
    <n v="70000"/>
    <n v="1"/>
    <x v="1"/>
    <s v="TRUE"/>
  </r>
  <r>
    <n v="990"/>
    <n v="3004"/>
    <x v="1"/>
    <n v="70000"/>
    <n v="1"/>
    <x v="1"/>
    <s v="TRUE"/>
  </r>
  <r>
    <n v="991"/>
    <n v="3005"/>
    <x v="1"/>
    <n v="70000"/>
    <n v="1"/>
    <x v="1"/>
    <s v="TRUE"/>
  </r>
  <r>
    <n v="992"/>
    <n v="3006"/>
    <x v="0"/>
    <n v="60000"/>
    <n v="1"/>
    <x v="0"/>
    <s v="TRUE"/>
  </r>
  <r>
    <n v="993"/>
    <n v="3008"/>
    <x v="1"/>
    <n v="60000"/>
    <n v="1"/>
    <x v="1"/>
    <s v="TRUE"/>
  </r>
  <r>
    <n v="994"/>
    <n v="3011"/>
    <x v="1"/>
    <n v="60000"/>
    <n v="1"/>
    <x v="1"/>
    <s v="FALSE"/>
  </r>
  <r>
    <n v="995"/>
    <n v="3012"/>
    <x v="1"/>
    <n v="110000"/>
    <n v="0"/>
    <x v="4"/>
    <s v="FALSE"/>
  </r>
  <r>
    <n v="996"/>
    <n v="3017"/>
    <x v="0"/>
    <n v="60000"/>
    <n v="1"/>
    <x v="1"/>
    <s v="TRUE"/>
  </r>
  <r>
    <n v="997"/>
    <n v="3035"/>
    <x v="1"/>
    <n v="60000"/>
    <n v="1"/>
    <x v="1"/>
    <s v="TRUE"/>
  </r>
  <r>
    <n v="998"/>
    <n v="3036"/>
    <x v="0"/>
    <n v="60000"/>
    <n v="1"/>
    <x v="1"/>
    <s v="TRUE"/>
  </r>
  <r>
    <n v="999"/>
    <n v="3041"/>
    <x v="0"/>
    <n v="60000"/>
    <n v="1"/>
    <x v="1"/>
    <s v="TRUE"/>
  </r>
  <r>
    <n v="1000"/>
    <n v="3042"/>
    <x v="0"/>
    <n v="60000"/>
    <n v="1"/>
    <x v="1"/>
    <s v="TRUE"/>
  </r>
  <r>
    <n v="1001"/>
    <n v="3045"/>
    <x v="1"/>
    <n v="70000"/>
    <n v="0"/>
    <x v="0"/>
    <s v="FALSE"/>
  </r>
  <r>
    <n v="1002"/>
    <n v="3046"/>
    <x v="1"/>
    <n v="80000"/>
    <n v="5"/>
    <x v="0"/>
    <s v="TRUE"/>
  </r>
  <r>
    <n v="1003"/>
    <n v="3053"/>
    <x v="1"/>
    <n v="70000"/>
    <n v="0"/>
    <x v="0"/>
    <s v="TRUE"/>
  </r>
  <r>
    <n v="1004"/>
    <n v="3063"/>
    <x v="1"/>
    <n v="70000"/>
    <n v="0"/>
    <x v="0"/>
    <s v="TRUE"/>
  </r>
  <r>
    <n v="1005"/>
    <n v="3064"/>
    <x v="1"/>
    <n v="70000"/>
    <n v="0"/>
    <x v="0"/>
    <s v="FALSE"/>
  </r>
  <r>
    <n v="1006"/>
    <n v="3067"/>
    <x v="0"/>
    <n v="60000"/>
    <n v="1"/>
    <x v="1"/>
    <s v="TRUE"/>
  </r>
  <r>
    <n v="1007"/>
    <n v="3069"/>
    <x v="0"/>
    <n v="70000"/>
    <n v="5"/>
    <x v="1"/>
    <s v="TRUE"/>
  </r>
  <r>
    <n v="1008"/>
    <n v="3075"/>
    <x v="0"/>
    <n v="60000"/>
    <n v="1"/>
    <x v="1"/>
    <s v="TRUE"/>
  </r>
  <r>
    <n v="1009"/>
    <n v="3076"/>
    <x v="0"/>
    <n v="70000"/>
    <n v="5"/>
    <x v="1"/>
    <s v="TRUE"/>
  </r>
  <r>
    <n v="1010"/>
    <n v="3077"/>
    <x v="1"/>
    <n v="80000"/>
    <n v="1"/>
    <x v="1"/>
    <s v="TRUE"/>
  </r>
  <r>
    <n v="1011"/>
    <n v="3078"/>
    <x v="0"/>
    <n v="80000"/>
    <n v="1"/>
    <x v="1"/>
    <s v="TRUE"/>
  </r>
  <r>
    <n v="1012"/>
    <n v="3079"/>
    <x v="1"/>
    <n v="30000"/>
    <n v="2"/>
    <x v="1"/>
    <s v="FALSE"/>
  </r>
  <r>
    <n v="1013"/>
    <n v="3084"/>
    <x v="0"/>
    <n v="60000"/>
    <n v="3"/>
    <x v="1"/>
    <s v="FALSE"/>
  </r>
  <r>
    <n v="1014"/>
    <n v="3086"/>
    <x v="1"/>
    <n v="30000"/>
    <n v="2"/>
    <x v="1"/>
    <s v="TRUE"/>
  </r>
  <r>
    <n v="1015"/>
    <n v="3089"/>
    <x v="0"/>
    <n v="10000"/>
    <n v="2"/>
    <x v="2"/>
    <s v="TRUE"/>
  </r>
  <r>
    <n v="1016"/>
    <n v="3095"/>
    <x v="1"/>
    <n v="30000"/>
    <n v="0"/>
    <x v="2"/>
    <s v="FALSE"/>
  </r>
  <r>
    <n v="1017"/>
    <n v="3096"/>
    <x v="1"/>
    <n v="40000"/>
    <n v="0"/>
    <x v="2"/>
    <s v="FALSE"/>
  </r>
  <r>
    <n v="1018"/>
    <n v="3098"/>
    <x v="0"/>
    <n v="40000"/>
    <n v="0"/>
    <x v="2"/>
    <s v="TRUE"/>
  </r>
  <r>
    <n v="1019"/>
    <n v="3100"/>
    <x v="0"/>
    <n v="30000"/>
    <n v="0"/>
    <x v="2"/>
    <s v="TRUE"/>
  </r>
  <r>
    <n v="1020"/>
    <n v="3105"/>
    <x v="1"/>
    <n v="30000"/>
    <n v="0"/>
    <x v="2"/>
    <s v="FALSE"/>
  </r>
  <r>
    <n v="1021"/>
    <n v="3106"/>
    <x v="0"/>
    <n v="30000"/>
    <n v="0"/>
    <x v="2"/>
    <s v="TRUE"/>
  </r>
  <r>
    <n v="1022"/>
    <n v="3113"/>
    <x v="1"/>
    <n v="10000"/>
    <n v="5"/>
    <x v="2"/>
    <s v="FALSE"/>
  </r>
  <r>
    <n v="1023"/>
    <n v="3120"/>
    <x v="1"/>
    <n v="40000"/>
    <n v="0"/>
    <x v="2"/>
    <s v="TRUE"/>
  </r>
  <r>
    <n v="1024"/>
    <n v="3123"/>
    <x v="1"/>
    <n v="30000"/>
    <n v="0"/>
    <x v="3"/>
    <s v="FALSE"/>
  </r>
  <r>
    <n v="1025"/>
    <n v="3124"/>
    <x v="1"/>
    <n v="40000"/>
    <n v="0"/>
    <x v="2"/>
    <s v="TRUE"/>
  </r>
  <r>
    <n v="1026"/>
    <n v="3125"/>
    <x v="0"/>
    <n v="40000"/>
    <n v="0"/>
    <x v="2"/>
    <s v="TRUE"/>
  </r>
  <r>
    <n v="1027"/>
    <n v="3128"/>
    <x v="0"/>
    <n v="40000"/>
    <n v="0"/>
    <x v="2"/>
    <s v="FALSE"/>
  </r>
  <r>
    <n v="1028"/>
    <n v="3132"/>
    <x v="0"/>
    <n v="40000"/>
    <n v="0"/>
    <x v="2"/>
    <s v="TRUE"/>
  </r>
  <r>
    <n v="1029"/>
    <n v="3133"/>
    <x v="1"/>
    <n v="30000"/>
    <n v="0"/>
    <x v="3"/>
    <s v="FALSE"/>
  </r>
  <r>
    <n v="1030"/>
    <n v="3136"/>
    <x v="0"/>
    <n v="30000"/>
    <n v="0"/>
    <x v="3"/>
    <s v="FALSE"/>
  </r>
  <r>
    <n v="1031"/>
    <n v="3137"/>
    <x v="1"/>
    <n v="40000"/>
    <n v="0"/>
    <x v="2"/>
    <s v="TRUE"/>
  </r>
  <r>
    <n v="1032"/>
    <n v="3138"/>
    <x v="1"/>
    <n v="30000"/>
    <n v="0"/>
    <x v="3"/>
    <s v="FALSE"/>
  </r>
  <r>
    <n v="1033"/>
    <n v="3139"/>
    <x v="1"/>
    <n v="30000"/>
    <n v="0"/>
    <x v="3"/>
    <s v="FALSE"/>
  </r>
  <r>
    <n v="1034"/>
    <n v="3141"/>
    <x v="1"/>
    <n v="40000"/>
    <n v="0"/>
    <x v="2"/>
    <s v="FALSE"/>
  </r>
  <r>
    <n v="1035"/>
    <n v="3143"/>
    <x v="0"/>
    <n v="40000"/>
    <n v="2"/>
    <x v="0"/>
    <s v="TRUE"/>
  </r>
  <r>
    <n v="1036"/>
    <n v="3146"/>
    <x v="0"/>
    <n v="40000"/>
    <n v="2"/>
    <x v="0"/>
    <s v="FALSE"/>
  </r>
  <r>
    <n v="1037"/>
    <n v="3148"/>
    <x v="0"/>
    <n v="40000"/>
    <n v="2"/>
    <x v="0"/>
    <s v="TRUE"/>
  </r>
  <r>
    <n v="1038"/>
    <n v="3149"/>
    <x v="1"/>
    <n v="40000"/>
    <n v="2"/>
    <x v="0"/>
    <s v="TRUE"/>
  </r>
  <r>
    <n v="1039"/>
    <n v="3151"/>
    <x v="1"/>
    <n v="40000"/>
    <n v="2"/>
    <x v="0"/>
    <s v="TRUE"/>
  </r>
  <r>
    <n v="1040"/>
    <n v="3154"/>
    <x v="0"/>
    <n v="70000"/>
    <n v="2"/>
    <x v="4"/>
    <s v="TRUE"/>
  </r>
  <r>
    <n v="1041"/>
    <n v="3155"/>
    <x v="0"/>
    <n v="40000"/>
    <n v="0"/>
    <x v="1"/>
    <s v="TRUE"/>
  </r>
  <r>
    <n v="1042"/>
    <n v="3167"/>
    <x v="0"/>
    <n v="40000"/>
    <n v="0"/>
    <x v="2"/>
    <s v="TRUE"/>
  </r>
  <r>
    <n v="1043"/>
    <n v="3169"/>
    <x v="0"/>
    <n v="40000"/>
    <n v="0"/>
    <x v="2"/>
    <s v="TRUE"/>
  </r>
  <r>
    <n v="1044"/>
    <n v="3170"/>
    <x v="0"/>
    <n v="40000"/>
    <n v="0"/>
    <x v="1"/>
    <s v="TRUE"/>
  </r>
  <r>
    <n v="1045"/>
    <n v="3176"/>
    <x v="1"/>
    <n v="40000"/>
    <n v="0"/>
    <x v="1"/>
    <s v="TRUE"/>
  </r>
  <r>
    <n v="1046"/>
    <n v="3177"/>
    <x v="1"/>
    <n v="40000"/>
    <n v="0"/>
    <x v="1"/>
    <s v="FALSE"/>
  </r>
  <r>
    <n v="1047"/>
    <n v="3179"/>
    <x v="1"/>
    <n v="40000"/>
    <n v="0"/>
    <x v="1"/>
    <s v="FALSE"/>
  </r>
  <r>
    <n v="1048"/>
    <n v="3187"/>
    <x v="1"/>
    <n v="40000"/>
    <n v="0"/>
    <x v="1"/>
    <s v="FALSE"/>
  </r>
  <r>
    <n v="1049"/>
    <n v="3191"/>
    <x v="1"/>
    <n v="70000"/>
    <n v="0"/>
    <x v="1"/>
    <s v="TRUE"/>
  </r>
  <r>
    <n v="1050"/>
    <n v="3194"/>
    <x v="1"/>
    <n v="80000"/>
    <n v="0"/>
    <x v="0"/>
    <s v="TRUE"/>
  </r>
  <r>
    <n v="1051"/>
    <n v="3196"/>
    <x v="1"/>
    <n v="110000"/>
    <n v="0"/>
    <x v="4"/>
    <s v="FALSE"/>
  </r>
  <r>
    <n v="1052"/>
    <n v="3197"/>
    <x v="1"/>
    <n v="120000"/>
    <n v="0"/>
    <x v="0"/>
    <s v="FALSE"/>
  </r>
  <r>
    <n v="1053"/>
    <n v="3205"/>
    <x v="1"/>
    <n v="120000"/>
    <n v="0"/>
    <x v="0"/>
    <s v="FALSE"/>
  </r>
  <r>
    <n v="1054"/>
    <n v="3206"/>
    <x v="1"/>
    <n v="130000"/>
    <n v="0"/>
    <x v="4"/>
    <s v="TRUE"/>
  </r>
  <r>
    <n v="1055"/>
    <n v="3209"/>
    <x v="0"/>
    <n v="90000"/>
    <n v="4"/>
    <x v="0"/>
    <s v="TRUE"/>
  </r>
  <r>
    <n v="1056"/>
    <n v="3211"/>
    <x v="0"/>
    <n v="90000"/>
    <n v="4"/>
    <x v="0"/>
    <s v="FALSE"/>
  </r>
  <r>
    <n v="1057"/>
    <n v="3221"/>
    <x v="0"/>
    <n v="120000"/>
    <n v="2"/>
    <x v="4"/>
    <s v="TRUE"/>
  </r>
  <r>
    <n v="1058"/>
    <n v="3222"/>
    <x v="0"/>
    <n v="120000"/>
    <n v="2"/>
    <x v="4"/>
    <s v="TRUE"/>
  </r>
  <r>
    <n v="1059"/>
    <n v="3224"/>
    <x v="0"/>
    <n v="130000"/>
    <n v="2"/>
    <x v="0"/>
    <s v="TRUE"/>
  </r>
  <r>
    <n v="1060"/>
    <n v="3225"/>
    <x v="0"/>
    <n v="130000"/>
    <n v="2"/>
    <x v="0"/>
    <s v="TRUE"/>
  </r>
  <r>
    <n v="1061"/>
    <n v="3226"/>
    <x v="1"/>
    <n v="150000"/>
    <n v="1"/>
    <x v="4"/>
    <s v="FALSE"/>
  </r>
  <r>
    <n v="1062"/>
    <n v="3229"/>
    <x v="0"/>
    <n v="160000"/>
    <n v="1"/>
    <x v="0"/>
    <s v="TRUE"/>
  </r>
  <r>
    <n v="1063"/>
    <n v="3230"/>
    <x v="0"/>
    <n v="70000"/>
    <n v="4"/>
    <x v="0"/>
    <s v="TRUE"/>
  </r>
  <r>
    <n v="1064"/>
    <n v="3238"/>
    <x v="0"/>
    <n v="70000"/>
    <n v="4"/>
    <x v="0"/>
    <s v="TRUE"/>
  </r>
  <r>
    <n v="1065"/>
    <n v="3243"/>
    <x v="1"/>
    <n v="70000"/>
    <n v="4"/>
    <x v="0"/>
    <s v="TRUE"/>
  </r>
  <r>
    <n v="1066"/>
    <n v="3246"/>
    <x v="0"/>
    <n v="70000"/>
    <n v="4"/>
    <x v="0"/>
    <s v="TRUE"/>
  </r>
  <r>
    <n v="1067"/>
    <n v="3248"/>
    <x v="0"/>
    <n v="70000"/>
    <n v="4"/>
    <x v="0"/>
    <s v="TRUE"/>
  </r>
  <r>
    <n v="1068"/>
    <n v="3249"/>
    <x v="1"/>
    <n v="70000"/>
    <n v="4"/>
    <x v="0"/>
    <s v="TRUE"/>
  </r>
  <r>
    <n v="1069"/>
    <n v="3251"/>
    <x v="1"/>
    <n v="70000"/>
    <n v="4"/>
    <x v="0"/>
    <s v="TRUE"/>
  </r>
  <r>
    <n v="1070"/>
    <n v="3252"/>
    <x v="0"/>
    <n v="70000"/>
    <n v="4"/>
    <x v="0"/>
    <s v="FALSE"/>
  </r>
  <r>
    <n v="1071"/>
    <n v="3255"/>
    <x v="0"/>
    <n v="70000"/>
    <n v="4"/>
    <x v="0"/>
    <s v="TRUE"/>
  </r>
  <r>
    <n v="1072"/>
    <n v="3257"/>
    <x v="0"/>
    <n v="70000"/>
    <n v="4"/>
    <x v="0"/>
    <s v="TRUE"/>
  </r>
  <r>
    <n v="1073"/>
    <n v="3258"/>
    <x v="0"/>
    <n v="70000"/>
    <n v="4"/>
    <x v="0"/>
    <s v="TRUE"/>
  </r>
  <r>
    <n v="1074"/>
    <n v="3261"/>
    <x v="0"/>
    <n v="70000"/>
    <n v="4"/>
    <x v="0"/>
    <s v="TRUE"/>
  </r>
  <r>
    <n v="1075"/>
    <n v="3264"/>
    <x v="1"/>
    <n v="70000"/>
    <n v="4"/>
    <x v="0"/>
    <s v="TRUE"/>
  </r>
  <r>
    <n v="1076"/>
    <n v="3266"/>
    <x v="1"/>
    <n v="60000"/>
    <n v="4"/>
    <x v="0"/>
    <s v="TRUE"/>
  </r>
  <r>
    <n v="1077"/>
    <n v="3269"/>
    <x v="0"/>
    <n v="70000"/>
    <n v="5"/>
    <x v="0"/>
    <s v="TRUE"/>
  </r>
  <r>
    <n v="1078"/>
    <n v="3275"/>
    <x v="1"/>
    <n v="70000"/>
    <n v="5"/>
    <x v="0"/>
    <s v="TRUE"/>
  </r>
  <r>
    <n v="1079"/>
    <n v="3279"/>
    <x v="0"/>
    <n v="60000"/>
    <n v="4"/>
    <x v="0"/>
    <s v="TRUE"/>
  </r>
  <r>
    <n v="1080"/>
    <n v="3283"/>
    <x v="0"/>
    <n v="60000"/>
    <n v="4"/>
    <x v="0"/>
    <s v="FALSE"/>
  </r>
  <r>
    <n v="1081"/>
    <n v="3284"/>
    <x v="1"/>
    <n v="60000"/>
    <n v="4"/>
    <x v="0"/>
    <s v="TRUE"/>
  </r>
  <r>
    <n v="1082"/>
    <n v="3285"/>
    <x v="1"/>
    <n v="60000"/>
    <n v="5"/>
    <x v="0"/>
    <s v="TRUE"/>
  </r>
  <r>
    <n v="1083"/>
    <n v="3287"/>
    <x v="0"/>
    <n v="70000"/>
    <n v="5"/>
    <x v="0"/>
    <s v="TRUE"/>
  </r>
  <r>
    <n v="1084"/>
    <n v="3303"/>
    <x v="0"/>
    <n v="70000"/>
    <n v="4"/>
    <x v="0"/>
    <s v="TRUE"/>
  </r>
  <r>
    <n v="1085"/>
    <n v="3306"/>
    <x v="0"/>
    <n v="60000"/>
    <n v="5"/>
    <x v="0"/>
    <s v="FALSE"/>
  </r>
  <r>
    <n v="1086"/>
    <n v="3307"/>
    <x v="0"/>
    <n v="60000"/>
    <n v="2"/>
    <x v="0"/>
    <s v="TRUE"/>
  </r>
  <r>
    <n v="1087"/>
    <n v="3309"/>
    <x v="1"/>
    <n v="60000"/>
    <n v="2"/>
    <x v="0"/>
    <s v="TRUE"/>
  </r>
  <r>
    <n v="1088"/>
    <n v="3310"/>
    <x v="1"/>
    <n v="70000"/>
    <n v="4"/>
    <x v="0"/>
    <s v="TRUE"/>
  </r>
  <r>
    <n v="1089"/>
    <n v="3311"/>
    <x v="1"/>
    <n v="70000"/>
    <n v="4"/>
    <x v="0"/>
    <s v="TRUE"/>
  </r>
  <r>
    <n v="1090"/>
    <n v="3314"/>
    <x v="0"/>
    <n v="70000"/>
    <n v="4"/>
    <x v="0"/>
    <s v="TRUE"/>
  </r>
  <r>
    <n v="1091"/>
    <n v="3319"/>
    <x v="0"/>
    <n v="40000"/>
    <n v="2"/>
    <x v="2"/>
    <s v="TRUE"/>
  </r>
  <r>
    <n v="1092"/>
    <n v="3320"/>
    <x v="0"/>
    <n v="40000"/>
    <n v="2"/>
    <x v="2"/>
    <s v="TRUE"/>
  </r>
  <r>
    <n v="1093"/>
    <n v="3324"/>
    <x v="0"/>
    <n v="40000"/>
    <n v="2"/>
    <x v="2"/>
    <s v="TRUE"/>
  </r>
  <r>
    <n v="1094"/>
    <n v="3325"/>
    <x v="0"/>
    <n v="60000"/>
    <n v="2"/>
    <x v="1"/>
    <s v="TRUE"/>
  </r>
  <r>
    <n v="1095"/>
    <n v="3327"/>
    <x v="0"/>
    <n v="60000"/>
    <n v="2"/>
    <x v="0"/>
    <s v="TRUE"/>
  </r>
  <r>
    <n v="1096"/>
    <n v="3331"/>
    <x v="0"/>
    <n v="60000"/>
    <n v="2"/>
    <x v="0"/>
    <s v="TRUE"/>
  </r>
  <r>
    <n v="1097"/>
    <n v="3338"/>
    <x v="0"/>
    <n v="60000"/>
    <n v="2"/>
    <x v="0"/>
    <s v="FALSE"/>
  </r>
  <r>
    <n v="1098"/>
    <n v="3339"/>
    <x v="1"/>
    <n v="60000"/>
    <n v="2"/>
    <x v="1"/>
    <s v="TRUE"/>
  </r>
  <r>
    <n v="1099"/>
    <n v="3340"/>
    <x v="1"/>
    <n v="60000"/>
    <n v="2"/>
    <x v="1"/>
    <s v="TRUE"/>
  </r>
  <r>
    <n v="1100"/>
    <n v="3342"/>
    <x v="1"/>
    <n v="60000"/>
    <n v="2"/>
    <x v="1"/>
    <s v="FALSE"/>
  </r>
  <r>
    <n v="1101"/>
    <n v="3344"/>
    <x v="1"/>
    <n v="60000"/>
    <n v="2"/>
    <x v="0"/>
    <s v="TRUE"/>
  </r>
  <r>
    <n v="1102"/>
    <n v="3347"/>
    <x v="1"/>
    <n v="70000"/>
    <n v="4"/>
    <x v="1"/>
    <s v="TRUE"/>
  </r>
  <r>
    <n v="1103"/>
    <n v="3350"/>
    <x v="0"/>
    <n v="70000"/>
    <n v="4"/>
    <x v="1"/>
    <s v="TRUE"/>
  </r>
  <r>
    <n v="1104"/>
    <n v="3351"/>
    <x v="0"/>
    <n v="70000"/>
    <n v="4"/>
    <x v="1"/>
    <s v="TRUE"/>
  </r>
  <r>
    <n v="1105"/>
    <n v="3354"/>
    <x v="0"/>
    <n v="70000"/>
    <n v="4"/>
    <x v="1"/>
    <s v="TRUE"/>
  </r>
  <r>
    <n v="1106"/>
    <n v="3355"/>
    <x v="1"/>
    <n v="70000"/>
    <n v="5"/>
    <x v="1"/>
    <s v="TRUE"/>
  </r>
  <r>
    <n v="1107"/>
    <n v="3356"/>
    <x v="0"/>
    <n v="40000"/>
    <n v="2"/>
    <x v="3"/>
    <s v="TRUE"/>
  </r>
  <r>
    <n v="1108"/>
    <n v="3359"/>
    <x v="0"/>
    <n v="40000"/>
    <n v="2"/>
    <x v="3"/>
    <s v="TRUE"/>
  </r>
  <r>
    <n v="1109"/>
    <n v="3360"/>
    <x v="0"/>
    <n v="60000"/>
    <n v="2"/>
    <x v="1"/>
    <s v="TRUE"/>
  </r>
  <r>
    <n v="1110"/>
    <n v="3361"/>
    <x v="1"/>
    <n v="60000"/>
    <n v="2"/>
    <x v="1"/>
    <s v="TRUE"/>
  </r>
  <r>
    <n v="1111"/>
    <n v="3366"/>
    <x v="0"/>
    <n v="60000"/>
    <n v="2"/>
    <x v="1"/>
    <s v="TRUE"/>
  </r>
  <r>
    <n v="1112"/>
    <n v="3367"/>
    <x v="0"/>
    <n v="60000"/>
    <n v="2"/>
    <x v="1"/>
    <s v="TRUE"/>
  </r>
  <r>
    <n v="1113"/>
    <n v="3369"/>
    <x v="0"/>
    <n v="70000"/>
    <n v="4"/>
    <x v="1"/>
    <s v="TRUE"/>
  </r>
  <r>
    <n v="1114"/>
    <n v="3374"/>
    <x v="0"/>
    <n v="70000"/>
    <n v="2"/>
    <x v="2"/>
    <s v="TRUE"/>
  </r>
  <r>
    <n v="1115"/>
    <n v="3379"/>
    <x v="0"/>
    <n v="70000"/>
    <n v="2"/>
    <x v="2"/>
    <s v="TRUE"/>
  </r>
  <r>
    <n v="1116"/>
    <n v="3380"/>
    <x v="1"/>
    <n v="70000"/>
    <n v="2"/>
    <x v="2"/>
    <s v="TRUE"/>
  </r>
  <r>
    <n v="1117"/>
    <n v="3381"/>
    <x v="1"/>
    <n v="70000"/>
    <n v="2"/>
    <x v="2"/>
    <s v="TRUE"/>
  </r>
  <r>
    <n v="1118"/>
    <n v="3385"/>
    <x v="0"/>
    <n v="60000"/>
    <n v="2"/>
    <x v="1"/>
    <s v="TRUE"/>
  </r>
  <r>
    <n v="1119"/>
    <n v="3386"/>
    <x v="0"/>
    <n v="60000"/>
    <n v="2"/>
    <x v="1"/>
    <s v="TRUE"/>
  </r>
  <r>
    <n v="1120"/>
    <n v="3393"/>
    <x v="0"/>
    <n v="60000"/>
    <n v="2"/>
    <x v="1"/>
    <s v="FALSE"/>
  </r>
  <r>
    <n v="1121"/>
    <n v="3397"/>
    <x v="0"/>
    <n v="60000"/>
    <n v="3"/>
    <x v="2"/>
    <s v="TRUE"/>
  </r>
  <r>
    <n v="1122"/>
    <n v="3399"/>
    <x v="1"/>
    <n v="60000"/>
    <n v="3"/>
    <x v="2"/>
    <s v="TRUE"/>
  </r>
  <r>
    <n v="1123"/>
    <n v="3400"/>
    <x v="0"/>
    <n v="70000"/>
    <n v="4"/>
    <x v="1"/>
    <s v="TRUE"/>
  </r>
  <r>
    <n v="1124"/>
    <n v="3403"/>
    <x v="0"/>
    <n v="170000"/>
    <n v="2"/>
    <x v="0"/>
    <s v="TRU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CD3920-6F4F-43AF-8C89-93D80EA86DC3}" name="PivotTable I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7:L12" firstHeaderRow="1" firstDataRow="1" firstDataCol="1"/>
  <pivotFields count="29">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4"/>
  </rowFields>
  <rowItems count="5">
    <i>
      <x/>
    </i>
    <i>
      <x v="1"/>
    </i>
    <i>
      <x v="2"/>
    </i>
    <i>
      <x v="3"/>
    </i>
    <i t="grand">
      <x/>
    </i>
  </rowItems>
  <colItems count="1">
    <i/>
  </colItems>
  <dataFields count="1">
    <dataField name="Sum of Sales" fld="22" baseField="0" baseItem="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8ADEDB-335F-4565-92F5-5FB5B0A4963B}" name="PivotTable V"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7:C197" firstHeaderRow="1" firstDataRow="1" firstDataCol="1"/>
  <pivotFields count="29">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8"/>
  </rowFields>
  <rowItems count="180">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t="grand">
      <x/>
    </i>
  </rowItems>
  <colItems count="1">
    <i/>
  </colItems>
  <dataFields count="1">
    <dataField name="Sum of Sales" fld="22" baseField="0" baseItem="0"/>
  </dataFields>
  <chartFormats count="2">
    <chartFormat chart="1"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C053F7-D3BF-4537-B116-DE33D31AB472}" name="PivotTable II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N7:O11" firstHeaderRow="1" firstDataRow="1" firstDataCol="1"/>
  <pivotFields count="29">
    <pivotField showAll="0"/>
    <pivotField showAll="0"/>
    <pivotField showAll="0"/>
    <pivotField showAll="0"/>
    <pivotField showAll="0"/>
    <pivotField showAll="0"/>
    <pivotField showAll="0"/>
    <pivotField showAll="0"/>
    <pivotField axis="axisRow" showAll="0">
      <items count="4">
        <item sd="0" x="0"/>
        <item sd="0" x="2"/>
        <item sd="0"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2">
    <field x="8"/>
    <field x="9"/>
  </rowFields>
  <rowItems count="4">
    <i>
      <x/>
    </i>
    <i>
      <x v="1"/>
    </i>
    <i>
      <x v="2"/>
    </i>
    <i t="grand">
      <x/>
    </i>
  </rowItems>
  <colItems count="1">
    <i/>
  </colItems>
  <dataFields count="1">
    <dataField name="Sum of Sales" fld="22" baseField="0" baseItem="0"/>
  </dataFields>
  <chartFormats count="1">
    <chartFormat chart="1" format="1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873568-0D3B-4938-9D31-9199CA17564F}" name="PivotTable X"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25:N30" firstHeaderRow="1" firstDataRow="1" firstDataCol="1"/>
  <pivotFields count="29">
    <pivotField showAll="0"/>
    <pivotField showAll="0"/>
    <pivotField showAll="0">
      <items count="6">
        <item x="0"/>
        <item x="1"/>
        <item x="2"/>
        <item x="4"/>
        <item x="3"/>
        <item t="default"/>
      </items>
    </pivotField>
    <pivotField showAll="0"/>
    <pivotField showAll="0"/>
    <pivotField dataField="1" showAll="0"/>
    <pivotField showAll="0">
      <items count="4">
        <item x="0"/>
        <item x="2"/>
        <item x="1"/>
        <item t="default"/>
      </items>
    </pivotField>
    <pivotField axis="axisRow" showAll="0">
      <items count="5">
        <item x="1"/>
        <item x="3"/>
        <item x="2"/>
        <item x="0"/>
        <item t="default"/>
      </items>
    </pivotField>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7"/>
  </rowFields>
  <rowItems count="5">
    <i>
      <x/>
    </i>
    <i>
      <x v="1"/>
    </i>
    <i>
      <x v="2"/>
    </i>
    <i>
      <x v="3"/>
    </i>
    <i t="grand">
      <x/>
    </i>
  </rowItems>
  <colItems count="1">
    <i/>
  </colItems>
  <dataFields count="1">
    <dataField name="Sum of Shipping Cost" fld="5" baseField="0" baseItem="0"/>
  </dataFields>
  <chartFormats count="5">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 chart="7" format="9">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A8CCB2-9F30-4C0B-A375-560851026256}" name="PivotTable XI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6:J44" firstHeaderRow="1" firstDataRow="2" firstDataCol="1"/>
  <pivotFields count="29">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Col" showAll="0">
      <items count="5">
        <item x="1"/>
        <item x="3"/>
        <item x="0"/>
        <item x="2"/>
        <item t="default"/>
      </items>
    </pivotField>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s>
  <rowFields count="1">
    <field x="27"/>
  </rowFields>
  <rowItems count="7">
    <i>
      <x v="1"/>
    </i>
    <i>
      <x v="2"/>
    </i>
    <i>
      <x v="3"/>
    </i>
    <i>
      <x v="4"/>
    </i>
    <i>
      <x v="5"/>
    </i>
    <i>
      <x v="6"/>
    </i>
    <i t="grand">
      <x/>
    </i>
  </rowItems>
  <colFields count="1">
    <field x="24"/>
  </colFields>
  <colItems count="5">
    <i>
      <x/>
    </i>
    <i>
      <x v="1"/>
    </i>
    <i>
      <x v="2"/>
    </i>
    <i>
      <x v="3"/>
    </i>
    <i t="grand">
      <x/>
    </i>
  </colItems>
  <dataFields count="1">
    <dataField name="Sum of Sales" fld="22" baseField="0" baseItem="0"/>
  </dataFields>
  <chartFormats count="4">
    <chartFormat chart="3" format="12" series="1">
      <pivotArea type="data" outline="0" fieldPosition="0">
        <references count="2">
          <reference field="4294967294" count="1" selected="0">
            <x v="0"/>
          </reference>
          <reference field="24" count="1" selected="0">
            <x v="0"/>
          </reference>
        </references>
      </pivotArea>
    </chartFormat>
    <chartFormat chart="3" format="13" series="1">
      <pivotArea type="data" outline="0" fieldPosition="0">
        <references count="2">
          <reference field="4294967294" count="1" selected="0">
            <x v="0"/>
          </reference>
          <reference field="24" count="1" selected="0">
            <x v="1"/>
          </reference>
        </references>
      </pivotArea>
    </chartFormat>
    <chartFormat chart="3" format="14" series="1">
      <pivotArea type="data" outline="0" fieldPosition="0">
        <references count="2">
          <reference field="4294967294" count="1" selected="0">
            <x v="0"/>
          </reference>
          <reference field="24" count="1" selected="0">
            <x v="2"/>
          </reference>
        </references>
      </pivotArea>
    </chartFormat>
    <chartFormat chart="3" format="15" series="1">
      <pivotArea type="data" outline="0" fieldPosition="0">
        <references count="2">
          <reference field="4294967294" count="1" selected="0">
            <x v="0"/>
          </reference>
          <reference field="2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C1F4BD-36EC-487A-A218-A66C1CDB3E78}" name="PivotTable X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P17:Q35" firstHeaderRow="1" firstDataRow="1" firstDataCol="1"/>
  <pivotFields count="29">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9"/>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2326B9-81E1-4094-BE1B-93558D6803F0}" name="PivotTable V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17:G22" firstHeaderRow="0" firstDataRow="1" firstDataCol="1"/>
  <pivotFields count="29">
    <pivotField showAll="0"/>
    <pivotField showAll="0"/>
    <pivotField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Row" showAll="0">
      <items count="5">
        <item x="1"/>
        <item x="3"/>
        <item x="0"/>
        <item x="2"/>
        <item t="default"/>
      </items>
    </pivotField>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24"/>
  </rowFields>
  <rowItems count="5">
    <i>
      <x/>
    </i>
    <i>
      <x v="1"/>
    </i>
    <i>
      <x v="2"/>
    </i>
    <i>
      <x v="3"/>
    </i>
    <i t="grand">
      <x/>
    </i>
  </rowItems>
  <colFields count="1">
    <field x="-2"/>
  </colFields>
  <colItems count="2">
    <i>
      <x/>
    </i>
    <i i="1">
      <x v="1"/>
    </i>
  </colItems>
  <dataFields count="2">
    <dataField name="Sum of Sales" fld="22" baseField="0" baseItem="0"/>
    <dataField name="Sum of Average" fld="26" baseField="0" baseItem="0"/>
  </dataFields>
  <chartFormats count="3">
    <chartFormat chart="1"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29347E-6B61-4F03-8F33-A15493C17525}" name="PivotTable VII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17:N21" firstHeaderRow="0" firstDataRow="1" firstDataCol="1"/>
  <pivotFields count="29">
    <pivotField showAll="0"/>
    <pivotField showAll="0"/>
    <pivotField showAll="0">
      <items count="6">
        <item x="0"/>
        <item x="1"/>
        <item x="2"/>
        <item x="4"/>
        <item x="3"/>
        <item t="default"/>
      </items>
    </pivotField>
    <pivotField showAll="0"/>
    <pivotField dataField="1" showAll="0"/>
    <pivotField showAll="0"/>
    <pivotField showAll="0">
      <items count="4">
        <item x="0"/>
        <item x="2"/>
        <item x="1"/>
        <item t="default"/>
      </items>
    </pivotField>
    <pivotField showAll="0"/>
    <pivotField axis="axisRow" showAll="0">
      <items count="4">
        <item sd="0" x="0"/>
        <item sd="0" x="2"/>
        <item sd="0"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8"/>
  </rowFields>
  <rowItems count="4">
    <i>
      <x/>
    </i>
    <i>
      <x v="1"/>
    </i>
    <i>
      <x v="2"/>
    </i>
    <i t="grand">
      <x/>
    </i>
  </rowItems>
  <colFields count="1">
    <field x="-2"/>
  </colFields>
  <colItems count="2">
    <i>
      <x/>
    </i>
    <i i="1">
      <x v="1"/>
    </i>
  </colItems>
  <dataFields count="2">
    <dataField name="Sum of Sales" fld="22" baseField="0" baseItem="0"/>
    <dataField name="Sum of Unit Price" fld="4" baseField="0" baseItem="0"/>
  </dataFields>
  <chartFormats count="8">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8" count="1" selected="0">
            <x v="0"/>
          </reference>
        </references>
      </pivotArea>
    </chartFormat>
    <chartFormat chart="1" format="4">
      <pivotArea type="data" outline="0" fieldPosition="0">
        <references count="2">
          <reference field="4294967294" count="1" selected="0">
            <x v="0"/>
          </reference>
          <reference field="8" count="1" selected="0">
            <x v="1"/>
          </reference>
        </references>
      </pivotArea>
    </chartFormat>
    <chartFormat chart="1" format="5">
      <pivotArea type="data" outline="0" fieldPosition="0">
        <references count="2">
          <reference field="4294967294" count="1" selected="0">
            <x v="0"/>
          </reference>
          <reference field="8" count="1" selected="0">
            <x v="2"/>
          </reference>
        </references>
      </pivotArea>
    </chartFormat>
    <chartFormat chart="1" format="6" series="1">
      <pivotArea type="data" outline="0" fieldPosition="0">
        <references count="1">
          <reference field="4294967294" count="1" selected="0">
            <x v="1"/>
          </reference>
        </references>
      </pivotArea>
    </chartFormat>
    <chartFormat chart="1" format="7">
      <pivotArea type="data" outline="0" fieldPosition="0">
        <references count="2">
          <reference field="4294967294" count="1" selected="0">
            <x v="1"/>
          </reference>
          <reference field="8" count="1" selected="0">
            <x v="0"/>
          </reference>
        </references>
      </pivotArea>
    </chartFormat>
    <chartFormat chart="1" format="8">
      <pivotArea type="data" outline="0" fieldPosition="0">
        <references count="2">
          <reference field="4294967294" count="1" selected="0">
            <x v="1"/>
          </reference>
          <reference field="8" count="1" selected="0">
            <x v="1"/>
          </reference>
        </references>
      </pivotArea>
    </chartFormat>
    <chartFormat chart="1" format="9">
      <pivotArea type="data" outline="0" fieldPosition="0">
        <references count="2">
          <reference field="4294967294" count="1" selected="0">
            <x v="1"/>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63C036-5E41-4623-9CA6-EA955F68B7D9}" name="PivotTable IX"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27:K32" firstHeaderRow="1" firstDataRow="2" firstDataCol="1"/>
  <pivotFields count="29">
    <pivotField showAll="0"/>
    <pivotField showAll="0"/>
    <pivotField axis="axisCol" showAll="0">
      <items count="6">
        <item x="0"/>
        <item x="1"/>
        <item x="2"/>
        <item x="4"/>
        <item x="3"/>
        <item t="default"/>
      </items>
    </pivotField>
    <pivotField showAll="0"/>
    <pivotField showAll="0"/>
    <pivotField dataField="1" showAll="0"/>
    <pivotField axis="axisRow" showAll="0">
      <items count="4">
        <item x="0"/>
        <item x="2"/>
        <item x="1"/>
        <item t="default"/>
      </items>
    </pivotField>
    <pivotField showAll="0"/>
    <pivotField showAll="0">
      <items count="4">
        <item x="0"/>
        <item x="2"/>
        <item x="1"/>
        <item t="default"/>
      </items>
    </pivotField>
    <pivotField showAll="0"/>
    <pivotField showAll="0">
      <items count="8">
        <item x="0"/>
        <item x="3"/>
        <item x="4"/>
        <item x="6"/>
        <item x="5"/>
        <item x="1"/>
        <item x="2"/>
        <item t="default"/>
      </items>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6"/>
  </rowFields>
  <rowItems count="4">
    <i>
      <x/>
    </i>
    <i>
      <x v="1"/>
    </i>
    <i>
      <x v="2"/>
    </i>
    <i t="grand">
      <x/>
    </i>
  </rowItems>
  <colFields count="1">
    <field x="2"/>
  </colFields>
  <colItems count="6">
    <i>
      <x/>
    </i>
    <i>
      <x v="1"/>
    </i>
    <i>
      <x v="2"/>
    </i>
    <i>
      <x v="3"/>
    </i>
    <i>
      <x v="4"/>
    </i>
    <i t="grand">
      <x/>
    </i>
  </colItems>
  <dataFields count="1">
    <dataField name="Sum of Shipping Cost" fld="5" baseField="0" baseItem="0"/>
  </dataFields>
  <chartFormats count="10">
    <chartFormat chart="1" format="10" series="1">
      <pivotArea type="data" outline="0" fieldPosition="0">
        <references count="1">
          <reference field="2" count="1" selected="0">
            <x v="0"/>
          </reference>
        </references>
      </pivotArea>
    </chartFormat>
    <chartFormat chart="1" format="11" series="1">
      <pivotArea type="data" outline="0" fieldPosition="0">
        <references count="1">
          <reference field="2" count="1" selected="0">
            <x v="1"/>
          </reference>
        </references>
      </pivotArea>
    </chartFormat>
    <chartFormat chart="1" format="12" series="1">
      <pivotArea type="data" outline="0" fieldPosition="0">
        <references count="1">
          <reference field="2" count="1" selected="0">
            <x v="2"/>
          </reference>
        </references>
      </pivotArea>
    </chartFormat>
    <chartFormat chart="1" format="13" series="1">
      <pivotArea type="data" outline="0" fieldPosition="0">
        <references count="1">
          <reference field="2" count="1" selected="0">
            <x v="3"/>
          </reference>
        </references>
      </pivotArea>
    </chartFormat>
    <chartFormat chart="1" format="14" series="1">
      <pivotArea type="data" outline="0" fieldPosition="0">
        <references count="1">
          <reference field="2" count="1" selected="0">
            <x v="4"/>
          </reference>
        </references>
      </pivotArea>
    </chartFormat>
    <chartFormat chart="1" format="15" series="1">
      <pivotArea type="data" outline="0" fieldPosition="0">
        <references count="2">
          <reference field="4294967294" count="1" selected="0">
            <x v="0"/>
          </reference>
          <reference field="2" count="1" selected="0">
            <x v="0"/>
          </reference>
        </references>
      </pivotArea>
    </chartFormat>
    <chartFormat chart="1" format="16" series="1">
      <pivotArea type="data" outline="0" fieldPosition="0">
        <references count="2">
          <reference field="4294967294" count="1" selected="0">
            <x v="0"/>
          </reference>
          <reference field="2" count="1" selected="0">
            <x v="1"/>
          </reference>
        </references>
      </pivotArea>
    </chartFormat>
    <chartFormat chart="1" format="17" series="1">
      <pivotArea type="data" outline="0" fieldPosition="0">
        <references count="2">
          <reference field="4294967294" count="1" selected="0">
            <x v="0"/>
          </reference>
          <reference field="2" count="1" selected="0">
            <x v="2"/>
          </reference>
        </references>
      </pivotArea>
    </chartFormat>
    <chartFormat chart="1" format="18" series="1">
      <pivotArea type="data" outline="0" fieldPosition="0">
        <references count="2">
          <reference field="4294967294" count="1" selected="0">
            <x v="0"/>
          </reference>
          <reference field="2" count="1" selected="0">
            <x v="3"/>
          </reference>
        </references>
      </pivotArea>
    </chartFormat>
    <chartFormat chart="1" format="19"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F689B7-477F-4C03-A28B-3A984363AD32}" name="PivotTable VI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17:J25" firstHeaderRow="1" firstDataRow="1" firstDataCol="1"/>
  <pivotFields count="29">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pivotField showAll="0">
      <items count="4">
        <item x="0"/>
        <item x="2"/>
        <item x="1"/>
        <item t="default"/>
      </items>
    </pivotField>
    <pivotField showAll="0"/>
    <pivotField axis="axisRow" showAll="0" sortType="ascending">
      <items count="8">
        <item x="0"/>
        <item x="3"/>
        <item x="4"/>
        <item x="6"/>
        <item x="5"/>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0"/>
  </rowFields>
  <rowItems count="8">
    <i>
      <x v="6"/>
    </i>
    <i>
      <x v="5"/>
    </i>
    <i>
      <x v="3"/>
    </i>
    <i>
      <x v="2"/>
    </i>
    <i>
      <x/>
    </i>
    <i>
      <x v="1"/>
    </i>
    <i>
      <x v="4"/>
    </i>
    <i t="grand">
      <x/>
    </i>
  </rowItems>
  <colItems count="1">
    <i/>
  </colItems>
  <dataFields count="1">
    <dataField name="Sum of Sales" fld="22" baseField="0" baseItem="0"/>
  </dataFields>
  <chartFormats count="1">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7A516A-55C3-455C-BCF4-43DE7CF5215F}" name="PivotTable 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7:I13" firstHeaderRow="1" firstDataRow="2" firstDataCol="1"/>
  <pivotFields count="29">
    <pivotField showAll="0"/>
    <pivotField showAll="0"/>
    <pivotField showAll="0"/>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axis="axisRow" showAll="0">
      <items count="5">
        <item sd="0" x="1"/>
        <item sd="0" x="3"/>
        <item sd="0" x="0"/>
        <item sd="0"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axis="axisCol"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s>
  <rowFields count="1">
    <field x="14"/>
  </rowFields>
  <rowItems count="5">
    <i>
      <x/>
    </i>
    <i>
      <x v="1"/>
    </i>
    <i>
      <x v="2"/>
    </i>
    <i>
      <x v="3"/>
    </i>
    <i t="grand">
      <x/>
    </i>
  </rowItems>
  <colFields count="1">
    <field x="27"/>
  </colFields>
  <colItems count="7">
    <i>
      <x v="1"/>
    </i>
    <i>
      <x v="2"/>
    </i>
    <i>
      <x v="3"/>
    </i>
    <i>
      <x v="4"/>
    </i>
    <i>
      <x v="5"/>
    </i>
    <i>
      <x v="6"/>
    </i>
    <i t="grand">
      <x/>
    </i>
  </colItems>
  <dataFields count="1">
    <dataField name="Sum of Sales" fld="22" baseField="0" baseItem="0"/>
  </dataFields>
  <chartFormats count="12">
    <chartFormat chart="7" format="188" series="1">
      <pivotArea type="data" outline="0" fieldPosition="0">
        <references count="1">
          <reference field="27" count="1" selected="0">
            <x v="1"/>
          </reference>
        </references>
      </pivotArea>
    </chartFormat>
    <chartFormat chart="7" format="189" series="1">
      <pivotArea type="data" outline="0" fieldPosition="0">
        <references count="1">
          <reference field="27" count="1" selected="0">
            <x v="2"/>
          </reference>
        </references>
      </pivotArea>
    </chartFormat>
    <chartFormat chart="7" format="190" series="1">
      <pivotArea type="data" outline="0" fieldPosition="0">
        <references count="1">
          <reference field="27" count="1" selected="0">
            <x v="3"/>
          </reference>
        </references>
      </pivotArea>
    </chartFormat>
    <chartFormat chart="7" format="191" series="1">
      <pivotArea type="data" outline="0" fieldPosition="0">
        <references count="1">
          <reference field="27" count="1" selected="0">
            <x v="4"/>
          </reference>
        </references>
      </pivotArea>
    </chartFormat>
    <chartFormat chart="7" format="192" series="1">
      <pivotArea type="data" outline="0" fieldPosition="0">
        <references count="1">
          <reference field="27" count="1" selected="0">
            <x v="5"/>
          </reference>
        </references>
      </pivotArea>
    </chartFormat>
    <chartFormat chart="7" format="193" series="1">
      <pivotArea type="data" outline="0" fieldPosition="0">
        <references count="1">
          <reference field="27" count="1" selected="0">
            <x v="6"/>
          </reference>
        </references>
      </pivotArea>
    </chartFormat>
    <chartFormat chart="7" format="194" series="1">
      <pivotArea type="data" outline="0" fieldPosition="0">
        <references count="2">
          <reference field="4294967294" count="1" selected="0">
            <x v="0"/>
          </reference>
          <reference field="27" count="1" selected="0">
            <x v="1"/>
          </reference>
        </references>
      </pivotArea>
    </chartFormat>
    <chartFormat chart="7" format="195" series="1">
      <pivotArea type="data" outline="0" fieldPosition="0">
        <references count="2">
          <reference field="4294967294" count="1" selected="0">
            <x v="0"/>
          </reference>
          <reference field="27" count="1" selected="0">
            <x v="2"/>
          </reference>
        </references>
      </pivotArea>
    </chartFormat>
    <chartFormat chart="7" format="196" series="1">
      <pivotArea type="data" outline="0" fieldPosition="0">
        <references count="2">
          <reference field="4294967294" count="1" selected="0">
            <x v="0"/>
          </reference>
          <reference field="27" count="1" selected="0">
            <x v="3"/>
          </reference>
        </references>
      </pivotArea>
    </chartFormat>
    <chartFormat chart="7" format="197" series="1">
      <pivotArea type="data" outline="0" fieldPosition="0">
        <references count="2">
          <reference field="4294967294" count="1" selected="0">
            <x v="0"/>
          </reference>
          <reference field="27" count="1" selected="0">
            <x v="4"/>
          </reference>
        </references>
      </pivotArea>
    </chartFormat>
    <chartFormat chart="7" format="198" series="1">
      <pivotArea type="data" outline="0" fieldPosition="0">
        <references count="2">
          <reference field="4294967294" count="1" selected="0">
            <x v="0"/>
          </reference>
          <reference field="27" count="1" selected="0">
            <x v="5"/>
          </reference>
        </references>
      </pivotArea>
    </chartFormat>
    <chartFormat chart="7" format="199" series="1">
      <pivotArea type="data" outline="0" fieldPosition="0">
        <references count="2">
          <reference field="4294967294" count="1" selected="0">
            <x v="0"/>
          </reference>
          <reference field="27" count="1" selected="0">
            <x v="6"/>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BAD86B9-50F8-4146-939B-C11472F45898}" name="PivotTable IV"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7:R13" firstHeaderRow="1" firstDataRow="1" firstDataCol="1"/>
  <pivotFields count="29">
    <pivotField showAll="0"/>
    <pivotField showAll="0"/>
    <pivotField axis="axisRow" showAll="0">
      <items count="6">
        <item x="0"/>
        <item x="1"/>
        <item x="2"/>
        <item x="4"/>
        <item x="3"/>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items count="5">
        <item x="1"/>
        <item x="3"/>
        <item x="0"/>
        <item x="2"/>
        <item t="default"/>
      </items>
    </pivotField>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2"/>
  </rowFields>
  <rowItems count="6">
    <i>
      <x/>
    </i>
    <i>
      <x v="1"/>
    </i>
    <i>
      <x v="2"/>
    </i>
    <i>
      <x v="3"/>
    </i>
    <i>
      <x v="4"/>
    </i>
    <i t="grand">
      <x/>
    </i>
  </rowItems>
  <colItems count="1">
    <i/>
  </colItems>
  <dataFields count="1">
    <dataField name="Sum of Sales" fld="22" baseField="0" baseItem="0"/>
  </dataFields>
  <chartFormats count="6">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2" count="1" selected="0">
            <x v="0"/>
          </reference>
        </references>
      </pivotArea>
    </chartFormat>
    <chartFormat chart="5" format="3">
      <pivotArea type="data" outline="0" fieldPosition="0">
        <references count="2">
          <reference field="4294967294" count="1" selected="0">
            <x v="0"/>
          </reference>
          <reference field="2" count="1" selected="0">
            <x v="1"/>
          </reference>
        </references>
      </pivotArea>
    </chartFormat>
    <chartFormat chart="5" format="4">
      <pivotArea type="data" outline="0" fieldPosition="0">
        <references count="2">
          <reference field="4294967294" count="1" selected="0">
            <x v="0"/>
          </reference>
          <reference field="2" count="1" selected="0">
            <x v="2"/>
          </reference>
        </references>
      </pivotArea>
    </chartFormat>
    <chartFormat chart="5" format="5">
      <pivotArea type="data" outline="0" fieldPosition="0">
        <references count="2">
          <reference field="4294967294" count="1" selected="0">
            <x v="0"/>
          </reference>
          <reference field="2" count="1" selected="0">
            <x v="3"/>
          </reference>
        </references>
      </pivotArea>
    </chartFormat>
    <chartFormat chart="5" format="6">
      <pivotArea type="data" outline="0" fieldPosition="0">
        <references count="2">
          <reference field="4294967294" count="1" selected="0">
            <x v="0"/>
          </reference>
          <reference field="2" count="1" selected="0">
            <x v="4"/>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B4794D-3324-44F4-AC0A-47CA9DF97B86}" name="PivotTable 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D52" firstHeaderRow="1"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dataField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45EB739-4EFD-4A2B-9658-FAE19609BA74}" name="PivotTable 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13" firstHeaderRow="1" firstDataRow="1" firstDataCol="1"/>
  <pivotFields count="29">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measureFilter="1">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5"/>
  </rowFields>
  <rowItems count="11">
    <i>
      <x/>
    </i>
    <i>
      <x v="3"/>
    </i>
    <i>
      <x v="4"/>
    </i>
    <i>
      <x v="8"/>
    </i>
    <i>
      <x v="11"/>
    </i>
    <i>
      <x v="12"/>
    </i>
    <i>
      <x v="30"/>
    </i>
    <i>
      <x v="33"/>
    </i>
    <i>
      <x v="41"/>
    </i>
    <i>
      <x v="45"/>
    </i>
    <i t="grand">
      <x/>
    </i>
  </rowItems>
  <colItems count="1">
    <i/>
  </colItems>
  <dataFields count="1">
    <dataField name="Sum of Unit Price" fld="4" baseField="0" baseItem="0"/>
  </dataFields>
  <pivotTableStyleInfo name="PivotStyleMedium15" showRowHeaders="1" showColHeaders="1" showRowStripes="0" showColStripes="0" showLastColumn="1"/>
  <filters count="1">
    <filter fld="1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4B88561-9A4B-4B1A-8750-DBED713D8F98}" name="PivotTable 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C2:F6" firstHeaderRow="0" firstDataRow="1" firstDataCol="1"/>
  <pivotFields count="29">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axis="axisRow" showAll="0">
      <items count="5">
        <item x="1"/>
        <item x="3"/>
        <item x="0"/>
        <item x="2"/>
        <item t="default"/>
      </items>
    </pivotField>
    <pivotField showAll="0" measureFilter="1"/>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14"/>
  </rowFields>
  <rowItems count="4">
    <i>
      <x/>
    </i>
    <i>
      <x v="1"/>
    </i>
    <i>
      <x v="2"/>
    </i>
    <i>
      <x v="3"/>
    </i>
  </rowItems>
  <colFields count="1">
    <field x="-2"/>
  </colFields>
  <colItems count="3">
    <i>
      <x/>
    </i>
    <i i="1">
      <x v="1"/>
    </i>
    <i i="2">
      <x v="2"/>
    </i>
  </colItems>
  <dataFields count="3">
    <dataField name="Sum of Profit" fld="20" baseField="0" baseItem="0"/>
    <dataField name="Sum of Unit Price" fld="4" baseField="0" baseItem="0"/>
    <dataField name="Sum of Shipping Cost" fld="5" baseField="0" baseItem="0"/>
  </dataFields>
  <pivotTableStyleInfo name="PivotStyleMedium15" showRowHeaders="1" showColHeaders="1" showRowStripes="0" showColStripes="0" showLastColumn="1"/>
  <filters count="1">
    <filter fld="15"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6618BF7-C4DE-4BEC-9F8F-E1BB8E4C7AA4}" name="PivotTable 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2:D20" firstHeaderRow="1" firstDataRow="1" firstDataCol="1"/>
  <pivotFields count="29">
    <pivotField showAll="0"/>
    <pivotField showAll="0"/>
    <pivotField showAll="0"/>
    <pivotField showAll="0"/>
    <pivotField dataField="1" showAll="0"/>
    <pivotField showAll="0"/>
    <pivotField showAll="0"/>
    <pivotField showAll="0"/>
    <pivotField showAll="0"/>
    <pivotField axis="axisRow" showAll="0" sortType="descending">
      <items count="18">
        <item x="8"/>
        <item x="5"/>
        <item x="10"/>
        <item x="9"/>
        <item x="1"/>
        <item x="4"/>
        <item x="15"/>
        <item x="13"/>
        <item x="11"/>
        <item x="3"/>
        <item x="7"/>
        <item x="2"/>
        <item x="14"/>
        <item x="16"/>
        <item x="6"/>
        <item x="0"/>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dragToRow="0" dragToCol="0" dragToPage="0" showAll="0" defaultSubtotal="0"/>
  </pivotFields>
  <rowFields count="1">
    <field x="9"/>
  </rowFields>
  <rowItems count="18">
    <i>
      <x v="9"/>
    </i>
    <i>
      <x v="16"/>
    </i>
    <i>
      <x v="3"/>
    </i>
    <i>
      <x v="15"/>
    </i>
    <i>
      <x v="1"/>
    </i>
    <i>
      <x v="5"/>
    </i>
    <i>
      <x v="14"/>
    </i>
    <i>
      <x v="2"/>
    </i>
    <i>
      <x v="4"/>
    </i>
    <i>
      <x/>
    </i>
    <i>
      <x v="8"/>
    </i>
    <i>
      <x v="10"/>
    </i>
    <i>
      <x v="13"/>
    </i>
    <i>
      <x v="11"/>
    </i>
    <i>
      <x v="6"/>
    </i>
    <i>
      <x v="7"/>
    </i>
    <i>
      <x v="12"/>
    </i>
    <i t="grand">
      <x/>
    </i>
  </rowItems>
  <colItems count="1">
    <i/>
  </colItems>
  <dataFields count="1">
    <dataField name="Sum of Unit Price" fld="4"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18C2BD9-43E8-4EC0-BF09-E099A832301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1:E8" firstHeaderRow="0"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pivotField numFmtId="14" showAll="0"/>
    <pivotField showAll="0"/>
    <pivotField showAll="0"/>
    <pivotField dataField="1" showAll="0"/>
    <pivotField showAll="0"/>
    <pivotField showAll="0"/>
    <pivotField dataField="1" showAll="0"/>
    <pivotField dragToRow="0" dragToCol="0" dragToPage="0" showAll="0" defaultSubtota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s>
  <rowFields count="1">
    <field x="27"/>
  </rowFields>
  <rowItems count="7">
    <i>
      <x v="1"/>
    </i>
    <i>
      <x v="2"/>
    </i>
    <i>
      <x v="3"/>
    </i>
    <i>
      <x v="4"/>
    </i>
    <i>
      <x v="5"/>
    </i>
    <i>
      <x v="6"/>
    </i>
    <i t="grand">
      <x/>
    </i>
  </rowItems>
  <colFields count="1">
    <field x="-2"/>
  </colFields>
  <colItems count="2">
    <i>
      <x/>
    </i>
    <i i="1">
      <x v="1"/>
    </i>
  </colItems>
  <dataFields count="2">
    <dataField name="Sum of Predicted" fld="25" baseField="0" baseItem="0"/>
    <dataField name="Sum of Sales" fld="2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2959DF1-6EA8-49A8-B3FE-BB87EBD0504C}" name="PivotTable 6" cacheId="0" applyNumberFormats="0" applyBorderFormats="0" applyFontFormats="0" applyPatternFormats="0" applyAlignmentFormats="0" applyWidthHeightFormats="1" dataCaption="Values" errorCaption="0" showError="1" missingCaption="0" updatedVersion="8" minRefreshableVersion="3" useAutoFormatting="1" rowGrandTotals="0" colGrandTotals="0" itemPrintTitles="1" createdVersion="8" indent="0" outline="1" outlineData="1" multipleFieldFilters="0" chartFormat="4">
  <location ref="K6:Q27" firstHeaderRow="1" firstDataRow="2" firstDataCol="1" rowPageCount="3" colPageCount="1"/>
  <pivotFields count="29">
    <pivotField showAll="0"/>
    <pivotField showAll="0"/>
    <pivotField showAll="0">
      <items count="6">
        <item x="0"/>
        <item x="1"/>
        <item x="2"/>
        <item x="4"/>
        <item x="3"/>
        <item t="default"/>
      </items>
    </pivotField>
    <pivotField showAll="0"/>
    <pivotField showAll="0"/>
    <pivotField showAll="0"/>
    <pivotField axis="axisPage" showAll="0">
      <items count="4">
        <item x="0"/>
        <item x="2"/>
        <item x="1"/>
        <item t="default"/>
      </items>
    </pivotField>
    <pivotField axis="axisPage" showAll="0">
      <items count="5">
        <item x="1"/>
        <item x="3"/>
        <item x="2"/>
        <item x="0"/>
        <item t="default"/>
      </items>
    </pivotField>
    <pivotField axis="axisRow" showAll="0">
      <items count="4">
        <item x="0"/>
        <item x="2"/>
        <item x="1"/>
        <item t="default"/>
      </items>
    </pivotField>
    <pivotField axis="axisRow" showAll="0">
      <items count="18">
        <item x="8"/>
        <item x="5"/>
        <item x="10"/>
        <item x="9"/>
        <item x="1"/>
        <item x="4"/>
        <item x="15"/>
        <item x="13"/>
        <item x="11"/>
        <item x="3"/>
        <item x="7"/>
        <item x="2"/>
        <item x="14"/>
        <item x="16"/>
        <item x="6"/>
        <item x="0"/>
        <item x="12"/>
        <item t="default"/>
      </items>
    </pivotField>
    <pivotField showAll="0"/>
    <pivotField showAll="0"/>
    <pivotField showAll="0"/>
    <pivotField showAll="0"/>
    <pivotField axis="axisPage" showAll="0">
      <items count="5">
        <item x="1"/>
        <item x="3"/>
        <item x="0"/>
        <item x="2"/>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dragToRow="0" dragToCol="0" dragToPage="0" showAll="0" defaultSubtotal="0"/>
    <pivotField axis="axisCol" showAll="0">
      <items count="15">
        <item x="0"/>
        <item x="1"/>
        <item x="2"/>
        <item x="3"/>
        <item x="4"/>
        <item x="5"/>
        <item x="6"/>
        <item x="7"/>
        <item x="8"/>
        <item x="9"/>
        <item x="10"/>
        <item x="11"/>
        <item x="12"/>
        <item x="13"/>
        <item t="default"/>
      </items>
    </pivotField>
    <pivotField dragToRow="0" dragToCol="0" dragToPage="0" showAll="0" defaultSubtotal="0"/>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Sales" fld="22" showDataAs="percentOfRow" baseField="26" baseItem="1048828" numFmtId="10"/>
  </dataFields>
  <chartFormats count="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2"/>
          </reference>
        </references>
      </pivotArea>
    </chartFormat>
    <chartFormat chart="1" format="5">
      <pivotArea type="data" outline="0" fieldPosition="0">
        <references count="2">
          <reference field="4294967294" count="1" selected="0">
            <x v="0"/>
          </reference>
          <reference field="14"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1" id="{ACD83393-E643-4D3C-AC3F-F868CD0AFE41}">
            <x14:pivotAreas count="3">
              <pivotArea type="data" collapsedLevelsAreSubtotals="1" fieldPosition="0">
                <references count="3">
                  <reference field="4294967294" count="1" selected="0">
                    <x v="0"/>
                  </reference>
                  <reference field="8" count="1" selected="0">
                    <x v="2"/>
                  </reference>
                  <reference field="9" count="4">
                    <x v="4"/>
                    <x v="5"/>
                    <x v="9"/>
                    <x v="16"/>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0"/>
                  </reference>
                  <reference field="8" count="1" selected="0">
                    <x v="0"/>
                  </reference>
                  <reference field="9" count="4">
                    <x v="2"/>
                    <x v="3"/>
                    <x v="8"/>
                    <x v="15"/>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587FE20-5440-4D2A-B416-92884722655C}" name="PivotTable 5" cacheId="0"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multipleFieldFilters="0">
  <location ref="B6:H27" firstHeaderRow="1" firstDataRow="2" firstDataCol="1" rowPageCount="3" colPageCount="1"/>
  <pivotFields count="29">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Page" multipleItemSelectionAllowed="1" showAll="0">
      <items count="4">
        <item x="0"/>
        <item x="2"/>
        <item x="1"/>
        <item t="default"/>
      </items>
      <extLst>
        <ext xmlns:x14="http://schemas.microsoft.com/office/spreadsheetml/2009/9/main" uri="{2946ED86-A175-432a-8AC1-64E0C546D7DE}">
          <x14:pivotField fillDownLabels="1"/>
        </ext>
      </extLst>
    </pivotField>
    <pivotField axis="axisPage" multipleItemSelectionAllowed="1" showAll="0">
      <items count="5">
        <item x="1"/>
        <item x="3"/>
        <item x="2"/>
        <item x="0"/>
        <item t="default"/>
      </items>
      <extLst>
        <ext xmlns:x14="http://schemas.microsoft.com/office/spreadsheetml/2009/9/main" uri="{2946ED86-A175-432a-8AC1-64E0C546D7DE}">
          <x14:pivotField fillDownLabels="1"/>
        </ext>
      </extLst>
    </pivotField>
    <pivotField axis="axisRow" showAll="0">
      <items count="4">
        <item x="0"/>
        <item x="2"/>
        <item x="1"/>
        <item t="default"/>
      </items>
      <extLst>
        <ext xmlns:x14="http://schemas.microsoft.com/office/spreadsheetml/2009/9/main" uri="{2946ED86-A175-432a-8AC1-64E0C546D7DE}">
          <x14:pivotField fillDownLabels="1"/>
        </ext>
      </extLst>
    </pivotField>
    <pivotField axis="axisRow" showAll="0">
      <items count="18">
        <item x="8"/>
        <item x="5"/>
        <item x="10"/>
        <item x="9"/>
        <item x="1"/>
        <item x="4"/>
        <item x="15"/>
        <item x="13"/>
        <item x="11"/>
        <item x="3"/>
        <item x="7"/>
        <item x="2"/>
        <item x="14"/>
        <item x="16"/>
        <item x="6"/>
        <item x="0"/>
        <item x="1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Page" showAll="0">
      <items count="5">
        <item x="1"/>
        <item x="3"/>
        <item x="0"/>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numFmtId="14"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axis="axisCol"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s>
  <rowFields count="2">
    <field x="8"/>
    <field x="9"/>
  </rowFields>
  <rowItems count="20">
    <i>
      <x/>
    </i>
    <i r="1">
      <x v="2"/>
    </i>
    <i r="1">
      <x v="3"/>
    </i>
    <i r="1">
      <x v="8"/>
    </i>
    <i r="1">
      <x v="15"/>
    </i>
    <i>
      <x v="1"/>
    </i>
    <i r="1">
      <x/>
    </i>
    <i r="1">
      <x v="1"/>
    </i>
    <i r="1">
      <x v="6"/>
    </i>
    <i r="1">
      <x v="7"/>
    </i>
    <i r="1">
      <x v="10"/>
    </i>
    <i r="1">
      <x v="11"/>
    </i>
    <i r="1">
      <x v="12"/>
    </i>
    <i r="1">
      <x v="13"/>
    </i>
    <i r="1">
      <x v="14"/>
    </i>
    <i>
      <x v="2"/>
    </i>
    <i r="1">
      <x v="4"/>
    </i>
    <i r="1">
      <x v="5"/>
    </i>
    <i r="1">
      <x v="9"/>
    </i>
    <i r="1">
      <x v="16"/>
    </i>
  </rowItems>
  <colFields count="1">
    <field x="27"/>
  </colFields>
  <colItems count="6">
    <i>
      <x v="1"/>
    </i>
    <i>
      <x v="2"/>
    </i>
    <i>
      <x v="3"/>
    </i>
    <i>
      <x v="4"/>
    </i>
    <i>
      <x v="5"/>
    </i>
    <i>
      <x v="6"/>
    </i>
  </colItems>
  <pageFields count="3">
    <pageField fld="14" hier="-1"/>
    <pageField fld="7" hier="-1"/>
    <pageField fld="6" hier="-1"/>
  </pageFields>
  <dataFields count="1">
    <dataField name="Sum of Sales" fld="22"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A0ADC97-217E-45E0-AFEC-2F8A83E469ED}" name="PivotTable 7"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chartFormat="4">
  <location ref="B6:G27" firstHeaderRow="0" firstDataRow="1" firstDataCol="2" rowPageCount="1" colPageCount="1"/>
  <pivotFields count="29">
    <pivotField compact="0" showAll="0"/>
    <pivotField compact="0" showAll="0"/>
    <pivotField compact="0" showAll="0">
      <items count="6">
        <item x="0"/>
        <item x="1"/>
        <item x="2"/>
        <item x="4"/>
        <item x="3"/>
        <item t="default"/>
      </items>
    </pivotField>
    <pivotField compact="0" showAll="0"/>
    <pivotField compact="0" showAll="0"/>
    <pivotField dataField="1" compact="0" showAll="0"/>
    <pivotField compact="0" showAll="0">
      <items count="4">
        <item x="0"/>
        <item x="2"/>
        <item x="1"/>
        <item t="default"/>
      </items>
    </pivotField>
    <pivotField compact="0" showAll="0"/>
    <pivotField axis="axisRow" compact="0" showAll="0">
      <items count="4">
        <item x="0"/>
        <item x="2"/>
        <item x="1"/>
        <item t="default"/>
      </items>
    </pivotField>
    <pivotField axis="axisRow" compact="0" showAll="0">
      <items count="18">
        <item x="8"/>
        <item x="5"/>
        <item x="10"/>
        <item x="9"/>
        <item x="1"/>
        <item x="4"/>
        <item x="15"/>
        <item x="13"/>
        <item x="11"/>
        <item x="3"/>
        <item x="7"/>
        <item x="2"/>
        <item x="14"/>
        <item x="16"/>
        <item x="6"/>
        <item x="0"/>
        <item x="12"/>
        <item t="default"/>
      </items>
    </pivotField>
    <pivotField compact="0" showAll="0">
      <items count="8">
        <item x="0"/>
        <item x="3"/>
        <item x="4"/>
        <item x="6"/>
        <item x="5"/>
        <item x="1"/>
        <item x="2"/>
        <item t="default"/>
      </items>
    </pivotField>
    <pivotField compact="0" showAll="0"/>
    <pivotField dataField="1" compact="0" showAll="0"/>
    <pivotField compact="0" showAll="0"/>
    <pivotField axis="axisPage" compact="0" showAll="0">
      <items count="5">
        <item x="1"/>
        <item x="3"/>
        <item x="0"/>
        <item x="2"/>
        <item t="default"/>
      </items>
    </pivotField>
    <pivotField compact="0" showAll="0"/>
    <pivotField compact="0" showAll="0"/>
    <pivotField compact="0" showAll="0"/>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numFmtId="14" showAll="0"/>
    <pivotField dataField="1" compact="0" showAll="0"/>
    <pivotField compact="0" showAll="0"/>
    <pivotField dataField="1" compact="0" showAll="0"/>
    <pivotField compact="0" showAll="0"/>
    <pivotField compact="0" showAll="0">
      <items count="5">
        <item x="1"/>
        <item x="3"/>
        <item x="0"/>
        <item x="2"/>
        <item t="default"/>
      </items>
    </pivotField>
    <pivotField compact="0" showAll="0"/>
    <pivotField compact="0" dragToRow="0" dragToCol="0" dragToPage="0" showAll="0" defaultSubtotal="0"/>
    <pivotField compact="0" showAll="0">
      <items count="15">
        <item x="0"/>
        <item x="1"/>
        <item x="2"/>
        <item x="3"/>
        <item x="4"/>
        <item x="5"/>
        <item x="6"/>
        <item x="7"/>
        <item x="8"/>
        <item x="9"/>
        <item x="10"/>
        <item x="11"/>
        <item x="12"/>
        <item x="13"/>
        <item t="default"/>
      </items>
    </pivotField>
    <pivotField compact="0" dragToRow="0" dragToCol="0" dragToPage="0" showAll="0" defaultSubtotal="0"/>
  </pivotFields>
  <rowFields count="2">
    <field x="8"/>
    <field x="9"/>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2"/>
  </colFields>
  <colItems count="4">
    <i>
      <x/>
    </i>
    <i i="1">
      <x v="1"/>
    </i>
    <i i="2">
      <x v="2"/>
    </i>
    <i i="3">
      <x v="3"/>
    </i>
  </colItems>
  <pageFields count="1">
    <pageField fld="14" hier="-1"/>
  </pageFields>
  <dataFields count="4">
    <dataField name="Sum of Shipping Cost" fld="5" baseField="0" baseItem="0"/>
    <dataField name="Sum of Sales" fld="22" baseField="0" baseItem="0"/>
    <dataField name="Sum of Profit" fld="20" baseField="0" baseItem="0"/>
    <dataField name="Sum of Product Base Margin" fld="12" showDataAs="percentOfTotal" baseField="0" baseItem="0" numFmtId="10"/>
  </dataFields>
  <formats count="3">
    <format dxfId="11">
      <pivotArea collapsedLevelsAreSubtotals="1" fieldPosition="0">
        <references count="3">
          <reference field="4294967294" count="3" selected="0">
            <x v="0"/>
            <x v="1"/>
            <x v="2"/>
          </reference>
          <reference field="8" count="1" selected="0">
            <x v="2"/>
          </reference>
          <reference field="9" count="4">
            <x v="4"/>
            <x v="5"/>
            <x v="9"/>
            <x v="16"/>
          </reference>
        </references>
      </pivotArea>
    </format>
    <format dxfId="10">
      <pivotArea collapsedLevelsAreSubtotals="1" fieldPosition="0">
        <references count="3">
          <reference field="4294967294" count="3" selected="0">
            <x v="0"/>
            <x v="1"/>
            <x v="2"/>
          </reference>
          <reference field="8" count="1" selected="0">
            <x v="1"/>
          </reference>
          <reference field="9" count="9">
            <x v="0"/>
            <x v="1"/>
            <x v="6"/>
            <x v="7"/>
            <x v="10"/>
            <x v="11"/>
            <x v="12"/>
            <x v="13"/>
            <x v="14"/>
          </reference>
        </references>
      </pivotArea>
    </format>
    <format dxfId="9">
      <pivotArea collapsedLevelsAreSubtotals="1" fieldPosition="0">
        <references count="3">
          <reference field="4294967294" count="3" selected="0">
            <x v="0"/>
            <x v="1"/>
            <x v="2"/>
          </reference>
          <reference field="8" count="1" selected="0">
            <x v="0"/>
          </reference>
          <reference field="9" count="4">
            <x v="2"/>
            <x v="3"/>
            <x v="8"/>
            <x v="15"/>
          </reference>
        </references>
      </pivotArea>
    </format>
  </formats>
  <conditionalFormats count="4">
    <conditionalFormat priority="1">
      <pivotAreas count="4">
        <pivotArea type="data" collapsedLevelsAreSubtotals="1" fieldPosition="0">
          <references count="3">
            <reference field="4294967294" count="1" selected="0">
              <x v="3"/>
            </reference>
            <reference field="8" count="1" selected="0">
              <x v="0"/>
            </reference>
            <reference field="9" count="4">
              <x v="2"/>
              <x v="3"/>
              <x v="8"/>
              <x v="15"/>
            </reference>
          </references>
        </pivotArea>
        <pivotArea type="data" collapsedLevelsAreSubtotals="1" fieldPosition="0">
          <references count="3">
            <reference field="4294967294" count="1" selected="0">
              <x v="3"/>
            </reference>
            <reference field="8" count="1" selected="0">
              <x v="2"/>
            </reference>
            <reference field="9" count="4">
              <x v="4"/>
              <x v="5"/>
              <x v="9"/>
              <x v="16"/>
            </reference>
          </references>
        </pivotArea>
        <pivotArea type="data" collapsedLevelsAreSubtotals="1" fieldPosition="0">
          <references count="3">
            <reference field="4294967294" count="1" selected="0">
              <x v="3"/>
            </reference>
            <reference field="8" count="1" selected="0">
              <x v="1"/>
            </reference>
            <reference field="9" count="5">
              <x v="0"/>
              <x v="1"/>
              <x v="6"/>
              <x v="7"/>
              <x v="10"/>
            </reference>
          </references>
        </pivotArea>
        <pivotArea type="data" collapsedLevelsAreSubtotals="1" fieldPosition="0">
          <references count="3">
            <reference field="4294967294" count="1" selected="0">
              <x v="3"/>
            </reference>
            <reference field="8" count="1" selected="0">
              <x v="1"/>
            </reference>
            <reference field="9" count="3">
              <x v="12"/>
              <x v="13"/>
              <x v="14"/>
            </reference>
          </references>
        </pivotArea>
      </pivotAreas>
    </conditionalFormat>
    <conditionalFormat priority="3">
      <pivotAreas count="3">
        <pivotArea type="data" collapsedLevelsAreSubtotals="1" fieldPosition="0">
          <references count="3">
            <reference field="4294967294" count="1" selected="0">
              <x v="2"/>
            </reference>
            <reference field="8" count="1" selected="0">
              <x v="2"/>
            </reference>
            <reference field="9" count="4">
              <x v="4"/>
              <x v="5"/>
              <x v="9"/>
              <x v="16"/>
            </reference>
          </references>
        </pivotArea>
        <pivotArea type="data" collapsedLevelsAreSubtotals="1" fieldPosition="0">
          <references count="3">
            <reference field="4294967294" count="1" selected="0">
              <x v="2"/>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2"/>
            </reference>
            <reference field="8" count="1" selected="0">
              <x v="0"/>
            </reference>
            <reference field="9" count="4">
              <x v="2"/>
              <x v="3"/>
              <x v="8"/>
              <x v="15"/>
            </reference>
          </references>
        </pivotArea>
      </pivotAreas>
    </conditionalFormat>
    <conditionalFormat priority="4">
      <pivotAreas count="3">
        <pivotArea type="data" collapsedLevelsAreSubtotals="1" fieldPosition="0">
          <references count="3">
            <reference field="4294967294" count="1" selected="0">
              <x v="1"/>
            </reference>
            <reference field="8" count="1" selected="0">
              <x v="2"/>
            </reference>
            <reference field="9" count="4">
              <x v="4"/>
              <x v="5"/>
              <x v="9"/>
              <x v="16"/>
            </reference>
          </references>
        </pivotArea>
        <pivotArea type="data" collapsedLevelsAreSubtotals="1" fieldPosition="0">
          <references count="3">
            <reference field="4294967294" count="1" selected="0">
              <x v="1"/>
            </reference>
            <reference field="8" count="1" selected="0">
              <x v="1"/>
            </reference>
            <reference field="9" count="9">
              <x v="0"/>
              <x v="1"/>
              <x v="6"/>
              <x v="7"/>
              <x v="10"/>
              <x v="11"/>
              <x v="12"/>
              <x v="13"/>
              <x v="14"/>
            </reference>
          </references>
        </pivotArea>
        <pivotArea type="data" collapsedLevelsAreSubtotals="1" fieldPosition="0">
          <references count="3">
            <reference field="4294967294" count="1" selected="0">
              <x v="1"/>
            </reference>
            <reference field="8" count="1" selected="0">
              <x v="0"/>
            </reference>
            <reference field="9" count="4">
              <x v="2"/>
              <x v="3"/>
              <x v="8"/>
              <x v="15"/>
            </reference>
          </references>
        </pivotArea>
      </pivotAreas>
    </conditionalFormat>
    <conditionalFormat priority="5">
      <pivotAreas count="3">
        <pivotArea type="data" collapsedLevelsAreSubtotals="1" fieldPosition="0">
          <references count="3">
            <reference field="4294967294" count="1" selected="0">
              <x v="0"/>
            </reference>
            <reference field="8" count="1" selected="0">
              <x v="0"/>
            </reference>
            <reference field="9" count="4">
              <x v="2"/>
              <x v="3"/>
              <x v="8"/>
              <x v="15"/>
            </reference>
          </references>
        </pivotArea>
        <pivotArea type="data" collapsedLevelsAreSubtotals="1" fieldPosition="0">
          <references count="3">
            <reference field="4294967294" count="1" selected="0">
              <x v="0"/>
            </reference>
            <reference field="8" count="1" selected="0">
              <x v="2"/>
            </reference>
            <reference field="9" count="4">
              <x v="4"/>
              <x v="5"/>
              <x v="9"/>
              <x v="16"/>
            </reference>
          </references>
        </pivotArea>
        <pivotArea type="data" collapsedLevelsAreSubtotals="1" fieldPosition="0">
          <references count="3">
            <reference field="4294967294" count="1" selected="0">
              <x v="0"/>
            </reference>
            <reference field="8" count="1" selected="0">
              <x v="1"/>
            </reference>
            <reference field="9" count="9">
              <x v="0"/>
              <x v="1"/>
              <x v="6"/>
              <x v="7"/>
              <x v="10"/>
              <x v="11"/>
              <x v="12"/>
              <x v="13"/>
              <x v="1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9A8BD06-096E-4CAC-8103-237952F632AE}" name="PivotTable 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E10" firstHeaderRow="1" firstDataRow="2" firstDataCol="1"/>
  <pivotFields count="7">
    <pivotField showAll="0"/>
    <pivotField showAll="0"/>
    <pivotField axis="axisCol" showAll="0">
      <items count="3">
        <item x="0"/>
        <item x="1"/>
        <item t="default"/>
      </items>
    </pivotField>
    <pivotField dataField="1" showAll="0"/>
    <pivotField showAll="0"/>
    <pivotField axis="axisRow" showAll="0">
      <items count="6">
        <item x="0"/>
        <item x="4"/>
        <item x="2"/>
        <item x="1"/>
        <item x="3"/>
        <item t="default"/>
      </items>
    </pivotField>
    <pivotField showAll="0"/>
  </pivotFields>
  <rowFields count="1">
    <field x="5"/>
  </rowFields>
  <rowItems count="6">
    <i>
      <x/>
    </i>
    <i>
      <x v="1"/>
    </i>
    <i>
      <x v="2"/>
    </i>
    <i>
      <x v="3"/>
    </i>
    <i>
      <x v="4"/>
    </i>
    <i t="grand">
      <x/>
    </i>
  </rowItems>
  <colFields count="1">
    <field x="2"/>
  </colFields>
  <colItems count="3">
    <i>
      <x/>
    </i>
    <i>
      <x v="1"/>
    </i>
    <i t="grand">
      <x/>
    </i>
  </colItems>
  <dataFields count="1">
    <dataField name="Sum of YearlyIncome" fld="3" baseField="0" baseItem="0"/>
  </dataFields>
  <chartFormats count="2">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1543993-9E6F-4A9C-8635-0B05CEE0E9FA}" name="PivotTable 9" cacheId="2" applyNumberFormats="0" applyBorderFormats="0" applyFontFormats="0" applyPatternFormats="0" applyAlignmentFormats="0" applyWidthHeightFormats="1" dataCaption="Values" tag="b188a171-0dd9-4212-8f71-16d0c43b6f91" updatedVersion="8" minRefreshableVersion="3" useAutoFormatting="1" itemPrintTitles="1" createdVersion="5" indent="0" outline="1" outlineData="1" multipleFieldFilters="0" chartFormat="1">
  <location ref="B3:E55" firstHeaderRow="1" firstDataRow="2" firstDataCol="1"/>
  <pivotFields count="4">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2">
    <field x="3"/>
    <field x="1"/>
  </rowFields>
  <rowItems count="51">
    <i>
      <x/>
    </i>
    <i r="1">
      <x/>
    </i>
    <i r="1">
      <x v="1"/>
    </i>
    <i r="1">
      <x v="2"/>
    </i>
    <i r="1">
      <x v="3"/>
    </i>
    <i r="1">
      <x v="4"/>
    </i>
    <i r="1">
      <x v="5"/>
    </i>
    <i r="1">
      <x v="6"/>
    </i>
    <i r="1">
      <x v="7"/>
    </i>
    <i r="1">
      <x v="8"/>
    </i>
    <i r="1">
      <x v="9"/>
    </i>
    <i r="1">
      <x v="10"/>
    </i>
    <i r="1">
      <x v="11"/>
    </i>
    <i r="1">
      <x v="12"/>
    </i>
    <i r="1">
      <x v="13"/>
    </i>
    <i r="1">
      <x v="14"/>
    </i>
    <i r="1">
      <x v="15"/>
    </i>
    <i>
      <x v="1"/>
    </i>
    <i r="1">
      <x/>
    </i>
    <i r="1">
      <x v="1"/>
    </i>
    <i r="1">
      <x v="2"/>
    </i>
    <i r="1">
      <x v="3"/>
    </i>
    <i r="1">
      <x v="4"/>
    </i>
    <i r="1">
      <x v="5"/>
    </i>
    <i r="1">
      <x v="6"/>
    </i>
    <i r="1">
      <x v="7"/>
    </i>
    <i r="1">
      <x v="8"/>
    </i>
    <i r="1">
      <x v="9"/>
    </i>
    <i r="1">
      <x v="10"/>
    </i>
    <i r="1">
      <x v="11"/>
    </i>
    <i r="1">
      <x v="12"/>
    </i>
    <i r="1">
      <x v="13"/>
    </i>
    <i r="1">
      <x v="14"/>
    </i>
    <i r="1">
      <x v="15"/>
    </i>
    <i>
      <x v="2"/>
    </i>
    <i r="1">
      <x/>
    </i>
    <i r="1">
      <x v="1"/>
    </i>
    <i r="1">
      <x v="2"/>
    </i>
    <i r="1">
      <x v="3"/>
    </i>
    <i r="1">
      <x v="4"/>
    </i>
    <i r="1">
      <x v="5"/>
    </i>
    <i r="1">
      <x v="6"/>
    </i>
    <i r="1">
      <x v="7"/>
    </i>
    <i r="1">
      <x v="8"/>
    </i>
    <i r="1">
      <x v="9"/>
    </i>
    <i r="1">
      <x v="10"/>
    </i>
    <i r="1">
      <x v="11"/>
    </i>
    <i r="1">
      <x v="12"/>
    </i>
    <i r="1">
      <x v="13"/>
    </i>
    <i r="1">
      <x v="15"/>
    </i>
    <i t="grand">
      <x/>
    </i>
  </rowItems>
  <colFields count="1">
    <field x="2"/>
  </colFields>
  <colItems count="3">
    <i>
      <x/>
    </i>
    <i>
      <x v="1"/>
    </i>
    <i t="grand">
      <x/>
    </i>
  </colItems>
  <dataFields count="1">
    <dataField name="Sum of Sales" fld="0" baseField="0" baseItem="0"/>
  </dataFields>
  <chartFormats count="3">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 chart="0" format="8" series="1">
      <pivotArea type="data" outline="0" fieldPosition="0">
        <references count="2">
          <reference field="4294967294" count="1" selected="0">
            <x v="0"/>
          </reference>
          <reference field="2" count="1" selected="0">
            <x v="1"/>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30"/>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3F195A-365D-4763-B926-2750E930DE3C}" sourceName="Region">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A1B75EC-8A65-45B2-8C83-3AEBD399C016}" sourceName="Product Category">
  <pivotTables>
    <pivotTable tabId="13" name="PivotTable 6"/>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F90D0ACD-6BDE-46A3-B2A4-F87FBB05D220}" sourceName="Order Priority">
  <pivotTables>
    <pivotTable tabId="13" name="PivotTable 6"/>
    <pivotTable tabId="32" name="PivotTable II"/>
    <pivotTable tabId="32" name="PivotTable VI"/>
  </pivotTables>
  <data>
    <tabular pivotCacheId="364218867">
      <items count="5">
        <i x="0" s="1"/>
        <i x="1" s="1"/>
        <i x="2" s="1"/>
        <i x="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ontainer" xr10:uid="{0E4A5765-40D3-4279-937B-B19FC95DD031}" sourceName="Product Contain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7">
        <i x="0" s="1"/>
        <i x="3" s="1"/>
        <i x="4" s="1"/>
        <i x="6" s="1"/>
        <i x="5"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233F369D-7AA1-40E0-A222-721108E1A436}" sourceName="Product Categor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8BCD961-D354-4C58-A3B2-68B8791D95A2}" sourceName="Ship Mode">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1" xr10:uid="{6D8AC643-B205-4977-89A6-9920EECA297C}" sourceName="Order Priority">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5">
        <i x="0" s="1"/>
        <i x="1" s="1"/>
        <i x="2" s="1"/>
        <i x="4"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FC5C79F-6873-443B-AA85-F889344F7513}" sourceName="Manager">
  <pivotTables>
    <pivotTable tabId="14" name="PivotTable 7"/>
    <pivotTable tabId="32" name="PivotTable VII"/>
    <pivotTable tabId="32" name="PivotTable VIII"/>
    <pivotTable tabId="32" name="PivotTable IX"/>
    <pivotTable tabId="32" name="PivotTable X"/>
    <pivotTable tabId="32" name="PivotTable Xi"/>
    <pivotTable tabId="32" name="PivotTable XII"/>
  </pivotTables>
  <data>
    <tabular pivotCacheId="364218867">
      <items count="4">
        <i x="1" s="1"/>
        <i x="3" s="1"/>
        <i x="0" s="1"/>
        <i x="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CB22877-0BA7-4B8C-A4D3-34D4DA86325D}" sourceName="Customer Segment">
  <pivotTables>
    <pivotTable tabId="32" name="PivotTable X"/>
  </pivotTables>
  <data>
    <tabular pivotCacheId="364218867">
      <items count="4">
        <i x="1" s="1"/>
        <i x="3" s="1"/>
        <i x="2"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9593D2B-CF8E-492F-BB0C-57A5982B3A8D}" sourceName="[Table1].[Region]">
  <pivotTables>
    <pivotTable tabId="15" name="PivotTable 9"/>
  </pivotTables>
  <data>
    <olap pivotCacheId="1627569288">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2" xr10:uid="{635A871C-60F0-43DE-A17C-19769E9DD9BB}" sourceName="[Table1].[Order Priority]">
  <pivotTables>
    <pivotTable tabId="15" name="PivotTable 9"/>
  </pivotTables>
  <data>
    <olap pivotCacheId="1627569288">
      <levels count="2">
        <level uniqueName="[Table1].[Order Priority].[(All)]" sourceCaption="(All)" count="0"/>
        <level uniqueName="[Table1].[Order Priority].[Order Priority]" sourceCaption="Order Priority" count="5">
          <ranges>
            <range startItem="0">
              <i n="[Table1].[Order Priority].&amp;[Critical]" c="Critical"/>
              <i n="[Table1].[Order Priority].&amp;[High]" c="High"/>
              <i n="[Table1].[Order Priority].&amp;[Low]" c="Low"/>
              <i n="[Table1].[Order Priority].&amp;[Medium]" c="Medium"/>
              <i n="[Table1].[Order Priority].&amp;[Not Specified]" c="Not Specified"/>
            </range>
          </ranges>
        </level>
      </levels>
      <selections count="1">
        <selection n="[Table1].[Order Priority].[All]"/>
      </selections>
    </olap>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B7041A41-13A4-4481-9372-D37993178788}" sourceName="[Table1].[Order Date (Month)]">
  <pivotTables>
    <pivotTable tabId="15" name="PivotTable 9"/>
  </pivotTables>
  <data>
    <olap pivotCacheId="1627569288">
      <levels count="2">
        <level uniqueName="[Table1].[Order Date (Month)].[(All)]" sourceCaption="(All)" count="0"/>
        <level uniqueName="[Table1].[Order Date (Month)].[Order Date (Month)]" sourceCaption="Order Date (Month)" count="6">
          <ranges>
            <range startItem="0">
              <i n="[Table1].[Order Date (Month)].&amp;[Jan]" c="Jan"/>
              <i n="[Table1].[Order Date (Month)].&amp;[Feb]" c="Feb"/>
              <i n="[Table1].[Order Date (Month)].&amp;[Mar]" c="Mar"/>
              <i n="[Table1].[Order Date (Month)].&amp;[Apr]" c="Apr"/>
              <i n="[Table1].[Order Date (Month)].&amp;[May]" c="May"/>
              <i n="[Table1].[Order Date (Month)].&amp;[Jun]" c="Jun"/>
            </range>
          </ranges>
        </level>
      </levels>
      <selections count="1">
        <selection n="[Table1].[Order Date (Month)].[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1" xr10:uid="{540FA0F9-70F0-4DC4-91E3-EF2FF4F264FB}" sourceName="Manager">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4">
        <i x="1" s="1"/>
        <i x="3" s="1"/>
        <i x="0" s="1"/>
        <i x="2"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3D0DDA0D-4E22-4938-B63C-624A30CDC8CC}" sourceName="Months">
  <pivotTables>
    <pivotTable tabId="32" name="PivotTable VIII"/>
    <pivotTable tabId="32" name="PivotTable IX"/>
    <pivotTable tabId="32" name="PivotTable X"/>
    <pivotTable tabId="32" name="PivotTable Xi"/>
    <pivotTable tabId="32" name="PivotTable XI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1" xr10:uid="{3963B7C3-54C5-4616-B42F-3DA292FEE461}" sourceName="Months">
  <pivotTables>
    <pivotTable tabId="32" name="PivotTable I"/>
    <pivotTable tabId="32" name="PivotTable II"/>
    <pivotTable tabId="32" name="PivotTable III"/>
    <pivotTable tabId="32" name="PivotTable IV"/>
    <pivotTable tabId="32" name="PivotTable V"/>
    <pivotTable tabId="32" name="PivotTable VI"/>
  </pivotTables>
  <data>
    <tabular pivotCacheId="364218867">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ED2890E4-112C-4EBF-9EB4-C5A28148AA7B}" sourceName="Region">
  <pivotTables>
    <pivotTable tabId="35" name="PivotTable1"/>
  </pivotTables>
  <data>
    <tabular pivotCacheId="364218867">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2264444-D0A4-4EA9-9DDC-FBBF47932614}" cache="Slicer_Region" caption="Region" columnCount="4" style="SlicerStyleLight3" rowHeight="241300"/>
  <slicer name="Product Category" xr10:uid="{9B11AC9A-046F-4509-9D26-F8537E4EB550}" cache="Slicer_Product_Category" caption="Product Category" columnCount="3" style="SlicerStyleLight3" rowHeight="241300"/>
  <slicer name="Order Priority" xr10:uid="{0EBD40E6-CA77-4895-9B80-FB320BEA520D}" cache="Slicer_Order_Priority" caption="Order Priority" style="SlicerStyleLight3" rowHeight="241300"/>
  <slicer name="Manager 1" xr10:uid="{799A8765-FC4C-41BB-84B9-1F8994D2951F}" cache="Slicer_Manager1" caption="Manager" style="SlicerStyleLight3" rowHeight="241300"/>
  <slicer name="Months" xr10:uid="{F0358E77-FFB4-460F-BA62-46EEE87B5487}" cache="Slicer_Months1" caption="Months" columnCount="6"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ontainer" xr10:uid="{D190C279-A505-4AAE-9F77-1903870B8184}" cache="Slicer_Product_Container" caption="Product Container" rowHeight="241300"/>
  <slicer name="Product Category 1" xr10:uid="{440D6C64-1727-4136-9E92-52C0E2398611}" cache="Slicer_Product_Category1" caption="Product Category" columnCount="3" rowHeight="241300"/>
  <slicer name="Ship Mode" xr10:uid="{7CA747AD-F290-4403-8CF8-644A2F5D2015}" cache="Slicer_Ship_Mode" caption="Ship Mode" columnCount="3" rowHeight="241300"/>
  <slicer name="Order Priority 1" xr10:uid="{392173E7-14CC-472F-9868-D56F1CDE772C}" cache="Slicer_Order_Priority1" caption="Order Priority" rowHeight="241300"/>
  <slicer name="Manager" xr10:uid="{4B7CEC5C-17D9-4A2C-9D15-C834A3C2B3A0}" cache="Slicer_Manager" caption="Manager" columnCount="4" rowHeight="241300"/>
  <slicer name="Customer Segment" xr10:uid="{C8239FAC-D6EA-46CF-BE1A-A9F373FA64F3}" cache="Slicer_Customer_Segment" caption="Customer Segment" columnCount="4" rowHeight="241300"/>
  <slicer name="Months 1" xr10:uid="{BA3910AF-DD93-4C15-886B-1CACA65E65DD}" cache="Slicer_Months" caption="Months" columnCount="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80532E57-BFFA-4446-9667-636E58CC4C16}" cache="Slicer_Region2" caption="Region"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BE6E06F-9908-436D-BB07-F619BAF4BBFC}" cache="Slicer_Region1" caption="Region" level="1" rowHeight="241300"/>
  <slicer name="Order Priority 2" xr10:uid="{49B9E9E3-7FDF-4BEF-8C97-FCF2520EC5AB}" cache="Slicer_Order_Priority2" caption="Order Priority" level="1" rowHeight="241300"/>
  <slicer name="Order Date (Month)" xr10:uid="{ACC931AB-9157-4EFA-B411-35C05DE033AA}" cache="Slicer_Order_Date__Month" caption="Order Date (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C8C640-05FE-46FD-967C-E29769FAA830}" name="Table2" displayName="Table2" ref="A3:S1939" totalsRowShown="0" headerRowDxfId="62" headerRowBorderDxfId="61">
  <autoFilter ref="A3:S1939" xr:uid="{17C8C640-05FE-46FD-967C-E29769FAA830}"/>
  <tableColumns count="19">
    <tableColumn id="7" xr3:uid="{72D0D890-26F3-4EAB-9444-D295E5C515FD}" name="Order Priority" dataDxfId="60"/>
    <tableColumn id="8" xr3:uid="{7064F7D6-AF34-434D-A234-85998E28EABE}" name="Ship Mode" dataDxfId="59"/>
    <tableColumn id="9" xr3:uid="{C54CB771-EA3B-436B-8FEA-01280C2CC169}" name="Customer Segment" dataDxfId="58"/>
    <tableColumn id="1" xr3:uid="{11472653-3EAA-4E22-B04D-7B4FA576890C}" name="Discount" dataDxfId="57"/>
    <tableColumn id="2" xr3:uid="{7EE47A0E-EEBD-48B4-8C69-4163C684995A}" name="Unit Price" dataDxfId="56"/>
    <tableColumn id="3" xr3:uid="{F16F695F-2A26-4E18-B787-B05CF3299F65}" name="Shipping Cost" dataDxfId="55"/>
    <tableColumn id="4" xr3:uid="{0F2770BF-F729-4F06-A410-E03EF749C28B}" name="Product Base Margin" dataDxfId="54"/>
    <tableColumn id="5" xr3:uid="{1057BFF4-7A3C-4592-9D22-5BA1C23AAF46}" name="Profit" dataDxfId="53"/>
    <tableColumn id="12" xr3:uid="{A197B93B-164C-4850-B18D-A741BCD4CCDE}" name="OP_Critical" dataDxfId="52">
      <calculatedColumnFormula>IF(Table2[[#This Row],[Order Priority]]=Introduction!$B$42,1,0)</calculatedColumnFormula>
    </tableColumn>
    <tableColumn id="11" xr3:uid="{AF52B83F-D8F8-4A1B-BF1C-A513450CE4DF}" name="OP_High" dataDxfId="51">
      <calculatedColumnFormula>IF(Table2[[#This Row],[Order Priority]]=Introduction!$B$43,1,0)</calculatedColumnFormula>
    </tableColumn>
    <tableColumn id="13" xr3:uid="{17F33B32-4851-4ECB-BEA8-43C00EE9FCD8}" name="OP_Low" dataDxfId="50">
      <calculatedColumnFormula>IF(Table2[[#This Row],[Order Priority]]=Introduction!$B$44,1,0)</calculatedColumnFormula>
    </tableColumn>
    <tableColumn id="10" xr3:uid="{E6BDEDBB-61B7-4C19-94DD-D7932B20A2EF}" name="OP_Medium" dataDxfId="49">
      <calculatedColumnFormula>IF(Table2[[#This Row],[Order Priority]]=Introduction!$B$45,1,0)</calculatedColumnFormula>
    </tableColumn>
    <tableColumn id="15" xr3:uid="{8EC4F2E6-CBB8-42A7-9569-AC922C3DEA89}" name="SM_DT" dataDxfId="48">
      <calculatedColumnFormula>IF(Table2[[#This Row],[Ship Mode]]=Introduction!$C$42,1,0)</calculatedColumnFormula>
    </tableColumn>
    <tableColumn id="14" xr3:uid="{359A98AD-B644-4AC2-9FC1-B018389D4AF6}" name="SM_RA" dataDxfId="47">
      <calculatedColumnFormula>IF(Table2[[#This Row],[Ship Mode]]=Introduction!$C$44,1,0)</calculatedColumnFormula>
    </tableColumn>
    <tableColumn id="16" xr3:uid="{4A0F7443-9BEF-4376-BF36-91EDBA970FD3}" name="CS_SB" dataDxfId="46">
      <calculatedColumnFormula>IF(Table2[[#This Row],[Customer Segment]]=Introduction!$D$45,1,0)</calculatedColumnFormula>
    </tableColumn>
    <tableColumn id="17" xr3:uid="{61EDF0E0-A6D7-447B-9B75-0C9769673DAC}" name="CS_Con" dataDxfId="45">
      <calculatedColumnFormula>IF(Table2[[#This Row],[Customer Segment]]=Introduction!$D$42,1,0)</calculatedColumnFormula>
    </tableColumn>
    <tableColumn id="18" xr3:uid="{758EC0F1-AC47-4448-B84D-2084D7553841}" name="CS_HO" dataDxfId="44">
      <calculatedColumnFormula>IF(Table2[[#This Row],[Customer Segment]]=Introduction!$D$44,1,0)</calculatedColumnFormula>
    </tableColumn>
    <tableColumn id="19" xr3:uid="{2E0BECDF-A5DF-4D4C-BBF8-1BF3E6F32CF9}" name="Sales" dataDxfId="43"/>
    <tableColumn id="20" xr3:uid="{49071139-67C6-41FE-8CAD-C91A90D58803}" name="Predicted" dataDxfId="42">
      <calculatedColumnFormula>$C$1+$D$1*Table2[[#This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calculatedColumnFormula>
    </tableColumn>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C21045-511F-44AB-8E61-67E69CA1351D}" name="Table1" displayName="Table1" ref="A1:Z1937" totalsRowShown="0" headerRowDxfId="41" headerRowBorderDxfId="40" tableBorderDxfId="39" totalsRowBorderDxfId="38">
  <autoFilter ref="A1:Z1937" xr:uid="{19C21045-511F-44AB-8E61-67E69CA1351D}"/>
  <tableColumns count="26">
    <tableColumn id="1" xr3:uid="{F1BC92C3-68CF-4B5B-AADC-46811DE7FD8C}" name="Customer ID" dataDxfId="37"/>
    <tableColumn id="2" xr3:uid="{AE82A1EF-1A85-4411-84CE-AFE797337CDD}" name="Customer Name" dataDxfId="36"/>
    <tableColumn id="3" xr3:uid="{D0B45CED-0094-41CD-B2E6-A3BC5A802158}" name="Order Priority" dataDxfId="35"/>
    <tableColumn id="4" xr3:uid="{93A048C1-0CC5-4D97-8A9A-D04473DC8C84}" name="Discount" dataDxfId="34"/>
    <tableColumn id="5" xr3:uid="{192BC4D6-20D6-4F90-84C0-900361F63EA9}" name="Unit Price" dataDxfId="33"/>
    <tableColumn id="6" xr3:uid="{C816C2FC-30C1-48CB-B7A6-49E9427DF8CB}" name="Shipping Cost" dataDxfId="32"/>
    <tableColumn id="7" xr3:uid="{005427F1-D39A-4A7A-A015-078985A5DE2B}" name="Ship Mode" dataDxfId="31"/>
    <tableColumn id="8" xr3:uid="{ABDE9547-E59C-420F-A81E-AF2297FBA5BA}" name="Customer Segment" dataDxfId="30"/>
    <tableColumn id="9" xr3:uid="{1221FFBF-67FB-4812-9B35-1802C9EFE69B}" name="Product Category" dataDxfId="29"/>
    <tableColumn id="10" xr3:uid="{F8DE8133-B51A-4C00-8F96-44BE7E6DF754}" name="Product Sub-Category" dataDxfId="28"/>
    <tableColumn id="11" xr3:uid="{56A253CE-3589-4C02-9A21-7B6F463899EE}" name="Product Container" dataDxfId="27"/>
    <tableColumn id="12" xr3:uid="{D7FA70BF-C680-4DFF-B5A5-9849AE239C05}" name="Product Name" dataDxfId="26"/>
    <tableColumn id="13" xr3:uid="{E510CA5E-B604-47C0-B248-D8A1647366C0}" name="Product Base Margin" dataDxfId="25"/>
    <tableColumn id="14" xr3:uid="{51084392-40FE-46EE-83FD-AA3A4781B404}" name="Country" dataDxfId="24"/>
    <tableColumn id="15" xr3:uid="{3A4F19E5-C1A7-4252-B618-BE0FEB69E882}" name="Region" dataDxfId="23"/>
    <tableColumn id="16" xr3:uid="{C2308404-0212-4712-AD72-0B0B902D51A7}" name="State or Province" dataDxfId="22"/>
    <tableColumn id="17" xr3:uid="{C0E8764A-06B5-41D4-9247-8B0F4E66C869}" name="City" dataDxfId="21"/>
    <tableColumn id="18" xr3:uid="{14D98A90-CD7D-4CB5-AD52-FF852EC54634}" name="Postal Code" dataDxfId="20"/>
    <tableColumn id="19" xr3:uid="{EB7D5F42-8F9E-4AF3-BE35-FDB7AE8EDFEA}" name="Order Date" dataDxfId="19"/>
    <tableColumn id="20" xr3:uid="{6523FAF5-81ED-410D-AF44-14170A43D591}" name="Ship Date" dataDxfId="18"/>
    <tableColumn id="21" xr3:uid="{D7111234-91AB-4BAF-95BC-E2697AB2BD4C}" name="Profit" dataDxfId="17"/>
    <tableColumn id="22" xr3:uid="{C0F007FE-025C-43FC-BC0A-7CC583F8771A}" name="New Quantity" dataDxfId="16"/>
    <tableColumn id="23" xr3:uid="{948D1E5D-43F9-4739-B021-A1DE845F9118}" name="Sales" dataDxfId="15"/>
    <tableColumn id="24" xr3:uid="{0B32AF12-D6EA-4670-BE51-144353484F7B}" name="Order ID" dataDxfId="14"/>
    <tableColumn id="27" xr3:uid="{F9875FC0-E54C-4A30-8DB7-AF5F6DD33D8F}" name="Manager" dataDxfId="13"/>
    <tableColumn id="25" xr3:uid="{3EB080BD-ABFC-41A8-811D-EC0996974D24}" name="Predicted" dataDxfId="12"/>
  </tableColumns>
  <tableStyleInfo name="TableStyleMedium1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C2F833F-CCF2-44E6-A4F3-733A3E88303E}" name="Table4" displayName="Table4" ref="A1:F1125" totalsRowShown="0" headerRowDxfId="8" dataDxfId="7" tableBorderDxfId="6">
  <autoFilter ref="A1:F1125" xr:uid="{8C2F833F-CCF2-44E6-A4F3-733A3E88303E}"/>
  <tableColumns count="6">
    <tableColumn id="1" xr3:uid="{E24B0437-D89A-4D0C-811E-1B4BC9DBCC10}" name="ID" dataDxfId="5"/>
    <tableColumn id="2" xr3:uid="{4CB530BE-429E-4441-9DE6-89FD7930A004}" name="Customer ID" dataDxfId="4"/>
    <tableColumn id="4" xr3:uid="{1CEC71D2-9550-4DE3-8248-105DE246A45A}" name="MaritalStatus" dataDxfId="3"/>
    <tableColumn id="5" xr3:uid="{D1C88D8B-90ED-49B4-A17F-22F6F6ADF4A7}" name="YearlyIncome" dataDxfId="2"/>
    <tableColumn id="7" xr3:uid="{4765A506-D4A5-49A2-9E35-672208AADA15}" name="EnglishEducation" dataDxfId="1"/>
    <tableColumn id="8" xr3:uid="{A2EDE9B0-8D21-473A-9023-5FE898D017C8}" name="HouseOwnerFlag"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Wood Type">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938ACC6-B63B-468E-AC44-E177792AD11D}">
  <we:reference id="wa200000018" version="22.0.3.0" store="en-US" storeType="OMEX"/>
  <we:alternateReferences>
    <we:reference id="WA200000018" version="22.0.3.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ivotTable" Target="../pivotTables/pivotTable15.xml"/><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17.xml"/></Relationships>
</file>

<file path=xl/worksheets/_rels/sheet16.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1.xml"/></Relationships>
</file>

<file path=xl/worksheets/_rels/sheet2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0.xml"/><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CC5F1-C140-4F6D-BBFD-7B956731BA67}">
  <dimension ref="B3:J74"/>
  <sheetViews>
    <sheetView tabSelected="1" zoomScale="90" zoomScaleNormal="90" workbookViewId="0">
      <selection activeCell="B8" sqref="B8:C9"/>
    </sheetView>
  </sheetViews>
  <sheetFormatPr defaultRowHeight="14.25" x14ac:dyDescent="0.2"/>
  <cols>
    <col min="2" max="2" width="20.5" bestFit="1" customWidth="1"/>
    <col min="3" max="3" width="13.625" customWidth="1"/>
    <col min="4" max="4" width="18.875" bestFit="1" customWidth="1"/>
    <col min="5" max="5" width="17.375" bestFit="1" customWidth="1"/>
    <col min="6" max="6" width="30.375" bestFit="1" customWidth="1"/>
    <col min="7" max="7" width="18" bestFit="1" customWidth="1"/>
    <col min="9" max="9" width="9.375" bestFit="1" customWidth="1"/>
  </cols>
  <sheetData>
    <row r="3" spans="2:10" ht="15" customHeight="1" x14ac:dyDescent="0.2"/>
    <row r="4" spans="2:10" ht="15" customHeight="1" x14ac:dyDescent="0.2"/>
    <row r="5" spans="2:10" ht="15.75" customHeight="1" x14ac:dyDescent="0.2"/>
    <row r="6" spans="2:10" s="19" customFormat="1" ht="15.75" customHeight="1" x14ac:dyDescent="0.2"/>
    <row r="7" spans="2:10" s="19" customFormat="1" ht="15.75" customHeight="1" x14ac:dyDescent="0.2"/>
    <row r="8" spans="2:10" s="19" customFormat="1" ht="15.75" customHeight="1" x14ac:dyDescent="0.2">
      <c r="B8" s="65" t="s">
        <v>3243</v>
      </c>
      <c r="C8" s="65"/>
      <c r="D8" s="66" t="s">
        <v>3328</v>
      </c>
      <c r="E8" s="66"/>
      <c r="F8" s="66"/>
      <c r="G8" s="66"/>
      <c r="H8" s="66"/>
      <c r="I8" s="66"/>
      <c r="J8" s="66"/>
    </row>
    <row r="9" spans="2:10" s="19" customFormat="1" ht="15.75" customHeight="1" x14ac:dyDescent="0.2">
      <c r="B9" s="65"/>
      <c r="C9" s="65"/>
      <c r="D9" s="66"/>
      <c r="E9" s="66"/>
      <c r="F9" s="66"/>
      <c r="G9" s="66"/>
      <c r="H9" s="66"/>
      <c r="I9" s="66"/>
      <c r="J9" s="66"/>
    </row>
    <row r="10" spans="2:10" s="19" customFormat="1" ht="15.75" customHeight="1" x14ac:dyDescent="0.2"/>
    <row r="11" spans="2:10" s="19" customFormat="1" ht="15.75" customHeight="1" x14ac:dyDescent="0.25">
      <c r="B11" s="27" t="s">
        <v>2987</v>
      </c>
      <c r="C11" s="19" t="s">
        <v>3244</v>
      </c>
    </row>
    <row r="12" spans="2:10" s="19" customFormat="1" ht="15.75" customHeight="1" x14ac:dyDescent="0.25">
      <c r="B12" s="27" t="s">
        <v>2988</v>
      </c>
      <c r="C12" s="19" t="s">
        <v>3245</v>
      </c>
      <c r="F12" s="67" t="s">
        <v>3329</v>
      </c>
      <c r="G12" s="67"/>
      <c r="H12"/>
    </row>
    <row r="13" spans="2:10" s="19" customFormat="1" ht="15.75" customHeight="1" x14ac:dyDescent="0.25">
      <c r="B13" s="27" t="s">
        <v>2989</v>
      </c>
      <c r="C13" s="19" t="s">
        <v>3251</v>
      </c>
    </row>
    <row r="14" spans="2:10" s="19" customFormat="1" ht="15.75" customHeight="1" x14ac:dyDescent="0.25">
      <c r="B14" s="27" t="s">
        <v>2990</v>
      </c>
      <c r="C14" s="19" t="s">
        <v>3246</v>
      </c>
    </row>
    <row r="15" spans="2:10" s="19" customFormat="1" ht="15.75" customHeight="1" x14ac:dyDescent="0.25">
      <c r="B15" s="27" t="s">
        <v>2991</v>
      </c>
      <c r="C15" s="19" t="s">
        <v>3247</v>
      </c>
    </row>
    <row r="16" spans="2:10" s="19" customFormat="1" ht="15.75" customHeight="1" x14ac:dyDescent="0.25">
      <c r="B16" s="27" t="s">
        <v>2992</v>
      </c>
      <c r="C16" s="19" t="s">
        <v>3248</v>
      </c>
    </row>
    <row r="17" spans="2:3" s="19" customFormat="1" ht="15.75" customHeight="1" x14ac:dyDescent="0.25">
      <c r="B17" s="27" t="s">
        <v>2993</v>
      </c>
      <c r="C17" s="19" t="s">
        <v>3249</v>
      </c>
    </row>
    <row r="18" spans="2:3" s="19" customFormat="1" ht="15.75" customHeight="1" x14ac:dyDescent="0.25">
      <c r="B18" s="27" t="s">
        <v>2994</v>
      </c>
      <c r="C18" s="19" t="s">
        <v>3250</v>
      </c>
    </row>
    <row r="19" spans="2:3" s="19" customFormat="1" ht="15.75" customHeight="1" x14ac:dyDescent="0.25">
      <c r="B19" s="27" t="s">
        <v>2995</v>
      </c>
      <c r="C19" s="19" t="s">
        <v>3254</v>
      </c>
    </row>
    <row r="20" spans="2:3" s="19" customFormat="1" ht="15.75" customHeight="1" x14ac:dyDescent="0.25">
      <c r="B20" s="27" t="s">
        <v>3252</v>
      </c>
      <c r="C20" s="19" t="s">
        <v>3255</v>
      </c>
    </row>
    <row r="21" spans="2:3" s="19" customFormat="1" ht="15.75" customHeight="1" x14ac:dyDescent="0.25">
      <c r="B21" s="27" t="s">
        <v>2997</v>
      </c>
      <c r="C21" s="19" t="s">
        <v>3253</v>
      </c>
    </row>
    <row r="22" spans="2:3" s="19" customFormat="1" ht="15.75" customHeight="1" x14ac:dyDescent="0.25">
      <c r="B22" s="27" t="s">
        <v>2998</v>
      </c>
      <c r="C22" s="19" t="s">
        <v>3256</v>
      </c>
    </row>
    <row r="23" spans="2:3" s="19" customFormat="1" ht="15.75" customHeight="1" x14ac:dyDescent="0.25">
      <c r="B23" s="27" t="s">
        <v>2999</v>
      </c>
      <c r="C23" s="19" t="s">
        <v>3257</v>
      </c>
    </row>
    <row r="24" spans="2:3" s="19" customFormat="1" ht="15.75" customHeight="1" x14ac:dyDescent="0.25">
      <c r="B24" s="27" t="s">
        <v>3000</v>
      </c>
      <c r="C24" s="19" t="s">
        <v>3258</v>
      </c>
    </row>
    <row r="25" spans="2:3" s="19" customFormat="1" ht="15.75" customHeight="1" x14ac:dyDescent="0.25">
      <c r="B25" s="27" t="s">
        <v>3001</v>
      </c>
      <c r="C25" s="19" t="s">
        <v>3259</v>
      </c>
    </row>
    <row r="26" spans="2:3" s="19" customFormat="1" ht="15.75" customHeight="1" x14ac:dyDescent="0.25">
      <c r="B26" s="27" t="s">
        <v>3002</v>
      </c>
      <c r="C26" s="19" t="s">
        <v>3260</v>
      </c>
    </row>
    <row r="27" spans="2:3" s="19" customFormat="1" ht="15.75" customHeight="1" x14ac:dyDescent="0.25">
      <c r="B27" s="27" t="s">
        <v>3003</v>
      </c>
      <c r="C27" s="19" t="s">
        <v>3261</v>
      </c>
    </row>
    <row r="28" spans="2:3" s="19" customFormat="1" ht="15.75" customHeight="1" x14ac:dyDescent="0.25">
      <c r="B28" s="27" t="s">
        <v>3004</v>
      </c>
      <c r="C28" s="19" t="s">
        <v>3262</v>
      </c>
    </row>
    <row r="29" spans="2:3" s="19" customFormat="1" ht="15.75" customHeight="1" x14ac:dyDescent="0.25">
      <c r="B29" s="27" t="s">
        <v>3263</v>
      </c>
      <c r="C29" s="19" t="s">
        <v>3264</v>
      </c>
    </row>
    <row r="30" spans="2:3" s="19" customFormat="1" ht="15.75" customHeight="1" x14ac:dyDescent="0.25">
      <c r="B30" s="27" t="s">
        <v>3266</v>
      </c>
      <c r="C30" s="19" t="s">
        <v>3265</v>
      </c>
    </row>
    <row r="31" spans="2:3" s="19" customFormat="1" ht="15.75" customHeight="1" x14ac:dyDescent="0.25">
      <c r="B31" s="27" t="s">
        <v>3007</v>
      </c>
      <c r="C31" s="19" t="s">
        <v>3267</v>
      </c>
    </row>
    <row r="32" spans="2:3" s="19" customFormat="1" ht="15.75" customHeight="1" x14ac:dyDescent="0.25">
      <c r="B32" s="27" t="s">
        <v>3268</v>
      </c>
      <c r="C32" s="19" t="s">
        <v>3269</v>
      </c>
    </row>
    <row r="33" spans="2:10" s="19" customFormat="1" ht="15.75" customHeight="1" x14ac:dyDescent="0.25">
      <c r="B33" s="27" t="s">
        <v>3008</v>
      </c>
      <c r="C33" s="19" t="s">
        <v>3270</v>
      </c>
    </row>
    <row r="34" spans="2:10" s="19" customFormat="1" ht="15.75" customHeight="1" x14ac:dyDescent="0.25">
      <c r="B34" s="27" t="s">
        <v>3009</v>
      </c>
      <c r="C34" s="19" t="s">
        <v>3271</v>
      </c>
    </row>
    <row r="35" spans="2:10" s="19" customFormat="1" ht="15.75" customHeight="1" x14ac:dyDescent="0.25">
      <c r="B35" s="27" t="s">
        <v>3272</v>
      </c>
      <c r="C35" s="19" t="s">
        <v>3273</v>
      </c>
    </row>
    <row r="36" spans="2:10" s="19" customFormat="1" ht="15.75" customHeight="1" x14ac:dyDescent="0.25">
      <c r="B36" s="27" t="s">
        <v>3327</v>
      </c>
      <c r="C36" s="59" t="s">
        <v>3330</v>
      </c>
    </row>
    <row r="37" spans="2:10" ht="15.75" customHeight="1" x14ac:dyDescent="0.2"/>
    <row r="38" spans="2:10" s="19" customFormat="1" ht="15.75" customHeight="1" x14ac:dyDescent="0.2">
      <c r="B38" s="65" t="s">
        <v>3225</v>
      </c>
      <c r="J38"/>
    </row>
    <row r="39" spans="2:10" s="19" customFormat="1" ht="15.75" customHeight="1" x14ac:dyDescent="0.2">
      <c r="B39" s="65"/>
    </row>
    <row r="41" spans="2:10" ht="15" x14ac:dyDescent="0.25">
      <c r="B41" s="21" t="s">
        <v>2989</v>
      </c>
      <c r="C41" s="23" t="s">
        <v>2993</v>
      </c>
      <c r="D41" s="21" t="s">
        <v>2994</v>
      </c>
      <c r="E41" s="23" t="s">
        <v>2995</v>
      </c>
      <c r="F41" s="21" t="s">
        <v>2996</v>
      </c>
      <c r="G41" s="21" t="s">
        <v>2997</v>
      </c>
      <c r="H41" s="21" t="s">
        <v>3001</v>
      </c>
      <c r="I41" s="21" t="s">
        <v>3010</v>
      </c>
    </row>
    <row r="42" spans="2:10" x14ac:dyDescent="0.2">
      <c r="B42" s="22" t="s">
        <v>1</v>
      </c>
      <c r="C42" s="24" t="s">
        <v>2</v>
      </c>
      <c r="D42" s="22" t="s">
        <v>15</v>
      </c>
      <c r="E42" s="24" t="s">
        <v>4</v>
      </c>
      <c r="F42" s="22" t="s">
        <v>71</v>
      </c>
      <c r="G42" s="22" t="s">
        <v>26</v>
      </c>
      <c r="H42" s="22" t="s">
        <v>28</v>
      </c>
      <c r="I42" s="25" t="s">
        <v>3216</v>
      </c>
    </row>
    <row r="43" spans="2:10" x14ac:dyDescent="0.2">
      <c r="B43" s="22" t="s">
        <v>13</v>
      </c>
      <c r="C43" s="24" t="s">
        <v>63</v>
      </c>
      <c r="D43" s="22" t="s">
        <v>70</v>
      </c>
      <c r="E43" s="24" t="s">
        <v>24</v>
      </c>
      <c r="F43" s="22" t="s">
        <v>48</v>
      </c>
      <c r="G43" s="22" t="s">
        <v>18</v>
      </c>
      <c r="H43" s="22" t="s">
        <v>87</v>
      </c>
      <c r="I43" s="25" t="s">
        <v>3218</v>
      </c>
    </row>
    <row r="44" spans="2:10" x14ac:dyDescent="0.2">
      <c r="B44" s="22" t="s">
        <v>23</v>
      </c>
      <c r="C44" s="24" t="s">
        <v>14</v>
      </c>
      <c r="D44" s="22" t="s">
        <v>47</v>
      </c>
      <c r="E44" s="24" t="s">
        <v>16</v>
      </c>
      <c r="F44" s="22" t="s">
        <v>93</v>
      </c>
      <c r="G44" s="22" t="s">
        <v>120</v>
      </c>
      <c r="H44" s="22" t="s">
        <v>9</v>
      </c>
      <c r="I44" s="25" t="s">
        <v>3215</v>
      </c>
    </row>
    <row r="45" spans="2:10" x14ac:dyDescent="0.2">
      <c r="B45" s="22" t="s">
        <v>92</v>
      </c>
      <c r="D45" s="22" t="s">
        <v>3</v>
      </c>
      <c r="F45" s="22" t="s">
        <v>85</v>
      </c>
      <c r="G45" s="22" t="s">
        <v>40</v>
      </c>
      <c r="H45" s="22" t="s">
        <v>35</v>
      </c>
      <c r="I45" s="25" t="s">
        <v>3217</v>
      </c>
    </row>
    <row r="46" spans="2:10" x14ac:dyDescent="0.2">
      <c r="B46" s="22" t="s">
        <v>46</v>
      </c>
      <c r="F46" s="22" t="s">
        <v>17</v>
      </c>
      <c r="G46" s="22" t="s">
        <v>6</v>
      </c>
    </row>
    <row r="47" spans="2:10" x14ac:dyDescent="0.2">
      <c r="F47" s="22" t="s">
        <v>39</v>
      </c>
      <c r="G47" s="22" t="s">
        <v>33</v>
      </c>
    </row>
    <row r="48" spans="2:10" x14ac:dyDescent="0.2">
      <c r="F48" s="22" t="s">
        <v>321</v>
      </c>
      <c r="G48" s="22" t="s">
        <v>49</v>
      </c>
    </row>
    <row r="49" spans="2:6" x14ac:dyDescent="0.2">
      <c r="F49" s="22" t="s">
        <v>128</v>
      </c>
    </row>
    <row r="50" spans="2:6" x14ac:dyDescent="0.2">
      <c r="D50" s="20"/>
      <c r="E50" s="20"/>
      <c r="F50" s="22" t="s">
        <v>102</v>
      </c>
    </row>
    <row r="51" spans="2:6" x14ac:dyDescent="0.2">
      <c r="F51" s="22" t="s">
        <v>32</v>
      </c>
    </row>
    <row r="52" spans="2:6" x14ac:dyDescent="0.2">
      <c r="F52" s="22" t="s">
        <v>64</v>
      </c>
    </row>
    <row r="53" spans="2:6" x14ac:dyDescent="0.2">
      <c r="F53" s="22" t="s">
        <v>25</v>
      </c>
    </row>
    <row r="54" spans="2:6" x14ac:dyDescent="0.2">
      <c r="F54" s="22" t="s">
        <v>152</v>
      </c>
    </row>
    <row r="55" spans="2:6" x14ac:dyDescent="0.2">
      <c r="F55" s="22" t="s">
        <v>544</v>
      </c>
    </row>
    <row r="56" spans="2:6" x14ac:dyDescent="0.2">
      <c r="F56" s="22" t="s">
        <v>54</v>
      </c>
    </row>
    <row r="57" spans="2:6" x14ac:dyDescent="0.2">
      <c r="F57" s="22" t="s">
        <v>5</v>
      </c>
    </row>
    <row r="58" spans="2:6" x14ac:dyDescent="0.2">
      <c r="F58" s="22" t="s">
        <v>111</v>
      </c>
    </row>
    <row r="61" spans="2:6" ht="15" customHeight="1" x14ac:dyDescent="0.2">
      <c r="B61" s="64" t="s">
        <v>3226</v>
      </c>
    </row>
    <row r="62" spans="2:6" ht="15" customHeight="1" x14ac:dyDescent="0.2">
      <c r="B62" s="64"/>
    </row>
    <row r="64" spans="2:6" x14ac:dyDescent="0.2">
      <c r="B64" cm="1">
        <f t="array" ref="B64:B74">_xlfn.SEQUENCE(COUNTA(C64:C80))</f>
        <v>1</v>
      </c>
      <c r="C64" t="s">
        <v>3331</v>
      </c>
    </row>
    <row r="65" spans="2:3" x14ac:dyDescent="0.2">
      <c r="B65">
        <v>2</v>
      </c>
      <c r="C65" t="s">
        <v>3229</v>
      </c>
    </row>
    <row r="66" spans="2:3" x14ac:dyDescent="0.2">
      <c r="B66">
        <v>3</v>
      </c>
      <c r="C66" t="s">
        <v>3227</v>
      </c>
    </row>
    <row r="67" spans="2:3" x14ac:dyDescent="0.2">
      <c r="B67">
        <v>4</v>
      </c>
      <c r="C67" t="s">
        <v>3228</v>
      </c>
    </row>
    <row r="68" spans="2:3" x14ac:dyDescent="0.2">
      <c r="B68">
        <v>5</v>
      </c>
      <c r="C68" t="s">
        <v>3230</v>
      </c>
    </row>
    <row r="69" spans="2:3" x14ac:dyDescent="0.2">
      <c r="B69">
        <v>6</v>
      </c>
      <c r="C69" t="s">
        <v>3235</v>
      </c>
    </row>
    <row r="70" spans="2:3" x14ac:dyDescent="0.2">
      <c r="B70">
        <v>7</v>
      </c>
      <c r="C70" t="s">
        <v>3231</v>
      </c>
    </row>
    <row r="71" spans="2:3" x14ac:dyDescent="0.2">
      <c r="B71">
        <v>8</v>
      </c>
      <c r="C71" t="s">
        <v>3232</v>
      </c>
    </row>
    <row r="72" spans="2:3" x14ac:dyDescent="0.2">
      <c r="B72">
        <v>9</v>
      </c>
      <c r="C72" t="s">
        <v>3234</v>
      </c>
    </row>
    <row r="73" spans="2:3" x14ac:dyDescent="0.2">
      <c r="B73">
        <v>10</v>
      </c>
      <c r="C73" t="s">
        <v>3332</v>
      </c>
    </row>
    <row r="74" spans="2:3" x14ac:dyDescent="0.2">
      <c r="B74">
        <v>11</v>
      </c>
      <c r="C74" t="s">
        <v>3333</v>
      </c>
    </row>
  </sheetData>
  <mergeCells count="5">
    <mergeCell ref="B61:B62"/>
    <mergeCell ref="B38:B39"/>
    <mergeCell ref="B8:C9"/>
    <mergeCell ref="D8:J9"/>
    <mergeCell ref="F12:G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B1DD2-BA1F-4767-BB33-19A9856F9D37}">
  <dimension ref="A1:Y1937"/>
  <sheetViews>
    <sheetView zoomScale="90" zoomScaleNormal="90" workbookViewId="0">
      <selection activeCell="C2" sqref="C2"/>
    </sheetView>
  </sheetViews>
  <sheetFormatPr defaultRowHeight="14.25" x14ac:dyDescent="0.2"/>
  <cols>
    <col min="1" max="1" width="14" customWidth="1"/>
    <col min="2" max="2" width="17.25" customWidth="1"/>
    <col min="3" max="3" width="15.5" customWidth="1"/>
    <col min="4" max="4" width="10.75" customWidth="1"/>
    <col min="5" max="5" width="11.625" customWidth="1"/>
    <col min="6" max="6" width="15.125" customWidth="1"/>
    <col min="7" max="7" width="12.125" customWidth="1"/>
    <col min="8" max="8" width="19.625" customWidth="1"/>
    <col min="9" max="9" width="18.375" customWidth="1"/>
    <col min="10" max="10" width="22.125" customWidth="1"/>
    <col min="11" max="11" width="19" customWidth="1"/>
    <col min="12" max="12" width="15.375" customWidth="1"/>
    <col min="13" max="13" width="21.625" customWidth="1"/>
    <col min="14" max="14" width="10" customWidth="1"/>
    <col min="16" max="16" width="17.625" customWidth="1"/>
    <col min="18" max="18" width="13.375" customWidth="1"/>
    <col min="19" max="19" width="12.625" customWidth="1"/>
    <col min="20" max="20" width="11.25" customWidth="1"/>
    <col min="22" max="22" width="15.125" customWidth="1"/>
    <col min="24" max="24" width="10.5" customWidth="1"/>
    <col min="25" max="25" width="11" customWidth="1"/>
  </cols>
  <sheetData>
    <row r="1" spans="1:25" s="27" customFormat="1" ht="15" x14ac:dyDescent="0.25">
      <c r="A1" s="27" t="s">
        <v>2987</v>
      </c>
      <c r="B1" s="27" t="s">
        <v>2988</v>
      </c>
      <c r="C1" s="27" t="s">
        <v>2989</v>
      </c>
      <c r="D1" s="27" t="s">
        <v>2990</v>
      </c>
      <c r="E1" s="27" t="s">
        <v>2991</v>
      </c>
      <c r="F1" s="27" t="s">
        <v>2992</v>
      </c>
      <c r="G1" s="27" t="s">
        <v>2993</v>
      </c>
      <c r="H1" s="27" t="s">
        <v>2994</v>
      </c>
      <c r="I1" s="27" t="s">
        <v>2995</v>
      </c>
      <c r="J1" s="27" t="s">
        <v>2996</v>
      </c>
      <c r="K1" s="27" t="s">
        <v>2997</v>
      </c>
      <c r="L1" s="27" t="s">
        <v>2998</v>
      </c>
      <c r="M1" s="27" t="s">
        <v>2999</v>
      </c>
      <c r="N1" s="27" t="s">
        <v>3000</v>
      </c>
      <c r="O1" s="27" t="s">
        <v>3001</v>
      </c>
      <c r="P1" s="27" t="s">
        <v>3002</v>
      </c>
      <c r="Q1" s="27" t="s">
        <v>3003</v>
      </c>
      <c r="R1" s="27" t="s">
        <v>3004</v>
      </c>
      <c r="S1" s="27" t="s">
        <v>3005</v>
      </c>
      <c r="T1" s="27" t="s">
        <v>3006</v>
      </c>
      <c r="U1" s="27" t="s">
        <v>3007</v>
      </c>
      <c r="V1" s="27" t="s">
        <v>3268</v>
      </c>
      <c r="W1" s="27" t="s">
        <v>3008</v>
      </c>
      <c r="X1" s="27" t="s">
        <v>3009</v>
      </c>
      <c r="Y1" s="27" t="s">
        <v>3010</v>
      </c>
    </row>
    <row r="2" spans="1:25" x14ac:dyDescent="0.2">
      <c r="A2">
        <v>1552</v>
      </c>
      <c r="B2" t="s">
        <v>0</v>
      </c>
      <c r="C2" t="s">
        <v>1</v>
      </c>
      <c r="D2">
        <v>0.01</v>
      </c>
      <c r="E2">
        <v>348.21</v>
      </c>
      <c r="F2">
        <v>40.19</v>
      </c>
      <c r="G2" t="s">
        <v>2</v>
      </c>
      <c r="H2" t="s">
        <v>3</v>
      </c>
      <c r="I2" t="s">
        <v>4</v>
      </c>
      <c r="J2" t="s">
        <v>5</v>
      </c>
      <c r="K2" t="s">
        <v>6</v>
      </c>
      <c r="L2" t="s">
        <v>7</v>
      </c>
      <c r="M2">
        <v>0.62</v>
      </c>
      <c r="N2" t="s">
        <v>8</v>
      </c>
      <c r="O2" t="s">
        <v>9</v>
      </c>
      <c r="P2" t="s">
        <v>10</v>
      </c>
      <c r="Q2" t="s">
        <v>11</v>
      </c>
      <c r="R2">
        <v>39056</v>
      </c>
      <c r="S2">
        <v>42005</v>
      </c>
      <c r="T2">
        <v>42008</v>
      </c>
      <c r="U2">
        <v>-337.09199999999998</v>
      </c>
      <c r="V2">
        <v>2</v>
      </c>
      <c r="W2">
        <v>723.54</v>
      </c>
      <c r="X2">
        <v>87486</v>
      </c>
      <c r="Y2" t="s">
        <v>3215</v>
      </c>
    </row>
    <row r="3" spans="1:25" x14ac:dyDescent="0.2">
      <c r="A3">
        <v>2124</v>
      </c>
      <c r="B3" t="s">
        <v>12</v>
      </c>
      <c r="C3" t="s">
        <v>13</v>
      </c>
      <c r="D3">
        <v>0.04</v>
      </c>
      <c r="E3">
        <v>45.19</v>
      </c>
      <c r="F3">
        <v>1.99</v>
      </c>
      <c r="G3" t="s">
        <v>14</v>
      </c>
      <c r="H3" t="s">
        <v>15</v>
      </c>
      <c r="I3" t="s">
        <v>16</v>
      </c>
      <c r="J3" t="s">
        <v>17</v>
      </c>
      <c r="K3" t="s">
        <v>18</v>
      </c>
      <c r="L3" t="s">
        <v>19</v>
      </c>
      <c r="M3">
        <v>0.55000000000000004</v>
      </c>
      <c r="N3" t="s">
        <v>8</v>
      </c>
      <c r="O3" t="s">
        <v>9</v>
      </c>
      <c r="P3" t="s">
        <v>20</v>
      </c>
      <c r="Q3" t="s">
        <v>21</v>
      </c>
      <c r="R3">
        <v>72301</v>
      </c>
      <c r="S3">
        <v>42005</v>
      </c>
      <c r="T3">
        <v>42006</v>
      </c>
      <c r="U3">
        <v>-61.194000000000003</v>
      </c>
      <c r="V3">
        <v>13</v>
      </c>
      <c r="W3">
        <v>609.09</v>
      </c>
      <c r="X3">
        <v>89665</v>
      </c>
      <c r="Y3" t="s">
        <v>3215</v>
      </c>
    </row>
    <row r="4" spans="1:25" x14ac:dyDescent="0.2">
      <c r="A4">
        <v>1418</v>
      </c>
      <c r="B4" t="s">
        <v>22</v>
      </c>
      <c r="C4" t="s">
        <v>23</v>
      </c>
      <c r="D4">
        <v>7.0000000000000007E-2</v>
      </c>
      <c r="E4">
        <v>4.84</v>
      </c>
      <c r="F4">
        <v>0.71</v>
      </c>
      <c r="G4" t="s">
        <v>14</v>
      </c>
      <c r="H4" t="s">
        <v>3</v>
      </c>
      <c r="I4" t="s">
        <v>24</v>
      </c>
      <c r="J4" t="s">
        <v>25</v>
      </c>
      <c r="K4" t="s">
        <v>26</v>
      </c>
      <c r="L4" t="s">
        <v>27</v>
      </c>
      <c r="M4">
        <v>0.52</v>
      </c>
      <c r="N4" t="s">
        <v>8</v>
      </c>
      <c r="O4" t="s">
        <v>28</v>
      </c>
      <c r="P4" t="s">
        <v>29</v>
      </c>
      <c r="Q4" t="s">
        <v>30</v>
      </c>
      <c r="R4">
        <v>46901</v>
      </c>
      <c r="S4">
        <v>42005</v>
      </c>
      <c r="T4">
        <v>42007</v>
      </c>
      <c r="U4">
        <v>25.240200000000002</v>
      </c>
      <c r="V4">
        <v>8</v>
      </c>
      <c r="W4">
        <v>36.58</v>
      </c>
      <c r="X4">
        <v>90539</v>
      </c>
      <c r="Y4" t="s">
        <v>3216</v>
      </c>
    </row>
    <row r="5" spans="1:25" x14ac:dyDescent="0.2">
      <c r="A5">
        <v>1425</v>
      </c>
      <c r="B5" t="s">
        <v>31</v>
      </c>
      <c r="C5" t="s">
        <v>23</v>
      </c>
      <c r="D5">
        <v>0.04</v>
      </c>
      <c r="E5">
        <v>2036.48</v>
      </c>
      <c r="F5">
        <v>14.7</v>
      </c>
      <c r="G5" t="s">
        <v>2</v>
      </c>
      <c r="H5" t="s">
        <v>3</v>
      </c>
      <c r="I5" t="s">
        <v>16</v>
      </c>
      <c r="J5" t="s">
        <v>32</v>
      </c>
      <c r="K5" t="s">
        <v>33</v>
      </c>
      <c r="L5" t="s">
        <v>34</v>
      </c>
      <c r="M5">
        <v>0.55000000000000004</v>
      </c>
      <c r="N5" t="s">
        <v>8</v>
      </c>
      <c r="O5" t="s">
        <v>35</v>
      </c>
      <c r="P5" t="s">
        <v>36</v>
      </c>
      <c r="Q5" t="s">
        <v>37</v>
      </c>
      <c r="R5">
        <v>80525</v>
      </c>
      <c r="S5">
        <v>42005</v>
      </c>
      <c r="T5">
        <v>42010</v>
      </c>
      <c r="U5">
        <v>-4793.0039999999999</v>
      </c>
      <c r="V5">
        <v>1</v>
      </c>
      <c r="W5">
        <v>2013.67</v>
      </c>
      <c r="X5">
        <v>89450</v>
      </c>
      <c r="Y5" t="s">
        <v>3217</v>
      </c>
    </row>
    <row r="6" spans="1:25" x14ac:dyDescent="0.2">
      <c r="A6">
        <v>3275</v>
      </c>
      <c r="B6" t="s">
        <v>38</v>
      </c>
      <c r="C6" t="s">
        <v>23</v>
      </c>
      <c r="D6">
        <v>0.04</v>
      </c>
      <c r="E6">
        <v>449.99</v>
      </c>
      <c r="F6">
        <v>24.49</v>
      </c>
      <c r="G6" t="s">
        <v>14</v>
      </c>
      <c r="H6" t="s">
        <v>3</v>
      </c>
      <c r="I6" t="s">
        <v>16</v>
      </c>
      <c r="J6" t="s">
        <v>39</v>
      </c>
      <c r="K6" t="s">
        <v>40</v>
      </c>
      <c r="L6" t="s">
        <v>41</v>
      </c>
      <c r="M6">
        <v>0.52</v>
      </c>
      <c r="N6" t="s">
        <v>8</v>
      </c>
      <c r="O6" t="s">
        <v>35</v>
      </c>
      <c r="P6" t="s">
        <v>42</v>
      </c>
      <c r="Q6" t="s">
        <v>43</v>
      </c>
      <c r="R6">
        <v>98273</v>
      </c>
      <c r="S6">
        <v>42005</v>
      </c>
      <c r="T6">
        <v>42009</v>
      </c>
      <c r="U6">
        <v>3576.8841000000002</v>
      </c>
      <c r="V6">
        <v>12</v>
      </c>
      <c r="W6">
        <v>5183.8900000000003</v>
      </c>
      <c r="X6">
        <v>86234</v>
      </c>
      <c r="Y6" t="s">
        <v>3217</v>
      </c>
    </row>
    <row r="7" spans="1:25" x14ac:dyDescent="0.2">
      <c r="A7">
        <v>3275</v>
      </c>
      <c r="B7" t="s">
        <v>38</v>
      </c>
      <c r="C7" t="s">
        <v>23</v>
      </c>
      <c r="D7">
        <v>0.01</v>
      </c>
      <c r="E7">
        <v>5.84</v>
      </c>
      <c r="F7">
        <v>1.2</v>
      </c>
      <c r="G7" t="s">
        <v>14</v>
      </c>
      <c r="H7" t="s">
        <v>3</v>
      </c>
      <c r="I7" t="s">
        <v>24</v>
      </c>
      <c r="J7" t="s">
        <v>25</v>
      </c>
      <c r="K7" t="s">
        <v>26</v>
      </c>
      <c r="L7" t="s">
        <v>44</v>
      </c>
      <c r="M7">
        <v>0.55000000000000004</v>
      </c>
      <c r="N7" t="s">
        <v>8</v>
      </c>
      <c r="O7" t="s">
        <v>35</v>
      </c>
      <c r="P7" t="s">
        <v>42</v>
      </c>
      <c r="Q7" t="s">
        <v>43</v>
      </c>
      <c r="R7">
        <v>98273</v>
      </c>
      <c r="S7">
        <v>42005</v>
      </c>
      <c r="T7">
        <v>42014</v>
      </c>
      <c r="U7">
        <v>20.38</v>
      </c>
      <c r="V7">
        <v>6</v>
      </c>
      <c r="W7">
        <v>36.090000000000003</v>
      </c>
      <c r="X7">
        <v>86234</v>
      </c>
      <c r="Y7" t="s">
        <v>3217</v>
      </c>
    </row>
    <row r="8" spans="1:25" x14ac:dyDescent="0.2">
      <c r="A8">
        <v>1910</v>
      </c>
      <c r="B8" t="s">
        <v>45</v>
      </c>
      <c r="C8" t="s">
        <v>46</v>
      </c>
      <c r="D8">
        <v>0.02</v>
      </c>
      <c r="E8">
        <v>29.17</v>
      </c>
      <c r="F8">
        <v>6.27</v>
      </c>
      <c r="G8" t="s">
        <v>14</v>
      </c>
      <c r="H8" t="s">
        <v>47</v>
      </c>
      <c r="I8" t="s">
        <v>24</v>
      </c>
      <c r="J8" t="s">
        <v>48</v>
      </c>
      <c r="K8" t="s">
        <v>49</v>
      </c>
      <c r="L8" t="s">
        <v>50</v>
      </c>
      <c r="M8">
        <v>0.37</v>
      </c>
      <c r="N8" t="s">
        <v>8</v>
      </c>
      <c r="O8" t="s">
        <v>9</v>
      </c>
      <c r="P8" t="s">
        <v>51</v>
      </c>
      <c r="Q8" t="s">
        <v>52</v>
      </c>
      <c r="R8">
        <v>30269</v>
      </c>
      <c r="S8">
        <v>42005</v>
      </c>
      <c r="T8">
        <v>42006</v>
      </c>
      <c r="U8">
        <v>36.905999999999999</v>
      </c>
      <c r="V8">
        <v>2</v>
      </c>
      <c r="W8">
        <v>63.32</v>
      </c>
      <c r="X8">
        <v>91371</v>
      </c>
      <c r="Y8" t="s">
        <v>3215</v>
      </c>
    </row>
    <row r="9" spans="1:25" x14ac:dyDescent="0.2">
      <c r="A9">
        <v>674</v>
      </c>
      <c r="B9" t="s">
        <v>53</v>
      </c>
      <c r="C9" t="s">
        <v>1</v>
      </c>
      <c r="D9">
        <v>0.06</v>
      </c>
      <c r="E9">
        <v>161.55000000000001</v>
      </c>
      <c r="F9">
        <v>19.989999999999998</v>
      </c>
      <c r="G9" t="s">
        <v>14</v>
      </c>
      <c r="H9" t="s">
        <v>3</v>
      </c>
      <c r="I9" t="s">
        <v>24</v>
      </c>
      <c r="J9" t="s">
        <v>54</v>
      </c>
      <c r="K9" t="s">
        <v>49</v>
      </c>
      <c r="L9" t="s">
        <v>55</v>
      </c>
      <c r="M9">
        <v>0.66</v>
      </c>
      <c r="N9" t="s">
        <v>8</v>
      </c>
      <c r="O9" t="s">
        <v>28</v>
      </c>
      <c r="P9" t="s">
        <v>56</v>
      </c>
      <c r="Q9" t="s">
        <v>57</v>
      </c>
      <c r="R9">
        <v>64133</v>
      </c>
      <c r="S9">
        <v>42006</v>
      </c>
      <c r="T9">
        <v>42007</v>
      </c>
      <c r="U9">
        <v>-7.58</v>
      </c>
      <c r="V9">
        <v>3</v>
      </c>
      <c r="W9">
        <v>485.01</v>
      </c>
      <c r="X9">
        <v>88174</v>
      </c>
      <c r="Y9" t="s">
        <v>3216</v>
      </c>
    </row>
    <row r="10" spans="1:25" x14ac:dyDescent="0.2">
      <c r="A10">
        <v>950</v>
      </c>
      <c r="B10" t="s">
        <v>58</v>
      </c>
      <c r="C10" t="s">
        <v>1</v>
      </c>
      <c r="D10">
        <v>0.06</v>
      </c>
      <c r="E10">
        <v>40.98</v>
      </c>
      <c r="F10">
        <v>2.99</v>
      </c>
      <c r="G10" t="s">
        <v>14</v>
      </c>
      <c r="H10" t="s">
        <v>15</v>
      </c>
      <c r="I10" t="s">
        <v>24</v>
      </c>
      <c r="J10" t="s">
        <v>48</v>
      </c>
      <c r="K10" t="s">
        <v>49</v>
      </c>
      <c r="L10" t="s">
        <v>59</v>
      </c>
      <c r="M10">
        <v>0.36</v>
      </c>
      <c r="N10" t="s">
        <v>8</v>
      </c>
      <c r="O10" t="s">
        <v>28</v>
      </c>
      <c r="P10" t="s">
        <v>60</v>
      </c>
      <c r="Q10" t="s">
        <v>61</v>
      </c>
      <c r="R10">
        <v>55372</v>
      </c>
      <c r="S10">
        <v>42006</v>
      </c>
      <c r="T10">
        <v>42008</v>
      </c>
      <c r="U10">
        <v>-14.801880000000001</v>
      </c>
      <c r="V10">
        <v>1</v>
      </c>
      <c r="W10">
        <v>41.6</v>
      </c>
      <c r="X10">
        <v>89083</v>
      </c>
      <c r="Y10" t="s">
        <v>3216</v>
      </c>
    </row>
    <row r="11" spans="1:25" x14ac:dyDescent="0.2">
      <c r="A11">
        <v>1155</v>
      </c>
      <c r="B11" t="s">
        <v>62</v>
      </c>
      <c r="C11" t="s">
        <v>1</v>
      </c>
      <c r="D11">
        <v>0.09</v>
      </c>
      <c r="E11">
        <v>9.11</v>
      </c>
      <c r="F11">
        <v>2.15</v>
      </c>
      <c r="G11" t="s">
        <v>63</v>
      </c>
      <c r="H11" t="s">
        <v>15</v>
      </c>
      <c r="I11" t="s">
        <v>24</v>
      </c>
      <c r="J11" t="s">
        <v>64</v>
      </c>
      <c r="K11" t="s">
        <v>26</v>
      </c>
      <c r="L11" t="s">
        <v>65</v>
      </c>
      <c r="M11">
        <v>0.4</v>
      </c>
      <c r="N11" t="s">
        <v>8</v>
      </c>
      <c r="O11" t="s">
        <v>35</v>
      </c>
      <c r="P11" t="s">
        <v>66</v>
      </c>
      <c r="Q11" t="s">
        <v>67</v>
      </c>
      <c r="R11">
        <v>90640</v>
      </c>
      <c r="S11">
        <v>42006</v>
      </c>
      <c r="T11">
        <v>42008</v>
      </c>
      <c r="U11">
        <v>20.299600000000002</v>
      </c>
      <c r="V11">
        <v>4</v>
      </c>
      <c r="W11">
        <v>34.409999999999997</v>
      </c>
      <c r="X11">
        <v>90853</v>
      </c>
      <c r="Y11" t="s">
        <v>3217</v>
      </c>
    </row>
    <row r="12" spans="1:25" x14ac:dyDescent="0.2">
      <c r="A12">
        <v>1155</v>
      </c>
      <c r="B12" t="s">
        <v>62</v>
      </c>
      <c r="C12" t="s">
        <v>1</v>
      </c>
      <c r="D12">
        <v>0.08</v>
      </c>
      <c r="E12">
        <v>15.04</v>
      </c>
      <c r="F12">
        <v>1.97</v>
      </c>
      <c r="G12" t="s">
        <v>14</v>
      </c>
      <c r="H12" t="s">
        <v>15</v>
      </c>
      <c r="I12" t="s">
        <v>24</v>
      </c>
      <c r="J12" t="s">
        <v>64</v>
      </c>
      <c r="K12" t="s">
        <v>26</v>
      </c>
      <c r="L12" t="s">
        <v>68</v>
      </c>
      <c r="M12">
        <v>0.39</v>
      </c>
      <c r="N12" t="s">
        <v>8</v>
      </c>
      <c r="O12" t="s">
        <v>35</v>
      </c>
      <c r="P12" t="s">
        <v>66</v>
      </c>
      <c r="Q12" t="s">
        <v>67</v>
      </c>
      <c r="R12">
        <v>90640</v>
      </c>
      <c r="S12">
        <v>42006</v>
      </c>
      <c r="T12">
        <v>42006</v>
      </c>
      <c r="U12">
        <v>108.5163</v>
      </c>
      <c r="V12">
        <v>11</v>
      </c>
      <c r="W12">
        <v>157.27000000000001</v>
      </c>
      <c r="X12">
        <v>90853</v>
      </c>
      <c r="Y12" t="s">
        <v>3217</v>
      </c>
    </row>
    <row r="13" spans="1:25" x14ac:dyDescent="0.2">
      <c r="A13">
        <v>2256</v>
      </c>
      <c r="B13" t="s">
        <v>69</v>
      </c>
      <c r="C13" t="s">
        <v>1</v>
      </c>
      <c r="D13">
        <v>7.0000000000000007E-2</v>
      </c>
      <c r="E13">
        <v>60.97</v>
      </c>
      <c r="F13">
        <v>4.5</v>
      </c>
      <c r="G13" t="s">
        <v>63</v>
      </c>
      <c r="H13" t="s">
        <v>70</v>
      </c>
      <c r="I13" t="s">
        <v>24</v>
      </c>
      <c r="J13" t="s">
        <v>71</v>
      </c>
      <c r="K13" t="s">
        <v>49</v>
      </c>
      <c r="L13" t="s">
        <v>72</v>
      </c>
      <c r="M13">
        <v>0.56000000000000005</v>
      </c>
      <c r="N13" t="s">
        <v>8</v>
      </c>
      <c r="O13" t="s">
        <v>9</v>
      </c>
      <c r="P13" t="s">
        <v>73</v>
      </c>
      <c r="Q13" t="s">
        <v>74</v>
      </c>
      <c r="R13">
        <v>28560</v>
      </c>
      <c r="S13">
        <v>42006</v>
      </c>
      <c r="T13">
        <v>42008</v>
      </c>
      <c r="U13">
        <v>-42.588000000000001</v>
      </c>
      <c r="V13">
        <v>6</v>
      </c>
      <c r="W13">
        <v>361.72</v>
      </c>
      <c r="X13">
        <v>87963</v>
      </c>
      <c r="Y13" t="s">
        <v>3215</v>
      </c>
    </row>
    <row r="14" spans="1:25" x14ac:dyDescent="0.2">
      <c r="A14">
        <v>949</v>
      </c>
      <c r="B14" t="s">
        <v>75</v>
      </c>
      <c r="C14" t="s">
        <v>1</v>
      </c>
      <c r="D14">
        <v>0.06</v>
      </c>
      <c r="E14">
        <v>40.98</v>
      </c>
      <c r="F14">
        <v>2.99</v>
      </c>
      <c r="G14" t="s">
        <v>14</v>
      </c>
      <c r="H14" t="s">
        <v>15</v>
      </c>
      <c r="I14" t="s">
        <v>24</v>
      </c>
      <c r="J14" t="s">
        <v>48</v>
      </c>
      <c r="K14" t="s">
        <v>49</v>
      </c>
      <c r="L14" t="s">
        <v>59</v>
      </c>
      <c r="M14">
        <v>0.36</v>
      </c>
      <c r="N14" t="s">
        <v>8</v>
      </c>
      <c r="O14" t="s">
        <v>35</v>
      </c>
      <c r="P14" t="s">
        <v>66</v>
      </c>
      <c r="Q14" t="s">
        <v>76</v>
      </c>
      <c r="R14">
        <v>90049</v>
      </c>
      <c r="S14">
        <v>42006</v>
      </c>
      <c r="T14">
        <v>42008</v>
      </c>
      <c r="U14">
        <v>-19.0992</v>
      </c>
      <c r="V14">
        <v>3</v>
      </c>
      <c r="W14">
        <v>124.81</v>
      </c>
      <c r="X14">
        <v>9285</v>
      </c>
      <c r="Y14" t="s">
        <v>3217</v>
      </c>
    </row>
    <row r="15" spans="1:25" x14ac:dyDescent="0.2">
      <c r="A15">
        <v>1136</v>
      </c>
      <c r="B15" t="s">
        <v>77</v>
      </c>
      <c r="C15" t="s">
        <v>13</v>
      </c>
      <c r="D15">
        <v>0.09</v>
      </c>
      <c r="E15">
        <v>270.97000000000003</v>
      </c>
      <c r="F15">
        <v>28.06</v>
      </c>
      <c r="G15" t="s">
        <v>2</v>
      </c>
      <c r="H15" t="s">
        <v>15</v>
      </c>
      <c r="I15" t="s">
        <v>16</v>
      </c>
      <c r="J15" t="s">
        <v>32</v>
      </c>
      <c r="K15" t="s">
        <v>33</v>
      </c>
      <c r="L15" t="s">
        <v>78</v>
      </c>
      <c r="M15">
        <v>0.56000000000000005</v>
      </c>
      <c r="N15" t="s">
        <v>8</v>
      </c>
      <c r="O15" t="s">
        <v>28</v>
      </c>
      <c r="P15" t="s">
        <v>79</v>
      </c>
      <c r="Q15" t="s">
        <v>80</v>
      </c>
      <c r="R15">
        <v>60188</v>
      </c>
      <c r="S15">
        <v>42006</v>
      </c>
      <c r="T15">
        <v>42008</v>
      </c>
      <c r="U15">
        <v>2660.1432</v>
      </c>
      <c r="V15">
        <v>15</v>
      </c>
      <c r="W15">
        <v>3855.28</v>
      </c>
      <c r="X15">
        <v>87940</v>
      </c>
      <c r="Y15" t="s">
        <v>3216</v>
      </c>
    </row>
    <row r="16" spans="1:25" x14ac:dyDescent="0.2">
      <c r="A16">
        <v>67</v>
      </c>
      <c r="B16" t="s">
        <v>81</v>
      </c>
      <c r="C16" t="s">
        <v>23</v>
      </c>
      <c r="D16">
        <v>0.05</v>
      </c>
      <c r="E16">
        <v>155.06</v>
      </c>
      <c r="F16">
        <v>7.07</v>
      </c>
      <c r="G16" t="s">
        <v>14</v>
      </c>
      <c r="H16" t="s">
        <v>70</v>
      </c>
      <c r="I16" t="s">
        <v>24</v>
      </c>
      <c r="J16" t="s">
        <v>54</v>
      </c>
      <c r="K16" t="s">
        <v>49</v>
      </c>
      <c r="L16" t="s">
        <v>82</v>
      </c>
      <c r="M16">
        <v>0.59</v>
      </c>
      <c r="N16" t="s">
        <v>8</v>
      </c>
      <c r="O16" t="s">
        <v>35</v>
      </c>
      <c r="P16" t="s">
        <v>66</v>
      </c>
      <c r="Q16" t="s">
        <v>83</v>
      </c>
      <c r="R16">
        <v>94559</v>
      </c>
      <c r="S16">
        <v>42006</v>
      </c>
      <c r="T16">
        <v>42013</v>
      </c>
      <c r="U16">
        <v>845.66399999999999</v>
      </c>
      <c r="V16">
        <v>8</v>
      </c>
      <c r="W16">
        <v>1225.5999999999999</v>
      </c>
      <c r="X16">
        <v>87946</v>
      </c>
      <c r="Y16" t="s">
        <v>3217</v>
      </c>
    </row>
    <row r="17" spans="1:25" x14ac:dyDescent="0.2">
      <c r="A17">
        <v>68</v>
      </c>
      <c r="B17" t="s">
        <v>84</v>
      </c>
      <c r="C17" t="s">
        <v>23</v>
      </c>
      <c r="D17">
        <v>0</v>
      </c>
      <c r="E17">
        <v>291.73</v>
      </c>
      <c r="F17">
        <v>48.8</v>
      </c>
      <c r="G17" t="s">
        <v>2</v>
      </c>
      <c r="H17" t="s">
        <v>70</v>
      </c>
      <c r="I17" t="s">
        <v>4</v>
      </c>
      <c r="J17" t="s">
        <v>85</v>
      </c>
      <c r="K17" t="s">
        <v>33</v>
      </c>
      <c r="L17" t="s">
        <v>86</v>
      </c>
      <c r="M17">
        <v>0.56000000000000005</v>
      </c>
      <c r="N17" t="s">
        <v>8</v>
      </c>
      <c r="O17" t="s">
        <v>87</v>
      </c>
      <c r="P17" t="s">
        <v>88</v>
      </c>
      <c r="Q17" t="s">
        <v>89</v>
      </c>
      <c r="R17">
        <v>10177</v>
      </c>
      <c r="S17">
        <v>42006</v>
      </c>
      <c r="T17">
        <v>42006</v>
      </c>
      <c r="U17">
        <v>-308.928</v>
      </c>
      <c r="V17">
        <v>4</v>
      </c>
      <c r="W17">
        <v>1239.06</v>
      </c>
      <c r="X17">
        <v>37537</v>
      </c>
      <c r="Y17" t="s">
        <v>3218</v>
      </c>
    </row>
    <row r="18" spans="1:25" x14ac:dyDescent="0.2">
      <c r="A18">
        <v>68</v>
      </c>
      <c r="B18" t="s">
        <v>84</v>
      </c>
      <c r="C18" t="s">
        <v>23</v>
      </c>
      <c r="D18">
        <v>7.0000000000000007E-2</v>
      </c>
      <c r="E18">
        <v>100.98</v>
      </c>
      <c r="F18">
        <v>45</v>
      </c>
      <c r="G18" t="s">
        <v>2</v>
      </c>
      <c r="H18" t="s">
        <v>70</v>
      </c>
      <c r="I18" t="s">
        <v>4</v>
      </c>
      <c r="J18" t="s">
        <v>85</v>
      </c>
      <c r="K18" t="s">
        <v>33</v>
      </c>
      <c r="L18" t="s">
        <v>90</v>
      </c>
      <c r="M18">
        <v>0.69</v>
      </c>
      <c r="N18" t="s">
        <v>8</v>
      </c>
      <c r="O18" t="s">
        <v>87</v>
      </c>
      <c r="P18" t="s">
        <v>88</v>
      </c>
      <c r="Q18" t="s">
        <v>89</v>
      </c>
      <c r="R18">
        <v>10177</v>
      </c>
      <c r="S18">
        <v>42006</v>
      </c>
      <c r="T18">
        <v>42008</v>
      </c>
      <c r="U18">
        <v>-1679.76</v>
      </c>
      <c r="V18">
        <v>43</v>
      </c>
      <c r="W18">
        <v>4083.19</v>
      </c>
      <c r="X18">
        <v>37537</v>
      </c>
      <c r="Y18" t="s">
        <v>3218</v>
      </c>
    </row>
    <row r="19" spans="1:25" x14ac:dyDescent="0.2">
      <c r="A19">
        <v>68</v>
      </c>
      <c r="B19" t="s">
        <v>84</v>
      </c>
      <c r="C19" t="s">
        <v>23</v>
      </c>
      <c r="D19">
        <v>0.05</v>
      </c>
      <c r="E19">
        <v>155.06</v>
      </c>
      <c r="F19">
        <v>7.07</v>
      </c>
      <c r="G19" t="s">
        <v>14</v>
      </c>
      <c r="H19" t="s">
        <v>70</v>
      </c>
      <c r="I19" t="s">
        <v>24</v>
      </c>
      <c r="J19" t="s">
        <v>54</v>
      </c>
      <c r="K19" t="s">
        <v>49</v>
      </c>
      <c r="L19" t="s">
        <v>82</v>
      </c>
      <c r="M19">
        <v>0.59</v>
      </c>
      <c r="N19" t="s">
        <v>8</v>
      </c>
      <c r="O19" t="s">
        <v>87</v>
      </c>
      <c r="P19" t="s">
        <v>88</v>
      </c>
      <c r="Q19" t="s">
        <v>89</v>
      </c>
      <c r="R19">
        <v>10177</v>
      </c>
      <c r="S19">
        <v>42006</v>
      </c>
      <c r="T19">
        <v>42013</v>
      </c>
      <c r="U19">
        <v>575.39599999999996</v>
      </c>
      <c r="V19">
        <v>32</v>
      </c>
      <c r="W19">
        <v>4902.38</v>
      </c>
      <c r="X19">
        <v>37537</v>
      </c>
      <c r="Y19" t="s">
        <v>3218</v>
      </c>
    </row>
    <row r="20" spans="1:25" x14ac:dyDescent="0.2">
      <c r="A20">
        <v>164</v>
      </c>
      <c r="B20" t="s">
        <v>91</v>
      </c>
      <c r="C20" t="s">
        <v>92</v>
      </c>
      <c r="D20">
        <v>0.05</v>
      </c>
      <c r="E20">
        <v>100.98</v>
      </c>
      <c r="F20">
        <v>35.840000000000003</v>
      </c>
      <c r="G20" t="s">
        <v>2</v>
      </c>
      <c r="H20" t="s">
        <v>47</v>
      </c>
      <c r="I20" t="s">
        <v>4</v>
      </c>
      <c r="J20" t="s">
        <v>93</v>
      </c>
      <c r="K20" t="s">
        <v>6</v>
      </c>
      <c r="L20" t="s">
        <v>94</v>
      </c>
      <c r="M20">
        <v>0.62</v>
      </c>
      <c r="N20" t="s">
        <v>8</v>
      </c>
      <c r="O20" t="s">
        <v>35</v>
      </c>
      <c r="P20" t="s">
        <v>42</v>
      </c>
      <c r="Q20" t="s">
        <v>95</v>
      </c>
      <c r="R20">
        <v>99352</v>
      </c>
      <c r="S20">
        <v>42006</v>
      </c>
      <c r="T20">
        <v>42008</v>
      </c>
      <c r="U20">
        <v>-111.4</v>
      </c>
      <c r="V20">
        <v>7</v>
      </c>
      <c r="W20">
        <v>715.55</v>
      </c>
      <c r="X20">
        <v>89961</v>
      </c>
      <c r="Y20" t="s">
        <v>3217</v>
      </c>
    </row>
    <row r="21" spans="1:25" x14ac:dyDescent="0.2">
      <c r="A21">
        <v>164</v>
      </c>
      <c r="B21" t="s">
        <v>91</v>
      </c>
      <c r="C21" t="s">
        <v>92</v>
      </c>
      <c r="D21">
        <v>0.02</v>
      </c>
      <c r="E21">
        <v>4.9800000000000004</v>
      </c>
      <c r="F21">
        <v>5.49</v>
      </c>
      <c r="G21" t="s">
        <v>14</v>
      </c>
      <c r="H21" t="s">
        <v>47</v>
      </c>
      <c r="I21" t="s">
        <v>24</v>
      </c>
      <c r="J21" t="s">
        <v>64</v>
      </c>
      <c r="K21" t="s">
        <v>49</v>
      </c>
      <c r="L21" t="s">
        <v>96</v>
      </c>
      <c r="M21">
        <v>0.38</v>
      </c>
      <c r="N21" t="s">
        <v>8</v>
      </c>
      <c r="O21" t="s">
        <v>35</v>
      </c>
      <c r="P21" t="s">
        <v>42</v>
      </c>
      <c r="Q21" t="s">
        <v>95</v>
      </c>
      <c r="R21">
        <v>99352</v>
      </c>
      <c r="S21">
        <v>42006</v>
      </c>
      <c r="T21">
        <v>42007</v>
      </c>
      <c r="U21">
        <v>-77.03</v>
      </c>
      <c r="V21">
        <v>9</v>
      </c>
      <c r="W21">
        <v>45.63</v>
      </c>
      <c r="X21">
        <v>89961</v>
      </c>
      <c r="Y21" t="s">
        <v>3217</v>
      </c>
    </row>
    <row r="22" spans="1:25" x14ac:dyDescent="0.2">
      <c r="A22">
        <v>258</v>
      </c>
      <c r="B22" t="s">
        <v>97</v>
      </c>
      <c r="C22" t="s">
        <v>92</v>
      </c>
      <c r="D22">
        <v>0.05</v>
      </c>
      <c r="E22">
        <v>17.48</v>
      </c>
      <c r="F22">
        <v>1.99</v>
      </c>
      <c r="G22" t="s">
        <v>14</v>
      </c>
      <c r="H22" t="s">
        <v>15</v>
      </c>
      <c r="I22" t="s">
        <v>16</v>
      </c>
      <c r="J22" t="s">
        <v>17</v>
      </c>
      <c r="K22" t="s">
        <v>18</v>
      </c>
      <c r="L22" t="s">
        <v>98</v>
      </c>
      <c r="M22">
        <v>0.45</v>
      </c>
      <c r="N22" t="s">
        <v>8</v>
      </c>
      <c r="O22" t="s">
        <v>9</v>
      </c>
      <c r="P22" t="s">
        <v>99</v>
      </c>
      <c r="Q22" t="s">
        <v>100</v>
      </c>
      <c r="R22">
        <v>33772</v>
      </c>
      <c r="S22">
        <v>42006</v>
      </c>
      <c r="T22">
        <v>42008</v>
      </c>
      <c r="U22">
        <v>-127.008</v>
      </c>
      <c r="V22">
        <v>3</v>
      </c>
      <c r="W22">
        <v>52.47</v>
      </c>
      <c r="X22">
        <v>85858</v>
      </c>
      <c r="Y22" t="s">
        <v>3215</v>
      </c>
    </row>
    <row r="23" spans="1:25" x14ac:dyDescent="0.2">
      <c r="A23">
        <v>349</v>
      </c>
      <c r="B23" t="s">
        <v>101</v>
      </c>
      <c r="C23" t="s">
        <v>92</v>
      </c>
      <c r="D23">
        <v>0.04</v>
      </c>
      <c r="E23">
        <v>99.23</v>
      </c>
      <c r="F23">
        <v>8.99</v>
      </c>
      <c r="G23" t="s">
        <v>14</v>
      </c>
      <c r="H23" t="s">
        <v>47</v>
      </c>
      <c r="I23" t="s">
        <v>4</v>
      </c>
      <c r="J23" t="s">
        <v>102</v>
      </c>
      <c r="K23" t="s">
        <v>18</v>
      </c>
      <c r="L23" t="s">
        <v>103</v>
      </c>
      <c r="M23">
        <v>0.35</v>
      </c>
      <c r="N23" t="s">
        <v>8</v>
      </c>
      <c r="O23" t="s">
        <v>9</v>
      </c>
      <c r="P23" t="s">
        <v>99</v>
      </c>
      <c r="Q23" t="s">
        <v>104</v>
      </c>
      <c r="R23">
        <v>33132</v>
      </c>
      <c r="S23">
        <v>42006</v>
      </c>
      <c r="T23">
        <v>42008</v>
      </c>
      <c r="U23">
        <v>1916.6757</v>
      </c>
      <c r="V23">
        <v>54</v>
      </c>
      <c r="W23">
        <v>5555.6</v>
      </c>
      <c r="X23">
        <v>11527</v>
      </c>
      <c r="Y23" t="s">
        <v>3215</v>
      </c>
    </row>
    <row r="24" spans="1:25" x14ac:dyDescent="0.2">
      <c r="A24">
        <v>351</v>
      </c>
      <c r="B24" t="s">
        <v>105</v>
      </c>
      <c r="C24" t="s">
        <v>92</v>
      </c>
      <c r="D24">
        <v>0.04</v>
      </c>
      <c r="E24">
        <v>99.23</v>
      </c>
      <c r="F24">
        <v>8.99</v>
      </c>
      <c r="G24" t="s">
        <v>14</v>
      </c>
      <c r="H24" t="s">
        <v>47</v>
      </c>
      <c r="I24" t="s">
        <v>4</v>
      </c>
      <c r="J24" t="s">
        <v>102</v>
      </c>
      <c r="K24" t="s">
        <v>18</v>
      </c>
      <c r="L24" t="s">
        <v>103</v>
      </c>
      <c r="M24">
        <v>0.35</v>
      </c>
      <c r="N24" t="s">
        <v>8</v>
      </c>
      <c r="O24" t="s">
        <v>87</v>
      </c>
      <c r="P24" t="s">
        <v>88</v>
      </c>
      <c r="Q24" t="s">
        <v>106</v>
      </c>
      <c r="R24">
        <v>13601</v>
      </c>
      <c r="S24">
        <v>42006</v>
      </c>
      <c r="T24">
        <v>42008</v>
      </c>
      <c r="U24">
        <v>993.83460000000002</v>
      </c>
      <c r="V24">
        <v>14</v>
      </c>
      <c r="W24">
        <v>1440.34</v>
      </c>
      <c r="X24">
        <v>88686</v>
      </c>
      <c r="Y24" t="s">
        <v>3218</v>
      </c>
    </row>
    <row r="25" spans="1:25" x14ac:dyDescent="0.2">
      <c r="A25">
        <v>388</v>
      </c>
      <c r="B25" t="s">
        <v>107</v>
      </c>
      <c r="C25" t="s">
        <v>1</v>
      </c>
      <c r="D25">
        <v>0.03</v>
      </c>
      <c r="E25">
        <v>5.28</v>
      </c>
      <c r="F25">
        <v>5.66</v>
      </c>
      <c r="G25" t="s">
        <v>14</v>
      </c>
      <c r="H25" t="s">
        <v>70</v>
      </c>
      <c r="I25" t="s">
        <v>24</v>
      </c>
      <c r="J25" t="s">
        <v>64</v>
      </c>
      <c r="K25" t="s">
        <v>49</v>
      </c>
      <c r="L25" t="s">
        <v>108</v>
      </c>
      <c r="M25">
        <v>0.4</v>
      </c>
      <c r="N25" t="s">
        <v>8</v>
      </c>
      <c r="O25" t="s">
        <v>28</v>
      </c>
      <c r="P25" t="s">
        <v>109</v>
      </c>
      <c r="Q25" t="s">
        <v>110</v>
      </c>
      <c r="R25">
        <v>68847</v>
      </c>
      <c r="S25">
        <v>42007</v>
      </c>
      <c r="T25">
        <v>42009</v>
      </c>
      <c r="U25">
        <v>-51.559199999999997</v>
      </c>
      <c r="V25">
        <v>4</v>
      </c>
      <c r="W25">
        <v>22.82</v>
      </c>
      <c r="X25">
        <v>90337</v>
      </c>
      <c r="Y25" t="s">
        <v>3216</v>
      </c>
    </row>
    <row r="26" spans="1:25" x14ac:dyDescent="0.2">
      <c r="A26">
        <v>388</v>
      </c>
      <c r="B26" t="s">
        <v>107</v>
      </c>
      <c r="C26" t="s">
        <v>1</v>
      </c>
      <c r="D26">
        <v>0.01</v>
      </c>
      <c r="E26">
        <v>110.99</v>
      </c>
      <c r="F26">
        <v>2.5</v>
      </c>
      <c r="G26" t="s">
        <v>14</v>
      </c>
      <c r="H26" t="s">
        <v>70</v>
      </c>
      <c r="I26" t="s">
        <v>16</v>
      </c>
      <c r="J26" t="s">
        <v>111</v>
      </c>
      <c r="K26" t="s">
        <v>49</v>
      </c>
      <c r="L26" t="s">
        <v>112</v>
      </c>
      <c r="M26">
        <v>0.56999999999999995</v>
      </c>
      <c r="N26" t="s">
        <v>8</v>
      </c>
      <c r="O26" t="s">
        <v>28</v>
      </c>
      <c r="P26" t="s">
        <v>109</v>
      </c>
      <c r="Q26" t="s">
        <v>110</v>
      </c>
      <c r="R26">
        <v>68847</v>
      </c>
      <c r="S26">
        <v>42007</v>
      </c>
      <c r="T26">
        <v>42010</v>
      </c>
      <c r="U26">
        <v>-263.56572</v>
      </c>
      <c r="V26">
        <v>2</v>
      </c>
      <c r="W26">
        <v>188.66</v>
      </c>
      <c r="X26">
        <v>90337</v>
      </c>
      <c r="Y26" t="s">
        <v>3216</v>
      </c>
    </row>
    <row r="27" spans="1:25" x14ac:dyDescent="0.2">
      <c r="A27">
        <v>114</v>
      </c>
      <c r="B27" t="s">
        <v>113</v>
      </c>
      <c r="C27" t="s">
        <v>13</v>
      </c>
      <c r="D27">
        <v>0.03</v>
      </c>
      <c r="E27">
        <v>4.26</v>
      </c>
      <c r="F27">
        <v>1.2</v>
      </c>
      <c r="G27" t="s">
        <v>14</v>
      </c>
      <c r="H27" t="s">
        <v>47</v>
      </c>
      <c r="I27" t="s">
        <v>24</v>
      </c>
      <c r="J27" t="s">
        <v>25</v>
      </c>
      <c r="K27" t="s">
        <v>26</v>
      </c>
      <c r="L27" t="s">
        <v>114</v>
      </c>
      <c r="M27">
        <v>0.44</v>
      </c>
      <c r="N27" t="s">
        <v>8</v>
      </c>
      <c r="O27" t="s">
        <v>35</v>
      </c>
      <c r="P27" t="s">
        <v>115</v>
      </c>
      <c r="Q27" t="s">
        <v>116</v>
      </c>
      <c r="R27">
        <v>97035</v>
      </c>
      <c r="S27">
        <v>42007</v>
      </c>
      <c r="T27">
        <v>42008</v>
      </c>
      <c r="U27">
        <v>18.658000000000001</v>
      </c>
      <c r="V27">
        <v>7</v>
      </c>
      <c r="W27">
        <v>29.5</v>
      </c>
      <c r="X27">
        <v>89583</v>
      </c>
      <c r="Y27" t="s">
        <v>3217</v>
      </c>
    </row>
    <row r="28" spans="1:25" x14ac:dyDescent="0.2">
      <c r="A28">
        <v>117</v>
      </c>
      <c r="B28" t="s">
        <v>117</v>
      </c>
      <c r="C28" t="s">
        <v>13</v>
      </c>
      <c r="D28">
        <v>0.03</v>
      </c>
      <c r="E28">
        <v>4.26</v>
      </c>
      <c r="F28">
        <v>1.2</v>
      </c>
      <c r="G28" t="s">
        <v>14</v>
      </c>
      <c r="H28" t="s">
        <v>47</v>
      </c>
      <c r="I28" t="s">
        <v>24</v>
      </c>
      <c r="J28" t="s">
        <v>25</v>
      </c>
      <c r="K28" t="s">
        <v>26</v>
      </c>
      <c r="L28" t="s">
        <v>114</v>
      </c>
      <c r="M28">
        <v>0.44</v>
      </c>
      <c r="N28" t="s">
        <v>8</v>
      </c>
      <c r="O28" t="s">
        <v>35</v>
      </c>
      <c r="P28" t="s">
        <v>42</v>
      </c>
      <c r="Q28" t="s">
        <v>118</v>
      </c>
      <c r="R28">
        <v>98103</v>
      </c>
      <c r="S28">
        <v>42007</v>
      </c>
      <c r="T28">
        <v>42008</v>
      </c>
      <c r="U28">
        <v>9.82</v>
      </c>
      <c r="V28">
        <v>29</v>
      </c>
      <c r="W28">
        <v>122.23</v>
      </c>
      <c r="X28">
        <v>7909</v>
      </c>
      <c r="Y28" t="s">
        <v>3217</v>
      </c>
    </row>
    <row r="29" spans="1:25" x14ac:dyDescent="0.2">
      <c r="A29">
        <v>1988</v>
      </c>
      <c r="B29" t="s">
        <v>119</v>
      </c>
      <c r="C29" t="s">
        <v>13</v>
      </c>
      <c r="D29">
        <v>0.05</v>
      </c>
      <c r="E29">
        <v>20.98</v>
      </c>
      <c r="F29">
        <v>21.2</v>
      </c>
      <c r="G29" t="s">
        <v>14</v>
      </c>
      <c r="H29" t="s">
        <v>47</v>
      </c>
      <c r="I29" t="s">
        <v>4</v>
      </c>
      <c r="J29" t="s">
        <v>102</v>
      </c>
      <c r="K29" t="s">
        <v>120</v>
      </c>
      <c r="L29" t="s">
        <v>121</v>
      </c>
      <c r="M29">
        <v>0.78</v>
      </c>
      <c r="N29" t="s">
        <v>8</v>
      </c>
      <c r="O29" t="s">
        <v>35</v>
      </c>
      <c r="P29" t="s">
        <v>122</v>
      </c>
      <c r="Q29" t="s">
        <v>123</v>
      </c>
      <c r="R29">
        <v>84020</v>
      </c>
      <c r="S29">
        <v>42007</v>
      </c>
      <c r="T29">
        <v>42008</v>
      </c>
      <c r="U29">
        <v>-181.102</v>
      </c>
      <c r="V29">
        <v>3</v>
      </c>
      <c r="W29">
        <v>65.69</v>
      </c>
      <c r="X29">
        <v>89999</v>
      </c>
      <c r="Y29" t="s">
        <v>3217</v>
      </c>
    </row>
    <row r="30" spans="1:25" x14ac:dyDescent="0.2">
      <c r="A30">
        <v>2131</v>
      </c>
      <c r="B30" t="s">
        <v>124</v>
      </c>
      <c r="C30" t="s">
        <v>13</v>
      </c>
      <c r="D30">
        <v>0.09</v>
      </c>
      <c r="E30">
        <v>150.97999999999999</v>
      </c>
      <c r="F30">
        <v>66.27</v>
      </c>
      <c r="G30" t="s">
        <v>2</v>
      </c>
      <c r="H30" t="s">
        <v>47</v>
      </c>
      <c r="I30" t="s">
        <v>4</v>
      </c>
      <c r="J30" t="s">
        <v>93</v>
      </c>
      <c r="K30" t="s">
        <v>6</v>
      </c>
      <c r="L30" t="s">
        <v>125</v>
      </c>
      <c r="M30">
        <v>0.65</v>
      </c>
      <c r="N30" t="s">
        <v>8</v>
      </c>
      <c r="O30" t="s">
        <v>28</v>
      </c>
      <c r="P30" t="s">
        <v>56</v>
      </c>
      <c r="Q30" t="s">
        <v>126</v>
      </c>
      <c r="R30">
        <v>64118</v>
      </c>
      <c r="S30">
        <v>42007</v>
      </c>
      <c r="T30">
        <v>42008</v>
      </c>
      <c r="U30">
        <v>-407.85</v>
      </c>
      <c r="V30">
        <v>2</v>
      </c>
      <c r="W30">
        <v>302.33999999999997</v>
      </c>
      <c r="X30">
        <v>90079</v>
      </c>
      <c r="Y30" t="s">
        <v>3216</v>
      </c>
    </row>
    <row r="31" spans="1:25" x14ac:dyDescent="0.2">
      <c r="A31">
        <v>2302</v>
      </c>
      <c r="B31" t="s">
        <v>127</v>
      </c>
      <c r="C31" t="s">
        <v>13</v>
      </c>
      <c r="D31">
        <v>0.1</v>
      </c>
      <c r="E31">
        <v>12.53</v>
      </c>
      <c r="F31">
        <v>0.49</v>
      </c>
      <c r="G31" t="s">
        <v>14</v>
      </c>
      <c r="H31" t="s">
        <v>70</v>
      </c>
      <c r="I31" t="s">
        <v>24</v>
      </c>
      <c r="J31" t="s">
        <v>128</v>
      </c>
      <c r="K31" t="s">
        <v>49</v>
      </c>
      <c r="L31" t="s">
        <v>129</v>
      </c>
      <c r="M31">
        <v>0.38</v>
      </c>
      <c r="N31" t="s">
        <v>8</v>
      </c>
      <c r="O31" t="s">
        <v>9</v>
      </c>
      <c r="P31" t="s">
        <v>99</v>
      </c>
      <c r="Q31" t="s">
        <v>130</v>
      </c>
      <c r="R31">
        <v>32404</v>
      </c>
      <c r="S31">
        <v>42007</v>
      </c>
      <c r="T31">
        <v>42008</v>
      </c>
      <c r="U31">
        <v>244.464</v>
      </c>
      <c r="V31">
        <v>8</v>
      </c>
      <c r="W31">
        <v>92.02</v>
      </c>
      <c r="X31">
        <v>87696</v>
      </c>
      <c r="Y31" t="s">
        <v>3215</v>
      </c>
    </row>
    <row r="32" spans="1:25" x14ac:dyDescent="0.2">
      <c r="A32">
        <v>2302</v>
      </c>
      <c r="B32" t="s">
        <v>127</v>
      </c>
      <c r="C32" t="s">
        <v>13</v>
      </c>
      <c r="D32">
        <v>0.1</v>
      </c>
      <c r="E32">
        <v>146.34</v>
      </c>
      <c r="F32">
        <v>43.75</v>
      </c>
      <c r="G32" t="s">
        <v>2</v>
      </c>
      <c r="H32" t="s">
        <v>70</v>
      </c>
      <c r="I32" t="s">
        <v>4</v>
      </c>
      <c r="J32" t="s">
        <v>5</v>
      </c>
      <c r="K32" t="s">
        <v>6</v>
      </c>
      <c r="L32" t="s">
        <v>131</v>
      </c>
      <c r="M32">
        <v>0.64</v>
      </c>
      <c r="N32" t="s">
        <v>8</v>
      </c>
      <c r="O32" t="s">
        <v>9</v>
      </c>
      <c r="P32" t="s">
        <v>99</v>
      </c>
      <c r="Q32" t="s">
        <v>130</v>
      </c>
      <c r="R32">
        <v>32404</v>
      </c>
      <c r="S32">
        <v>42007</v>
      </c>
      <c r="T32">
        <v>42008</v>
      </c>
      <c r="U32">
        <v>-473.57799999999997</v>
      </c>
      <c r="V32">
        <v>2</v>
      </c>
      <c r="W32">
        <v>283.55</v>
      </c>
      <c r="X32">
        <v>87696</v>
      </c>
      <c r="Y32" t="s">
        <v>3215</v>
      </c>
    </row>
    <row r="33" spans="1:25" x14ac:dyDescent="0.2">
      <c r="A33">
        <v>2303</v>
      </c>
      <c r="B33" t="s">
        <v>132</v>
      </c>
      <c r="C33" t="s">
        <v>13</v>
      </c>
      <c r="D33">
        <v>0.1</v>
      </c>
      <c r="E33">
        <v>146.34</v>
      </c>
      <c r="F33">
        <v>43.75</v>
      </c>
      <c r="G33" t="s">
        <v>2</v>
      </c>
      <c r="H33" t="s">
        <v>70</v>
      </c>
      <c r="I33" t="s">
        <v>4</v>
      </c>
      <c r="J33" t="s">
        <v>5</v>
      </c>
      <c r="K33" t="s">
        <v>6</v>
      </c>
      <c r="L33" t="s">
        <v>131</v>
      </c>
      <c r="M33">
        <v>0.64</v>
      </c>
      <c r="N33" t="s">
        <v>8</v>
      </c>
      <c r="O33" t="s">
        <v>87</v>
      </c>
      <c r="P33" t="s">
        <v>88</v>
      </c>
      <c r="Q33" t="s">
        <v>89</v>
      </c>
      <c r="R33">
        <v>10011</v>
      </c>
      <c r="S33">
        <v>42007</v>
      </c>
      <c r="T33">
        <v>42008</v>
      </c>
      <c r="U33">
        <v>-270.85000000000002</v>
      </c>
      <c r="V33">
        <v>6</v>
      </c>
      <c r="W33">
        <v>850.64</v>
      </c>
      <c r="X33">
        <v>37987</v>
      </c>
      <c r="Y33" t="s">
        <v>3218</v>
      </c>
    </row>
    <row r="34" spans="1:25" x14ac:dyDescent="0.2">
      <c r="A34">
        <v>2458</v>
      </c>
      <c r="B34" t="s">
        <v>133</v>
      </c>
      <c r="C34" t="s">
        <v>13</v>
      </c>
      <c r="D34">
        <v>0.03</v>
      </c>
      <c r="E34">
        <v>6.48</v>
      </c>
      <c r="F34">
        <v>8.73</v>
      </c>
      <c r="G34" t="s">
        <v>14</v>
      </c>
      <c r="H34" t="s">
        <v>47</v>
      </c>
      <c r="I34" t="s">
        <v>24</v>
      </c>
      <c r="J34" t="s">
        <v>64</v>
      </c>
      <c r="K34" t="s">
        <v>49</v>
      </c>
      <c r="L34" t="s">
        <v>134</v>
      </c>
      <c r="M34">
        <v>0.37</v>
      </c>
      <c r="N34" t="s">
        <v>8</v>
      </c>
      <c r="O34" t="s">
        <v>28</v>
      </c>
      <c r="P34" t="s">
        <v>60</v>
      </c>
      <c r="Q34" t="s">
        <v>135</v>
      </c>
      <c r="R34">
        <v>55410</v>
      </c>
      <c r="S34">
        <v>42007</v>
      </c>
      <c r="T34">
        <v>42009</v>
      </c>
      <c r="U34">
        <v>-35.04</v>
      </c>
      <c r="V34">
        <v>2</v>
      </c>
      <c r="W34">
        <v>15.95</v>
      </c>
      <c r="X34">
        <v>91285</v>
      </c>
      <c r="Y34" t="s">
        <v>3216</v>
      </c>
    </row>
    <row r="35" spans="1:25" x14ac:dyDescent="0.2">
      <c r="A35">
        <v>2460</v>
      </c>
      <c r="B35" t="s">
        <v>136</v>
      </c>
      <c r="C35" t="s">
        <v>13</v>
      </c>
      <c r="D35">
        <v>0.03</v>
      </c>
      <c r="E35">
        <v>6.48</v>
      </c>
      <c r="F35">
        <v>8.73</v>
      </c>
      <c r="G35" t="s">
        <v>14</v>
      </c>
      <c r="H35" t="s">
        <v>47</v>
      </c>
      <c r="I35" t="s">
        <v>24</v>
      </c>
      <c r="J35" t="s">
        <v>64</v>
      </c>
      <c r="K35" t="s">
        <v>49</v>
      </c>
      <c r="L35" t="s">
        <v>134</v>
      </c>
      <c r="M35">
        <v>0.37</v>
      </c>
      <c r="N35" t="s">
        <v>8</v>
      </c>
      <c r="O35" t="s">
        <v>87</v>
      </c>
      <c r="P35" t="s">
        <v>88</v>
      </c>
      <c r="Q35" t="s">
        <v>89</v>
      </c>
      <c r="R35">
        <v>10035</v>
      </c>
      <c r="S35">
        <v>42007</v>
      </c>
      <c r="T35">
        <v>42009</v>
      </c>
      <c r="U35">
        <v>-35.04</v>
      </c>
      <c r="V35">
        <v>8</v>
      </c>
      <c r="W35">
        <v>63.78</v>
      </c>
      <c r="X35">
        <v>30785</v>
      </c>
      <c r="Y35" t="s">
        <v>3218</v>
      </c>
    </row>
    <row r="36" spans="1:25" x14ac:dyDescent="0.2">
      <c r="A36">
        <v>2460</v>
      </c>
      <c r="B36" t="s">
        <v>136</v>
      </c>
      <c r="C36" t="s">
        <v>13</v>
      </c>
      <c r="D36">
        <v>7.0000000000000007E-2</v>
      </c>
      <c r="E36">
        <v>9.93</v>
      </c>
      <c r="F36">
        <v>1.0900000000000001</v>
      </c>
      <c r="G36" t="s">
        <v>14</v>
      </c>
      <c r="H36" t="s">
        <v>47</v>
      </c>
      <c r="I36" t="s">
        <v>24</v>
      </c>
      <c r="J36" t="s">
        <v>25</v>
      </c>
      <c r="K36" t="s">
        <v>26</v>
      </c>
      <c r="L36" t="s">
        <v>137</v>
      </c>
      <c r="M36">
        <v>0.43</v>
      </c>
      <c r="N36" t="s">
        <v>8</v>
      </c>
      <c r="O36" t="s">
        <v>87</v>
      </c>
      <c r="P36" t="s">
        <v>88</v>
      </c>
      <c r="Q36" t="s">
        <v>89</v>
      </c>
      <c r="R36">
        <v>10035</v>
      </c>
      <c r="S36">
        <v>42007</v>
      </c>
      <c r="T36">
        <v>42010</v>
      </c>
      <c r="U36">
        <v>149.53</v>
      </c>
      <c r="V36">
        <v>46</v>
      </c>
      <c r="W36">
        <v>451.61</v>
      </c>
      <c r="X36">
        <v>30785</v>
      </c>
      <c r="Y36" t="s">
        <v>3218</v>
      </c>
    </row>
    <row r="37" spans="1:25" x14ac:dyDescent="0.2">
      <c r="A37">
        <v>2579</v>
      </c>
      <c r="B37" t="s">
        <v>138</v>
      </c>
      <c r="C37" t="s">
        <v>13</v>
      </c>
      <c r="D37">
        <v>0.09</v>
      </c>
      <c r="E37">
        <v>212.6</v>
      </c>
      <c r="F37">
        <v>52.2</v>
      </c>
      <c r="G37" t="s">
        <v>2</v>
      </c>
      <c r="H37" t="s">
        <v>47</v>
      </c>
      <c r="I37" t="s">
        <v>4</v>
      </c>
      <c r="J37" t="s">
        <v>5</v>
      </c>
      <c r="K37" t="s">
        <v>6</v>
      </c>
      <c r="L37" t="s">
        <v>139</v>
      </c>
      <c r="M37">
        <v>0.64</v>
      </c>
      <c r="N37" t="s">
        <v>8</v>
      </c>
      <c r="O37" t="s">
        <v>9</v>
      </c>
      <c r="P37" t="s">
        <v>140</v>
      </c>
      <c r="Q37" t="s">
        <v>141</v>
      </c>
      <c r="R37">
        <v>36869</v>
      </c>
      <c r="S37">
        <v>42007</v>
      </c>
      <c r="T37">
        <v>42008</v>
      </c>
      <c r="U37">
        <v>-274.49799999999999</v>
      </c>
      <c r="V37">
        <v>1</v>
      </c>
      <c r="W37">
        <v>174.5</v>
      </c>
      <c r="X37">
        <v>88296</v>
      </c>
      <c r="Y37" t="s">
        <v>3215</v>
      </c>
    </row>
    <row r="38" spans="1:25" x14ac:dyDescent="0.2">
      <c r="A38">
        <v>169</v>
      </c>
      <c r="B38" t="s">
        <v>142</v>
      </c>
      <c r="C38" t="s">
        <v>23</v>
      </c>
      <c r="D38">
        <v>0.08</v>
      </c>
      <c r="E38">
        <v>43.22</v>
      </c>
      <c r="F38">
        <v>16.71</v>
      </c>
      <c r="G38" t="s">
        <v>14</v>
      </c>
      <c r="H38" t="s">
        <v>70</v>
      </c>
      <c r="I38" t="s">
        <v>16</v>
      </c>
      <c r="J38" t="s">
        <v>17</v>
      </c>
      <c r="K38" t="s">
        <v>49</v>
      </c>
      <c r="L38" t="s">
        <v>143</v>
      </c>
      <c r="M38">
        <v>0.66</v>
      </c>
      <c r="N38" t="s">
        <v>8</v>
      </c>
      <c r="O38" t="s">
        <v>9</v>
      </c>
      <c r="P38" t="s">
        <v>144</v>
      </c>
      <c r="Q38" t="s">
        <v>145</v>
      </c>
      <c r="R38">
        <v>70802</v>
      </c>
      <c r="S38">
        <v>42007</v>
      </c>
      <c r="T38">
        <v>42009</v>
      </c>
      <c r="U38">
        <v>280.27458000000001</v>
      </c>
      <c r="V38">
        <v>3</v>
      </c>
      <c r="W38">
        <v>130.62</v>
      </c>
      <c r="X38">
        <v>87463</v>
      </c>
      <c r="Y38" t="s">
        <v>3215</v>
      </c>
    </row>
    <row r="39" spans="1:25" x14ac:dyDescent="0.2">
      <c r="A39">
        <v>169</v>
      </c>
      <c r="B39" t="s">
        <v>142</v>
      </c>
      <c r="C39" t="s">
        <v>23</v>
      </c>
      <c r="D39">
        <v>0.05</v>
      </c>
      <c r="E39">
        <v>574.74</v>
      </c>
      <c r="F39">
        <v>24.49</v>
      </c>
      <c r="G39" t="s">
        <v>14</v>
      </c>
      <c r="H39" t="s">
        <v>70</v>
      </c>
      <c r="I39" t="s">
        <v>16</v>
      </c>
      <c r="J39" t="s">
        <v>32</v>
      </c>
      <c r="K39" t="s">
        <v>40</v>
      </c>
      <c r="L39" t="s">
        <v>146</v>
      </c>
      <c r="M39">
        <v>0.37</v>
      </c>
      <c r="N39" t="s">
        <v>8</v>
      </c>
      <c r="O39" t="s">
        <v>9</v>
      </c>
      <c r="P39" t="s">
        <v>144</v>
      </c>
      <c r="Q39" t="s">
        <v>145</v>
      </c>
      <c r="R39">
        <v>70802</v>
      </c>
      <c r="S39">
        <v>42007</v>
      </c>
      <c r="T39">
        <v>42014</v>
      </c>
      <c r="U39">
        <v>-112.4263</v>
      </c>
      <c r="V39">
        <v>12</v>
      </c>
      <c r="W39">
        <v>6945.16</v>
      </c>
      <c r="X39">
        <v>87463</v>
      </c>
      <c r="Y39" t="s">
        <v>3215</v>
      </c>
    </row>
    <row r="40" spans="1:25" x14ac:dyDescent="0.2">
      <c r="A40">
        <v>169</v>
      </c>
      <c r="B40" t="s">
        <v>142</v>
      </c>
      <c r="C40" t="s">
        <v>23</v>
      </c>
      <c r="D40">
        <v>0.04</v>
      </c>
      <c r="E40">
        <v>10.14</v>
      </c>
      <c r="F40">
        <v>2.27</v>
      </c>
      <c r="G40" t="s">
        <v>14</v>
      </c>
      <c r="H40" t="s">
        <v>70</v>
      </c>
      <c r="I40" t="s">
        <v>24</v>
      </c>
      <c r="J40" t="s">
        <v>64</v>
      </c>
      <c r="K40" t="s">
        <v>26</v>
      </c>
      <c r="L40" t="s">
        <v>147</v>
      </c>
      <c r="M40">
        <v>0.36</v>
      </c>
      <c r="N40" t="s">
        <v>8</v>
      </c>
      <c r="O40" t="s">
        <v>9</v>
      </c>
      <c r="P40" t="s">
        <v>144</v>
      </c>
      <c r="Q40" t="s">
        <v>145</v>
      </c>
      <c r="R40">
        <v>70802</v>
      </c>
      <c r="S40">
        <v>42007</v>
      </c>
      <c r="T40">
        <v>42011</v>
      </c>
      <c r="U40">
        <v>24.923999999999999</v>
      </c>
      <c r="V40">
        <v>3</v>
      </c>
      <c r="W40">
        <v>30.94</v>
      </c>
      <c r="X40">
        <v>87463</v>
      </c>
      <c r="Y40" t="s">
        <v>3215</v>
      </c>
    </row>
    <row r="41" spans="1:25" x14ac:dyDescent="0.2">
      <c r="A41">
        <v>1777</v>
      </c>
      <c r="B41" t="s">
        <v>148</v>
      </c>
      <c r="C41" t="s">
        <v>23</v>
      </c>
      <c r="D41">
        <v>0.02</v>
      </c>
      <c r="E41">
        <v>10.06</v>
      </c>
      <c r="F41">
        <v>2.06</v>
      </c>
      <c r="G41" t="s">
        <v>14</v>
      </c>
      <c r="H41" t="s">
        <v>15</v>
      </c>
      <c r="I41" t="s">
        <v>24</v>
      </c>
      <c r="J41" t="s">
        <v>64</v>
      </c>
      <c r="K41" t="s">
        <v>26</v>
      </c>
      <c r="L41" t="s">
        <v>149</v>
      </c>
      <c r="M41">
        <v>0.39</v>
      </c>
      <c r="N41" t="s">
        <v>8</v>
      </c>
      <c r="O41" t="s">
        <v>28</v>
      </c>
      <c r="P41" t="s">
        <v>29</v>
      </c>
      <c r="Q41" t="s">
        <v>150</v>
      </c>
      <c r="R41">
        <v>46383</v>
      </c>
      <c r="S41">
        <v>42007</v>
      </c>
      <c r="T41">
        <v>42012</v>
      </c>
      <c r="U41">
        <v>90.624600000000001</v>
      </c>
      <c r="V41">
        <v>13</v>
      </c>
      <c r="W41">
        <v>131.34</v>
      </c>
      <c r="X41">
        <v>89940</v>
      </c>
      <c r="Y41" t="s">
        <v>3216</v>
      </c>
    </row>
    <row r="42" spans="1:25" x14ac:dyDescent="0.2">
      <c r="A42">
        <v>2081</v>
      </c>
      <c r="B42" t="s">
        <v>151</v>
      </c>
      <c r="C42" t="s">
        <v>23</v>
      </c>
      <c r="D42">
        <v>0.09</v>
      </c>
      <c r="E42">
        <v>1.48</v>
      </c>
      <c r="F42">
        <v>0.7</v>
      </c>
      <c r="G42" t="s">
        <v>14</v>
      </c>
      <c r="H42" t="s">
        <v>70</v>
      </c>
      <c r="I42" t="s">
        <v>24</v>
      </c>
      <c r="J42" t="s">
        <v>152</v>
      </c>
      <c r="K42" t="s">
        <v>26</v>
      </c>
      <c r="L42" t="s">
        <v>153</v>
      </c>
      <c r="M42">
        <v>0.37</v>
      </c>
      <c r="N42" t="s">
        <v>8</v>
      </c>
      <c r="O42" t="s">
        <v>87</v>
      </c>
      <c r="P42" t="s">
        <v>88</v>
      </c>
      <c r="Q42" t="s">
        <v>154</v>
      </c>
      <c r="R42">
        <v>14853</v>
      </c>
      <c r="S42">
        <v>42007</v>
      </c>
      <c r="T42">
        <v>42009</v>
      </c>
      <c r="U42">
        <v>1.68</v>
      </c>
      <c r="V42">
        <v>6</v>
      </c>
      <c r="W42">
        <v>8.9499999999999993</v>
      </c>
      <c r="X42">
        <v>86092</v>
      </c>
      <c r="Y42" t="s">
        <v>3218</v>
      </c>
    </row>
    <row r="43" spans="1:25" x14ac:dyDescent="0.2">
      <c r="A43">
        <v>193</v>
      </c>
      <c r="B43" t="s">
        <v>155</v>
      </c>
      <c r="C43" t="s">
        <v>46</v>
      </c>
      <c r="D43">
        <v>0</v>
      </c>
      <c r="E43">
        <v>213.45</v>
      </c>
      <c r="F43">
        <v>14.7</v>
      </c>
      <c r="G43" t="s">
        <v>2</v>
      </c>
      <c r="H43" t="s">
        <v>70</v>
      </c>
      <c r="I43" t="s">
        <v>16</v>
      </c>
      <c r="J43" t="s">
        <v>32</v>
      </c>
      <c r="K43" t="s">
        <v>33</v>
      </c>
      <c r="L43" t="s">
        <v>156</v>
      </c>
      <c r="M43">
        <v>0.59</v>
      </c>
      <c r="N43" t="s">
        <v>8</v>
      </c>
      <c r="O43" t="s">
        <v>35</v>
      </c>
      <c r="P43" t="s">
        <v>122</v>
      </c>
      <c r="Q43" t="s">
        <v>157</v>
      </c>
      <c r="R43">
        <v>84041</v>
      </c>
      <c r="S43">
        <v>42007</v>
      </c>
      <c r="T43">
        <v>42009</v>
      </c>
      <c r="U43">
        <v>-560.81417999999996</v>
      </c>
      <c r="V43">
        <v>1</v>
      </c>
      <c r="W43">
        <v>224.12</v>
      </c>
      <c r="X43">
        <v>90430</v>
      </c>
      <c r="Y43" t="s">
        <v>3217</v>
      </c>
    </row>
    <row r="44" spans="1:25" x14ac:dyDescent="0.2">
      <c r="A44">
        <v>2203</v>
      </c>
      <c r="B44" t="s">
        <v>158</v>
      </c>
      <c r="C44" t="s">
        <v>1</v>
      </c>
      <c r="D44">
        <v>0.03</v>
      </c>
      <c r="E44">
        <v>399.98</v>
      </c>
      <c r="F44">
        <v>12.06</v>
      </c>
      <c r="G44" t="s">
        <v>2</v>
      </c>
      <c r="H44" t="s">
        <v>47</v>
      </c>
      <c r="I44" t="s">
        <v>16</v>
      </c>
      <c r="J44" t="s">
        <v>32</v>
      </c>
      <c r="K44" t="s">
        <v>6</v>
      </c>
      <c r="L44" t="s">
        <v>159</v>
      </c>
      <c r="M44">
        <v>0.56000000000000005</v>
      </c>
      <c r="N44" t="s">
        <v>8</v>
      </c>
      <c r="O44" t="s">
        <v>28</v>
      </c>
      <c r="P44" t="s">
        <v>60</v>
      </c>
      <c r="Q44" t="s">
        <v>160</v>
      </c>
      <c r="R44">
        <v>55445</v>
      </c>
      <c r="S44">
        <v>42008</v>
      </c>
      <c r="T44">
        <v>42010</v>
      </c>
      <c r="U44">
        <v>-663.51419999999996</v>
      </c>
      <c r="V44">
        <v>2</v>
      </c>
      <c r="W44">
        <v>807</v>
      </c>
      <c r="X44">
        <v>86052</v>
      </c>
      <c r="Y44" t="s">
        <v>3216</v>
      </c>
    </row>
    <row r="45" spans="1:25" x14ac:dyDescent="0.2">
      <c r="A45">
        <v>3146</v>
      </c>
      <c r="B45" t="s">
        <v>161</v>
      </c>
      <c r="C45" t="s">
        <v>1</v>
      </c>
      <c r="D45">
        <v>0.03</v>
      </c>
      <c r="E45">
        <v>3.36</v>
      </c>
      <c r="F45">
        <v>6.27</v>
      </c>
      <c r="G45" t="s">
        <v>14</v>
      </c>
      <c r="H45" t="s">
        <v>70</v>
      </c>
      <c r="I45" t="s">
        <v>24</v>
      </c>
      <c r="J45" t="s">
        <v>48</v>
      </c>
      <c r="K45" t="s">
        <v>49</v>
      </c>
      <c r="L45" t="s">
        <v>162</v>
      </c>
      <c r="M45">
        <v>0.4</v>
      </c>
      <c r="N45" t="s">
        <v>8</v>
      </c>
      <c r="O45" t="s">
        <v>28</v>
      </c>
      <c r="P45" t="s">
        <v>163</v>
      </c>
      <c r="Q45" t="s">
        <v>164</v>
      </c>
      <c r="R45">
        <v>78577</v>
      </c>
      <c r="S45">
        <v>42008</v>
      </c>
      <c r="T45">
        <v>42009</v>
      </c>
      <c r="U45">
        <v>-94.258600000000001</v>
      </c>
      <c r="V45">
        <v>4</v>
      </c>
      <c r="W45">
        <v>14.9</v>
      </c>
      <c r="X45">
        <v>85850</v>
      </c>
      <c r="Y45" t="s">
        <v>3216</v>
      </c>
    </row>
    <row r="46" spans="1:25" x14ac:dyDescent="0.2">
      <c r="A46">
        <v>3146</v>
      </c>
      <c r="B46" t="s">
        <v>161</v>
      </c>
      <c r="C46" t="s">
        <v>1</v>
      </c>
      <c r="D46">
        <v>7.0000000000000007E-2</v>
      </c>
      <c r="E46">
        <v>3.71</v>
      </c>
      <c r="F46">
        <v>1.93</v>
      </c>
      <c r="G46" t="s">
        <v>63</v>
      </c>
      <c r="H46" t="s">
        <v>70</v>
      </c>
      <c r="I46" t="s">
        <v>24</v>
      </c>
      <c r="J46" t="s">
        <v>64</v>
      </c>
      <c r="K46" t="s">
        <v>26</v>
      </c>
      <c r="L46" t="s">
        <v>165</v>
      </c>
      <c r="M46">
        <v>0.35</v>
      </c>
      <c r="N46" t="s">
        <v>8</v>
      </c>
      <c r="O46" t="s">
        <v>28</v>
      </c>
      <c r="P46" t="s">
        <v>163</v>
      </c>
      <c r="Q46" t="s">
        <v>164</v>
      </c>
      <c r="R46">
        <v>78577</v>
      </c>
      <c r="S46">
        <v>42008</v>
      </c>
      <c r="T46">
        <v>42010</v>
      </c>
      <c r="U46">
        <v>6.3308</v>
      </c>
      <c r="V46">
        <v>11</v>
      </c>
      <c r="W46">
        <v>39.64</v>
      </c>
      <c r="X46">
        <v>85850</v>
      </c>
      <c r="Y46" t="s">
        <v>3216</v>
      </c>
    </row>
    <row r="47" spans="1:25" x14ac:dyDescent="0.2">
      <c r="A47">
        <v>915</v>
      </c>
      <c r="B47" t="s">
        <v>166</v>
      </c>
      <c r="C47" t="s">
        <v>13</v>
      </c>
      <c r="D47">
        <v>0.06</v>
      </c>
      <c r="E47">
        <v>350.98</v>
      </c>
      <c r="F47">
        <v>30</v>
      </c>
      <c r="G47" t="s">
        <v>2</v>
      </c>
      <c r="H47" t="s">
        <v>47</v>
      </c>
      <c r="I47" t="s">
        <v>4</v>
      </c>
      <c r="J47" t="s">
        <v>85</v>
      </c>
      <c r="K47" t="s">
        <v>33</v>
      </c>
      <c r="L47" t="s">
        <v>167</v>
      </c>
      <c r="M47">
        <v>0.61</v>
      </c>
      <c r="N47" t="s">
        <v>8</v>
      </c>
      <c r="O47" t="s">
        <v>28</v>
      </c>
      <c r="P47" t="s">
        <v>163</v>
      </c>
      <c r="Q47" t="s">
        <v>168</v>
      </c>
      <c r="R47">
        <v>77803</v>
      </c>
      <c r="S47">
        <v>42008</v>
      </c>
      <c r="T47">
        <v>42009</v>
      </c>
      <c r="U47">
        <v>-489.41559999999998</v>
      </c>
      <c r="V47">
        <v>1</v>
      </c>
      <c r="W47">
        <v>346.52</v>
      </c>
      <c r="X47">
        <v>86356</v>
      </c>
      <c r="Y47" t="s">
        <v>3216</v>
      </c>
    </row>
    <row r="48" spans="1:25" x14ac:dyDescent="0.2">
      <c r="A48">
        <v>2393</v>
      </c>
      <c r="B48" t="s">
        <v>169</v>
      </c>
      <c r="C48" t="s">
        <v>13</v>
      </c>
      <c r="D48">
        <v>0.06</v>
      </c>
      <c r="E48">
        <v>105.29</v>
      </c>
      <c r="F48">
        <v>10.119999999999999</v>
      </c>
      <c r="G48" t="s">
        <v>14</v>
      </c>
      <c r="H48" t="s">
        <v>70</v>
      </c>
      <c r="I48" t="s">
        <v>4</v>
      </c>
      <c r="J48" t="s">
        <v>102</v>
      </c>
      <c r="K48" t="s">
        <v>40</v>
      </c>
      <c r="L48" t="s">
        <v>170</v>
      </c>
      <c r="M48">
        <v>0.79</v>
      </c>
      <c r="N48" t="s">
        <v>8</v>
      </c>
      <c r="O48" t="s">
        <v>9</v>
      </c>
      <c r="P48" t="s">
        <v>51</v>
      </c>
      <c r="Q48" t="s">
        <v>171</v>
      </c>
      <c r="R48">
        <v>30076</v>
      </c>
      <c r="S48">
        <v>42008</v>
      </c>
      <c r="T48">
        <v>42010</v>
      </c>
      <c r="U48">
        <v>-45.01</v>
      </c>
      <c r="V48">
        <v>12</v>
      </c>
      <c r="W48">
        <v>1202.6600000000001</v>
      </c>
      <c r="X48">
        <v>86951</v>
      </c>
      <c r="Y48" t="s">
        <v>3215</v>
      </c>
    </row>
    <row r="49" spans="1:25" x14ac:dyDescent="0.2">
      <c r="A49">
        <v>916</v>
      </c>
      <c r="B49" t="s">
        <v>172</v>
      </c>
      <c r="C49" t="s">
        <v>23</v>
      </c>
      <c r="D49">
        <v>0.05</v>
      </c>
      <c r="E49">
        <v>161.55000000000001</v>
      </c>
      <c r="F49">
        <v>19.989999999999998</v>
      </c>
      <c r="G49" t="s">
        <v>14</v>
      </c>
      <c r="H49" t="s">
        <v>70</v>
      </c>
      <c r="I49" t="s">
        <v>24</v>
      </c>
      <c r="J49" t="s">
        <v>54</v>
      </c>
      <c r="K49" t="s">
        <v>49</v>
      </c>
      <c r="L49" t="s">
        <v>55</v>
      </c>
      <c r="M49">
        <v>0.66</v>
      </c>
      <c r="N49" t="s">
        <v>8</v>
      </c>
      <c r="O49" t="s">
        <v>28</v>
      </c>
      <c r="P49" t="s">
        <v>163</v>
      </c>
      <c r="Q49" t="s">
        <v>173</v>
      </c>
      <c r="R49">
        <v>76028</v>
      </c>
      <c r="S49">
        <v>42008</v>
      </c>
      <c r="T49">
        <v>42015</v>
      </c>
      <c r="U49">
        <v>35.31</v>
      </c>
      <c r="V49">
        <v>3</v>
      </c>
      <c r="W49">
        <v>499.31</v>
      </c>
      <c r="X49">
        <v>86357</v>
      </c>
      <c r="Y49" t="s">
        <v>3216</v>
      </c>
    </row>
    <row r="50" spans="1:25" x14ac:dyDescent="0.2">
      <c r="A50">
        <v>1142</v>
      </c>
      <c r="B50" t="s">
        <v>174</v>
      </c>
      <c r="C50" t="s">
        <v>92</v>
      </c>
      <c r="D50">
        <v>0.05</v>
      </c>
      <c r="E50">
        <v>363.25</v>
      </c>
      <c r="F50">
        <v>19.989999999999998</v>
      </c>
      <c r="G50" t="s">
        <v>14</v>
      </c>
      <c r="H50" t="s">
        <v>47</v>
      </c>
      <c r="I50" t="s">
        <v>24</v>
      </c>
      <c r="J50" t="s">
        <v>71</v>
      </c>
      <c r="K50" t="s">
        <v>49</v>
      </c>
      <c r="L50" t="s">
        <v>175</v>
      </c>
      <c r="M50">
        <v>0.56999999999999995</v>
      </c>
      <c r="N50" t="s">
        <v>8</v>
      </c>
      <c r="O50" t="s">
        <v>28</v>
      </c>
      <c r="P50" t="s">
        <v>163</v>
      </c>
      <c r="Q50" t="s">
        <v>176</v>
      </c>
      <c r="R50">
        <v>76706</v>
      </c>
      <c r="S50">
        <v>42008</v>
      </c>
      <c r="T50">
        <v>42010</v>
      </c>
      <c r="U50">
        <v>1766.7795000000001</v>
      </c>
      <c r="V50">
        <v>7</v>
      </c>
      <c r="W50">
        <v>2560.5500000000002</v>
      </c>
      <c r="X50">
        <v>86573</v>
      </c>
      <c r="Y50" t="s">
        <v>3216</v>
      </c>
    </row>
    <row r="51" spans="1:25" x14ac:dyDescent="0.2">
      <c r="A51">
        <v>890</v>
      </c>
      <c r="B51" t="s">
        <v>177</v>
      </c>
      <c r="C51" t="s">
        <v>1</v>
      </c>
      <c r="D51">
        <v>0.08</v>
      </c>
      <c r="E51">
        <v>1.81</v>
      </c>
      <c r="F51">
        <v>0.75</v>
      </c>
      <c r="G51" t="s">
        <v>14</v>
      </c>
      <c r="H51" t="s">
        <v>15</v>
      </c>
      <c r="I51" t="s">
        <v>4</v>
      </c>
      <c r="J51" t="s">
        <v>85</v>
      </c>
      <c r="K51" t="s">
        <v>33</v>
      </c>
      <c r="L51" t="s">
        <v>178</v>
      </c>
      <c r="M51">
        <v>0.57999999999999996</v>
      </c>
      <c r="N51" t="s">
        <v>8</v>
      </c>
      <c r="O51" t="s">
        <v>28</v>
      </c>
      <c r="P51" t="s">
        <v>163</v>
      </c>
      <c r="Q51" t="s">
        <v>179</v>
      </c>
      <c r="R51">
        <v>76021</v>
      </c>
      <c r="S51">
        <v>42009</v>
      </c>
      <c r="T51">
        <v>42010</v>
      </c>
      <c r="U51">
        <v>1.3224</v>
      </c>
      <c r="V51">
        <v>11</v>
      </c>
      <c r="W51">
        <v>19.97</v>
      </c>
      <c r="X51">
        <v>89536</v>
      </c>
      <c r="Y51" t="s">
        <v>3216</v>
      </c>
    </row>
    <row r="52" spans="1:25" x14ac:dyDescent="0.2">
      <c r="A52">
        <v>890</v>
      </c>
      <c r="B52" t="s">
        <v>177</v>
      </c>
      <c r="C52" t="s">
        <v>1</v>
      </c>
      <c r="D52">
        <v>0.04</v>
      </c>
      <c r="E52">
        <v>125.99</v>
      </c>
      <c r="F52">
        <v>5.26</v>
      </c>
      <c r="G52" t="s">
        <v>14</v>
      </c>
      <c r="H52" t="s">
        <v>15</v>
      </c>
      <c r="I52" t="s">
        <v>16</v>
      </c>
      <c r="J52" t="s">
        <v>111</v>
      </c>
      <c r="K52" t="s">
        <v>49</v>
      </c>
      <c r="L52" t="s">
        <v>180</v>
      </c>
      <c r="M52">
        <v>0.55000000000000004</v>
      </c>
      <c r="N52" t="s">
        <v>8</v>
      </c>
      <c r="O52" t="s">
        <v>28</v>
      </c>
      <c r="P52" t="s">
        <v>163</v>
      </c>
      <c r="Q52" t="s">
        <v>179</v>
      </c>
      <c r="R52">
        <v>76021</v>
      </c>
      <c r="S52">
        <v>42009</v>
      </c>
      <c r="T52">
        <v>42009</v>
      </c>
      <c r="U52">
        <v>455.42070000000001</v>
      </c>
      <c r="V52">
        <v>6</v>
      </c>
      <c r="W52">
        <v>660.03</v>
      </c>
      <c r="X52">
        <v>89536</v>
      </c>
      <c r="Y52" t="s">
        <v>3216</v>
      </c>
    </row>
    <row r="53" spans="1:25" x14ac:dyDescent="0.2">
      <c r="A53">
        <v>2630</v>
      </c>
      <c r="B53" t="s">
        <v>181</v>
      </c>
      <c r="C53" t="s">
        <v>1</v>
      </c>
      <c r="D53">
        <v>0.01</v>
      </c>
      <c r="E53">
        <v>194.3</v>
      </c>
      <c r="F53">
        <v>11.54</v>
      </c>
      <c r="G53" t="s">
        <v>14</v>
      </c>
      <c r="H53" t="s">
        <v>3</v>
      </c>
      <c r="I53" t="s">
        <v>4</v>
      </c>
      <c r="J53" t="s">
        <v>102</v>
      </c>
      <c r="K53" t="s">
        <v>40</v>
      </c>
      <c r="L53" t="s">
        <v>182</v>
      </c>
      <c r="M53">
        <v>0.59</v>
      </c>
      <c r="N53" t="s">
        <v>8</v>
      </c>
      <c r="O53" t="s">
        <v>28</v>
      </c>
      <c r="P53" t="s">
        <v>183</v>
      </c>
      <c r="Q53" t="s">
        <v>184</v>
      </c>
      <c r="R53">
        <v>73071</v>
      </c>
      <c r="S53">
        <v>42009</v>
      </c>
      <c r="T53">
        <v>42011</v>
      </c>
      <c r="U53">
        <v>690.17939999999999</v>
      </c>
      <c r="V53">
        <v>5</v>
      </c>
      <c r="W53">
        <v>1000.26</v>
      </c>
      <c r="X53">
        <v>85914</v>
      </c>
      <c r="Y53" t="s">
        <v>3216</v>
      </c>
    </row>
    <row r="54" spans="1:25" x14ac:dyDescent="0.2">
      <c r="A54">
        <v>2630</v>
      </c>
      <c r="B54" t="s">
        <v>181</v>
      </c>
      <c r="C54" t="s">
        <v>1</v>
      </c>
      <c r="D54">
        <v>0.02</v>
      </c>
      <c r="E54">
        <v>209.84</v>
      </c>
      <c r="F54">
        <v>21.21</v>
      </c>
      <c r="G54" t="s">
        <v>14</v>
      </c>
      <c r="H54" t="s">
        <v>3</v>
      </c>
      <c r="I54" t="s">
        <v>4</v>
      </c>
      <c r="J54" t="s">
        <v>102</v>
      </c>
      <c r="K54" t="s">
        <v>40</v>
      </c>
      <c r="L54" t="s">
        <v>185</v>
      </c>
      <c r="M54">
        <v>0.59</v>
      </c>
      <c r="N54" t="s">
        <v>8</v>
      </c>
      <c r="O54" t="s">
        <v>28</v>
      </c>
      <c r="P54" t="s">
        <v>183</v>
      </c>
      <c r="Q54" t="s">
        <v>184</v>
      </c>
      <c r="R54">
        <v>73071</v>
      </c>
      <c r="S54">
        <v>42009</v>
      </c>
      <c r="T54">
        <v>42010</v>
      </c>
      <c r="U54">
        <v>1507.6431</v>
      </c>
      <c r="V54">
        <v>10</v>
      </c>
      <c r="W54">
        <v>2184.9899999999998</v>
      </c>
      <c r="X54">
        <v>85914</v>
      </c>
      <c r="Y54" t="s">
        <v>3216</v>
      </c>
    </row>
    <row r="55" spans="1:25" x14ac:dyDescent="0.2">
      <c r="A55">
        <v>2630</v>
      </c>
      <c r="B55" t="s">
        <v>181</v>
      </c>
      <c r="C55" t="s">
        <v>1</v>
      </c>
      <c r="D55">
        <v>0</v>
      </c>
      <c r="E55">
        <v>145.44999999999999</v>
      </c>
      <c r="F55">
        <v>17.850000000000001</v>
      </c>
      <c r="G55" t="s">
        <v>2</v>
      </c>
      <c r="H55" t="s">
        <v>3</v>
      </c>
      <c r="I55" t="s">
        <v>16</v>
      </c>
      <c r="J55" t="s">
        <v>32</v>
      </c>
      <c r="K55" t="s">
        <v>33</v>
      </c>
      <c r="L55" t="s">
        <v>186</v>
      </c>
      <c r="M55">
        <v>0.56000000000000005</v>
      </c>
      <c r="N55" t="s">
        <v>8</v>
      </c>
      <c r="O55" t="s">
        <v>28</v>
      </c>
      <c r="P55" t="s">
        <v>183</v>
      </c>
      <c r="Q55" t="s">
        <v>184</v>
      </c>
      <c r="R55">
        <v>73071</v>
      </c>
      <c r="S55">
        <v>42009</v>
      </c>
      <c r="T55">
        <v>42011</v>
      </c>
      <c r="U55">
        <v>801.74680000000001</v>
      </c>
      <c r="V55">
        <v>8</v>
      </c>
      <c r="W55">
        <v>1191.2</v>
      </c>
      <c r="X55">
        <v>85914</v>
      </c>
      <c r="Y55" t="s">
        <v>3216</v>
      </c>
    </row>
    <row r="56" spans="1:25" x14ac:dyDescent="0.2">
      <c r="A56">
        <v>2206</v>
      </c>
      <c r="B56" t="s">
        <v>187</v>
      </c>
      <c r="C56" t="s">
        <v>13</v>
      </c>
      <c r="D56">
        <v>0.03</v>
      </c>
      <c r="E56">
        <v>28.48</v>
      </c>
      <c r="F56">
        <v>1.99</v>
      </c>
      <c r="G56" t="s">
        <v>14</v>
      </c>
      <c r="H56" t="s">
        <v>15</v>
      </c>
      <c r="I56" t="s">
        <v>16</v>
      </c>
      <c r="J56" t="s">
        <v>17</v>
      </c>
      <c r="K56" t="s">
        <v>18</v>
      </c>
      <c r="L56" t="s">
        <v>188</v>
      </c>
      <c r="M56">
        <v>0.4</v>
      </c>
      <c r="N56" t="s">
        <v>8</v>
      </c>
      <c r="O56" t="s">
        <v>28</v>
      </c>
      <c r="P56" t="s">
        <v>189</v>
      </c>
      <c r="Q56" t="s">
        <v>190</v>
      </c>
      <c r="R56">
        <v>50501</v>
      </c>
      <c r="S56">
        <v>42009</v>
      </c>
      <c r="T56">
        <v>42010</v>
      </c>
      <c r="U56">
        <v>-35.290399999999998</v>
      </c>
      <c r="V56">
        <v>2</v>
      </c>
      <c r="W56">
        <v>55.25</v>
      </c>
      <c r="X56">
        <v>86258</v>
      </c>
      <c r="Y56" t="s">
        <v>3216</v>
      </c>
    </row>
    <row r="57" spans="1:25" x14ac:dyDescent="0.2">
      <c r="A57">
        <v>2206</v>
      </c>
      <c r="B57" t="s">
        <v>187</v>
      </c>
      <c r="C57" t="s">
        <v>13</v>
      </c>
      <c r="D57">
        <v>0.01</v>
      </c>
      <c r="E57">
        <v>205.99</v>
      </c>
      <c r="F57">
        <v>5.99</v>
      </c>
      <c r="G57" t="s">
        <v>14</v>
      </c>
      <c r="H57" t="s">
        <v>15</v>
      </c>
      <c r="I57" t="s">
        <v>16</v>
      </c>
      <c r="J57" t="s">
        <v>111</v>
      </c>
      <c r="K57" t="s">
        <v>49</v>
      </c>
      <c r="L57" t="s">
        <v>191</v>
      </c>
      <c r="M57">
        <v>0.59</v>
      </c>
      <c r="N57" t="s">
        <v>8</v>
      </c>
      <c r="O57" t="s">
        <v>28</v>
      </c>
      <c r="P57" t="s">
        <v>189</v>
      </c>
      <c r="Q57" t="s">
        <v>190</v>
      </c>
      <c r="R57">
        <v>50501</v>
      </c>
      <c r="S57">
        <v>42009</v>
      </c>
      <c r="T57">
        <v>42011</v>
      </c>
      <c r="U57">
        <v>-74.883600000000001</v>
      </c>
      <c r="V57">
        <v>3</v>
      </c>
      <c r="W57">
        <v>551.22</v>
      </c>
      <c r="X57">
        <v>86258</v>
      </c>
      <c r="Y57" t="s">
        <v>3216</v>
      </c>
    </row>
    <row r="58" spans="1:25" x14ac:dyDescent="0.2">
      <c r="A58">
        <v>3125</v>
      </c>
      <c r="B58" t="s">
        <v>192</v>
      </c>
      <c r="C58" t="s">
        <v>13</v>
      </c>
      <c r="D58">
        <v>0.08</v>
      </c>
      <c r="E58">
        <v>120.97</v>
      </c>
      <c r="F58">
        <v>26.3</v>
      </c>
      <c r="G58" t="s">
        <v>2</v>
      </c>
      <c r="H58" t="s">
        <v>47</v>
      </c>
      <c r="I58" t="s">
        <v>16</v>
      </c>
      <c r="J58" t="s">
        <v>32</v>
      </c>
      <c r="K58" t="s">
        <v>33</v>
      </c>
      <c r="L58" t="s">
        <v>193</v>
      </c>
      <c r="M58">
        <v>0.38</v>
      </c>
      <c r="N58" t="s">
        <v>8</v>
      </c>
      <c r="O58" t="s">
        <v>28</v>
      </c>
      <c r="P58" t="s">
        <v>79</v>
      </c>
      <c r="Q58" t="s">
        <v>194</v>
      </c>
      <c r="R58">
        <v>60056</v>
      </c>
      <c r="S58">
        <v>42009</v>
      </c>
      <c r="T58">
        <v>42011</v>
      </c>
      <c r="U58">
        <v>-233.840688</v>
      </c>
      <c r="V58">
        <v>2</v>
      </c>
      <c r="W58">
        <v>233.58</v>
      </c>
      <c r="X58">
        <v>87285</v>
      </c>
      <c r="Y58" t="s">
        <v>3216</v>
      </c>
    </row>
    <row r="59" spans="1:25" x14ac:dyDescent="0.2">
      <c r="A59">
        <v>451</v>
      </c>
      <c r="B59" t="s">
        <v>195</v>
      </c>
      <c r="C59" t="s">
        <v>23</v>
      </c>
      <c r="D59">
        <v>0.01</v>
      </c>
      <c r="E59">
        <v>8.8800000000000008</v>
      </c>
      <c r="F59">
        <v>6.28</v>
      </c>
      <c r="G59" t="s">
        <v>14</v>
      </c>
      <c r="H59" t="s">
        <v>47</v>
      </c>
      <c r="I59" t="s">
        <v>24</v>
      </c>
      <c r="J59" t="s">
        <v>48</v>
      </c>
      <c r="K59" t="s">
        <v>49</v>
      </c>
      <c r="L59" t="s">
        <v>196</v>
      </c>
      <c r="M59">
        <v>0.35</v>
      </c>
      <c r="N59" t="s">
        <v>8</v>
      </c>
      <c r="O59" t="s">
        <v>35</v>
      </c>
      <c r="P59" t="s">
        <v>66</v>
      </c>
      <c r="Q59" t="s">
        <v>197</v>
      </c>
      <c r="R59">
        <v>94024</v>
      </c>
      <c r="S59">
        <v>42009</v>
      </c>
      <c r="T59">
        <v>42014</v>
      </c>
      <c r="U59">
        <v>-15.456</v>
      </c>
      <c r="V59">
        <v>2</v>
      </c>
      <c r="W59">
        <v>19.86</v>
      </c>
      <c r="X59">
        <v>86013</v>
      </c>
      <c r="Y59" t="s">
        <v>3217</v>
      </c>
    </row>
    <row r="60" spans="1:25" x14ac:dyDescent="0.2">
      <c r="A60">
        <v>451</v>
      </c>
      <c r="B60" t="s">
        <v>195</v>
      </c>
      <c r="C60" t="s">
        <v>23</v>
      </c>
      <c r="D60">
        <v>0.06</v>
      </c>
      <c r="E60">
        <v>2.88</v>
      </c>
      <c r="F60">
        <v>0.99</v>
      </c>
      <c r="G60" t="s">
        <v>14</v>
      </c>
      <c r="H60" t="s">
        <v>47</v>
      </c>
      <c r="I60" t="s">
        <v>24</v>
      </c>
      <c r="J60" t="s">
        <v>128</v>
      </c>
      <c r="K60" t="s">
        <v>49</v>
      </c>
      <c r="L60" t="s">
        <v>198</v>
      </c>
      <c r="M60">
        <v>0.36</v>
      </c>
      <c r="N60" t="s">
        <v>8</v>
      </c>
      <c r="O60" t="s">
        <v>35</v>
      </c>
      <c r="P60" t="s">
        <v>66</v>
      </c>
      <c r="Q60" t="s">
        <v>197</v>
      </c>
      <c r="R60">
        <v>94024</v>
      </c>
      <c r="S60">
        <v>42009</v>
      </c>
      <c r="T60">
        <v>42018</v>
      </c>
      <c r="U60">
        <v>16.049399999999999</v>
      </c>
      <c r="V60">
        <v>8</v>
      </c>
      <c r="W60">
        <v>23.26</v>
      </c>
      <c r="X60">
        <v>86013</v>
      </c>
      <c r="Y60" t="s">
        <v>3217</v>
      </c>
    </row>
    <row r="61" spans="1:25" x14ac:dyDescent="0.2">
      <c r="A61">
        <v>1314</v>
      </c>
      <c r="B61" t="s">
        <v>199</v>
      </c>
      <c r="C61" t="s">
        <v>23</v>
      </c>
      <c r="D61">
        <v>0.05</v>
      </c>
      <c r="E61">
        <v>80.98</v>
      </c>
      <c r="F61">
        <v>35</v>
      </c>
      <c r="G61" t="s">
        <v>14</v>
      </c>
      <c r="H61" t="s">
        <v>47</v>
      </c>
      <c r="I61" t="s">
        <v>24</v>
      </c>
      <c r="J61" t="s">
        <v>54</v>
      </c>
      <c r="K61" t="s">
        <v>40</v>
      </c>
      <c r="L61" t="s">
        <v>200</v>
      </c>
      <c r="M61">
        <v>0.81</v>
      </c>
      <c r="N61" t="s">
        <v>8</v>
      </c>
      <c r="O61" t="s">
        <v>35</v>
      </c>
      <c r="P61" t="s">
        <v>66</v>
      </c>
      <c r="Q61" t="s">
        <v>76</v>
      </c>
      <c r="R61">
        <v>90058</v>
      </c>
      <c r="S61">
        <v>42009</v>
      </c>
      <c r="T61">
        <v>42013</v>
      </c>
      <c r="U61">
        <v>-746.44</v>
      </c>
      <c r="V61">
        <v>34</v>
      </c>
      <c r="W61">
        <v>2710.47</v>
      </c>
      <c r="X61">
        <v>27013</v>
      </c>
      <c r="Y61" t="s">
        <v>3217</v>
      </c>
    </row>
    <row r="62" spans="1:25" x14ac:dyDescent="0.2">
      <c r="A62">
        <v>1314</v>
      </c>
      <c r="B62" t="s">
        <v>199</v>
      </c>
      <c r="C62" t="s">
        <v>23</v>
      </c>
      <c r="D62">
        <v>0.05</v>
      </c>
      <c r="E62">
        <v>279.48</v>
      </c>
      <c r="F62">
        <v>35</v>
      </c>
      <c r="G62" t="s">
        <v>14</v>
      </c>
      <c r="H62" t="s">
        <v>47</v>
      </c>
      <c r="I62" t="s">
        <v>24</v>
      </c>
      <c r="J62" t="s">
        <v>54</v>
      </c>
      <c r="K62" t="s">
        <v>40</v>
      </c>
      <c r="L62" t="s">
        <v>201</v>
      </c>
      <c r="M62">
        <v>0.8</v>
      </c>
      <c r="N62" t="s">
        <v>8</v>
      </c>
      <c r="O62" t="s">
        <v>35</v>
      </c>
      <c r="P62" t="s">
        <v>66</v>
      </c>
      <c r="Q62" t="s">
        <v>76</v>
      </c>
      <c r="R62">
        <v>90058</v>
      </c>
      <c r="S62">
        <v>42009</v>
      </c>
      <c r="T62">
        <v>42009</v>
      </c>
      <c r="U62">
        <v>-274.95</v>
      </c>
      <c r="V62">
        <v>31</v>
      </c>
      <c r="W62">
        <v>8354.73</v>
      </c>
      <c r="X62">
        <v>27013</v>
      </c>
      <c r="Y62" t="s">
        <v>3217</v>
      </c>
    </row>
    <row r="63" spans="1:25" x14ac:dyDescent="0.2">
      <c r="A63">
        <v>1316</v>
      </c>
      <c r="B63" t="s">
        <v>202</v>
      </c>
      <c r="C63" t="s">
        <v>23</v>
      </c>
      <c r="D63">
        <v>0.05</v>
      </c>
      <c r="E63">
        <v>80.98</v>
      </c>
      <c r="F63">
        <v>35</v>
      </c>
      <c r="G63" t="s">
        <v>14</v>
      </c>
      <c r="H63" t="s">
        <v>47</v>
      </c>
      <c r="I63" t="s">
        <v>24</v>
      </c>
      <c r="J63" t="s">
        <v>54</v>
      </c>
      <c r="K63" t="s">
        <v>40</v>
      </c>
      <c r="L63" t="s">
        <v>200</v>
      </c>
      <c r="M63">
        <v>0.81</v>
      </c>
      <c r="N63" t="s">
        <v>8</v>
      </c>
      <c r="O63" t="s">
        <v>35</v>
      </c>
      <c r="P63" t="s">
        <v>36</v>
      </c>
      <c r="Q63" t="s">
        <v>203</v>
      </c>
      <c r="R63">
        <v>80022</v>
      </c>
      <c r="S63">
        <v>42009</v>
      </c>
      <c r="T63">
        <v>42013</v>
      </c>
      <c r="U63">
        <v>-746.44</v>
      </c>
      <c r="V63">
        <v>8</v>
      </c>
      <c r="W63">
        <v>637.76</v>
      </c>
      <c r="X63">
        <v>87603</v>
      </c>
      <c r="Y63" t="s">
        <v>3217</v>
      </c>
    </row>
    <row r="64" spans="1:25" x14ac:dyDescent="0.2">
      <c r="A64">
        <v>1316</v>
      </c>
      <c r="B64" t="s">
        <v>202</v>
      </c>
      <c r="C64" t="s">
        <v>23</v>
      </c>
      <c r="D64">
        <v>0.05</v>
      </c>
      <c r="E64">
        <v>279.48</v>
      </c>
      <c r="F64">
        <v>35</v>
      </c>
      <c r="G64" t="s">
        <v>14</v>
      </c>
      <c r="H64" t="s">
        <v>47</v>
      </c>
      <c r="I64" t="s">
        <v>24</v>
      </c>
      <c r="J64" t="s">
        <v>54</v>
      </c>
      <c r="K64" t="s">
        <v>40</v>
      </c>
      <c r="L64" t="s">
        <v>201</v>
      </c>
      <c r="M64">
        <v>0.8</v>
      </c>
      <c r="N64" t="s">
        <v>8</v>
      </c>
      <c r="O64" t="s">
        <v>35</v>
      </c>
      <c r="P64" t="s">
        <v>36</v>
      </c>
      <c r="Q64" t="s">
        <v>203</v>
      </c>
      <c r="R64">
        <v>80022</v>
      </c>
      <c r="S64">
        <v>42009</v>
      </c>
      <c r="T64">
        <v>42009</v>
      </c>
      <c r="U64">
        <v>-274.95</v>
      </c>
      <c r="V64">
        <v>8</v>
      </c>
      <c r="W64">
        <v>2156.06</v>
      </c>
      <c r="X64">
        <v>87603</v>
      </c>
      <c r="Y64" t="s">
        <v>3217</v>
      </c>
    </row>
    <row r="65" spans="1:25" x14ac:dyDescent="0.2">
      <c r="A65">
        <v>3331</v>
      </c>
      <c r="B65" t="s">
        <v>204</v>
      </c>
      <c r="C65" t="s">
        <v>92</v>
      </c>
      <c r="D65">
        <v>0.09</v>
      </c>
      <c r="E65">
        <v>5.98</v>
      </c>
      <c r="F65">
        <v>4.6900000000000004</v>
      </c>
      <c r="G65" t="s">
        <v>14</v>
      </c>
      <c r="H65" t="s">
        <v>70</v>
      </c>
      <c r="I65" t="s">
        <v>24</v>
      </c>
      <c r="J65" t="s">
        <v>54</v>
      </c>
      <c r="K65" t="s">
        <v>49</v>
      </c>
      <c r="L65" t="s">
        <v>205</v>
      </c>
      <c r="M65">
        <v>0.68</v>
      </c>
      <c r="N65" t="s">
        <v>8</v>
      </c>
      <c r="O65" t="s">
        <v>9</v>
      </c>
      <c r="P65" t="s">
        <v>99</v>
      </c>
      <c r="Q65" t="s">
        <v>206</v>
      </c>
      <c r="R65">
        <v>32174</v>
      </c>
      <c r="S65">
        <v>42009</v>
      </c>
      <c r="T65">
        <v>42010</v>
      </c>
      <c r="U65">
        <v>-781.13419999999996</v>
      </c>
      <c r="V65">
        <v>11</v>
      </c>
      <c r="W65">
        <v>65.849999999999994</v>
      </c>
      <c r="X65">
        <v>86283</v>
      </c>
      <c r="Y65" t="s">
        <v>3215</v>
      </c>
    </row>
    <row r="66" spans="1:25" x14ac:dyDescent="0.2">
      <c r="A66">
        <v>1085</v>
      </c>
      <c r="B66" t="s">
        <v>207</v>
      </c>
      <c r="C66" t="s">
        <v>46</v>
      </c>
      <c r="D66">
        <v>0.05</v>
      </c>
      <c r="E66">
        <v>7.64</v>
      </c>
      <c r="F66">
        <v>5.83</v>
      </c>
      <c r="G66" t="s">
        <v>14</v>
      </c>
      <c r="H66" t="s">
        <v>47</v>
      </c>
      <c r="I66" t="s">
        <v>24</v>
      </c>
      <c r="J66" t="s">
        <v>64</v>
      </c>
      <c r="K66" t="s">
        <v>26</v>
      </c>
      <c r="L66" t="s">
        <v>208</v>
      </c>
      <c r="M66">
        <v>0.36</v>
      </c>
      <c r="N66" t="s">
        <v>8</v>
      </c>
      <c r="O66" t="s">
        <v>87</v>
      </c>
      <c r="P66" t="s">
        <v>88</v>
      </c>
      <c r="Q66" t="s">
        <v>209</v>
      </c>
      <c r="R66">
        <v>11729</v>
      </c>
      <c r="S66">
        <v>42009</v>
      </c>
      <c r="T66">
        <v>42010</v>
      </c>
      <c r="U66">
        <v>-40.275199999999998</v>
      </c>
      <c r="V66">
        <v>6</v>
      </c>
      <c r="W66">
        <v>47.18</v>
      </c>
      <c r="X66">
        <v>86122</v>
      </c>
      <c r="Y66" t="s">
        <v>3218</v>
      </c>
    </row>
    <row r="67" spans="1:25" x14ac:dyDescent="0.2">
      <c r="A67">
        <v>2151</v>
      </c>
      <c r="B67" t="s">
        <v>210</v>
      </c>
      <c r="C67" t="s">
        <v>46</v>
      </c>
      <c r="D67">
        <v>0.08</v>
      </c>
      <c r="E67">
        <v>243.98</v>
      </c>
      <c r="F67">
        <v>43.32</v>
      </c>
      <c r="G67" t="s">
        <v>2</v>
      </c>
      <c r="H67" t="s">
        <v>70</v>
      </c>
      <c r="I67" t="s">
        <v>4</v>
      </c>
      <c r="J67" t="s">
        <v>85</v>
      </c>
      <c r="K67" t="s">
        <v>33</v>
      </c>
      <c r="L67" t="s">
        <v>211</v>
      </c>
      <c r="M67">
        <v>0.55000000000000004</v>
      </c>
      <c r="N67" t="s">
        <v>8</v>
      </c>
      <c r="O67" t="s">
        <v>28</v>
      </c>
      <c r="P67" t="s">
        <v>189</v>
      </c>
      <c r="Q67" t="s">
        <v>212</v>
      </c>
      <c r="R67">
        <v>52001</v>
      </c>
      <c r="S67">
        <v>42009</v>
      </c>
      <c r="T67">
        <v>42010</v>
      </c>
      <c r="U67">
        <v>-162.8244</v>
      </c>
      <c r="V67">
        <v>1</v>
      </c>
      <c r="W67">
        <v>248.84</v>
      </c>
      <c r="X67">
        <v>90404</v>
      </c>
      <c r="Y67" t="s">
        <v>3216</v>
      </c>
    </row>
    <row r="68" spans="1:25" x14ac:dyDescent="0.2">
      <c r="A68">
        <v>1793</v>
      </c>
      <c r="B68" t="s">
        <v>213</v>
      </c>
      <c r="C68" t="s">
        <v>1</v>
      </c>
      <c r="D68">
        <v>0.04</v>
      </c>
      <c r="E68">
        <v>880.98</v>
      </c>
      <c r="F68">
        <v>44.55</v>
      </c>
      <c r="G68" t="s">
        <v>2</v>
      </c>
      <c r="H68" t="s">
        <v>47</v>
      </c>
      <c r="I68" t="s">
        <v>4</v>
      </c>
      <c r="J68" t="s">
        <v>93</v>
      </c>
      <c r="K68" t="s">
        <v>6</v>
      </c>
      <c r="L68" t="s">
        <v>214</v>
      </c>
      <c r="M68">
        <v>0.62</v>
      </c>
      <c r="N68" t="s">
        <v>8</v>
      </c>
      <c r="O68" t="s">
        <v>28</v>
      </c>
      <c r="P68" t="s">
        <v>79</v>
      </c>
      <c r="Q68" t="s">
        <v>215</v>
      </c>
      <c r="R68">
        <v>61401</v>
      </c>
      <c r="S68">
        <v>42010</v>
      </c>
      <c r="T68">
        <v>42011</v>
      </c>
      <c r="U68">
        <v>-13706.464</v>
      </c>
      <c r="V68">
        <v>8</v>
      </c>
      <c r="W68">
        <v>6968.9</v>
      </c>
      <c r="X68">
        <v>87853</v>
      </c>
      <c r="Y68" t="s">
        <v>3216</v>
      </c>
    </row>
    <row r="69" spans="1:25" x14ac:dyDescent="0.2">
      <c r="A69">
        <v>2418</v>
      </c>
      <c r="B69" t="s">
        <v>216</v>
      </c>
      <c r="C69" t="s">
        <v>1</v>
      </c>
      <c r="D69">
        <v>0.03</v>
      </c>
      <c r="E69">
        <v>2.1</v>
      </c>
      <c r="F69">
        <v>0.7</v>
      </c>
      <c r="G69" t="s">
        <v>14</v>
      </c>
      <c r="H69" t="s">
        <v>15</v>
      </c>
      <c r="I69" t="s">
        <v>24</v>
      </c>
      <c r="J69" t="s">
        <v>25</v>
      </c>
      <c r="K69" t="s">
        <v>26</v>
      </c>
      <c r="L69" t="s">
        <v>217</v>
      </c>
      <c r="M69">
        <v>0.56999999999999995</v>
      </c>
      <c r="N69" t="s">
        <v>8</v>
      </c>
      <c r="O69" t="s">
        <v>9</v>
      </c>
      <c r="P69" t="s">
        <v>218</v>
      </c>
      <c r="Q69" t="s">
        <v>219</v>
      </c>
      <c r="R69">
        <v>23805</v>
      </c>
      <c r="S69">
        <v>42010</v>
      </c>
      <c r="T69">
        <v>42011</v>
      </c>
      <c r="U69">
        <v>-1473.9059999999999</v>
      </c>
      <c r="V69">
        <v>4</v>
      </c>
      <c r="W69">
        <v>8.7200000000000006</v>
      </c>
      <c r="X69">
        <v>86750</v>
      </c>
      <c r="Y69" t="s">
        <v>3215</v>
      </c>
    </row>
    <row r="70" spans="1:25" x14ac:dyDescent="0.2">
      <c r="A70">
        <v>1782</v>
      </c>
      <c r="B70" t="s">
        <v>220</v>
      </c>
      <c r="C70" t="s">
        <v>13</v>
      </c>
      <c r="D70">
        <v>0.03</v>
      </c>
      <c r="E70">
        <v>3.28</v>
      </c>
      <c r="F70">
        <v>3.97</v>
      </c>
      <c r="G70" t="s">
        <v>14</v>
      </c>
      <c r="H70" t="s">
        <v>47</v>
      </c>
      <c r="I70" t="s">
        <v>24</v>
      </c>
      <c r="J70" t="s">
        <v>25</v>
      </c>
      <c r="K70" t="s">
        <v>26</v>
      </c>
      <c r="L70" t="s">
        <v>221</v>
      </c>
      <c r="M70">
        <v>0.56000000000000005</v>
      </c>
      <c r="N70" t="s">
        <v>8</v>
      </c>
      <c r="O70" t="s">
        <v>35</v>
      </c>
      <c r="P70" t="s">
        <v>66</v>
      </c>
      <c r="Q70" t="s">
        <v>222</v>
      </c>
      <c r="R70">
        <v>92672</v>
      </c>
      <c r="S70">
        <v>42010</v>
      </c>
      <c r="T70">
        <v>42012</v>
      </c>
      <c r="U70">
        <v>-90.755600000000001</v>
      </c>
      <c r="V70">
        <v>7</v>
      </c>
      <c r="W70">
        <v>24.57</v>
      </c>
      <c r="X70">
        <v>89856</v>
      </c>
      <c r="Y70" t="s">
        <v>3217</v>
      </c>
    </row>
    <row r="71" spans="1:25" x14ac:dyDescent="0.2">
      <c r="A71">
        <v>783</v>
      </c>
      <c r="B71" t="s">
        <v>223</v>
      </c>
      <c r="C71" t="s">
        <v>23</v>
      </c>
      <c r="D71">
        <v>0.02</v>
      </c>
      <c r="E71">
        <v>100.98</v>
      </c>
      <c r="F71">
        <v>35.840000000000003</v>
      </c>
      <c r="G71" t="s">
        <v>2</v>
      </c>
      <c r="H71" t="s">
        <v>3</v>
      </c>
      <c r="I71" t="s">
        <v>4</v>
      </c>
      <c r="J71" t="s">
        <v>93</v>
      </c>
      <c r="K71" t="s">
        <v>6</v>
      </c>
      <c r="L71" t="s">
        <v>94</v>
      </c>
      <c r="M71">
        <v>0.62</v>
      </c>
      <c r="N71" t="s">
        <v>8</v>
      </c>
      <c r="O71" t="s">
        <v>87</v>
      </c>
      <c r="P71" t="s">
        <v>224</v>
      </c>
      <c r="Q71" t="s">
        <v>225</v>
      </c>
      <c r="R71">
        <v>6010</v>
      </c>
      <c r="S71">
        <v>42010</v>
      </c>
      <c r="T71">
        <v>42010</v>
      </c>
      <c r="U71">
        <v>-134.91200000000001</v>
      </c>
      <c r="V71">
        <v>6</v>
      </c>
      <c r="W71">
        <v>614.99</v>
      </c>
      <c r="X71">
        <v>90961</v>
      </c>
      <c r="Y71" t="s">
        <v>3218</v>
      </c>
    </row>
    <row r="72" spans="1:25" x14ac:dyDescent="0.2">
      <c r="A72">
        <v>1828</v>
      </c>
      <c r="B72" t="s">
        <v>226</v>
      </c>
      <c r="C72" t="s">
        <v>23</v>
      </c>
      <c r="D72">
        <v>0.05</v>
      </c>
      <c r="E72">
        <v>7.1</v>
      </c>
      <c r="F72">
        <v>6.05</v>
      </c>
      <c r="G72" t="s">
        <v>14</v>
      </c>
      <c r="H72" t="s">
        <v>70</v>
      </c>
      <c r="I72" t="s">
        <v>24</v>
      </c>
      <c r="J72" t="s">
        <v>48</v>
      </c>
      <c r="K72" t="s">
        <v>49</v>
      </c>
      <c r="L72" t="s">
        <v>227</v>
      </c>
      <c r="M72">
        <v>0.39</v>
      </c>
      <c r="N72" t="s">
        <v>8</v>
      </c>
      <c r="O72" t="s">
        <v>28</v>
      </c>
      <c r="P72" t="s">
        <v>189</v>
      </c>
      <c r="Q72" t="s">
        <v>228</v>
      </c>
      <c r="R72">
        <v>50613</v>
      </c>
      <c r="S72">
        <v>42010</v>
      </c>
      <c r="T72">
        <v>42010</v>
      </c>
      <c r="U72">
        <v>-101.246</v>
      </c>
      <c r="V72">
        <v>14</v>
      </c>
      <c r="W72">
        <v>100.99</v>
      </c>
      <c r="X72">
        <v>86960</v>
      </c>
      <c r="Y72" t="s">
        <v>3216</v>
      </c>
    </row>
    <row r="73" spans="1:25" x14ac:dyDescent="0.2">
      <c r="A73">
        <v>1828</v>
      </c>
      <c r="B73" t="s">
        <v>226</v>
      </c>
      <c r="C73" t="s">
        <v>23</v>
      </c>
      <c r="D73">
        <v>0.04</v>
      </c>
      <c r="E73">
        <v>20.95</v>
      </c>
      <c r="F73">
        <v>4</v>
      </c>
      <c r="G73" t="s">
        <v>14</v>
      </c>
      <c r="H73" t="s">
        <v>70</v>
      </c>
      <c r="I73" t="s">
        <v>16</v>
      </c>
      <c r="J73" t="s">
        <v>17</v>
      </c>
      <c r="K73" t="s">
        <v>49</v>
      </c>
      <c r="L73" t="s">
        <v>229</v>
      </c>
      <c r="M73">
        <v>0.6</v>
      </c>
      <c r="N73" t="s">
        <v>8</v>
      </c>
      <c r="O73" t="s">
        <v>28</v>
      </c>
      <c r="P73" t="s">
        <v>189</v>
      </c>
      <c r="Q73" t="s">
        <v>228</v>
      </c>
      <c r="R73">
        <v>50613</v>
      </c>
      <c r="S73">
        <v>42010</v>
      </c>
      <c r="T73">
        <v>42015</v>
      </c>
      <c r="U73">
        <v>-1.88</v>
      </c>
      <c r="V73">
        <v>7</v>
      </c>
      <c r="W73">
        <v>142.06</v>
      </c>
      <c r="X73">
        <v>86960</v>
      </c>
      <c r="Y73" t="s">
        <v>3216</v>
      </c>
    </row>
    <row r="74" spans="1:25" x14ac:dyDescent="0.2">
      <c r="A74">
        <v>1829</v>
      </c>
      <c r="B74" t="s">
        <v>230</v>
      </c>
      <c r="C74" t="s">
        <v>23</v>
      </c>
      <c r="D74">
        <v>0.05</v>
      </c>
      <c r="E74">
        <v>39.06</v>
      </c>
      <c r="F74">
        <v>10.55</v>
      </c>
      <c r="G74" t="s">
        <v>14</v>
      </c>
      <c r="H74" t="s">
        <v>70</v>
      </c>
      <c r="I74" t="s">
        <v>24</v>
      </c>
      <c r="J74" t="s">
        <v>48</v>
      </c>
      <c r="K74" t="s">
        <v>49</v>
      </c>
      <c r="L74" t="s">
        <v>231</v>
      </c>
      <c r="M74">
        <v>0.37</v>
      </c>
      <c r="N74" t="s">
        <v>8</v>
      </c>
      <c r="O74" t="s">
        <v>28</v>
      </c>
      <c r="P74" t="s">
        <v>189</v>
      </c>
      <c r="Q74" t="s">
        <v>232</v>
      </c>
      <c r="R74">
        <v>52402</v>
      </c>
      <c r="S74">
        <v>42010</v>
      </c>
      <c r="T74">
        <v>42017</v>
      </c>
      <c r="U74">
        <v>250.98060000000001</v>
      </c>
      <c r="V74">
        <v>9</v>
      </c>
      <c r="W74">
        <v>363.74</v>
      </c>
      <c r="X74">
        <v>86960</v>
      </c>
      <c r="Y74" t="s">
        <v>3216</v>
      </c>
    </row>
    <row r="75" spans="1:25" x14ac:dyDescent="0.2">
      <c r="A75">
        <v>1829</v>
      </c>
      <c r="B75" t="s">
        <v>230</v>
      </c>
      <c r="C75" t="s">
        <v>23</v>
      </c>
      <c r="D75">
        <v>0.04</v>
      </c>
      <c r="E75">
        <v>3.52</v>
      </c>
      <c r="F75">
        <v>6.83</v>
      </c>
      <c r="G75" t="s">
        <v>14</v>
      </c>
      <c r="H75" t="s">
        <v>70</v>
      </c>
      <c r="I75" t="s">
        <v>24</v>
      </c>
      <c r="J75" t="s">
        <v>48</v>
      </c>
      <c r="K75" t="s">
        <v>49</v>
      </c>
      <c r="L75" t="s">
        <v>233</v>
      </c>
      <c r="M75">
        <v>0.38</v>
      </c>
      <c r="N75" t="s">
        <v>8</v>
      </c>
      <c r="O75" t="s">
        <v>28</v>
      </c>
      <c r="P75" t="s">
        <v>189</v>
      </c>
      <c r="Q75" t="s">
        <v>232</v>
      </c>
      <c r="R75">
        <v>52402</v>
      </c>
      <c r="S75">
        <v>42010</v>
      </c>
      <c r="T75">
        <v>42019</v>
      </c>
      <c r="U75">
        <v>-57.753</v>
      </c>
      <c r="V75">
        <v>4</v>
      </c>
      <c r="W75">
        <v>15.93</v>
      </c>
      <c r="X75">
        <v>86960</v>
      </c>
      <c r="Y75" t="s">
        <v>3216</v>
      </c>
    </row>
    <row r="76" spans="1:25" x14ac:dyDescent="0.2">
      <c r="A76">
        <v>1829</v>
      </c>
      <c r="B76" t="s">
        <v>230</v>
      </c>
      <c r="C76" t="s">
        <v>23</v>
      </c>
      <c r="D76">
        <v>0.02</v>
      </c>
      <c r="E76">
        <v>15.51</v>
      </c>
      <c r="F76">
        <v>17.78</v>
      </c>
      <c r="G76" t="s">
        <v>14</v>
      </c>
      <c r="H76" t="s">
        <v>70</v>
      </c>
      <c r="I76" t="s">
        <v>24</v>
      </c>
      <c r="J76" t="s">
        <v>54</v>
      </c>
      <c r="K76" t="s">
        <v>49</v>
      </c>
      <c r="L76" t="s">
        <v>234</v>
      </c>
      <c r="M76">
        <v>0.59</v>
      </c>
      <c r="N76" t="s">
        <v>8</v>
      </c>
      <c r="O76" t="s">
        <v>28</v>
      </c>
      <c r="P76" t="s">
        <v>189</v>
      </c>
      <c r="Q76" t="s">
        <v>232</v>
      </c>
      <c r="R76">
        <v>52402</v>
      </c>
      <c r="S76">
        <v>42010</v>
      </c>
      <c r="T76">
        <v>42017</v>
      </c>
      <c r="U76">
        <v>-47.97</v>
      </c>
      <c r="V76">
        <v>1</v>
      </c>
      <c r="W76">
        <v>21.28</v>
      </c>
      <c r="X76">
        <v>86960</v>
      </c>
      <c r="Y76" t="s">
        <v>3216</v>
      </c>
    </row>
    <row r="77" spans="1:25" x14ac:dyDescent="0.2">
      <c r="A77">
        <v>2146</v>
      </c>
      <c r="B77" t="s">
        <v>235</v>
      </c>
      <c r="C77" t="s">
        <v>23</v>
      </c>
      <c r="D77">
        <v>0.05</v>
      </c>
      <c r="E77">
        <v>20.34</v>
      </c>
      <c r="F77">
        <v>35</v>
      </c>
      <c r="G77" t="s">
        <v>14</v>
      </c>
      <c r="H77" t="s">
        <v>70</v>
      </c>
      <c r="I77" t="s">
        <v>24</v>
      </c>
      <c r="J77" t="s">
        <v>54</v>
      </c>
      <c r="K77" t="s">
        <v>40</v>
      </c>
      <c r="L77" t="s">
        <v>236</v>
      </c>
      <c r="M77">
        <v>0.84</v>
      </c>
      <c r="N77" t="s">
        <v>8</v>
      </c>
      <c r="O77" t="s">
        <v>9</v>
      </c>
      <c r="P77" t="s">
        <v>218</v>
      </c>
      <c r="Q77" t="s">
        <v>237</v>
      </c>
      <c r="R77">
        <v>20151</v>
      </c>
      <c r="S77">
        <v>42010</v>
      </c>
      <c r="T77">
        <v>42014</v>
      </c>
      <c r="U77">
        <v>52.776000000000003</v>
      </c>
      <c r="V77">
        <v>2</v>
      </c>
      <c r="W77">
        <v>53.02</v>
      </c>
      <c r="X77">
        <v>87071</v>
      </c>
      <c r="Y77" t="s">
        <v>3215</v>
      </c>
    </row>
    <row r="78" spans="1:25" x14ac:dyDescent="0.2">
      <c r="A78">
        <v>211</v>
      </c>
      <c r="B78" t="s">
        <v>238</v>
      </c>
      <c r="C78" t="s">
        <v>92</v>
      </c>
      <c r="D78">
        <v>0.01</v>
      </c>
      <c r="E78">
        <v>10.06</v>
      </c>
      <c r="F78">
        <v>2.06</v>
      </c>
      <c r="G78" t="s">
        <v>14</v>
      </c>
      <c r="H78" t="s">
        <v>15</v>
      </c>
      <c r="I78" t="s">
        <v>24</v>
      </c>
      <c r="J78" t="s">
        <v>64</v>
      </c>
      <c r="K78" t="s">
        <v>26</v>
      </c>
      <c r="L78" t="s">
        <v>149</v>
      </c>
      <c r="M78">
        <v>0.39</v>
      </c>
      <c r="N78" t="s">
        <v>8</v>
      </c>
      <c r="O78" t="s">
        <v>87</v>
      </c>
      <c r="P78" t="s">
        <v>88</v>
      </c>
      <c r="Q78" t="s">
        <v>239</v>
      </c>
      <c r="R78">
        <v>13501</v>
      </c>
      <c r="S78">
        <v>42010</v>
      </c>
      <c r="T78">
        <v>42012</v>
      </c>
      <c r="U78">
        <v>7.59</v>
      </c>
      <c r="V78">
        <v>2</v>
      </c>
      <c r="W78">
        <v>21.2</v>
      </c>
      <c r="X78">
        <v>85964</v>
      </c>
      <c r="Y78" t="s">
        <v>3218</v>
      </c>
    </row>
    <row r="79" spans="1:25" x14ac:dyDescent="0.2">
      <c r="A79">
        <v>211</v>
      </c>
      <c r="B79" t="s">
        <v>238</v>
      </c>
      <c r="C79" t="s">
        <v>92</v>
      </c>
      <c r="D79">
        <v>0</v>
      </c>
      <c r="E79">
        <v>65.989999999999995</v>
      </c>
      <c r="F79">
        <v>5.92</v>
      </c>
      <c r="G79" t="s">
        <v>14</v>
      </c>
      <c r="H79" t="s">
        <v>15</v>
      </c>
      <c r="I79" t="s">
        <v>16</v>
      </c>
      <c r="J79" t="s">
        <v>111</v>
      </c>
      <c r="K79" t="s">
        <v>49</v>
      </c>
      <c r="L79" t="s">
        <v>240</v>
      </c>
      <c r="M79">
        <v>0.55000000000000004</v>
      </c>
      <c r="N79" t="s">
        <v>8</v>
      </c>
      <c r="O79" t="s">
        <v>87</v>
      </c>
      <c r="P79" t="s">
        <v>88</v>
      </c>
      <c r="Q79" t="s">
        <v>239</v>
      </c>
      <c r="R79">
        <v>13501</v>
      </c>
      <c r="S79">
        <v>42010</v>
      </c>
      <c r="T79">
        <v>42012</v>
      </c>
      <c r="U79">
        <v>-107.98699999999999</v>
      </c>
      <c r="V79">
        <v>3</v>
      </c>
      <c r="W79">
        <v>173.32</v>
      </c>
      <c r="X79">
        <v>85964</v>
      </c>
      <c r="Y79" t="s">
        <v>3218</v>
      </c>
    </row>
    <row r="80" spans="1:25" x14ac:dyDescent="0.2">
      <c r="A80">
        <v>3347</v>
      </c>
      <c r="B80" t="s">
        <v>241</v>
      </c>
      <c r="C80" t="s">
        <v>92</v>
      </c>
      <c r="D80">
        <v>7.0000000000000007E-2</v>
      </c>
      <c r="E80">
        <v>7.68</v>
      </c>
      <c r="F80">
        <v>6.16</v>
      </c>
      <c r="G80" t="s">
        <v>63</v>
      </c>
      <c r="H80" t="s">
        <v>15</v>
      </c>
      <c r="I80" t="s">
        <v>24</v>
      </c>
      <c r="J80" t="s">
        <v>48</v>
      </c>
      <c r="K80" t="s">
        <v>49</v>
      </c>
      <c r="L80" t="s">
        <v>242</v>
      </c>
      <c r="M80">
        <v>0.35</v>
      </c>
      <c r="N80" t="s">
        <v>8</v>
      </c>
      <c r="O80" t="s">
        <v>9</v>
      </c>
      <c r="P80" t="s">
        <v>99</v>
      </c>
      <c r="Q80" t="s">
        <v>243</v>
      </c>
      <c r="R80">
        <v>33411</v>
      </c>
      <c r="S80">
        <v>42010</v>
      </c>
      <c r="T80">
        <v>42012</v>
      </c>
      <c r="U80">
        <v>125.9982</v>
      </c>
      <c r="V80">
        <v>1</v>
      </c>
      <c r="W80">
        <v>22.13</v>
      </c>
      <c r="X80">
        <v>89355</v>
      </c>
      <c r="Y80" t="s">
        <v>3215</v>
      </c>
    </row>
    <row r="81" spans="1:25" x14ac:dyDescent="0.2">
      <c r="A81">
        <v>3347</v>
      </c>
      <c r="B81" t="s">
        <v>241</v>
      </c>
      <c r="C81" t="s">
        <v>92</v>
      </c>
      <c r="D81">
        <v>0.05</v>
      </c>
      <c r="E81">
        <v>6.64</v>
      </c>
      <c r="F81">
        <v>4.95</v>
      </c>
      <c r="G81" t="s">
        <v>63</v>
      </c>
      <c r="H81" t="s">
        <v>15</v>
      </c>
      <c r="I81" t="s">
        <v>4</v>
      </c>
      <c r="J81" t="s">
        <v>102</v>
      </c>
      <c r="K81" t="s">
        <v>18</v>
      </c>
      <c r="L81" t="s">
        <v>244</v>
      </c>
      <c r="M81">
        <v>0.37</v>
      </c>
      <c r="N81" t="s">
        <v>8</v>
      </c>
      <c r="O81" t="s">
        <v>9</v>
      </c>
      <c r="P81" t="s">
        <v>99</v>
      </c>
      <c r="Q81" t="s">
        <v>243</v>
      </c>
      <c r="R81">
        <v>33411</v>
      </c>
      <c r="S81">
        <v>42010</v>
      </c>
      <c r="T81">
        <v>42012</v>
      </c>
      <c r="U81">
        <v>-92.929199999999994</v>
      </c>
      <c r="V81">
        <v>5</v>
      </c>
      <c r="W81">
        <v>34.17</v>
      </c>
      <c r="X81">
        <v>89355</v>
      </c>
      <c r="Y81" t="s">
        <v>3215</v>
      </c>
    </row>
    <row r="82" spans="1:25" x14ac:dyDescent="0.2">
      <c r="A82">
        <v>799</v>
      </c>
      <c r="B82" t="s">
        <v>245</v>
      </c>
      <c r="C82" t="s">
        <v>46</v>
      </c>
      <c r="D82">
        <v>0.01</v>
      </c>
      <c r="E82">
        <v>150.97999999999999</v>
      </c>
      <c r="F82">
        <v>30</v>
      </c>
      <c r="G82" t="s">
        <v>2</v>
      </c>
      <c r="H82" t="s">
        <v>15</v>
      </c>
      <c r="I82" t="s">
        <v>4</v>
      </c>
      <c r="J82" t="s">
        <v>85</v>
      </c>
      <c r="K82" t="s">
        <v>33</v>
      </c>
      <c r="L82" t="s">
        <v>246</v>
      </c>
      <c r="M82">
        <v>0.74</v>
      </c>
      <c r="N82" t="s">
        <v>8</v>
      </c>
      <c r="O82" t="s">
        <v>9</v>
      </c>
      <c r="P82" t="s">
        <v>247</v>
      </c>
      <c r="Q82" t="s">
        <v>248</v>
      </c>
      <c r="R82">
        <v>29915</v>
      </c>
      <c r="S82">
        <v>42010</v>
      </c>
      <c r="T82">
        <v>42012</v>
      </c>
      <c r="U82">
        <v>131.38200000000001</v>
      </c>
      <c r="V82">
        <v>6</v>
      </c>
      <c r="W82">
        <v>958.46</v>
      </c>
      <c r="X82">
        <v>89909</v>
      </c>
      <c r="Y82" t="s">
        <v>3215</v>
      </c>
    </row>
    <row r="83" spans="1:25" x14ac:dyDescent="0.2">
      <c r="A83">
        <v>799</v>
      </c>
      <c r="B83" t="s">
        <v>245</v>
      </c>
      <c r="C83" t="s">
        <v>46</v>
      </c>
      <c r="D83">
        <v>0.01</v>
      </c>
      <c r="E83">
        <v>28.28</v>
      </c>
      <c r="F83">
        <v>13.99</v>
      </c>
      <c r="G83" t="s">
        <v>63</v>
      </c>
      <c r="H83" t="s">
        <v>15</v>
      </c>
      <c r="I83" t="s">
        <v>24</v>
      </c>
      <c r="J83" t="s">
        <v>54</v>
      </c>
      <c r="K83" t="s">
        <v>120</v>
      </c>
      <c r="L83" t="s">
        <v>249</v>
      </c>
      <c r="M83">
        <v>0.57999999999999996</v>
      </c>
      <c r="N83" t="s">
        <v>8</v>
      </c>
      <c r="O83" t="s">
        <v>9</v>
      </c>
      <c r="P83" t="s">
        <v>247</v>
      </c>
      <c r="Q83" t="s">
        <v>248</v>
      </c>
      <c r="R83">
        <v>29915</v>
      </c>
      <c r="S83">
        <v>42010</v>
      </c>
      <c r="T83">
        <v>42012</v>
      </c>
      <c r="U83">
        <v>-89.292000000000002</v>
      </c>
      <c r="V83">
        <v>12</v>
      </c>
      <c r="W83">
        <v>368.84</v>
      </c>
      <c r="X83">
        <v>89909</v>
      </c>
      <c r="Y83" t="s">
        <v>3215</v>
      </c>
    </row>
    <row r="84" spans="1:25" x14ac:dyDescent="0.2">
      <c r="A84">
        <v>799</v>
      </c>
      <c r="B84" t="s">
        <v>245</v>
      </c>
      <c r="C84" t="s">
        <v>46</v>
      </c>
      <c r="D84">
        <v>0.03</v>
      </c>
      <c r="E84">
        <v>35.99</v>
      </c>
      <c r="F84">
        <v>1.1000000000000001</v>
      </c>
      <c r="G84" t="s">
        <v>14</v>
      </c>
      <c r="H84" t="s">
        <v>15</v>
      </c>
      <c r="I84" t="s">
        <v>16</v>
      </c>
      <c r="J84" t="s">
        <v>111</v>
      </c>
      <c r="K84" t="s">
        <v>49</v>
      </c>
      <c r="L84" t="s">
        <v>250</v>
      </c>
      <c r="M84">
        <v>0.55000000000000004</v>
      </c>
      <c r="N84" t="s">
        <v>8</v>
      </c>
      <c r="O84" t="s">
        <v>9</v>
      </c>
      <c r="P84" t="s">
        <v>247</v>
      </c>
      <c r="Q84" t="s">
        <v>248</v>
      </c>
      <c r="R84">
        <v>29915</v>
      </c>
      <c r="S84">
        <v>42010</v>
      </c>
      <c r="T84">
        <v>42011</v>
      </c>
      <c r="U84">
        <v>-211.036</v>
      </c>
      <c r="V84">
        <v>1</v>
      </c>
      <c r="W84">
        <v>30.86</v>
      </c>
      <c r="X84">
        <v>89909</v>
      </c>
      <c r="Y84" t="s">
        <v>3215</v>
      </c>
    </row>
    <row r="85" spans="1:25" x14ac:dyDescent="0.2">
      <c r="A85">
        <v>1950</v>
      </c>
      <c r="B85" t="s">
        <v>251</v>
      </c>
      <c r="C85" t="s">
        <v>46</v>
      </c>
      <c r="D85">
        <v>0.01</v>
      </c>
      <c r="E85">
        <v>6.68</v>
      </c>
      <c r="F85">
        <v>4.91</v>
      </c>
      <c r="G85" t="s">
        <v>14</v>
      </c>
      <c r="H85" t="s">
        <v>3</v>
      </c>
      <c r="I85" t="s">
        <v>24</v>
      </c>
      <c r="J85" t="s">
        <v>64</v>
      </c>
      <c r="K85" t="s">
        <v>49</v>
      </c>
      <c r="L85" t="s">
        <v>252</v>
      </c>
      <c r="M85">
        <v>0.37</v>
      </c>
      <c r="N85" t="s">
        <v>8</v>
      </c>
      <c r="O85" t="s">
        <v>35</v>
      </c>
      <c r="P85" t="s">
        <v>253</v>
      </c>
      <c r="Q85" t="s">
        <v>254</v>
      </c>
      <c r="R85">
        <v>59750</v>
      </c>
      <c r="S85">
        <v>42010</v>
      </c>
      <c r="T85">
        <v>42012</v>
      </c>
      <c r="U85">
        <v>-15.48</v>
      </c>
      <c r="V85">
        <v>7</v>
      </c>
      <c r="W85">
        <v>51.03</v>
      </c>
      <c r="X85">
        <v>90414</v>
      </c>
      <c r="Y85" t="s">
        <v>3217</v>
      </c>
    </row>
    <row r="86" spans="1:25" x14ac:dyDescent="0.2">
      <c r="A86">
        <v>2290</v>
      </c>
      <c r="B86" t="s">
        <v>255</v>
      </c>
      <c r="C86" t="s">
        <v>46</v>
      </c>
      <c r="D86">
        <v>0</v>
      </c>
      <c r="E86">
        <v>42.98</v>
      </c>
      <c r="F86">
        <v>4.62</v>
      </c>
      <c r="G86" t="s">
        <v>14</v>
      </c>
      <c r="H86" t="s">
        <v>47</v>
      </c>
      <c r="I86" t="s">
        <v>24</v>
      </c>
      <c r="J86" t="s">
        <v>71</v>
      </c>
      <c r="K86" t="s">
        <v>49</v>
      </c>
      <c r="L86" t="s">
        <v>256</v>
      </c>
      <c r="M86">
        <v>0.56000000000000005</v>
      </c>
      <c r="N86" t="s">
        <v>8</v>
      </c>
      <c r="O86" t="s">
        <v>28</v>
      </c>
      <c r="P86" t="s">
        <v>60</v>
      </c>
      <c r="Q86" t="s">
        <v>257</v>
      </c>
      <c r="R86">
        <v>55433</v>
      </c>
      <c r="S86">
        <v>42010</v>
      </c>
      <c r="T86">
        <v>42012</v>
      </c>
      <c r="U86">
        <v>385.30290000000002</v>
      </c>
      <c r="V86">
        <v>12</v>
      </c>
      <c r="W86">
        <v>558.41</v>
      </c>
      <c r="X86">
        <v>88163</v>
      </c>
      <c r="Y86" t="s">
        <v>3216</v>
      </c>
    </row>
    <row r="87" spans="1:25" x14ac:dyDescent="0.2">
      <c r="A87">
        <v>2290</v>
      </c>
      <c r="B87" t="s">
        <v>255</v>
      </c>
      <c r="C87" t="s">
        <v>46</v>
      </c>
      <c r="D87">
        <v>0.03</v>
      </c>
      <c r="E87">
        <v>21.78</v>
      </c>
      <c r="F87">
        <v>5.94</v>
      </c>
      <c r="G87" t="s">
        <v>14</v>
      </c>
      <c r="H87" t="s">
        <v>47</v>
      </c>
      <c r="I87" t="s">
        <v>24</v>
      </c>
      <c r="J87" t="s">
        <v>71</v>
      </c>
      <c r="K87" t="s">
        <v>120</v>
      </c>
      <c r="L87" t="s">
        <v>258</v>
      </c>
      <c r="M87">
        <v>0.5</v>
      </c>
      <c r="N87" t="s">
        <v>8</v>
      </c>
      <c r="O87" t="s">
        <v>28</v>
      </c>
      <c r="P87" t="s">
        <v>60</v>
      </c>
      <c r="Q87" t="s">
        <v>257</v>
      </c>
      <c r="R87">
        <v>55433</v>
      </c>
      <c r="S87">
        <v>42010</v>
      </c>
      <c r="T87">
        <v>42012</v>
      </c>
      <c r="U87">
        <v>187.2</v>
      </c>
      <c r="V87">
        <v>13</v>
      </c>
      <c r="W87">
        <v>290.22000000000003</v>
      </c>
      <c r="X87">
        <v>88163</v>
      </c>
      <c r="Y87" t="s">
        <v>3216</v>
      </c>
    </row>
    <row r="88" spans="1:25" x14ac:dyDescent="0.2">
      <c r="A88">
        <v>3285</v>
      </c>
      <c r="B88" t="s">
        <v>259</v>
      </c>
      <c r="C88" t="s">
        <v>46</v>
      </c>
      <c r="D88">
        <v>0.06</v>
      </c>
      <c r="E88">
        <v>1.7</v>
      </c>
      <c r="F88">
        <v>1.99</v>
      </c>
      <c r="G88" t="s">
        <v>14</v>
      </c>
      <c r="H88" t="s">
        <v>15</v>
      </c>
      <c r="I88" t="s">
        <v>16</v>
      </c>
      <c r="J88" t="s">
        <v>17</v>
      </c>
      <c r="K88" t="s">
        <v>18</v>
      </c>
      <c r="L88" t="s">
        <v>260</v>
      </c>
      <c r="M88">
        <v>0.51</v>
      </c>
      <c r="N88" t="s">
        <v>8</v>
      </c>
      <c r="O88" t="s">
        <v>9</v>
      </c>
      <c r="P88" t="s">
        <v>218</v>
      </c>
      <c r="Q88" t="s">
        <v>261</v>
      </c>
      <c r="R88">
        <v>20170</v>
      </c>
      <c r="S88">
        <v>42010</v>
      </c>
      <c r="T88">
        <v>42011</v>
      </c>
      <c r="U88">
        <v>80.071200000000005</v>
      </c>
      <c r="V88">
        <v>7</v>
      </c>
      <c r="W88">
        <v>12.15</v>
      </c>
      <c r="X88">
        <v>90750</v>
      </c>
      <c r="Y88" t="s">
        <v>3215</v>
      </c>
    </row>
    <row r="89" spans="1:25" x14ac:dyDescent="0.2">
      <c r="A89">
        <v>3285</v>
      </c>
      <c r="B89" t="s">
        <v>259</v>
      </c>
      <c r="C89" t="s">
        <v>46</v>
      </c>
      <c r="D89">
        <v>0.01</v>
      </c>
      <c r="E89">
        <v>30.98</v>
      </c>
      <c r="F89">
        <v>5.09</v>
      </c>
      <c r="G89" t="s">
        <v>14</v>
      </c>
      <c r="H89" t="s">
        <v>15</v>
      </c>
      <c r="I89" t="s">
        <v>24</v>
      </c>
      <c r="J89" t="s">
        <v>64</v>
      </c>
      <c r="K89" t="s">
        <v>49</v>
      </c>
      <c r="L89" t="s">
        <v>262</v>
      </c>
      <c r="M89">
        <v>0.4</v>
      </c>
      <c r="N89" t="s">
        <v>8</v>
      </c>
      <c r="O89" t="s">
        <v>9</v>
      </c>
      <c r="P89" t="s">
        <v>218</v>
      </c>
      <c r="Q89" t="s">
        <v>261</v>
      </c>
      <c r="R89">
        <v>20170</v>
      </c>
      <c r="S89">
        <v>42010</v>
      </c>
      <c r="T89">
        <v>42012</v>
      </c>
      <c r="U89">
        <v>896.40599999999995</v>
      </c>
      <c r="V89">
        <v>9</v>
      </c>
      <c r="W89">
        <v>288.42</v>
      </c>
      <c r="X89">
        <v>90750</v>
      </c>
      <c r="Y89" t="s">
        <v>3215</v>
      </c>
    </row>
    <row r="90" spans="1:25" x14ac:dyDescent="0.2">
      <c r="A90">
        <v>619</v>
      </c>
      <c r="B90" t="s">
        <v>263</v>
      </c>
      <c r="C90" t="s">
        <v>1</v>
      </c>
      <c r="D90">
        <v>0.03</v>
      </c>
      <c r="E90">
        <v>14.2</v>
      </c>
      <c r="F90">
        <v>5.3</v>
      </c>
      <c r="G90" t="s">
        <v>14</v>
      </c>
      <c r="H90" t="s">
        <v>15</v>
      </c>
      <c r="I90" t="s">
        <v>4</v>
      </c>
      <c r="J90" t="s">
        <v>102</v>
      </c>
      <c r="K90" t="s">
        <v>26</v>
      </c>
      <c r="L90" t="s">
        <v>264</v>
      </c>
      <c r="M90">
        <v>0.46</v>
      </c>
      <c r="N90" t="s">
        <v>8</v>
      </c>
      <c r="O90" t="s">
        <v>28</v>
      </c>
      <c r="P90" t="s">
        <v>265</v>
      </c>
      <c r="Q90" t="s">
        <v>266</v>
      </c>
      <c r="R90">
        <v>48195</v>
      </c>
      <c r="S90">
        <v>42011</v>
      </c>
      <c r="T90">
        <v>42012</v>
      </c>
      <c r="U90">
        <v>107.02</v>
      </c>
      <c r="V90">
        <v>14</v>
      </c>
      <c r="W90">
        <v>205.98</v>
      </c>
      <c r="X90">
        <v>88196</v>
      </c>
      <c r="Y90" t="s">
        <v>3216</v>
      </c>
    </row>
    <row r="91" spans="1:25" x14ac:dyDescent="0.2">
      <c r="A91">
        <v>3</v>
      </c>
      <c r="B91" t="s">
        <v>267</v>
      </c>
      <c r="C91" t="s">
        <v>13</v>
      </c>
      <c r="D91">
        <v>0.01</v>
      </c>
      <c r="E91">
        <v>2.84</v>
      </c>
      <c r="F91">
        <v>0.93</v>
      </c>
      <c r="G91" t="s">
        <v>63</v>
      </c>
      <c r="H91" t="s">
        <v>70</v>
      </c>
      <c r="I91" t="s">
        <v>24</v>
      </c>
      <c r="J91" t="s">
        <v>25</v>
      </c>
      <c r="K91" t="s">
        <v>26</v>
      </c>
      <c r="L91" t="s">
        <v>268</v>
      </c>
      <c r="M91">
        <v>0.54</v>
      </c>
      <c r="N91" t="s">
        <v>8</v>
      </c>
      <c r="O91" t="s">
        <v>35</v>
      </c>
      <c r="P91" t="s">
        <v>42</v>
      </c>
      <c r="Q91" t="s">
        <v>269</v>
      </c>
      <c r="R91">
        <v>98221</v>
      </c>
      <c r="S91">
        <v>42011</v>
      </c>
      <c r="T91">
        <v>42012</v>
      </c>
      <c r="U91">
        <v>4.5599999999999996</v>
      </c>
      <c r="V91">
        <v>4</v>
      </c>
      <c r="W91">
        <v>13.01</v>
      </c>
      <c r="X91">
        <v>88522</v>
      </c>
      <c r="Y91" t="s">
        <v>3217</v>
      </c>
    </row>
    <row r="92" spans="1:25" x14ac:dyDescent="0.2">
      <c r="A92">
        <v>651</v>
      </c>
      <c r="B92" t="s">
        <v>270</v>
      </c>
      <c r="C92" t="s">
        <v>13</v>
      </c>
      <c r="D92">
        <v>0.08</v>
      </c>
      <c r="E92">
        <v>15.99</v>
      </c>
      <c r="F92">
        <v>13.18</v>
      </c>
      <c r="G92" t="s">
        <v>14</v>
      </c>
      <c r="H92" t="s">
        <v>15</v>
      </c>
      <c r="I92" t="s">
        <v>24</v>
      </c>
      <c r="J92" t="s">
        <v>48</v>
      </c>
      <c r="K92" t="s">
        <v>49</v>
      </c>
      <c r="L92" t="s">
        <v>271</v>
      </c>
      <c r="M92">
        <v>0.37</v>
      </c>
      <c r="N92" t="s">
        <v>8</v>
      </c>
      <c r="O92" t="s">
        <v>35</v>
      </c>
      <c r="P92" t="s">
        <v>272</v>
      </c>
      <c r="Q92" t="s">
        <v>273</v>
      </c>
      <c r="R92">
        <v>89115</v>
      </c>
      <c r="S92">
        <v>42011</v>
      </c>
      <c r="T92">
        <v>42012</v>
      </c>
      <c r="U92">
        <v>-246.92616000000001</v>
      </c>
      <c r="V92">
        <v>12</v>
      </c>
      <c r="W92">
        <v>192.33</v>
      </c>
      <c r="X92">
        <v>91575</v>
      </c>
      <c r="Y92" t="s">
        <v>3217</v>
      </c>
    </row>
    <row r="93" spans="1:25" x14ac:dyDescent="0.2">
      <c r="A93">
        <v>2630</v>
      </c>
      <c r="B93" t="s">
        <v>181</v>
      </c>
      <c r="C93" t="s">
        <v>13</v>
      </c>
      <c r="D93">
        <v>7.0000000000000007E-2</v>
      </c>
      <c r="E93">
        <v>65.989999999999995</v>
      </c>
      <c r="F93">
        <v>5.99</v>
      </c>
      <c r="G93" t="s">
        <v>14</v>
      </c>
      <c r="H93" t="s">
        <v>3</v>
      </c>
      <c r="I93" t="s">
        <v>16</v>
      </c>
      <c r="J93" t="s">
        <v>111</v>
      </c>
      <c r="K93" t="s">
        <v>49</v>
      </c>
      <c r="L93" t="s">
        <v>274</v>
      </c>
      <c r="M93">
        <v>0.57999999999999996</v>
      </c>
      <c r="N93" t="s">
        <v>8</v>
      </c>
      <c r="O93" t="s">
        <v>28</v>
      </c>
      <c r="P93" t="s">
        <v>183</v>
      </c>
      <c r="Q93" t="s">
        <v>184</v>
      </c>
      <c r="R93">
        <v>73071</v>
      </c>
      <c r="S93">
        <v>42011</v>
      </c>
      <c r="T93">
        <v>42012</v>
      </c>
      <c r="U93">
        <v>-139.18256</v>
      </c>
      <c r="V93">
        <v>3</v>
      </c>
      <c r="W93">
        <v>165.71</v>
      </c>
      <c r="X93">
        <v>85915</v>
      </c>
      <c r="Y93" t="s">
        <v>3216</v>
      </c>
    </row>
    <row r="94" spans="1:25" x14ac:dyDescent="0.2">
      <c r="A94">
        <v>1781</v>
      </c>
      <c r="B94" t="s">
        <v>275</v>
      </c>
      <c r="C94" t="s">
        <v>23</v>
      </c>
      <c r="D94">
        <v>0.03</v>
      </c>
      <c r="E94">
        <v>5.08</v>
      </c>
      <c r="F94">
        <v>2.0299999999999998</v>
      </c>
      <c r="G94" t="s">
        <v>14</v>
      </c>
      <c r="H94" t="s">
        <v>47</v>
      </c>
      <c r="I94" t="s">
        <v>4</v>
      </c>
      <c r="J94" t="s">
        <v>102</v>
      </c>
      <c r="K94" t="s">
        <v>26</v>
      </c>
      <c r="L94" t="s">
        <v>276</v>
      </c>
      <c r="M94">
        <v>0.51</v>
      </c>
      <c r="N94" t="s">
        <v>8</v>
      </c>
      <c r="O94" t="s">
        <v>35</v>
      </c>
      <c r="P94" t="s">
        <v>66</v>
      </c>
      <c r="Q94" t="s">
        <v>277</v>
      </c>
      <c r="R94">
        <v>94070</v>
      </c>
      <c r="S94">
        <v>42011</v>
      </c>
      <c r="T94">
        <v>42016</v>
      </c>
      <c r="U94">
        <v>15.1524</v>
      </c>
      <c r="V94">
        <v>4</v>
      </c>
      <c r="W94">
        <v>21.96</v>
      </c>
      <c r="X94">
        <v>89858</v>
      </c>
      <c r="Y94" t="s">
        <v>3217</v>
      </c>
    </row>
    <row r="95" spans="1:25" x14ac:dyDescent="0.2">
      <c r="A95">
        <v>3123</v>
      </c>
      <c r="B95" t="s">
        <v>278</v>
      </c>
      <c r="C95" t="s">
        <v>23</v>
      </c>
      <c r="D95">
        <v>0.02</v>
      </c>
      <c r="E95">
        <v>7.1</v>
      </c>
      <c r="F95">
        <v>6.05</v>
      </c>
      <c r="G95" t="s">
        <v>14</v>
      </c>
      <c r="H95" t="s">
        <v>47</v>
      </c>
      <c r="I95" t="s">
        <v>24</v>
      </c>
      <c r="J95" t="s">
        <v>48</v>
      </c>
      <c r="K95" t="s">
        <v>49</v>
      </c>
      <c r="L95" t="s">
        <v>227</v>
      </c>
      <c r="M95">
        <v>0.39</v>
      </c>
      <c r="N95" t="s">
        <v>8</v>
      </c>
      <c r="O95" t="s">
        <v>28</v>
      </c>
      <c r="P95" t="s">
        <v>79</v>
      </c>
      <c r="Q95" t="s">
        <v>279</v>
      </c>
      <c r="R95">
        <v>60160</v>
      </c>
      <c r="S95">
        <v>42011</v>
      </c>
      <c r="T95">
        <v>42013</v>
      </c>
      <c r="U95">
        <v>-48.875</v>
      </c>
      <c r="V95">
        <v>8</v>
      </c>
      <c r="W95">
        <v>61.5</v>
      </c>
      <c r="X95">
        <v>87287</v>
      </c>
      <c r="Y95" t="s">
        <v>3216</v>
      </c>
    </row>
    <row r="96" spans="1:25" x14ac:dyDescent="0.2">
      <c r="A96">
        <v>3303</v>
      </c>
      <c r="B96" t="s">
        <v>280</v>
      </c>
      <c r="C96" t="s">
        <v>23</v>
      </c>
      <c r="D96">
        <v>0.04</v>
      </c>
      <c r="E96">
        <v>33.89</v>
      </c>
      <c r="F96">
        <v>5.0999999999999996</v>
      </c>
      <c r="G96" t="s">
        <v>14</v>
      </c>
      <c r="H96" t="s">
        <v>47</v>
      </c>
      <c r="I96" t="s">
        <v>24</v>
      </c>
      <c r="J96" t="s">
        <v>54</v>
      </c>
      <c r="K96" t="s">
        <v>49</v>
      </c>
      <c r="L96" t="s">
        <v>281</v>
      </c>
      <c r="M96">
        <v>0.6</v>
      </c>
      <c r="N96" t="s">
        <v>8</v>
      </c>
      <c r="O96" t="s">
        <v>9</v>
      </c>
      <c r="P96" t="s">
        <v>99</v>
      </c>
      <c r="Q96" t="s">
        <v>282</v>
      </c>
      <c r="R96">
        <v>33461</v>
      </c>
      <c r="S96">
        <v>42011</v>
      </c>
      <c r="T96">
        <v>42016</v>
      </c>
      <c r="U96">
        <v>68.676000000000002</v>
      </c>
      <c r="V96">
        <v>6</v>
      </c>
      <c r="W96">
        <v>200.64</v>
      </c>
      <c r="X96">
        <v>87795</v>
      </c>
      <c r="Y96" t="s">
        <v>3215</v>
      </c>
    </row>
    <row r="97" spans="1:25" x14ac:dyDescent="0.2">
      <c r="A97">
        <v>1367</v>
      </c>
      <c r="B97" t="s">
        <v>283</v>
      </c>
      <c r="C97" t="s">
        <v>92</v>
      </c>
      <c r="D97">
        <v>0.03</v>
      </c>
      <c r="E97">
        <v>73.98</v>
      </c>
      <c r="F97">
        <v>14.52</v>
      </c>
      <c r="G97" t="s">
        <v>14</v>
      </c>
      <c r="H97" t="s">
        <v>15</v>
      </c>
      <c r="I97" t="s">
        <v>16</v>
      </c>
      <c r="J97" t="s">
        <v>17</v>
      </c>
      <c r="K97" t="s">
        <v>49</v>
      </c>
      <c r="L97" t="s">
        <v>284</v>
      </c>
      <c r="M97">
        <v>0.65</v>
      </c>
      <c r="N97" t="s">
        <v>8</v>
      </c>
      <c r="O97" t="s">
        <v>28</v>
      </c>
      <c r="P97" t="s">
        <v>163</v>
      </c>
      <c r="Q97" t="s">
        <v>285</v>
      </c>
      <c r="R97">
        <v>79424</v>
      </c>
      <c r="S97">
        <v>42011</v>
      </c>
      <c r="T97">
        <v>42014</v>
      </c>
      <c r="U97">
        <v>-326.23160000000001</v>
      </c>
      <c r="V97">
        <v>1</v>
      </c>
      <c r="W97">
        <v>79.02</v>
      </c>
      <c r="X97">
        <v>90513</v>
      </c>
      <c r="Y97" t="s">
        <v>3216</v>
      </c>
    </row>
    <row r="98" spans="1:25" x14ac:dyDescent="0.2">
      <c r="A98">
        <v>1606</v>
      </c>
      <c r="B98" t="s">
        <v>286</v>
      </c>
      <c r="C98" t="s">
        <v>92</v>
      </c>
      <c r="D98">
        <v>0.05</v>
      </c>
      <c r="E98">
        <v>1.98</v>
      </c>
      <c r="F98">
        <v>4.7699999999999996</v>
      </c>
      <c r="G98" t="s">
        <v>14</v>
      </c>
      <c r="H98" t="s">
        <v>47</v>
      </c>
      <c r="I98" t="s">
        <v>24</v>
      </c>
      <c r="J98" t="s">
        <v>48</v>
      </c>
      <c r="K98" t="s">
        <v>49</v>
      </c>
      <c r="L98" t="s">
        <v>287</v>
      </c>
      <c r="M98">
        <v>0.4</v>
      </c>
      <c r="N98" t="s">
        <v>8</v>
      </c>
      <c r="O98" t="s">
        <v>87</v>
      </c>
      <c r="P98" t="s">
        <v>88</v>
      </c>
      <c r="Q98" t="s">
        <v>288</v>
      </c>
      <c r="R98">
        <v>11010</v>
      </c>
      <c r="S98">
        <v>42011</v>
      </c>
      <c r="T98">
        <v>42012</v>
      </c>
      <c r="U98">
        <v>-14.359819999999999</v>
      </c>
      <c r="V98">
        <v>1</v>
      </c>
      <c r="W98">
        <v>3.53</v>
      </c>
      <c r="X98">
        <v>87993</v>
      </c>
      <c r="Y98" t="s">
        <v>3218</v>
      </c>
    </row>
    <row r="99" spans="1:25" x14ac:dyDescent="0.2">
      <c r="A99">
        <v>1606</v>
      </c>
      <c r="B99" t="s">
        <v>286</v>
      </c>
      <c r="C99" t="s">
        <v>92</v>
      </c>
      <c r="D99">
        <v>7.0000000000000007E-2</v>
      </c>
      <c r="E99">
        <v>699.99</v>
      </c>
      <c r="F99">
        <v>24.49</v>
      </c>
      <c r="G99" t="s">
        <v>63</v>
      </c>
      <c r="H99" t="s">
        <v>47</v>
      </c>
      <c r="I99" t="s">
        <v>16</v>
      </c>
      <c r="J99" t="s">
        <v>39</v>
      </c>
      <c r="K99" t="s">
        <v>40</v>
      </c>
      <c r="L99" t="s">
        <v>289</v>
      </c>
      <c r="M99">
        <v>0.41</v>
      </c>
      <c r="N99" t="s">
        <v>8</v>
      </c>
      <c r="O99" t="s">
        <v>87</v>
      </c>
      <c r="P99" t="s">
        <v>88</v>
      </c>
      <c r="Q99" t="s">
        <v>288</v>
      </c>
      <c r="R99">
        <v>11010</v>
      </c>
      <c r="S99">
        <v>42011</v>
      </c>
      <c r="T99">
        <v>42012</v>
      </c>
      <c r="U99">
        <v>-2870.2775999999999</v>
      </c>
      <c r="V99">
        <v>1</v>
      </c>
      <c r="W99">
        <v>706.56</v>
      </c>
      <c r="X99">
        <v>87993</v>
      </c>
      <c r="Y99" t="s">
        <v>3218</v>
      </c>
    </row>
    <row r="100" spans="1:25" x14ac:dyDescent="0.2">
      <c r="A100">
        <v>1606</v>
      </c>
      <c r="B100" t="s">
        <v>286</v>
      </c>
      <c r="C100" t="s">
        <v>92</v>
      </c>
      <c r="D100">
        <v>7.0000000000000007E-2</v>
      </c>
      <c r="E100">
        <v>6783.02</v>
      </c>
      <c r="F100">
        <v>24.49</v>
      </c>
      <c r="G100" t="s">
        <v>14</v>
      </c>
      <c r="H100" t="s">
        <v>47</v>
      </c>
      <c r="I100" t="s">
        <v>16</v>
      </c>
      <c r="J100" t="s">
        <v>32</v>
      </c>
      <c r="K100" t="s">
        <v>40</v>
      </c>
      <c r="L100" t="s">
        <v>290</v>
      </c>
      <c r="M100">
        <v>0.39</v>
      </c>
      <c r="N100" t="s">
        <v>8</v>
      </c>
      <c r="O100" t="s">
        <v>87</v>
      </c>
      <c r="P100" t="s">
        <v>88</v>
      </c>
      <c r="Q100" t="s">
        <v>288</v>
      </c>
      <c r="R100">
        <v>11010</v>
      </c>
      <c r="S100">
        <v>42011</v>
      </c>
      <c r="T100">
        <v>42012</v>
      </c>
      <c r="U100">
        <v>77.983599999999996</v>
      </c>
      <c r="V100">
        <v>2</v>
      </c>
      <c r="W100">
        <v>13121.07</v>
      </c>
      <c r="X100">
        <v>87993</v>
      </c>
      <c r="Y100" t="s">
        <v>3218</v>
      </c>
    </row>
    <row r="101" spans="1:25" x14ac:dyDescent="0.2">
      <c r="A101">
        <v>3076</v>
      </c>
      <c r="B101" t="s">
        <v>291</v>
      </c>
      <c r="C101" t="s">
        <v>92</v>
      </c>
      <c r="D101">
        <v>0</v>
      </c>
      <c r="E101">
        <v>137.47999999999999</v>
      </c>
      <c r="F101">
        <v>32.18</v>
      </c>
      <c r="G101" t="s">
        <v>2</v>
      </c>
      <c r="H101" t="s">
        <v>3</v>
      </c>
      <c r="I101" t="s">
        <v>4</v>
      </c>
      <c r="J101" t="s">
        <v>93</v>
      </c>
      <c r="K101" t="s">
        <v>6</v>
      </c>
      <c r="L101" t="s">
        <v>292</v>
      </c>
      <c r="M101">
        <v>0.78</v>
      </c>
      <c r="N101" t="s">
        <v>8</v>
      </c>
      <c r="O101" t="s">
        <v>87</v>
      </c>
      <c r="P101" t="s">
        <v>293</v>
      </c>
      <c r="Q101" t="s">
        <v>294</v>
      </c>
      <c r="R101">
        <v>44224</v>
      </c>
      <c r="S101">
        <v>42011</v>
      </c>
      <c r="T101">
        <v>42012</v>
      </c>
      <c r="U101">
        <v>-203.27</v>
      </c>
      <c r="V101">
        <v>2</v>
      </c>
      <c r="W101">
        <v>296.75</v>
      </c>
      <c r="X101">
        <v>88241</v>
      </c>
      <c r="Y101" t="s">
        <v>3218</v>
      </c>
    </row>
    <row r="102" spans="1:25" x14ac:dyDescent="0.2">
      <c r="A102">
        <v>3079</v>
      </c>
      <c r="B102" t="s">
        <v>295</v>
      </c>
      <c r="C102" t="s">
        <v>92</v>
      </c>
      <c r="D102">
        <v>0</v>
      </c>
      <c r="E102">
        <v>137.47999999999999</v>
      </c>
      <c r="F102">
        <v>32.18</v>
      </c>
      <c r="G102" t="s">
        <v>2</v>
      </c>
      <c r="H102" t="s">
        <v>3</v>
      </c>
      <c r="I102" t="s">
        <v>4</v>
      </c>
      <c r="J102" t="s">
        <v>93</v>
      </c>
      <c r="K102" t="s">
        <v>6</v>
      </c>
      <c r="L102" t="s">
        <v>292</v>
      </c>
      <c r="M102">
        <v>0.78</v>
      </c>
      <c r="N102" t="s">
        <v>8</v>
      </c>
      <c r="O102" t="s">
        <v>87</v>
      </c>
      <c r="P102" t="s">
        <v>296</v>
      </c>
      <c r="Q102" t="s">
        <v>297</v>
      </c>
      <c r="R102">
        <v>19112</v>
      </c>
      <c r="S102">
        <v>42011</v>
      </c>
      <c r="T102">
        <v>42012</v>
      </c>
      <c r="U102">
        <v>-203.27</v>
      </c>
      <c r="V102">
        <v>10</v>
      </c>
      <c r="W102">
        <v>1483.76</v>
      </c>
      <c r="X102">
        <v>12480</v>
      </c>
      <c r="Y102" t="s">
        <v>3218</v>
      </c>
    </row>
    <row r="103" spans="1:25" x14ac:dyDescent="0.2">
      <c r="A103">
        <v>2868</v>
      </c>
      <c r="B103" t="s">
        <v>298</v>
      </c>
      <c r="C103" t="s">
        <v>13</v>
      </c>
      <c r="D103">
        <v>0.03</v>
      </c>
      <c r="E103">
        <v>896.99</v>
      </c>
      <c r="F103">
        <v>19.989999999999998</v>
      </c>
      <c r="G103" t="s">
        <v>14</v>
      </c>
      <c r="H103" t="s">
        <v>70</v>
      </c>
      <c r="I103" t="s">
        <v>24</v>
      </c>
      <c r="J103" t="s">
        <v>48</v>
      </c>
      <c r="K103" t="s">
        <v>49</v>
      </c>
      <c r="L103" t="s">
        <v>299</v>
      </c>
      <c r="M103">
        <v>0.38</v>
      </c>
      <c r="N103" t="s">
        <v>8</v>
      </c>
      <c r="O103" t="s">
        <v>35</v>
      </c>
      <c r="P103" t="s">
        <v>42</v>
      </c>
      <c r="Q103" t="s">
        <v>300</v>
      </c>
      <c r="R103">
        <v>98026</v>
      </c>
      <c r="S103">
        <v>42012</v>
      </c>
      <c r="T103">
        <v>42014</v>
      </c>
      <c r="U103">
        <v>3602.1311999999998</v>
      </c>
      <c r="V103">
        <v>6</v>
      </c>
      <c r="W103">
        <v>5220.4799999999996</v>
      </c>
      <c r="X103">
        <v>85826</v>
      </c>
      <c r="Y103" t="s">
        <v>3217</v>
      </c>
    </row>
    <row r="104" spans="1:25" x14ac:dyDescent="0.2">
      <c r="A104">
        <v>2908</v>
      </c>
      <c r="B104" t="s">
        <v>301</v>
      </c>
      <c r="C104" t="s">
        <v>13</v>
      </c>
      <c r="D104">
        <v>7.0000000000000007E-2</v>
      </c>
      <c r="E104">
        <v>4.13</v>
      </c>
      <c r="F104">
        <v>0.99</v>
      </c>
      <c r="G104" t="s">
        <v>14</v>
      </c>
      <c r="H104" t="s">
        <v>47</v>
      </c>
      <c r="I104" t="s">
        <v>24</v>
      </c>
      <c r="J104" t="s">
        <v>128</v>
      </c>
      <c r="K104" t="s">
        <v>49</v>
      </c>
      <c r="L104" t="s">
        <v>302</v>
      </c>
      <c r="M104">
        <v>0.39</v>
      </c>
      <c r="N104" t="s">
        <v>8</v>
      </c>
      <c r="O104" t="s">
        <v>87</v>
      </c>
      <c r="P104" t="s">
        <v>293</v>
      </c>
      <c r="Q104" t="s">
        <v>303</v>
      </c>
      <c r="R104">
        <v>44125</v>
      </c>
      <c r="S104">
        <v>42012</v>
      </c>
      <c r="T104">
        <v>42012</v>
      </c>
      <c r="U104">
        <v>10.959199999999999</v>
      </c>
      <c r="V104">
        <v>4</v>
      </c>
      <c r="W104">
        <v>16.07</v>
      </c>
      <c r="X104">
        <v>88156</v>
      </c>
      <c r="Y104" t="s">
        <v>3218</v>
      </c>
    </row>
    <row r="105" spans="1:25" x14ac:dyDescent="0.2">
      <c r="A105">
        <v>2908</v>
      </c>
      <c r="B105" t="s">
        <v>301</v>
      </c>
      <c r="C105" t="s">
        <v>13</v>
      </c>
      <c r="D105">
        <v>0.03</v>
      </c>
      <c r="E105">
        <v>22.72</v>
      </c>
      <c r="F105">
        <v>8.99</v>
      </c>
      <c r="G105" t="s">
        <v>14</v>
      </c>
      <c r="H105" t="s">
        <v>47</v>
      </c>
      <c r="I105" t="s">
        <v>4</v>
      </c>
      <c r="J105" t="s">
        <v>102</v>
      </c>
      <c r="K105" t="s">
        <v>18</v>
      </c>
      <c r="L105" t="s">
        <v>304</v>
      </c>
      <c r="M105">
        <v>0.44</v>
      </c>
      <c r="N105" t="s">
        <v>8</v>
      </c>
      <c r="O105" t="s">
        <v>87</v>
      </c>
      <c r="P105" t="s">
        <v>293</v>
      </c>
      <c r="Q105" t="s">
        <v>303</v>
      </c>
      <c r="R105">
        <v>44125</v>
      </c>
      <c r="S105">
        <v>42012</v>
      </c>
      <c r="T105">
        <v>42012</v>
      </c>
      <c r="U105">
        <v>17.429400000000001</v>
      </c>
      <c r="V105">
        <v>1</v>
      </c>
      <c r="W105">
        <v>25.26</v>
      </c>
      <c r="X105">
        <v>88156</v>
      </c>
      <c r="Y105" t="s">
        <v>3218</v>
      </c>
    </row>
    <row r="106" spans="1:25" x14ac:dyDescent="0.2">
      <c r="A106">
        <v>2508</v>
      </c>
      <c r="B106" t="s">
        <v>305</v>
      </c>
      <c r="C106" t="s">
        <v>23</v>
      </c>
      <c r="D106">
        <v>0.02</v>
      </c>
      <c r="E106">
        <v>5.81</v>
      </c>
      <c r="F106">
        <v>8.49</v>
      </c>
      <c r="G106" t="s">
        <v>14</v>
      </c>
      <c r="H106" t="s">
        <v>47</v>
      </c>
      <c r="I106" t="s">
        <v>24</v>
      </c>
      <c r="J106" t="s">
        <v>48</v>
      </c>
      <c r="K106" t="s">
        <v>49</v>
      </c>
      <c r="L106" t="s">
        <v>306</v>
      </c>
      <c r="M106">
        <v>0.39</v>
      </c>
      <c r="N106" t="s">
        <v>8</v>
      </c>
      <c r="O106" t="s">
        <v>87</v>
      </c>
      <c r="P106" t="s">
        <v>307</v>
      </c>
      <c r="Q106" t="s">
        <v>308</v>
      </c>
      <c r="R106">
        <v>4073</v>
      </c>
      <c r="S106">
        <v>42012</v>
      </c>
      <c r="T106">
        <v>42016</v>
      </c>
      <c r="U106">
        <v>-137.494</v>
      </c>
      <c r="V106">
        <v>7</v>
      </c>
      <c r="W106">
        <v>42.44</v>
      </c>
      <c r="X106">
        <v>87031</v>
      </c>
      <c r="Y106" t="s">
        <v>3218</v>
      </c>
    </row>
    <row r="107" spans="1:25" x14ac:dyDescent="0.2">
      <c r="A107">
        <v>2099</v>
      </c>
      <c r="B107" t="s">
        <v>309</v>
      </c>
      <c r="C107" t="s">
        <v>46</v>
      </c>
      <c r="D107">
        <v>7.0000000000000007E-2</v>
      </c>
      <c r="E107">
        <v>14.56</v>
      </c>
      <c r="F107">
        <v>3.5</v>
      </c>
      <c r="G107" t="s">
        <v>14</v>
      </c>
      <c r="H107" t="s">
        <v>47</v>
      </c>
      <c r="I107" t="s">
        <v>24</v>
      </c>
      <c r="J107" t="s">
        <v>71</v>
      </c>
      <c r="K107" t="s">
        <v>49</v>
      </c>
      <c r="L107" t="s">
        <v>310</v>
      </c>
      <c r="M107">
        <v>0.57999999999999996</v>
      </c>
      <c r="N107" t="s">
        <v>8</v>
      </c>
      <c r="O107" t="s">
        <v>9</v>
      </c>
      <c r="P107" t="s">
        <v>247</v>
      </c>
      <c r="Q107" t="s">
        <v>311</v>
      </c>
      <c r="R107">
        <v>29577</v>
      </c>
      <c r="S107">
        <v>42012</v>
      </c>
      <c r="T107">
        <v>42013</v>
      </c>
      <c r="U107">
        <v>-45.527999999999999</v>
      </c>
      <c r="V107">
        <v>6</v>
      </c>
      <c r="W107">
        <v>84.59</v>
      </c>
      <c r="X107">
        <v>87888</v>
      </c>
      <c r="Y107" t="s">
        <v>3215</v>
      </c>
    </row>
    <row r="108" spans="1:25" x14ac:dyDescent="0.2">
      <c r="A108">
        <v>806</v>
      </c>
      <c r="B108" t="s">
        <v>312</v>
      </c>
      <c r="C108" t="s">
        <v>1</v>
      </c>
      <c r="D108">
        <v>0.06</v>
      </c>
      <c r="E108">
        <v>179.99</v>
      </c>
      <c r="F108">
        <v>13.99</v>
      </c>
      <c r="G108" t="s">
        <v>63</v>
      </c>
      <c r="H108" t="s">
        <v>3</v>
      </c>
      <c r="I108" t="s">
        <v>16</v>
      </c>
      <c r="J108" t="s">
        <v>111</v>
      </c>
      <c r="K108" t="s">
        <v>120</v>
      </c>
      <c r="L108" t="s">
        <v>313</v>
      </c>
      <c r="M108">
        <v>0.56999999999999995</v>
      </c>
      <c r="N108" t="s">
        <v>8</v>
      </c>
      <c r="O108" t="s">
        <v>9</v>
      </c>
      <c r="P108" t="s">
        <v>99</v>
      </c>
      <c r="Q108" t="s">
        <v>104</v>
      </c>
      <c r="R108">
        <v>33132</v>
      </c>
      <c r="S108">
        <v>42013</v>
      </c>
      <c r="T108">
        <v>42015</v>
      </c>
      <c r="U108">
        <v>1220.03784</v>
      </c>
      <c r="V108">
        <v>54</v>
      </c>
      <c r="W108">
        <v>8332.91</v>
      </c>
      <c r="X108">
        <v>40547</v>
      </c>
      <c r="Y108" t="s">
        <v>3215</v>
      </c>
    </row>
    <row r="109" spans="1:25" x14ac:dyDescent="0.2">
      <c r="A109">
        <v>1527</v>
      </c>
      <c r="B109" t="s">
        <v>314</v>
      </c>
      <c r="C109" t="s">
        <v>1</v>
      </c>
      <c r="D109">
        <v>0.03</v>
      </c>
      <c r="E109">
        <v>30.98</v>
      </c>
      <c r="F109">
        <v>8.99</v>
      </c>
      <c r="G109" t="s">
        <v>63</v>
      </c>
      <c r="H109" t="s">
        <v>3</v>
      </c>
      <c r="I109" t="s">
        <v>24</v>
      </c>
      <c r="J109" t="s">
        <v>25</v>
      </c>
      <c r="K109" t="s">
        <v>18</v>
      </c>
      <c r="L109" t="s">
        <v>315</v>
      </c>
      <c r="M109">
        <v>0.57999999999999996</v>
      </c>
      <c r="N109" t="s">
        <v>8</v>
      </c>
      <c r="O109" t="s">
        <v>9</v>
      </c>
      <c r="P109" t="s">
        <v>140</v>
      </c>
      <c r="Q109" t="s">
        <v>316</v>
      </c>
      <c r="R109">
        <v>35601</v>
      </c>
      <c r="S109">
        <v>42013</v>
      </c>
      <c r="T109">
        <v>42015</v>
      </c>
      <c r="U109">
        <v>0.51</v>
      </c>
      <c r="V109">
        <v>5</v>
      </c>
      <c r="W109">
        <v>162.38999999999999</v>
      </c>
      <c r="X109">
        <v>86813</v>
      </c>
      <c r="Y109" t="s">
        <v>3215</v>
      </c>
    </row>
    <row r="110" spans="1:25" x14ac:dyDescent="0.2">
      <c r="A110">
        <v>1528</v>
      </c>
      <c r="B110" t="s">
        <v>317</v>
      </c>
      <c r="C110" t="s">
        <v>1</v>
      </c>
      <c r="D110">
        <v>0.01</v>
      </c>
      <c r="E110">
        <v>525.98</v>
      </c>
      <c r="F110">
        <v>19.989999999999998</v>
      </c>
      <c r="G110" t="s">
        <v>14</v>
      </c>
      <c r="H110" t="s">
        <v>3</v>
      </c>
      <c r="I110" t="s">
        <v>24</v>
      </c>
      <c r="J110" t="s">
        <v>48</v>
      </c>
      <c r="K110" t="s">
        <v>49</v>
      </c>
      <c r="L110" t="s">
        <v>318</v>
      </c>
      <c r="M110">
        <v>0.37</v>
      </c>
      <c r="N110" t="s">
        <v>8</v>
      </c>
      <c r="O110" t="s">
        <v>9</v>
      </c>
      <c r="P110" t="s">
        <v>73</v>
      </c>
      <c r="Q110" t="s">
        <v>319</v>
      </c>
      <c r="R110">
        <v>27288</v>
      </c>
      <c r="S110">
        <v>42013</v>
      </c>
      <c r="T110">
        <v>42015</v>
      </c>
      <c r="U110">
        <v>-161.92400000000001</v>
      </c>
      <c r="V110">
        <v>9</v>
      </c>
      <c r="W110">
        <v>4920.8100000000004</v>
      </c>
      <c r="X110">
        <v>86813</v>
      </c>
      <c r="Y110" t="s">
        <v>3215</v>
      </c>
    </row>
    <row r="111" spans="1:25" x14ac:dyDescent="0.2">
      <c r="A111">
        <v>3017</v>
      </c>
      <c r="B111" t="s">
        <v>320</v>
      </c>
      <c r="C111" t="s">
        <v>1</v>
      </c>
      <c r="D111">
        <v>0.01</v>
      </c>
      <c r="E111">
        <v>5.58</v>
      </c>
      <c r="F111">
        <v>5.3</v>
      </c>
      <c r="G111" t="s">
        <v>14</v>
      </c>
      <c r="H111" t="s">
        <v>70</v>
      </c>
      <c r="I111" t="s">
        <v>24</v>
      </c>
      <c r="J111" t="s">
        <v>321</v>
      </c>
      <c r="K111" t="s">
        <v>49</v>
      </c>
      <c r="L111" t="s">
        <v>322</v>
      </c>
      <c r="M111">
        <v>0.35</v>
      </c>
      <c r="N111" t="s">
        <v>8</v>
      </c>
      <c r="O111" t="s">
        <v>35</v>
      </c>
      <c r="P111" t="s">
        <v>66</v>
      </c>
      <c r="Q111" t="s">
        <v>323</v>
      </c>
      <c r="R111">
        <v>92024</v>
      </c>
      <c r="S111">
        <v>42013</v>
      </c>
      <c r="T111">
        <v>42014</v>
      </c>
      <c r="U111">
        <v>-7.25</v>
      </c>
      <c r="V111">
        <v>1</v>
      </c>
      <c r="W111">
        <v>11.16</v>
      </c>
      <c r="X111">
        <v>89071</v>
      </c>
      <c r="Y111" t="s">
        <v>3217</v>
      </c>
    </row>
    <row r="112" spans="1:25" x14ac:dyDescent="0.2">
      <c r="A112">
        <v>3017</v>
      </c>
      <c r="B112" t="s">
        <v>320</v>
      </c>
      <c r="C112" t="s">
        <v>1</v>
      </c>
      <c r="D112">
        <v>0.03</v>
      </c>
      <c r="E112">
        <v>3.98</v>
      </c>
      <c r="F112">
        <v>0.7</v>
      </c>
      <c r="G112" t="s">
        <v>14</v>
      </c>
      <c r="H112" t="s">
        <v>70</v>
      </c>
      <c r="I112" t="s">
        <v>24</v>
      </c>
      <c r="J112" t="s">
        <v>25</v>
      </c>
      <c r="K112" t="s">
        <v>26</v>
      </c>
      <c r="L112" t="s">
        <v>324</v>
      </c>
      <c r="M112">
        <v>0.52</v>
      </c>
      <c r="N112" t="s">
        <v>8</v>
      </c>
      <c r="O112" t="s">
        <v>35</v>
      </c>
      <c r="P112" t="s">
        <v>66</v>
      </c>
      <c r="Q112" t="s">
        <v>323</v>
      </c>
      <c r="R112">
        <v>92024</v>
      </c>
      <c r="S112">
        <v>42013</v>
      </c>
      <c r="T112">
        <v>42014</v>
      </c>
      <c r="U112">
        <v>31.201799999999999</v>
      </c>
      <c r="V112">
        <v>11</v>
      </c>
      <c r="W112">
        <v>45.22</v>
      </c>
      <c r="X112">
        <v>89071</v>
      </c>
      <c r="Y112" t="s">
        <v>3217</v>
      </c>
    </row>
    <row r="113" spans="1:25" x14ac:dyDescent="0.2">
      <c r="A113">
        <v>833</v>
      </c>
      <c r="B113" t="s">
        <v>325</v>
      </c>
      <c r="C113" t="s">
        <v>13</v>
      </c>
      <c r="D113">
        <v>0</v>
      </c>
      <c r="E113">
        <v>11.66</v>
      </c>
      <c r="F113">
        <v>8.99</v>
      </c>
      <c r="G113" t="s">
        <v>63</v>
      </c>
      <c r="H113" t="s">
        <v>70</v>
      </c>
      <c r="I113" t="s">
        <v>24</v>
      </c>
      <c r="J113" t="s">
        <v>25</v>
      </c>
      <c r="K113" t="s">
        <v>18</v>
      </c>
      <c r="L113" t="s">
        <v>326</v>
      </c>
      <c r="M113">
        <v>0.59</v>
      </c>
      <c r="N113" t="s">
        <v>8</v>
      </c>
      <c r="O113" t="s">
        <v>35</v>
      </c>
      <c r="P113" t="s">
        <v>66</v>
      </c>
      <c r="Q113" t="s">
        <v>327</v>
      </c>
      <c r="R113">
        <v>95020</v>
      </c>
      <c r="S113">
        <v>42013</v>
      </c>
      <c r="T113">
        <v>42015</v>
      </c>
      <c r="U113">
        <v>-203.67</v>
      </c>
      <c r="V113">
        <v>11</v>
      </c>
      <c r="W113">
        <v>138.51</v>
      </c>
      <c r="X113">
        <v>89770</v>
      </c>
      <c r="Y113" t="s">
        <v>3217</v>
      </c>
    </row>
    <row r="114" spans="1:25" x14ac:dyDescent="0.2">
      <c r="A114">
        <v>358</v>
      </c>
      <c r="B114" t="s">
        <v>328</v>
      </c>
      <c r="C114" t="s">
        <v>23</v>
      </c>
      <c r="D114">
        <v>0.04</v>
      </c>
      <c r="E114">
        <v>125.99</v>
      </c>
      <c r="F114">
        <v>8.99</v>
      </c>
      <c r="G114" t="s">
        <v>14</v>
      </c>
      <c r="H114" t="s">
        <v>70</v>
      </c>
      <c r="I114" t="s">
        <v>16</v>
      </c>
      <c r="J114" t="s">
        <v>111</v>
      </c>
      <c r="K114" t="s">
        <v>49</v>
      </c>
      <c r="L114" t="s">
        <v>329</v>
      </c>
      <c r="M114">
        <v>0.59</v>
      </c>
      <c r="N114" t="s">
        <v>8</v>
      </c>
      <c r="O114" t="s">
        <v>87</v>
      </c>
      <c r="P114" t="s">
        <v>296</v>
      </c>
      <c r="Q114" t="s">
        <v>330</v>
      </c>
      <c r="R114">
        <v>19406</v>
      </c>
      <c r="S114">
        <v>42013</v>
      </c>
      <c r="T114">
        <v>42020</v>
      </c>
      <c r="U114">
        <v>-627.82191999999998</v>
      </c>
      <c r="V114">
        <v>1</v>
      </c>
      <c r="W114">
        <v>107.95</v>
      </c>
      <c r="X114">
        <v>91130</v>
      </c>
      <c r="Y114" t="s">
        <v>3218</v>
      </c>
    </row>
    <row r="115" spans="1:25" x14ac:dyDescent="0.2">
      <c r="A115">
        <v>2555</v>
      </c>
      <c r="B115" t="s">
        <v>331</v>
      </c>
      <c r="C115" t="s">
        <v>23</v>
      </c>
      <c r="D115">
        <v>0.1</v>
      </c>
      <c r="E115">
        <v>2.6</v>
      </c>
      <c r="F115">
        <v>2.4</v>
      </c>
      <c r="G115" t="s">
        <v>14</v>
      </c>
      <c r="H115" t="s">
        <v>47</v>
      </c>
      <c r="I115" t="s">
        <v>24</v>
      </c>
      <c r="J115" t="s">
        <v>25</v>
      </c>
      <c r="K115" t="s">
        <v>26</v>
      </c>
      <c r="L115" t="s">
        <v>332</v>
      </c>
      <c r="M115">
        <v>0.57999999999999996</v>
      </c>
      <c r="N115" t="s">
        <v>8</v>
      </c>
      <c r="O115" t="s">
        <v>28</v>
      </c>
      <c r="P115" t="s">
        <v>333</v>
      </c>
      <c r="Q115" t="s">
        <v>334</v>
      </c>
      <c r="R115">
        <v>53711</v>
      </c>
      <c r="S115">
        <v>42013</v>
      </c>
      <c r="T115">
        <v>42018</v>
      </c>
      <c r="U115">
        <v>-88.04</v>
      </c>
      <c r="V115">
        <v>12</v>
      </c>
      <c r="W115">
        <v>30.1</v>
      </c>
      <c r="X115">
        <v>86527</v>
      </c>
      <c r="Y115" t="s">
        <v>3216</v>
      </c>
    </row>
    <row r="116" spans="1:25" x14ac:dyDescent="0.2">
      <c r="A116">
        <v>1745</v>
      </c>
      <c r="B116" t="s">
        <v>335</v>
      </c>
      <c r="C116" t="s">
        <v>46</v>
      </c>
      <c r="D116">
        <v>0.02</v>
      </c>
      <c r="E116">
        <v>4.13</v>
      </c>
      <c r="F116">
        <v>6.89</v>
      </c>
      <c r="G116" t="s">
        <v>14</v>
      </c>
      <c r="H116" t="s">
        <v>47</v>
      </c>
      <c r="I116" t="s">
        <v>24</v>
      </c>
      <c r="J116" t="s">
        <v>128</v>
      </c>
      <c r="K116" t="s">
        <v>49</v>
      </c>
      <c r="L116" t="s">
        <v>336</v>
      </c>
      <c r="M116">
        <v>0.39</v>
      </c>
      <c r="N116" t="s">
        <v>8</v>
      </c>
      <c r="O116" t="s">
        <v>9</v>
      </c>
      <c r="P116" t="s">
        <v>51</v>
      </c>
      <c r="Q116" t="s">
        <v>337</v>
      </c>
      <c r="R116">
        <v>30305</v>
      </c>
      <c r="S116">
        <v>42013</v>
      </c>
      <c r="T116">
        <v>42014</v>
      </c>
      <c r="U116">
        <v>-51.737000000000002</v>
      </c>
      <c r="V116">
        <v>9</v>
      </c>
      <c r="W116">
        <v>45.87</v>
      </c>
      <c r="X116">
        <v>18561</v>
      </c>
      <c r="Y116" t="s">
        <v>3215</v>
      </c>
    </row>
    <row r="117" spans="1:25" x14ac:dyDescent="0.2">
      <c r="A117">
        <v>1749</v>
      </c>
      <c r="B117" t="s">
        <v>338</v>
      </c>
      <c r="C117" t="s">
        <v>46</v>
      </c>
      <c r="D117">
        <v>0.02</v>
      </c>
      <c r="E117">
        <v>4.13</v>
      </c>
      <c r="F117">
        <v>6.89</v>
      </c>
      <c r="G117" t="s">
        <v>14</v>
      </c>
      <c r="H117" t="s">
        <v>47</v>
      </c>
      <c r="I117" t="s">
        <v>24</v>
      </c>
      <c r="J117" t="s">
        <v>128</v>
      </c>
      <c r="K117" t="s">
        <v>49</v>
      </c>
      <c r="L117" t="s">
        <v>336</v>
      </c>
      <c r="M117">
        <v>0.39</v>
      </c>
      <c r="N117" t="s">
        <v>8</v>
      </c>
      <c r="O117" t="s">
        <v>28</v>
      </c>
      <c r="P117" t="s">
        <v>183</v>
      </c>
      <c r="Q117" t="s">
        <v>339</v>
      </c>
      <c r="R117">
        <v>73505</v>
      </c>
      <c r="S117">
        <v>42013</v>
      </c>
      <c r="T117">
        <v>42014</v>
      </c>
      <c r="U117">
        <v>-48.235999999999997</v>
      </c>
      <c r="V117">
        <v>2</v>
      </c>
      <c r="W117">
        <v>10.19</v>
      </c>
      <c r="X117">
        <v>87243</v>
      </c>
      <c r="Y117" t="s">
        <v>3216</v>
      </c>
    </row>
    <row r="118" spans="1:25" x14ac:dyDescent="0.2">
      <c r="A118">
        <v>2164</v>
      </c>
      <c r="B118" t="s">
        <v>340</v>
      </c>
      <c r="C118" t="s">
        <v>46</v>
      </c>
      <c r="D118">
        <v>0.01</v>
      </c>
      <c r="E118">
        <v>5.38</v>
      </c>
      <c r="F118">
        <v>7.57</v>
      </c>
      <c r="G118" t="s">
        <v>14</v>
      </c>
      <c r="H118" t="s">
        <v>3</v>
      </c>
      <c r="I118" t="s">
        <v>24</v>
      </c>
      <c r="J118" t="s">
        <v>48</v>
      </c>
      <c r="K118" t="s">
        <v>49</v>
      </c>
      <c r="L118" t="s">
        <v>341</v>
      </c>
      <c r="M118">
        <v>0.36</v>
      </c>
      <c r="N118" t="s">
        <v>8</v>
      </c>
      <c r="O118" t="s">
        <v>35</v>
      </c>
      <c r="P118" t="s">
        <v>66</v>
      </c>
      <c r="Q118" t="s">
        <v>342</v>
      </c>
      <c r="R118">
        <v>91104</v>
      </c>
      <c r="S118">
        <v>42013</v>
      </c>
      <c r="T118">
        <v>42014</v>
      </c>
      <c r="U118">
        <v>-66.779579999999996</v>
      </c>
      <c r="V118">
        <v>3</v>
      </c>
      <c r="W118">
        <v>18.68</v>
      </c>
      <c r="X118">
        <v>88794</v>
      </c>
      <c r="Y118" t="s">
        <v>3217</v>
      </c>
    </row>
    <row r="119" spans="1:25" x14ac:dyDescent="0.2">
      <c r="A119">
        <v>2164</v>
      </c>
      <c r="B119" t="s">
        <v>340</v>
      </c>
      <c r="C119" t="s">
        <v>46</v>
      </c>
      <c r="D119">
        <v>0.05</v>
      </c>
      <c r="E119">
        <v>3.28</v>
      </c>
      <c r="F119">
        <v>3.97</v>
      </c>
      <c r="G119" t="s">
        <v>14</v>
      </c>
      <c r="H119" t="s">
        <v>3</v>
      </c>
      <c r="I119" t="s">
        <v>24</v>
      </c>
      <c r="J119" t="s">
        <v>25</v>
      </c>
      <c r="K119" t="s">
        <v>26</v>
      </c>
      <c r="L119" t="s">
        <v>343</v>
      </c>
      <c r="M119">
        <v>0.56000000000000005</v>
      </c>
      <c r="N119" t="s">
        <v>8</v>
      </c>
      <c r="O119" t="s">
        <v>35</v>
      </c>
      <c r="P119" t="s">
        <v>66</v>
      </c>
      <c r="Q119" t="s">
        <v>342</v>
      </c>
      <c r="R119">
        <v>91104</v>
      </c>
      <c r="S119">
        <v>42013</v>
      </c>
      <c r="T119">
        <v>42013</v>
      </c>
      <c r="U119">
        <v>-144.9188</v>
      </c>
      <c r="V119">
        <v>11</v>
      </c>
      <c r="W119">
        <v>36.299999999999997</v>
      </c>
      <c r="X119">
        <v>88794</v>
      </c>
      <c r="Y119" t="s">
        <v>3217</v>
      </c>
    </row>
    <row r="120" spans="1:25" x14ac:dyDescent="0.2">
      <c r="A120">
        <v>2165</v>
      </c>
      <c r="B120" t="s">
        <v>344</v>
      </c>
      <c r="C120" t="s">
        <v>46</v>
      </c>
      <c r="D120">
        <v>0.09</v>
      </c>
      <c r="E120">
        <v>2.78</v>
      </c>
      <c r="F120">
        <v>0.97</v>
      </c>
      <c r="G120" t="s">
        <v>14</v>
      </c>
      <c r="H120" t="s">
        <v>3</v>
      </c>
      <c r="I120" t="s">
        <v>24</v>
      </c>
      <c r="J120" t="s">
        <v>25</v>
      </c>
      <c r="K120" t="s">
        <v>26</v>
      </c>
      <c r="L120" t="s">
        <v>345</v>
      </c>
      <c r="M120">
        <v>0.59</v>
      </c>
      <c r="N120" t="s">
        <v>8</v>
      </c>
      <c r="O120" t="s">
        <v>87</v>
      </c>
      <c r="P120" t="s">
        <v>307</v>
      </c>
      <c r="Q120" t="s">
        <v>346</v>
      </c>
      <c r="R120">
        <v>4330</v>
      </c>
      <c r="S120">
        <v>42013</v>
      </c>
      <c r="T120">
        <v>42015</v>
      </c>
      <c r="U120">
        <v>-5.0716000000000001</v>
      </c>
      <c r="V120">
        <v>6</v>
      </c>
      <c r="W120">
        <v>16.03</v>
      </c>
      <c r="X120">
        <v>88794</v>
      </c>
      <c r="Y120" t="s">
        <v>3218</v>
      </c>
    </row>
    <row r="121" spans="1:25" x14ac:dyDescent="0.2">
      <c r="A121">
        <v>3331</v>
      </c>
      <c r="B121" t="s">
        <v>204</v>
      </c>
      <c r="C121" t="s">
        <v>46</v>
      </c>
      <c r="D121">
        <v>0.02</v>
      </c>
      <c r="E121">
        <v>4</v>
      </c>
      <c r="F121">
        <v>1.3</v>
      </c>
      <c r="G121" t="s">
        <v>14</v>
      </c>
      <c r="H121" t="s">
        <v>70</v>
      </c>
      <c r="I121" t="s">
        <v>24</v>
      </c>
      <c r="J121" t="s">
        <v>64</v>
      </c>
      <c r="K121" t="s">
        <v>26</v>
      </c>
      <c r="L121" t="s">
        <v>347</v>
      </c>
      <c r="M121">
        <v>0.37</v>
      </c>
      <c r="N121" t="s">
        <v>8</v>
      </c>
      <c r="O121" t="s">
        <v>9</v>
      </c>
      <c r="P121" t="s">
        <v>99</v>
      </c>
      <c r="Q121" t="s">
        <v>206</v>
      </c>
      <c r="R121">
        <v>32174</v>
      </c>
      <c r="S121">
        <v>42013</v>
      </c>
      <c r="T121">
        <v>42013</v>
      </c>
      <c r="U121">
        <v>-23.295999999999999</v>
      </c>
      <c r="V121">
        <v>12</v>
      </c>
      <c r="W121">
        <v>50.71</v>
      </c>
      <c r="X121">
        <v>86284</v>
      </c>
      <c r="Y121" t="s">
        <v>3215</v>
      </c>
    </row>
    <row r="122" spans="1:25" x14ac:dyDescent="0.2">
      <c r="A122">
        <v>894</v>
      </c>
      <c r="B122" t="s">
        <v>348</v>
      </c>
      <c r="C122" t="s">
        <v>1</v>
      </c>
      <c r="D122">
        <v>0.01</v>
      </c>
      <c r="E122">
        <v>8.34</v>
      </c>
      <c r="F122">
        <v>0.96</v>
      </c>
      <c r="G122" t="s">
        <v>14</v>
      </c>
      <c r="H122" t="s">
        <v>70</v>
      </c>
      <c r="I122" t="s">
        <v>4</v>
      </c>
      <c r="J122" t="s">
        <v>102</v>
      </c>
      <c r="K122" t="s">
        <v>26</v>
      </c>
      <c r="L122" t="s">
        <v>349</v>
      </c>
      <c r="M122">
        <v>0.43</v>
      </c>
      <c r="N122" t="s">
        <v>8</v>
      </c>
      <c r="O122" t="s">
        <v>87</v>
      </c>
      <c r="P122" t="s">
        <v>350</v>
      </c>
      <c r="Q122" t="s">
        <v>42</v>
      </c>
      <c r="R122">
        <v>20024</v>
      </c>
      <c r="S122">
        <v>42014</v>
      </c>
      <c r="T122">
        <v>42016</v>
      </c>
      <c r="U122">
        <v>29.332000000000001</v>
      </c>
      <c r="V122">
        <v>24</v>
      </c>
      <c r="W122">
        <v>199.12</v>
      </c>
      <c r="X122">
        <v>14596</v>
      </c>
      <c r="Y122" t="s">
        <v>3218</v>
      </c>
    </row>
    <row r="123" spans="1:25" x14ac:dyDescent="0.2">
      <c r="A123">
        <v>894</v>
      </c>
      <c r="B123" t="s">
        <v>348</v>
      </c>
      <c r="C123" t="s">
        <v>1</v>
      </c>
      <c r="D123">
        <v>0.06</v>
      </c>
      <c r="E123">
        <v>3.28</v>
      </c>
      <c r="F123">
        <v>3.97</v>
      </c>
      <c r="G123" t="s">
        <v>14</v>
      </c>
      <c r="H123" t="s">
        <v>70</v>
      </c>
      <c r="I123" t="s">
        <v>24</v>
      </c>
      <c r="J123" t="s">
        <v>25</v>
      </c>
      <c r="K123" t="s">
        <v>26</v>
      </c>
      <c r="L123" t="s">
        <v>343</v>
      </c>
      <c r="M123">
        <v>0.56000000000000005</v>
      </c>
      <c r="N123" t="s">
        <v>8</v>
      </c>
      <c r="O123" t="s">
        <v>87</v>
      </c>
      <c r="P123" t="s">
        <v>350</v>
      </c>
      <c r="Q123" t="s">
        <v>42</v>
      </c>
      <c r="R123">
        <v>20024</v>
      </c>
      <c r="S123">
        <v>42014</v>
      </c>
      <c r="T123">
        <v>42015</v>
      </c>
      <c r="U123">
        <v>-86</v>
      </c>
      <c r="V123">
        <v>19</v>
      </c>
      <c r="W123">
        <v>63.14</v>
      </c>
      <c r="X123">
        <v>14596</v>
      </c>
      <c r="Y123" t="s">
        <v>3218</v>
      </c>
    </row>
    <row r="124" spans="1:25" x14ac:dyDescent="0.2">
      <c r="A124">
        <v>896</v>
      </c>
      <c r="B124" t="s">
        <v>351</v>
      </c>
      <c r="C124" t="s">
        <v>1</v>
      </c>
      <c r="D124">
        <v>0.01</v>
      </c>
      <c r="E124">
        <v>8.34</v>
      </c>
      <c r="F124">
        <v>0.96</v>
      </c>
      <c r="G124" t="s">
        <v>14</v>
      </c>
      <c r="H124" t="s">
        <v>70</v>
      </c>
      <c r="I124" t="s">
        <v>4</v>
      </c>
      <c r="J124" t="s">
        <v>102</v>
      </c>
      <c r="K124" t="s">
        <v>26</v>
      </c>
      <c r="L124" t="s">
        <v>349</v>
      </c>
      <c r="M124">
        <v>0.43</v>
      </c>
      <c r="N124" t="s">
        <v>8</v>
      </c>
      <c r="O124" t="s">
        <v>28</v>
      </c>
      <c r="P124" t="s">
        <v>163</v>
      </c>
      <c r="Q124" t="s">
        <v>352</v>
      </c>
      <c r="R124">
        <v>76201</v>
      </c>
      <c r="S124">
        <v>42014</v>
      </c>
      <c r="T124">
        <v>42016</v>
      </c>
      <c r="U124">
        <v>34.348199999999999</v>
      </c>
      <c r="V124">
        <v>6</v>
      </c>
      <c r="W124">
        <v>49.78</v>
      </c>
      <c r="X124">
        <v>90166</v>
      </c>
      <c r="Y124" t="s">
        <v>3216</v>
      </c>
    </row>
    <row r="125" spans="1:25" x14ac:dyDescent="0.2">
      <c r="A125">
        <v>896</v>
      </c>
      <c r="B125" t="s">
        <v>351</v>
      </c>
      <c r="C125" t="s">
        <v>1</v>
      </c>
      <c r="D125">
        <v>0.06</v>
      </c>
      <c r="E125">
        <v>3.28</v>
      </c>
      <c r="F125">
        <v>3.97</v>
      </c>
      <c r="G125" t="s">
        <v>14</v>
      </c>
      <c r="H125" t="s">
        <v>70</v>
      </c>
      <c r="I125" t="s">
        <v>24</v>
      </c>
      <c r="J125" t="s">
        <v>25</v>
      </c>
      <c r="K125" t="s">
        <v>26</v>
      </c>
      <c r="L125" t="s">
        <v>343</v>
      </c>
      <c r="M125">
        <v>0.56000000000000005</v>
      </c>
      <c r="N125" t="s">
        <v>8</v>
      </c>
      <c r="O125" t="s">
        <v>28</v>
      </c>
      <c r="P125" t="s">
        <v>163</v>
      </c>
      <c r="Q125" t="s">
        <v>352</v>
      </c>
      <c r="R125">
        <v>76201</v>
      </c>
      <c r="S125">
        <v>42014</v>
      </c>
      <c r="T125">
        <v>42015</v>
      </c>
      <c r="U125">
        <v>-66.650000000000006</v>
      </c>
      <c r="V125">
        <v>5</v>
      </c>
      <c r="W125">
        <v>16.62</v>
      </c>
      <c r="X125">
        <v>90166</v>
      </c>
      <c r="Y125" t="s">
        <v>3216</v>
      </c>
    </row>
    <row r="126" spans="1:25" x14ac:dyDescent="0.2">
      <c r="A126">
        <v>1976</v>
      </c>
      <c r="B126" t="s">
        <v>353</v>
      </c>
      <c r="C126" t="s">
        <v>1</v>
      </c>
      <c r="D126">
        <v>0.05</v>
      </c>
      <c r="E126">
        <v>70.98</v>
      </c>
      <c r="F126">
        <v>46.74</v>
      </c>
      <c r="G126" t="s">
        <v>2</v>
      </c>
      <c r="H126" t="s">
        <v>15</v>
      </c>
      <c r="I126" t="s">
        <v>4</v>
      </c>
      <c r="J126" t="s">
        <v>93</v>
      </c>
      <c r="K126" t="s">
        <v>6</v>
      </c>
      <c r="L126" t="s">
        <v>354</v>
      </c>
      <c r="M126">
        <v>0.56000000000000005</v>
      </c>
      <c r="N126" t="s">
        <v>8</v>
      </c>
      <c r="O126" t="s">
        <v>28</v>
      </c>
      <c r="P126" t="s">
        <v>265</v>
      </c>
      <c r="Q126" t="s">
        <v>355</v>
      </c>
      <c r="R126">
        <v>48823</v>
      </c>
      <c r="S126">
        <v>42014</v>
      </c>
      <c r="T126">
        <v>42015</v>
      </c>
      <c r="U126">
        <v>-850.65239999999994</v>
      </c>
      <c r="V126">
        <v>8</v>
      </c>
      <c r="W126">
        <v>551.51</v>
      </c>
      <c r="X126">
        <v>89039</v>
      </c>
      <c r="Y126" t="s">
        <v>3216</v>
      </c>
    </row>
    <row r="127" spans="1:25" x14ac:dyDescent="0.2">
      <c r="A127">
        <v>1976</v>
      </c>
      <c r="B127" t="s">
        <v>353</v>
      </c>
      <c r="C127" t="s">
        <v>1</v>
      </c>
      <c r="D127">
        <v>0.05</v>
      </c>
      <c r="E127">
        <v>11.55</v>
      </c>
      <c r="F127">
        <v>2.36</v>
      </c>
      <c r="G127" t="s">
        <v>14</v>
      </c>
      <c r="H127" t="s">
        <v>15</v>
      </c>
      <c r="I127" t="s">
        <v>24</v>
      </c>
      <c r="J127" t="s">
        <v>25</v>
      </c>
      <c r="K127" t="s">
        <v>26</v>
      </c>
      <c r="L127" t="s">
        <v>356</v>
      </c>
      <c r="M127">
        <v>0.55000000000000004</v>
      </c>
      <c r="N127" t="s">
        <v>8</v>
      </c>
      <c r="O127" t="s">
        <v>28</v>
      </c>
      <c r="P127" t="s">
        <v>265</v>
      </c>
      <c r="Q127" t="s">
        <v>355</v>
      </c>
      <c r="R127">
        <v>48823</v>
      </c>
      <c r="S127">
        <v>42014</v>
      </c>
      <c r="T127">
        <v>42016</v>
      </c>
      <c r="U127">
        <v>98.525099999999995</v>
      </c>
      <c r="V127">
        <v>12</v>
      </c>
      <c r="W127">
        <v>142.79</v>
      </c>
      <c r="X127">
        <v>89039</v>
      </c>
      <c r="Y127" t="s">
        <v>3216</v>
      </c>
    </row>
    <row r="128" spans="1:25" x14ac:dyDescent="0.2">
      <c r="A128">
        <v>2418</v>
      </c>
      <c r="B128" t="s">
        <v>216</v>
      </c>
      <c r="C128" t="s">
        <v>13</v>
      </c>
      <c r="D128">
        <v>0.1</v>
      </c>
      <c r="E128">
        <v>599.99</v>
      </c>
      <c r="F128">
        <v>24.49</v>
      </c>
      <c r="G128" t="s">
        <v>14</v>
      </c>
      <c r="H128" t="s">
        <v>15</v>
      </c>
      <c r="I128" t="s">
        <v>16</v>
      </c>
      <c r="J128" t="s">
        <v>39</v>
      </c>
      <c r="K128" t="s">
        <v>40</v>
      </c>
      <c r="L128" t="s">
        <v>357</v>
      </c>
      <c r="M128">
        <v>0.5</v>
      </c>
      <c r="N128" t="s">
        <v>8</v>
      </c>
      <c r="O128" t="s">
        <v>9</v>
      </c>
      <c r="P128" t="s">
        <v>218</v>
      </c>
      <c r="Q128" t="s">
        <v>219</v>
      </c>
      <c r="R128">
        <v>23805</v>
      </c>
      <c r="S128">
        <v>42014</v>
      </c>
      <c r="T128">
        <v>42015</v>
      </c>
      <c r="U128">
        <v>-343.12599999999998</v>
      </c>
      <c r="V128">
        <v>11</v>
      </c>
      <c r="W128">
        <v>6355.69</v>
      </c>
      <c r="X128">
        <v>86753</v>
      </c>
      <c r="Y128" t="s">
        <v>3215</v>
      </c>
    </row>
    <row r="129" spans="1:25" x14ac:dyDescent="0.2">
      <c r="A129">
        <v>2418</v>
      </c>
      <c r="B129" t="s">
        <v>216</v>
      </c>
      <c r="C129" t="s">
        <v>13</v>
      </c>
      <c r="D129">
        <v>0.06</v>
      </c>
      <c r="E129">
        <v>2.78</v>
      </c>
      <c r="F129">
        <v>1.25</v>
      </c>
      <c r="G129" t="s">
        <v>14</v>
      </c>
      <c r="H129" t="s">
        <v>15</v>
      </c>
      <c r="I129" t="s">
        <v>24</v>
      </c>
      <c r="J129" t="s">
        <v>25</v>
      </c>
      <c r="K129" t="s">
        <v>26</v>
      </c>
      <c r="L129" t="s">
        <v>358</v>
      </c>
      <c r="M129">
        <v>0.59</v>
      </c>
      <c r="N129" t="s">
        <v>8</v>
      </c>
      <c r="O129" t="s">
        <v>9</v>
      </c>
      <c r="P129" t="s">
        <v>218</v>
      </c>
      <c r="Q129" t="s">
        <v>219</v>
      </c>
      <c r="R129">
        <v>23805</v>
      </c>
      <c r="S129">
        <v>42014</v>
      </c>
      <c r="T129">
        <v>42016</v>
      </c>
      <c r="U129">
        <v>66.36</v>
      </c>
      <c r="V129">
        <v>10</v>
      </c>
      <c r="W129">
        <v>28.09</v>
      </c>
      <c r="X129">
        <v>86753</v>
      </c>
      <c r="Y129" t="s">
        <v>3215</v>
      </c>
    </row>
    <row r="130" spans="1:25" x14ac:dyDescent="0.2">
      <c r="A130">
        <v>2132</v>
      </c>
      <c r="B130" t="s">
        <v>359</v>
      </c>
      <c r="C130" t="s">
        <v>23</v>
      </c>
      <c r="D130">
        <v>0.05</v>
      </c>
      <c r="E130">
        <v>30.42</v>
      </c>
      <c r="F130">
        <v>8.65</v>
      </c>
      <c r="G130" t="s">
        <v>63</v>
      </c>
      <c r="H130" t="s">
        <v>47</v>
      </c>
      <c r="I130" t="s">
        <v>16</v>
      </c>
      <c r="J130" t="s">
        <v>17</v>
      </c>
      <c r="K130" t="s">
        <v>49</v>
      </c>
      <c r="L130" t="s">
        <v>360</v>
      </c>
      <c r="M130">
        <v>0.74</v>
      </c>
      <c r="N130" t="s">
        <v>8</v>
      </c>
      <c r="O130" t="s">
        <v>28</v>
      </c>
      <c r="P130" t="s">
        <v>56</v>
      </c>
      <c r="Q130" t="s">
        <v>361</v>
      </c>
      <c r="R130">
        <v>63042</v>
      </c>
      <c r="S130">
        <v>42014</v>
      </c>
      <c r="T130">
        <v>42018</v>
      </c>
      <c r="U130">
        <v>-191.2576</v>
      </c>
      <c r="V130">
        <v>11</v>
      </c>
      <c r="W130">
        <v>334.44</v>
      </c>
      <c r="X130">
        <v>90078</v>
      </c>
      <c r="Y130" t="s">
        <v>3216</v>
      </c>
    </row>
    <row r="131" spans="1:25" x14ac:dyDescent="0.2">
      <c r="A131">
        <v>2346</v>
      </c>
      <c r="B131" t="s">
        <v>362</v>
      </c>
      <c r="C131" t="s">
        <v>23</v>
      </c>
      <c r="D131">
        <v>0.03</v>
      </c>
      <c r="E131">
        <v>297.64</v>
      </c>
      <c r="F131">
        <v>14.7</v>
      </c>
      <c r="G131" t="s">
        <v>2</v>
      </c>
      <c r="H131" t="s">
        <v>70</v>
      </c>
      <c r="I131" t="s">
        <v>16</v>
      </c>
      <c r="J131" t="s">
        <v>32</v>
      </c>
      <c r="K131" t="s">
        <v>33</v>
      </c>
      <c r="L131" t="s">
        <v>363</v>
      </c>
      <c r="M131">
        <v>0.56999999999999995</v>
      </c>
      <c r="N131" t="s">
        <v>8</v>
      </c>
      <c r="O131" t="s">
        <v>9</v>
      </c>
      <c r="P131" t="s">
        <v>364</v>
      </c>
      <c r="Q131" t="s">
        <v>365</v>
      </c>
      <c r="R131">
        <v>40258</v>
      </c>
      <c r="S131">
        <v>42014</v>
      </c>
      <c r="T131">
        <v>42019</v>
      </c>
      <c r="U131">
        <v>-48.972000000000001</v>
      </c>
      <c r="V131">
        <v>12</v>
      </c>
      <c r="W131">
        <v>3707.05</v>
      </c>
      <c r="X131">
        <v>89503</v>
      </c>
      <c r="Y131" t="s">
        <v>3215</v>
      </c>
    </row>
    <row r="132" spans="1:25" x14ac:dyDescent="0.2">
      <c r="A132">
        <v>2797</v>
      </c>
      <c r="B132" t="s">
        <v>366</v>
      </c>
      <c r="C132" t="s">
        <v>92</v>
      </c>
      <c r="D132">
        <v>0</v>
      </c>
      <c r="E132">
        <v>5.0199999999999996</v>
      </c>
      <c r="F132">
        <v>5.14</v>
      </c>
      <c r="G132" t="s">
        <v>14</v>
      </c>
      <c r="H132" t="s">
        <v>15</v>
      </c>
      <c r="I132" t="s">
        <v>16</v>
      </c>
      <c r="J132" t="s">
        <v>17</v>
      </c>
      <c r="K132" t="s">
        <v>18</v>
      </c>
      <c r="L132" t="s">
        <v>367</v>
      </c>
      <c r="M132">
        <v>0.79</v>
      </c>
      <c r="N132" t="s">
        <v>8</v>
      </c>
      <c r="O132" t="s">
        <v>87</v>
      </c>
      <c r="P132" t="s">
        <v>296</v>
      </c>
      <c r="Q132" t="s">
        <v>368</v>
      </c>
      <c r="R132">
        <v>15122</v>
      </c>
      <c r="S132">
        <v>42014</v>
      </c>
      <c r="T132">
        <v>42015</v>
      </c>
      <c r="U132">
        <v>-159.30279999999999</v>
      </c>
      <c r="V132">
        <v>8</v>
      </c>
      <c r="W132">
        <v>43.94</v>
      </c>
      <c r="X132">
        <v>87552</v>
      </c>
      <c r="Y132" t="s">
        <v>3218</v>
      </c>
    </row>
    <row r="133" spans="1:25" x14ac:dyDescent="0.2">
      <c r="A133">
        <v>194</v>
      </c>
      <c r="B133" t="s">
        <v>369</v>
      </c>
      <c r="C133" t="s">
        <v>46</v>
      </c>
      <c r="D133">
        <v>0.02</v>
      </c>
      <c r="E133">
        <v>6.48</v>
      </c>
      <c r="F133">
        <v>9.17</v>
      </c>
      <c r="G133" t="s">
        <v>14</v>
      </c>
      <c r="H133" t="s">
        <v>70</v>
      </c>
      <c r="I133" t="s">
        <v>24</v>
      </c>
      <c r="J133" t="s">
        <v>64</v>
      </c>
      <c r="K133" t="s">
        <v>49</v>
      </c>
      <c r="L133" t="s">
        <v>370</v>
      </c>
      <c r="M133">
        <v>0.37</v>
      </c>
      <c r="N133" t="s">
        <v>8</v>
      </c>
      <c r="O133" t="s">
        <v>35</v>
      </c>
      <c r="P133" t="s">
        <v>122</v>
      </c>
      <c r="Q133" t="s">
        <v>371</v>
      </c>
      <c r="R133">
        <v>84043</v>
      </c>
      <c r="S133">
        <v>42014</v>
      </c>
      <c r="T133">
        <v>42015</v>
      </c>
      <c r="U133">
        <v>-105.68519999999999</v>
      </c>
      <c r="V133">
        <v>4</v>
      </c>
      <c r="W133">
        <v>28.2</v>
      </c>
      <c r="X133">
        <v>90431</v>
      </c>
      <c r="Y133" t="s">
        <v>3217</v>
      </c>
    </row>
    <row r="134" spans="1:25" x14ac:dyDescent="0.2">
      <c r="A134">
        <v>947</v>
      </c>
      <c r="B134" t="s">
        <v>372</v>
      </c>
      <c r="C134" t="s">
        <v>1</v>
      </c>
      <c r="D134">
        <v>0.08</v>
      </c>
      <c r="E134">
        <v>14.2</v>
      </c>
      <c r="F134">
        <v>5.3</v>
      </c>
      <c r="G134" t="s">
        <v>63</v>
      </c>
      <c r="H134" t="s">
        <v>47</v>
      </c>
      <c r="I134" t="s">
        <v>4</v>
      </c>
      <c r="J134" t="s">
        <v>102</v>
      </c>
      <c r="K134" t="s">
        <v>26</v>
      </c>
      <c r="L134" t="s">
        <v>264</v>
      </c>
      <c r="M134">
        <v>0.46</v>
      </c>
      <c r="N134" t="s">
        <v>8</v>
      </c>
      <c r="O134" t="s">
        <v>87</v>
      </c>
      <c r="P134" t="s">
        <v>373</v>
      </c>
      <c r="Q134" t="s">
        <v>374</v>
      </c>
      <c r="R134">
        <v>7002</v>
      </c>
      <c r="S134">
        <v>42015</v>
      </c>
      <c r="T134">
        <v>42017</v>
      </c>
      <c r="U134">
        <v>27.23</v>
      </c>
      <c r="V134">
        <v>5</v>
      </c>
      <c r="W134">
        <v>72.11</v>
      </c>
      <c r="X134">
        <v>86565</v>
      </c>
      <c r="Y134" t="s">
        <v>3218</v>
      </c>
    </row>
    <row r="135" spans="1:25" x14ac:dyDescent="0.2">
      <c r="A135">
        <v>166</v>
      </c>
      <c r="B135" t="s">
        <v>375</v>
      </c>
      <c r="C135" t="s">
        <v>23</v>
      </c>
      <c r="D135">
        <v>0.08</v>
      </c>
      <c r="E135">
        <v>399.98</v>
      </c>
      <c r="F135">
        <v>12.06</v>
      </c>
      <c r="G135" t="s">
        <v>2</v>
      </c>
      <c r="H135" t="s">
        <v>15</v>
      </c>
      <c r="I135" t="s">
        <v>16</v>
      </c>
      <c r="J135" t="s">
        <v>32</v>
      </c>
      <c r="K135" t="s">
        <v>6</v>
      </c>
      <c r="L135" t="s">
        <v>159</v>
      </c>
      <c r="M135">
        <v>0.56000000000000005</v>
      </c>
      <c r="N135" t="s">
        <v>8</v>
      </c>
      <c r="O135" t="s">
        <v>9</v>
      </c>
      <c r="P135" t="s">
        <v>376</v>
      </c>
      <c r="Q135" t="s">
        <v>377</v>
      </c>
      <c r="R135">
        <v>37087</v>
      </c>
      <c r="S135">
        <v>42015</v>
      </c>
      <c r="T135">
        <v>42022</v>
      </c>
      <c r="U135">
        <v>28.514099999999999</v>
      </c>
      <c r="V135">
        <v>5</v>
      </c>
      <c r="W135">
        <v>1839.91</v>
      </c>
      <c r="X135">
        <v>89426</v>
      </c>
      <c r="Y135" t="s">
        <v>3215</v>
      </c>
    </row>
    <row r="136" spans="1:25" x14ac:dyDescent="0.2">
      <c r="A136">
        <v>466</v>
      </c>
      <c r="B136" t="s">
        <v>378</v>
      </c>
      <c r="C136" t="s">
        <v>46</v>
      </c>
      <c r="D136">
        <v>0.08</v>
      </c>
      <c r="E136">
        <v>297.64</v>
      </c>
      <c r="F136">
        <v>14.7</v>
      </c>
      <c r="G136" t="s">
        <v>2</v>
      </c>
      <c r="H136" t="s">
        <v>3</v>
      </c>
      <c r="I136" t="s">
        <v>16</v>
      </c>
      <c r="J136" t="s">
        <v>32</v>
      </c>
      <c r="K136" t="s">
        <v>33</v>
      </c>
      <c r="L136" t="s">
        <v>363</v>
      </c>
      <c r="M136">
        <v>0.56999999999999995</v>
      </c>
      <c r="N136" t="s">
        <v>8</v>
      </c>
      <c r="O136" t="s">
        <v>87</v>
      </c>
      <c r="P136" t="s">
        <v>379</v>
      </c>
      <c r="Q136" t="s">
        <v>380</v>
      </c>
      <c r="R136">
        <v>2019</v>
      </c>
      <c r="S136">
        <v>42015</v>
      </c>
      <c r="T136">
        <v>42015</v>
      </c>
      <c r="U136">
        <v>496.79680000000002</v>
      </c>
      <c r="V136">
        <v>5</v>
      </c>
      <c r="W136">
        <v>1132.8399999999999</v>
      </c>
      <c r="X136">
        <v>88060</v>
      </c>
      <c r="Y136" t="s">
        <v>3218</v>
      </c>
    </row>
    <row r="137" spans="1:25" x14ac:dyDescent="0.2">
      <c r="A137">
        <v>467</v>
      </c>
      <c r="B137" t="s">
        <v>381</v>
      </c>
      <c r="C137" t="s">
        <v>46</v>
      </c>
      <c r="D137">
        <v>0.02</v>
      </c>
      <c r="E137">
        <v>12.99</v>
      </c>
      <c r="F137">
        <v>14.37</v>
      </c>
      <c r="G137" t="s">
        <v>14</v>
      </c>
      <c r="H137" t="s">
        <v>3</v>
      </c>
      <c r="I137" t="s">
        <v>4</v>
      </c>
      <c r="J137" t="s">
        <v>102</v>
      </c>
      <c r="K137" t="s">
        <v>40</v>
      </c>
      <c r="L137" t="s">
        <v>382</v>
      </c>
      <c r="M137">
        <v>0.73</v>
      </c>
      <c r="N137" t="s">
        <v>8</v>
      </c>
      <c r="O137" t="s">
        <v>87</v>
      </c>
      <c r="P137" t="s">
        <v>379</v>
      </c>
      <c r="Q137" t="s">
        <v>383</v>
      </c>
      <c r="R137">
        <v>1915</v>
      </c>
      <c r="S137">
        <v>42015</v>
      </c>
      <c r="T137">
        <v>42016</v>
      </c>
      <c r="U137">
        <v>-556.80960000000005</v>
      </c>
      <c r="V137">
        <v>11</v>
      </c>
      <c r="W137">
        <v>143.63</v>
      </c>
      <c r="X137">
        <v>88060</v>
      </c>
      <c r="Y137" t="s">
        <v>3218</v>
      </c>
    </row>
    <row r="138" spans="1:25" x14ac:dyDescent="0.2">
      <c r="A138">
        <v>468</v>
      </c>
      <c r="B138" t="s">
        <v>384</v>
      </c>
      <c r="C138" t="s">
        <v>46</v>
      </c>
      <c r="D138">
        <v>0.06</v>
      </c>
      <c r="E138">
        <v>14.42</v>
      </c>
      <c r="F138">
        <v>6.75</v>
      </c>
      <c r="G138" t="s">
        <v>14</v>
      </c>
      <c r="H138" t="s">
        <v>3</v>
      </c>
      <c r="I138" t="s">
        <v>24</v>
      </c>
      <c r="J138" t="s">
        <v>71</v>
      </c>
      <c r="K138" t="s">
        <v>120</v>
      </c>
      <c r="L138" t="s">
        <v>385</v>
      </c>
      <c r="M138">
        <v>0.52</v>
      </c>
      <c r="N138" t="s">
        <v>8</v>
      </c>
      <c r="O138" t="s">
        <v>87</v>
      </c>
      <c r="P138" t="s">
        <v>379</v>
      </c>
      <c r="Q138" t="s">
        <v>386</v>
      </c>
      <c r="R138">
        <v>2341</v>
      </c>
      <c r="S138">
        <v>42015</v>
      </c>
      <c r="T138">
        <v>42016</v>
      </c>
      <c r="U138">
        <v>-27.738800000000001</v>
      </c>
      <c r="V138">
        <v>5</v>
      </c>
      <c r="W138">
        <v>73.040000000000006</v>
      </c>
      <c r="X138">
        <v>88060</v>
      </c>
      <c r="Y138" t="s">
        <v>3218</v>
      </c>
    </row>
    <row r="139" spans="1:25" x14ac:dyDescent="0.2">
      <c r="A139">
        <v>469</v>
      </c>
      <c r="B139" t="s">
        <v>387</v>
      </c>
      <c r="C139" t="s">
        <v>46</v>
      </c>
      <c r="D139">
        <v>0.05</v>
      </c>
      <c r="E139">
        <v>4.1399999999999997</v>
      </c>
      <c r="F139">
        <v>6.6</v>
      </c>
      <c r="G139" t="s">
        <v>63</v>
      </c>
      <c r="H139" t="s">
        <v>3</v>
      </c>
      <c r="I139" t="s">
        <v>4</v>
      </c>
      <c r="J139" t="s">
        <v>102</v>
      </c>
      <c r="K139" t="s">
        <v>49</v>
      </c>
      <c r="L139" t="s">
        <v>388</v>
      </c>
      <c r="M139">
        <v>0.49</v>
      </c>
      <c r="N139" t="s">
        <v>8</v>
      </c>
      <c r="O139" t="s">
        <v>87</v>
      </c>
      <c r="P139" t="s">
        <v>373</v>
      </c>
      <c r="Q139" t="s">
        <v>389</v>
      </c>
      <c r="R139">
        <v>7506</v>
      </c>
      <c r="S139">
        <v>42015</v>
      </c>
      <c r="T139">
        <v>42017</v>
      </c>
      <c r="U139">
        <v>-128.68719999999999</v>
      </c>
      <c r="V139">
        <v>7</v>
      </c>
      <c r="W139">
        <v>33.35</v>
      </c>
      <c r="X139">
        <v>88060</v>
      </c>
      <c r="Y139" t="s">
        <v>3218</v>
      </c>
    </row>
    <row r="140" spans="1:25" x14ac:dyDescent="0.2">
      <c r="A140">
        <v>470</v>
      </c>
      <c r="B140" t="s">
        <v>390</v>
      </c>
      <c r="C140" t="s">
        <v>46</v>
      </c>
      <c r="D140">
        <v>0.03</v>
      </c>
      <c r="E140">
        <v>11.34</v>
      </c>
      <c r="F140">
        <v>5.01</v>
      </c>
      <c r="G140" t="s">
        <v>14</v>
      </c>
      <c r="H140" t="s">
        <v>3</v>
      </c>
      <c r="I140" t="s">
        <v>24</v>
      </c>
      <c r="J140" t="s">
        <v>64</v>
      </c>
      <c r="K140" t="s">
        <v>49</v>
      </c>
      <c r="L140" t="s">
        <v>391</v>
      </c>
      <c r="M140">
        <v>0.36</v>
      </c>
      <c r="N140" t="s">
        <v>8</v>
      </c>
      <c r="O140" t="s">
        <v>87</v>
      </c>
      <c r="P140" t="s">
        <v>373</v>
      </c>
      <c r="Q140" t="s">
        <v>392</v>
      </c>
      <c r="R140">
        <v>8601</v>
      </c>
      <c r="S140">
        <v>42015</v>
      </c>
      <c r="T140">
        <v>42015</v>
      </c>
      <c r="U140">
        <v>23.2028</v>
      </c>
      <c r="V140">
        <v>5</v>
      </c>
      <c r="W140">
        <v>60.24</v>
      </c>
      <c r="X140">
        <v>88060</v>
      </c>
      <c r="Y140" t="s">
        <v>3218</v>
      </c>
    </row>
    <row r="141" spans="1:25" x14ac:dyDescent="0.2">
      <c r="A141">
        <v>2776</v>
      </c>
      <c r="B141" t="s">
        <v>393</v>
      </c>
      <c r="C141" t="s">
        <v>1</v>
      </c>
      <c r="D141">
        <v>0.03</v>
      </c>
      <c r="E141">
        <v>350.98</v>
      </c>
      <c r="F141">
        <v>30</v>
      </c>
      <c r="G141" t="s">
        <v>2</v>
      </c>
      <c r="H141" t="s">
        <v>15</v>
      </c>
      <c r="I141" t="s">
        <v>4</v>
      </c>
      <c r="J141" t="s">
        <v>85</v>
      </c>
      <c r="K141" t="s">
        <v>33</v>
      </c>
      <c r="L141" t="s">
        <v>167</v>
      </c>
      <c r="M141">
        <v>0.61</v>
      </c>
      <c r="N141" t="s">
        <v>8</v>
      </c>
      <c r="O141" t="s">
        <v>87</v>
      </c>
      <c r="P141" t="s">
        <v>394</v>
      </c>
      <c r="Q141" t="s">
        <v>395</v>
      </c>
      <c r="R141">
        <v>20877</v>
      </c>
      <c r="S141">
        <v>42016</v>
      </c>
      <c r="T141">
        <v>42019</v>
      </c>
      <c r="U141">
        <v>2692.4421000000002</v>
      </c>
      <c r="V141">
        <v>11</v>
      </c>
      <c r="W141">
        <v>3902.09</v>
      </c>
      <c r="X141">
        <v>91228</v>
      </c>
      <c r="Y141" t="s">
        <v>3218</v>
      </c>
    </row>
    <row r="142" spans="1:25" x14ac:dyDescent="0.2">
      <c r="A142">
        <v>2776</v>
      </c>
      <c r="B142" t="s">
        <v>393</v>
      </c>
      <c r="C142" t="s">
        <v>1</v>
      </c>
      <c r="D142">
        <v>0.04</v>
      </c>
      <c r="E142">
        <v>1.68</v>
      </c>
      <c r="F142">
        <v>1</v>
      </c>
      <c r="G142" t="s">
        <v>14</v>
      </c>
      <c r="H142" t="s">
        <v>15</v>
      </c>
      <c r="I142" t="s">
        <v>24</v>
      </c>
      <c r="J142" t="s">
        <v>25</v>
      </c>
      <c r="K142" t="s">
        <v>26</v>
      </c>
      <c r="L142" t="s">
        <v>396</v>
      </c>
      <c r="M142">
        <v>0.35</v>
      </c>
      <c r="N142" t="s">
        <v>8</v>
      </c>
      <c r="O142" t="s">
        <v>87</v>
      </c>
      <c r="P142" t="s">
        <v>394</v>
      </c>
      <c r="Q142" t="s">
        <v>395</v>
      </c>
      <c r="R142">
        <v>20877</v>
      </c>
      <c r="S142">
        <v>42016</v>
      </c>
      <c r="T142">
        <v>42018</v>
      </c>
      <c r="U142">
        <v>2.0672000000000001</v>
      </c>
      <c r="V142">
        <v>8</v>
      </c>
      <c r="W142">
        <v>14.18</v>
      </c>
      <c r="X142">
        <v>91228</v>
      </c>
      <c r="Y142" t="s">
        <v>3218</v>
      </c>
    </row>
    <row r="143" spans="1:25" x14ac:dyDescent="0.2">
      <c r="A143">
        <v>120</v>
      </c>
      <c r="B143" t="s">
        <v>397</v>
      </c>
      <c r="C143" t="s">
        <v>13</v>
      </c>
      <c r="D143">
        <v>0.05</v>
      </c>
      <c r="E143">
        <v>6.3</v>
      </c>
      <c r="F143">
        <v>0.5</v>
      </c>
      <c r="G143" t="s">
        <v>14</v>
      </c>
      <c r="H143" t="s">
        <v>70</v>
      </c>
      <c r="I143" t="s">
        <v>24</v>
      </c>
      <c r="J143" t="s">
        <v>128</v>
      </c>
      <c r="K143" t="s">
        <v>49</v>
      </c>
      <c r="L143" t="s">
        <v>398</v>
      </c>
      <c r="M143">
        <v>0.39</v>
      </c>
      <c r="N143" t="s">
        <v>8</v>
      </c>
      <c r="O143" t="s">
        <v>35</v>
      </c>
      <c r="P143" t="s">
        <v>122</v>
      </c>
      <c r="Q143" t="s">
        <v>157</v>
      </c>
      <c r="R143">
        <v>84041</v>
      </c>
      <c r="S143">
        <v>42016</v>
      </c>
      <c r="T143">
        <v>42017</v>
      </c>
      <c r="U143">
        <v>41.296500000000002</v>
      </c>
      <c r="V143">
        <v>10</v>
      </c>
      <c r="W143">
        <v>59.85</v>
      </c>
      <c r="X143">
        <v>86520</v>
      </c>
      <c r="Y143" t="s">
        <v>3217</v>
      </c>
    </row>
    <row r="144" spans="1:25" x14ac:dyDescent="0.2">
      <c r="A144">
        <v>120</v>
      </c>
      <c r="B144" t="s">
        <v>397</v>
      </c>
      <c r="C144" t="s">
        <v>13</v>
      </c>
      <c r="D144">
        <v>0.09</v>
      </c>
      <c r="E144">
        <v>205.99</v>
      </c>
      <c r="F144">
        <v>3</v>
      </c>
      <c r="G144" t="s">
        <v>63</v>
      </c>
      <c r="H144" t="s">
        <v>70</v>
      </c>
      <c r="I144" t="s">
        <v>16</v>
      </c>
      <c r="J144" t="s">
        <v>111</v>
      </c>
      <c r="K144" t="s">
        <v>49</v>
      </c>
      <c r="L144" t="s">
        <v>399</v>
      </c>
      <c r="M144">
        <v>0.57999999999999996</v>
      </c>
      <c r="N144" t="s">
        <v>8</v>
      </c>
      <c r="O144" t="s">
        <v>35</v>
      </c>
      <c r="P144" t="s">
        <v>122</v>
      </c>
      <c r="Q144" t="s">
        <v>157</v>
      </c>
      <c r="R144">
        <v>84041</v>
      </c>
      <c r="S144">
        <v>42016</v>
      </c>
      <c r="T144">
        <v>42018</v>
      </c>
      <c r="U144">
        <v>1179.0237</v>
      </c>
      <c r="V144">
        <v>10</v>
      </c>
      <c r="W144">
        <v>1708.73</v>
      </c>
      <c r="X144">
        <v>86520</v>
      </c>
      <c r="Y144" t="s">
        <v>3217</v>
      </c>
    </row>
    <row r="145" spans="1:25" x14ac:dyDescent="0.2">
      <c r="A145">
        <v>898</v>
      </c>
      <c r="B145" t="s">
        <v>400</v>
      </c>
      <c r="C145" t="s">
        <v>13</v>
      </c>
      <c r="D145">
        <v>0.04</v>
      </c>
      <c r="E145">
        <v>90.97</v>
      </c>
      <c r="F145">
        <v>28</v>
      </c>
      <c r="G145" t="s">
        <v>2</v>
      </c>
      <c r="H145" t="s">
        <v>3</v>
      </c>
      <c r="I145" t="s">
        <v>16</v>
      </c>
      <c r="J145" t="s">
        <v>32</v>
      </c>
      <c r="K145" t="s">
        <v>33</v>
      </c>
      <c r="L145" t="s">
        <v>401</v>
      </c>
      <c r="M145">
        <v>0.38</v>
      </c>
      <c r="N145" t="s">
        <v>8</v>
      </c>
      <c r="O145" t="s">
        <v>87</v>
      </c>
      <c r="P145" t="s">
        <v>88</v>
      </c>
      <c r="Q145" t="s">
        <v>89</v>
      </c>
      <c r="R145">
        <v>10039</v>
      </c>
      <c r="S145">
        <v>42016</v>
      </c>
      <c r="T145">
        <v>42017</v>
      </c>
      <c r="U145">
        <v>-173.09520000000001</v>
      </c>
      <c r="V145">
        <v>6</v>
      </c>
      <c r="W145">
        <v>573.30999999999995</v>
      </c>
      <c r="X145">
        <v>33635</v>
      </c>
      <c r="Y145" t="s">
        <v>3218</v>
      </c>
    </row>
    <row r="146" spans="1:25" x14ac:dyDescent="0.2">
      <c r="A146">
        <v>898</v>
      </c>
      <c r="B146" t="s">
        <v>400</v>
      </c>
      <c r="C146" t="s">
        <v>13</v>
      </c>
      <c r="D146">
        <v>7.0000000000000007E-2</v>
      </c>
      <c r="E146">
        <v>20.34</v>
      </c>
      <c r="F146">
        <v>35</v>
      </c>
      <c r="G146" t="s">
        <v>14</v>
      </c>
      <c r="H146" t="s">
        <v>3</v>
      </c>
      <c r="I146" t="s">
        <v>24</v>
      </c>
      <c r="J146" t="s">
        <v>54</v>
      </c>
      <c r="K146" t="s">
        <v>40</v>
      </c>
      <c r="L146" t="s">
        <v>236</v>
      </c>
      <c r="M146">
        <v>0.84</v>
      </c>
      <c r="N146" t="s">
        <v>8</v>
      </c>
      <c r="O146" t="s">
        <v>87</v>
      </c>
      <c r="P146" t="s">
        <v>88</v>
      </c>
      <c r="Q146" t="s">
        <v>89</v>
      </c>
      <c r="R146">
        <v>10039</v>
      </c>
      <c r="S146">
        <v>42016</v>
      </c>
      <c r="T146">
        <v>42017</v>
      </c>
      <c r="U146">
        <v>-96.16</v>
      </c>
      <c r="V146">
        <v>5</v>
      </c>
      <c r="W146">
        <v>140.22999999999999</v>
      </c>
      <c r="X146">
        <v>33635</v>
      </c>
      <c r="Y146" t="s">
        <v>3218</v>
      </c>
    </row>
    <row r="147" spans="1:25" x14ac:dyDescent="0.2">
      <c r="A147">
        <v>899</v>
      </c>
      <c r="B147" t="s">
        <v>402</v>
      </c>
      <c r="C147" t="s">
        <v>13</v>
      </c>
      <c r="D147">
        <v>0.04</v>
      </c>
      <c r="E147">
        <v>90.97</v>
      </c>
      <c r="F147">
        <v>28</v>
      </c>
      <c r="G147" t="s">
        <v>2</v>
      </c>
      <c r="H147" t="s">
        <v>3</v>
      </c>
      <c r="I147" t="s">
        <v>16</v>
      </c>
      <c r="J147" t="s">
        <v>32</v>
      </c>
      <c r="K147" t="s">
        <v>33</v>
      </c>
      <c r="L147" t="s">
        <v>401</v>
      </c>
      <c r="M147">
        <v>0.38</v>
      </c>
      <c r="N147" t="s">
        <v>8</v>
      </c>
      <c r="O147" t="s">
        <v>87</v>
      </c>
      <c r="P147" t="s">
        <v>296</v>
      </c>
      <c r="Q147" t="s">
        <v>403</v>
      </c>
      <c r="R147">
        <v>16602</v>
      </c>
      <c r="S147">
        <v>42016</v>
      </c>
      <c r="T147">
        <v>42017</v>
      </c>
      <c r="U147">
        <v>-173.09520000000001</v>
      </c>
      <c r="V147">
        <v>2</v>
      </c>
      <c r="W147">
        <v>191.1</v>
      </c>
      <c r="X147">
        <v>86263</v>
      </c>
      <c r="Y147" t="s">
        <v>3218</v>
      </c>
    </row>
    <row r="148" spans="1:25" x14ac:dyDescent="0.2">
      <c r="A148">
        <v>899</v>
      </c>
      <c r="B148" t="s">
        <v>402</v>
      </c>
      <c r="C148" t="s">
        <v>13</v>
      </c>
      <c r="D148">
        <v>7.0000000000000007E-2</v>
      </c>
      <c r="E148">
        <v>20.34</v>
      </c>
      <c r="F148">
        <v>35</v>
      </c>
      <c r="G148" t="s">
        <v>14</v>
      </c>
      <c r="H148" t="s">
        <v>3</v>
      </c>
      <c r="I148" t="s">
        <v>24</v>
      </c>
      <c r="J148" t="s">
        <v>54</v>
      </c>
      <c r="K148" t="s">
        <v>40</v>
      </c>
      <c r="L148" t="s">
        <v>236</v>
      </c>
      <c r="M148">
        <v>0.84</v>
      </c>
      <c r="N148" t="s">
        <v>8</v>
      </c>
      <c r="O148" t="s">
        <v>87</v>
      </c>
      <c r="P148" t="s">
        <v>296</v>
      </c>
      <c r="Q148" t="s">
        <v>403</v>
      </c>
      <c r="R148">
        <v>16602</v>
      </c>
      <c r="S148">
        <v>42016</v>
      </c>
      <c r="T148">
        <v>42017</v>
      </c>
      <c r="U148">
        <v>-96.16</v>
      </c>
      <c r="V148">
        <v>1</v>
      </c>
      <c r="W148">
        <v>28.05</v>
      </c>
      <c r="X148">
        <v>86263</v>
      </c>
      <c r="Y148" t="s">
        <v>3218</v>
      </c>
    </row>
    <row r="149" spans="1:25" x14ac:dyDescent="0.2">
      <c r="A149">
        <v>1636</v>
      </c>
      <c r="B149" t="s">
        <v>404</v>
      </c>
      <c r="C149" t="s">
        <v>13</v>
      </c>
      <c r="D149">
        <v>0.04</v>
      </c>
      <c r="E149">
        <v>136.97999999999999</v>
      </c>
      <c r="F149">
        <v>24.49</v>
      </c>
      <c r="G149" t="s">
        <v>63</v>
      </c>
      <c r="H149" t="s">
        <v>47</v>
      </c>
      <c r="I149" t="s">
        <v>4</v>
      </c>
      <c r="J149" t="s">
        <v>102</v>
      </c>
      <c r="K149" t="s">
        <v>40</v>
      </c>
      <c r="L149" t="s">
        <v>405</v>
      </c>
      <c r="M149">
        <v>0.59</v>
      </c>
      <c r="N149" t="s">
        <v>8</v>
      </c>
      <c r="O149" t="s">
        <v>35</v>
      </c>
      <c r="P149" t="s">
        <v>66</v>
      </c>
      <c r="Q149" t="s">
        <v>406</v>
      </c>
      <c r="R149">
        <v>93905</v>
      </c>
      <c r="S149">
        <v>42016</v>
      </c>
      <c r="T149">
        <v>42018</v>
      </c>
      <c r="U149">
        <v>1127.5497</v>
      </c>
      <c r="V149">
        <v>12</v>
      </c>
      <c r="W149">
        <v>1634.13</v>
      </c>
      <c r="X149">
        <v>89706</v>
      </c>
      <c r="Y149" t="s">
        <v>3217</v>
      </c>
    </row>
    <row r="150" spans="1:25" x14ac:dyDescent="0.2">
      <c r="A150">
        <v>823</v>
      </c>
      <c r="B150" t="s">
        <v>407</v>
      </c>
      <c r="C150" t="s">
        <v>23</v>
      </c>
      <c r="D150">
        <v>0.04</v>
      </c>
      <c r="E150">
        <v>6.24</v>
      </c>
      <c r="F150">
        <v>5.22</v>
      </c>
      <c r="G150" t="s">
        <v>14</v>
      </c>
      <c r="H150" t="s">
        <v>3</v>
      </c>
      <c r="I150" t="s">
        <v>4</v>
      </c>
      <c r="J150" t="s">
        <v>102</v>
      </c>
      <c r="K150" t="s">
        <v>49</v>
      </c>
      <c r="L150" t="s">
        <v>408</v>
      </c>
      <c r="M150">
        <v>0.6</v>
      </c>
      <c r="N150" t="s">
        <v>8</v>
      </c>
      <c r="O150" t="s">
        <v>9</v>
      </c>
      <c r="P150" t="s">
        <v>376</v>
      </c>
      <c r="Q150" t="s">
        <v>409</v>
      </c>
      <c r="R150">
        <v>37167</v>
      </c>
      <c r="S150">
        <v>42016</v>
      </c>
      <c r="T150">
        <v>42021</v>
      </c>
      <c r="U150">
        <v>4.3808999999999996</v>
      </c>
      <c r="V150">
        <v>13</v>
      </c>
      <c r="W150">
        <v>80.23</v>
      </c>
      <c r="X150">
        <v>89257</v>
      </c>
      <c r="Y150" t="s">
        <v>3215</v>
      </c>
    </row>
    <row r="151" spans="1:25" x14ac:dyDescent="0.2">
      <c r="A151">
        <v>824</v>
      </c>
      <c r="B151" t="s">
        <v>410</v>
      </c>
      <c r="C151" t="s">
        <v>23</v>
      </c>
      <c r="D151">
        <v>0.09</v>
      </c>
      <c r="E151">
        <v>260.98</v>
      </c>
      <c r="F151">
        <v>41.91</v>
      </c>
      <c r="G151" t="s">
        <v>2</v>
      </c>
      <c r="H151" t="s">
        <v>3</v>
      </c>
      <c r="I151" t="s">
        <v>4</v>
      </c>
      <c r="J151" t="s">
        <v>93</v>
      </c>
      <c r="K151" t="s">
        <v>6</v>
      </c>
      <c r="L151" t="s">
        <v>411</v>
      </c>
      <c r="M151">
        <v>0.59</v>
      </c>
      <c r="N151" t="s">
        <v>8</v>
      </c>
      <c r="O151" t="s">
        <v>9</v>
      </c>
      <c r="P151" t="s">
        <v>376</v>
      </c>
      <c r="Q151" t="s">
        <v>412</v>
      </c>
      <c r="R151">
        <v>37174</v>
      </c>
      <c r="S151">
        <v>42016</v>
      </c>
      <c r="T151">
        <v>42023</v>
      </c>
      <c r="U151">
        <v>-100.744</v>
      </c>
      <c r="V151">
        <v>8</v>
      </c>
      <c r="W151">
        <v>2044.9</v>
      </c>
      <c r="X151">
        <v>89257</v>
      </c>
      <c r="Y151" t="s">
        <v>3215</v>
      </c>
    </row>
    <row r="152" spans="1:25" x14ac:dyDescent="0.2">
      <c r="A152">
        <v>1424</v>
      </c>
      <c r="B152" t="s">
        <v>413</v>
      </c>
      <c r="C152" t="s">
        <v>23</v>
      </c>
      <c r="D152">
        <v>0.05</v>
      </c>
      <c r="E152">
        <v>350.99</v>
      </c>
      <c r="F152">
        <v>39</v>
      </c>
      <c r="G152" t="s">
        <v>2</v>
      </c>
      <c r="H152" t="s">
        <v>47</v>
      </c>
      <c r="I152" t="s">
        <v>4</v>
      </c>
      <c r="J152" t="s">
        <v>85</v>
      </c>
      <c r="K152" t="s">
        <v>33</v>
      </c>
      <c r="L152" t="s">
        <v>414</v>
      </c>
      <c r="M152">
        <v>0.55000000000000004</v>
      </c>
      <c r="N152" t="s">
        <v>8</v>
      </c>
      <c r="O152" t="s">
        <v>35</v>
      </c>
      <c r="P152" t="s">
        <v>36</v>
      </c>
      <c r="Q152" t="s">
        <v>415</v>
      </c>
      <c r="R152">
        <v>80112</v>
      </c>
      <c r="S152">
        <v>42016</v>
      </c>
      <c r="T152">
        <v>42018</v>
      </c>
      <c r="U152">
        <v>451.28039999999999</v>
      </c>
      <c r="V152">
        <v>3</v>
      </c>
      <c r="W152">
        <v>1020.08</v>
      </c>
      <c r="X152">
        <v>89448</v>
      </c>
      <c r="Y152" t="s">
        <v>3217</v>
      </c>
    </row>
    <row r="153" spans="1:25" x14ac:dyDescent="0.2">
      <c r="A153">
        <v>1424</v>
      </c>
      <c r="B153" t="s">
        <v>413</v>
      </c>
      <c r="C153" t="s">
        <v>23</v>
      </c>
      <c r="D153">
        <v>0</v>
      </c>
      <c r="E153">
        <v>8.74</v>
      </c>
      <c r="F153">
        <v>1.39</v>
      </c>
      <c r="G153" t="s">
        <v>14</v>
      </c>
      <c r="H153" t="s">
        <v>47</v>
      </c>
      <c r="I153" t="s">
        <v>24</v>
      </c>
      <c r="J153" t="s">
        <v>321</v>
      </c>
      <c r="K153" t="s">
        <v>49</v>
      </c>
      <c r="L153" t="s">
        <v>416</v>
      </c>
      <c r="M153">
        <v>0.38</v>
      </c>
      <c r="N153" t="s">
        <v>8</v>
      </c>
      <c r="O153" t="s">
        <v>35</v>
      </c>
      <c r="P153" t="s">
        <v>36</v>
      </c>
      <c r="Q153" t="s">
        <v>415</v>
      </c>
      <c r="R153">
        <v>80112</v>
      </c>
      <c r="S153">
        <v>42016</v>
      </c>
      <c r="T153">
        <v>42020</v>
      </c>
      <c r="U153">
        <v>44.988</v>
      </c>
      <c r="V153">
        <v>7</v>
      </c>
      <c r="W153">
        <v>65.2</v>
      </c>
      <c r="X153">
        <v>89448</v>
      </c>
      <c r="Y153" t="s">
        <v>3217</v>
      </c>
    </row>
    <row r="154" spans="1:25" x14ac:dyDescent="0.2">
      <c r="A154">
        <v>1424</v>
      </c>
      <c r="B154" t="s">
        <v>413</v>
      </c>
      <c r="C154" t="s">
        <v>23</v>
      </c>
      <c r="D154">
        <v>0.02</v>
      </c>
      <c r="E154">
        <v>1.98</v>
      </c>
      <c r="F154">
        <v>0.7</v>
      </c>
      <c r="G154" t="s">
        <v>14</v>
      </c>
      <c r="H154" t="s">
        <v>47</v>
      </c>
      <c r="I154" t="s">
        <v>24</v>
      </c>
      <c r="J154" t="s">
        <v>152</v>
      </c>
      <c r="K154" t="s">
        <v>26</v>
      </c>
      <c r="L154" t="s">
        <v>417</v>
      </c>
      <c r="M154">
        <v>0.83</v>
      </c>
      <c r="N154" t="s">
        <v>8</v>
      </c>
      <c r="O154" t="s">
        <v>35</v>
      </c>
      <c r="P154" t="s">
        <v>36</v>
      </c>
      <c r="Q154" t="s">
        <v>415</v>
      </c>
      <c r="R154">
        <v>80112</v>
      </c>
      <c r="S154">
        <v>42016</v>
      </c>
      <c r="T154">
        <v>42020</v>
      </c>
      <c r="U154">
        <v>-20.732800000000001</v>
      </c>
      <c r="V154">
        <v>11</v>
      </c>
      <c r="W154">
        <v>22.59</v>
      </c>
      <c r="X154">
        <v>89448</v>
      </c>
      <c r="Y154" t="s">
        <v>3217</v>
      </c>
    </row>
    <row r="155" spans="1:25" x14ac:dyDescent="0.2">
      <c r="A155">
        <v>2715</v>
      </c>
      <c r="B155" t="s">
        <v>418</v>
      </c>
      <c r="C155" t="s">
        <v>23</v>
      </c>
      <c r="D155">
        <v>0.01</v>
      </c>
      <c r="E155">
        <v>29.89</v>
      </c>
      <c r="F155">
        <v>1.99</v>
      </c>
      <c r="G155" t="s">
        <v>14</v>
      </c>
      <c r="H155" t="s">
        <v>70</v>
      </c>
      <c r="I155" t="s">
        <v>16</v>
      </c>
      <c r="J155" t="s">
        <v>17</v>
      </c>
      <c r="K155" t="s">
        <v>18</v>
      </c>
      <c r="L155" t="s">
        <v>419</v>
      </c>
      <c r="M155">
        <v>0.5</v>
      </c>
      <c r="N155" t="s">
        <v>8</v>
      </c>
      <c r="O155" t="s">
        <v>28</v>
      </c>
      <c r="P155" t="s">
        <v>265</v>
      </c>
      <c r="Q155" t="s">
        <v>420</v>
      </c>
      <c r="R155">
        <v>48911</v>
      </c>
      <c r="S155">
        <v>42016</v>
      </c>
      <c r="T155">
        <v>42020</v>
      </c>
      <c r="U155">
        <v>-74.64</v>
      </c>
      <c r="V155">
        <v>1</v>
      </c>
      <c r="W155">
        <v>31.96</v>
      </c>
      <c r="X155">
        <v>88702</v>
      </c>
      <c r="Y155" t="s">
        <v>3216</v>
      </c>
    </row>
    <row r="156" spans="1:25" x14ac:dyDescent="0.2">
      <c r="A156">
        <v>2069</v>
      </c>
      <c r="B156" t="s">
        <v>421</v>
      </c>
      <c r="C156" t="s">
        <v>92</v>
      </c>
      <c r="D156">
        <v>0.1</v>
      </c>
      <c r="E156">
        <v>40.98</v>
      </c>
      <c r="F156">
        <v>6.5</v>
      </c>
      <c r="G156" t="s">
        <v>14</v>
      </c>
      <c r="H156" t="s">
        <v>15</v>
      </c>
      <c r="I156" t="s">
        <v>16</v>
      </c>
      <c r="J156" t="s">
        <v>17</v>
      </c>
      <c r="K156" t="s">
        <v>49</v>
      </c>
      <c r="L156" t="s">
        <v>422</v>
      </c>
      <c r="M156">
        <v>0.74</v>
      </c>
      <c r="N156" t="s">
        <v>8</v>
      </c>
      <c r="O156" t="s">
        <v>9</v>
      </c>
      <c r="P156" t="s">
        <v>364</v>
      </c>
      <c r="Q156" t="s">
        <v>423</v>
      </c>
      <c r="R156">
        <v>41075</v>
      </c>
      <c r="S156">
        <v>42016</v>
      </c>
      <c r="T156">
        <v>42018</v>
      </c>
      <c r="U156">
        <v>66.852000000000004</v>
      </c>
      <c r="V156">
        <v>3</v>
      </c>
      <c r="W156">
        <v>120.34</v>
      </c>
      <c r="X156">
        <v>88554</v>
      </c>
      <c r="Y156" t="s">
        <v>3215</v>
      </c>
    </row>
    <row r="157" spans="1:25" x14ac:dyDescent="0.2">
      <c r="A157">
        <v>750</v>
      </c>
      <c r="B157" t="s">
        <v>424</v>
      </c>
      <c r="C157" t="s">
        <v>46</v>
      </c>
      <c r="D157">
        <v>0.09</v>
      </c>
      <c r="E157">
        <v>27.75</v>
      </c>
      <c r="F157">
        <v>19.989999999999998</v>
      </c>
      <c r="G157" t="s">
        <v>14</v>
      </c>
      <c r="H157" t="s">
        <v>70</v>
      </c>
      <c r="I157" t="s">
        <v>24</v>
      </c>
      <c r="J157" t="s">
        <v>54</v>
      </c>
      <c r="K157" t="s">
        <v>49</v>
      </c>
      <c r="L157" t="s">
        <v>425</v>
      </c>
      <c r="M157">
        <v>0.67</v>
      </c>
      <c r="N157" t="s">
        <v>8</v>
      </c>
      <c r="O157" t="s">
        <v>9</v>
      </c>
      <c r="P157" t="s">
        <v>364</v>
      </c>
      <c r="Q157" t="s">
        <v>426</v>
      </c>
      <c r="R157">
        <v>41042</v>
      </c>
      <c r="S157">
        <v>42016</v>
      </c>
      <c r="T157">
        <v>42017</v>
      </c>
      <c r="U157">
        <v>-224.64400000000001</v>
      </c>
      <c r="V157">
        <v>10</v>
      </c>
      <c r="W157">
        <v>257.52</v>
      </c>
      <c r="X157">
        <v>91200</v>
      </c>
      <c r="Y157" t="s">
        <v>3215</v>
      </c>
    </row>
    <row r="158" spans="1:25" x14ac:dyDescent="0.2">
      <c r="A158">
        <v>2489</v>
      </c>
      <c r="B158" t="s">
        <v>427</v>
      </c>
      <c r="C158" t="s">
        <v>46</v>
      </c>
      <c r="D158">
        <v>7.0000000000000007E-2</v>
      </c>
      <c r="E158">
        <v>65.989999999999995</v>
      </c>
      <c r="F158">
        <v>8.8000000000000007</v>
      </c>
      <c r="G158" t="s">
        <v>14</v>
      </c>
      <c r="H158" t="s">
        <v>47</v>
      </c>
      <c r="I158" t="s">
        <v>16</v>
      </c>
      <c r="J158" t="s">
        <v>111</v>
      </c>
      <c r="K158" t="s">
        <v>49</v>
      </c>
      <c r="L158" t="s">
        <v>428</v>
      </c>
      <c r="M158">
        <v>0.57999999999999996</v>
      </c>
      <c r="N158" t="s">
        <v>8</v>
      </c>
      <c r="O158" t="s">
        <v>35</v>
      </c>
      <c r="P158" t="s">
        <v>66</v>
      </c>
      <c r="Q158" t="s">
        <v>429</v>
      </c>
      <c r="R158">
        <v>94521</v>
      </c>
      <c r="S158">
        <v>42016</v>
      </c>
      <c r="T158">
        <v>42016</v>
      </c>
      <c r="U158">
        <v>109.836</v>
      </c>
      <c r="V158">
        <v>9</v>
      </c>
      <c r="W158">
        <v>471.66</v>
      </c>
      <c r="X158">
        <v>86886</v>
      </c>
      <c r="Y158" t="s">
        <v>3217</v>
      </c>
    </row>
    <row r="159" spans="1:25" x14ac:dyDescent="0.2">
      <c r="A159">
        <v>2490</v>
      </c>
      <c r="B159" t="s">
        <v>430</v>
      </c>
      <c r="C159" t="s">
        <v>46</v>
      </c>
      <c r="D159">
        <v>0</v>
      </c>
      <c r="E159">
        <v>10.01</v>
      </c>
      <c r="F159">
        <v>1.99</v>
      </c>
      <c r="G159" t="s">
        <v>63</v>
      </c>
      <c r="H159" t="s">
        <v>47</v>
      </c>
      <c r="I159" t="s">
        <v>16</v>
      </c>
      <c r="J159" t="s">
        <v>17</v>
      </c>
      <c r="K159" t="s">
        <v>18</v>
      </c>
      <c r="L159" t="s">
        <v>431</v>
      </c>
      <c r="M159">
        <v>0.41</v>
      </c>
      <c r="N159" t="s">
        <v>8</v>
      </c>
      <c r="O159" t="s">
        <v>35</v>
      </c>
      <c r="P159" t="s">
        <v>66</v>
      </c>
      <c r="Q159" t="s">
        <v>432</v>
      </c>
      <c r="R159">
        <v>92627</v>
      </c>
      <c r="S159">
        <v>42016</v>
      </c>
      <c r="T159">
        <v>42018</v>
      </c>
      <c r="U159">
        <v>82.703400000000002</v>
      </c>
      <c r="V159">
        <v>11</v>
      </c>
      <c r="W159">
        <v>119.86</v>
      </c>
      <c r="X159">
        <v>86886</v>
      </c>
      <c r="Y159" t="s">
        <v>3217</v>
      </c>
    </row>
    <row r="160" spans="1:25" x14ac:dyDescent="0.2">
      <c r="A160">
        <v>2491</v>
      </c>
      <c r="B160" t="s">
        <v>433</v>
      </c>
      <c r="C160" t="s">
        <v>46</v>
      </c>
      <c r="D160">
        <v>7.0000000000000007E-2</v>
      </c>
      <c r="E160">
        <v>65.989999999999995</v>
      </c>
      <c r="F160">
        <v>8.8000000000000007</v>
      </c>
      <c r="G160" t="s">
        <v>14</v>
      </c>
      <c r="H160" t="s">
        <v>47</v>
      </c>
      <c r="I160" t="s">
        <v>16</v>
      </c>
      <c r="J160" t="s">
        <v>111</v>
      </c>
      <c r="K160" t="s">
        <v>49</v>
      </c>
      <c r="L160" t="s">
        <v>428</v>
      </c>
      <c r="M160">
        <v>0.57999999999999996</v>
      </c>
      <c r="N160" t="s">
        <v>8</v>
      </c>
      <c r="O160" t="s">
        <v>35</v>
      </c>
      <c r="P160" t="s">
        <v>66</v>
      </c>
      <c r="Q160" t="s">
        <v>76</v>
      </c>
      <c r="R160">
        <v>90045</v>
      </c>
      <c r="S160">
        <v>42016</v>
      </c>
      <c r="T160">
        <v>42016</v>
      </c>
      <c r="U160">
        <v>109.836</v>
      </c>
      <c r="V160">
        <v>37</v>
      </c>
      <c r="W160">
        <v>1939.03</v>
      </c>
      <c r="X160">
        <v>23877</v>
      </c>
      <c r="Y160" t="s">
        <v>3217</v>
      </c>
    </row>
    <row r="161" spans="1:25" x14ac:dyDescent="0.2">
      <c r="A161">
        <v>2491</v>
      </c>
      <c r="B161" t="s">
        <v>433</v>
      </c>
      <c r="C161" t="s">
        <v>46</v>
      </c>
      <c r="D161">
        <v>0</v>
      </c>
      <c r="E161">
        <v>10.01</v>
      </c>
      <c r="F161">
        <v>1.99</v>
      </c>
      <c r="G161" t="s">
        <v>63</v>
      </c>
      <c r="H161" t="s">
        <v>47</v>
      </c>
      <c r="I161" t="s">
        <v>16</v>
      </c>
      <c r="J161" t="s">
        <v>17</v>
      </c>
      <c r="K161" t="s">
        <v>18</v>
      </c>
      <c r="L161" t="s">
        <v>431</v>
      </c>
      <c r="M161">
        <v>0.41</v>
      </c>
      <c r="N161" t="s">
        <v>8</v>
      </c>
      <c r="O161" t="s">
        <v>35</v>
      </c>
      <c r="P161" t="s">
        <v>66</v>
      </c>
      <c r="Q161" t="s">
        <v>76</v>
      </c>
      <c r="R161">
        <v>90045</v>
      </c>
      <c r="S161">
        <v>42016</v>
      </c>
      <c r="T161">
        <v>42018</v>
      </c>
      <c r="U161">
        <v>128.03</v>
      </c>
      <c r="V161">
        <v>42</v>
      </c>
      <c r="W161">
        <v>457.63</v>
      </c>
      <c r="X161">
        <v>23877</v>
      </c>
      <c r="Y161" t="s">
        <v>3217</v>
      </c>
    </row>
    <row r="162" spans="1:25" x14ac:dyDescent="0.2">
      <c r="A162">
        <v>2338</v>
      </c>
      <c r="B162" t="s">
        <v>434</v>
      </c>
      <c r="C162" t="s">
        <v>1</v>
      </c>
      <c r="D162">
        <v>0.06</v>
      </c>
      <c r="E162">
        <v>2.08</v>
      </c>
      <c r="F162">
        <v>5.33</v>
      </c>
      <c r="G162" t="s">
        <v>14</v>
      </c>
      <c r="H162" t="s">
        <v>47</v>
      </c>
      <c r="I162" t="s">
        <v>4</v>
      </c>
      <c r="J162" t="s">
        <v>102</v>
      </c>
      <c r="K162" t="s">
        <v>49</v>
      </c>
      <c r="L162" t="s">
        <v>435</v>
      </c>
      <c r="M162">
        <v>0.43</v>
      </c>
      <c r="N162" t="s">
        <v>8</v>
      </c>
      <c r="O162" t="s">
        <v>87</v>
      </c>
      <c r="P162" t="s">
        <v>394</v>
      </c>
      <c r="Q162" t="s">
        <v>436</v>
      </c>
      <c r="R162">
        <v>20740</v>
      </c>
      <c r="S162">
        <v>42017</v>
      </c>
      <c r="T162">
        <v>42017</v>
      </c>
      <c r="U162">
        <v>-82.559200000000004</v>
      </c>
      <c r="V162">
        <v>4</v>
      </c>
      <c r="W162">
        <v>9.23</v>
      </c>
      <c r="X162">
        <v>91480</v>
      </c>
      <c r="Y162" t="s">
        <v>3218</v>
      </c>
    </row>
    <row r="163" spans="1:25" x14ac:dyDescent="0.2">
      <c r="A163">
        <v>510</v>
      </c>
      <c r="B163" t="s">
        <v>437</v>
      </c>
      <c r="C163" t="s">
        <v>23</v>
      </c>
      <c r="D163">
        <v>0.02</v>
      </c>
      <c r="E163">
        <v>48.04</v>
      </c>
      <c r="F163">
        <v>5.09</v>
      </c>
      <c r="G163" t="s">
        <v>14</v>
      </c>
      <c r="H163" t="s">
        <v>70</v>
      </c>
      <c r="I163" t="s">
        <v>24</v>
      </c>
      <c r="J163" t="s">
        <v>64</v>
      </c>
      <c r="K163" t="s">
        <v>49</v>
      </c>
      <c r="L163" t="s">
        <v>438</v>
      </c>
      <c r="M163">
        <v>0.37</v>
      </c>
      <c r="N163" t="s">
        <v>8</v>
      </c>
      <c r="O163" t="s">
        <v>35</v>
      </c>
      <c r="P163" t="s">
        <v>66</v>
      </c>
      <c r="Q163" t="s">
        <v>439</v>
      </c>
      <c r="R163">
        <v>95336</v>
      </c>
      <c r="S163">
        <v>42017</v>
      </c>
      <c r="T163">
        <v>42017</v>
      </c>
      <c r="U163">
        <v>105.2526</v>
      </c>
      <c r="V163">
        <v>3</v>
      </c>
      <c r="W163">
        <v>152.54</v>
      </c>
      <c r="X163">
        <v>90058</v>
      </c>
      <c r="Y163" t="s">
        <v>3217</v>
      </c>
    </row>
    <row r="164" spans="1:25" x14ac:dyDescent="0.2">
      <c r="A164">
        <v>570</v>
      </c>
      <c r="B164" t="s">
        <v>440</v>
      </c>
      <c r="C164" t="s">
        <v>23</v>
      </c>
      <c r="D164">
        <v>0.06</v>
      </c>
      <c r="E164">
        <v>7.99</v>
      </c>
      <c r="F164">
        <v>5.03</v>
      </c>
      <c r="G164" t="s">
        <v>14</v>
      </c>
      <c r="H164" t="s">
        <v>15</v>
      </c>
      <c r="I164" t="s">
        <v>16</v>
      </c>
      <c r="J164" t="s">
        <v>111</v>
      </c>
      <c r="K164" t="s">
        <v>120</v>
      </c>
      <c r="L164" t="s">
        <v>441</v>
      </c>
      <c r="M164">
        <v>0.6</v>
      </c>
      <c r="N164" t="s">
        <v>8</v>
      </c>
      <c r="O164" t="s">
        <v>35</v>
      </c>
      <c r="P164" t="s">
        <v>272</v>
      </c>
      <c r="Q164" t="s">
        <v>442</v>
      </c>
      <c r="R164">
        <v>89015</v>
      </c>
      <c r="S164">
        <v>42017</v>
      </c>
      <c r="T164">
        <v>42017</v>
      </c>
      <c r="U164">
        <v>-122.133</v>
      </c>
      <c r="V164">
        <v>10</v>
      </c>
      <c r="W164">
        <v>65.739999999999995</v>
      </c>
      <c r="X164">
        <v>88881</v>
      </c>
      <c r="Y164" t="s">
        <v>3217</v>
      </c>
    </row>
    <row r="165" spans="1:25" x14ac:dyDescent="0.2">
      <c r="A165">
        <v>576</v>
      </c>
      <c r="B165" t="s">
        <v>443</v>
      </c>
      <c r="C165" t="s">
        <v>23</v>
      </c>
      <c r="D165">
        <v>0.06</v>
      </c>
      <c r="E165">
        <v>4.4800000000000004</v>
      </c>
      <c r="F165">
        <v>49</v>
      </c>
      <c r="G165" t="s">
        <v>14</v>
      </c>
      <c r="H165" t="s">
        <v>70</v>
      </c>
      <c r="I165" t="s">
        <v>24</v>
      </c>
      <c r="J165" t="s">
        <v>71</v>
      </c>
      <c r="K165" t="s">
        <v>40</v>
      </c>
      <c r="L165" t="s">
        <v>444</v>
      </c>
      <c r="M165">
        <v>0.6</v>
      </c>
      <c r="N165" t="s">
        <v>8</v>
      </c>
      <c r="O165" t="s">
        <v>35</v>
      </c>
      <c r="P165" t="s">
        <v>66</v>
      </c>
      <c r="Q165" t="s">
        <v>445</v>
      </c>
      <c r="R165">
        <v>91767</v>
      </c>
      <c r="S165">
        <v>42017</v>
      </c>
      <c r="T165">
        <v>42021</v>
      </c>
      <c r="U165">
        <v>-566</v>
      </c>
      <c r="V165">
        <v>4</v>
      </c>
      <c r="W165">
        <v>32.6</v>
      </c>
      <c r="X165">
        <v>88645</v>
      </c>
      <c r="Y165" t="s">
        <v>3217</v>
      </c>
    </row>
    <row r="166" spans="1:25" x14ac:dyDescent="0.2">
      <c r="A166">
        <v>2369</v>
      </c>
      <c r="B166" t="s">
        <v>446</v>
      </c>
      <c r="C166" t="s">
        <v>23</v>
      </c>
      <c r="D166">
        <v>7.0000000000000007E-2</v>
      </c>
      <c r="E166">
        <v>5.98</v>
      </c>
      <c r="F166">
        <v>5.79</v>
      </c>
      <c r="G166" t="s">
        <v>14</v>
      </c>
      <c r="H166" t="s">
        <v>15</v>
      </c>
      <c r="I166" t="s">
        <v>24</v>
      </c>
      <c r="J166" t="s">
        <v>64</v>
      </c>
      <c r="K166" t="s">
        <v>49</v>
      </c>
      <c r="L166" t="s">
        <v>447</v>
      </c>
      <c r="M166">
        <v>0.36</v>
      </c>
      <c r="N166" t="s">
        <v>8</v>
      </c>
      <c r="O166" t="s">
        <v>9</v>
      </c>
      <c r="P166" t="s">
        <v>99</v>
      </c>
      <c r="Q166" t="s">
        <v>448</v>
      </c>
      <c r="R166">
        <v>33024</v>
      </c>
      <c r="S166">
        <v>42017</v>
      </c>
      <c r="T166">
        <v>42019</v>
      </c>
      <c r="U166">
        <v>-41.972700000000003</v>
      </c>
      <c r="V166">
        <v>13</v>
      </c>
      <c r="W166">
        <v>77.42</v>
      </c>
      <c r="X166">
        <v>90408</v>
      </c>
      <c r="Y166" t="s">
        <v>3215</v>
      </c>
    </row>
    <row r="167" spans="1:25" x14ac:dyDescent="0.2">
      <c r="A167">
        <v>3340</v>
      </c>
      <c r="B167" t="s">
        <v>449</v>
      </c>
      <c r="C167" t="s">
        <v>92</v>
      </c>
      <c r="D167">
        <v>0.08</v>
      </c>
      <c r="E167">
        <v>125.99</v>
      </c>
      <c r="F167">
        <v>4.2</v>
      </c>
      <c r="G167" t="s">
        <v>14</v>
      </c>
      <c r="H167" t="s">
        <v>15</v>
      </c>
      <c r="I167" t="s">
        <v>16</v>
      </c>
      <c r="J167" t="s">
        <v>111</v>
      </c>
      <c r="K167" t="s">
        <v>49</v>
      </c>
      <c r="L167" t="s">
        <v>450</v>
      </c>
      <c r="M167">
        <v>0.56999999999999995</v>
      </c>
      <c r="N167" t="s">
        <v>8</v>
      </c>
      <c r="O167" t="s">
        <v>35</v>
      </c>
      <c r="P167" t="s">
        <v>115</v>
      </c>
      <c r="Q167" t="s">
        <v>451</v>
      </c>
      <c r="R167">
        <v>97060</v>
      </c>
      <c r="S167">
        <v>42017</v>
      </c>
      <c r="T167">
        <v>42018</v>
      </c>
      <c r="U167">
        <v>989.81190000000004</v>
      </c>
      <c r="V167">
        <v>14</v>
      </c>
      <c r="W167">
        <v>1434.51</v>
      </c>
      <c r="X167">
        <v>85980</v>
      </c>
      <c r="Y167" t="s">
        <v>3217</v>
      </c>
    </row>
    <row r="168" spans="1:25" x14ac:dyDescent="0.2">
      <c r="A168">
        <v>772</v>
      </c>
      <c r="B168" t="s">
        <v>452</v>
      </c>
      <c r="C168" t="s">
        <v>1</v>
      </c>
      <c r="D168">
        <v>0.08</v>
      </c>
      <c r="E168">
        <v>7.77</v>
      </c>
      <c r="F168">
        <v>9.23</v>
      </c>
      <c r="G168" t="s">
        <v>14</v>
      </c>
      <c r="H168" t="s">
        <v>3</v>
      </c>
      <c r="I168" t="s">
        <v>24</v>
      </c>
      <c r="J168" t="s">
        <v>71</v>
      </c>
      <c r="K168" t="s">
        <v>49</v>
      </c>
      <c r="L168" t="s">
        <v>453</v>
      </c>
      <c r="M168">
        <v>0.57999999999999996</v>
      </c>
      <c r="N168" t="s">
        <v>8</v>
      </c>
      <c r="O168" t="s">
        <v>87</v>
      </c>
      <c r="P168" t="s">
        <v>296</v>
      </c>
      <c r="Q168" t="s">
        <v>454</v>
      </c>
      <c r="R168">
        <v>18103</v>
      </c>
      <c r="S168">
        <v>42018</v>
      </c>
      <c r="T168">
        <v>42020</v>
      </c>
      <c r="U168">
        <v>-209.25</v>
      </c>
      <c r="V168">
        <v>7</v>
      </c>
      <c r="W168">
        <v>56.44</v>
      </c>
      <c r="X168">
        <v>88666</v>
      </c>
      <c r="Y168" t="s">
        <v>3218</v>
      </c>
    </row>
    <row r="169" spans="1:25" x14ac:dyDescent="0.2">
      <c r="A169">
        <v>772</v>
      </c>
      <c r="B169" t="s">
        <v>452</v>
      </c>
      <c r="C169" t="s">
        <v>1</v>
      </c>
      <c r="D169">
        <v>0.1</v>
      </c>
      <c r="E169">
        <v>18.97</v>
      </c>
      <c r="F169">
        <v>9.5399999999999991</v>
      </c>
      <c r="G169" t="s">
        <v>63</v>
      </c>
      <c r="H169" t="s">
        <v>3</v>
      </c>
      <c r="I169" t="s">
        <v>24</v>
      </c>
      <c r="J169" t="s">
        <v>64</v>
      </c>
      <c r="K169" t="s">
        <v>49</v>
      </c>
      <c r="L169" t="s">
        <v>455</v>
      </c>
      <c r="M169">
        <v>0.37</v>
      </c>
      <c r="N169" t="s">
        <v>8</v>
      </c>
      <c r="O169" t="s">
        <v>87</v>
      </c>
      <c r="P169" t="s">
        <v>296</v>
      </c>
      <c r="Q169" t="s">
        <v>454</v>
      </c>
      <c r="R169">
        <v>18103</v>
      </c>
      <c r="S169">
        <v>42018</v>
      </c>
      <c r="T169">
        <v>42020</v>
      </c>
      <c r="U169">
        <v>-9.1636000000000006</v>
      </c>
      <c r="V169">
        <v>3</v>
      </c>
      <c r="W169">
        <v>56.73</v>
      </c>
      <c r="X169">
        <v>88666</v>
      </c>
      <c r="Y169" t="s">
        <v>3218</v>
      </c>
    </row>
    <row r="170" spans="1:25" x14ac:dyDescent="0.2">
      <c r="A170">
        <v>1636</v>
      </c>
      <c r="B170" t="s">
        <v>404</v>
      </c>
      <c r="C170" t="s">
        <v>1</v>
      </c>
      <c r="D170">
        <v>0.08</v>
      </c>
      <c r="E170">
        <v>115.99</v>
      </c>
      <c r="F170">
        <v>56.14</v>
      </c>
      <c r="G170" t="s">
        <v>2</v>
      </c>
      <c r="H170" t="s">
        <v>47</v>
      </c>
      <c r="I170" t="s">
        <v>16</v>
      </c>
      <c r="J170" t="s">
        <v>32</v>
      </c>
      <c r="K170" t="s">
        <v>33</v>
      </c>
      <c r="L170" t="s">
        <v>456</v>
      </c>
      <c r="M170">
        <v>0.4</v>
      </c>
      <c r="N170" t="s">
        <v>8</v>
      </c>
      <c r="O170" t="s">
        <v>35</v>
      </c>
      <c r="P170" t="s">
        <v>66</v>
      </c>
      <c r="Q170" t="s">
        <v>406</v>
      </c>
      <c r="R170">
        <v>93905</v>
      </c>
      <c r="S170">
        <v>42018</v>
      </c>
      <c r="T170">
        <v>42020</v>
      </c>
      <c r="U170">
        <v>-272.860884</v>
      </c>
      <c r="V170">
        <v>5</v>
      </c>
      <c r="W170">
        <v>562.92999999999995</v>
      </c>
      <c r="X170">
        <v>89704</v>
      </c>
      <c r="Y170" t="s">
        <v>3217</v>
      </c>
    </row>
    <row r="171" spans="1:25" x14ac:dyDescent="0.2">
      <c r="A171">
        <v>1636</v>
      </c>
      <c r="B171" t="s">
        <v>404</v>
      </c>
      <c r="C171" t="s">
        <v>1</v>
      </c>
      <c r="D171">
        <v>0.08</v>
      </c>
      <c r="E171">
        <v>4.28</v>
      </c>
      <c r="F171">
        <v>0.94</v>
      </c>
      <c r="G171" t="s">
        <v>14</v>
      </c>
      <c r="H171" t="s">
        <v>47</v>
      </c>
      <c r="I171" t="s">
        <v>24</v>
      </c>
      <c r="J171" t="s">
        <v>25</v>
      </c>
      <c r="K171" t="s">
        <v>26</v>
      </c>
      <c r="L171" t="s">
        <v>457</v>
      </c>
      <c r="M171">
        <v>0.56000000000000005</v>
      </c>
      <c r="N171" t="s">
        <v>8</v>
      </c>
      <c r="O171" t="s">
        <v>35</v>
      </c>
      <c r="P171" t="s">
        <v>66</v>
      </c>
      <c r="Q171" t="s">
        <v>406</v>
      </c>
      <c r="R171">
        <v>93905</v>
      </c>
      <c r="S171">
        <v>42018</v>
      </c>
      <c r="T171">
        <v>42021</v>
      </c>
      <c r="U171">
        <v>10.5792</v>
      </c>
      <c r="V171">
        <v>7</v>
      </c>
      <c r="W171">
        <v>29.18</v>
      </c>
      <c r="X171">
        <v>89704</v>
      </c>
      <c r="Y171" t="s">
        <v>3217</v>
      </c>
    </row>
    <row r="172" spans="1:25" x14ac:dyDescent="0.2">
      <c r="A172">
        <v>463</v>
      </c>
      <c r="B172" t="s">
        <v>458</v>
      </c>
      <c r="C172" t="s">
        <v>23</v>
      </c>
      <c r="D172">
        <v>7.0000000000000007E-2</v>
      </c>
      <c r="E172">
        <v>165.2</v>
      </c>
      <c r="F172">
        <v>19.989999999999998</v>
      </c>
      <c r="G172" t="s">
        <v>14</v>
      </c>
      <c r="H172" t="s">
        <v>3</v>
      </c>
      <c r="I172" t="s">
        <v>24</v>
      </c>
      <c r="J172" t="s">
        <v>54</v>
      </c>
      <c r="K172" t="s">
        <v>49</v>
      </c>
      <c r="L172" t="s">
        <v>459</v>
      </c>
      <c r="M172">
        <v>0.59</v>
      </c>
      <c r="N172" t="s">
        <v>8</v>
      </c>
      <c r="O172" t="s">
        <v>35</v>
      </c>
      <c r="P172" t="s">
        <v>66</v>
      </c>
      <c r="Q172" t="s">
        <v>460</v>
      </c>
      <c r="R172">
        <v>90069</v>
      </c>
      <c r="S172">
        <v>42018</v>
      </c>
      <c r="T172">
        <v>42020</v>
      </c>
      <c r="U172">
        <v>521.69000000000005</v>
      </c>
      <c r="V172">
        <v>7</v>
      </c>
      <c r="W172">
        <v>1081.54</v>
      </c>
      <c r="X172">
        <v>88061</v>
      </c>
      <c r="Y172" t="s">
        <v>3217</v>
      </c>
    </row>
    <row r="173" spans="1:25" x14ac:dyDescent="0.2">
      <c r="A173">
        <v>3064</v>
      </c>
      <c r="B173" t="s">
        <v>461</v>
      </c>
      <c r="C173" t="s">
        <v>23</v>
      </c>
      <c r="D173">
        <v>0.03</v>
      </c>
      <c r="E173">
        <v>6.45</v>
      </c>
      <c r="F173">
        <v>1.34</v>
      </c>
      <c r="G173" t="s">
        <v>14</v>
      </c>
      <c r="H173" t="s">
        <v>15</v>
      </c>
      <c r="I173" t="s">
        <v>24</v>
      </c>
      <c r="J173" t="s">
        <v>64</v>
      </c>
      <c r="K173" t="s">
        <v>26</v>
      </c>
      <c r="L173" t="s">
        <v>462</v>
      </c>
      <c r="M173">
        <v>0.36</v>
      </c>
      <c r="N173" t="s">
        <v>8</v>
      </c>
      <c r="O173" t="s">
        <v>35</v>
      </c>
      <c r="P173" t="s">
        <v>42</v>
      </c>
      <c r="Q173" t="s">
        <v>463</v>
      </c>
      <c r="R173">
        <v>98503</v>
      </c>
      <c r="S173">
        <v>42018</v>
      </c>
      <c r="T173">
        <v>42023</v>
      </c>
      <c r="U173">
        <v>39.129899999999999</v>
      </c>
      <c r="V173">
        <v>9</v>
      </c>
      <c r="W173">
        <v>56.71</v>
      </c>
      <c r="X173">
        <v>88448</v>
      </c>
      <c r="Y173" t="s">
        <v>3217</v>
      </c>
    </row>
    <row r="174" spans="1:25" x14ac:dyDescent="0.2">
      <c r="A174">
        <v>3148</v>
      </c>
      <c r="B174" t="s">
        <v>464</v>
      </c>
      <c r="C174" t="s">
        <v>92</v>
      </c>
      <c r="D174">
        <v>0.06</v>
      </c>
      <c r="E174">
        <v>19.989999999999998</v>
      </c>
      <c r="F174">
        <v>11.17</v>
      </c>
      <c r="G174" t="s">
        <v>14</v>
      </c>
      <c r="H174" t="s">
        <v>70</v>
      </c>
      <c r="I174" t="s">
        <v>4</v>
      </c>
      <c r="J174" t="s">
        <v>102</v>
      </c>
      <c r="K174" t="s">
        <v>40</v>
      </c>
      <c r="L174" t="s">
        <v>465</v>
      </c>
      <c r="M174">
        <v>0.6</v>
      </c>
      <c r="N174" t="s">
        <v>8</v>
      </c>
      <c r="O174" t="s">
        <v>35</v>
      </c>
      <c r="P174" t="s">
        <v>466</v>
      </c>
      <c r="Q174" t="s">
        <v>467</v>
      </c>
      <c r="R174">
        <v>83854</v>
      </c>
      <c r="S174">
        <v>42018</v>
      </c>
      <c r="T174">
        <v>42018</v>
      </c>
      <c r="U174">
        <v>-66.823599999999999</v>
      </c>
      <c r="V174">
        <v>7</v>
      </c>
      <c r="W174">
        <v>139.49</v>
      </c>
      <c r="X174">
        <v>89716</v>
      </c>
      <c r="Y174" t="s">
        <v>3217</v>
      </c>
    </row>
    <row r="175" spans="1:25" x14ac:dyDescent="0.2">
      <c r="A175">
        <v>3149</v>
      </c>
      <c r="B175" t="s">
        <v>468</v>
      </c>
      <c r="C175" t="s">
        <v>92</v>
      </c>
      <c r="D175">
        <v>0.06</v>
      </c>
      <c r="E175">
        <v>320.98</v>
      </c>
      <c r="F175">
        <v>58.95</v>
      </c>
      <c r="G175" t="s">
        <v>2</v>
      </c>
      <c r="H175" t="s">
        <v>70</v>
      </c>
      <c r="I175" t="s">
        <v>4</v>
      </c>
      <c r="J175" t="s">
        <v>85</v>
      </c>
      <c r="K175" t="s">
        <v>33</v>
      </c>
      <c r="L175" t="s">
        <v>469</v>
      </c>
      <c r="M175">
        <v>0.56999999999999995</v>
      </c>
      <c r="N175" t="s">
        <v>8</v>
      </c>
      <c r="O175" t="s">
        <v>35</v>
      </c>
      <c r="P175" t="s">
        <v>466</v>
      </c>
      <c r="Q175" t="s">
        <v>470</v>
      </c>
      <c r="R175">
        <v>83440</v>
      </c>
      <c r="S175">
        <v>42018</v>
      </c>
      <c r="T175">
        <v>42020</v>
      </c>
      <c r="U175">
        <v>971.62199999999996</v>
      </c>
      <c r="V175">
        <v>6</v>
      </c>
      <c r="W175">
        <v>1952.43</v>
      </c>
      <c r="X175">
        <v>89716</v>
      </c>
      <c r="Y175" t="s">
        <v>3217</v>
      </c>
    </row>
    <row r="176" spans="1:25" x14ac:dyDescent="0.2">
      <c r="A176">
        <v>2820</v>
      </c>
      <c r="B176" t="s">
        <v>471</v>
      </c>
      <c r="C176" t="s">
        <v>46</v>
      </c>
      <c r="D176">
        <v>0.1</v>
      </c>
      <c r="E176">
        <v>22.01</v>
      </c>
      <c r="F176">
        <v>5.53</v>
      </c>
      <c r="G176" t="s">
        <v>14</v>
      </c>
      <c r="H176" t="s">
        <v>47</v>
      </c>
      <c r="I176" t="s">
        <v>24</v>
      </c>
      <c r="J176" t="s">
        <v>25</v>
      </c>
      <c r="K176" t="s">
        <v>18</v>
      </c>
      <c r="L176" t="s">
        <v>472</v>
      </c>
      <c r="M176">
        <v>0.59</v>
      </c>
      <c r="N176" t="s">
        <v>8</v>
      </c>
      <c r="O176" t="s">
        <v>28</v>
      </c>
      <c r="P176" t="s">
        <v>56</v>
      </c>
      <c r="Q176" t="s">
        <v>473</v>
      </c>
      <c r="R176">
        <v>63129</v>
      </c>
      <c r="S176">
        <v>42018</v>
      </c>
      <c r="T176">
        <v>42019</v>
      </c>
      <c r="U176">
        <v>31.59</v>
      </c>
      <c r="V176">
        <v>14</v>
      </c>
      <c r="W176">
        <v>281.75</v>
      </c>
      <c r="X176">
        <v>87900</v>
      </c>
      <c r="Y176" t="s">
        <v>3216</v>
      </c>
    </row>
    <row r="177" spans="1:25" x14ac:dyDescent="0.2">
      <c r="A177">
        <v>3225</v>
      </c>
      <c r="B177" t="s">
        <v>474</v>
      </c>
      <c r="C177" t="s">
        <v>46</v>
      </c>
      <c r="D177">
        <v>0.1</v>
      </c>
      <c r="E177">
        <v>208.16</v>
      </c>
      <c r="F177">
        <v>68.02</v>
      </c>
      <c r="G177" t="s">
        <v>2</v>
      </c>
      <c r="H177" t="s">
        <v>3</v>
      </c>
      <c r="I177" t="s">
        <v>24</v>
      </c>
      <c r="J177" t="s">
        <v>71</v>
      </c>
      <c r="K177" t="s">
        <v>33</v>
      </c>
      <c r="L177" t="s">
        <v>475</v>
      </c>
      <c r="M177">
        <v>0.57999999999999996</v>
      </c>
      <c r="N177" t="s">
        <v>8</v>
      </c>
      <c r="O177" t="s">
        <v>9</v>
      </c>
      <c r="P177" t="s">
        <v>376</v>
      </c>
      <c r="Q177" t="s">
        <v>476</v>
      </c>
      <c r="R177">
        <v>38138</v>
      </c>
      <c r="S177">
        <v>42018</v>
      </c>
      <c r="T177">
        <v>42018</v>
      </c>
      <c r="U177">
        <v>-137.52199999999999</v>
      </c>
      <c r="V177">
        <v>4</v>
      </c>
      <c r="W177">
        <v>768.81</v>
      </c>
      <c r="X177">
        <v>86507</v>
      </c>
      <c r="Y177" t="s">
        <v>3215</v>
      </c>
    </row>
    <row r="178" spans="1:25" x14ac:dyDescent="0.2">
      <c r="A178">
        <v>3226</v>
      </c>
      <c r="B178" t="s">
        <v>477</v>
      </c>
      <c r="C178" t="s">
        <v>46</v>
      </c>
      <c r="D178">
        <v>7.0000000000000007E-2</v>
      </c>
      <c r="E178">
        <v>90.48</v>
      </c>
      <c r="F178">
        <v>19.989999999999998</v>
      </c>
      <c r="G178" t="s">
        <v>14</v>
      </c>
      <c r="H178" t="s">
        <v>3</v>
      </c>
      <c r="I178" t="s">
        <v>24</v>
      </c>
      <c r="J178" t="s">
        <v>321</v>
      </c>
      <c r="K178" t="s">
        <v>49</v>
      </c>
      <c r="L178" t="s">
        <v>478</v>
      </c>
      <c r="M178">
        <v>0.4</v>
      </c>
      <c r="N178" t="s">
        <v>8</v>
      </c>
      <c r="O178" t="s">
        <v>9</v>
      </c>
      <c r="P178" t="s">
        <v>376</v>
      </c>
      <c r="Q178" t="s">
        <v>479</v>
      </c>
      <c r="R178">
        <v>37075</v>
      </c>
      <c r="S178">
        <v>42018</v>
      </c>
      <c r="T178">
        <v>42019</v>
      </c>
      <c r="U178">
        <v>-11.816000000000001</v>
      </c>
      <c r="V178">
        <v>2</v>
      </c>
      <c r="W178">
        <v>183.39</v>
      </c>
      <c r="X178">
        <v>86507</v>
      </c>
      <c r="Y178" t="s">
        <v>3215</v>
      </c>
    </row>
    <row r="179" spans="1:25" x14ac:dyDescent="0.2">
      <c r="A179">
        <v>3226</v>
      </c>
      <c r="B179" t="s">
        <v>477</v>
      </c>
      <c r="C179" t="s">
        <v>46</v>
      </c>
      <c r="D179">
        <v>0.01</v>
      </c>
      <c r="E179">
        <v>9.48</v>
      </c>
      <c r="F179">
        <v>7.29</v>
      </c>
      <c r="G179" t="s">
        <v>63</v>
      </c>
      <c r="H179" t="s">
        <v>3</v>
      </c>
      <c r="I179" t="s">
        <v>4</v>
      </c>
      <c r="J179" t="s">
        <v>102</v>
      </c>
      <c r="K179" t="s">
        <v>18</v>
      </c>
      <c r="L179" t="s">
        <v>480</v>
      </c>
      <c r="M179">
        <v>0.45</v>
      </c>
      <c r="N179" t="s">
        <v>8</v>
      </c>
      <c r="O179" t="s">
        <v>9</v>
      </c>
      <c r="P179" t="s">
        <v>376</v>
      </c>
      <c r="Q179" t="s">
        <v>479</v>
      </c>
      <c r="R179">
        <v>37075</v>
      </c>
      <c r="S179">
        <v>42018</v>
      </c>
      <c r="T179">
        <v>42020</v>
      </c>
      <c r="U179">
        <v>238.93379999999999</v>
      </c>
      <c r="V179">
        <v>1</v>
      </c>
      <c r="W179">
        <v>12.9</v>
      </c>
      <c r="X179">
        <v>86507</v>
      </c>
      <c r="Y179" t="s">
        <v>3215</v>
      </c>
    </row>
    <row r="180" spans="1:25" x14ac:dyDescent="0.2">
      <c r="A180">
        <v>3226</v>
      </c>
      <c r="B180" t="s">
        <v>477</v>
      </c>
      <c r="C180" t="s">
        <v>46</v>
      </c>
      <c r="D180">
        <v>0.02</v>
      </c>
      <c r="E180">
        <v>4.28</v>
      </c>
      <c r="F180">
        <v>0.94</v>
      </c>
      <c r="G180" t="s">
        <v>14</v>
      </c>
      <c r="H180" t="s">
        <v>3</v>
      </c>
      <c r="I180" t="s">
        <v>24</v>
      </c>
      <c r="J180" t="s">
        <v>25</v>
      </c>
      <c r="K180" t="s">
        <v>26</v>
      </c>
      <c r="L180" t="s">
        <v>457</v>
      </c>
      <c r="M180">
        <v>0.56000000000000005</v>
      </c>
      <c r="N180" t="s">
        <v>8</v>
      </c>
      <c r="O180" t="s">
        <v>9</v>
      </c>
      <c r="P180" t="s">
        <v>376</v>
      </c>
      <c r="Q180" t="s">
        <v>479</v>
      </c>
      <c r="R180">
        <v>37075</v>
      </c>
      <c r="S180">
        <v>42018</v>
      </c>
      <c r="T180">
        <v>42019</v>
      </c>
      <c r="U180">
        <v>-105.126</v>
      </c>
      <c r="V180">
        <v>4</v>
      </c>
      <c r="W180">
        <v>17.89</v>
      </c>
      <c r="X180">
        <v>86507</v>
      </c>
      <c r="Y180" t="s">
        <v>3215</v>
      </c>
    </row>
    <row r="181" spans="1:25" x14ac:dyDescent="0.2">
      <c r="A181">
        <v>152</v>
      </c>
      <c r="B181" t="s">
        <v>481</v>
      </c>
      <c r="C181" t="s">
        <v>1</v>
      </c>
      <c r="D181">
        <v>0.09</v>
      </c>
      <c r="E181">
        <v>2.88</v>
      </c>
      <c r="F181">
        <v>0.7</v>
      </c>
      <c r="G181" t="s">
        <v>14</v>
      </c>
      <c r="H181" t="s">
        <v>15</v>
      </c>
      <c r="I181" t="s">
        <v>24</v>
      </c>
      <c r="J181" t="s">
        <v>25</v>
      </c>
      <c r="K181" t="s">
        <v>26</v>
      </c>
      <c r="L181" t="s">
        <v>482</v>
      </c>
      <c r="M181">
        <v>0.56000000000000005</v>
      </c>
      <c r="N181" t="s">
        <v>8</v>
      </c>
      <c r="O181" t="s">
        <v>9</v>
      </c>
      <c r="P181" t="s">
        <v>376</v>
      </c>
      <c r="Q181" t="s">
        <v>483</v>
      </c>
      <c r="R181">
        <v>37918</v>
      </c>
      <c r="S181">
        <v>42019</v>
      </c>
      <c r="T181">
        <v>42020</v>
      </c>
      <c r="U181">
        <v>-172.71799999999999</v>
      </c>
      <c r="V181">
        <v>2</v>
      </c>
      <c r="W181">
        <v>5.5</v>
      </c>
      <c r="X181">
        <v>89520</v>
      </c>
      <c r="Y181" t="s">
        <v>3215</v>
      </c>
    </row>
    <row r="182" spans="1:25" x14ac:dyDescent="0.2">
      <c r="A182">
        <v>2791</v>
      </c>
      <c r="B182" t="s">
        <v>484</v>
      </c>
      <c r="C182" t="s">
        <v>1</v>
      </c>
      <c r="D182">
        <v>0.09</v>
      </c>
      <c r="E182">
        <v>2.88</v>
      </c>
      <c r="F182">
        <v>0.7</v>
      </c>
      <c r="G182" t="s">
        <v>14</v>
      </c>
      <c r="H182" t="s">
        <v>70</v>
      </c>
      <c r="I182" t="s">
        <v>24</v>
      </c>
      <c r="J182" t="s">
        <v>25</v>
      </c>
      <c r="K182" t="s">
        <v>26</v>
      </c>
      <c r="L182" t="s">
        <v>485</v>
      </c>
      <c r="M182">
        <v>0.56000000000000005</v>
      </c>
      <c r="N182" t="s">
        <v>8</v>
      </c>
      <c r="O182" t="s">
        <v>28</v>
      </c>
      <c r="P182" t="s">
        <v>265</v>
      </c>
      <c r="Q182" t="s">
        <v>486</v>
      </c>
      <c r="R182">
        <v>48071</v>
      </c>
      <c r="S182">
        <v>42019</v>
      </c>
      <c r="T182">
        <v>42019</v>
      </c>
      <c r="U182">
        <v>4.8499999999999996</v>
      </c>
      <c r="V182">
        <v>7</v>
      </c>
      <c r="W182">
        <v>19.29</v>
      </c>
      <c r="X182">
        <v>88758</v>
      </c>
      <c r="Y182" t="s">
        <v>3216</v>
      </c>
    </row>
    <row r="183" spans="1:25" x14ac:dyDescent="0.2">
      <c r="A183">
        <v>428</v>
      </c>
      <c r="B183" t="s">
        <v>487</v>
      </c>
      <c r="C183" t="s">
        <v>13</v>
      </c>
      <c r="D183">
        <v>0.02</v>
      </c>
      <c r="E183">
        <v>15.28</v>
      </c>
      <c r="F183">
        <v>1.99</v>
      </c>
      <c r="G183" t="s">
        <v>14</v>
      </c>
      <c r="H183" t="s">
        <v>70</v>
      </c>
      <c r="I183" t="s">
        <v>16</v>
      </c>
      <c r="J183" t="s">
        <v>17</v>
      </c>
      <c r="K183" t="s">
        <v>18</v>
      </c>
      <c r="L183" t="s">
        <v>488</v>
      </c>
      <c r="M183">
        <v>0.42</v>
      </c>
      <c r="N183" t="s">
        <v>8</v>
      </c>
      <c r="O183" t="s">
        <v>35</v>
      </c>
      <c r="P183" t="s">
        <v>272</v>
      </c>
      <c r="Q183" t="s">
        <v>489</v>
      </c>
      <c r="R183">
        <v>89701</v>
      </c>
      <c r="S183">
        <v>42019</v>
      </c>
      <c r="T183">
        <v>42020</v>
      </c>
      <c r="U183">
        <v>163.1574</v>
      </c>
      <c r="V183">
        <v>15</v>
      </c>
      <c r="W183">
        <v>236.46</v>
      </c>
      <c r="X183">
        <v>88479</v>
      </c>
      <c r="Y183" t="s">
        <v>3217</v>
      </c>
    </row>
    <row r="184" spans="1:25" x14ac:dyDescent="0.2">
      <c r="A184">
        <v>428</v>
      </c>
      <c r="B184" t="s">
        <v>487</v>
      </c>
      <c r="C184" t="s">
        <v>13</v>
      </c>
      <c r="D184">
        <v>0</v>
      </c>
      <c r="E184">
        <v>85.99</v>
      </c>
      <c r="F184">
        <v>3.3</v>
      </c>
      <c r="G184" t="s">
        <v>14</v>
      </c>
      <c r="H184" t="s">
        <v>70</v>
      </c>
      <c r="I184" t="s">
        <v>16</v>
      </c>
      <c r="J184" t="s">
        <v>111</v>
      </c>
      <c r="K184" t="s">
        <v>18</v>
      </c>
      <c r="L184" t="s">
        <v>490</v>
      </c>
      <c r="M184">
        <v>0.37</v>
      </c>
      <c r="N184" t="s">
        <v>8</v>
      </c>
      <c r="O184" t="s">
        <v>35</v>
      </c>
      <c r="P184" t="s">
        <v>272</v>
      </c>
      <c r="Q184" t="s">
        <v>489</v>
      </c>
      <c r="R184">
        <v>89701</v>
      </c>
      <c r="S184">
        <v>42019</v>
      </c>
      <c r="T184">
        <v>42020</v>
      </c>
      <c r="U184">
        <v>-302.22500000000002</v>
      </c>
      <c r="V184">
        <v>1</v>
      </c>
      <c r="W184">
        <v>73.819999999999993</v>
      </c>
      <c r="X184">
        <v>88479</v>
      </c>
      <c r="Y184" t="s">
        <v>3217</v>
      </c>
    </row>
    <row r="185" spans="1:25" x14ac:dyDescent="0.2">
      <c r="A185">
        <v>1212</v>
      </c>
      <c r="B185" t="s">
        <v>491</v>
      </c>
      <c r="C185" t="s">
        <v>13</v>
      </c>
      <c r="D185">
        <v>0.08</v>
      </c>
      <c r="E185">
        <v>4.91</v>
      </c>
      <c r="F185">
        <v>4.97</v>
      </c>
      <c r="G185" t="s">
        <v>14</v>
      </c>
      <c r="H185" t="s">
        <v>70</v>
      </c>
      <c r="I185" t="s">
        <v>24</v>
      </c>
      <c r="J185" t="s">
        <v>48</v>
      </c>
      <c r="K185" t="s">
        <v>49</v>
      </c>
      <c r="L185" t="s">
        <v>492</v>
      </c>
      <c r="M185">
        <v>0.38</v>
      </c>
      <c r="N185" t="s">
        <v>8</v>
      </c>
      <c r="O185" t="s">
        <v>28</v>
      </c>
      <c r="P185" t="s">
        <v>29</v>
      </c>
      <c r="Q185" t="s">
        <v>493</v>
      </c>
      <c r="R185">
        <v>46404</v>
      </c>
      <c r="S185">
        <v>42019</v>
      </c>
      <c r="T185">
        <v>42020</v>
      </c>
      <c r="U185">
        <v>-99.762500000000003</v>
      </c>
      <c r="V185">
        <v>12</v>
      </c>
      <c r="W185">
        <v>58.95</v>
      </c>
      <c r="X185">
        <v>88600</v>
      </c>
      <c r="Y185" t="s">
        <v>3216</v>
      </c>
    </row>
    <row r="186" spans="1:25" x14ac:dyDescent="0.2">
      <c r="A186">
        <v>1212</v>
      </c>
      <c r="B186" t="s">
        <v>491</v>
      </c>
      <c r="C186" t="s">
        <v>13</v>
      </c>
      <c r="D186">
        <v>0.01</v>
      </c>
      <c r="E186">
        <v>3499.99</v>
      </c>
      <c r="F186">
        <v>24.49</v>
      </c>
      <c r="G186" t="s">
        <v>14</v>
      </c>
      <c r="H186" t="s">
        <v>70</v>
      </c>
      <c r="I186" t="s">
        <v>16</v>
      </c>
      <c r="J186" t="s">
        <v>39</v>
      </c>
      <c r="K186" t="s">
        <v>40</v>
      </c>
      <c r="L186" t="s">
        <v>494</v>
      </c>
      <c r="M186">
        <v>0.37</v>
      </c>
      <c r="N186" t="s">
        <v>8</v>
      </c>
      <c r="O186" t="s">
        <v>28</v>
      </c>
      <c r="P186" t="s">
        <v>29</v>
      </c>
      <c r="Q186" t="s">
        <v>493</v>
      </c>
      <c r="R186">
        <v>46404</v>
      </c>
      <c r="S186">
        <v>42019</v>
      </c>
      <c r="T186">
        <v>42020</v>
      </c>
      <c r="U186">
        <v>-3061.82</v>
      </c>
      <c r="V186">
        <v>1</v>
      </c>
      <c r="W186">
        <v>3672.89</v>
      </c>
      <c r="X186">
        <v>88600</v>
      </c>
      <c r="Y186" t="s">
        <v>3216</v>
      </c>
    </row>
    <row r="187" spans="1:25" x14ac:dyDescent="0.2">
      <c r="A187">
        <v>1213</v>
      </c>
      <c r="B187" t="s">
        <v>495</v>
      </c>
      <c r="C187" t="s">
        <v>13</v>
      </c>
      <c r="D187">
        <v>0.03</v>
      </c>
      <c r="E187">
        <v>5.84</v>
      </c>
      <c r="F187">
        <v>1.2</v>
      </c>
      <c r="G187" t="s">
        <v>14</v>
      </c>
      <c r="H187" t="s">
        <v>70</v>
      </c>
      <c r="I187" t="s">
        <v>24</v>
      </c>
      <c r="J187" t="s">
        <v>25</v>
      </c>
      <c r="K187" t="s">
        <v>26</v>
      </c>
      <c r="L187" t="s">
        <v>44</v>
      </c>
      <c r="M187">
        <v>0.55000000000000004</v>
      </c>
      <c r="N187" t="s">
        <v>8</v>
      </c>
      <c r="O187" t="s">
        <v>28</v>
      </c>
      <c r="P187" t="s">
        <v>29</v>
      </c>
      <c r="Q187" t="s">
        <v>496</v>
      </c>
      <c r="R187">
        <v>46530</v>
      </c>
      <c r="S187">
        <v>42019</v>
      </c>
      <c r="T187">
        <v>42021</v>
      </c>
      <c r="U187">
        <v>-0.01</v>
      </c>
      <c r="V187">
        <v>2</v>
      </c>
      <c r="W187">
        <v>11.74</v>
      </c>
      <c r="X187">
        <v>88600</v>
      </c>
      <c r="Y187" t="s">
        <v>3216</v>
      </c>
    </row>
    <row r="188" spans="1:25" x14ac:dyDescent="0.2">
      <c r="A188">
        <v>1632</v>
      </c>
      <c r="B188" t="s">
        <v>497</v>
      </c>
      <c r="C188" t="s">
        <v>13</v>
      </c>
      <c r="D188">
        <v>0.08</v>
      </c>
      <c r="E188">
        <v>8.09</v>
      </c>
      <c r="F188">
        <v>7.96</v>
      </c>
      <c r="G188" t="s">
        <v>63</v>
      </c>
      <c r="H188" t="s">
        <v>47</v>
      </c>
      <c r="I188" t="s">
        <v>4</v>
      </c>
      <c r="J188" t="s">
        <v>102</v>
      </c>
      <c r="K188" t="s">
        <v>49</v>
      </c>
      <c r="L188" t="s">
        <v>498</v>
      </c>
      <c r="M188">
        <v>0.49</v>
      </c>
      <c r="N188" t="s">
        <v>8</v>
      </c>
      <c r="O188" t="s">
        <v>9</v>
      </c>
      <c r="P188" t="s">
        <v>10</v>
      </c>
      <c r="Q188" t="s">
        <v>499</v>
      </c>
      <c r="R188">
        <v>39401</v>
      </c>
      <c r="S188">
        <v>42019</v>
      </c>
      <c r="T188">
        <v>42020</v>
      </c>
      <c r="U188">
        <v>15.984</v>
      </c>
      <c r="V188">
        <v>6</v>
      </c>
      <c r="W188">
        <v>48.25</v>
      </c>
      <c r="X188">
        <v>90530</v>
      </c>
      <c r="Y188" t="s">
        <v>3215</v>
      </c>
    </row>
    <row r="189" spans="1:25" x14ac:dyDescent="0.2">
      <c r="A189">
        <v>3035</v>
      </c>
      <c r="B189" t="s">
        <v>500</v>
      </c>
      <c r="C189" t="s">
        <v>23</v>
      </c>
      <c r="D189">
        <v>0.01</v>
      </c>
      <c r="E189">
        <v>4.9800000000000004</v>
      </c>
      <c r="F189">
        <v>4.75</v>
      </c>
      <c r="G189" t="s">
        <v>14</v>
      </c>
      <c r="H189" t="s">
        <v>47</v>
      </c>
      <c r="I189" t="s">
        <v>24</v>
      </c>
      <c r="J189" t="s">
        <v>64</v>
      </c>
      <c r="K189" t="s">
        <v>49</v>
      </c>
      <c r="L189" t="s">
        <v>501</v>
      </c>
      <c r="M189">
        <v>0.36</v>
      </c>
      <c r="N189" t="s">
        <v>8</v>
      </c>
      <c r="O189" t="s">
        <v>28</v>
      </c>
      <c r="P189" t="s">
        <v>79</v>
      </c>
      <c r="Q189" t="s">
        <v>502</v>
      </c>
      <c r="R189">
        <v>60148</v>
      </c>
      <c r="S189">
        <v>42019</v>
      </c>
      <c r="T189">
        <v>42024</v>
      </c>
      <c r="U189">
        <v>-75.900400000000005</v>
      </c>
      <c r="V189">
        <v>10</v>
      </c>
      <c r="W189">
        <v>52.93</v>
      </c>
      <c r="X189">
        <v>89128</v>
      </c>
      <c r="Y189" t="s">
        <v>3216</v>
      </c>
    </row>
    <row r="190" spans="1:25" x14ac:dyDescent="0.2">
      <c r="A190">
        <v>3035</v>
      </c>
      <c r="B190" t="s">
        <v>500</v>
      </c>
      <c r="C190" t="s">
        <v>23</v>
      </c>
      <c r="D190">
        <v>0.04</v>
      </c>
      <c r="E190">
        <v>6.35</v>
      </c>
      <c r="F190">
        <v>1.02</v>
      </c>
      <c r="G190" t="s">
        <v>14</v>
      </c>
      <c r="H190" t="s">
        <v>47</v>
      </c>
      <c r="I190" t="s">
        <v>24</v>
      </c>
      <c r="J190" t="s">
        <v>64</v>
      </c>
      <c r="K190" t="s">
        <v>26</v>
      </c>
      <c r="L190" t="s">
        <v>503</v>
      </c>
      <c r="M190">
        <v>0.39</v>
      </c>
      <c r="N190" t="s">
        <v>8</v>
      </c>
      <c r="O190" t="s">
        <v>28</v>
      </c>
      <c r="P190" t="s">
        <v>79</v>
      </c>
      <c r="Q190" t="s">
        <v>502</v>
      </c>
      <c r="R190">
        <v>60148</v>
      </c>
      <c r="S190">
        <v>42019</v>
      </c>
      <c r="T190">
        <v>42024</v>
      </c>
      <c r="U190">
        <v>52.170900000000003</v>
      </c>
      <c r="V190">
        <v>12</v>
      </c>
      <c r="W190">
        <v>75.61</v>
      </c>
      <c r="X190">
        <v>89128</v>
      </c>
      <c r="Y190" t="s">
        <v>3216</v>
      </c>
    </row>
    <row r="191" spans="1:25" x14ac:dyDescent="0.2">
      <c r="A191">
        <v>145</v>
      </c>
      <c r="B191" t="s">
        <v>504</v>
      </c>
      <c r="C191" t="s">
        <v>92</v>
      </c>
      <c r="D191">
        <v>0.06</v>
      </c>
      <c r="E191">
        <v>7.04</v>
      </c>
      <c r="F191">
        <v>2.17</v>
      </c>
      <c r="G191" t="s">
        <v>14</v>
      </c>
      <c r="H191" t="s">
        <v>3</v>
      </c>
      <c r="I191" t="s">
        <v>24</v>
      </c>
      <c r="J191" t="s">
        <v>64</v>
      </c>
      <c r="K191" t="s">
        <v>26</v>
      </c>
      <c r="L191" t="s">
        <v>505</v>
      </c>
      <c r="M191">
        <v>0.38</v>
      </c>
      <c r="N191" t="s">
        <v>8</v>
      </c>
      <c r="O191" t="s">
        <v>87</v>
      </c>
      <c r="P191" t="s">
        <v>296</v>
      </c>
      <c r="Q191" t="s">
        <v>506</v>
      </c>
      <c r="R191">
        <v>15122</v>
      </c>
      <c r="S191">
        <v>42019</v>
      </c>
      <c r="T191">
        <v>42021</v>
      </c>
      <c r="U191">
        <v>2.4851999999999999</v>
      </c>
      <c r="V191">
        <v>2</v>
      </c>
      <c r="W191">
        <v>14.65</v>
      </c>
      <c r="X191">
        <v>91086</v>
      </c>
      <c r="Y191" t="s">
        <v>3218</v>
      </c>
    </row>
    <row r="192" spans="1:25" x14ac:dyDescent="0.2">
      <c r="A192">
        <v>1402</v>
      </c>
      <c r="B192" t="s">
        <v>507</v>
      </c>
      <c r="C192" t="s">
        <v>46</v>
      </c>
      <c r="D192">
        <v>0</v>
      </c>
      <c r="E192">
        <v>8.6</v>
      </c>
      <c r="F192">
        <v>6.19</v>
      </c>
      <c r="G192" t="s">
        <v>14</v>
      </c>
      <c r="H192" t="s">
        <v>70</v>
      </c>
      <c r="I192" t="s">
        <v>24</v>
      </c>
      <c r="J192" t="s">
        <v>48</v>
      </c>
      <c r="K192" t="s">
        <v>49</v>
      </c>
      <c r="L192" t="s">
        <v>508</v>
      </c>
      <c r="M192">
        <v>0.38</v>
      </c>
      <c r="N192" t="s">
        <v>8</v>
      </c>
      <c r="O192" t="s">
        <v>28</v>
      </c>
      <c r="P192" t="s">
        <v>79</v>
      </c>
      <c r="Q192" t="s">
        <v>509</v>
      </c>
      <c r="R192">
        <v>60653</v>
      </c>
      <c r="S192">
        <v>42019</v>
      </c>
      <c r="T192">
        <v>42019</v>
      </c>
      <c r="U192">
        <v>-42.8536</v>
      </c>
      <c r="V192">
        <v>48</v>
      </c>
      <c r="W192">
        <v>447.89</v>
      </c>
      <c r="X192">
        <v>37729</v>
      </c>
      <c r="Y192" t="s">
        <v>3216</v>
      </c>
    </row>
    <row r="193" spans="1:25" x14ac:dyDescent="0.2">
      <c r="A193">
        <v>1405</v>
      </c>
      <c r="B193" t="s">
        <v>510</v>
      </c>
      <c r="C193" t="s">
        <v>46</v>
      </c>
      <c r="D193">
        <v>0</v>
      </c>
      <c r="E193">
        <v>8.6</v>
      </c>
      <c r="F193">
        <v>6.19</v>
      </c>
      <c r="G193" t="s">
        <v>14</v>
      </c>
      <c r="H193" t="s">
        <v>70</v>
      </c>
      <c r="I193" t="s">
        <v>24</v>
      </c>
      <c r="J193" t="s">
        <v>48</v>
      </c>
      <c r="K193" t="s">
        <v>49</v>
      </c>
      <c r="L193" t="s">
        <v>508</v>
      </c>
      <c r="M193">
        <v>0.38</v>
      </c>
      <c r="N193" t="s">
        <v>8</v>
      </c>
      <c r="O193" t="s">
        <v>28</v>
      </c>
      <c r="P193" t="s">
        <v>265</v>
      </c>
      <c r="Q193" t="s">
        <v>511</v>
      </c>
      <c r="R193">
        <v>49017</v>
      </c>
      <c r="S193">
        <v>42019</v>
      </c>
      <c r="T193">
        <v>42019</v>
      </c>
      <c r="U193">
        <v>-33.211539999999999</v>
      </c>
      <c r="V193">
        <v>12</v>
      </c>
      <c r="W193">
        <v>111.97</v>
      </c>
      <c r="X193">
        <v>86144</v>
      </c>
      <c r="Y193" t="s">
        <v>3216</v>
      </c>
    </row>
    <row r="194" spans="1:25" x14ac:dyDescent="0.2">
      <c r="A194">
        <v>288</v>
      </c>
      <c r="B194" t="s">
        <v>512</v>
      </c>
      <c r="C194" t="s">
        <v>1</v>
      </c>
      <c r="D194">
        <v>0.09</v>
      </c>
      <c r="E194">
        <v>28.48</v>
      </c>
      <c r="F194">
        <v>1.99</v>
      </c>
      <c r="G194" t="s">
        <v>14</v>
      </c>
      <c r="H194" t="s">
        <v>3</v>
      </c>
      <c r="I194" t="s">
        <v>16</v>
      </c>
      <c r="J194" t="s">
        <v>17</v>
      </c>
      <c r="K194" t="s">
        <v>18</v>
      </c>
      <c r="L194" t="s">
        <v>188</v>
      </c>
      <c r="M194">
        <v>0.4</v>
      </c>
      <c r="N194" t="s">
        <v>8</v>
      </c>
      <c r="O194" t="s">
        <v>28</v>
      </c>
      <c r="P194" t="s">
        <v>513</v>
      </c>
      <c r="Q194" t="s">
        <v>514</v>
      </c>
      <c r="R194">
        <v>67212</v>
      </c>
      <c r="S194">
        <v>42020</v>
      </c>
      <c r="T194">
        <v>42023</v>
      </c>
      <c r="U194">
        <v>132.68700000000001</v>
      </c>
      <c r="V194">
        <v>7</v>
      </c>
      <c r="W194">
        <v>192.3</v>
      </c>
      <c r="X194">
        <v>89762</v>
      </c>
      <c r="Y194" t="s">
        <v>3216</v>
      </c>
    </row>
    <row r="195" spans="1:25" x14ac:dyDescent="0.2">
      <c r="A195">
        <v>288</v>
      </c>
      <c r="B195" t="s">
        <v>512</v>
      </c>
      <c r="C195" t="s">
        <v>1</v>
      </c>
      <c r="D195">
        <v>0.08</v>
      </c>
      <c r="E195">
        <v>65.989999999999995</v>
      </c>
      <c r="F195">
        <v>4.99</v>
      </c>
      <c r="G195" t="s">
        <v>63</v>
      </c>
      <c r="H195" t="s">
        <v>3</v>
      </c>
      <c r="I195" t="s">
        <v>16</v>
      </c>
      <c r="J195" t="s">
        <v>111</v>
      </c>
      <c r="K195" t="s">
        <v>49</v>
      </c>
      <c r="L195" t="s">
        <v>515</v>
      </c>
      <c r="M195">
        <v>0.57999999999999996</v>
      </c>
      <c r="N195" t="s">
        <v>8</v>
      </c>
      <c r="O195" t="s">
        <v>28</v>
      </c>
      <c r="P195" t="s">
        <v>513</v>
      </c>
      <c r="Q195" t="s">
        <v>514</v>
      </c>
      <c r="R195">
        <v>67212</v>
      </c>
      <c r="S195">
        <v>42020</v>
      </c>
      <c r="T195">
        <v>42022</v>
      </c>
      <c r="U195">
        <v>496.89</v>
      </c>
      <c r="V195">
        <v>14</v>
      </c>
      <c r="W195">
        <v>748.1</v>
      </c>
      <c r="X195">
        <v>89762</v>
      </c>
      <c r="Y195" t="s">
        <v>3216</v>
      </c>
    </row>
    <row r="196" spans="1:25" x14ac:dyDescent="0.2">
      <c r="A196">
        <v>1603</v>
      </c>
      <c r="B196" t="s">
        <v>516</v>
      </c>
      <c r="C196" t="s">
        <v>1</v>
      </c>
      <c r="D196">
        <v>0.09</v>
      </c>
      <c r="E196">
        <v>2.1800000000000002</v>
      </c>
      <c r="F196">
        <v>0.78</v>
      </c>
      <c r="G196" t="s">
        <v>14</v>
      </c>
      <c r="H196" t="s">
        <v>3</v>
      </c>
      <c r="I196" t="s">
        <v>24</v>
      </c>
      <c r="J196" t="s">
        <v>152</v>
      </c>
      <c r="K196" t="s">
        <v>26</v>
      </c>
      <c r="L196" t="s">
        <v>517</v>
      </c>
      <c r="M196">
        <v>0.52</v>
      </c>
      <c r="N196" t="s">
        <v>8</v>
      </c>
      <c r="O196" t="s">
        <v>87</v>
      </c>
      <c r="P196" t="s">
        <v>88</v>
      </c>
      <c r="Q196" t="s">
        <v>518</v>
      </c>
      <c r="R196">
        <v>11598</v>
      </c>
      <c r="S196">
        <v>42020</v>
      </c>
      <c r="T196">
        <v>42022</v>
      </c>
      <c r="U196">
        <v>2.4548000000000001</v>
      </c>
      <c r="V196">
        <v>9</v>
      </c>
      <c r="W196">
        <v>19.12</v>
      </c>
      <c r="X196">
        <v>89679</v>
      </c>
      <c r="Y196" t="s">
        <v>3218</v>
      </c>
    </row>
    <row r="197" spans="1:25" x14ac:dyDescent="0.2">
      <c r="A197">
        <v>1603</v>
      </c>
      <c r="B197" t="s">
        <v>516</v>
      </c>
      <c r="C197" t="s">
        <v>1</v>
      </c>
      <c r="D197">
        <v>0.05</v>
      </c>
      <c r="E197">
        <v>179.29</v>
      </c>
      <c r="F197">
        <v>29.21</v>
      </c>
      <c r="G197" t="s">
        <v>2</v>
      </c>
      <c r="H197" t="s">
        <v>3</v>
      </c>
      <c r="I197" t="s">
        <v>4</v>
      </c>
      <c r="J197" t="s">
        <v>5</v>
      </c>
      <c r="K197" t="s">
        <v>6</v>
      </c>
      <c r="L197" t="s">
        <v>519</v>
      </c>
      <c r="M197">
        <v>0.76</v>
      </c>
      <c r="N197" t="s">
        <v>8</v>
      </c>
      <c r="O197" t="s">
        <v>87</v>
      </c>
      <c r="P197" t="s">
        <v>88</v>
      </c>
      <c r="Q197" t="s">
        <v>518</v>
      </c>
      <c r="R197">
        <v>11598</v>
      </c>
      <c r="S197">
        <v>42020</v>
      </c>
      <c r="T197">
        <v>42022</v>
      </c>
      <c r="U197">
        <v>-537.27977731999999</v>
      </c>
      <c r="V197">
        <v>1</v>
      </c>
      <c r="W197">
        <v>186.64</v>
      </c>
      <c r="X197">
        <v>89679</v>
      </c>
      <c r="Y197" t="s">
        <v>3218</v>
      </c>
    </row>
    <row r="198" spans="1:25" x14ac:dyDescent="0.2">
      <c r="A198">
        <v>2924</v>
      </c>
      <c r="B198" t="s">
        <v>520</v>
      </c>
      <c r="C198" t="s">
        <v>1</v>
      </c>
      <c r="D198">
        <v>0.02</v>
      </c>
      <c r="E198">
        <v>110.98</v>
      </c>
      <c r="F198">
        <v>13.99</v>
      </c>
      <c r="G198" t="s">
        <v>14</v>
      </c>
      <c r="H198" t="s">
        <v>15</v>
      </c>
      <c r="I198" t="s">
        <v>4</v>
      </c>
      <c r="J198" t="s">
        <v>102</v>
      </c>
      <c r="K198" t="s">
        <v>120</v>
      </c>
      <c r="L198" t="s">
        <v>521</v>
      </c>
      <c r="M198">
        <v>0.69</v>
      </c>
      <c r="N198" t="s">
        <v>8</v>
      </c>
      <c r="O198" t="s">
        <v>87</v>
      </c>
      <c r="P198" t="s">
        <v>394</v>
      </c>
      <c r="Q198" t="s">
        <v>522</v>
      </c>
      <c r="R198">
        <v>20707</v>
      </c>
      <c r="S198">
        <v>42020</v>
      </c>
      <c r="T198">
        <v>42022</v>
      </c>
      <c r="U198">
        <v>-106.3424</v>
      </c>
      <c r="V198">
        <v>2</v>
      </c>
      <c r="W198">
        <v>226.53</v>
      </c>
      <c r="X198">
        <v>86591</v>
      </c>
      <c r="Y198" t="s">
        <v>3218</v>
      </c>
    </row>
    <row r="199" spans="1:25" x14ac:dyDescent="0.2">
      <c r="A199">
        <v>2924</v>
      </c>
      <c r="B199" t="s">
        <v>520</v>
      </c>
      <c r="C199" t="s">
        <v>1</v>
      </c>
      <c r="D199">
        <v>0.01</v>
      </c>
      <c r="E199">
        <v>8.01</v>
      </c>
      <c r="F199">
        <v>2.87</v>
      </c>
      <c r="G199" t="s">
        <v>14</v>
      </c>
      <c r="H199" t="s">
        <v>15</v>
      </c>
      <c r="I199" t="s">
        <v>24</v>
      </c>
      <c r="J199" t="s">
        <v>64</v>
      </c>
      <c r="K199" t="s">
        <v>26</v>
      </c>
      <c r="L199" t="s">
        <v>523</v>
      </c>
      <c r="M199">
        <v>0.4</v>
      </c>
      <c r="N199" t="s">
        <v>8</v>
      </c>
      <c r="O199" t="s">
        <v>87</v>
      </c>
      <c r="P199" t="s">
        <v>394</v>
      </c>
      <c r="Q199" t="s">
        <v>522</v>
      </c>
      <c r="R199">
        <v>20707</v>
      </c>
      <c r="S199">
        <v>42020</v>
      </c>
      <c r="T199">
        <v>42022</v>
      </c>
      <c r="U199">
        <v>44.976799999999997</v>
      </c>
      <c r="V199">
        <v>8</v>
      </c>
      <c r="W199">
        <v>68.650000000000006</v>
      </c>
      <c r="X199">
        <v>86591</v>
      </c>
      <c r="Y199" t="s">
        <v>3218</v>
      </c>
    </row>
    <row r="200" spans="1:25" x14ac:dyDescent="0.2">
      <c r="A200">
        <v>202</v>
      </c>
      <c r="B200" t="s">
        <v>524</v>
      </c>
      <c r="C200" t="s">
        <v>13</v>
      </c>
      <c r="D200">
        <v>0.03</v>
      </c>
      <c r="E200">
        <v>7.37</v>
      </c>
      <c r="F200">
        <v>5.53</v>
      </c>
      <c r="G200" t="s">
        <v>14</v>
      </c>
      <c r="H200" t="s">
        <v>70</v>
      </c>
      <c r="I200" t="s">
        <v>16</v>
      </c>
      <c r="J200" t="s">
        <v>17</v>
      </c>
      <c r="K200" t="s">
        <v>18</v>
      </c>
      <c r="L200" t="s">
        <v>525</v>
      </c>
      <c r="M200">
        <v>0.69</v>
      </c>
      <c r="N200" t="s">
        <v>8</v>
      </c>
      <c r="O200" t="s">
        <v>28</v>
      </c>
      <c r="P200" t="s">
        <v>183</v>
      </c>
      <c r="Q200" t="s">
        <v>526</v>
      </c>
      <c r="R200">
        <v>74006</v>
      </c>
      <c r="S200">
        <v>42020</v>
      </c>
      <c r="T200">
        <v>42022</v>
      </c>
      <c r="U200">
        <v>-133.69999999999999</v>
      </c>
      <c r="V200">
        <v>11</v>
      </c>
      <c r="W200">
        <v>85.79</v>
      </c>
      <c r="X200">
        <v>88972</v>
      </c>
      <c r="Y200" t="s">
        <v>3216</v>
      </c>
    </row>
    <row r="201" spans="1:25" x14ac:dyDescent="0.2">
      <c r="A201">
        <v>665</v>
      </c>
      <c r="B201" t="s">
        <v>527</v>
      </c>
      <c r="C201" t="s">
        <v>23</v>
      </c>
      <c r="D201">
        <v>0.04</v>
      </c>
      <c r="E201">
        <v>22.72</v>
      </c>
      <c r="F201">
        <v>8.99</v>
      </c>
      <c r="G201" t="s">
        <v>14</v>
      </c>
      <c r="H201" t="s">
        <v>70</v>
      </c>
      <c r="I201" t="s">
        <v>4</v>
      </c>
      <c r="J201" t="s">
        <v>102</v>
      </c>
      <c r="K201" t="s">
        <v>18</v>
      </c>
      <c r="L201" t="s">
        <v>304</v>
      </c>
      <c r="M201">
        <v>0.44</v>
      </c>
      <c r="N201" t="s">
        <v>8</v>
      </c>
      <c r="O201" t="s">
        <v>9</v>
      </c>
      <c r="P201" t="s">
        <v>376</v>
      </c>
      <c r="Q201" t="s">
        <v>528</v>
      </c>
      <c r="R201">
        <v>37130</v>
      </c>
      <c r="S201">
        <v>42020</v>
      </c>
      <c r="T201">
        <v>42024</v>
      </c>
      <c r="U201">
        <v>-678.49599999999998</v>
      </c>
      <c r="V201">
        <v>9</v>
      </c>
      <c r="W201">
        <v>202.41</v>
      </c>
      <c r="X201">
        <v>88677</v>
      </c>
      <c r="Y201" t="s">
        <v>3215</v>
      </c>
    </row>
    <row r="202" spans="1:25" x14ac:dyDescent="0.2">
      <c r="A202">
        <v>667</v>
      </c>
      <c r="B202" t="s">
        <v>529</v>
      </c>
      <c r="C202" t="s">
        <v>23</v>
      </c>
      <c r="D202">
        <v>0.04</v>
      </c>
      <c r="E202">
        <v>22.72</v>
      </c>
      <c r="F202">
        <v>8.99</v>
      </c>
      <c r="G202" t="s">
        <v>14</v>
      </c>
      <c r="H202" t="s">
        <v>70</v>
      </c>
      <c r="I202" t="s">
        <v>4</v>
      </c>
      <c r="J202" t="s">
        <v>102</v>
      </c>
      <c r="K202" t="s">
        <v>18</v>
      </c>
      <c r="L202" t="s">
        <v>304</v>
      </c>
      <c r="M202">
        <v>0.44</v>
      </c>
      <c r="N202" t="s">
        <v>8</v>
      </c>
      <c r="O202" t="s">
        <v>28</v>
      </c>
      <c r="P202" t="s">
        <v>163</v>
      </c>
      <c r="Q202" t="s">
        <v>530</v>
      </c>
      <c r="R202">
        <v>75203</v>
      </c>
      <c r="S202">
        <v>42020</v>
      </c>
      <c r="T202">
        <v>42024</v>
      </c>
      <c r="U202">
        <v>70.028000000000006</v>
      </c>
      <c r="V202">
        <v>37</v>
      </c>
      <c r="W202">
        <v>832.14</v>
      </c>
      <c r="X202">
        <v>22147</v>
      </c>
      <c r="Y202" t="s">
        <v>3216</v>
      </c>
    </row>
    <row r="203" spans="1:25" x14ac:dyDescent="0.2">
      <c r="A203">
        <v>3385</v>
      </c>
      <c r="B203" t="s">
        <v>531</v>
      </c>
      <c r="C203" t="s">
        <v>23</v>
      </c>
      <c r="D203">
        <v>0.04</v>
      </c>
      <c r="E203">
        <v>2.98</v>
      </c>
      <c r="F203">
        <v>2.0299999999999998</v>
      </c>
      <c r="G203" t="s">
        <v>63</v>
      </c>
      <c r="H203" t="s">
        <v>70</v>
      </c>
      <c r="I203" t="s">
        <v>24</v>
      </c>
      <c r="J203" t="s">
        <v>25</v>
      </c>
      <c r="K203" t="s">
        <v>26</v>
      </c>
      <c r="L203" t="s">
        <v>532</v>
      </c>
      <c r="M203">
        <v>0.56999999999999995</v>
      </c>
      <c r="N203" t="s">
        <v>8</v>
      </c>
      <c r="O203" t="s">
        <v>87</v>
      </c>
      <c r="P203" t="s">
        <v>293</v>
      </c>
      <c r="Q203" t="s">
        <v>533</v>
      </c>
      <c r="R203">
        <v>44512</v>
      </c>
      <c r="S203">
        <v>42020</v>
      </c>
      <c r="T203">
        <v>42020</v>
      </c>
      <c r="U203">
        <v>-22.01</v>
      </c>
      <c r="V203">
        <v>5</v>
      </c>
      <c r="W203">
        <v>15.7</v>
      </c>
      <c r="X203">
        <v>88745</v>
      </c>
      <c r="Y203" t="s">
        <v>3218</v>
      </c>
    </row>
    <row r="204" spans="1:25" x14ac:dyDescent="0.2">
      <c r="A204">
        <v>3385</v>
      </c>
      <c r="B204" t="s">
        <v>531</v>
      </c>
      <c r="C204" t="s">
        <v>23</v>
      </c>
      <c r="D204">
        <v>0.01</v>
      </c>
      <c r="E204">
        <v>125.99</v>
      </c>
      <c r="F204">
        <v>8.99</v>
      </c>
      <c r="G204" t="s">
        <v>14</v>
      </c>
      <c r="H204" t="s">
        <v>70</v>
      </c>
      <c r="I204" t="s">
        <v>16</v>
      </c>
      <c r="J204" t="s">
        <v>111</v>
      </c>
      <c r="K204" t="s">
        <v>49</v>
      </c>
      <c r="L204" t="s">
        <v>329</v>
      </c>
      <c r="M204">
        <v>0.59</v>
      </c>
      <c r="N204" t="s">
        <v>8</v>
      </c>
      <c r="O204" t="s">
        <v>87</v>
      </c>
      <c r="P204" t="s">
        <v>293</v>
      </c>
      <c r="Q204" t="s">
        <v>533</v>
      </c>
      <c r="R204">
        <v>44512</v>
      </c>
      <c r="S204">
        <v>42020</v>
      </c>
      <c r="T204">
        <v>42025</v>
      </c>
      <c r="U204">
        <v>426.46032000000002</v>
      </c>
      <c r="V204">
        <v>6</v>
      </c>
      <c r="W204">
        <v>680.65</v>
      </c>
      <c r="X204">
        <v>88745</v>
      </c>
      <c r="Y204" t="s">
        <v>3218</v>
      </c>
    </row>
    <row r="205" spans="1:25" x14ac:dyDescent="0.2">
      <c r="A205">
        <v>1697</v>
      </c>
      <c r="B205" t="s">
        <v>534</v>
      </c>
      <c r="C205" t="s">
        <v>92</v>
      </c>
      <c r="D205">
        <v>0</v>
      </c>
      <c r="E205">
        <v>13.43</v>
      </c>
      <c r="F205">
        <v>5.5</v>
      </c>
      <c r="G205" t="s">
        <v>14</v>
      </c>
      <c r="H205" t="s">
        <v>47</v>
      </c>
      <c r="I205" t="s">
        <v>24</v>
      </c>
      <c r="J205" t="s">
        <v>54</v>
      </c>
      <c r="K205" t="s">
        <v>49</v>
      </c>
      <c r="L205" t="s">
        <v>535</v>
      </c>
      <c r="M205">
        <v>0.56999999999999995</v>
      </c>
      <c r="N205" t="s">
        <v>8</v>
      </c>
      <c r="O205" t="s">
        <v>9</v>
      </c>
      <c r="P205" t="s">
        <v>20</v>
      </c>
      <c r="Q205" t="s">
        <v>536</v>
      </c>
      <c r="R205">
        <v>71901</v>
      </c>
      <c r="S205">
        <v>42020</v>
      </c>
      <c r="T205">
        <v>42021</v>
      </c>
      <c r="U205">
        <v>-253.77799999999999</v>
      </c>
      <c r="V205">
        <v>9</v>
      </c>
      <c r="W205">
        <v>129.54</v>
      </c>
      <c r="X205">
        <v>86338</v>
      </c>
      <c r="Y205" t="s">
        <v>3215</v>
      </c>
    </row>
    <row r="206" spans="1:25" x14ac:dyDescent="0.2">
      <c r="A206">
        <v>3133</v>
      </c>
      <c r="B206" t="s">
        <v>537</v>
      </c>
      <c r="C206" t="s">
        <v>92</v>
      </c>
      <c r="D206">
        <v>0.1</v>
      </c>
      <c r="E206">
        <v>5.81</v>
      </c>
      <c r="F206">
        <v>8.49</v>
      </c>
      <c r="G206" t="s">
        <v>14</v>
      </c>
      <c r="H206" t="s">
        <v>70</v>
      </c>
      <c r="I206" t="s">
        <v>24</v>
      </c>
      <c r="J206" t="s">
        <v>48</v>
      </c>
      <c r="K206" t="s">
        <v>49</v>
      </c>
      <c r="L206" t="s">
        <v>306</v>
      </c>
      <c r="M206">
        <v>0.39</v>
      </c>
      <c r="N206" t="s">
        <v>8</v>
      </c>
      <c r="O206" t="s">
        <v>28</v>
      </c>
      <c r="P206" t="s">
        <v>79</v>
      </c>
      <c r="Q206" t="s">
        <v>538</v>
      </c>
      <c r="R206">
        <v>60540</v>
      </c>
      <c r="S206">
        <v>42020</v>
      </c>
      <c r="T206">
        <v>42021</v>
      </c>
      <c r="U206">
        <v>-350.43950000000001</v>
      </c>
      <c r="V206">
        <v>12</v>
      </c>
      <c r="W206">
        <v>64.959999999999994</v>
      </c>
      <c r="X206">
        <v>86789</v>
      </c>
      <c r="Y206" t="s">
        <v>3216</v>
      </c>
    </row>
    <row r="207" spans="1:25" x14ac:dyDescent="0.2">
      <c r="A207">
        <v>3133</v>
      </c>
      <c r="B207" t="s">
        <v>537</v>
      </c>
      <c r="C207" t="s">
        <v>92</v>
      </c>
      <c r="D207">
        <v>0.03</v>
      </c>
      <c r="E207">
        <v>1.81</v>
      </c>
      <c r="F207">
        <v>0.75</v>
      </c>
      <c r="G207" t="s">
        <v>14</v>
      </c>
      <c r="H207" t="s">
        <v>70</v>
      </c>
      <c r="I207" t="s">
        <v>24</v>
      </c>
      <c r="J207" t="s">
        <v>152</v>
      </c>
      <c r="K207" t="s">
        <v>26</v>
      </c>
      <c r="L207" t="s">
        <v>539</v>
      </c>
      <c r="M207">
        <v>0.52</v>
      </c>
      <c r="N207" t="s">
        <v>8</v>
      </c>
      <c r="O207" t="s">
        <v>28</v>
      </c>
      <c r="P207" t="s">
        <v>79</v>
      </c>
      <c r="Q207" t="s">
        <v>538</v>
      </c>
      <c r="R207">
        <v>60540</v>
      </c>
      <c r="S207">
        <v>42020</v>
      </c>
      <c r="T207">
        <v>42021</v>
      </c>
      <c r="U207">
        <v>4.2027999999999999</v>
      </c>
      <c r="V207">
        <v>10</v>
      </c>
      <c r="W207">
        <v>19.14</v>
      </c>
      <c r="X207">
        <v>86789</v>
      </c>
      <c r="Y207" t="s">
        <v>3216</v>
      </c>
    </row>
    <row r="208" spans="1:25" x14ac:dyDescent="0.2">
      <c r="A208">
        <v>3036</v>
      </c>
      <c r="B208" t="s">
        <v>540</v>
      </c>
      <c r="C208" t="s">
        <v>46</v>
      </c>
      <c r="D208">
        <v>0.02</v>
      </c>
      <c r="E208">
        <v>12.99</v>
      </c>
      <c r="F208">
        <v>14.37</v>
      </c>
      <c r="G208" t="s">
        <v>14</v>
      </c>
      <c r="H208" t="s">
        <v>47</v>
      </c>
      <c r="I208" t="s">
        <v>4</v>
      </c>
      <c r="J208" t="s">
        <v>102</v>
      </c>
      <c r="K208" t="s">
        <v>40</v>
      </c>
      <c r="L208" t="s">
        <v>382</v>
      </c>
      <c r="M208">
        <v>0.73</v>
      </c>
      <c r="N208" t="s">
        <v>8</v>
      </c>
      <c r="O208" t="s">
        <v>28</v>
      </c>
      <c r="P208" t="s">
        <v>541</v>
      </c>
      <c r="Q208" t="s">
        <v>542</v>
      </c>
      <c r="R208">
        <v>58554</v>
      </c>
      <c r="S208">
        <v>42020</v>
      </c>
      <c r="T208">
        <v>42022</v>
      </c>
      <c r="U208">
        <v>-159.86000000000001</v>
      </c>
      <c r="V208">
        <v>5</v>
      </c>
      <c r="W208">
        <v>67.64</v>
      </c>
      <c r="X208">
        <v>89129</v>
      </c>
      <c r="Y208" t="s">
        <v>3216</v>
      </c>
    </row>
    <row r="209" spans="1:25" x14ac:dyDescent="0.2">
      <c r="A209">
        <v>3036</v>
      </c>
      <c r="B209" t="s">
        <v>540</v>
      </c>
      <c r="C209" t="s">
        <v>46</v>
      </c>
      <c r="D209">
        <v>0.05</v>
      </c>
      <c r="E209">
        <v>35.44</v>
      </c>
      <c r="F209">
        <v>7.5</v>
      </c>
      <c r="G209" t="s">
        <v>14</v>
      </c>
      <c r="H209" t="s">
        <v>47</v>
      </c>
      <c r="I209" t="s">
        <v>24</v>
      </c>
      <c r="J209" t="s">
        <v>64</v>
      </c>
      <c r="K209" t="s">
        <v>49</v>
      </c>
      <c r="L209" t="s">
        <v>543</v>
      </c>
      <c r="M209">
        <v>0.38</v>
      </c>
      <c r="N209" t="s">
        <v>8</v>
      </c>
      <c r="O209" t="s">
        <v>28</v>
      </c>
      <c r="P209" t="s">
        <v>541</v>
      </c>
      <c r="Q209" t="s">
        <v>542</v>
      </c>
      <c r="R209">
        <v>58554</v>
      </c>
      <c r="S209">
        <v>42020</v>
      </c>
      <c r="T209">
        <v>42022</v>
      </c>
      <c r="U209">
        <v>165.88980000000001</v>
      </c>
      <c r="V209">
        <v>7</v>
      </c>
      <c r="W209">
        <v>240.42</v>
      </c>
      <c r="X209">
        <v>89129</v>
      </c>
      <c r="Y209" t="s">
        <v>3216</v>
      </c>
    </row>
    <row r="210" spans="1:25" x14ac:dyDescent="0.2">
      <c r="A210">
        <v>3036</v>
      </c>
      <c r="B210" t="s">
        <v>540</v>
      </c>
      <c r="C210" t="s">
        <v>46</v>
      </c>
      <c r="D210">
        <v>0.02</v>
      </c>
      <c r="E210">
        <v>12.98</v>
      </c>
      <c r="F210">
        <v>3.14</v>
      </c>
      <c r="G210" t="s">
        <v>14</v>
      </c>
      <c r="H210" t="s">
        <v>47</v>
      </c>
      <c r="I210" t="s">
        <v>24</v>
      </c>
      <c r="J210" t="s">
        <v>544</v>
      </c>
      <c r="K210" t="s">
        <v>18</v>
      </c>
      <c r="L210" t="s">
        <v>545</v>
      </c>
      <c r="M210">
        <v>0.6</v>
      </c>
      <c r="N210" t="s">
        <v>8</v>
      </c>
      <c r="O210" t="s">
        <v>28</v>
      </c>
      <c r="P210" t="s">
        <v>541</v>
      </c>
      <c r="Q210" t="s">
        <v>542</v>
      </c>
      <c r="R210">
        <v>58554</v>
      </c>
      <c r="S210">
        <v>42020</v>
      </c>
      <c r="T210">
        <v>42023</v>
      </c>
      <c r="U210">
        <v>75.010000000000005</v>
      </c>
      <c r="V210">
        <v>14</v>
      </c>
      <c r="W210">
        <v>184.4</v>
      </c>
      <c r="X210">
        <v>89129</v>
      </c>
      <c r="Y210" t="s">
        <v>3216</v>
      </c>
    </row>
    <row r="211" spans="1:25" x14ac:dyDescent="0.2">
      <c r="A211">
        <v>592</v>
      </c>
      <c r="B211" t="s">
        <v>546</v>
      </c>
      <c r="C211" t="s">
        <v>1</v>
      </c>
      <c r="D211">
        <v>0.08</v>
      </c>
      <c r="E211">
        <v>30.53</v>
      </c>
      <c r="F211">
        <v>19.989999999999998</v>
      </c>
      <c r="G211" t="s">
        <v>14</v>
      </c>
      <c r="H211" t="s">
        <v>3</v>
      </c>
      <c r="I211" t="s">
        <v>24</v>
      </c>
      <c r="J211" t="s">
        <v>128</v>
      </c>
      <c r="K211" t="s">
        <v>49</v>
      </c>
      <c r="L211" t="s">
        <v>547</v>
      </c>
      <c r="M211">
        <v>0.39</v>
      </c>
      <c r="N211" t="s">
        <v>8</v>
      </c>
      <c r="O211" t="s">
        <v>28</v>
      </c>
      <c r="P211" t="s">
        <v>79</v>
      </c>
      <c r="Q211" t="s">
        <v>548</v>
      </c>
      <c r="R211">
        <v>60091</v>
      </c>
      <c r="S211">
        <v>42021</v>
      </c>
      <c r="T211">
        <v>42021</v>
      </c>
      <c r="U211">
        <v>-239.8656</v>
      </c>
      <c r="V211">
        <v>10</v>
      </c>
      <c r="W211">
        <v>285.87</v>
      </c>
      <c r="X211">
        <v>86307</v>
      </c>
      <c r="Y211" t="s">
        <v>3216</v>
      </c>
    </row>
    <row r="212" spans="1:25" x14ac:dyDescent="0.2">
      <c r="A212">
        <v>593</v>
      </c>
      <c r="B212" t="s">
        <v>549</v>
      </c>
      <c r="C212" t="s">
        <v>1</v>
      </c>
      <c r="D212">
        <v>0.01</v>
      </c>
      <c r="E212">
        <v>1.68</v>
      </c>
      <c r="F212">
        <v>1.57</v>
      </c>
      <c r="G212" t="s">
        <v>14</v>
      </c>
      <c r="H212" t="s">
        <v>3</v>
      </c>
      <c r="I212" t="s">
        <v>24</v>
      </c>
      <c r="J212" t="s">
        <v>25</v>
      </c>
      <c r="K212" t="s">
        <v>26</v>
      </c>
      <c r="L212" t="s">
        <v>550</v>
      </c>
      <c r="M212">
        <v>0.59</v>
      </c>
      <c r="N212" t="s">
        <v>8</v>
      </c>
      <c r="O212" t="s">
        <v>28</v>
      </c>
      <c r="P212" t="s">
        <v>79</v>
      </c>
      <c r="Q212" t="s">
        <v>551</v>
      </c>
      <c r="R212">
        <v>60517</v>
      </c>
      <c r="S212">
        <v>42021</v>
      </c>
      <c r="T212">
        <v>42023</v>
      </c>
      <c r="U212">
        <v>-53.444000000000003</v>
      </c>
      <c r="V212">
        <v>12</v>
      </c>
      <c r="W212">
        <v>20.37</v>
      </c>
      <c r="X212">
        <v>86307</v>
      </c>
      <c r="Y212" t="s">
        <v>3216</v>
      </c>
    </row>
    <row r="213" spans="1:25" x14ac:dyDescent="0.2">
      <c r="A213">
        <v>1531</v>
      </c>
      <c r="B213" t="s">
        <v>552</v>
      </c>
      <c r="C213" t="s">
        <v>1</v>
      </c>
      <c r="D213">
        <v>7.0000000000000007E-2</v>
      </c>
      <c r="E213">
        <v>4.91</v>
      </c>
      <c r="F213">
        <v>0.5</v>
      </c>
      <c r="G213" t="s">
        <v>14</v>
      </c>
      <c r="H213" t="s">
        <v>15</v>
      </c>
      <c r="I213" t="s">
        <v>24</v>
      </c>
      <c r="J213" t="s">
        <v>128</v>
      </c>
      <c r="K213" t="s">
        <v>49</v>
      </c>
      <c r="L213" t="s">
        <v>553</v>
      </c>
      <c r="M213">
        <v>0.36</v>
      </c>
      <c r="N213" t="s">
        <v>8</v>
      </c>
      <c r="O213" t="s">
        <v>9</v>
      </c>
      <c r="P213" t="s">
        <v>99</v>
      </c>
      <c r="Q213" t="s">
        <v>554</v>
      </c>
      <c r="R213">
        <v>32137</v>
      </c>
      <c r="S213">
        <v>42021</v>
      </c>
      <c r="T213">
        <v>42022</v>
      </c>
      <c r="U213">
        <v>-157.696</v>
      </c>
      <c r="V213">
        <v>6</v>
      </c>
      <c r="W213">
        <v>28.22</v>
      </c>
      <c r="X213">
        <v>88852</v>
      </c>
      <c r="Y213" t="s">
        <v>3215</v>
      </c>
    </row>
    <row r="214" spans="1:25" x14ac:dyDescent="0.2">
      <c r="A214">
        <v>210</v>
      </c>
      <c r="B214" t="s">
        <v>555</v>
      </c>
      <c r="C214" t="s">
        <v>23</v>
      </c>
      <c r="D214">
        <v>0.05</v>
      </c>
      <c r="E214">
        <v>1.86</v>
      </c>
      <c r="F214">
        <v>2.58</v>
      </c>
      <c r="G214" t="s">
        <v>14</v>
      </c>
      <c r="H214" t="s">
        <v>47</v>
      </c>
      <c r="I214" t="s">
        <v>24</v>
      </c>
      <c r="J214" t="s">
        <v>152</v>
      </c>
      <c r="K214" t="s">
        <v>26</v>
      </c>
      <c r="L214" t="s">
        <v>556</v>
      </c>
      <c r="M214">
        <v>0.82</v>
      </c>
      <c r="N214" t="s">
        <v>8</v>
      </c>
      <c r="O214" t="s">
        <v>87</v>
      </c>
      <c r="P214" t="s">
        <v>88</v>
      </c>
      <c r="Q214" t="s">
        <v>557</v>
      </c>
      <c r="R214">
        <v>12180</v>
      </c>
      <c r="S214">
        <v>42021</v>
      </c>
      <c r="T214">
        <v>42025</v>
      </c>
      <c r="U214">
        <v>-66.62</v>
      </c>
      <c r="V214">
        <v>9</v>
      </c>
      <c r="W214">
        <v>17.61</v>
      </c>
      <c r="X214">
        <v>85965</v>
      </c>
      <c r="Y214" t="s">
        <v>3218</v>
      </c>
    </row>
    <row r="215" spans="1:25" x14ac:dyDescent="0.2">
      <c r="A215">
        <v>366</v>
      </c>
      <c r="B215" t="s">
        <v>558</v>
      </c>
      <c r="C215" t="s">
        <v>92</v>
      </c>
      <c r="D215">
        <v>0.05</v>
      </c>
      <c r="E215">
        <v>328.14</v>
      </c>
      <c r="F215">
        <v>91.05</v>
      </c>
      <c r="G215" t="s">
        <v>2</v>
      </c>
      <c r="H215" t="s">
        <v>3</v>
      </c>
      <c r="I215" t="s">
        <v>24</v>
      </c>
      <c r="J215" t="s">
        <v>71</v>
      </c>
      <c r="K215" t="s">
        <v>33</v>
      </c>
      <c r="L215" t="s">
        <v>559</v>
      </c>
      <c r="M215">
        <v>0.56999999999999995</v>
      </c>
      <c r="N215" t="s">
        <v>8</v>
      </c>
      <c r="O215" t="s">
        <v>87</v>
      </c>
      <c r="P215" t="s">
        <v>560</v>
      </c>
      <c r="Q215" t="s">
        <v>561</v>
      </c>
      <c r="R215">
        <v>2910</v>
      </c>
      <c r="S215">
        <v>42021</v>
      </c>
      <c r="T215">
        <v>42023</v>
      </c>
      <c r="U215">
        <v>411.5172</v>
      </c>
      <c r="V215">
        <v>6</v>
      </c>
      <c r="W215">
        <v>1967.98</v>
      </c>
      <c r="X215">
        <v>87347</v>
      </c>
      <c r="Y215" t="s">
        <v>3218</v>
      </c>
    </row>
    <row r="216" spans="1:25" x14ac:dyDescent="0.2">
      <c r="A216">
        <v>744</v>
      </c>
      <c r="B216" t="s">
        <v>562</v>
      </c>
      <c r="C216" t="s">
        <v>92</v>
      </c>
      <c r="D216">
        <v>0.03</v>
      </c>
      <c r="E216">
        <v>119.99</v>
      </c>
      <c r="F216">
        <v>56.14</v>
      </c>
      <c r="G216" t="s">
        <v>2</v>
      </c>
      <c r="H216" t="s">
        <v>15</v>
      </c>
      <c r="I216" t="s">
        <v>16</v>
      </c>
      <c r="J216" t="s">
        <v>32</v>
      </c>
      <c r="K216" t="s">
        <v>6</v>
      </c>
      <c r="L216" t="s">
        <v>563</v>
      </c>
      <c r="M216">
        <v>0.39</v>
      </c>
      <c r="N216" t="s">
        <v>8</v>
      </c>
      <c r="O216" t="s">
        <v>35</v>
      </c>
      <c r="P216" t="s">
        <v>564</v>
      </c>
      <c r="Q216" t="s">
        <v>565</v>
      </c>
      <c r="R216">
        <v>85737</v>
      </c>
      <c r="S216">
        <v>42021</v>
      </c>
      <c r="T216">
        <v>42023</v>
      </c>
      <c r="U216">
        <v>1400.1</v>
      </c>
      <c r="V216">
        <v>13</v>
      </c>
      <c r="W216">
        <v>1545.58</v>
      </c>
      <c r="X216">
        <v>87726</v>
      </c>
      <c r="Y216" t="s">
        <v>3217</v>
      </c>
    </row>
    <row r="217" spans="1:25" x14ac:dyDescent="0.2">
      <c r="A217">
        <v>745</v>
      </c>
      <c r="B217" t="s">
        <v>566</v>
      </c>
      <c r="C217" t="s">
        <v>92</v>
      </c>
      <c r="D217">
        <v>0.05</v>
      </c>
      <c r="E217">
        <v>115.79</v>
      </c>
      <c r="F217">
        <v>1.99</v>
      </c>
      <c r="G217" t="s">
        <v>14</v>
      </c>
      <c r="H217" t="s">
        <v>15</v>
      </c>
      <c r="I217" t="s">
        <v>16</v>
      </c>
      <c r="J217" t="s">
        <v>17</v>
      </c>
      <c r="K217" t="s">
        <v>18</v>
      </c>
      <c r="L217" t="s">
        <v>567</v>
      </c>
      <c r="M217">
        <v>0.49</v>
      </c>
      <c r="N217" t="s">
        <v>8</v>
      </c>
      <c r="O217" t="s">
        <v>35</v>
      </c>
      <c r="P217" t="s">
        <v>564</v>
      </c>
      <c r="Q217" t="s">
        <v>568</v>
      </c>
      <c r="R217">
        <v>85345</v>
      </c>
      <c r="S217">
        <v>42021</v>
      </c>
      <c r="T217">
        <v>42023</v>
      </c>
      <c r="U217">
        <v>67.599999999999994</v>
      </c>
      <c r="V217">
        <v>3</v>
      </c>
      <c r="W217">
        <v>353.1</v>
      </c>
      <c r="X217">
        <v>87726</v>
      </c>
      <c r="Y217" t="s">
        <v>3217</v>
      </c>
    </row>
    <row r="218" spans="1:25" x14ac:dyDescent="0.2">
      <c r="A218">
        <v>1702</v>
      </c>
      <c r="B218" t="s">
        <v>569</v>
      </c>
      <c r="C218" t="s">
        <v>92</v>
      </c>
      <c r="D218">
        <v>0.05</v>
      </c>
      <c r="E218">
        <v>14.81</v>
      </c>
      <c r="F218">
        <v>13.32</v>
      </c>
      <c r="G218" t="s">
        <v>14</v>
      </c>
      <c r="H218" t="s">
        <v>47</v>
      </c>
      <c r="I218" t="s">
        <v>24</v>
      </c>
      <c r="J218" t="s">
        <v>71</v>
      </c>
      <c r="K218" t="s">
        <v>49</v>
      </c>
      <c r="L218" t="s">
        <v>570</v>
      </c>
      <c r="M218">
        <v>0.43</v>
      </c>
      <c r="N218" t="s">
        <v>8</v>
      </c>
      <c r="O218" t="s">
        <v>9</v>
      </c>
      <c r="P218" t="s">
        <v>10</v>
      </c>
      <c r="Q218" t="s">
        <v>571</v>
      </c>
      <c r="R218">
        <v>39301</v>
      </c>
      <c r="S218">
        <v>42021</v>
      </c>
      <c r="T218">
        <v>42024</v>
      </c>
      <c r="U218">
        <v>-220.05199999999999</v>
      </c>
      <c r="V218">
        <v>3</v>
      </c>
      <c r="W218">
        <v>45.28</v>
      </c>
      <c r="X218">
        <v>90473</v>
      </c>
      <c r="Y218" t="s">
        <v>3215</v>
      </c>
    </row>
    <row r="219" spans="1:25" x14ac:dyDescent="0.2">
      <c r="A219">
        <v>1702</v>
      </c>
      <c r="B219" t="s">
        <v>569</v>
      </c>
      <c r="C219" t="s">
        <v>92</v>
      </c>
      <c r="D219">
        <v>0.05</v>
      </c>
      <c r="E219">
        <v>4.2</v>
      </c>
      <c r="F219">
        <v>2.2599999999999998</v>
      </c>
      <c r="G219" t="s">
        <v>63</v>
      </c>
      <c r="H219" t="s">
        <v>47</v>
      </c>
      <c r="I219" t="s">
        <v>24</v>
      </c>
      <c r="J219" t="s">
        <v>64</v>
      </c>
      <c r="K219" t="s">
        <v>26</v>
      </c>
      <c r="L219" t="s">
        <v>572</v>
      </c>
      <c r="M219">
        <v>0.36</v>
      </c>
      <c r="N219" t="s">
        <v>8</v>
      </c>
      <c r="O219" t="s">
        <v>9</v>
      </c>
      <c r="P219" t="s">
        <v>10</v>
      </c>
      <c r="Q219" t="s">
        <v>571</v>
      </c>
      <c r="R219">
        <v>39301</v>
      </c>
      <c r="S219">
        <v>42021</v>
      </c>
      <c r="T219">
        <v>42023</v>
      </c>
      <c r="U219">
        <v>20.393370000000001</v>
      </c>
      <c r="V219">
        <v>3</v>
      </c>
      <c r="W219">
        <v>13.57</v>
      </c>
      <c r="X219">
        <v>90473</v>
      </c>
      <c r="Y219" t="s">
        <v>3215</v>
      </c>
    </row>
    <row r="220" spans="1:25" x14ac:dyDescent="0.2">
      <c r="A220">
        <v>1708</v>
      </c>
      <c r="B220" t="s">
        <v>573</v>
      </c>
      <c r="C220" t="s">
        <v>92</v>
      </c>
      <c r="D220">
        <v>0.05</v>
      </c>
      <c r="E220">
        <v>5.68</v>
      </c>
      <c r="F220">
        <v>1.39</v>
      </c>
      <c r="G220" t="s">
        <v>14</v>
      </c>
      <c r="H220" t="s">
        <v>3</v>
      </c>
      <c r="I220" t="s">
        <v>24</v>
      </c>
      <c r="J220" t="s">
        <v>321</v>
      </c>
      <c r="K220" t="s">
        <v>49</v>
      </c>
      <c r="L220" t="s">
        <v>574</v>
      </c>
      <c r="M220">
        <v>0.38</v>
      </c>
      <c r="N220" t="s">
        <v>8</v>
      </c>
      <c r="O220" t="s">
        <v>87</v>
      </c>
      <c r="P220" t="s">
        <v>293</v>
      </c>
      <c r="Q220" t="s">
        <v>575</v>
      </c>
      <c r="R220">
        <v>44118</v>
      </c>
      <c r="S220">
        <v>42021</v>
      </c>
      <c r="T220">
        <v>42022</v>
      </c>
      <c r="U220">
        <v>38.281199999999998</v>
      </c>
      <c r="V220">
        <v>10</v>
      </c>
      <c r="W220">
        <v>55.48</v>
      </c>
      <c r="X220">
        <v>88781</v>
      </c>
      <c r="Y220" t="s">
        <v>3218</v>
      </c>
    </row>
    <row r="221" spans="1:25" x14ac:dyDescent="0.2">
      <c r="A221">
        <v>1719</v>
      </c>
      <c r="B221" t="s">
        <v>576</v>
      </c>
      <c r="C221" t="s">
        <v>92</v>
      </c>
      <c r="D221">
        <v>0.06</v>
      </c>
      <c r="E221">
        <v>16.48</v>
      </c>
      <c r="F221">
        <v>1.99</v>
      </c>
      <c r="G221" t="s">
        <v>14</v>
      </c>
      <c r="H221" t="s">
        <v>70</v>
      </c>
      <c r="I221" t="s">
        <v>16</v>
      </c>
      <c r="J221" t="s">
        <v>17</v>
      </c>
      <c r="K221" t="s">
        <v>18</v>
      </c>
      <c r="L221" t="s">
        <v>577</v>
      </c>
      <c r="M221">
        <v>0.42</v>
      </c>
      <c r="N221" t="s">
        <v>8</v>
      </c>
      <c r="O221" t="s">
        <v>9</v>
      </c>
      <c r="P221" t="s">
        <v>140</v>
      </c>
      <c r="Q221" t="s">
        <v>578</v>
      </c>
      <c r="R221">
        <v>35473</v>
      </c>
      <c r="S221">
        <v>42021</v>
      </c>
      <c r="T221">
        <v>42023</v>
      </c>
      <c r="U221">
        <v>-144.59200000000001</v>
      </c>
      <c r="V221">
        <v>8</v>
      </c>
      <c r="W221">
        <v>128.13</v>
      </c>
      <c r="X221">
        <v>90786</v>
      </c>
      <c r="Y221" t="s">
        <v>3215</v>
      </c>
    </row>
    <row r="222" spans="1:25" x14ac:dyDescent="0.2">
      <c r="A222">
        <v>1873</v>
      </c>
      <c r="B222" t="s">
        <v>579</v>
      </c>
      <c r="C222" t="s">
        <v>92</v>
      </c>
      <c r="D222">
        <v>0.03</v>
      </c>
      <c r="E222">
        <v>90.48</v>
      </c>
      <c r="F222">
        <v>19.989999999999998</v>
      </c>
      <c r="G222" t="s">
        <v>14</v>
      </c>
      <c r="H222" t="s">
        <v>70</v>
      </c>
      <c r="I222" t="s">
        <v>24</v>
      </c>
      <c r="J222" t="s">
        <v>321</v>
      </c>
      <c r="K222" t="s">
        <v>49</v>
      </c>
      <c r="L222" t="s">
        <v>478</v>
      </c>
      <c r="M222">
        <v>0.4</v>
      </c>
      <c r="N222" t="s">
        <v>8</v>
      </c>
      <c r="O222" t="s">
        <v>9</v>
      </c>
      <c r="P222" t="s">
        <v>99</v>
      </c>
      <c r="Q222" t="s">
        <v>580</v>
      </c>
      <c r="R222">
        <v>33403</v>
      </c>
      <c r="S222">
        <v>42021</v>
      </c>
      <c r="T222">
        <v>42023</v>
      </c>
      <c r="U222">
        <v>15.353999999999999</v>
      </c>
      <c r="V222">
        <v>1</v>
      </c>
      <c r="W222">
        <v>99.69</v>
      </c>
      <c r="X222">
        <v>90099</v>
      </c>
      <c r="Y222" t="s">
        <v>3215</v>
      </c>
    </row>
    <row r="223" spans="1:25" x14ac:dyDescent="0.2">
      <c r="A223">
        <v>1873</v>
      </c>
      <c r="B223" t="s">
        <v>579</v>
      </c>
      <c r="C223" t="s">
        <v>92</v>
      </c>
      <c r="D223">
        <v>0.06</v>
      </c>
      <c r="E223">
        <v>22.84</v>
      </c>
      <c r="F223">
        <v>8.18</v>
      </c>
      <c r="G223" t="s">
        <v>14</v>
      </c>
      <c r="H223" t="s">
        <v>70</v>
      </c>
      <c r="I223" t="s">
        <v>24</v>
      </c>
      <c r="J223" t="s">
        <v>64</v>
      </c>
      <c r="K223" t="s">
        <v>49</v>
      </c>
      <c r="L223" t="s">
        <v>581</v>
      </c>
      <c r="M223">
        <v>0.39</v>
      </c>
      <c r="N223" t="s">
        <v>8</v>
      </c>
      <c r="O223" t="s">
        <v>9</v>
      </c>
      <c r="P223" t="s">
        <v>99</v>
      </c>
      <c r="Q223" t="s">
        <v>580</v>
      </c>
      <c r="R223">
        <v>33403</v>
      </c>
      <c r="S223">
        <v>42021</v>
      </c>
      <c r="T223">
        <v>42021</v>
      </c>
      <c r="U223">
        <v>-357.92399999999998</v>
      </c>
      <c r="V223">
        <v>7</v>
      </c>
      <c r="W223">
        <v>152.49</v>
      </c>
      <c r="X223">
        <v>90099</v>
      </c>
      <c r="Y223" t="s">
        <v>3215</v>
      </c>
    </row>
    <row r="224" spans="1:25" x14ac:dyDescent="0.2">
      <c r="A224">
        <v>2579</v>
      </c>
      <c r="B224" t="s">
        <v>138</v>
      </c>
      <c r="C224" t="s">
        <v>92</v>
      </c>
      <c r="D224">
        <v>7.0000000000000007E-2</v>
      </c>
      <c r="E224">
        <v>1.76</v>
      </c>
      <c r="F224">
        <v>4.8600000000000003</v>
      </c>
      <c r="G224" t="s">
        <v>14</v>
      </c>
      <c r="H224" t="s">
        <v>47</v>
      </c>
      <c r="I224" t="s">
        <v>4</v>
      </c>
      <c r="J224" t="s">
        <v>102</v>
      </c>
      <c r="K224" t="s">
        <v>49</v>
      </c>
      <c r="L224" t="s">
        <v>582</v>
      </c>
      <c r="M224">
        <v>0.41</v>
      </c>
      <c r="N224" t="s">
        <v>8</v>
      </c>
      <c r="O224" t="s">
        <v>9</v>
      </c>
      <c r="P224" t="s">
        <v>140</v>
      </c>
      <c r="Q224" t="s">
        <v>141</v>
      </c>
      <c r="R224">
        <v>36869</v>
      </c>
      <c r="S224">
        <v>42021</v>
      </c>
      <c r="T224">
        <v>42021</v>
      </c>
      <c r="U224">
        <v>0.58799999999999997</v>
      </c>
      <c r="V224">
        <v>15</v>
      </c>
      <c r="W224">
        <v>26.01</v>
      </c>
      <c r="X224">
        <v>88297</v>
      </c>
      <c r="Y224" t="s">
        <v>3215</v>
      </c>
    </row>
    <row r="225" spans="1:25" x14ac:dyDescent="0.2">
      <c r="A225">
        <v>2618</v>
      </c>
      <c r="B225" t="s">
        <v>583</v>
      </c>
      <c r="C225" t="s">
        <v>92</v>
      </c>
      <c r="D225">
        <v>0.1</v>
      </c>
      <c r="E225">
        <v>7.64</v>
      </c>
      <c r="F225">
        <v>1.39</v>
      </c>
      <c r="G225" t="s">
        <v>14</v>
      </c>
      <c r="H225" t="s">
        <v>70</v>
      </c>
      <c r="I225" t="s">
        <v>24</v>
      </c>
      <c r="J225" t="s">
        <v>321</v>
      </c>
      <c r="K225" t="s">
        <v>49</v>
      </c>
      <c r="L225" t="s">
        <v>584</v>
      </c>
      <c r="M225">
        <v>0.36</v>
      </c>
      <c r="N225" t="s">
        <v>8</v>
      </c>
      <c r="O225" t="s">
        <v>87</v>
      </c>
      <c r="P225" t="s">
        <v>88</v>
      </c>
      <c r="Q225" t="s">
        <v>89</v>
      </c>
      <c r="R225">
        <v>10004</v>
      </c>
      <c r="S225">
        <v>42021</v>
      </c>
      <c r="T225">
        <v>42023</v>
      </c>
      <c r="U225">
        <v>16.12</v>
      </c>
      <c r="V225">
        <v>18</v>
      </c>
      <c r="W225">
        <v>130.11000000000001</v>
      </c>
      <c r="X225">
        <v>46884</v>
      </c>
      <c r="Y225" t="s">
        <v>3218</v>
      </c>
    </row>
    <row r="226" spans="1:25" x14ac:dyDescent="0.2">
      <c r="A226">
        <v>2618</v>
      </c>
      <c r="B226" t="s">
        <v>583</v>
      </c>
      <c r="C226" t="s">
        <v>92</v>
      </c>
      <c r="D226">
        <v>0</v>
      </c>
      <c r="E226">
        <v>125.99</v>
      </c>
      <c r="F226">
        <v>2.5</v>
      </c>
      <c r="G226" t="s">
        <v>14</v>
      </c>
      <c r="H226" t="s">
        <v>70</v>
      </c>
      <c r="I226" t="s">
        <v>16</v>
      </c>
      <c r="J226" t="s">
        <v>111</v>
      </c>
      <c r="K226" t="s">
        <v>49</v>
      </c>
      <c r="L226" t="s">
        <v>585</v>
      </c>
      <c r="M226">
        <v>0.59</v>
      </c>
      <c r="N226" t="s">
        <v>8</v>
      </c>
      <c r="O226" t="s">
        <v>87</v>
      </c>
      <c r="P226" t="s">
        <v>88</v>
      </c>
      <c r="Q226" t="s">
        <v>89</v>
      </c>
      <c r="R226">
        <v>10004</v>
      </c>
      <c r="S226">
        <v>42021</v>
      </c>
      <c r="T226">
        <v>42023</v>
      </c>
      <c r="U226">
        <v>-815.9008</v>
      </c>
      <c r="V226">
        <v>3</v>
      </c>
      <c r="W226">
        <v>337.34</v>
      </c>
      <c r="X226">
        <v>46884</v>
      </c>
      <c r="Y226" t="s">
        <v>3218</v>
      </c>
    </row>
    <row r="227" spans="1:25" x14ac:dyDescent="0.2">
      <c r="A227">
        <v>2618</v>
      </c>
      <c r="B227" t="s">
        <v>583</v>
      </c>
      <c r="C227" t="s">
        <v>92</v>
      </c>
      <c r="D227">
        <v>0.1</v>
      </c>
      <c r="E227">
        <v>11.55</v>
      </c>
      <c r="F227">
        <v>2.36</v>
      </c>
      <c r="G227" t="s">
        <v>14</v>
      </c>
      <c r="H227" t="s">
        <v>70</v>
      </c>
      <c r="I227" t="s">
        <v>24</v>
      </c>
      <c r="J227" t="s">
        <v>25</v>
      </c>
      <c r="K227" t="s">
        <v>26</v>
      </c>
      <c r="L227" t="s">
        <v>356</v>
      </c>
      <c r="M227">
        <v>0.55000000000000004</v>
      </c>
      <c r="N227" t="s">
        <v>8</v>
      </c>
      <c r="O227" t="s">
        <v>87</v>
      </c>
      <c r="P227" t="s">
        <v>88</v>
      </c>
      <c r="Q227" t="s">
        <v>89</v>
      </c>
      <c r="R227">
        <v>10004</v>
      </c>
      <c r="S227">
        <v>42021</v>
      </c>
      <c r="T227">
        <v>42022</v>
      </c>
      <c r="U227">
        <v>15.808</v>
      </c>
      <c r="V227">
        <v>25</v>
      </c>
      <c r="W227">
        <v>280.43</v>
      </c>
      <c r="X227">
        <v>46884</v>
      </c>
      <c r="Y227" t="s">
        <v>3218</v>
      </c>
    </row>
    <row r="228" spans="1:25" x14ac:dyDescent="0.2">
      <c r="A228">
        <v>2628</v>
      </c>
      <c r="B228" t="s">
        <v>586</v>
      </c>
      <c r="C228" t="s">
        <v>92</v>
      </c>
      <c r="D228">
        <v>0.02</v>
      </c>
      <c r="E228">
        <v>30.53</v>
      </c>
      <c r="F228">
        <v>19.989999999999998</v>
      </c>
      <c r="G228" t="s">
        <v>63</v>
      </c>
      <c r="H228" t="s">
        <v>70</v>
      </c>
      <c r="I228" t="s">
        <v>24</v>
      </c>
      <c r="J228" t="s">
        <v>128</v>
      </c>
      <c r="K228" t="s">
        <v>49</v>
      </c>
      <c r="L228" t="s">
        <v>547</v>
      </c>
      <c r="M228">
        <v>0.39</v>
      </c>
      <c r="N228" t="s">
        <v>8</v>
      </c>
      <c r="O228" t="s">
        <v>28</v>
      </c>
      <c r="P228" t="s">
        <v>183</v>
      </c>
      <c r="Q228" t="s">
        <v>587</v>
      </c>
      <c r="R228">
        <v>73160</v>
      </c>
      <c r="S228">
        <v>42021</v>
      </c>
      <c r="T228">
        <v>42023</v>
      </c>
      <c r="U228">
        <v>-54.63</v>
      </c>
      <c r="V228">
        <v>14</v>
      </c>
      <c r="W228">
        <v>448.47</v>
      </c>
      <c r="X228">
        <v>85916</v>
      </c>
      <c r="Y228" t="s">
        <v>3216</v>
      </c>
    </row>
    <row r="229" spans="1:25" x14ac:dyDescent="0.2">
      <c r="A229">
        <v>526</v>
      </c>
      <c r="B229" t="s">
        <v>588</v>
      </c>
      <c r="C229" t="s">
        <v>46</v>
      </c>
      <c r="D229">
        <v>0</v>
      </c>
      <c r="E229">
        <v>1.88</v>
      </c>
      <c r="F229">
        <v>1.49</v>
      </c>
      <c r="G229" t="s">
        <v>14</v>
      </c>
      <c r="H229" t="s">
        <v>47</v>
      </c>
      <c r="I229" t="s">
        <v>24</v>
      </c>
      <c r="J229" t="s">
        <v>48</v>
      </c>
      <c r="K229" t="s">
        <v>49</v>
      </c>
      <c r="L229" t="s">
        <v>589</v>
      </c>
      <c r="M229">
        <v>0.37</v>
      </c>
      <c r="N229" t="s">
        <v>8</v>
      </c>
      <c r="O229" t="s">
        <v>35</v>
      </c>
      <c r="P229" t="s">
        <v>564</v>
      </c>
      <c r="Q229" t="s">
        <v>590</v>
      </c>
      <c r="R229">
        <v>85204</v>
      </c>
      <c r="S229">
        <v>42021</v>
      </c>
      <c r="T229">
        <v>42022</v>
      </c>
      <c r="U229">
        <v>-15.5595</v>
      </c>
      <c r="V229">
        <v>13</v>
      </c>
      <c r="W229">
        <v>25.39</v>
      </c>
      <c r="X229">
        <v>90027</v>
      </c>
      <c r="Y229" t="s">
        <v>3217</v>
      </c>
    </row>
    <row r="230" spans="1:25" x14ac:dyDescent="0.2">
      <c r="A230">
        <v>526</v>
      </c>
      <c r="B230" t="s">
        <v>588</v>
      </c>
      <c r="C230" t="s">
        <v>46</v>
      </c>
      <c r="D230">
        <v>0.06</v>
      </c>
      <c r="E230">
        <v>5.78</v>
      </c>
      <c r="F230">
        <v>5.67</v>
      </c>
      <c r="G230" t="s">
        <v>14</v>
      </c>
      <c r="H230" t="s">
        <v>47</v>
      </c>
      <c r="I230" t="s">
        <v>24</v>
      </c>
      <c r="J230" t="s">
        <v>64</v>
      </c>
      <c r="K230" t="s">
        <v>49</v>
      </c>
      <c r="L230" t="s">
        <v>591</v>
      </c>
      <c r="M230">
        <v>0.36</v>
      </c>
      <c r="N230" t="s">
        <v>8</v>
      </c>
      <c r="O230" t="s">
        <v>35</v>
      </c>
      <c r="P230" t="s">
        <v>564</v>
      </c>
      <c r="Q230" t="s">
        <v>590</v>
      </c>
      <c r="R230">
        <v>85204</v>
      </c>
      <c r="S230">
        <v>42021</v>
      </c>
      <c r="T230">
        <v>42022</v>
      </c>
      <c r="U230">
        <v>-108.19</v>
      </c>
      <c r="V230">
        <v>15</v>
      </c>
      <c r="W230">
        <v>87.27</v>
      </c>
      <c r="X230">
        <v>90027</v>
      </c>
      <c r="Y230" t="s">
        <v>3217</v>
      </c>
    </row>
    <row r="231" spans="1:25" x14ac:dyDescent="0.2">
      <c r="A231">
        <v>2059</v>
      </c>
      <c r="B231" t="s">
        <v>592</v>
      </c>
      <c r="C231" t="s">
        <v>46</v>
      </c>
      <c r="D231">
        <v>0.09</v>
      </c>
      <c r="E231">
        <v>28.48</v>
      </c>
      <c r="F231">
        <v>1.99</v>
      </c>
      <c r="G231" t="s">
        <v>14</v>
      </c>
      <c r="H231" t="s">
        <v>70</v>
      </c>
      <c r="I231" t="s">
        <v>16</v>
      </c>
      <c r="J231" t="s">
        <v>17</v>
      </c>
      <c r="K231" t="s">
        <v>18</v>
      </c>
      <c r="L231" t="s">
        <v>188</v>
      </c>
      <c r="M231">
        <v>0.4</v>
      </c>
      <c r="N231" t="s">
        <v>8</v>
      </c>
      <c r="O231" t="s">
        <v>9</v>
      </c>
      <c r="P231" t="s">
        <v>73</v>
      </c>
      <c r="Q231" t="s">
        <v>593</v>
      </c>
      <c r="R231">
        <v>27260</v>
      </c>
      <c r="S231">
        <v>42021</v>
      </c>
      <c r="T231">
        <v>42022</v>
      </c>
      <c r="U231">
        <v>-1250.7460000000001</v>
      </c>
      <c r="V231">
        <v>13</v>
      </c>
      <c r="W231">
        <v>336.92</v>
      </c>
      <c r="X231">
        <v>88039</v>
      </c>
      <c r="Y231" t="s">
        <v>3215</v>
      </c>
    </row>
    <row r="232" spans="1:25" x14ac:dyDescent="0.2">
      <c r="A232">
        <v>2725</v>
      </c>
      <c r="B232" t="s">
        <v>594</v>
      </c>
      <c r="C232" t="s">
        <v>46</v>
      </c>
      <c r="D232">
        <v>0.05</v>
      </c>
      <c r="E232">
        <v>28.15</v>
      </c>
      <c r="F232">
        <v>6.17</v>
      </c>
      <c r="G232" t="s">
        <v>14</v>
      </c>
      <c r="H232" t="s">
        <v>47</v>
      </c>
      <c r="I232" t="s">
        <v>24</v>
      </c>
      <c r="J232" t="s">
        <v>25</v>
      </c>
      <c r="K232" t="s">
        <v>18</v>
      </c>
      <c r="L232" t="s">
        <v>595</v>
      </c>
      <c r="M232">
        <v>0.55000000000000004</v>
      </c>
      <c r="N232" t="s">
        <v>8</v>
      </c>
      <c r="O232" t="s">
        <v>9</v>
      </c>
      <c r="P232" t="s">
        <v>376</v>
      </c>
      <c r="Q232" t="s">
        <v>596</v>
      </c>
      <c r="R232">
        <v>37042</v>
      </c>
      <c r="S232">
        <v>42021</v>
      </c>
      <c r="T232">
        <v>42022</v>
      </c>
      <c r="U232">
        <v>-66.248000000000005</v>
      </c>
      <c r="V232">
        <v>10</v>
      </c>
      <c r="W232">
        <v>282.38</v>
      </c>
      <c r="X232">
        <v>88958</v>
      </c>
      <c r="Y232" t="s">
        <v>3215</v>
      </c>
    </row>
    <row r="233" spans="1:25" x14ac:dyDescent="0.2">
      <c r="A233">
        <v>2443</v>
      </c>
      <c r="B233" t="s">
        <v>597</v>
      </c>
      <c r="C233" t="s">
        <v>13</v>
      </c>
      <c r="D233">
        <v>0.05</v>
      </c>
      <c r="E233">
        <v>58.1</v>
      </c>
      <c r="F233">
        <v>1.49</v>
      </c>
      <c r="G233" t="s">
        <v>14</v>
      </c>
      <c r="H233" t="s">
        <v>70</v>
      </c>
      <c r="I233" t="s">
        <v>24</v>
      </c>
      <c r="J233" t="s">
        <v>48</v>
      </c>
      <c r="K233" t="s">
        <v>49</v>
      </c>
      <c r="L233" t="s">
        <v>598</v>
      </c>
      <c r="M233">
        <v>0.38</v>
      </c>
      <c r="N233" t="s">
        <v>8</v>
      </c>
      <c r="O233" t="s">
        <v>9</v>
      </c>
      <c r="P233" t="s">
        <v>99</v>
      </c>
      <c r="Q233" t="s">
        <v>104</v>
      </c>
      <c r="R233">
        <v>33142</v>
      </c>
      <c r="S233">
        <v>42022</v>
      </c>
      <c r="T233">
        <v>42022</v>
      </c>
      <c r="U233">
        <v>1633.9860000000001</v>
      </c>
      <c r="V233">
        <v>13</v>
      </c>
      <c r="W233">
        <v>739.06</v>
      </c>
      <c r="X233">
        <v>89299</v>
      </c>
      <c r="Y233" t="s">
        <v>3215</v>
      </c>
    </row>
    <row r="234" spans="1:25" x14ac:dyDescent="0.2">
      <c r="A234">
        <v>1971</v>
      </c>
      <c r="B234" t="s">
        <v>599</v>
      </c>
      <c r="C234" t="s">
        <v>92</v>
      </c>
      <c r="D234">
        <v>0.02</v>
      </c>
      <c r="E234">
        <v>11.58</v>
      </c>
      <c r="F234">
        <v>5.72</v>
      </c>
      <c r="G234" t="s">
        <v>14</v>
      </c>
      <c r="H234" t="s">
        <v>70</v>
      </c>
      <c r="I234" t="s">
        <v>24</v>
      </c>
      <c r="J234" t="s">
        <v>321</v>
      </c>
      <c r="K234" t="s">
        <v>49</v>
      </c>
      <c r="L234" t="s">
        <v>600</v>
      </c>
      <c r="M234">
        <v>0.35</v>
      </c>
      <c r="N234" t="s">
        <v>8</v>
      </c>
      <c r="O234" t="s">
        <v>9</v>
      </c>
      <c r="P234" t="s">
        <v>10</v>
      </c>
      <c r="Q234" t="s">
        <v>601</v>
      </c>
      <c r="R234">
        <v>38801</v>
      </c>
      <c r="S234">
        <v>42022</v>
      </c>
      <c r="T234">
        <v>42023</v>
      </c>
      <c r="U234">
        <v>-259.75599999999997</v>
      </c>
      <c r="V234">
        <v>3</v>
      </c>
      <c r="W234">
        <v>35.479999999999997</v>
      </c>
      <c r="X234">
        <v>91550</v>
      </c>
      <c r="Y234" t="s">
        <v>3215</v>
      </c>
    </row>
    <row r="235" spans="1:25" x14ac:dyDescent="0.2">
      <c r="A235">
        <v>1972</v>
      </c>
      <c r="B235" t="s">
        <v>602</v>
      </c>
      <c r="C235" t="s">
        <v>92</v>
      </c>
      <c r="D235">
        <v>0.05</v>
      </c>
      <c r="E235">
        <v>350.99</v>
      </c>
      <c r="F235">
        <v>39</v>
      </c>
      <c r="G235" t="s">
        <v>2</v>
      </c>
      <c r="H235" t="s">
        <v>70</v>
      </c>
      <c r="I235" t="s">
        <v>4</v>
      </c>
      <c r="J235" t="s">
        <v>85</v>
      </c>
      <c r="K235" t="s">
        <v>33</v>
      </c>
      <c r="L235" t="s">
        <v>414</v>
      </c>
      <c r="M235">
        <v>0.55000000000000004</v>
      </c>
      <c r="N235" t="s">
        <v>8</v>
      </c>
      <c r="O235" t="s">
        <v>87</v>
      </c>
      <c r="P235" t="s">
        <v>296</v>
      </c>
      <c r="Q235" t="s">
        <v>603</v>
      </c>
      <c r="R235">
        <v>19090</v>
      </c>
      <c r="S235">
        <v>42022</v>
      </c>
      <c r="T235">
        <v>42024</v>
      </c>
      <c r="U235">
        <v>1469.7275999999999</v>
      </c>
      <c r="V235">
        <v>6</v>
      </c>
      <c r="W235">
        <v>2130.04</v>
      </c>
      <c r="X235">
        <v>91550</v>
      </c>
      <c r="Y235" t="s">
        <v>3218</v>
      </c>
    </row>
    <row r="236" spans="1:25" x14ac:dyDescent="0.2">
      <c r="A236">
        <v>1972</v>
      </c>
      <c r="B236" t="s">
        <v>602</v>
      </c>
      <c r="C236" t="s">
        <v>92</v>
      </c>
      <c r="D236">
        <v>0.04</v>
      </c>
      <c r="E236">
        <v>15.99</v>
      </c>
      <c r="F236">
        <v>9.4</v>
      </c>
      <c r="G236" t="s">
        <v>63</v>
      </c>
      <c r="H236" t="s">
        <v>70</v>
      </c>
      <c r="I236" t="s">
        <v>16</v>
      </c>
      <c r="J236" t="s">
        <v>32</v>
      </c>
      <c r="K236" t="s">
        <v>49</v>
      </c>
      <c r="L236" t="s">
        <v>604</v>
      </c>
      <c r="M236">
        <v>0.49</v>
      </c>
      <c r="N236" t="s">
        <v>8</v>
      </c>
      <c r="O236" t="s">
        <v>87</v>
      </c>
      <c r="P236" t="s">
        <v>296</v>
      </c>
      <c r="Q236" t="s">
        <v>603</v>
      </c>
      <c r="R236">
        <v>19090</v>
      </c>
      <c r="S236">
        <v>42022</v>
      </c>
      <c r="T236">
        <v>42024</v>
      </c>
      <c r="U236">
        <v>-83.553060000000002</v>
      </c>
      <c r="V236">
        <v>5</v>
      </c>
      <c r="W236">
        <v>82.8</v>
      </c>
      <c r="X236">
        <v>91550</v>
      </c>
      <c r="Y236" t="s">
        <v>3218</v>
      </c>
    </row>
    <row r="237" spans="1:25" x14ac:dyDescent="0.2">
      <c r="A237">
        <v>657</v>
      </c>
      <c r="B237" t="s">
        <v>605</v>
      </c>
      <c r="C237" t="s">
        <v>1</v>
      </c>
      <c r="D237">
        <v>0.1</v>
      </c>
      <c r="E237">
        <v>18.97</v>
      </c>
      <c r="F237">
        <v>9.0299999999999994</v>
      </c>
      <c r="G237" t="s">
        <v>14</v>
      </c>
      <c r="H237" t="s">
        <v>15</v>
      </c>
      <c r="I237" t="s">
        <v>24</v>
      </c>
      <c r="J237" t="s">
        <v>64</v>
      </c>
      <c r="K237" t="s">
        <v>49</v>
      </c>
      <c r="L237" t="s">
        <v>606</v>
      </c>
      <c r="M237">
        <v>0.37</v>
      </c>
      <c r="N237" t="s">
        <v>8</v>
      </c>
      <c r="O237" t="s">
        <v>87</v>
      </c>
      <c r="P237" t="s">
        <v>379</v>
      </c>
      <c r="Q237" t="s">
        <v>607</v>
      </c>
      <c r="R237">
        <v>1540</v>
      </c>
      <c r="S237">
        <v>42023</v>
      </c>
      <c r="T237">
        <v>42025</v>
      </c>
      <c r="U237">
        <v>-24.204799999999999</v>
      </c>
      <c r="V237">
        <v>1</v>
      </c>
      <c r="W237">
        <v>19.73</v>
      </c>
      <c r="X237">
        <v>91212</v>
      </c>
      <c r="Y237" t="s">
        <v>3218</v>
      </c>
    </row>
    <row r="238" spans="1:25" x14ac:dyDescent="0.2">
      <c r="A238">
        <v>659</v>
      </c>
      <c r="B238" t="s">
        <v>608</v>
      </c>
      <c r="C238" t="s">
        <v>1</v>
      </c>
      <c r="D238">
        <v>0</v>
      </c>
      <c r="E238">
        <v>119.99</v>
      </c>
      <c r="F238">
        <v>56.14</v>
      </c>
      <c r="G238" t="s">
        <v>2</v>
      </c>
      <c r="H238" t="s">
        <v>15</v>
      </c>
      <c r="I238" t="s">
        <v>16</v>
      </c>
      <c r="J238" t="s">
        <v>32</v>
      </c>
      <c r="K238" t="s">
        <v>6</v>
      </c>
      <c r="L238" t="s">
        <v>563</v>
      </c>
      <c r="M238">
        <v>0.39</v>
      </c>
      <c r="N238" t="s">
        <v>8</v>
      </c>
      <c r="O238" t="s">
        <v>87</v>
      </c>
      <c r="P238" t="s">
        <v>609</v>
      </c>
      <c r="Q238" t="s">
        <v>610</v>
      </c>
      <c r="R238">
        <v>5403</v>
      </c>
      <c r="S238">
        <v>42023</v>
      </c>
      <c r="T238">
        <v>42024</v>
      </c>
      <c r="U238">
        <v>-126.05777999999999</v>
      </c>
      <c r="V238">
        <v>5</v>
      </c>
      <c r="W238">
        <v>615.54</v>
      </c>
      <c r="X238">
        <v>91212</v>
      </c>
      <c r="Y238" t="s">
        <v>3218</v>
      </c>
    </row>
    <row r="239" spans="1:25" x14ac:dyDescent="0.2">
      <c r="A239">
        <v>3095</v>
      </c>
      <c r="B239" t="s">
        <v>611</v>
      </c>
      <c r="C239" t="s">
        <v>1</v>
      </c>
      <c r="D239">
        <v>0.09</v>
      </c>
      <c r="E239">
        <v>207.48</v>
      </c>
      <c r="F239">
        <v>0.99</v>
      </c>
      <c r="G239" t="s">
        <v>14</v>
      </c>
      <c r="H239" t="s">
        <v>15</v>
      </c>
      <c r="I239" t="s">
        <v>24</v>
      </c>
      <c r="J239" t="s">
        <v>71</v>
      </c>
      <c r="K239" t="s">
        <v>49</v>
      </c>
      <c r="L239" t="s">
        <v>612</v>
      </c>
      <c r="M239">
        <v>0.55000000000000004</v>
      </c>
      <c r="N239" t="s">
        <v>8</v>
      </c>
      <c r="O239" t="s">
        <v>87</v>
      </c>
      <c r="P239" t="s">
        <v>293</v>
      </c>
      <c r="Q239" t="s">
        <v>613</v>
      </c>
      <c r="R239">
        <v>45011</v>
      </c>
      <c r="S239">
        <v>42023</v>
      </c>
      <c r="T239">
        <v>42025</v>
      </c>
      <c r="U239">
        <v>683.9556</v>
      </c>
      <c r="V239">
        <v>5</v>
      </c>
      <c r="W239">
        <v>991.24</v>
      </c>
      <c r="X239">
        <v>86220</v>
      </c>
      <c r="Y239" t="s">
        <v>3218</v>
      </c>
    </row>
    <row r="240" spans="1:25" x14ac:dyDescent="0.2">
      <c r="A240">
        <v>259</v>
      </c>
      <c r="B240" t="s">
        <v>614</v>
      </c>
      <c r="C240" t="s">
        <v>23</v>
      </c>
      <c r="D240">
        <v>0.09</v>
      </c>
      <c r="E240">
        <v>2.88</v>
      </c>
      <c r="F240">
        <v>0.7</v>
      </c>
      <c r="G240" t="s">
        <v>14</v>
      </c>
      <c r="H240" t="s">
        <v>15</v>
      </c>
      <c r="I240" t="s">
        <v>24</v>
      </c>
      <c r="J240" t="s">
        <v>25</v>
      </c>
      <c r="K240" t="s">
        <v>26</v>
      </c>
      <c r="L240" t="s">
        <v>615</v>
      </c>
      <c r="M240">
        <v>0.56000000000000005</v>
      </c>
      <c r="N240" t="s">
        <v>8</v>
      </c>
      <c r="O240" t="s">
        <v>35</v>
      </c>
      <c r="P240" t="s">
        <v>616</v>
      </c>
      <c r="Q240" t="s">
        <v>617</v>
      </c>
      <c r="R240">
        <v>87505</v>
      </c>
      <c r="S240">
        <v>42023</v>
      </c>
      <c r="T240">
        <v>42023</v>
      </c>
      <c r="U240">
        <v>5.7531999999999996</v>
      </c>
      <c r="V240">
        <v>10</v>
      </c>
      <c r="W240">
        <v>26.38</v>
      </c>
      <c r="X240">
        <v>85857</v>
      </c>
      <c r="Y240" t="s">
        <v>3217</v>
      </c>
    </row>
    <row r="241" spans="1:25" x14ac:dyDescent="0.2">
      <c r="A241">
        <v>3155</v>
      </c>
      <c r="B241" t="s">
        <v>618</v>
      </c>
      <c r="C241" t="s">
        <v>1</v>
      </c>
      <c r="D241">
        <v>0.02</v>
      </c>
      <c r="E241">
        <v>60.22</v>
      </c>
      <c r="F241">
        <v>3.5</v>
      </c>
      <c r="G241" t="s">
        <v>14</v>
      </c>
      <c r="H241" t="s">
        <v>70</v>
      </c>
      <c r="I241" t="s">
        <v>24</v>
      </c>
      <c r="J241" t="s">
        <v>71</v>
      </c>
      <c r="K241" t="s">
        <v>49</v>
      </c>
      <c r="L241" t="s">
        <v>619</v>
      </c>
      <c r="M241">
        <v>0.56999999999999995</v>
      </c>
      <c r="N241" t="s">
        <v>8</v>
      </c>
      <c r="O241" t="s">
        <v>9</v>
      </c>
      <c r="P241" t="s">
        <v>99</v>
      </c>
      <c r="Q241" t="s">
        <v>308</v>
      </c>
      <c r="R241">
        <v>32771</v>
      </c>
      <c r="S241">
        <v>42024</v>
      </c>
      <c r="T241">
        <v>42025</v>
      </c>
      <c r="U241">
        <v>-193.91399999999999</v>
      </c>
      <c r="V241">
        <v>9</v>
      </c>
      <c r="W241">
        <v>541.76</v>
      </c>
      <c r="X241">
        <v>86898</v>
      </c>
      <c r="Y241" t="s">
        <v>3215</v>
      </c>
    </row>
    <row r="242" spans="1:25" x14ac:dyDescent="0.2">
      <c r="A242">
        <v>32</v>
      </c>
      <c r="B242" t="s">
        <v>620</v>
      </c>
      <c r="C242" t="s">
        <v>92</v>
      </c>
      <c r="D242">
        <v>0.09</v>
      </c>
      <c r="E242">
        <v>125.99</v>
      </c>
      <c r="F242">
        <v>7.69</v>
      </c>
      <c r="G242" t="s">
        <v>63</v>
      </c>
      <c r="H242" t="s">
        <v>70</v>
      </c>
      <c r="I242" t="s">
        <v>16</v>
      </c>
      <c r="J242" t="s">
        <v>111</v>
      </c>
      <c r="K242" t="s">
        <v>49</v>
      </c>
      <c r="L242" t="s">
        <v>621</v>
      </c>
      <c r="M242">
        <v>0.59</v>
      </c>
      <c r="N242" t="s">
        <v>8</v>
      </c>
      <c r="O242" t="s">
        <v>35</v>
      </c>
      <c r="P242" t="s">
        <v>115</v>
      </c>
      <c r="Q242" t="s">
        <v>622</v>
      </c>
      <c r="R242">
        <v>97526</v>
      </c>
      <c r="S242">
        <v>42024</v>
      </c>
      <c r="T242">
        <v>42026</v>
      </c>
      <c r="U242">
        <v>209.99700000000001</v>
      </c>
      <c r="V242">
        <v>8</v>
      </c>
      <c r="W242">
        <v>783.55</v>
      </c>
      <c r="X242">
        <v>89202</v>
      </c>
      <c r="Y242" t="s">
        <v>3217</v>
      </c>
    </row>
    <row r="243" spans="1:25" x14ac:dyDescent="0.2">
      <c r="A243">
        <v>493</v>
      </c>
      <c r="B243" t="s">
        <v>623</v>
      </c>
      <c r="C243" t="s">
        <v>46</v>
      </c>
      <c r="D243">
        <v>0.02</v>
      </c>
      <c r="E243">
        <v>6.48</v>
      </c>
      <c r="F243">
        <v>6.6</v>
      </c>
      <c r="G243" t="s">
        <v>14</v>
      </c>
      <c r="H243" t="s">
        <v>15</v>
      </c>
      <c r="I243" t="s">
        <v>24</v>
      </c>
      <c r="J243" t="s">
        <v>64</v>
      </c>
      <c r="K243" t="s">
        <v>49</v>
      </c>
      <c r="L243" t="s">
        <v>624</v>
      </c>
      <c r="M243">
        <v>0.37</v>
      </c>
      <c r="N243" t="s">
        <v>8</v>
      </c>
      <c r="O243" t="s">
        <v>35</v>
      </c>
      <c r="P243" t="s">
        <v>42</v>
      </c>
      <c r="Q243" t="s">
        <v>625</v>
      </c>
      <c r="R243">
        <v>98158</v>
      </c>
      <c r="S243">
        <v>42024</v>
      </c>
      <c r="T243">
        <v>42026</v>
      </c>
      <c r="U243">
        <v>-92.05</v>
      </c>
      <c r="V243">
        <v>10</v>
      </c>
      <c r="W243">
        <v>66.709999999999994</v>
      </c>
      <c r="X243">
        <v>88906</v>
      </c>
      <c r="Y243" t="s">
        <v>3217</v>
      </c>
    </row>
    <row r="244" spans="1:25" x14ac:dyDescent="0.2">
      <c r="A244">
        <v>493</v>
      </c>
      <c r="B244" t="s">
        <v>623</v>
      </c>
      <c r="C244" t="s">
        <v>46</v>
      </c>
      <c r="D244">
        <v>0.04</v>
      </c>
      <c r="E244">
        <v>17.149999999999999</v>
      </c>
      <c r="F244">
        <v>4.96</v>
      </c>
      <c r="G244" t="s">
        <v>14</v>
      </c>
      <c r="H244" t="s">
        <v>15</v>
      </c>
      <c r="I244" t="s">
        <v>24</v>
      </c>
      <c r="J244" t="s">
        <v>54</v>
      </c>
      <c r="K244" t="s">
        <v>49</v>
      </c>
      <c r="L244" t="s">
        <v>626</v>
      </c>
      <c r="M244">
        <v>0.57999999999999996</v>
      </c>
      <c r="N244" t="s">
        <v>8</v>
      </c>
      <c r="O244" t="s">
        <v>35</v>
      </c>
      <c r="P244" t="s">
        <v>42</v>
      </c>
      <c r="Q244" t="s">
        <v>625</v>
      </c>
      <c r="R244">
        <v>98158</v>
      </c>
      <c r="S244">
        <v>42024</v>
      </c>
      <c r="T244">
        <v>42025</v>
      </c>
      <c r="U244">
        <v>6.11</v>
      </c>
      <c r="V244">
        <v>5</v>
      </c>
      <c r="W244">
        <v>87.16</v>
      </c>
      <c r="X244">
        <v>88906</v>
      </c>
      <c r="Y244" t="s">
        <v>3217</v>
      </c>
    </row>
    <row r="245" spans="1:25" x14ac:dyDescent="0.2">
      <c r="A245">
        <v>524</v>
      </c>
      <c r="B245" t="s">
        <v>627</v>
      </c>
      <c r="C245" t="s">
        <v>46</v>
      </c>
      <c r="D245">
        <v>0.03</v>
      </c>
      <c r="E245">
        <v>1270.99</v>
      </c>
      <c r="F245">
        <v>19.989999999999998</v>
      </c>
      <c r="G245" t="s">
        <v>14</v>
      </c>
      <c r="H245" t="s">
        <v>15</v>
      </c>
      <c r="I245" t="s">
        <v>24</v>
      </c>
      <c r="J245" t="s">
        <v>48</v>
      </c>
      <c r="K245" t="s">
        <v>49</v>
      </c>
      <c r="L245" t="s">
        <v>628</v>
      </c>
      <c r="M245">
        <v>0.35</v>
      </c>
      <c r="N245" t="s">
        <v>8</v>
      </c>
      <c r="O245" t="s">
        <v>9</v>
      </c>
      <c r="P245" t="s">
        <v>376</v>
      </c>
      <c r="Q245" t="s">
        <v>629</v>
      </c>
      <c r="R245">
        <v>37922</v>
      </c>
      <c r="S245">
        <v>42024</v>
      </c>
      <c r="T245">
        <v>42026</v>
      </c>
      <c r="U245">
        <v>363.55200000000002</v>
      </c>
      <c r="V245">
        <v>2</v>
      </c>
      <c r="W245">
        <v>2589.0100000000002</v>
      </c>
      <c r="X245">
        <v>91127</v>
      </c>
      <c r="Y245" t="s">
        <v>3215</v>
      </c>
    </row>
    <row r="246" spans="1:25" x14ac:dyDescent="0.2">
      <c r="A246">
        <v>524</v>
      </c>
      <c r="B246" t="s">
        <v>627</v>
      </c>
      <c r="C246" t="s">
        <v>46</v>
      </c>
      <c r="D246">
        <v>7.0000000000000007E-2</v>
      </c>
      <c r="E246">
        <v>2036.48</v>
      </c>
      <c r="F246">
        <v>14.7</v>
      </c>
      <c r="G246" t="s">
        <v>2</v>
      </c>
      <c r="H246" t="s">
        <v>15</v>
      </c>
      <c r="I246" t="s">
        <v>16</v>
      </c>
      <c r="J246" t="s">
        <v>32</v>
      </c>
      <c r="K246" t="s">
        <v>33</v>
      </c>
      <c r="L246" t="s">
        <v>34</v>
      </c>
      <c r="M246">
        <v>0.55000000000000004</v>
      </c>
      <c r="N246" t="s">
        <v>8</v>
      </c>
      <c r="O246" t="s">
        <v>9</v>
      </c>
      <c r="P246" t="s">
        <v>376</v>
      </c>
      <c r="Q246" t="s">
        <v>629</v>
      </c>
      <c r="R246">
        <v>37922</v>
      </c>
      <c r="S246">
        <v>42024</v>
      </c>
      <c r="T246">
        <v>42026</v>
      </c>
      <c r="U246">
        <v>-11.536</v>
      </c>
      <c r="V246">
        <v>1</v>
      </c>
      <c r="W246">
        <v>1893.93</v>
      </c>
      <c r="X246">
        <v>91127</v>
      </c>
      <c r="Y246" t="s">
        <v>3215</v>
      </c>
    </row>
    <row r="247" spans="1:25" x14ac:dyDescent="0.2">
      <c r="A247">
        <v>549</v>
      </c>
      <c r="B247" t="s">
        <v>630</v>
      </c>
      <c r="C247" t="s">
        <v>46</v>
      </c>
      <c r="D247">
        <v>0.02</v>
      </c>
      <c r="E247">
        <v>7.1</v>
      </c>
      <c r="F247">
        <v>6.05</v>
      </c>
      <c r="G247" t="s">
        <v>14</v>
      </c>
      <c r="H247" t="s">
        <v>70</v>
      </c>
      <c r="I247" t="s">
        <v>24</v>
      </c>
      <c r="J247" t="s">
        <v>48</v>
      </c>
      <c r="K247" t="s">
        <v>49</v>
      </c>
      <c r="L247" t="s">
        <v>227</v>
      </c>
      <c r="M247">
        <v>0.39</v>
      </c>
      <c r="N247" t="s">
        <v>8</v>
      </c>
      <c r="O247" t="s">
        <v>35</v>
      </c>
      <c r="P247" t="s">
        <v>616</v>
      </c>
      <c r="Q247" t="s">
        <v>171</v>
      </c>
      <c r="R247">
        <v>88201</v>
      </c>
      <c r="S247">
        <v>42024</v>
      </c>
      <c r="T247">
        <v>42024</v>
      </c>
      <c r="U247">
        <v>-66.378</v>
      </c>
      <c r="V247">
        <v>9</v>
      </c>
      <c r="W247">
        <v>66.319999999999993</v>
      </c>
      <c r="X247">
        <v>90908</v>
      </c>
      <c r="Y247" t="s">
        <v>3217</v>
      </c>
    </row>
    <row r="248" spans="1:25" x14ac:dyDescent="0.2">
      <c r="A248">
        <v>2464</v>
      </c>
      <c r="B248" t="s">
        <v>631</v>
      </c>
      <c r="C248" t="s">
        <v>46</v>
      </c>
      <c r="D248">
        <v>0.05</v>
      </c>
      <c r="E248">
        <v>6.28</v>
      </c>
      <c r="F248">
        <v>5.36</v>
      </c>
      <c r="G248" t="s">
        <v>14</v>
      </c>
      <c r="H248" t="s">
        <v>15</v>
      </c>
      <c r="I248" t="s">
        <v>24</v>
      </c>
      <c r="J248" t="s">
        <v>48</v>
      </c>
      <c r="K248" t="s">
        <v>49</v>
      </c>
      <c r="L248" t="s">
        <v>632</v>
      </c>
      <c r="M248">
        <v>0.4</v>
      </c>
      <c r="N248" t="s">
        <v>8</v>
      </c>
      <c r="O248" t="s">
        <v>9</v>
      </c>
      <c r="P248" t="s">
        <v>144</v>
      </c>
      <c r="Q248" t="s">
        <v>633</v>
      </c>
      <c r="R248">
        <v>71111</v>
      </c>
      <c r="S248">
        <v>42024</v>
      </c>
      <c r="T248">
        <v>42027</v>
      </c>
      <c r="U248">
        <v>1.278</v>
      </c>
      <c r="V248">
        <v>6</v>
      </c>
      <c r="W248">
        <v>38.04</v>
      </c>
      <c r="X248">
        <v>88714</v>
      </c>
      <c r="Y248" t="s">
        <v>3215</v>
      </c>
    </row>
    <row r="249" spans="1:25" x14ac:dyDescent="0.2">
      <c r="A249">
        <v>2464</v>
      </c>
      <c r="B249" t="s">
        <v>631</v>
      </c>
      <c r="C249" t="s">
        <v>46</v>
      </c>
      <c r="D249">
        <v>0.04</v>
      </c>
      <c r="E249">
        <v>3.08</v>
      </c>
      <c r="F249">
        <v>0.99</v>
      </c>
      <c r="G249" t="s">
        <v>14</v>
      </c>
      <c r="H249" t="s">
        <v>15</v>
      </c>
      <c r="I249" t="s">
        <v>24</v>
      </c>
      <c r="J249" t="s">
        <v>128</v>
      </c>
      <c r="K249" t="s">
        <v>49</v>
      </c>
      <c r="L249" t="s">
        <v>634</v>
      </c>
      <c r="M249">
        <v>0.37</v>
      </c>
      <c r="N249" t="s">
        <v>8</v>
      </c>
      <c r="O249" t="s">
        <v>9</v>
      </c>
      <c r="P249" t="s">
        <v>144</v>
      </c>
      <c r="Q249" t="s">
        <v>633</v>
      </c>
      <c r="R249">
        <v>71111</v>
      </c>
      <c r="S249">
        <v>42024</v>
      </c>
      <c r="T249">
        <v>42025</v>
      </c>
      <c r="U249">
        <v>424.29</v>
      </c>
      <c r="V249">
        <v>14</v>
      </c>
      <c r="W249">
        <v>42.53</v>
      </c>
      <c r="X249">
        <v>88714</v>
      </c>
      <c r="Y249" t="s">
        <v>3215</v>
      </c>
    </row>
    <row r="250" spans="1:25" x14ac:dyDescent="0.2">
      <c r="A250">
        <v>1473</v>
      </c>
      <c r="B250" t="s">
        <v>635</v>
      </c>
      <c r="C250" t="s">
        <v>1</v>
      </c>
      <c r="D250">
        <v>0.04</v>
      </c>
      <c r="E250">
        <v>9.7799999999999994</v>
      </c>
      <c r="F250">
        <v>1.99</v>
      </c>
      <c r="G250" t="s">
        <v>63</v>
      </c>
      <c r="H250" t="s">
        <v>47</v>
      </c>
      <c r="I250" t="s">
        <v>16</v>
      </c>
      <c r="J250" t="s">
        <v>17</v>
      </c>
      <c r="K250" t="s">
        <v>18</v>
      </c>
      <c r="L250" t="s">
        <v>636</v>
      </c>
      <c r="M250">
        <v>0.43</v>
      </c>
      <c r="N250" t="s">
        <v>8</v>
      </c>
      <c r="O250" t="s">
        <v>87</v>
      </c>
      <c r="P250" t="s">
        <v>293</v>
      </c>
      <c r="Q250" t="s">
        <v>637</v>
      </c>
      <c r="R250">
        <v>44691</v>
      </c>
      <c r="S250">
        <v>42025</v>
      </c>
      <c r="T250">
        <v>42026</v>
      </c>
      <c r="U250">
        <v>61.292700000000004</v>
      </c>
      <c r="V250">
        <v>9</v>
      </c>
      <c r="W250">
        <v>88.83</v>
      </c>
      <c r="X250">
        <v>87076</v>
      </c>
      <c r="Y250" t="s">
        <v>3218</v>
      </c>
    </row>
    <row r="251" spans="1:25" x14ac:dyDescent="0.2">
      <c r="A251">
        <v>1788</v>
      </c>
      <c r="B251" t="s">
        <v>638</v>
      </c>
      <c r="C251" t="s">
        <v>1</v>
      </c>
      <c r="D251">
        <v>0.04</v>
      </c>
      <c r="E251">
        <v>205.99</v>
      </c>
      <c r="F251">
        <v>8.99</v>
      </c>
      <c r="G251" t="s">
        <v>14</v>
      </c>
      <c r="H251" t="s">
        <v>15</v>
      </c>
      <c r="I251" t="s">
        <v>16</v>
      </c>
      <c r="J251" t="s">
        <v>111</v>
      </c>
      <c r="K251" t="s">
        <v>49</v>
      </c>
      <c r="L251" t="s">
        <v>639</v>
      </c>
      <c r="M251">
        <v>0.56000000000000005</v>
      </c>
      <c r="N251" t="s">
        <v>8</v>
      </c>
      <c r="O251" t="s">
        <v>9</v>
      </c>
      <c r="P251" t="s">
        <v>51</v>
      </c>
      <c r="Q251" t="s">
        <v>640</v>
      </c>
      <c r="R251">
        <v>30188</v>
      </c>
      <c r="S251">
        <v>42025</v>
      </c>
      <c r="T251">
        <v>42026</v>
      </c>
      <c r="U251">
        <v>960.98400000000004</v>
      </c>
      <c r="V251">
        <v>6</v>
      </c>
      <c r="W251">
        <v>1008.53</v>
      </c>
      <c r="X251">
        <v>88256</v>
      </c>
      <c r="Y251" t="s">
        <v>3215</v>
      </c>
    </row>
    <row r="252" spans="1:25" x14ac:dyDescent="0.2">
      <c r="A252">
        <v>263</v>
      </c>
      <c r="B252" t="s">
        <v>641</v>
      </c>
      <c r="C252" t="s">
        <v>13</v>
      </c>
      <c r="D252">
        <v>0.05</v>
      </c>
      <c r="E252">
        <v>31.76</v>
      </c>
      <c r="F252">
        <v>45.51</v>
      </c>
      <c r="G252" t="s">
        <v>2</v>
      </c>
      <c r="H252" t="s">
        <v>3</v>
      </c>
      <c r="I252" t="s">
        <v>4</v>
      </c>
      <c r="J252" t="s">
        <v>5</v>
      </c>
      <c r="K252" t="s">
        <v>6</v>
      </c>
      <c r="L252" t="s">
        <v>642</v>
      </c>
      <c r="M252">
        <v>0.65</v>
      </c>
      <c r="N252" t="s">
        <v>8</v>
      </c>
      <c r="O252" t="s">
        <v>87</v>
      </c>
      <c r="P252" t="s">
        <v>293</v>
      </c>
      <c r="Q252" t="s">
        <v>643</v>
      </c>
      <c r="R252">
        <v>44106</v>
      </c>
      <c r="S252">
        <v>42025</v>
      </c>
      <c r="T252">
        <v>42027</v>
      </c>
      <c r="U252">
        <v>-2177.9860960000001</v>
      </c>
      <c r="V252">
        <v>9</v>
      </c>
      <c r="W252">
        <v>304.33999999999997</v>
      </c>
      <c r="X252">
        <v>86297</v>
      </c>
      <c r="Y252" t="s">
        <v>3218</v>
      </c>
    </row>
    <row r="253" spans="1:25" x14ac:dyDescent="0.2">
      <c r="A253">
        <v>2423</v>
      </c>
      <c r="B253" t="s">
        <v>644</v>
      </c>
      <c r="C253" t="s">
        <v>23</v>
      </c>
      <c r="D253">
        <v>0.04</v>
      </c>
      <c r="E253">
        <v>100.98</v>
      </c>
      <c r="F253">
        <v>7.18</v>
      </c>
      <c r="G253" t="s">
        <v>14</v>
      </c>
      <c r="H253" t="s">
        <v>47</v>
      </c>
      <c r="I253" t="s">
        <v>16</v>
      </c>
      <c r="J253" t="s">
        <v>17</v>
      </c>
      <c r="K253" t="s">
        <v>49</v>
      </c>
      <c r="L253" t="s">
        <v>645</v>
      </c>
      <c r="M253">
        <v>0.4</v>
      </c>
      <c r="N253" t="s">
        <v>8</v>
      </c>
      <c r="O253" t="s">
        <v>28</v>
      </c>
      <c r="P253" t="s">
        <v>163</v>
      </c>
      <c r="Q253" t="s">
        <v>646</v>
      </c>
      <c r="R253">
        <v>76053</v>
      </c>
      <c r="S253">
        <v>42025</v>
      </c>
      <c r="T253">
        <v>42030</v>
      </c>
      <c r="U253">
        <v>269.94</v>
      </c>
      <c r="V253">
        <v>4</v>
      </c>
      <c r="W253">
        <v>414.91</v>
      </c>
      <c r="X253">
        <v>89054</v>
      </c>
      <c r="Y253" t="s">
        <v>3216</v>
      </c>
    </row>
    <row r="254" spans="1:25" x14ac:dyDescent="0.2">
      <c r="A254">
        <v>2882</v>
      </c>
      <c r="B254" t="s">
        <v>647</v>
      </c>
      <c r="C254" t="s">
        <v>23</v>
      </c>
      <c r="D254">
        <v>0.02</v>
      </c>
      <c r="E254">
        <v>43.98</v>
      </c>
      <c r="F254">
        <v>1.99</v>
      </c>
      <c r="G254" t="s">
        <v>14</v>
      </c>
      <c r="H254" t="s">
        <v>15</v>
      </c>
      <c r="I254" t="s">
        <v>16</v>
      </c>
      <c r="J254" t="s">
        <v>17</v>
      </c>
      <c r="K254" t="s">
        <v>18</v>
      </c>
      <c r="L254" t="s">
        <v>648</v>
      </c>
      <c r="M254">
        <v>0.44</v>
      </c>
      <c r="N254" t="s">
        <v>8</v>
      </c>
      <c r="O254" t="s">
        <v>9</v>
      </c>
      <c r="P254" t="s">
        <v>73</v>
      </c>
      <c r="Q254" t="s">
        <v>649</v>
      </c>
      <c r="R254">
        <v>28206</v>
      </c>
      <c r="S254">
        <v>42025</v>
      </c>
      <c r="T254">
        <v>42029</v>
      </c>
      <c r="U254">
        <v>333.76049999999998</v>
      </c>
      <c r="V254">
        <v>40</v>
      </c>
      <c r="W254">
        <v>1724.01</v>
      </c>
      <c r="X254">
        <v>50917</v>
      </c>
      <c r="Y254" t="s">
        <v>3215</v>
      </c>
    </row>
    <row r="255" spans="1:25" x14ac:dyDescent="0.2">
      <c r="A255">
        <v>1402</v>
      </c>
      <c r="B255" t="s">
        <v>507</v>
      </c>
      <c r="C255" t="s">
        <v>92</v>
      </c>
      <c r="D255">
        <v>0.04</v>
      </c>
      <c r="E255">
        <v>30.73</v>
      </c>
      <c r="F255">
        <v>4</v>
      </c>
      <c r="G255" t="s">
        <v>14</v>
      </c>
      <c r="H255" t="s">
        <v>47</v>
      </c>
      <c r="I255" t="s">
        <v>16</v>
      </c>
      <c r="J255" t="s">
        <v>17</v>
      </c>
      <c r="K255" t="s">
        <v>49</v>
      </c>
      <c r="L255" t="s">
        <v>650</v>
      </c>
      <c r="M255">
        <v>0.75</v>
      </c>
      <c r="N255" t="s">
        <v>8</v>
      </c>
      <c r="O255" t="s">
        <v>28</v>
      </c>
      <c r="P255" t="s">
        <v>79</v>
      </c>
      <c r="Q255" t="s">
        <v>509</v>
      </c>
      <c r="R255">
        <v>60653</v>
      </c>
      <c r="S255">
        <v>42025</v>
      </c>
      <c r="T255">
        <v>42026</v>
      </c>
      <c r="U255">
        <v>-20.79</v>
      </c>
      <c r="V255">
        <v>48</v>
      </c>
      <c r="W255">
        <v>1420.84</v>
      </c>
      <c r="X255">
        <v>43079</v>
      </c>
      <c r="Y255" t="s">
        <v>3216</v>
      </c>
    </row>
    <row r="256" spans="1:25" x14ac:dyDescent="0.2">
      <c r="A256">
        <v>1405</v>
      </c>
      <c r="B256" t="s">
        <v>510</v>
      </c>
      <c r="C256" t="s">
        <v>92</v>
      </c>
      <c r="D256">
        <v>0.04</v>
      </c>
      <c r="E256">
        <v>30.73</v>
      </c>
      <c r="F256">
        <v>4</v>
      </c>
      <c r="G256" t="s">
        <v>14</v>
      </c>
      <c r="H256" t="s">
        <v>47</v>
      </c>
      <c r="I256" t="s">
        <v>16</v>
      </c>
      <c r="J256" t="s">
        <v>17</v>
      </c>
      <c r="K256" t="s">
        <v>49</v>
      </c>
      <c r="L256" t="s">
        <v>650</v>
      </c>
      <c r="M256">
        <v>0.75</v>
      </c>
      <c r="N256" t="s">
        <v>8</v>
      </c>
      <c r="O256" t="s">
        <v>28</v>
      </c>
      <c r="P256" t="s">
        <v>265</v>
      </c>
      <c r="Q256" t="s">
        <v>511</v>
      </c>
      <c r="R256">
        <v>49017</v>
      </c>
      <c r="S256">
        <v>42025</v>
      </c>
      <c r="T256">
        <v>42026</v>
      </c>
      <c r="U256">
        <v>-20.79</v>
      </c>
      <c r="V256">
        <v>12</v>
      </c>
      <c r="W256">
        <v>355.21</v>
      </c>
      <c r="X256">
        <v>86145</v>
      </c>
      <c r="Y256" t="s">
        <v>3216</v>
      </c>
    </row>
    <row r="257" spans="1:25" x14ac:dyDescent="0.2">
      <c r="A257">
        <v>2796</v>
      </c>
      <c r="B257" t="s">
        <v>651</v>
      </c>
      <c r="C257" t="s">
        <v>92</v>
      </c>
      <c r="D257">
        <v>0.02</v>
      </c>
      <c r="E257">
        <v>30.44</v>
      </c>
      <c r="F257">
        <v>1.49</v>
      </c>
      <c r="G257" t="s">
        <v>14</v>
      </c>
      <c r="H257" t="s">
        <v>70</v>
      </c>
      <c r="I257" t="s">
        <v>24</v>
      </c>
      <c r="J257" t="s">
        <v>48</v>
      </c>
      <c r="K257" t="s">
        <v>49</v>
      </c>
      <c r="L257" t="s">
        <v>652</v>
      </c>
      <c r="M257">
        <v>0.37</v>
      </c>
      <c r="N257" t="s">
        <v>8</v>
      </c>
      <c r="O257" t="s">
        <v>28</v>
      </c>
      <c r="P257" t="s">
        <v>189</v>
      </c>
      <c r="Q257" t="s">
        <v>653</v>
      </c>
      <c r="R257">
        <v>51106</v>
      </c>
      <c r="S257">
        <v>42025</v>
      </c>
      <c r="T257">
        <v>42027</v>
      </c>
      <c r="U257">
        <v>266.76089999999999</v>
      </c>
      <c r="V257">
        <v>12</v>
      </c>
      <c r="W257">
        <v>386.61</v>
      </c>
      <c r="X257">
        <v>87553</v>
      </c>
      <c r="Y257" t="s">
        <v>3216</v>
      </c>
    </row>
    <row r="258" spans="1:25" x14ac:dyDescent="0.2">
      <c r="A258">
        <v>2797</v>
      </c>
      <c r="B258" t="s">
        <v>366</v>
      </c>
      <c r="C258" t="s">
        <v>92</v>
      </c>
      <c r="D258">
        <v>0.02</v>
      </c>
      <c r="E258">
        <v>4.91</v>
      </c>
      <c r="F258">
        <v>0.5</v>
      </c>
      <c r="G258" t="s">
        <v>14</v>
      </c>
      <c r="H258" t="s">
        <v>70</v>
      </c>
      <c r="I258" t="s">
        <v>24</v>
      </c>
      <c r="J258" t="s">
        <v>128</v>
      </c>
      <c r="K258" t="s">
        <v>49</v>
      </c>
      <c r="L258" t="s">
        <v>553</v>
      </c>
      <c r="M258">
        <v>0.36</v>
      </c>
      <c r="N258" t="s">
        <v>8</v>
      </c>
      <c r="O258" t="s">
        <v>87</v>
      </c>
      <c r="P258" t="s">
        <v>296</v>
      </c>
      <c r="Q258" t="s">
        <v>368</v>
      </c>
      <c r="R258">
        <v>15122</v>
      </c>
      <c r="S258">
        <v>42025</v>
      </c>
      <c r="T258">
        <v>42026</v>
      </c>
      <c r="U258">
        <v>29.883900000000001</v>
      </c>
      <c r="V258">
        <v>9</v>
      </c>
      <c r="W258">
        <v>43.31</v>
      </c>
      <c r="X258">
        <v>87553</v>
      </c>
      <c r="Y258" t="s">
        <v>3218</v>
      </c>
    </row>
    <row r="259" spans="1:25" x14ac:dyDescent="0.2">
      <c r="A259">
        <v>2855</v>
      </c>
      <c r="B259" t="s">
        <v>654</v>
      </c>
      <c r="C259" t="s">
        <v>92</v>
      </c>
      <c r="D259">
        <v>0.08</v>
      </c>
      <c r="E259">
        <v>7.84</v>
      </c>
      <c r="F259">
        <v>4.71</v>
      </c>
      <c r="G259" t="s">
        <v>14</v>
      </c>
      <c r="H259" t="s">
        <v>70</v>
      </c>
      <c r="I259" t="s">
        <v>24</v>
      </c>
      <c r="J259" t="s">
        <v>48</v>
      </c>
      <c r="K259" t="s">
        <v>49</v>
      </c>
      <c r="L259" t="s">
        <v>655</v>
      </c>
      <c r="M259">
        <v>0.35</v>
      </c>
      <c r="N259" t="s">
        <v>8</v>
      </c>
      <c r="O259" t="s">
        <v>35</v>
      </c>
      <c r="P259" t="s">
        <v>42</v>
      </c>
      <c r="Q259" t="s">
        <v>656</v>
      </c>
      <c r="R259">
        <v>98198</v>
      </c>
      <c r="S259">
        <v>42025</v>
      </c>
      <c r="T259">
        <v>42026</v>
      </c>
      <c r="U259">
        <v>-12.87678</v>
      </c>
      <c r="V259">
        <v>10</v>
      </c>
      <c r="W259">
        <v>76.16</v>
      </c>
      <c r="X259">
        <v>87316</v>
      </c>
      <c r="Y259" t="s">
        <v>3217</v>
      </c>
    </row>
    <row r="260" spans="1:25" x14ac:dyDescent="0.2">
      <c r="A260">
        <v>2855</v>
      </c>
      <c r="B260" t="s">
        <v>654</v>
      </c>
      <c r="C260" t="s">
        <v>92</v>
      </c>
      <c r="D260">
        <v>0.03</v>
      </c>
      <c r="E260">
        <v>105.34</v>
      </c>
      <c r="F260">
        <v>24.49</v>
      </c>
      <c r="G260" t="s">
        <v>14</v>
      </c>
      <c r="H260" t="s">
        <v>70</v>
      </c>
      <c r="I260" t="s">
        <v>4</v>
      </c>
      <c r="J260" t="s">
        <v>102</v>
      </c>
      <c r="K260" t="s">
        <v>40</v>
      </c>
      <c r="L260" t="s">
        <v>657</v>
      </c>
      <c r="M260">
        <v>0.61</v>
      </c>
      <c r="N260" t="s">
        <v>8</v>
      </c>
      <c r="O260" t="s">
        <v>35</v>
      </c>
      <c r="P260" t="s">
        <v>42</v>
      </c>
      <c r="Q260" t="s">
        <v>656</v>
      </c>
      <c r="R260">
        <v>98198</v>
      </c>
      <c r="S260">
        <v>42025</v>
      </c>
      <c r="T260">
        <v>42026</v>
      </c>
      <c r="U260">
        <v>618.13080000000002</v>
      </c>
      <c r="V260">
        <v>10</v>
      </c>
      <c r="W260">
        <v>1038.1400000000001</v>
      </c>
      <c r="X260">
        <v>87316</v>
      </c>
      <c r="Y260" t="s">
        <v>3217</v>
      </c>
    </row>
    <row r="261" spans="1:25" x14ac:dyDescent="0.2">
      <c r="A261">
        <v>584</v>
      </c>
      <c r="B261" t="s">
        <v>658</v>
      </c>
      <c r="C261" t="s">
        <v>46</v>
      </c>
      <c r="D261">
        <v>0.04</v>
      </c>
      <c r="E261">
        <v>15.51</v>
      </c>
      <c r="F261">
        <v>17.78</v>
      </c>
      <c r="G261" t="s">
        <v>14</v>
      </c>
      <c r="H261" t="s">
        <v>70</v>
      </c>
      <c r="I261" t="s">
        <v>24</v>
      </c>
      <c r="J261" t="s">
        <v>54</v>
      </c>
      <c r="K261" t="s">
        <v>49</v>
      </c>
      <c r="L261" t="s">
        <v>234</v>
      </c>
      <c r="M261">
        <v>0.59</v>
      </c>
      <c r="N261" t="s">
        <v>8</v>
      </c>
      <c r="O261" t="s">
        <v>87</v>
      </c>
      <c r="P261" t="s">
        <v>379</v>
      </c>
      <c r="Q261" t="s">
        <v>659</v>
      </c>
      <c r="R261">
        <v>1801</v>
      </c>
      <c r="S261">
        <v>42025</v>
      </c>
      <c r="T261">
        <v>42027</v>
      </c>
      <c r="U261">
        <v>-266.22000000000003</v>
      </c>
      <c r="V261">
        <v>7</v>
      </c>
      <c r="W261">
        <v>116.93</v>
      </c>
      <c r="X261">
        <v>88646</v>
      </c>
      <c r="Y261" t="s">
        <v>3218</v>
      </c>
    </row>
    <row r="262" spans="1:25" x14ac:dyDescent="0.2">
      <c r="A262">
        <v>1709</v>
      </c>
      <c r="B262" t="s">
        <v>660</v>
      </c>
      <c r="C262" t="s">
        <v>46</v>
      </c>
      <c r="D262">
        <v>0.01</v>
      </c>
      <c r="E262">
        <v>14.28</v>
      </c>
      <c r="F262">
        <v>2.99</v>
      </c>
      <c r="G262" t="s">
        <v>14</v>
      </c>
      <c r="H262" t="s">
        <v>15</v>
      </c>
      <c r="I262" t="s">
        <v>24</v>
      </c>
      <c r="J262" t="s">
        <v>48</v>
      </c>
      <c r="K262" t="s">
        <v>49</v>
      </c>
      <c r="L262" t="s">
        <v>661</v>
      </c>
      <c r="M262">
        <v>0.39</v>
      </c>
      <c r="N262" t="s">
        <v>8</v>
      </c>
      <c r="O262" t="s">
        <v>87</v>
      </c>
      <c r="P262" t="s">
        <v>296</v>
      </c>
      <c r="Q262" t="s">
        <v>662</v>
      </c>
      <c r="R262">
        <v>19464</v>
      </c>
      <c r="S262">
        <v>42025</v>
      </c>
      <c r="T262">
        <v>42026</v>
      </c>
      <c r="U262">
        <v>21.003499999999999</v>
      </c>
      <c r="V262">
        <v>2</v>
      </c>
      <c r="W262">
        <v>30.44</v>
      </c>
      <c r="X262">
        <v>88782</v>
      </c>
      <c r="Y262" t="s">
        <v>3218</v>
      </c>
    </row>
    <row r="263" spans="1:25" x14ac:dyDescent="0.2">
      <c r="A263">
        <v>1727</v>
      </c>
      <c r="B263" t="s">
        <v>663</v>
      </c>
      <c r="C263" t="s">
        <v>46</v>
      </c>
      <c r="D263">
        <v>0.1</v>
      </c>
      <c r="E263">
        <v>14.98</v>
      </c>
      <c r="F263">
        <v>7.69</v>
      </c>
      <c r="G263" t="s">
        <v>63</v>
      </c>
      <c r="H263" t="s">
        <v>3</v>
      </c>
      <c r="I263" t="s">
        <v>24</v>
      </c>
      <c r="J263" t="s">
        <v>54</v>
      </c>
      <c r="K263" t="s">
        <v>49</v>
      </c>
      <c r="L263" t="s">
        <v>664</v>
      </c>
      <c r="M263">
        <v>0.56999999999999995</v>
      </c>
      <c r="N263" t="s">
        <v>8</v>
      </c>
      <c r="O263" t="s">
        <v>87</v>
      </c>
      <c r="P263" t="s">
        <v>293</v>
      </c>
      <c r="Q263" t="s">
        <v>665</v>
      </c>
      <c r="R263">
        <v>44240</v>
      </c>
      <c r="S263">
        <v>42025</v>
      </c>
      <c r="T263">
        <v>42027</v>
      </c>
      <c r="U263">
        <v>-76.900000000000006</v>
      </c>
      <c r="V263">
        <v>8</v>
      </c>
      <c r="W263">
        <v>114.81</v>
      </c>
      <c r="X263">
        <v>87194</v>
      </c>
      <c r="Y263" t="s">
        <v>3218</v>
      </c>
    </row>
    <row r="264" spans="1:25" x14ac:dyDescent="0.2">
      <c r="A264">
        <v>1928</v>
      </c>
      <c r="B264" t="s">
        <v>666</v>
      </c>
      <c r="C264" t="s">
        <v>46</v>
      </c>
      <c r="D264">
        <v>0.1</v>
      </c>
      <c r="E264">
        <v>1889.99</v>
      </c>
      <c r="F264">
        <v>19.989999999999998</v>
      </c>
      <c r="G264" t="s">
        <v>14</v>
      </c>
      <c r="H264" t="s">
        <v>47</v>
      </c>
      <c r="I264" t="s">
        <v>24</v>
      </c>
      <c r="J264" t="s">
        <v>48</v>
      </c>
      <c r="K264" t="s">
        <v>49</v>
      </c>
      <c r="L264" t="s">
        <v>667</v>
      </c>
      <c r="M264">
        <v>0.36</v>
      </c>
      <c r="N264" t="s">
        <v>8</v>
      </c>
      <c r="O264" t="s">
        <v>9</v>
      </c>
      <c r="P264" t="s">
        <v>247</v>
      </c>
      <c r="Q264" t="s">
        <v>668</v>
      </c>
      <c r="R264">
        <v>29651</v>
      </c>
      <c r="S264">
        <v>42025</v>
      </c>
      <c r="T264">
        <v>42025</v>
      </c>
      <c r="U264">
        <v>-42.545999999999999</v>
      </c>
      <c r="V264">
        <v>1</v>
      </c>
      <c r="W264">
        <v>1786.04</v>
      </c>
      <c r="X264">
        <v>88580</v>
      </c>
      <c r="Y264" t="s">
        <v>3215</v>
      </c>
    </row>
    <row r="265" spans="1:25" x14ac:dyDescent="0.2">
      <c r="A265">
        <v>1989</v>
      </c>
      <c r="B265" t="s">
        <v>669</v>
      </c>
      <c r="C265" t="s">
        <v>46</v>
      </c>
      <c r="D265">
        <v>0.04</v>
      </c>
      <c r="E265">
        <v>355.98</v>
      </c>
      <c r="F265">
        <v>58.92</v>
      </c>
      <c r="G265" t="s">
        <v>2</v>
      </c>
      <c r="H265" t="s">
        <v>47</v>
      </c>
      <c r="I265" t="s">
        <v>4</v>
      </c>
      <c r="J265" t="s">
        <v>85</v>
      </c>
      <c r="K265" t="s">
        <v>33</v>
      </c>
      <c r="L265" t="s">
        <v>670</v>
      </c>
      <c r="M265">
        <v>0.64</v>
      </c>
      <c r="N265" t="s">
        <v>8</v>
      </c>
      <c r="O265" t="s">
        <v>35</v>
      </c>
      <c r="P265" t="s">
        <v>122</v>
      </c>
      <c r="Q265" t="s">
        <v>671</v>
      </c>
      <c r="R265">
        <v>84117</v>
      </c>
      <c r="S265">
        <v>42025</v>
      </c>
      <c r="T265">
        <v>42026</v>
      </c>
      <c r="U265">
        <v>882.93</v>
      </c>
      <c r="V265">
        <v>8</v>
      </c>
      <c r="W265">
        <v>2748.21</v>
      </c>
      <c r="X265">
        <v>90000</v>
      </c>
      <c r="Y265" t="s">
        <v>3217</v>
      </c>
    </row>
    <row r="266" spans="1:25" x14ac:dyDescent="0.2">
      <c r="A266">
        <v>1989</v>
      </c>
      <c r="B266" t="s">
        <v>669</v>
      </c>
      <c r="C266" t="s">
        <v>46</v>
      </c>
      <c r="D266">
        <v>0.09</v>
      </c>
      <c r="E266">
        <v>19.98</v>
      </c>
      <c r="F266">
        <v>8.68</v>
      </c>
      <c r="G266" t="s">
        <v>14</v>
      </c>
      <c r="H266" t="s">
        <v>47</v>
      </c>
      <c r="I266" t="s">
        <v>24</v>
      </c>
      <c r="J266" t="s">
        <v>64</v>
      </c>
      <c r="K266" t="s">
        <v>49</v>
      </c>
      <c r="L266" t="s">
        <v>672</v>
      </c>
      <c r="M266">
        <v>0.37</v>
      </c>
      <c r="N266" t="s">
        <v>8</v>
      </c>
      <c r="O266" t="s">
        <v>35</v>
      </c>
      <c r="P266" t="s">
        <v>122</v>
      </c>
      <c r="Q266" t="s">
        <v>671</v>
      </c>
      <c r="R266">
        <v>84117</v>
      </c>
      <c r="S266">
        <v>42025</v>
      </c>
      <c r="T266">
        <v>42026</v>
      </c>
      <c r="U266">
        <v>6.6803999999999997</v>
      </c>
      <c r="V266">
        <v>5</v>
      </c>
      <c r="W266">
        <v>93.19</v>
      </c>
      <c r="X266">
        <v>90000</v>
      </c>
      <c r="Y266" t="s">
        <v>3217</v>
      </c>
    </row>
    <row r="267" spans="1:25" x14ac:dyDescent="0.2">
      <c r="A267">
        <v>3229</v>
      </c>
      <c r="B267" t="s">
        <v>673</v>
      </c>
      <c r="C267" t="s">
        <v>46</v>
      </c>
      <c r="D267">
        <v>0.01</v>
      </c>
      <c r="E267">
        <v>24.95</v>
      </c>
      <c r="F267">
        <v>2.99</v>
      </c>
      <c r="G267" t="s">
        <v>14</v>
      </c>
      <c r="H267" t="s">
        <v>3</v>
      </c>
      <c r="I267" t="s">
        <v>24</v>
      </c>
      <c r="J267" t="s">
        <v>48</v>
      </c>
      <c r="K267" t="s">
        <v>49</v>
      </c>
      <c r="L267" t="s">
        <v>674</v>
      </c>
      <c r="M267">
        <v>0.39</v>
      </c>
      <c r="N267" t="s">
        <v>8</v>
      </c>
      <c r="O267" t="s">
        <v>28</v>
      </c>
      <c r="P267" t="s">
        <v>333</v>
      </c>
      <c r="Q267" t="s">
        <v>675</v>
      </c>
      <c r="R267">
        <v>54880</v>
      </c>
      <c r="S267">
        <v>42025</v>
      </c>
      <c r="T267">
        <v>42026</v>
      </c>
      <c r="U267">
        <v>261.38580000000002</v>
      </c>
      <c r="V267">
        <v>15</v>
      </c>
      <c r="W267">
        <v>378.82</v>
      </c>
      <c r="X267">
        <v>87435</v>
      </c>
      <c r="Y267" t="s">
        <v>3216</v>
      </c>
    </row>
    <row r="268" spans="1:25" x14ac:dyDescent="0.2">
      <c r="A268">
        <v>3230</v>
      </c>
      <c r="B268" t="s">
        <v>676</v>
      </c>
      <c r="C268" t="s">
        <v>46</v>
      </c>
      <c r="D268">
        <v>0</v>
      </c>
      <c r="E268">
        <v>15.98</v>
      </c>
      <c r="F268">
        <v>8.99</v>
      </c>
      <c r="G268" t="s">
        <v>14</v>
      </c>
      <c r="H268" t="s">
        <v>3</v>
      </c>
      <c r="I268" t="s">
        <v>16</v>
      </c>
      <c r="J268" t="s">
        <v>17</v>
      </c>
      <c r="K268" t="s">
        <v>18</v>
      </c>
      <c r="L268" t="s">
        <v>677</v>
      </c>
      <c r="M268">
        <v>0.64</v>
      </c>
      <c r="N268" t="s">
        <v>8</v>
      </c>
      <c r="O268" t="s">
        <v>28</v>
      </c>
      <c r="P268" t="s">
        <v>333</v>
      </c>
      <c r="Q268" t="s">
        <v>678</v>
      </c>
      <c r="R268">
        <v>53186</v>
      </c>
      <c r="S268">
        <v>42025</v>
      </c>
      <c r="T268">
        <v>42027</v>
      </c>
      <c r="U268">
        <v>-135.46</v>
      </c>
      <c r="V268">
        <v>9</v>
      </c>
      <c r="W268">
        <v>152.18</v>
      </c>
      <c r="X268">
        <v>87435</v>
      </c>
      <c r="Y268" t="s">
        <v>3216</v>
      </c>
    </row>
    <row r="269" spans="1:25" x14ac:dyDescent="0.2">
      <c r="A269">
        <v>151</v>
      </c>
      <c r="B269" t="s">
        <v>679</v>
      </c>
      <c r="C269" t="s">
        <v>1</v>
      </c>
      <c r="D269">
        <v>0.09</v>
      </c>
      <c r="E269">
        <v>32.979999999999997</v>
      </c>
      <c r="F269">
        <v>5.5</v>
      </c>
      <c r="G269" t="s">
        <v>14</v>
      </c>
      <c r="H269" t="s">
        <v>47</v>
      </c>
      <c r="I269" t="s">
        <v>16</v>
      </c>
      <c r="J269" t="s">
        <v>17</v>
      </c>
      <c r="K269" t="s">
        <v>49</v>
      </c>
      <c r="L269" t="s">
        <v>680</v>
      </c>
      <c r="M269">
        <v>0.75</v>
      </c>
      <c r="N269" t="s">
        <v>8</v>
      </c>
      <c r="O269" t="s">
        <v>9</v>
      </c>
      <c r="P269" t="s">
        <v>376</v>
      </c>
      <c r="Q269" t="s">
        <v>681</v>
      </c>
      <c r="R269">
        <v>37664</v>
      </c>
      <c r="S269">
        <v>42026</v>
      </c>
      <c r="T269">
        <v>42027</v>
      </c>
      <c r="U269">
        <v>-20.257999999999999</v>
      </c>
      <c r="V269">
        <v>2</v>
      </c>
      <c r="W269">
        <v>62.46</v>
      </c>
      <c r="X269">
        <v>89521</v>
      </c>
      <c r="Y269" t="s">
        <v>3215</v>
      </c>
    </row>
    <row r="270" spans="1:25" x14ac:dyDescent="0.2">
      <c r="A270">
        <v>1438</v>
      </c>
      <c r="B270" t="s">
        <v>682</v>
      </c>
      <c r="C270" t="s">
        <v>1</v>
      </c>
      <c r="D270">
        <v>0.01</v>
      </c>
      <c r="E270">
        <v>80.98</v>
      </c>
      <c r="F270">
        <v>35</v>
      </c>
      <c r="G270" t="s">
        <v>14</v>
      </c>
      <c r="H270" t="s">
        <v>70</v>
      </c>
      <c r="I270" t="s">
        <v>24</v>
      </c>
      <c r="J270" t="s">
        <v>54</v>
      </c>
      <c r="K270" t="s">
        <v>40</v>
      </c>
      <c r="L270" t="s">
        <v>683</v>
      </c>
      <c r="M270">
        <v>0.83</v>
      </c>
      <c r="N270" t="s">
        <v>8</v>
      </c>
      <c r="O270" t="s">
        <v>87</v>
      </c>
      <c r="P270" t="s">
        <v>293</v>
      </c>
      <c r="Q270" t="s">
        <v>684</v>
      </c>
      <c r="R270">
        <v>44035</v>
      </c>
      <c r="S270">
        <v>42026</v>
      </c>
      <c r="T270">
        <v>42028</v>
      </c>
      <c r="U270">
        <v>-409.37360000000001</v>
      </c>
      <c r="V270">
        <v>3</v>
      </c>
      <c r="W270">
        <v>267.83</v>
      </c>
      <c r="X270">
        <v>90120</v>
      </c>
      <c r="Y270" t="s">
        <v>3218</v>
      </c>
    </row>
    <row r="271" spans="1:25" x14ac:dyDescent="0.2">
      <c r="A271">
        <v>1959</v>
      </c>
      <c r="B271" t="s">
        <v>685</v>
      </c>
      <c r="C271" t="s">
        <v>1</v>
      </c>
      <c r="D271">
        <v>0</v>
      </c>
      <c r="E271">
        <v>20.28</v>
      </c>
      <c r="F271">
        <v>14.39</v>
      </c>
      <c r="G271" t="s">
        <v>14</v>
      </c>
      <c r="H271" t="s">
        <v>70</v>
      </c>
      <c r="I271" t="s">
        <v>4</v>
      </c>
      <c r="J271" t="s">
        <v>102</v>
      </c>
      <c r="K271" t="s">
        <v>49</v>
      </c>
      <c r="L271" t="s">
        <v>686</v>
      </c>
      <c r="M271">
        <v>0.47</v>
      </c>
      <c r="N271" t="s">
        <v>8</v>
      </c>
      <c r="O271" t="s">
        <v>9</v>
      </c>
      <c r="P271" t="s">
        <v>99</v>
      </c>
      <c r="Q271" t="s">
        <v>104</v>
      </c>
      <c r="R271">
        <v>33916</v>
      </c>
      <c r="S271">
        <v>42026</v>
      </c>
      <c r="T271">
        <v>42026</v>
      </c>
      <c r="U271">
        <v>-66.247299999999996</v>
      </c>
      <c r="V271">
        <v>9</v>
      </c>
      <c r="W271">
        <v>206.04</v>
      </c>
      <c r="X271">
        <v>28225</v>
      </c>
      <c r="Y271" t="s">
        <v>3215</v>
      </c>
    </row>
    <row r="272" spans="1:25" x14ac:dyDescent="0.2">
      <c r="A272">
        <v>1764</v>
      </c>
      <c r="B272" t="s">
        <v>687</v>
      </c>
      <c r="C272" t="s">
        <v>13</v>
      </c>
      <c r="D272">
        <v>0</v>
      </c>
      <c r="E272">
        <v>115.99</v>
      </c>
      <c r="F272">
        <v>5.92</v>
      </c>
      <c r="G272" t="s">
        <v>14</v>
      </c>
      <c r="H272" t="s">
        <v>15</v>
      </c>
      <c r="I272" t="s">
        <v>16</v>
      </c>
      <c r="J272" t="s">
        <v>111</v>
      </c>
      <c r="K272" t="s">
        <v>49</v>
      </c>
      <c r="L272" t="s">
        <v>688</v>
      </c>
      <c r="M272">
        <v>0.57999999999999996</v>
      </c>
      <c r="N272" t="s">
        <v>8</v>
      </c>
      <c r="O272" t="s">
        <v>9</v>
      </c>
      <c r="P272" t="s">
        <v>99</v>
      </c>
      <c r="Q272" t="s">
        <v>689</v>
      </c>
      <c r="R272">
        <v>34698</v>
      </c>
      <c r="S272">
        <v>42026</v>
      </c>
      <c r="T272">
        <v>42026</v>
      </c>
      <c r="U272">
        <v>-16.771999999999998</v>
      </c>
      <c r="V272">
        <v>11</v>
      </c>
      <c r="W272">
        <v>1160.42</v>
      </c>
      <c r="X272">
        <v>89775</v>
      </c>
      <c r="Y272" t="s">
        <v>3215</v>
      </c>
    </row>
    <row r="273" spans="1:25" x14ac:dyDescent="0.2">
      <c r="A273">
        <v>2456</v>
      </c>
      <c r="B273" t="s">
        <v>690</v>
      </c>
      <c r="C273" t="s">
        <v>13</v>
      </c>
      <c r="D273">
        <v>7.0000000000000007E-2</v>
      </c>
      <c r="E273">
        <v>179.99</v>
      </c>
      <c r="F273">
        <v>19.989999999999998</v>
      </c>
      <c r="G273" t="s">
        <v>14</v>
      </c>
      <c r="H273" t="s">
        <v>47</v>
      </c>
      <c r="I273" t="s">
        <v>16</v>
      </c>
      <c r="J273" t="s">
        <v>17</v>
      </c>
      <c r="K273" t="s">
        <v>49</v>
      </c>
      <c r="L273" t="s">
        <v>691</v>
      </c>
      <c r="M273">
        <v>0.48</v>
      </c>
      <c r="N273" t="s">
        <v>8</v>
      </c>
      <c r="O273" t="s">
        <v>9</v>
      </c>
      <c r="P273" t="s">
        <v>140</v>
      </c>
      <c r="Q273" t="s">
        <v>692</v>
      </c>
      <c r="R273">
        <v>36608</v>
      </c>
      <c r="S273">
        <v>42026</v>
      </c>
      <c r="T273">
        <v>42027</v>
      </c>
      <c r="U273">
        <v>733.28219999999999</v>
      </c>
      <c r="V273">
        <v>7</v>
      </c>
      <c r="W273">
        <v>1188.6300000000001</v>
      </c>
      <c r="X273">
        <v>89218</v>
      </c>
      <c r="Y273" t="s">
        <v>3215</v>
      </c>
    </row>
    <row r="274" spans="1:25" x14ac:dyDescent="0.2">
      <c r="A274">
        <v>2456</v>
      </c>
      <c r="B274" t="s">
        <v>690</v>
      </c>
      <c r="C274" t="s">
        <v>13</v>
      </c>
      <c r="D274">
        <v>0.02</v>
      </c>
      <c r="E274">
        <v>92.23</v>
      </c>
      <c r="F274">
        <v>39.61</v>
      </c>
      <c r="G274" t="s">
        <v>63</v>
      </c>
      <c r="H274" t="s">
        <v>47</v>
      </c>
      <c r="I274" t="s">
        <v>4</v>
      </c>
      <c r="J274" t="s">
        <v>102</v>
      </c>
      <c r="K274" t="s">
        <v>120</v>
      </c>
      <c r="L274" t="s">
        <v>693</v>
      </c>
      <c r="M274">
        <v>0.67</v>
      </c>
      <c r="N274" t="s">
        <v>8</v>
      </c>
      <c r="O274" t="s">
        <v>9</v>
      </c>
      <c r="P274" t="s">
        <v>140</v>
      </c>
      <c r="Q274" t="s">
        <v>692</v>
      </c>
      <c r="R274">
        <v>36608</v>
      </c>
      <c r="S274">
        <v>42026</v>
      </c>
      <c r="T274">
        <v>42027</v>
      </c>
      <c r="U274">
        <v>-905.99040000000002</v>
      </c>
      <c r="V274">
        <v>11</v>
      </c>
      <c r="W274">
        <v>1009.93</v>
      </c>
      <c r="X274">
        <v>89218</v>
      </c>
      <c r="Y274" t="s">
        <v>3215</v>
      </c>
    </row>
    <row r="275" spans="1:25" x14ac:dyDescent="0.2">
      <c r="A275">
        <v>2457</v>
      </c>
      <c r="B275" t="s">
        <v>694</v>
      </c>
      <c r="C275" t="s">
        <v>13</v>
      </c>
      <c r="D275">
        <v>0.02</v>
      </c>
      <c r="E275">
        <v>15.22</v>
      </c>
      <c r="F275">
        <v>9.73</v>
      </c>
      <c r="G275" t="s">
        <v>14</v>
      </c>
      <c r="H275" t="s">
        <v>47</v>
      </c>
      <c r="I275" t="s">
        <v>24</v>
      </c>
      <c r="J275" t="s">
        <v>48</v>
      </c>
      <c r="K275" t="s">
        <v>49</v>
      </c>
      <c r="L275" t="s">
        <v>695</v>
      </c>
      <c r="M275">
        <v>0.36</v>
      </c>
      <c r="N275" t="s">
        <v>8</v>
      </c>
      <c r="O275" t="s">
        <v>28</v>
      </c>
      <c r="P275" t="s">
        <v>60</v>
      </c>
      <c r="Q275" t="s">
        <v>696</v>
      </c>
      <c r="R275">
        <v>55014</v>
      </c>
      <c r="S275">
        <v>42026</v>
      </c>
      <c r="T275">
        <v>42026</v>
      </c>
      <c r="U275">
        <v>-21.63242</v>
      </c>
      <c r="V275">
        <v>9</v>
      </c>
      <c r="W275">
        <v>140.69999999999999</v>
      </c>
      <c r="X275">
        <v>89218</v>
      </c>
      <c r="Y275" t="s">
        <v>3216</v>
      </c>
    </row>
    <row r="276" spans="1:25" x14ac:dyDescent="0.2">
      <c r="A276">
        <v>2209</v>
      </c>
      <c r="B276" t="s">
        <v>697</v>
      </c>
      <c r="C276" t="s">
        <v>23</v>
      </c>
      <c r="D276">
        <v>0.06</v>
      </c>
      <c r="E276">
        <v>6.98</v>
      </c>
      <c r="F276">
        <v>1.6</v>
      </c>
      <c r="G276" t="s">
        <v>14</v>
      </c>
      <c r="H276" t="s">
        <v>47</v>
      </c>
      <c r="I276" t="s">
        <v>24</v>
      </c>
      <c r="J276" t="s">
        <v>64</v>
      </c>
      <c r="K276" t="s">
        <v>26</v>
      </c>
      <c r="L276" t="s">
        <v>698</v>
      </c>
      <c r="M276">
        <v>0.38</v>
      </c>
      <c r="N276" t="s">
        <v>8</v>
      </c>
      <c r="O276" t="s">
        <v>9</v>
      </c>
      <c r="P276" t="s">
        <v>51</v>
      </c>
      <c r="Q276" t="s">
        <v>436</v>
      </c>
      <c r="R276">
        <v>30337</v>
      </c>
      <c r="S276">
        <v>42026</v>
      </c>
      <c r="T276">
        <v>42033</v>
      </c>
      <c r="U276">
        <v>-98.055999999999997</v>
      </c>
      <c r="V276">
        <v>12</v>
      </c>
      <c r="W276">
        <v>83.93</v>
      </c>
      <c r="X276">
        <v>88030</v>
      </c>
      <c r="Y276" t="s">
        <v>3215</v>
      </c>
    </row>
    <row r="277" spans="1:25" x14ac:dyDescent="0.2">
      <c r="A277">
        <v>2896</v>
      </c>
      <c r="B277" t="s">
        <v>699</v>
      </c>
      <c r="C277" t="s">
        <v>23</v>
      </c>
      <c r="D277">
        <v>0.02</v>
      </c>
      <c r="E277">
        <v>880.98</v>
      </c>
      <c r="F277">
        <v>44.55</v>
      </c>
      <c r="G277" t="s">
        <v>2</v>
      </c>
      <c r="H277" t="s">
        <v>47</v>
      </c>
      <c r="I277" t="s">
        <v>4</v>
      </c>
      <c r="J277" t="s">
        <v>93</v>
      </c>
      <c r="K277" t="s">
        <v>6</v>
      </c>
      <c r="L277" t="s">
        <v>214</v>
      </c>
      <c r="M277">
        <v>0.62</v>
      </c>
      <c r="N277" t="s">
        <v>8</v>
      </c>
      <c r="O277" t="s">
        <v>28</v>
      </c>
      <c r="P277" t="s">
        <v>60</v>
      </c>
      <c r="Q277" t="s">
        <v>700</v>
      </c>
      <c r="R277">
        <v>56001</v>
      </c>
      <c r="S277">
        <v>42026</v>
      </c>
      <c r="T277">
        <v>42030</v>
      </c>
      <c r="U277">
        <v>4861.0637999999999</v>
      </c>
      <c r="V277">
        <v>8</v>
      </c>
      <c r="W277">
        <v>7045.02</v>
      </c>
      <c r="X277">
        <v>86925</v>
      </c>
      <c r="Y277" t="s">
        <v>3216</v>
      </c>
    </row>
    <row r="278" spans="1:25" x14ac:dyDescent="0.2">
      <c r="A278">
        <v>2422</v>
      </c>
      <c r="B278" t="s">
        <v>701</v>
      </c>
      <c r="C278" t="s">
        <v>92</v>
      </c>
      <c r="D278">
        <v>0.09</v>
      </c>
      <c r="E278">
        <v>3.89</v>
      </c>
      <c r="F278">
        <v>7.01</v>
      </c>
      <c r="G278" t="s">
        <v>63</v>
      </c>
      <c r="H278" t="s">
        <v>47</v>
      </c>
      <c r="I278" t="s">
        <v>24</v>
      </c>
      <c r="J278" t="s">
        <v>48</v>
      </c>
      <c r="K278" t="s">
        <v>49</v>
      </c>
      <c r="L278" t="s">
        <v>702</v>
      </c>
      <c r="M278">
        <v>0.37</v>
      </c>
      <c r="N278" t="s">
        <v>8</v>
      </c>
      <c r="O278" t="s">
        <v>28</v>
      </c>
      <c r="P278" t="s">
        <v>163</v>
      </c>
      <c r="Q278" t="s">
        <v>703</v>
      </c>
      <c r="R278">
        <v>77340</v>
      </c>
      <c r="S278">
        <v>42026</v>
      </c>
      <c r="T278">
        <v>42028</v>
      </c>
      <c r="U278">
        <v>-154.30699999999999</v>
      </c>
      <c r="V278">
        <v>10</v>
      </c>
      <c r="W278">
        <v>42.56</v>
      </c>
      <c r="X278">
        <v>89055</v>
      </c>
      <c r="Y278" t="s">
        <v>3216</v>
      </c>
    </row>
    <row r="279" spans="1:25" x14ac:dyDescent="0.2">
      <c r="A279">
        <v>2873</v>
      </c>
      <c r="B279" t="s">
        <v>704</v>
      </c>
      <c r="C279" t="s">
        <v>92</v>
      </c>
      <c r="D279">
        <v>7.0000000000000007E-2</v>
      </c>
      <c r="E279">
        <v>2.89</v>
      </c>
      <c r="F279">
        <v>0.5</v>
      </c>
      <c r="G279" t="s">
        <v>14</v>
      </c>
      <c r="H279" t="s">
        <v>3</v>
      </c>
      <c r="I279" t="s">
        <v>24</v>
      </c>
      <c r="J279" t="s">
        <v>128</v>
      </c>
      <c r="K279" t="s">
        <v>49</v>
      </c>
      <c r="L279" t="s">
        <v>705</v>
      </c>
      <c r="M279">
        <v>0.38</v>
      </c>
      <c r="N279" t="s">
        <v>8</v>
      </c>
      <c r="O279" t="s">
        <v>9</v>
      </c>
      <c r="P279" t="s">
        <v>99</v>
      </c>
      <c r="Q279" t="s">
        <v>706</v>
      </c>
      <c r="R279">
        <v>33012</v>
      </c>
      <c r="S279">
        <v>42026</v>
      </c>
      <c r="T279">
        <v>42028</v>
      </c>
      <c r="U279">
        <v>441.59399999999999</v>
      </c>
      <c r="V279">
        <v>12</v>
      </c>
      <c r="W279">
        <v>33.020000000000003</v>
      </c>
      <c r="X279">
        <v>89872</v>
      </c>
      <c r="Y279" t="s">
        <v>3215</v>
      </c>
    </row>
    <row r="280" spans="1:25" x14ac:dyDescent="0.2">
      <c r="A280">
        <v>2873</v>
      </c>
      <c r="B280" t="s">
        <v>704</v>
      </c>
      <c r="C280" t="s">
        <v>92</v>
      </c>
      <c r="D280">
        <v>0</v>
      </c>
      <c r="E280">
        <v>217.85</v>
      </c>
      <c r="F280">
        <v>29.1</v>
      </c>
      <c r="G280" t="s">
        <v>2</v>
      </c>
      <c r="H280" t="s">
        <v>3</v>
      </c>
      <c r="I280" t="s">
        <v>4</v>
      </c>
      <c r="J280" t="s">
        <v>5</v>
      </c>
      <c r="K280" t="s">
        <v>6</v>
      </c>
      <c r="L280" t="s">
        <v>707</v>
      </c>
      <c r="M280">
        <v>0.68</v>
      </c>
      <c r="N280" t="s">
        <v>8</v>
      </c>
      <c r="O280" t="s">
        <v>9</v>
      </c>
      <c r="P280" t="s">
        <v>99</v>
      </c>
      <c r="Q280" t="s">
        <v>706</v>
      </c>
      <c r="R280">
        <v>33012</v>
      </c>
      <c r="S280">
        <v>42026</v>
      </c>
      <c r="T280">
        <v>42027</v>
      </c>
      <c r="U280">
        <v>394.17</v>
      </c>
      <c r="V280">
        <v>10</v>
      </c>
      <c r="W280">
        <v>2273.1</v>
      </c>
      <c r="X280">
        <v>89872</v>
      </c>
      <c r="Y280" t="s">
        <v>3215</v>
      </c>
    </row>
    <row r="281" spans="1:25" x14ac:dyDescent="0.2">
      <c r="A281">
        <v>3350</v>
      </c>
      <c r="B281" t="s">
        <v>708</v>
      </c>
      <c r="C281" t="s">
        <v>92</v>
      </c>
      <c r="D281">
        <v>0.01</v>
      </c>
      <c r="E281">
        <v>73.98</v>
      </c>
      <c r="F281">
        <v>12.14</v>
      </c>
      <c r="G281" t="s">
        <v>14</v>
      </c>
      <c r="H281" t="s">
        <v>3</v>
      </c>
      <c r="I281" t="s">
        <v>16</v>
      </c>
      <c r="J281" t="s">
        <v>17</v>
      </c>
      <c r="K281" t="s">
        <v>49</v>
      </c>
      <c r="L281" t="s">
        <v>709</v>
      </c>
      <c r="M281">
        <v>0.67</v>
      </c>
      <c r="N281" t="s">
        <v>8</v>
      </c>
      <c r="O281" t="s">
        <v>35</v>
      </c>
      <c r="P281" t="s">
        <v>42</v>
      </c>
      <c r="Q281" t="s">
        <v>710</v>
      </c>
      <c r="R281">
        <v>98444</v>
      </c>
      <c r="S281">
        <v>42027</v>
      </c>
      <c r="T281">
        <v>42029</v>
      </c>
      <c r="U281">
        <v>-29.0656</v>
      </c>
      <c r="V281">
        <v>5</v>
      </c>
      <c r="W281">
        <v>384.22</v>
      </c>
      <c r="X281">
        <v>91296</v>
      </c>
      <c r="Y281" t="s">
        <v>3217</v>
      </c>
    </row>
    <row r="282" spans="1:25" x14ac:dyDescent="0.2">
      <c r="A282">
        <v>1692</v>
      </c>
      <c r="B282" t="s">
        <v>711</v>
      </c>
      <c r="C282" t="s">
        <v>46</v>
      </c>
      <c r="D282">
        <v>0</v>
      </c>
      <c r="E282">
        <v>6.84</v>
      </c>
      <c r="F282">
        <v>8.3699999999999992</v>
      </c>
      <c r="G282" t="s">
        <v>14</v>
      </c>
      <c r="H282" t="s">
        <v>15</v>
      </c>
      <c r="I282" t="s">
        <v>24</v>
      </c>
      <c r="J282" t="s">
        <v>544</v>
      </c>
      <c r="K282" t="s">
        <v>18</v>
      </c>
      <c r="L282" t="s">
        <v>712</v>
      </c>
      <c r="M282">
        <v>0.57999999999999996</v>
      </c>
      <c r="N282" t="s">
        <v>8</v>
      </c>
      <c r="O282" t="s">
        <v>28</v>
      </c>
      <c r="P282" t="s">
        <v>513</v>
      </c>
      <c r="Q282" t="s">
        <v>713</v>
      </c>
      <c r="R282">
        <v>67114</v>
      </c>
      <c r="S282">
        <v>42027</v>
      </c>
      <c r="T282">
        <v>42028</v>
      </c>
      <c r="U282">
        <v>-123.1816</v>
      </c>
      <c r="V282">
        <v>5</v>
      </c>
      <c r="W282">
        <v>37.89</v>
      </c>
      <c r="X282">
        <v>90189</v>
      </c>
      <c r="Y282" t="s">
        <v>3216</v>
      </c>
    </row>
    <row r="283" spans="1:25" x14ac:dyDescent="0.2">
      <c r="A283">
        <v>1693</v>
      </c>
      <c r="B283" t="s">
        <v>714</v>
      </c>
      <c r="C283" t="s">
        <v>46</v>
      </c>
      <c r="D283">
        <v>7.0000000000000007E-2</v>
      </c>
      <c r="E283">
        <v>30.98</v>
      </c>
      <c r="F283">
        <v>5.76</v>
      </c>
      <c r="G283" t="s">
        <v>14</v>
      </c>
      <c r="H283" t="s">
        <v>15</v>
      </c>
      <c r="I283" t="s">
        <v>24</v>
      </c>
      <c r="J283" t="s">
        <v>64</v>
      </c>
      <c r="K283" t="s">
        <v>49</v>
      </c>
      <c r="L283" t="s">
        <v>715</v>
      </c>
      <c r="M283">
        <v>0.4</v>
      </c>
      <c r="N283" t="s">
        <v>8</v>
      </c>
      <c r="O283" t="s">
        <v>9</v>
      </c>
      <c r="P283" t="s">
        <v>218</v>
      </c>
      <c r="Q283" t="s">
        <v>716</v>
      </c>
      <c r="R283">
        <v>20190</v>
      </c>
      <c r="S283">
        <v>42027</v>
      </c>
      <c r="T283">
        <v>42029</v>
      </c>
      <c r="U283">
        <v>-28.797999999999998</v>
      </c>
      <c r="V283">
        <v>11</v>
      </c>
      <c r="W283">
        <v>343.79</v>
      </c>
      <c r="X283">
        <v>90189</v>
      </c>
      <c r="Y283" t="s">
        <v>3215</v>
      </c>
    </row>
    <row r="284" spans="1:25" x14ac:dyDescent="0.2">
      <c r="A284">
        <v>604</v>
      </c>
      <c r="B284" t="s">
        <v>717</v>
      </c>
      <c r="C284" t="s">
        <v>1</v>
      </c>
      <c r="D284">
        <v>0.03</v>
      </c>
      <c r="E284">
        <v>1.88</v>
      </c>
      <c r="F284">
        <v>1.49</v>
      </c>
      <c r="G284" t="s">
        <v>14</v>
      </c>
      <c r="H284" t="s">
        <v>47</v>
      </c>
      <c r="I284" t="s">
        <v>24</v>
      </c>
      <c r="J284" t="s">
        <v>48</v>
      </c>
      <c r="K284" t="s">
        <v>49</v>
      </c>
      <c r="L284" t="s">
        <v>589</v>
      </c>
      <c r="M284">
        <v>0.37</v>
      </c>
      <c r="N284" t="s">
        <v>8</v>
      </c>
      <c r="O284" t="s">
        <v>35</v>
      </c>
      <c r="P284" t="s">
        <v>66</v>
      </c>
      <c r="Q284" t="s">
        <v>76</v>
      </c>
      <c r="R284">
        <v>90045</v>
      </c>
      <c r="S284">
        <v>42028</v>
      </c>
      <c r="T284">
        <v>42029</v>
      </c>
      <c r="U284">
        <v>-15.099500000000001</v>
      </c>
      <c r="V284">
        <v>52</v>
      </c>
      <c r="W284">
        <v>102.32</v>
      </c>
      <c r="X284">
        <v>34882</v>
      </c>
      <c r="Y284" t="s">
        <v>3217</v>
      </c>
    </row>
    <row r="285" spans="1:25" x14ac:dyDescent="0.2">
      <c r="A285">
        <v>830</v>
      </c>
      <c r="B285" t="s">
        <v>718</v>
      </c>
      <c r="C285" t="s">
        <v>13</v>
      </c>
      <c r="D285">
        <v>0.01</v>
      </c>
      <c r="E285">
        <v>14.42</v>
      </c>
      <c r="F285">
        <v>6.75</v>
      </c>
      <c r="G285" t="s">
        <v>14</v>
      </c>
      <c r="H285" t="s">
        <v>70</v>
      </c>
      <c r="I285" t="s">
        <v>24</v>
      </c>
      <c r="J285" t="s">
        <v>71</v>
      </c>
      <c r="K285" t="s">
        <v>120</v>
      </c>
      <c r="L285" t="s">
        <v>385</v>
      </c>
      <c r="M285">
        <v>0.52</v>
      </c>
      <c r="N285" t="s">
        <v>8</v>
      </c>
      <c r="O285" t="s">
        <v>35</v>
      </c>
      <c r="P285" t="s">
        <v>36</v>
      </c>
      <c r="Q285" t="s">
        <v>719</v>
      </c>
      <c r="R285">
        <v>80033</v>
      </c>
      <c r="S285">
        <v>42028</v>
      </c>
      <c r="T285">
        <v>42028</v>
      </c>
      <c r="U285">
        <v>-13.826000000000001</v>
      </c>
      <c r="V285">
        <v>6</v>
      </c>
      <c r="W285">
        <v>89.91</v>
      </c>
      <c r="X285">
        <v>90270</v>
      </c>
      <c r="Y285" t="s">
        <v>3217</v>
      </c>
    </row>
    <row r="286" spans="1:25" x14ac:dyDescent="0.2">
      <c r="A286">
        <v>997</v>
      </c>
      <c r="B286" t="s">
        <v>720</v>
      </c>
      <c r="C286" t="s">
        <v>23</v>
      </c>
      <c r="D286">
        <v>0.08</v>
      </c>
      <c r="E286">
        <v>67.84</v>
      </c>
      <c r="F286">
        <v>0.99</v>
      </c>
      <c r="G286" t="s">
        <v>14</v>
      </c>
      <c r="H286" t="s">
        <v>3</v>
      </c>
      <c r="I286" t="s">
        <v>24</v>
      </c>
      <c r="J286" t="s">
        <v>71</v>
      </c>
      <c r="K286" t="s">
        <v>49</v>
      </c>
      <c r="L286" t="s">
        <v>721</v>
      </c>
      <c r="M286">
        <v>0.57999999999999996</v>
      </c>
      <c r="N286" t="s">
        <v>8</v>
      </c>
      <c r="O286" t="s">
        <v>87</v>
      </c>
      <c r="P286" t="s">
        <v>373</v>
      </c>
      <c r="Q286" t="s">
        <v>374</v>
      </c>
      <c r="R286">
        <v>7002</v>
      </c>
      <c r="S286">
        <v>42028</v>
      </c>
      <c r="T286">
        <v>42033</v>
      </c>
      <c r="U286">
        <v>-23.634399999999999</v>
      </c>
      <c r="V286">
        <v>1</v>
      </c>
      <c r="W286">
        <v>63.66</v>
      </c>
      <c r="X286">
        <v>89431</v>
      </c>
      <c r="Y286" t="s">
        <v>3218</v>
      </c>
    </row>
    <row r="287" spans="1:25" x14ac:dyDescent="0.2">
      <c r="A287">
        <v>1281</v>
      </c>
      <c r="B287" t="s">
        <v>722</v>
      </c>
      <c r="C287" t="s">
        <v>23</v>
      </c>
      <c r="D287">
        <v>0.03</v>
      </c>
      <c r="E287">
        <v>199.99</v>
      </c>
      <c r="F287">
        <v>24.49</v>
      </c>
      <c r="G287" t="s">
        <v>63</v>
      </c>
      <c r="H287" t="s">
        <v>3</v>
      </c>
      <c r="I287" t="s">
        <v>16</v>
      </c>
      <c r="J287" t="s">
        <v>39</v>
      </c>
      <c r="K287" t="s">
        <v>40</v>
      </c>
      <c r="L287" t="s">
        <v>723</v>
      </c>
      <c r="M287">
        <v>0.46</v>
      </c>
      <c r="N287" t="s">
        <v>8</v>
      </c>
      <c r="O287" t="s">
        <v>28</v>
      </c>
      <c r="P287" t="s">
        <v>29</v>
      </c>
      <c r="Q287" t="s">
        <v>724</v>
      </c>
      <c r="R287">
        <v>47591</v>
      </c>
      <c r="S287">
        <v>42028</v>
      </c>
      <c r="T287">
        <v>42030</v>
      </c>
      <c r="U287">
        <v>727.73609999999996</v>
      </c>
      <c r="V287">
        <v>5</v>
      </c>
      <c r="W287">
        <v>1054.69</v>
      </c>
      <c r="X287">
        <v>89112</v>
      </c>
      <c r="Y287" t="s">
        <v>3216</v>
      </c>
    </row>
    <row r="288" spans="1:25" x14ac:dyDescent="0.2">
      <c r="A288">
        <v>1282</v>
      </c>
      <c r="B288" t="s">
        <v>725</v>
      </c>
      <c r="C288" t="s">
        <v>23</v>
      </c>
      <c r="D288">
        <v>0.03</v>
      </c>
      <c r="E288">
        <v>199.99</v>
      </c>
      <c r="F288">
        <v>24.49</v>
      </c>
      <c r="G288" t="s">
        <v>63</v>
      </c>
      <c r="H288" t="s">
        <v>3</v>
      </c>
      <c r="I288" t="s">
        <v>16</v>
      </c>
      <c r="J288" t="s">
        <v>39</v>
      </c>
      <c r="K288" t="s">
        <v>40</v>
      </c>
      <c r="L288" t="s">
        <v>723</v>
      </c>
      <c r="M288">
        <v>0.46</v>
      </c>
      <c r="N288" t="s">
        <v>8</v>
      </c>
      <c r="O288" t="s">
        <v>87</v>
      </c>
      <c r="P288" t="s">
        <v>296</v>
      </c>
      <c r="Q288" t="s">
        <v>297</v>
      </c>
      <c r="R288">
        <v>19134</v>
      </c>
      <c r="S288">
        <v>42028</v>
      </c>
      <c r="T288">
        <v>42030</v>
      </c>
      <c r="U288">
        <v>393.42</v>
      </c>
      <c r="V288">
        <v>21</v>
      </c>
      <c r="W288">
        <v>4429.6899999999996</v>
      </c>
      <c r="X288">
        <v>29319</v>
      </c>
      <c r="Y288" t="s">
        <v>3218</v>
      </c>
    </row>
    <row r="289" spans="1:25" x14ac:dyDescent="0.2">
      <c r="A289">
        <v>1690</v>
      </c>
      <c r="B289" t="s">
        <v>726</v>
      </c>
      <c r="C289" t="s">
        <v>23</v>
      </c>
      <c r="D289">
        <v>0.05</v>
      </c>
      <c r="E289">
        <v>115.99</v>
      </c>
      <c r="F289">
        <v>5.26</v>
      </c>
      <c r="G289" t="s">
        <v>14</v>
      </c>
      <c r="H289" t="s">
        <v>70</v>
      </c>
      <c r="I289" t="s">
        <v>16</v>
      </c>
      <c r="J289" t="s">
        <v>111</v>
      </c>
      <c r="K289" t="s">
        <v>49</v>
      </c>
      <c r="L289" t="s">
        <v>727</v>
      </c>
      <c r="M289">
        <v>0.56999999999999995</v>
      </c>
      <c r="N289" t="s">
        <v>8</v>
      </c>
      <c r="O289" t="s">
        <v>87</v>
      </c>
      <c r="P289" t="s">
        <v>296</v>
      </c>
      <c r="Q289" t="s">
        <v>728</v>
      </c>
      <c r="R289">
        <v>17112</v>
      </c>
      <c r="S289">
        <v>42028</v>
      </c>
      <c r="T289">
        <v>42032</v>
      </c>
      <c r="U289">
        <v>616.53570000000002</v>
      </c>
      <c r="V289">
        <v>9</v>
      </c>
      <c r="W289">
        <v>893.53</v>
      </c>
      <c r="X289">
        <v>91076</v>
      </c>
      <c r="Y289" t="s">
        <v>3218</v>
      </c>
    </row>
    <row r="290" spans="1:25" x14ac:dyDescent="0.2">
      <c r="A290">
        <v>2613</v>
      </c>
      <c r="B290" t="s">
        <v>729</v>
      </c>
      <c r="C290" t="s">
        <v>23</v>
      </c>
      <c r="D290">
        <v>0.02</v>
      </c>
      <c r="E290">
        <v>50.98</v>
      </c>
      <c r="F290">
        <v>13.66</v>
      </c>
      <c r="G290" t="s">
        <v>63</v>
      </c>
      <c r="H290" t="s">
        <v>70</v>
      </c>
      <c r="I290" t="s">
        <v>24</v>
      </c>
      <c r="J290" t="s">
        <v>71</v>
      </c>
      <c r="K290" t="s">
        <v>49</v>
      </c>
      <c r="L290" t="s">
        <v>730</v>
      </c>
      <c r="M290">
        <v>0.57999999999999996</v>
      </c>
      <c r="N290" t="s">
        <v>8</v>
      </c>
      <c r="O290" t="s">
        <v>87</v>
      </c>
      <c r="P290" t="s">
        <v>373</v>
      </c>
      <c r="Q290" t="s">
        <v>731</v>
      </c>
      <c r="R290">
        <v>8863</v>
      </c>
      <c r="S290">
        <v>42028</v>
      </c>
      <c r="T290">
        <v>42028</v>
      </c>
      <c r="U290">
        <v>-25.76</v>
      </c>
      <c r="V290">
        <v>1</v>
      </c>
      <c r="W290">
        <v>68.45</v>
      </c>
      <c r="X290">
        <v>86119</v>
      </c>
      <c r="Y290" t="s">
        <v>3218</v>
      </c>
    </row>
    <row r="291" spans="1:25" x14ac:dyDescent="0.2">
      <c r="A291">
        <v>3089</v>
      </c>
      <c r="B291" t="s">
        <v>732</v>
      </c>
      <c r="C291" t="s">
        <v>23</v>
      </c>
      <c r="D291">
        <v>7.0000000000000007E-2</v>
      </c>
      <c r="E291">
        <v>49.43</v>
      </c>
      <c r="F291">
        <v>19.989999999999998</v>
      </c>
      <c r="G291" t="s">
        <v>14</v>
      </c>
      <c r="H291" t="s">
        <v>70</v>
      </c>
      <c r="I291" t="s">
        <v>24</v>
      </c>
      <c r="J291" t="s">
        <v>71</v>
      </c>
      <c r="K291" t="s">
        <v>49</v>
      </c>
      <c r="L291" t="s">
        <v>733</v>
      </c>
      <c r="M291">
        <v>0.56999999999999995</v>
      </c>
      <c r="N291" t="s">
        <v>8</v>
      </c>
      <c r="O291" t="s">
        <v>28</v>
      </c>
      <c r="P291" t="s">
        <v>513</v>
      </c>
      <c r="Q291" t="s">
        <v>734</v>
      </c>
      <c r="R291">
        <v>66209</v>
      </c>
      <c r="S291">
        <v>42028</v>
      </c>
      <c r="T291">
        <v>42033</v>
      </c>
      <c r="U291">
        <v>-122.77</v>
      </c>
      <c r="V291">
        <v>6</v>
      </c>
      <c r="W291">
        <v>281.82</v>
      </c>
      <c r="X291">
        <v>91219</v>
      </c>
      <c r="Y291" t="s">
        <v>3216</v>
      </c>
    </row>
    <row r="292" spans="1:25" x14ac:dyDescent="0.2">
      <c r="A292">
        <v>2283</v>
      </c>
      <c r="B292" t="s">
        <v>735</v>
      </c>
      <c r="C292" t="s">
        <v>92</v>
      </c>
      <c r="D292">
        <v>0.01</v>
      </c>
      <c r="E292">
        <v>11.7</v>
      </c>
      <c r="F292">
        <v>6.96</v>
      </c>
      <c r="G292" t="s">
        <v>14</v>
      </c>
      <c r="H292" t="s">
        <v>47</v>
      </c>
      <c r="I292" t="s">
        <v>24</v>
      </c>
      <c r="J292" t="s">
        <v>71</v>
      </c>
      <c r="K292" t="s">
        <v>120</v>
      </c>
      <c r="L292" t="s">
        <v>736</v>
      </c>
      <c r="M292">
        <v>0.5</v>
      </c>
      <c r="N292" t="s">
        <v>8</v>
      </c>
      <c r="O292" t="s">
        <v>28</v>
      </c>
      <c r="P292" t="s">
        <v>333</v>
      </c>
      <c r="Q292" t="s">
        <v>737</v>
      </c>
      <c r="R292">
        <v>53132</v>
      </c>
      <c r="S292">
        <v>42028</v>
      </c>
      <c r="T292">
        <v>42030</v>
      </c>
      <c r="U292">
        <v>-28.954000000000001</v>
      </c>
      <c r="V292">
        <v>6</v>
      </c>
      <c r="W292">
        <v>76.87</v>
      </c>
      <c r="X292">
        <v>85947</v>
      </c>
      <c r="Y292" t="s">
        <v>3216</v>
      </c>
    </row>
    <row r="293" spans="1:25" x14ac:dyDescent="0.2">
      <c r="A293">
        <v>275</v>
      </c>
      <c r="B293" t="s">
        <v>738</v>
      </c>
      <c r="C293" t="s">
        <v>46</v>
      </c>
      <c r="D293">
        <v>0.09</v>
      </c>
      <c r="E293">
        <v>15.28</v>
      </c>
      <c r="F293">
        <v>10.91</v>
      </c>
      <c r="G293" t="s">
        <v>14</v>
      </c>
      <c r="H293" t="s">
        <v>70</v>
      </c>
      <c r="I293" t="s">
        <v>24</v>
      </c>
      <c r="J293" t="s">
        <v>48</v>
      </c>
      <c r="K293" t="s">
        <v>49</v>
      </c>
      <c r="L293" t="s">
        <v>739</v>
      </c>
      <c r="M293">
        <v>0.36</v>
      </c>
      <c r="N293" t="s">
        <v>8</v>
      </c>
      <c r="O293" t="s">
        <v>87</v>
      </c>
      <c r="P293" t="s">
        <v>224</v>
      </c>
      <c r="Q293" t="s">
        <v>740</v>
      </c>
      <c r="R293">
        <v>6824</v>
      </c>
      <c r="S293">
        <v>42028</v>
      </c>
      <c r="T293">
        <v>42029</v>
      </c>
      <c r="U293">
        <v>-51.75</v>
      </c>
      <c r="V293">
        <v>4</v>
      </c>
      <c r="W293">
        <v>61.52</v>
      </c>
      <c r="X293">
        <v>89292</v>
      </c>
      <c r="Y293" t="s">
        <v>3218</v>
      </c>
    </row>
    <row r="294" spans="1:25" x14ac:dyDescent="0.2">
      <c r="A294">
        <v>1653</v>
      </c>
      <c r="B294" t="s">
        <v>741</v>
      </c>
      <c r="C294" t="s">
        <v>46</v>
      </c>
      <c r="D294">
        <v>0</v>
      </c>
      <c r="E294">
        <v>101.41</v>
      </c>
      <c r="F294">
        <v>35</v>
      </c>
      <c r="G294" t="s">
        <v>63</v>
      </c>
      <c r="H294" t="s">
        <v>70</v>
      </c>
      <c r="I294" t="s">
        <v>24</v>
      </c>
      <c r="J294" t="s">
        <v>54</v>
      </c>
      <c r="K294" t="s">
        <v>40</v>
      </c>
      <c r="L294" t="s">
        <v>742</v>
      </c>
      <c r="M294">
        <v>0.82</v>
      </c>
      <c r="N294" t="s">
        <v>8</v>
      </c>
      <c r="O294" t="s">
        <v>35</v>
      </c>
      <c r="P294" t="s">
        <v>66</v>
      </c>
      <c r="Q294" t="s">
        <v>743</v>
      </c>
      <c r="R294">
        <v>91360</v>
      </c>
      <c r="S294">
        <v>42028</v>
      </c>
      <c r="T294">
        <v>42029</v>
      </c>
      <c r="U294">
        <v>-457.73</v>
      </c>
      <c r="V294">
        <v>10</v>
      </c>
      <c r="W294">
        <v>1104.32</v>
      </c>
      <c r="X294">
        <v>89885</v>
      </c>
      <c r="Y294" t="s">
        <v>3217</v>
      </c>
    </row>
    <row r="295" spans="1:25" x14ac:dyDescent="0.2">
      <c r="A295">
        <v>1653</v>
      </c>
      <c r="B295" t="s">
        <v>741</v>
      </c>
      <c r="C295" t="s">
        <v>46</v>
      </c>
      <c r="D295">
        <v>0.1</v>
      </c>
      <c r="E295">
        <v>95.99</v>
      </c>
      <c r="F295">
        <v>4.9000000000000004</v>
      </c>
      <c r="G295" t="s">
        <v>14</v>
      </c>
      <c r="H295" t="s">
        <v>70</v>
      </c>
      <c r="I295" t="s">
        <v>16</v>
      </c>
      <c r="J295" t="s">
        <v>111</v>
      </c>
      <c r="K295" t="s">
        <v>49</v>
      </c>
      <c r="L295" t="s">
        <v>744</v>
      </c>
      <c r="M295">
        <v>0.56000000000000005</v>
      </c>
      <c r="N295" t="s">
        <v>8</v>
      </c>
      <c r="O295" t="s">
        <v>35</v>
      </c>
      <c r="P295" t="s">
        <v>66</v>
      </c>
      <c r="Q295" t="s">
        <v>743</v>
      </c>
      <c r="R295">
        <v>91360</v>
      </c>
      <c r="S295">
        <v>42028</v>
      </c>
      <c r="T295">
        <v>42029</v>
      </c>
      <c r="U295">
        <v>-268.66399999999999</v>
      </c>
      <c r="V295">
        <v>2</v>
      </c>
      <c r="W295">
        <v>149.80000000000001</v>
      </c>
      <c r="X295">
        <v>89885</v>
      </c>
      <c r="Y295" t="s">
        <v>3217</v>
      </c>
    </row>
    <row r="296" spans="1:25" x14ac:dyDescent="0.2">
      <c r="A296">
        <v>1389</v>
      </c>
      <c r="B296" t="s">
        <v>745</v>
      </c>
      <c r="C296" t="s">
        <v>1</v>
      </c>
      <c r="D296">
        <v>0.06</v>
      </c>
      <c r="E296">
        <v>1.74</v>
      </c>
      <c r="F296">
        <v>4.08</v>
      </c>
      <c r="G296" t="s">
        <v>14</v>
      </c>
      <c r="H296" t="s">
        <v>70</v>
      </c>
      <c r="I296" t="s">
        <v>4</v>
      </c>
      <c r="J296" t="s">
        <v>102</v>
      </c>
      <c r="K296" t="s">
        <v>18</v>
      </c>
      <c r="L296" t="s">
        <v>746</v>
      </c>
      <c r="M296">
        <v>0.53</v>
      </c>
      <c r="N296" t="s">
        <v>8</v>
      </c>
      <c r="O296" t="s">
        <v>35</v>
      </c>
      <c r="P296" t="s">
        <v>66</v>
      </c>
      <c r="Q296" t="s">
        <v>747</v>
      </c>
      <c r="R296">
        <v>94025</v>
      </c>
      <c r="S296">
        <v>42029</v>
      </c>
      <c r="T296">
        <v>42030</v>
      </c>
      <c r="U296">
        <v>-11.0732</v>
      </c>
      <c r="V296">
        <v>1</v>
      </c>
      <c r="W296">
        <v>2.77</v>
      </c>
      <c r="X296">
        <v>88726</v>
      </c>
      <c r="Y296" t="s">
        <v>3217</v>
      </c>
    </row>
    <row r="297" spans="1:25" x14ac:dyDescent="0.2">
      <c r="A297">
        <v>156</v>
      </c>
      <c r="B297" t="s">
        <v>748</v>
      </c>
      <c r="C297" t="s">
        <v>13</v>
      </c>
      <c r="D297">
        <v>0.03</v>
      </c>
      <c r="E297">
        <v>10.89</v>
      </c>
      <c r="F297">
        <v>4.5</v>
      </c>
      <c r="G297" t="s">
        <v>14</v>
      </c>
      <c r="H297" t="s">
        <v>70</v>
      </c>
      <c r="I297" t="s">
        <v>24</v>
      </c>
      <c r="J297" t="s">
        <v>71</v>
      </c>
      <c r="K297" t="s">
        <v>49</v>
      </c>
      <c r="L297" t="s">
        <v>749</v>
      </c>
      <c r="M297">
        <v>0.59</v>
      </c>
      <c r="N297" t="s">
        <v>8</v>
      </c>
      <c r="O297" t="s">
        <v>35</v>
      </c>
      <c r="P297" t="s">
        <v>36</v>
      </c>
      <c r="Q297" t="s">
        <v>37</v>
      </c>
      <c r="R297">
        <v>80525</v>
      </c>
      <c r="S297">
        <v>42029</v>
      </c>
      <c r="T297">
        <v>42030</v>
      </c>
      <c r="U297">
        <v>-18.64</v>
      </c>
      <c r="V297">
        <v>3</v>
      </c>
      <c r="W297">
        <v>33.82</v>
      </c>
      <c r="X297">
        <v>87672</v>
      </c>
      <c r="Y297" t="s">
        <v>3217</v>
      </c>
    </row>
    <row r="298" spans="1:25" x14ac:dyDescent="0.2">
      <c r="A298">
        <v>1997</v>
      </c>
      <c r="B298" t="s">
        <v>750</v>
      </c>
      <c r="C298" t="s">
        <v>46</v>
      </c>
      <c r="D298">
        <v>0.1</v>
      </c>
      <c r="E298">
        <v>125.99</v>
      </c>
      <c r="F298">
        <v>8.99</v>
      </c>
      <c r="G298" t="s">
        <v>14</v>
      </c>
      <c r="H298" t="s">
        <v>15</v>
      </c>
      <c r="I298" t="s">
        <v>16</v>
      </c>
      <c r="J298" t="s">
        <v>111</v>
      </c>
      <c r="K298" t="s">
        <v>49</v>
      </c>
      <c r="L298" t="s">
        <v>751</v>
      </c>
      <c r="M298">
        <v>0.56999999999999995</v>
      </c>
      <c r="N298" t="s">
        <v>8</v>
      </c>
      <c r="O298" t="s">
        <v>9</v>
      </c>
      <c r="P298" t="s">
        <v>247</v>
      </c>
      <c r="Q298" t="s">
        <v>248</v>
      </c>
      <c r="R298">
        <v>29915</v>
      </c>
      <c r="S298">
        <v>42029</v>
      </c>
      <c r="T298">
        <v>42032</v>
      </c>
      <c r="U298">
        <v>17.652000000000001</v>
      </c>
      <c r="V298">
        <v>4</v>
      </c>
      <c r="W298">
        <v>408.66</v>
      </c>
      <c r="X298">
        <v>90333</v>
      </c>
      <c r="Y298" t="s">
        <v>3215</v>
      </c>
    </row>
    <row r="299" spans="1:25" x14ac:dyDescent="0.2">
      <c r="A299">
        <v>1360</v>
      </c>
      <c r="B299" t="s">
        <v>752</v>
      </c>
      <c r="C299" t="s">
        <v>13</v>
      </c>
      <c r="D299">
        <v>0.03</v>
      </c>
      <c r="E299">
        <v>14.34</v>
      </c>
      <c r="F299">
        <v>5</v>
      </c>
      <c r="G299" t="s">
        <v>14</v>
      </c>
      <c r="H299" t="s">
        <v>15</v>
      </c>
      <c r="I299" t="s">
        <v>4</v>
      </c>
      <c r="J299" t="s">
        <v>102</v>
      </c>
      <c r="K299" t="s">
        <v>18</v>
      </c>
      <c r="L299" t="s">
        <v>753</v>
      </c>
      <c r="M299">
        <v>0.49</v>
      </c>
      <c r="N299" t="s">
        <v>8</v>
      </c>
      <c r="O299" t="s">
        <v>28</v>
      </c>
      <c r="P299" t="s">
        <v>189</v>
      </c>
      <c r="Q299" t="s">
        <v>754</v>
      </c>
      <c r="R299">
        <v>52761</v>
      </c>
      <c r="S299">
        <v>42030</v>
      </c>
      <c r="T299">
        <v>42031</v>
      </c>
      <c r="U299">
        <v>82.310100000000006</v>
      </c>
      <c r="V299">
        <v>8</v>
      </c>
      <c r="W299">
        <v>119.29</v>
      </c>
      <c r="X299">
        <v>89595</v>
      </c>
      <c r="Y299" t="s">
        <v>3216</v>
      </c>
    </row>
    <row r="300" spans="1:25" x14ac:dyDescent="0.2">
      <c r="A300">
        <v>1361</v>
      </c>
      <c r="B300" t="s">
        <v>755</v>
      </c>
      <c r="C300" t="s">
        <v>13</v>
      </c>
      <c r="D300">
        <v>0.01</v>
      </c>
      <c r="E300">
        <v>2.89</v>
      </c>
      <c r="F300">
        <v>0.5</v>
      </c>
      <c r="G300" t="s">
        <v>14</v>
      </c>
      <c r="H300" t="s">
        <v>15</v>
      </c>
      <c r="I300" t="s">
        <v>24</v>
      </c>
      <c r="J300" t="s">
        <v>128</v>
      </c>
      <c r="K300" t="s">
        <v>49</v>
      </c>
      <c r="L300" t="s">
        <v>705</v>
      </c>
      <c r="M300">
        <v>0.38</v>
      </c>
      <c r="N300" t="s">
        <v>8</v>
      </c>
      <c r="O300" t="s">
        <v>28</v>
      </c>
      <c r="P300" t="s">
        <v>265</v>
      </c>
      <c r="Q300" t="s">
        <v>756</v>
      </c>
      <c r="R300">
        <v>48101</v>
      </c>
      <c r="S300">
        <v>42030</v>
      </c>
      <c r="T300">
        <v>42032</v>
      </c>
      <c r="U300">
        <v>1.2236</v>
      </c>
      <c r="V300">
        <v>1</v>
      </c>
      <c r="W300">
        <v>3.08</v>
      </c>
      <c r="X300">
        <v>89595</v>
      </c>
      <c r="Y300" t="s">
        <v>3216</v>
      </c>
    </row>
    <row r="301" spans="1:25" x14ac:dyDescent="0.2">
      <c r="A301">
        <v>3154</v>
      </c>
      <c r="B301" t="s">
        <v>757</v>
      </c>
      <c r="C301" t="s">
        <v>13</v>
      </c>
      <c r="D301">
        <v>0.08</v>
      </c>
      <c r="E301">
        <v>150.97999999999999</v>
      </c>
      <c r="F301">
        <v>13.99</v>
      </c>
      <c r="G301" t="s">
        <v>63</v>
      </c>
      <c r="H301" t="s">
        <v>70</v>
      </c>
      <c r="I301" t="s">
        <v>16</v>
      </c>
      <c r="J301" t="s">
        <v>32</v>
      </c>
      <c r="K301" t="s">
        <v>120</v>
      </c>
      <c r="L301" t="s">
        <v>758</v>
      </c>
      <c r="M301">
        <v>0.38</v>
      </c>
      <c r="N301" t="s">
        <v>8</v>
      </c>
      <c r="O301" t="s">
        <v>9</v>
      </c>
      <c r="P301" t="s">
        <v>99</v>
      </c>
      <c r="Q301" t="s">
        <v>759</v>
      </c>
      <c r="R301">
        <v>33710</v>
      </c>
      <c r="S301">
        <v>42030</v>
      </c>
      <c r="T301">
        <v>42031</v>
      </c>
      <c r="U301">
        <v>-3.948</v>
      </c>
      <c r="V301">
        <v>8</v>
      </c>
      <c r="W301">
        <v>1183.82</v>
      </c>
      <c r="X301">
        <v>86899</v>
      </c>
      <c r="Y301" t="s">
        <v>3215</v>
      </c>
    </row>
    <row r="302" spans="1:25" x14ac:dyDescent="0.2">
      <c r="A302">
        <v>3155</v>
      </c>
      <c r="B302" t="s">
        <v>618</v>
      </c>
      <c r="C302" t="s">
        <v>13</v>
      </c>
      <c r="D302">
        <v>0.03</v>
      </c>
      <c r="E302">
        <v>25.98</v>
      </c>
      <c r="F302">
        <v>14.36</v>
      </c>
      <c r="G302" t="s">
        <v>2</v>
      </c>
      <c r="H302" t="s">
        <v>70</v>
      </c>
      <c r="I302" t="s">
        <v>4</v>
      </c>
      <c r="J302" t="s">
        <v>85</v>
      </c>
      <c r="K302" t="s">
        <v>33</v>
      </c>
      <c r="L302" t="s">
        <v>760</v>
      </c>
      <c r="M302">
        <v>0.6</v>
      </c>
      <c r="N302" t="s">
        <v>8</v>
      </c>
      <c r="O302" t="s">
        <v>9</v>
      </c>
      <c r="P302" t="s">
        <v>99</v>
      </c>
      <c r="Q302" t="s">
        <v>308</v>
      </c>
      <c r="R302">
        <v>32771</v>
      </c>
      <c r="S302">
        <v>42030</v>
      </c>
      <c r="T302">
        <v>42031</v>
      </c>
      <c r="U302">
        <v>57.545999999999999</v>
      </c>
      <c r="V302">
        <v>4</v>
      </c>
      <c r="W302">
        <v>107.66</v>
      </c>
      <c r="X302">
        <v>86899</v>
      </c>
      <c r="Y302" t="s">
        <v>3215</v>
      </c>
    </row>
    <row r="303" spans="1:25" x14ac:dyDescent="0.2">
      <c r="A303">
        <v>3155</v>
      </c>
      <c r="B303" t="s">
        <v>618</v>
      </c>
      <c r="C303" t="s">
        <v>13</v>
      </c>
      <c r="D303">
        <v>0.1</v>
      </c>
      <c r="E303">
        <v>32.479999999999997</v>
      </c>
      <c r="F303">
        <v>35</v>
      </c>
      <c r="G303" t="s">
        <v>14</v>
      </c>
      <c r="H303" t="s">
        <v>70</v>
      </c>
      <c r="I303" t="s">
        <v>24</v>
      </c>
      <c r="J303" t="s">
        <v>54</v>
      </c>
      <c r="K303" t="s">
        <v>40</v>
      </c>
      <c r="L303" t="s">
        <v>761</v>
      </c>
      <c r="M303">
        <v>0.81</v>
      </c>
      <c r="N303" t="s">
        <v>8</v>
      </c>
      <c r="O303" t="s">
        <v>9</v>
      </c>
      <c r="P303" t="s">
        <v>99</v>
      </c>
      <c r="Q303" t="s">
        <v>308</v>
      </c>
      <c r="R303">
        <v>32771</v>
      </c>
      <c r="S303">
        <v>42030</v>
      </c>
      <c r="T303">
        <v>42031</v>
      </c>
      <c r="U303">
        <v>-333.42540000000002</v>
      </c>
      <c r="V303">
        <v>10</v>
      </c>
      <c r="W303">
        <v>318.83</v>
      </c>
      <c r="X303">
        <v>86899</v>
      </c>
      <c r="Y303" t="s">
        <v>3215</v>
      </c>
    </row>
    <row r="304" spans="1:25" x14ac:dyDescent="0.2">
      <c r="A304">
        <v>1129</v>
      </c>
      <c r="B304" t="s">
        <v>762</v>
      </c>
      <c r="C304" t="s">
        <v>23</v>
      </c>
      <c r="D304">
        <v>0.02</v>
      </c>
      <c r="E304">
        <v>4.9800000000000004</v>
      </c>
      <c r="F304">
        <v>6.07</v>
      </c>
      <c r="G304" t="s">
        <v>14</v>
      </c>
      <c r="H304" t="s">
        <v>47</v>
      </c>
      <c r="I304" t="s">
        <v>24</v>
      </c>
      <c r="J304" t="s">
        <v>64</v>
      </c>
      <c r="K304" t="s">
        <v>49</v>
      </c>
      <c r="L304" t="s">
        <v>763</v>
      </c>
      <c r="M304">
        <v>0.36</v>
      </c>
      <c r="N304" t="s">
        <v>8</v>
      </c>
      <c r="O304" t="s">
        <v>87</v>
      </c>
      <c r="P304" t="s">
        <v>379</v>
      </c>
      <c r="Q304" t="s">
        <v>764</v>
      </c>
      <c r="R304">
        <v>2118</v>
      </c>
      <c r="S304">
        <v>42030</v>
      </c>
      <c r="T304">
        <v>42032</v>
      </c>
      <c r="U304">
        <v>-46.92</v>
      </c>
      <c r="V304">
        <v>19</v>
      </c>
      <c r="W304">
        <v>105.5</v>
      </c>
      <c r="X304">
        <v>57794</v>
      </c>
      <c r="Y304" t="s">
        <v>3218</v>
      </c>
    </row>
    <row r="305" spans="1:25" x14ac:dyDescent="0.2">
      <c r="A305">
        <v>1133</v>
      </c>
      <c r="B305" t="s">
        <v>765</v>
      </c>
      <c r="C305" t="s">
        <v>23</v>
      </c>
      <c r="D305">
        <v>0.02</v>
      </c>
      <c r="E305">
        <v>4.9800000000000004</v>
      </c>
      <c r="F305">
        <v>6.07</v>
      </c>
      <c r="G305" t="s">
        <v>14</v>
      </c>
      <c r="H305" t="s">
        <v>47</v>
      </c>
      <c r="I305" t="s">
        <v>24</v>
      </c>
      <c r="J305" t="s">
        <v>64</v>
      </c>
      <c r="K305" t="s">
        <v>49</v>
      </c>
      <c r="L305" t="s">
        <v>763</v>
      </c>
      <c r="M305">
        <v>0.36</v>
      </c>
      <c r="N305" t="s">
        <v>8</v>
      </c>
      <c r="O305" t="s">
        <v>28</v>
      </c>
      <c r="P305" t="s">
        <v>163</v>
      </c>
      <c r="Q305" t="s">
        <v>766</v>
      </c>
      <c r="R305">
        <v>75234</v>
      </c>
      <c r="S305">
        <v>42030</v>
      </c>
      <c r="T305">
        <v>42032</v>
      </c>
      <c r="U305">
        <v>-46.92</v>
      </c>
      <c r="V305">
        <v>5</v>
      </c>
      <c r="W305">
        <v>27.76</v>
      </c>
      <c r="X305">
        <v>88105</v>
      </c>
      <c r="Y305" t="s">
        <v>3216</v>
      </c>
    </row>
    <row r="306" spans="1:25" x14ac:dyDescent="0.2">
      <c r="A306">
        <v>2795</v>
      </c>
      <c r="B306" t="s">
        <v>767</v>
      </c>
      <c r="C306" t="s">
        <v>23</v>
      </c>
      <c r="D306">
        <v>0.04</v>
      </c>
      <c r="E306">
        <v>3.57</v>
      </c>
      <c r="F306">
        <v>4.17</v>
      </c>
      <c r="G306" t="s">
        <v>14</v>
      </c>
      <c r="H306" t="s">
        <v>70</v>
      </c>
      <c r="I306" t="s">
        <v>24</v>
      </c>
      <c r="J306" t="s">
        <v>25</v>
      </c>
      <c r="K306" t="s">
        <v>18</v>
      </c>
      <c r="L306" t="s">
        <v>768</v>
      </c>
      <c r="M306">
        <v>0.59</v>
      </c>
      <c r="N306" t="s">
        <v>8</v>
      </c>
      <c r="O306" t="s">
        <v>28</v>
      </c>
      <c r="P306" t="s">
        <v>189</v>
      </c>
      <c r="Q306" t="s">
        <v>769</v>
      </c>
      <c r="R306">
        <v>50401</v>
      </c>
      <c r="S306">
        <v>42030</v>
      </c>
      <c r="T306">
        <v>42032</v>
      </c>
      <c r="U306">
        <v>-69.91</v>
      </c>
      <c r="V306">
        <v>8</v>
      </c>
      <c r="W306">
        <v>30.9</v>
      </c>
      <c r="X306">
        <v>87556</v>
      </c>
      <c r="Y306" t="s">
        <v>3216</v>
      </c>
    </row>
    <row r="307" spans="1:25" x14ac:dyDescent="0.2">
      <c r="A307">
        <v>2795</v>
      </c>
      <c r="B307" t="s">
        <v>767</v>
      </c>
      <c r="C307" t="s">
        <v>23</v>
      </c>
      <c r="D307">
        <v>0.05</v>
      </c>
      <c r="E307">
        <v>200.99</v>
      </c>
      <c r="F307">
        <v>4.2</v>
      </c>
      <c r="G307" t="s">
        <v>14</v>
      </c>
      <c r="H307" t="s">
        <v>70</v>
      </c>
      <c r="I307" t="s">
        <v>16</v>
      </c>
      <c r="J307" t="s">
        <v>111</v>
      </c>
      <c r="K307" t="s">
        <v>49</v>
      </c>
      <c r="L307" t="s">
        <v>770</v>
      </c>
      <c r="M307">
        <v>0.59</v>
      </c>
      <c r="N307" t="s">
        <v>8</v>
      </c>
      <c r="O307" t="s">
        <v>28</v>
      </c>
      <c r="P307" t="s">
        <v>189</v>
      </c>
      <c r="Q307" t="s">
        <v>769</v>
      </c>
      <c r="R307">
        <v>50401</v>
      </c>
      <c r="S307">
        <v>42030</v>
      </c>
      <c r="T307">
        <v>42034</v>
      </c>
      <c r="U307">
        <v>1630.5252</v>
      </c>
      <c r="V307">
        <v>14</v>
      </c>
      <c r="W307">
        <v>2363.08</v>
      </c>
      <c r="X307">
        <v>87556</v>
      </c>
      <c r="Y307" t="s">
        <v>3216</v>
      </c>
    </row>
    <row r="308" spans="1:25" x14ac:dyDescent="0.2">
      <c r="A308">
        <v>2795</v>
      </c>
      <c r="B308" t="s">
        <v>767</v>
      </c>
      <c r="C308" t="s">
        <v>23</v>
      </c>
      <c r="D308">
        <v>7.0000000000000007E-2</v>
      </c>
      <c r="E308">
        <v>195.99</v>
      </c>
      <c r="F308">
        <v>8.99</v>
      </c>
      <c r="G308" t="s">
        <v>14</v>
      </c>
      <c r="H308" t="s">
        <v>70</v>
      </c>
      <c r="I308" t="s">
        <v>16</v>
      </c>
      <c r="J308" t="s">
        <v>111</v>
      </c>
      <c r="K308" t="s">
        <v>49</v>
      </c>
      <c r="L308" t="s">
        <v>771</v>
      </c>
      <c r="M308">
        <v>0.57999999999999996</v>
      </c>
      <c r="N308" t="s">
        <v>8</v>
      </c>
      <c r="O308" t="s">
        <v>28</v>
      </c>
      <c r="P308" t="s">
        <v>189</v>
      </c>
      <c r="Q308" t="s">
        <v>769</v>
      </c>
      <c r="R308">
        <v>50401</v>
      </c>
      <c r="S308">
        <v>42030</v>
      </c>
      <c r="T308">
        <v>42030</v>
      </c>
      <c r="U308">
        <v>-457.16</v>
      </c>
      <c r="V308">
        <v>2</v>
      </c>
      <c r="W308">
        <v>328.45</v>
      </c>
      <c r="X308">
        <v>87556</v>
      </c>
      <c r="Y308" t="s">
        <v>3216</v>
      </c>
    </row>
    <row r="309" spans="1:25" x14ac:dyDescent="0.2">
      <c r="A309">
        <v>3000</v>
      </c>
      <c r="B309" t="s">
        <v>772</v>
      </c>
      <c r="C309" t="s">
        <v>23</v>
      </c>
      <c r="D309">
        <v>0.01</v>
      </c>
      <c r="E309">
        <v>10.14</v>
      </c>
      <c r="F309">
        <v>2.27</v>
      </c>
      <c r="G309" t="s">
        <v>14</v>
      </c>
      <c r="H309" t="s">
        <v>15</v>
      </c>
      <c r="I309" t="s">
        <v>24</v>
      </c>
      <c r="J309" t="s">
        <v>64</v>
      </c>
      <c r="K309" t="s">
        <v>26</v>
      </c>
      <c r="L309" t="s">
        <v>147</v>
      </c>
      <c r="M309">
        <v>0.36</v>
      </c>
      <c r="N309" t="s">
        <v>8</v>
      </c>
      <c r="O309" t="s">
        <v>28</v>
      </c>
      <c r="P309" t="s">
        <v>265</v>
      </c>
      <c r="Q309" t="s">
        <v>773</v>
      </c>
      <c r="R309">
        <v>48342</v>
      </c>
      <c r="S309">
        <v>42030</v>
      </c>
      <c r="T309">
        <v>42032</v>
      </c>
      <c r="U309">
        <v>28.152000000000001</v>
      </c>
      <c r="V309">
        <v>4</v>
      </c>
      <c r="W309">
        <v>40.799999999999997</v>
      </c>
      <c r="X309">
        <v>87042</v>
      </c>
      <c r="Y309" t="s">
        <v>3216</v>
      </c>
    </row>
    <row r="310" spans="1:25" x14ac:dyDescent="0.2">
      <c r="A310">
        <v>3307</v>
      </c>
      <c r="B310" t="s">
        <v>774</v>
      </c>
      <c r="C310" t="s">
        <v>23</v>
      </c>
      <c r="D310">
        <v>7.0000000000000007E-2</v>
      </c>
      <c r="E310">
        <v>16.739999999999998</v>
      </c>
      <c r="F310">
        <v>7.04</v>
      </c>
      <c r="G310" t="s">
        <v>14</v>
      </c>
      <c r="H310" t="s">
        <v>3</v>
      </c>
      <c r="I310" t="s">
        <v>24</v>
      </c>
      <c r="J310" t="s">
        <v>54</v>
      </c>
      <c r="K310" t="s">
        <v>49</v>
      </c>
      <c r="L310" t="s">
        <v>775</v>
      </c>
      <c r="M310">
        <v>0.81</v>
      </c>
      <c r="N310" t="s">
        <v>8</v>
      </c>
      <c r="O310" t="s">
        <v>87</v>
      </c>
      <c r="P310" t="s">
        <v>379</v>
      </c>
      <c r="Q310" t="s">
        <v>776</v>
      </c>
      <c r="R310">
        <v>1001</v>
      </c>
      <c r="S310">
        <v>42030</v>
      </c>
      <c r="T310">
        <v>42037</v>
      </c>
      <c r="U310">
        <v>-114.2</v>
      </c>
      <c r="V310">
        <v>5</v>
      </c>
      <c r="W310">
        <v>80.58</v>
      </c>
      <c r="X310">
        <v>90462</v>
      </c>
      <c r="Y310" t="s">
        <v>3218</v>
      </c>
    </row>
    <row r="311" spans="1:25" x14ac:dyDescent="0.2">
      <c r="A311">
        <v>3311</v>
      </c>
      <c r="B311" t="s">
        <v>777</v>
      </c>
      <c r="C311" t="s">
        <v>23</v>
      </c>
      <c r="D311">
        <v>0.06</v>
      </c>
      <c r="E311">
        <v>6.45</v>
      </c>
      <c r="F311">
        <v>1.34</v>
      </c>
      <c r="G311" t="s">
        <v>14</v>
      </c>
      <c r="H311" t="s">
        <v>3</v>
      </c>
      <c r="I311" t="s">
        <v>24</v>
      </c>
      <c r="J311" t="s">
        <v>64</v>
      </c>
      <c r="K311" t="s">
        <v>26</v>
      </c>
      <c r="L311" t="s">
        <v>462</v>
      </c>
      <c r="M311">
        <v>0.36</v>
      </c>
      <c r="N311" t="s">
        <v>8</v>
      </c>
      <c r="O311" t="s">
        <v>87</v>
      </c>
      <c r="P311" t="s">
        <v>379</v>
      </c>
      <c r="Q311" t="s">
        <v>778</v>
      </c>
      <c r="R311">
        <v>1890</v>
      </c>
      <c r="S311">
        <v>42030</v>
      </c>
      <c r="T311">
        <v>42035</v>
      </c>
      <c r="U311">
        <v>39.426600000000001</v>
      </c>
      <c r="V311">
        <v>9</v>
      </c>
      <c r="W311">
        <v>57.14</v>
      </c>
      <c r="X311">
        <v>90462</v>
      </c>
      <c r="Y311" t="s">
        <v>3218</v>
      </c>
    </row>
    <row r="312" spans="1:25" x14ac:dyDescent="0.2">
      <c r="A312">
        <v>3314</v>
      </c>
      <c r="B312" t="s">
        <v>779</v>
      </c>
      <c r="C312" t="s">
        <v>23</v>
      </c>
      <c r="D312">
        <v>0.05</v>
      </c>
      <c r="E312">
        <v>122.99</v>
      </c>
      <c r="F312">
        <v>70.2</v>
      </c>
      <c r="G312" t="s">
        <v>2</v>
      </c>
      <c r="H312" t="s">
        <v>3</v>
      </c>
      <c r="I312" t="s">
        <v>4</v>
      </c>
      <c r="J312" t="s">
        <v>85</v>
      </c>
      <c r="K312" t="s">
        <v>33</v>
      </c>
      <c r="L312" t="s">
        <v>780</v>
      </c>
      <c r="M312">
        <v>0.74</v>
      </c>
      <c r="N312" t="s">
        <v>8</v>
      </c>
      <c r="O312" t="s">
        <v>87</v>
      </c>
      <c r="P312" t="s">
        <v>373</v>
      </c>
      <c r="Q312" t="s">
        <v>781</v>
      </c>
      <c r="R312">
        <v>7024</v>
      </c>
      <c r="S312">
        <v>42030</v>
      </c>
      <c r="T312">
        <v>42034</v>
      </c>
      <c r="U312">
        <v>-722.23</v>
      </c>
      <c r="V312">
        <v>4</v>
      </c>
      <c r="W312">
        <v>498.31</v>
      </c>
      <c r="X312">
        <v>90462</v>
      </c>
      <c r="Y312" t="s">
        <v>3218</v>
      </c>
    </row>
    <row r="313" spans="1:25" x14ac:dyDescent="0.2">
      <c r="A313">
        <v>1946</v>
      </c>
      <c r="B313" t="s">
        <v>782</v>
      </c>
      <c r="C313" t="s">
        <v>92</v>
      </c>
      <c r="D313">
        <v>0.08</v>
      </c>
      <c r="E313">
        <v>90.98</v>
      </c>
      <c r="F313">
        <v>56.2</v>
      </c>
      <c r="G313" t="s">
        <v>14</v>
      </c>
      <c r="H313" t="s">
        <v>15</v>
      </c>
      <c r="I313" t="s">
        <v>4</v>
      </c>
      <c r="J313" t="s">
        <v>102</v>
      </c>
      <c r="K313" t="s">
        <v>120</v>
      </c>
      <c r="L313" t="s">
        <v>783</v>
      </c>
      <c r="M313">
        <v>0.74</v>
      </c>
      <c r="N313" t="s">
        <v>8</v>
      </c>
      <c r="O313" t="s">
        <v>87</v>
      </c>
      <c r="P313" t="s">
        <v>296</v>
      </c>
      <c r="Q313" t="s">
        <v>784</v>
      </c>
      <c r="R313">
        <v>15228</v>
      </c>
      <c r="S313">
        <v>42030</v>
      </c>
      <c r="T313">
        <v>42032</v>
      </c>
      <c r="U313">
        <v>-1920.9336000000001</v>
      </c>
      <c r="V313">
        <v>12</v>
      </c>
      <c r="W313">
        <v>1058.3599999999999</v>
      </c>
      <c r="X313">
        <v>86331</v>
      </c>
      <c r="Y313" t="s">
        <v>3218</v>
      </c>
    </row>
    <row r="314" spans="1:25" x14ac:dyDescent="0.2">
      <c r="A314">
        <v>1946</v>
      </c>
      <c r="B314" t="s">
        <v>782</v>
      </c>
      <c r="C314" t="s">
        <v>92</v>
      </c>
      <c r="D314">
        <v>7.0000000000000007E-2</v>
      </c>
      <c r="E314">
        <v>5.98</v>
      </c>
      <c r="F314">
        <v>5.35</v>
      </c>
      <c r="G314" t="s">
        <v>14</v>
      </c>
      <c r="H314" t="s">
        <v>15</v>
      </c>
      <c r="I314" t="s">
        <v>24</v>
      </c>
      <c r="J314" t="s">
        <v>64</v>
      </c>
      <c r="K314" t="s">
        <v>49</v>
      </c>
      <c r="L314" t="s">
        <v>785</v>
      </c>
      <c r="M314">
        <v>0.4</v>
      </c>
      <c r="N314" t="s">
        <v>8</v>
      </c>
      <c r="O314" t="s">
        <v>87</v>
      </c>
      <c r="P314" t="s">
        <v>296</v>
      </c>
      <c r="Q314" t="s">
        <v>784</v>
      </c>
      <c r="R314">
        <v>15228</v>
      </c>
      <c r="S314">
        <v>42030</v>
      </c>
      <c r="T314">
        <v>42032</v>
      </c>
      <c r="U314">
        <v>-37.175199999999997</v>
      </c>
      <c r="V314">
        <v>3</v>
      </c>
      <c r="W314">
        <v>18.309999999999999</v>
      </c>
      <c r="X314">
        <v>86331</v>
      </c>
      <c r="Y314" t="s">
        <v>3218</v>
      </c>
    </row>
    <row r="315" spans="1:25" x14ac:dyDescent="0.2">
      <c r="A315">
        <v>3361</v>
      </c>
      <c r="B315" t="s">
        <v>786</v>
      </c>
      <c r="C315" t="s">
        <v>92</v>
      </c>
      <c r="D315">
        <v>0.04</v>
      </c>
      <c r="E315">
        <v>7.96</v>
      </c>
      <c r="F315">
        <v>4.95</v>
      </c>
      <c r="G315" t="s">
        <v>14</v>
      </c>
      <c r="H315" t="s">
        <v>47</v>
      </c>
      <c r="I315" t="s">
        <v>4</v>
      </c>
      <c r="J315" t="s">
        <v>102</v>
      </c>
      <c r="K315" t="s">
        <v>49</v>
      </c>
      <c r="L315" t="s">
        <v>787</v>
      </c>
      <c r="M315">
        <v>0.41</v>
      </c>
      <c r="N315" t="s">
        <v>8</v>
      </c>
      <c r="O315" t="s">
        <v>28</v>
      </c>
      <c r="P315" t="s">
        <v>333</v>
      </c>
      <c r="Q315" t="s">
        <v>788</v>
      </c>
      <c r="R315">
        <v>53095</v>
      </c>
      <c r="S315">
        <v>42030</v>
      </c>
      <c r="T315">
        <v>42030</v>
      </c>
      <c r="U315">
        <v>-7.73</v>
      </c>
      <c r="V315">
        <v>15</v>
      </c>
      <c r="W315">
        <v>116.11</v>
      </c>
      <c r="X315">
        <v>91436</v>
      </c>
      <c r="Y315" t="s">
        <v>3216</v>
      </c>
    </row>
    <row r="316" spans="1:25" x14ac:dyDescent="0.2">
      <c r="A316">
        <v>2264</v>
      </c>
      <c r="B316" t="s">
        <v>789</v>
      </c>
      <c r="C316" t="s">
        <v>46</v>
      </c>
      <c r="D316">
        <v>0.09</v>
      </c>
      <c r="E316">
        <v>207.48</v>
      </c>
      <c r="F316">
        <v>0.99</v>
      </c>
      <c r="G316" t="s">
        <v>14</v>
      </c>
      <c r="H316" t="s">
        <v>70</v>
      </c>
      <c r="I316" t="s">
        <v>24</v>
      </c>
      <c r="J316" t="s">
        <v>71</v>
      </c>
      <c r="K316" t="s">
        <v>49</v>
      </c>
      <c r="L316" t="s">
        <v>612</v>
      </c>
      <c r="M316">
        <v>0.55000000000000004</v>
      </c>
      <c r="N316" t="s">
        <v>8</v>
      </c>
      <c r="O316" t="s">
        <v>28</v>
      </c>
      <c r="P316" t="s">
        <v>56</v>
      </c>
      <c r="Q316" t="s">
        <v>790</v>
      </c>
      <c r="R316">
        <v>64804</v>
      </c>
      <c r="S316">
        <v>42030</v>
      </c>
      <c r="T316">
        <v>42033</v>
      </c>
      <c r="U316">
        <v>359.83</v>
      </c>
      <c r="V316">
        <v>3</v>
      </c>
      <c r="W316">
        <v>577.75</v>
      </c>
      <c r="X316">
        <v>86611</v>
      </c>
      <c r="Y316" t="s">
        <v>3216</v>
      </c>
    </row>
    <row r="317" spans="1:25" x14ac:dyDescent="0.2">
      <c r="A317">
        <v>483</v>
      </c>
      <c r="B317" t="s">
        <v>791</v>
      </c>
      <c r="C317" t="s">
        <v>1</v>
      </c>
      <c r="D317">
        <v>0.03</v>
      </c>
      <c r="E317">
        <v>11.97</v>
      </c>
      <c r="F317">
        <v>4.9800000000000004</v>
      </c>
      <c r="G317" t="s">
        <v>14</v>
      </c>
      <c r="H317" t="s">
        <v>70</v>
      </c>
      <c r="I317" t="s">
        <v>24</v>
      </c>
      <c r="J317" t="s">
        <v>71</v>
      </c>
      <c r="K317" t="s">
        <v>49</v>
      </c>
      <c r="L317" t="s">
        <v>792</v>
      </c>
      <c r="M317">
        <v>0.57999999999999996</v>
      </c>
      <c r="N317" t="s">
        <v>8</v>
      </c>
      <c r="O317" t="s">
        <v>28</v>
      </c>
      <c r="P317" t="s">
        <v>79</v>
      </c>
      <c r="Q317" t="s">
        <v>793</v>
      </c>
      <c r="R317">
        <v>60543</v>
      </c>
      <c r="S317">
        <v>42031</v>
      </c>
      <c r="T317">
        <v>42032</v>
      </c>
      <c r="U317">
        <v>-18.190000000000001</v>
      </c>
      <c r="V317">
        <v>6</v>
      </c>
      <c r="W317">
        <v>73.180000000000007</v>
      </c>
      <c r="X317">
        <v>90353</v>
      </c>
      <c r="Y317" t="s">
        <v>3216</v>
      </c>
    </row>
    <row r="318" spans="1:25" x14ac:dyDescent="0.2">
      <c r="A318">
        <v>2979</v>
      </c>
      <c r="B318" t="s">
        <v>794</v>
      </c>
      <c r="C318" t="s">
        <v>1</v>
      </c>
      <c r="D318">
        <v>0.09</v>
      </c>
      <c r="E318">
        <v>2.94</v>
      </c>
      <c r="F318">
        <v>0.7</v>
      </c>
      <c r="G318" t="s">
        <v>14</v>
      </c>
      <c r="H318" t="s">
        <v>70</v>
      </c>
      <c r="I318" t="s">
        <v>24</v>
      </c>
      <c r="J318" t="s">
        <v>25</v>
      </c>
      <c r="K318" t="s">
        <v>26</v>
      </c>
      <c r="L318" t="s">
        <v>795</v>
      </c>
      <c r="M318">
        <v>0.57999999999999996</v>
      </c>
      <c r="N318" t="s">
        <v>8</v>
      </c>
      <c r="O318" t="s">
        <v>28</v>
      </c>
      <c r="P318" t="s">
        <v>541</v>
      </c>
      <c r="Q318" t="s">
        <v>796</v>
      </c>
      <c r="R318">
        <v>58601</v>
      </c>
      <c r="S318">
        <v>42031</v>
      </c>
      <c r="T318">
        <v>42032</v>
      </c>
      <c r="U318">
        <v>6.3840000000000003</v>
      </c>
      <c r="V318">
        <v>9</v>
      </c>
      <c r="W318">
        <v>25.22</v>
      </c>
      <c r="X318">
        <v>86544</v>
      </c>
      <c r="Y318" t="s">
        <v>3216</v>
      </c>
    </row>
    <row r="319" spans="1:25" x14ac:dyDescent="0.2">
      <c r="A319">
        <v>2980</v>
      </c>
      <c r="B319" t="s">
        <v>797</v>
      </c>
      <c r="C319" t="s">
        <v>1</v>
      </c>
      <c r="D319">
        <v>0.03</v>
      </c>
      <c r="E319">
        <v>43.98</v>
      </c>
      <c r="F319">
        <v>8.99</v>
      </c>
      <c r="G319" t="s">
        <v>14</v>
      </c>
      <c r="H319" t="s">
        <v>70</v>
      </c>
      <c r="I319" t="s">
        <v>24</v>
      </c>
      <c r="J319" t="s">
        <v>25</v>
      </c>
      <c r="K319" t="s">
        <v>18</v>
      </c>
      <c r="L319" t="s">
        <v>798</v>
      </c>
      <c r="M319">
        <v>0.57999999999999996</v>
      </c>
      <c r="N319" t="s">
        <v>8</v>
      </c>
      <c r="O319" t="s">
        <v>87</v>
      </c>
      <c r="P319" t="s">
        <v>293</v>
      </c>
      <c r="Q319" t="s">
        <v>799</v>
      </c>
      <c r="R319">
        <v>44870</v>
      </c>
      <c r="S319">
        <v>42031</v>
      </c>
      <c r="T319">
        <v>42033</v>
      </c>
      <c r="U319">
        <v>274.0788</v>
      </c>
      <c r="V319">
        <v>10</v>
      </c>
      <c r="W319">
        <v>454.4</v>
      </c>
      <c r="X319">
        <v>86544</v>
      </c>
      <c r="Y319" t="s">
        <v>3218</v>
      </c>
    </row>
    <row r="320" spans="1:25" x14ac:dyDescent="0.2">
      <c r="A320">
        <v>2980</v>
      </c>
      <c r="B320" t="s">
        <v>797</v>
      </c>
      <c r="C320" t="s">
        <v>1</v>
      </c>
      <c r="D320">
        <v>0.06</v>
      </c>
      <c r="E320">
        <v>1.1399999999999999</v>
      </c>
      <c r="F320">
        <v>0.7</v>
      </c>
      <c r="G320" t="s">
        <v>14</v>
      </c>
      <c r="H320" t="s">
        <v>70</v>
      </c>
      <c r="I320" t="s">
        <v>24</v>
      </c>
      <c r="J320" t="s">
        <v>152</v>
      </c>
      <c r="K320" t="s">
        <v>26</v>
      </c>
      <c r="L320" t="s">
        <v>800</v>
      </c>
      <c r="M320">
        <v>0.38</v>
      </c>
      <c r="N320" t="s">
        <v>8</v>
      </c>
      <c r="O320" t="s">
        <v>87</v>
      </c>
      <c r="P320" t="s">
        <v>293</v>
      </c>
      <c r="Q320" t="s">
        <v>799</v>
      </c>
      <c r="R320">
        <v>44870</v>
      </c>
      <c r="S320">
        <v>42031</v>
      </c>
      <c r="T320">
        <v>42034</v>
      </c>
      <c r="U320">
        <v>-3.782</v>
      </c>
      <c r="V320">
        <v>13</v>
      </c>
      <c r="W320">
        <v>14.53</v>
      </c>
      <c r="X320">
        <v>86544</v>
      </c>
      <c r="Y320" t="s">
        <v>3218</v>
      </c>
    </row>
    <row r="321" spans="1:25" x14ac:dyDescent="0.2">
      <c r="A321">
        <v>2254</v>
      </c>
      <c r="B321" t="s">
        <v>801</v>
      </c>
      <c r="C321" t="s">
        <v>23</v>
      </c>
      <c r="D321">
        <v>0.1</v>
      </c>
      <c r="E321">
        <v>6.3</v>
      </c>
      <c r="F321">
        <v>0.5</v>
      </c>
      <c r="G321" t="s">
        <v>14</v>
      </c>
      <c r="H321" t="s">
        <v>70</v>
      </c>
      <c r="I321" t="s">
        <v>24</v>
      </c>
      <c r="J321" t="s">
        <v>128</v>
      </c>
      <c r="K321" t="s">
        <v>49</v>
      </c>
      <c r="L321" t="s">
        <v>802</v>
      </c>
      <c r="M321">
        <v>0.39</v>
      </c>
      <c r="N321" t="s">
        <v>8</v>
      </c>
      <c r="O321" t="s">
        <v>9</v>
      </c>
      <c r="P321" t="s">
        <v>364</v>
      </c>
      <c r="Q321" t="s">
        <v>803</v>
      </c>
      <c r="R321">
        <v>42003</v>
      </c>
      <c r="S321">
        <v>42031</v>
      </c>
      <c r="T321">
        <v>42036</v>
      </c>
      <c r="U321">
        <v>-464.28199999999998</v>
      </c>
      <c r="V321">
        <v>12</v>
      </c>
      <c r="W321">
        <v>68.72</v>
      </c>
      <c r="X321">
        <v>89278</v>
      </c>
      <c r="Y321" t="s">
        <v>3215</v>
      </c>
    </row>
    <row r="322" spans="1:25" x14ac:dyDescent="0.2">
      <c r="A322">
        <v>2178</v>
      </c>
      <c r="B322" t="s">
        <v>804</v>
      </c>
      <c r="C322" t="s">
        <v>92</v>
      </c>
      <c r="D322">
        <v>0.08</v>
      </c>
      <c r="E322">
        <v>2.94</v>
      </c>
      <c r="F322">
        <v>0.96</v>
      </c>
      <c r="G322" t="s">
        <v>14</v>
      </c>
      <c r="H322" t="s">
        <v>3</v>
      </c>
      <c r="I322" t="s">
        <v>24</v>
      </c>
      <c r="J322" t="s">
        <v>25</v>
      </c>
      <c r="K322" t="s">
        <v>26</v>
      </c>
      <c r="L322" t="s">
        <v>805</v>
      </c>
      <c r="M322">
        <v>0.57999999999999996</v>
      </c>
      <c r="N322" t="s">
        <v>8</v>
      </c>
      <c r="O322" t="s">
        <v>87</v>
      </c>
      <c r="P322" t="s">
        <v>379</v>
      </c>
      <c r="Q322" t="s">
        <v>806</v>
      </c>
      <c r="R322">
        <v>1610</v>
      </c>
      <c r="S322">
        <v>42031</v>
      </c>
      <c r="T322">
        <v>42033</v>
      </c>
      <c r="U322">
        <v>-1.18</v>
      </c>
      <c r="V322">
        <v>9</v>
      </c>
      <c r="W322">
        <v>25.35</v>
      </c>
      <c r="X322">
        <v>89465</v>
      </c>
      <c r="Y322" t="s">
        <v>3218</v>
      </c>
    </row>
    <row r="323" spans="1:25" x14ac:dyDescent="0.2">
      <c r="A323">
        <v>3347</v>
      </c>
      <c r="B323" t="s">
        <v>241</v>
      </c>
      <c r="C323" t="s">
        <v>92</v>
      </c>
      <c r="D323">
        <v>0.02</v>
      </c>
      <c r="E323">
        <v>110.99</v>
      </c>
      <c r="F323">
        <v>2.5</v>
      </c>
      <c r="G323" t="s">
        <v>14</v>
      </c>
      <c r="H323" t="s">
        <v>15</v>
      </c>
      <c r="I323" t="s">
        <v>16</v>
      </c>
      <c r="J323" t="s">
        <v>111</v>
      </c>
      <c r="K323" t="s">
        <v>49</v>
      </c>
      <c r="L323" t="s">
        <v>112</v>
      </c>
      <c r="M323">
        <v>0.56999999999999995</v>
      </c>
      <c r="N323" t="s">
        <v>8</v>
      </c>
      <c r="O323" t="s">
        <v>9</v>
      </c>
      <c r="P323" t="s">
        <v>99</v>
      </c>
      <c r="Q323" t="s">
        <v>243</v>
      </c>
      <c r="R323">
        <v>33411</v>
      </c>
      <c r="S323">
        <v>42031</v>
      </c>
      <c r="T323">
        <v>42033</v>
      </c>
      <c r="U323">
        <v>-39.808999999999997</v>
      </c>
      <c r="V323">
        <v>1</v>
      </c>
      <c r="W323">
        <v>94.3</v>
      </c>
      <c r="X323">
        <v>89356</v>
      </c>
      <c r="Y323" t="s">
        <v>3215</v>
      </c>
    </row>
    <row r="324" spans="1:25" x14ac:dyDescent="0.2">
      <c r="A324">
        <v>129</v>
      </c>
      <c r="B324" t="s">
        <v>807</v>
      </c>
      <c r="C324" t="s">
        <v>46</v>
      </c>
      <c r="D324">
        <v>0.02</v>
      </c>
      <c r="E324">
        <v>1.74</v>
      </c>
      <c r="F324">
        <v>4.08</v>
      </c>
      <c r="G324" t="s">
        <v>14</v>
      </c>
      <c r="H324" t="s">
        <v>3</v>
      </c>
      <c r="I324" t="s">
        <v>4</v>
      </c>
      <c r="J324" t="s">
        <v>102</v>
      </c>
      <c r="K324" t="s">
        <v>18</v>
      </c>
      <c r="L324" t="s">
        <v>746</v>
      </c>
      <c r="M324">
        <v>0.53</v>
      </c>
      <c r="N324" t="s">
        <v>8</v>
      </c>
      <c r="O324" t="s">
        <v>28</v>
      </c>
      <c r="P324" t="s">
        <v>79</v>
      </c>
      <c r="Q324" t="s">
        <v>808</v>
      </c>
      <c r="R324">
        <v>62002</v>
      </c>
      <c r="S324">
        <v>42031</v>
      </c>
      <c r="T324">
        <v>42032</v>
      </c>
      <c r="U324">
        <v>-37.39</v>
      </c>
      <c r="V324">
        <v>5</v>
      </c>
      <c r="W324">
        <v>10.23</v>
      </c>
      <c r="X324">
        <v>86693</v>
      </c>
      <c r="Y324" t="s">
        <v>3216</v>
      </c>
    </row>
    <row r="325" spans="1:25" x14ac:dyDescent="0.2">
      <c r="A325">
        <v>898</v>
      </c>
      <c r="B325" t="s">
        <v>400</v>
      </c>
      <c r="C325" t="s">
        <v>46</v>
      </c>
      <c r="D325">
        <v>0.02</v>
      </c>
      <c r="E325">
        <v>12.53</v>
      </c>
      <c r="F325">
        <v>0.49</v>
      </c>
      <c r="G325" t="s">
        <v>14</v>
      </c>
      <c r="H325" t="s">
        <v>3</v>
      </c>
      <c r="I325" t="s">
        <v>24</v>
      </c>
      <c r="J325" t="s">
        <v>128</v>
      </c>
      <c r="K325" t="s">
        <v>49</v>
      </c>
      <c r="L325" t="s">
        <v>129</v>
      </c>
      <c r="M325">
        <v>0.38</v>
      </c>
      <c r="N325" t="s">
        <v>8</v>
      </c>
      <c r="O325" t="s">
        <v>87</v>
      </c>
      <c r="P325" t="s">
        <v>88</v>
      </c>
      <c r="Q325" t="s">
        <v>89</v>
      </c>
      <c r="R325">
        <v>10039</v>
      </c>
      <c r="S325">
        <v>42031</v>
      </c>
      <c r="T325">
        <v>42031</v>
      </c>
      <c r="U325">
        <v>263.39999999999998</v>
      </c>
      <c r="V325">
        <v>47</v>
      </c>
      <c r="W325">
        <v>594.44000000000005</v>
      </c>
      <c r="X325">
        <v>9606</v>
      </c>
      <c r="Y325" t="s">
        <v>3218</v>
      </c>
    </row>
    <row r="326" spans="1:25" x14ac:dyDescent="0.2">
      <c r="A326">
        <v>898</v>
      </c>
      <c r="B326" t="s">
        <v>400</v>
      </c>
      <c r="C326" t="s">
        <v>46</v>
      </c>
      <c r="D326">
        <v>7.0000000000000007E-2</v>
      </c>
      <c r="E326">
        <v>5.18</v>
      </c>
      <c r="F326">
        <v>2.04</v>
      </c>
      <c r="G326" t="s">
        <v>63</v>
      </c>
      <c r="H326" t="s">
        <v>3</v>
      </c>
      <c r="I326" t="s">
        <v>24</v>
      </c>
      <c r="J326" t="s">
        <v>64</v>
      </c>
      <c r="K326" t="s">
        <v>26</v>
      </c>
      <c r="L326" t="s">
        <v>809</v>
      </c>
      <c r="M326">
        <v>0.36</v>
      </c>
      <c r="N326" t="s">
        <v>8</v>
      </c>
      <c r="O326" t="s">
        <v>87</v>
      </c>
      <c r="P326" t="s">
        <v>88</v>
      </c>
      <c r="Q326" t="s">
        <v>89</v>
      </c>
      <c r="R326">
        <v>10039</v>
      </c>
      <c r="S326">
        <v>42031</v>
      </c>
      <c r="T326">
        <v>42033</v>
      </c>
      <c r="U326">
        <v>37.31</v>
      </c>
      <c r="V326">
        <v>44</v>
      </c>
      <c r="W326">
        <v>228.5</v>
      </c>
      <c r="X326">
        <v>9606</v>
      </c>
      <c r="Y326" t="s">
        <v>3218</v>
      </c>
    </row>
    <row r="327" spans="1:25" x14ac:dyDescent="0.2">
      <c r="A327">
        <v>899</v>
      </c>
      <c r="B327" t="s">
        <v>402</v>
      </c>
      <c r="C327" t="s">
        <v>46</v>
      </c>
      <c r="D327">
        <v>0.02</v>
      </c>
      <c r="E327">
        <v>12.53</v>
      </c>
      <c r="F327">
        <v>0.49</v>
      </c>
      <c r="G327" t="s">
        <v>14</v>
      </c>
      <c r="H327" t="s">
        <v>3</v>
      </c>
      <c r="I327" t="s">
        <v>24</v>
      </c>
      <c r="J327" t="s">
        <v>128</v>
      </c>
      <c r="K327" t="s">
        <v>49</v>
      </c>
      <c r="L327" t="s">
        <v>129</v>
      </c>
      <c r="M327">
        <v>0.38</v>
      </c>
      <c r="N327" t="s">
        <v>8</v>
      </c>
      <c r="O327" t="s">
        <v>87</v>
      </c>
      <c r="P327" t="s">
        <v>296</v>
      </c>
      <c r="Q327" t="s">
        <v>403</v>
      </c>
      <c r="R327">
        <v>16602</v>
      </c>
      <c r="S327">
        <v>42031</v>
      </c>
      <c r="T327">
        <v>42031</v>
      </c>
      <c r="U327">
        <v>104.7213</v>
      </c>
      <c r="V327">
        <v>12</v>
      </c>
      <c r="W327">
        <v>151.77000000000001</v>
      </c>
      <c r="X327">
        <v>86264</v>
      </c>
      <c r="Y327" t="s">
        <v>3218</v>
      </c>
    </row>
    <row r="328" spans="1:25" x14ac:dyDescent="0.2">
      <c r="A328">
        <v>899</v>
      </c>
      <c r="B328" t="s">
        <v>402</v>
      </c>
      <c r="C328" t="s">
        <v>46</v>
      </c>
      <c r="D328">
        <v>7.0000000000000007E-2</v>
      </c>
      <c r="E328">
        <v>5.18</v>
      </c>
      <c r="F328">
        <v>2.04</v>
      </c>
      <c r="G328" t="s">
        <v>63</v>
      </c>
      <c r="H328" t="s">
        <v>3</v>
      </c>
      <c r="I328" t="s">
        <v>24</v>
      </c>
      <c r="J328" t="s">
        <v>64</v>
      </c>
      <c r="K328" t="s">
        <v>26</v>
      </c>
      <c r="L328" t="s">
        <v>809</v>
      </c>
      <c r="M328">
        <v>0.36</v>
      </c>
      <c r="N328" t="s">
        <v>8</v>
      </c>
      <c r="O328" t="s">
        <v>87</v>
      </c>
      <c r="P328" t="s">
        <v>296</v>
      </c>
      <c r="Q328" t="s">
        <v>403</v>
      </c>
      <c r="R328">
        <v>16602</v>
      </c>
      <c r="S328">
        <v>42031</v>
      </c>
      <c r="T328">
        <v>42033</v>
      </c>
      <c r="U328">
        <v>37.31</v>
      </c>
      <c r="V328">
        <v>11</v>
      </c>
      <c r="W328">
        <v>57.13</v>
      </c>
      <c r="X328">
        <v>86264</v>
      </c>
      <c r="Y328" t="s">
        <v>3218</v>
      </c>
    </row>
    <row r="329" spans="1:25" x14ac:dyDescent="0.2">
      <c r="A329">
        <v>1351</v>
      </c>
      <c r="B329" t="s">
        <v>810</v>
      </c>
      <c r="C329" t="s">
        <v>46</v>
      </c>
      <c r="D329">
        <v>0.1</v>
      </c>
      <c r="E329">
        <v>110.99</v>
      </c>
      <c r="F329">
        <v>8.99</v>
      </c>
      <c r="G329" t="s">
        <v>63</v>
      </c>
      <c r="H329" t="s">
        <v>47</v>
      </c>
      <c r="I329" t="s">
        <v>16</v>
      </c>
      <c r="J329" t="s">
        <v>111</v>
      </c>
      <c r="K329" t="s">
        <v>49</v>
      </c>
      <c r="L329" t="s">
        <v>811</v>
      </c>
      <c r="M329">
        <v>0.56999999999999995</v>
      </c>
      <c r="N329" t="s">
        <v>8</v>
      </c>
      <c r="O329" t="s">
        <v>9</v>
      </c>
      <c r="P329" t="s">
        <v>99</v>
      </c>
      <c r="Q329" t="s">
        <v>812</v>
      </c>
      <c r="R329">
        <v>33063</v>
      </c>
      <c r="S329">
        <v>42031</v>
      </c>
      <c r="T329">
        <v>42033</v>
      </c>
      <c r="U329">
        <v>3285.48</v>
      </c>
      <c r="V329">
        <v>7</v>
      </c>
      <c r="W329">
        <v>627.78</v>
      </c>
      <c r="X329">
        <v>88232</v>
      </c>
      <c r="Y329" t="s">
        <v>3215</v>
      </c>
    </row>
    <row r="330" spans="1:25" x14ac:dyDescent="0.2">
      <c r="A330">
        <v>2281</v>
      </c>
      <c r="B330" t="s">
        <v>813</v>
      </c>
      <c r="C330" t="s">
        <v>46</v>
      </c>
      <c r="D330">
        <v>0.08</v>
      </c>
      <c r="E330">
        <v>205.99</v>
      </c>
      <c r="F330">
        <v>2.5</v>
      </c>
      <c r="G330" t="s">
        <v>14</v>
      </c>
      <c r="H330" t="s">
        <v>47</v>
      </c>
      <c r="I330" t="s">
        <v>16</v>
      </c>
      <c r="J330" t="s">
        <v>111</v>
      </c>
      <c r="K330" t="s">
        <v>49</v>
      </c>
      <c r="L330" t="s">
        <v>814</v>
      </c>
      <c r="M330">
        <v>0.59</v>
      </c>
      <c r="N330" t="s">
        <v>8</v>
      </c>
      <c r="O330" t="s">
        <v>28</v>
      </c>
      <c r="P330" t="s">
        <v>333</v>
      </c>
      <c r="Q330" t="s">
        <v>815</v>
      </c>
      <c r="R330">
        <v>54703</v>
      </c>
      <c r="S330">
        <v>42031</v>
      </c>
      <c r="T330">
        <v>42032</v>
      </c>
      <c r="U330">
        <v>997.38144</v>
      </c>
      <c r="V330">
        <v>10</v>
      </c>
      <c r="W330">
        <v>1610.84</v>
      </c>
      <c r="X330">
        <v>85948</v>
      </c>
      <c r="Y330" t="s">
        <v>3216</v>
      </c>
    </row>
    <row r="331" spans="1:25" x14ac:dyDescent="0.2">
      <c r="A331">
        <v>53</v>
      </c>
      <c r="B331" t="s">
        <v>816</v>
      </c>
      <c r="C331" t="s">
        <v>1</v>
      </c>
      <c r="D331">
        <v>7.0000000000000007E-2</v>
      </c>
      <c r="E331">
        <v>3502.14</v>
      </c>
      <c r="F331">
        <v>8.73</v>
      </c>
      <c r="G331" t="s">
        <v>2</v>
      </c>
      <c r="H331" t="s">
        <v>70</v>
      </c>
      <c r="I331" t="s">
        <v>16</v>
      </c>
      <c r="J331" t="s">
        <v>32</v>
      </c>
      <c r="K331" t="s">
        <v>6</v>
      </c>
      <c r="L331" t="s">
        <v>817</v>
      </c>
      <c r="M331">
        <v>0.56999999999999995</v>
      </c>
      <c r="N331" t="s">
        <v>8</v>
      </c>
      <c r="O331" t="s">
        <v>35</v>
      </c>
      <c r="P331" t="s">
        <v>42</v>
      </c>
      <c r="Q331" t="s">
        <v>818</v>
      </c>
      <c r="R331">
        <v>98052</v>
      </c>
      <c r="S331">
        <v>42032</v>
      </c>
      <c r="T331">
        <v>42034</v>
      </c>
      <c r="U331">
        <v>-6923.5991999999997</v>
      </c>
      <c r="V331">
        <v>1</v>
      </c>
      <c r="W331">
        <v>3267.55</v>
      </c>
      <c r="X331">
        <v>88425</v>
      </c>
      <c r="Y331" t="s">
        <v>3217</v>
      </c>
    </row>
    <row r="332" spans="1:25" x14ac:dyDescent="0.2">
      <c r="A332">
        <v>3266</v>
      </c>
      <c r="B332" t="s">
        <v>819</v>
      </c>
      <c r="C332" t="s">
        <v>1</v>
      </c>
      <c r="D332">
        <v>0</v>
      </c>
      <c r="E332">
        <v>122.99</v>
      </c>
      <c r="F332">
        <v>70.2</v>
      </c>
      <c r="G332" t="s">
        <v>2</v>
      </c>
      <c r="H332" t="s">
        <v>70</v>
      </c>
      <c r="I332" t="s">
        <v>4</v>
      </c>
      <c r="J332" t="s">
        <v>85</v>
      </c>
      <c r="K332" t="s">
        <v>33</v>
      </c>
      <c r="L332" t="s">
        <v>780</v>
      </c>
      <c r="M332">
        <v>0.74</v>
      </c>
      <c r="N332" t="s">
        <v>8</v>
      </c>
      <c r="O332" t="s">
        <v>87</v>
      </c>
      <c r="P332" t="s">
        <v>307</v>
      </c>
      <c r="Q332" t="s">
        <v>308</v>
      </c>
      <c r="R332">
        <v>4073</v>
      </c>
      <c r="S332">
        <v>42032</v>
      </c>
      <c r="T332">
        <v>42033</v>
      </c>
      <c r="U332">
        <v>-1764.29</v>
      </c>
      <c r="V332">
        <v>14</v>
      </c>
      <c r="W332">
        <v>1794.88</v>
      </c>
      <c r="X332">
        <v>89836</v>
      </c>
      <c r="Y332" t="s">
        <v>3218</v>
      </c>
    </row>
    <row r="333" spans="1:25" x14ac:dyDescent="0.2">
      <c r="A333">
        <v>3269</v>
      </c>
      <c r="B333" t="s">
        <v>820</v>
      </c>
      <c r="C333" t="s">
        <v>1</v>
      </c>
      <c r="D333">
        <v>0.01</v>
      </c>
      <c r="E333">
        <v>60.97</v>
      </c>
      <c r="F333">
        <v>4.5</v>
      </c>
      <c r="G333" t="s">
        <v>63</v>
      </c>
      <c r="H333" t="s">
        <v>70</v>
      </c>
      <c r="I333" t="s">
        <v>24</v>
      </c>
      <c r="J333" t="s">
        <v>71</v>
      </c>
      <c r="K333" t="s">
        <v>49</v>
      </c>
      <c r="L333" t="s">
        <v>72</v>
      </c>
      <c r="M333">
        <v>0.56000000000000005</v>
      </c>
      <c r="N333" t="s">
        <v>8</v>
      </c>
      <c r="O333" t="s">
        <v>87</v>
      </c>
      <c r="P333" t="s">
        <v>373</v>
      </c>
      <c r="Q333" t="s">
        <v>821</v>
      </c>
      <c r="R333">
        <v>7060</v>
      </c>
      <c r="S333">
        <v>42032</v>
      </c>
      <c r="T333">
        <v>42034</v>
      </c>
      <c r="U333">
        <v>527.87760000000003</v>
      </c>
      <c r="V333">
        <v>12</v>
      </c>
      <c r="W333">
        <v>765.04</v>
      </c>
      <c r="X333">
        <v>89836</v>
      </c>
      <c r="Y333" t="s">
        <v>3218</v>
      </c>
    </row>
    <row r="334" spans="1:25" x14ac:dyDescent="0.2">
      <c r="A334">
        <v>24</v>
      </c>
      <c r="B334" t="s">
        <v>822</v>
      </c>
      <c r="C334" t="s">
        <v>13</v>
      </c>
      <c r="D334">
        <v>0.06</v>
      </c>
      <c r="E334">
        <v>55.48</v>
      </c>
      <c r="F334">
        <v>14.3</v>
      </c>
      <c r="G334" t="s">
        <v>14</v>
      </c>
      <c r="H334" t="s">
        <v>70</v>
      </c>
      <c r="I334" t="s">
        <v>24</v>
      </c>
      <c r="J334" t="s">
        <v>64</v>
      </c>
      <c r="K334" t="s">
        <v>49</v>
      </c>
      <c r="L334" t="s">
        <v>823</v>
      </c>
      <c r="M334">
        <v>0.37</v>
      </c>
      <c r="N334" t="s">
        <v>8</v>
      </c>
      <c r="O334" t="s">
        <v>35</v>
      </c>
      <c r="P334" t="s">
        <v>66</v>
      </c>
      <c r="Q334" t="s">
        <v>824</v>
      </c>
      <c r="R334">
        <v>92677</v>
      </c>
      <c r="S334">
        <v>42032</v>
      </c>
      <c r="T334">
        <v>42033</v>
      </c>
      <c r="U334">
        <v>-28.296800000000001</v>
      </c>
      <c r="V334">
        <v>1</v>
      </c>
      <c r="W334">
        <v>67.489999999999995</v>
      </c>
      <c r="X334">
        <v>87651</v>
      </c>
      <c r="Y334" t="s">
        <v>3217</v>
      </c>
    </row>
    <row r="335" spans="1:25" x14ac:dyDescent="0.2">
      <c r="A335">
        <v>24</v>
      </c>
      <c r="B335" t="s">
        <v>822</v>
      </c>
      <c r="C335" t="s">
        <v>13</v>
      </c>
      <c r="D335">
        <v>0.02</v>
      </c>
      <c r="E335">
        <v>1.68</v>
      </c>
      <c r="F335">
        <v>1.57</v>
      </c>
      <c r="G335" t="s">
        <v>14</v>
      </c>
      <c r="H335" t="s">
        <v>70</v>
      </c>
      <c r="I335" t="s">
        <v>24</v>
      </c>
      <c r="J335" t="s">
        <v>25</v>
      </c>
      <c r="K335" t="s">
        <v>26</v>
      </c>
      <c r="L335" t="s">
        <v>550</v>
      </c>
      <c r="M335">
        <v>0.59</v>
      </c>
      <c r="N335" t="s">
        <v>8</v>
      </c>
      <c r="O335" t="s">
        <v>35</v>
      </c>
      <c r="P335" t="s">
        <v>66</v>
      </c>
      <c r="Q335" t="s">
        <v>824</v>
      </c>
      <c r="R335">
        <v>92677</v>
      </c>
      <c r="S335">
        <v>42032</v>
      </c>
      <c r="T335">
        <v>42034</v>
      </c>
      <c r="U335">
        <v>-5.3071999999999999</v>
      </c>
      <c r="V335">
        <v>1</v>
      </c>
      <c r="W335">
        <v>2.25</v>
      </c>
      <c r="X335">
        <v>87651</v>
      </c>
      <c r="Y335" t="s">
        <v>3217</v>
      </c>
    </row>
    <row r="336" spans="1:25" x14ac:dyDescent="0.2">
      <c r="A336">
        <v>744</v>
      </c>
      <c r="B336" t="s">
        <v>562</v>
      </c>
      <c r="C336" t="s">
        <v>23</v>
      </c>
      <c r="D336">
        <v>0.02</v>
      </c>
      <c r="E336">
        <v>59.98</v>
      </c>
      <c r="F336">
        <v>3.99</v>
      </c>
      <c r="G336" t="s">
        <v>14</v>
      </c>
      <c r="H336" t="s">
        <v>70</v>
      </c>
      <c r="I336" t="s">
        <v>24</v>
      </c>
      <c r="J336" t="s">
        <v>71</v>
      </c>
      <c r="K336" t="s">
        <v>49</v>
      </c>
      <c r="L336" t="s">
        <v>825</v>
      </c>
      <c r="M336">
        <v>0.56999999999999995</v>
      </c>
      <c r="N336" t="s">
        <v>8</v>
      </c>
      <c r="O336" t="s">
        <v>35</v>
      </c>
      <c r="P336" t="s">
        <v>564</v>
      </c>
      <c r="Q336" t="s">
        <v>565</v>
      </c>
      <c r="R336">
        <v>85737</v>
      </c>
      <c r="S336">
        <v>42032</v>
      </c>
      <c r="T336">
        <v>42041</v>
      </c>
      <c r="U336">
        <v>-54.622</v>
      </c>
      <c r="V336">
        <v>1</v>
      </c>
      <c r="W336">
        <v>63.48</v>
      </c>
      <c r="X336">
        <v>87725</v>
      </c>
      <c r="Y336" t="s">
        <v>3217</v>
      </c>
    </row>
    <row r="337" spans="1:25" x14ac:dyDescent="0.2">
      <c r="A337">
        <v>744</v>
      </c>
      <c r="B337" t="s">
        <v>562</v>
      </c>
      <c r="C337" t="s">
        <v>23</v>
      </c>
      <c r="D337">
        <v>0.03</v>
      </c>
      <c r="E337">
        <v>5.18</v>
      </c>
      <c r="F337">
        <v>5.74</v>
      </c>
      <c r="G337" t="s">
        <v>14</v>
      </c>
      <c r="H337" t="s">
        <v>70</v>
      </c>
      <c r="I337" t="s">
        <v>24</v>
      </c>
      <c r="J337" t="s">
        <v>48</v>
      </c>
      <c r="K337" t="s">
        <v>49</v>
      </c>
      <c r="L337" t="s">
        <v>826</v>
      </c>
      <c r="M337">
        <v>0.36</v>
      </c>
      <c r="N337" t="s">
        <v>8</v>
      </c>
      <c r="O337" t="s">
        <v>35</v>
      </c>
      <c r="P337" t="s">
        <v>564</v>
      </c>
      <c r="Q337" t="s">
        <v>565</v>
      </c>
      <c r="R337">
        <v>85737</v>
      </c>
      <c r="S337">
        <v>42032</v>
      </c>
      <c r="T337">
        <v>42036</v>
      </c>
      <c r="U337">
        <v>-126.81417999999999</v>
      </c>
      <c r="V337">
        <v>9</v>
      </c>
      <c r="W337">
        <v>47.64</v>
      </c>
      <c r="X337">
        <v>87725</v>
      </c>
      <c r="Y337" t="s">
        <v>3217</v>
      </c>
    </row>
    <row r="338" spans="1:25" x14ac:dyDescent="0.2">
      <c r="A338">
        <v>553</v>
      </c>
      <c r="B338" t="s">
        <v>827</v>
      </c>
      <c r="C338" t="s">
        <v>92</v>
      </c>
      <c r="D338">
        <v>0</v>
      </c>
      <c r="E338">
        <v>6.88</v>
      </c>
      <c r="F338">
        <v>2</v>
      </c>
      <c r="G338" t="s">
        <v>63</v>
      </c>
      <c r="H338" t="s">
        <v>47</v>
      </c>
      <c r="I338" t="s">
        <v>24</v>
      </c>
      <c r="J338" t="s">
        <v>64</v>
      </c>
      <c r="K338" t="s">
        <v>26</v>
      </c>
      <c r="L338" t="s">
        <v>828</v>
      </c>
      <c r="M338">
        <v>0.39</v>
      </c>
      <c r="N338" t="s">
        <v>8</v>
      </c>
      <c r="O338" t="s">
        <v>35</v>
      </c>
      <c r="P338" t="s">
        <v>66</v>
      </c>
      <c r="Q338" t="s">
        <v>76</v>
      </c>
      <c r="R338">
        <v>90008</v>
      </c>
      <c r="S338">
        <v>42032</v>
      </c>
      <c r="T338">
        <v>42033</v>
      </c>
      <c r="U338">
        <v>34.067999999999998</v>
      </c>
      <c r="V338">
        <v>36</v>
      </c>
      <c r="W338">
        <v>267.52999999999997</v>
      </c>
      <c r="X338">
        <v>17155</v>
      </c>
      <c r="Y338" t="s">
        <v>3217</v>
      </c>
    </row>
    <row r="339" spans="1:25" x14ac:dyDescent="0.2">
      <c r="A339">
        <v>556</v>
      </c>
      <c r="B339" t="s">
        <v>829</v>
      </c>
      <c r="C339" t="s">
        <v>92</v>
      </c>
      <c r="D339">
        <v>0</v>
      </c>
      <c r="E339">
        <v>6.88</v>
      </c>
      <c r="F339">
        <v>2</v>
      </c>
      <c r="G339" t="s">
        <v>63</v>
      </c>
      <c r="H339" t="s">
        <v>47</v>
      </c>
      <c r="I339" t="s">
        <v>24</v>
      </c>
      <c r="J339" t="s">
        <v>64</v>
      </c>
      <c r="K339" t="s">
        <v>26</v>
      </c>
      <c r="L339" t="s">
        <v>828</v>
      </c>
      <c r="M339">
        <v>0.39</v>
      </c>
      <c r="N339" t="s">
        <v>8</v>
      </c>
      <c r="O339" t="s">
        <v>35</v>
      </c>
      <c r="P339" t="s">
        <v>122</v>
      </c>
      <c r="Q339" t="s">
        <v>830</v>
      </c>
      <c r="R339">
        <v>84604</v>
      </c>
      <c r="S339">
        <v>42032</v>
      </c>
      <c r="T339">
        <v>42033</v>
      </c>
      <c r="U339">
        <v>46.147199999999998</v>
      </c>
      <c r="V339">
        <v>9</v>
      </c>
      <c r="W339">
        <v>66.88</v>
      </c>
      <c r="X339">
        <v>86189</v>
      </c>
      <c r="Y339" t="s">
        <v>3217</v>
      </c>
    </row>
    <row r="340" spans="1:25" x14ac:dyDescent="0.2">
      <c r="A340">
        <v>556</v>
      </c>
      <c r="B340" t="s">
        <v>829</v>
      </c>
      <c r="C340" t="s">
        <v>92</v>
      </c>
      <c r="D340">
        <v>0.03</v>
      </c>
      <c r="E340">
        <v>32.479999999999997</v>
      </c>
      <c r="F340">
        <v>35</v>
      </c>
      <c r="G340" t="s">
        <v>63</v>
      </c>
      <c r="H340" t="s">
        <v>47</v>
      </c>
      <c r="I340" t="s">
        <v>24</v>
      </c>
      <c r="J340" t="s">
        <v>54</v>
      </c>
      <c r="K340" t="s">
        <v>40</v>
      </c>
      <c r="L340" t="s">
        <v>761</v>
      </c>
      <c r="M340">
        <v>0.81</v>
      </c>
      <c r="N340" t="s">
        <v>8</v>
      </c>
      <c r="O340" t="s">
        <v>35</v>
      </c>
      <c r="P340" t="s">
        <v>122</v>
      </c>
      <c r="Q340" t="s">
        <v>830</v>
      </c>
      <c r="R340">
        <v>84604</v>
      </c>
      <c r="S340">
        <v>42032</v>
      </c>
      <c r="T340">
        <v>42032</v>
      </c>
      <c r="U340">
        <v>-1116.3348000000001</v>
      </c>
      <c r="V340">
        <v>8</v>
      </c>
      <c r="W340">
        <v>274.91000000000003</v>
      </c>
      <c r="X340">
        <v>86189</v>
      </c>
      <c r="Y340" t="s">
        <v>3217</v>
      </c>
    </row>
    <row r="341" spans="1:25" x14ac:dyDescent="0.2">
      <c r="A341">
        <v>1875</v>
      </c>
      <c r="B341" t="s">
        <v>831</v>
      </c>
      <c r="C341" t="s">
        <v>1</v>
      </c>
      <c r="D341">
        <v>0.09</v>
      </c>
      <c r="E341">
        <v>95.99</v>
      </c>
      <c r="F341">
        <v>4.9000000000000004</v>
      </c>
      <c r="G341" t="s">
        <v>14</v>
      </c>
      <c r="H341" t="s">
        <v>15</v>
      </c>
      <c r="I341" t="s">
        <v>16</v>
      </c>
      <c r="J341" t="s">
        <v>111</v>
      </c>
      <c r="K341" t="s">
        <v>49</v>
      </c>
      <c r="L341" t="s">
        <v>744</v>
      </c>
      <c r="M341">
        <v>0.56000000000000005</v>
      </c>
      <c r="N341" t="s">
        <v>8</v>
      </c>
      <c r="O341" t="s">
        <v>9</v>
      </c>
      <c r="P341" t="s">
        <v>218</v>
      </c>
      <c r="Q341" t="s">
        <v>832</v>
      </c>
      <c r="R341">
        <v>23320</v>
      </c>
      <c r="S341">
        <v>42033</v>
      </c>
      <c r="T341">
        <v>42035</v>
      </c>
      <c r="U341">
        <v>34.302</v>
      </c>
      <c r="V341">
        <v>4</v>
      </c>
      <c r="W341">
        <v>320.75</v>
      </c>
      <c r="X341">
        <v>90899</v>
      </c>
      <c r="Y341" t="s">
        <v>3215</v>
      </c>
    </row>
    <row r="342" spans="1:25" x14ac:dyDescent="0.2">
      <c r="A342">
        <v>2265</v>
      </c>
      <c r="B342" t="s">
        <v>833</v>
      </c>
      <c r="C342" t="s">
        <v>1</v>
      </c>
      <c r="D342">
        <v>0.1</v>
      </c>
      <c r="E342">
        <v>7.45</v>
      </c>
      <c r="F342">
        <v>6.28</v>
      </c>
      <c r="G342" t="s">
        <v>14</v>
      </c>
      <c r="H342" t="s">
        <v>70</v>
      </c>
      <c r="I342" t="s">
        <v>24</v>
      </c>
      <c r="J342" t="s">
        <v>48</v>
      </c>
      <c r="K342" t="s">
        <v>49</v>
      </c>
      <c r="L342" t="s">
        <v>834</v>
      </c>
      <c r="M342">
        <v>0.4</v>
      </c>
      <c r="N342" t="s">
        <v>8</v>
      </c>
      <c r="O342" t="s">
        <v>28</v>
      </c>
      <c r="P342" t="s">
        <v>56</v>
      </c>
      <c r="Q342" t="s">
        <v>835</v>
      </c>
      <c r="R342">
        <v>64130</v>
      </c>
      <c r="S342">
        <v>42033</v>
      </c>
      <c r="T342">
        <v>42036</v>
      </c>
      <c r="U342">
        <v>-69.873999999999995</v>
      </c>
      <c r="V342">
        <v>8</v>
      </c>
      <c r="W342">
        <v>59.4</v>
      </c>
      <c r="X342">
        <v>86612</v>
      </c>
      <c r="Y342" t="s">
        <v>3216</v>
      </c>
    </row>
    <row r="343" spans="1:25" x14ac:dyDescent="0.2">
      <c r="A343">
        <v>2265</v>
      </c>
      <c r="B343" t="s">
        <v>833</v>
      </c>
      <c r="C343" t="s">
        <v>1</v>
      </c>
      <c r="D343">
        <v>0.01</v>
      </c>
      <c r="E343">
        <v>6.48</v>
      </c>
      <c r="F343">
        <v>7.86</v>
      </c>
      <c r="G343" t="s">
        <v>14</v>
      </c>
      <c r="H343" t="s">
        <v>70</v>
      </c>
      <c r="I343" t="s">
        <v>24</v>
      </c>
      <c r="J343" t="s">
        <v>64</v>
      </c>
      <c r="K343" t="s">
        <v>49</v>
      </c>
      <c r="L343" t="s">
        <v>836</v>
      </c>
      <c r="M343">
        <v>0.37</v>
      </c>
      <c r="N343" t="s">
        <v>8</v>
      </c>
      <c r="O343" t="s">
        <v>28</v>
      </c>
      <c r="P343" t="s">
        <v>56</v>
      </c>
      <c r="Q343" t="s">
        <v>835</v>
      </c>
      <c r="R343">
        <v>64130</v>
      </c>
      <c r="S343">
        <v>42033</v>
      </c>
      <c r="T343">
        <v>42035</v>
      </c>
      <c r="U343">
        <v>-135.74</v>
      </c>
      <c r="V343">
        <v>10</v>
      </c>
      <c r="W343">
        <v>66.459999999999994</v>
      </c>
      <c r="X343">
        <v>86612</v>
      </c>
      <c r="Y343" t="s">
        <v>3216</v>
      </c>
    </row>
    <row r="344" spans="1:25" x14ac:dyDescent="0.2">
      <c r="A344">
        <v>699</v>
      </c>
      <c r="B344" t="s">
        <v>837</v>
      </c>
      <c r="C344" t="s">
        <v>92</v>
      </c>
      <c r="D344">
        <v>7.0000000000000007E-2</v>
      </c>
      <c r="E344">
        <v>5.0199999999999996</v>
      </c>
      <c r="F344">
        <v>5.14</v>
      </c>
      <c r="G344" t="s">
        <v>14</v>
      </c>
      <c r="H344" t="s">
        <v>15</v>
      </c>
      <c r="I344" t="s">
        <v>16</v>
      </c>
      <c r="J344" t="s">
        <v>17</v>
      </c>
      <c r="K344" t="s">
        <v>18</v>
      </c>
      <c r="L344" t="s">
        <v>367</v>
      </c>
      <c r="M344">
        <v>0.79</v>
      </c>
      <c r="N344" t="s">
        <v>8</v>
      </c>
      <c r="O344" t="s">
        <v>35</v>
      </c>
      <c r="P344" t="s">
        <v>66</v>
      </c>
      <c r="Q344" t="s">
        <v>76</v>
      </c>
      <c r="R344">
        <v>90041</v>
      </c>
      <c r="S344">
        <v>42033</v>
      </c>
      <c r="T344">
        <v>42035</v>
      </c>
      <c r="U344">
        <v>-168.72</v>
      </c>
      <c r="V344">
        <v>42</v>
      </c>
      <c r="W344">
        <v>210.1</v>
      </c>
      <c r="X344">
        <v>32420</v>
      </c>
      <c r="Y344" t="s">
        <v>3217</v>
      </c>
    </row>
    <row r="345" spans="1:25" x14ac:dyDescent="0.2">
      <c r="A345">
        <v>699</v>
      </c>
      <c r="B345" t="s">
        <v>837</v>
      </c>
      <c r="C345" t="s">
        <v>92</v>
      </c>
      <c r="D345">
        <v>7.0000000000000007E-2</v>
      </c>
      <c r="E345">
        <v>280.98</v>
      </c>
      <c r="F345">
        <v>57</v>
      </c>
      <c r="G345" t="s">
        <v>2</v>
      </c>
      <c r="H345" t="s">
        <v>15</v>
      </c>
      <c r="I345" t="s">
        <v>4</v>
      </c>
      <c r="J345" t="s">
        <v>85</v>
      </c>
      <c r="K345" t="s">
        <v>33</v>
      </c>
      <c r="L345" t="s">
        <v>838</v>
      </c>
      <c r="M345">
        <v>0.78</v>
      </c>
      <c r="N345" t="s">
        <v>8</v>
      </c>
      <c r="O345" t="s">
        <v>35</v>
      </c>
      <c r="P345" t="s">
        <v>66</v>
      </c>
      <c r="Q345" t="s">
        <v>76</v>
      </c>
      <c r="R345">
        <v>90041</v>
      </c>
      <c r="S345">
        <v>42033</v>
      </c>
      <c r="T345">
        <v>42035</v>
      </c>
      <c r="U345">
        <v>-439.62</v>
      </c>
      <c r="V345">
        <v>23</v>
      </c>
      <c r="W345">
        <v>6499.87</v>
      </c>
      <c r="X345">
        <v>32420</v>
      </c>
      <c r="Y345" t="s">
        <v>3217</v>
      </c>
    </row>
    <row r="346" spans="1:25" x14ac:dyDescent="0.2">
      <c r="A346">
        <v>2061</v>
      </c>
      <c r="B346" t="s">
        <v>839</v>
      </c>
      <c r="C346" t="s">
        <v>92</v>
      </c>
      <c r="D346">
        <v>0.02</v>
      </c>
      <c r="E346">
        <v>240.98</v>
      </c>
      <c r="F346">
        <v>60.2</v>
      </c>
      <c r="G346" t="s">
        <v>2</v>
      </c>
      <c r="H346" t="s">
        <v>70</v>
      </c>
      <c r="I346" t="s">
        <v>4</v>
      </c>
      <c r="J346" t="s">
        <v>93</v>
      </c>
      <c r="K346" t="s">
        <v>6</v>
      </c>
      <c r="L346" t="s">
        <v>840</v>
      </c>
      <c r="M346">
        <v>0.56000000000000005</v>
      </c>
      <c r="N346" t="s">
        <v>8</v>
      </c>
      <c r="O346" t="s">
        <v>28</v>
      </c>
      <c r="P346" t="s">
        <v>109</v>
      </c>
      <c r="Q346" t="s">
        <v>841</v>
      </c>
      <c r="R346">
        <v>69101</v>
      </c>
      <c r="S346">
        <v>42033</v>
      </c>
      <c r="T346">
        <v>42035</v>
      </c>
      <c r="U346">
        <v>-272.71319999999997</v>
      </c>
      <c r="V346">
        <v>1</v>
      </c>
      <c r="W346">
        <v>260.66000000000003</v>
      </c>
      <c r="X346">
        <v>87146</v>
      </c>
      <c r="Y346" t="s">
        <v>3216</v>
      </c>
    </row>
    <row r="347" spans="1:25" x14ac:dyDescent="0.2">
      <c r="A347">
        <v>2062</v>
      </c>
      <c r="B347" t="s">
        <v>842</v>
      </c>
      <c r="C347" t="s">
        <v>92</v>
      </c>
      <c r="D347">
        <v>0.02</v>
      </c>
      <c r="E347">
        <v>420.98</v>
      </c>
      <c r="F347">
        <v>19.989999999999998</v>
      </c>
      <c r="G347" t="s">
        <v>14</v>
      </c>
      <c r="H347" t="s">
        <v>70</v>
      </c>
      <c r="I347" t="s">
        <v>24</v>
      </c>
      <c r="J347" t="s">
        <v>48</v>
      </c>
      <c r="K347" t="s">
        <v>49</v>
      </c>
      <c r="L347" t="s">
        <v>843</v>
      </c>
      <c r="M347">
        <v>0.35</v>
      </c>
      <c r="N347" t="s">
        <v>8</v>
      </c>
      <c r="O347" t="s">
        <v>9</v>
      </c>
      <c r="P347" t="s">
        <v>218</v>
      </c>
      <c r="Q347" t="s">
        <v>844</v>
      </c>
      <c r="R347">
        <v>23111</v>
      </c>
      <c r="S347">
        <v>42033</v>
      </c>
      <c r="T347">
        <v>42036</v>
      </c>
      <c r="U347">
        <v>-162.69399999999999</v>
      </c>
      <c r="V347">
        <v>10</v>
      </c>
      <c r="W347">
        <v>4249.37</v>
      </c>
      <c r="X347">
        <v>87146</v>
      </c>
      <c r="Y347" t="s">
        <v>3215</v>
      </c>
    </row>
    <row r="348" spans="1:25" x14ac:dyDescent="0.2">
      <c r="A348">
        <v>767</v>
      </c>
      <c r="B348" t="s">
        <v>845</v>
      </c>
      <c r="C348" t="s">
        <v>1</v>
      </c>
      <c r="D348">
        <v>0.1</v>
      </c>
      <c r="E348">
        <v>31.78</v>
      </c>
      <c r="F348">
        <v>1.99</v>
      </c>
      <c r="G348" t="s">
        <v>14</v>
      </c>
      <c r="H348" t="s">
        <v>70</v>
      </c>
      <c r="I348" t="s">
        <v>16</v>
      </c>
      <c r="J348" t="s">
        <v>17</v>
      </c>
      <c r="K348" t="s">
        <v>18</v>
      </c>
      <c r="L348" t="s">
        <v>846</v>
      </c>
      <c r="M348">
        <v>0.42</v>
      </c>
      <c r="N348" t="s">
        <v>8</v>
      </c>
      <c r="O348" t="s">
        <v>28</v>
      </c>
      <c r="P348" t="s">
        <v>79</v>
      </c>
      <c r="Q348" t="s">
        <v>847</v>
      </c>
      <c r="R348">
        <v>61201</v>
      </c>
      <c r="S348">
        <v>42034</v>
      </c>
      <c r="T348">
        <v>42036</v>
      </c>
      <c r="U348">
        <v>232.2816</v>
      </c>
      <c r="V348">
        <v>11</v>
      </c>
      <c r="W348">
        <v>336.64</v>
      </c>
      <c r="X348">
        <v>86279</v>
      </c>
      <c r="Y348" t="s">
        <v>3216</v>
      </c>
    </row>
    <row r="349" spans="1:25" x14ac:dyDescent="0.2">
      <c r="A349">
        <v>550</v>
      </c>
      <c r="B349" t="s">
        <v>848</v>
      </c>
      <c r="C349" t="s">
        <v>13</v>
      </c>
      <c r="D349">
        <v>0.05</v>
      </c>
      <c r="E349">
        <v>1.68</v>
      </c>
      <c r="F349">
        <v>1.57</v>
      </c>
      <c r="G349" t="s">
        <v>14</v>
      </c>
      <c r="H349" t="s">
        <v>70</v>
      </c>
      <c r="I349" t="s">
        <v>24</v>
      </c>
      <c r="J349" t="s">
        <v>25</v>
      </c>
      <c r="K349" t="s">
        <v>26</v>
      </c>
      <c r="L349" t="s">
        <v>550</v>
      </c>
      <c r="M349">
        <v>0.59</v>
      </c>
      <c r="N349" t="s">
        <v>8</v>
      </c>
      <c r="O349" t="s">
        <v>28</v>
      </c>
      <c r="P349" t="s">
        <v>163</v>
      </c>
      <c r="Q349" t="s">
        <v>849</v>
      </c>
      <c r="R349">
        <v>78155</v>
      </c>
      <c r="S349">
        <v>42034</v>
      </c>
      <c r="T349">
        <v>42035</v>
      </c>
      <c r="U349">
        <v>-33.340000000000003</v>
      </c>
      <c r="V349">
        <v>11</v>
      </c>
      <c r="W349">
        <v>18.75</v>
      </c>
      <c r="X349">
        <v>90909</v>
      </c>
      <c r="Y349" t="s">
        <v>3216</v>
      </c>
    </row>
    <row r="350" spans="1:25" x14ac:dyDescent="0.2">
      <c r="A350">
        <v>550</v>
      </c>
      <c r="B350" t="s">
        <v>848</v>
      </c>
      <c r="C350" t="s">
        <v>13</v>
      </c>
      <c r="D350">
        <v>0.1</v>
      </c>
      <c r="E350">
        <v>218.75</v>
      </c>
      <c r="F350">
        <v>69.64</v>
      </c>
      <c r="G350" t="s">
        <v>2</v>
      </c>
      <c r="H350" t="s">
        <v>70</v>
      </c>
      <c r="I350" t="s">
        <v>4</v>
      </c>
      <c r="J350" t="s">
        <v>5</v>
      </c>
      <c r="K350" t="s">
        <v>6</v>
      </c>
      <c r="L350" t="s">
        <v>850</v>
      </c>
      <c r="M350">
        <v>0.77</v>
      </c>
      <c r="N350" t="s">
        <v>8</v>
      </c>
      <c r="O350" t="s">
        <v>28</v>
      </c>
      <c r="P350" t="s">
        <v>163</v>
      </c>
      <c r="Q350" t="s">
        <v>849</v>
      </c>
      <c r="R350">
        <v>78155</v>
      </c>
      <c r="S350">
        <v>42034</v>
      </c>
      <c r="T350">
        <v>42036</v>
      </c>
      <c r="U350">
        <v>-201.27600000000001</v>
      </c>
      <c r="V350">
        <v>1</v>
      </c>
      <c r="W350">
        <v>188.51</v>
      </c>
      <c r="X350">
        <v>90909</v>
      </c>
      <c r="Y350" t="s">
        <v>3216</v>
      </c>
    </row>
    <row r="351" spans="1:25" x14ac:dyDescent="0.2">
      <c r="A351">
        <v>551</v>
      </c>
      <c r="B351" t="s">
        <v>851</v>
      </c>
      <c r="C351" t="s">
        <v>13</v>
      </c>
      <c r="D351">
        <v>0</v>
      </c>
      <c r="E351">
        <v>15.04</v>
      </c>
      <c r="F351">
        <v>1.97</v>
      </c>
      <c r="G351" t="s">
        <v>14</v>
      </c>
      <c r="H351" t="s">
        <v>70</v>
      </c>
      <c r="I351" t="s">
        <v>24</v>
      </c>
      <c r="J351" t="s">
        <v>64</v>
      </c>
      <c r="K351" t="s">
        <v>26</v>
      </c>
      <c r="L351" t="s">
        <v>68</v>
      </c>
      <c r="M351">
        <v>0.39</v>
      </c>
      <c r="N351" t="s">
        <v>8</v>
      </c>
      <c r="O351" t="s">
        <v>28</v>
      </c>
      <c r="P351" t="s">
        <v>163</v>
      </c>
      <c r="Q351" t="s">
        <v>852</v>
      </c>
      <c r="R351">
        <v>75090</v>
      </c>
      <c r="S351">
        <v>42034</v>
      </c>
      <c r="T351">
        <v>42036</v>
      </c>
      <c r="U351">
        <v>21.514199999999999</v>
      </c>
      <c r="V351">
        <v>2</v>
      </c>
      <c r="W351">
        <v>31.18</v>
      </c>
      <c r="X351">
        <v>90909</v>
      </c>
      <c r="Y351" t="s">
        <v>3216</v>
      </c>
    </row>
    <row r="352" spans="1:25" x14ac:dyDescent="0.2">
      <c r="A352">
        <v>1442</v>
      </c>
      <c r="B352" t="s">
        <v>853</v>
      </c>
      <c r="C352" t="s">
        <v>23</v>
      </c>
      <c r="D352">
        <v>0.02</v>
      </c>
      <c r="E352">
        <v>15.99</v>
      </c>
      <c r="F352">
        <v>13.18</v>
      </c>
      <c r="G352" t="s">
        <v>63</v>
      </c>
      <c r="H352" t="s">
        <v>70</v>
      </c>
      <c r="I352" t="s">
        <v>24</v>
      </c>
      <c r="J352" t="s">
        <v>48</v>
      </c>
      <c r="K352" t="s">
        <v>49</v>
      </c>
      <c r="L352" t="s">
        <v>271</v>
      </c>
      <c r="M352">
        <v>0.37</v>
      </c>
      <c r="N352" t="s">
        <v>8</v>
      </c>
      <c r="O352" t="s">
        <v>28</v>
      </c>
      <c r="P352" t="s">
        <v>56</v>
      </c>
      <c r="Q352" t="s">
        <v>854</v>
      </c>
      <c r="R352">
        <v>65807</v>
      </c>
      <c r="S352">
        <v>42034</v>
      </c>
      <c r="T352">
        <v>42038</v>
      </c>
      <c r="U352">
        <v>-76.992500000000007</v>
      </c>
      <c r="V352">
        <v>7</v>
      </c>
      <c r="W352">
        <v>123.03</v>
      </c>
      <c r="X352">
        <v>89077</v>
      </c>
      <c r="Y352" t="s">
        <v>3216</v>
      </c>
    </row>
    <row r="353" spans="1:25" x14ac:dyDescent="0.2">
      <c r="A353">
        <v>1442</v>
      </c>
      <c r="B353" t="s">
        <v>853</v>
      </c>
      <c r="C353" t="s">
        <v>23</v>
      </c>
      <c r="D353">
        <v>0.09</v>
      </c>
      <c r="E353">
        <v>46.94</v>
      </c>
      <c r="F353">
        <v>6.77</v>
      </c>
      <c r="G353" t="s">
        <v>63</v>
      </c>
      <c r="H353" t="s">
        <v>70</v>
      </c>
      <c r="I353" t="s">
        <v>4</v>
      </c>
      <c r="J353" t="s">
        <v>102</v>
      </c>
      <c r="K353" t="s">
        <v>49</v>
      </c>
      <c r="L353" t="s">
        <v>855</v>
      </c>
      <c r="M353">
        <v>0.44</v>
      </c>
      <c r="N353" t="s">
        <v>8</v>
      </c>
      <c r="O353" t="s">
        <v>28</v>
      </c>
      <c r="P353" t="s">
        <v>56</v>
      </c>
      <c r="Q353" t="s">
        <v>854</v>
      </c>
      <c r="R353">
        <v>65807</v>
      </c>
      <c r="S353">
        <v>42034</v>
      </c>
      <c r="T353">
        <v>42034</v>
      </c>
      <c r="U353">
        <v>297.96960000000001</v>
      </c>
      <c r="V353">
        <v>10</v>
      </c>
      <c r="W353">
        <v>431.84</v>
      </c>
      <c r="X353">
        <v>89077</v>
      </c>
      <c r="Y353" t="s">
        <v>3216</v>
      </c>
    </row>
    <row r="354" spans="1:25" x14ac:dyDescent="0.2">
      <c r="A354">
        <v>2775</v>
      </c>
      <c r="B354" t="s">
        <v>856</v>
      </c>
      <c r="C354" t="s">
        <v>23</v>
      </c>
      <c r="D354">
        <v>7.0000000000000007E-2</v>
      </c>
      <c r="E354">
        <v>574.74</v>
      </c>
      <c r="F354">
        <v>24.49</v>
      </c>
      <c r="G354" t="s">
        <v>14</v>
      </c>
      <c r="H354" t="s">
        <v>15</v>
      </c>
      <c r="I354" t="s">
        <v>16</v>
      </c>
      <c r="J354" t="s">
        <v>32</v>
      </c>
      <c r="K354" t="s">
        <v>40</v>
      </c>
      <c r="L354" t="s">
        <v>146</v>
      </c>
      <c r="M354">
        <v>0.37</v>
      </c>
      <c r="N354" t="s">
        <v>8</v>
      </c>
      <c r="O354" t="s">
        <v>28</v>
      </c>
      <c r="P354" t="s">
        <v>79</v>
      </c>
      <c r="Q354" t="s">
        <v>857</v>
      </c>
      <c r="R354">
        <v>60131</v>
      </c>
      <c r="S354">
        <v>42034</v>
      </c>
      <c r="T354">
        <v>42039</v>
      </c>
      <c r="U354">
        <v>2860.9331999999999</v>
      </c>
      <c r="V354">
        <v>8</v>
      </c>
      <c r="W354">
        <v>4146.28</v>
      </c>
      <c r="X354">
        <v>91229</v>
      </c>
      <c r="Y354" t="s">
        <v>3216</v>
      </c>
    </row>
    <row r="355" spans="1:25" x14ac:dyDescent="0.2">
      <c r="A355">
        <v>256</v>
      </c>
      <c r="B355" t="s">
        <v>858</v>
      </c>
      <c r="C355" t="s">
        <v>1</v>
      </c>
      <c r="D355">
        <v>0.03</v>
      </c>
      <c r="E355">
        <v>8.34</v>
      </c>
      <c r="F355">
        <v>2.64</v>
      </c>
      <c r="G355" t="s">
        <v>14</v>
      </c>
      <c r="H355" t="s">
        <v>47</v>
      </c>
      <c r="I355" t="s">
        <v>24</v>
      </c>
      <c r="J355" t="s">
        <v>544</v>
      </c>
      <c r="K355" t="s">
        <v>18</v>
      </c>
      <c r="L355" t="s">
        <v>859</v>
      </c>
      <c r="M355">
        <v>0.59</v>
      </c>
      <c r="N355" t="s">
        <v>8</v>
      </c>
      <c r="O355" t="s">
        <v>87</v>
      </c>
      <c r="P355" t="s">
        <v>296</v>
      </c>
      <c r="Q355" t="s">
        <v>860</v>
      </c>
      <c r="R355">
        <v>17331</v>
      </c>
      <c r="S355">
        <v>42035</v>
      </c>
      <c r="T355">
        <v>42037</v>
      </c>
      <c r="U355">
        <v>0.68400000000000005</v>
      </c>
      <c r="V355">
        <v>4</v>
      </c>
      <c r="W355">
        <v>34.64</v>
      </c>
      <c r="X355">
        <v>86267</v>
      </c>
      <c r="Y355" t="s">
        <v>3218</v>
      </c>
    </row>
    <row r="356" spans="1:25" x14ac:dyDescent="0.2">
      <c r="A356">
        <v>343</v>
      </c>
      <c r="B356" t="s">
        <v>861</v>
      </c>
      <c r="C356" t="s">
        <v>1</v>
      </c>
      <c r="D356">
        <v>0.03</v>
      </c>
      <c r="E356">
        <v>15.23</v>
      </c>
      <c r="F356">
        <v>27.75</v>
      </c>
      <c r="G356" t="s">
        <v>2</v>
      </c>
      <c r="H356" t="s">
        <v>70</v>
      </c>
      <c r="I356" t="s">
        <v>4</v>
      </c>
      <c r="J356" t="s">
        <v>5</v>
      </c>
      <c r="K356" t="s">
        <v>6</v>
      </c>
      <c r="L356" t="s">
        <v>862</v>
      </c>
      <c r="M356">
        <v>0.76</v>
      </c>
      <c r="N356" t="s">
        <v>8</v>
      </c>
      <c r="O356" t="s">
        <v>87</v>
      </c>
      <c r="P356" t="s">
        <v>307</v>
      </c>
      <c r="Q356" t="s">
        <v>863</v>
      </c>
      <c r="R356">
        <v>4401</v>
      </c>
      <c r="S356">
        <v>42035</v>
      </c>
      <c r="T356">
        <v>42036</v>
      </c>
      <c r="U356">
        <v>11.65095</v>
      </c>
      <c r="V356">
        <v>7</v>
      </c>
      <c r="W356">
        <v>111.86</v>
      </c>
      <c r="X356">
        <v>88151</v>
      </c>
      <c r="Y356" t="s">
        <v>3218</v>
      </c>
    </row>
    <row r="357" spans="1:25" x14ac:dyDescent="0.2">
      <c r="A357">
        <v>1723</v>
      </c>
      <c r="B357" t="s">
        <v>864</v>
      </c>
      <c r="C357" t="s">
        <v>23</v>
      </c>
      <c r="D357">
        <v>0.1</v>
      </c>
      <c r="E357">
        <v>49.99</v>
      </c>
      <c r="F357">
        <v>19.989999999999998</v>
      </c>
      <c r="G357" t="s">
        <v>63</v>
      </c>
      <c r="H357" t="s">
        <v>70</v>
      </c>
      <c r="I357" t="s">
        <v>16</v>
      </c>
      <c r="J357" t="s">
        <v>17</v>
      </c>
      <c r="K357" t="s">
        <v>49</v>
      </c>
      <c r="L357" t="s">
        <v>865</v>
      </c>
      <c r="M357">
        <v>0.45</v>
      </c>
      <c r="N357" t="s">
        <v>8</v>
      </c>
      <c r="O357" t="s">
        <v>35</v>
      </c>
      <c r="P357" t="s">
        <v>66</v>
      </c>
      <c r="Q357" t="s">
        <v>866</v>
      </c>
      <c r="R357">
        <v>92037</v>
      </c>
      <c r="S357">
        <v>42035</v>
      </c>
      <c r="T357">
        <v>42040</v>
      </c>
      <c r="U357">
        <v>13.507999999999999</v>
      </c>
      <c r="V357">
        <v>46</v>
      </c>
      <c r="W357">
        <v>2188.06</v>
      </c>
      <c r="X357">
        <v>40101</v>
      </c>
      <c r="Y357" t="s">
        <v>3217</v>
      </c>
    </row>
    <row r="358" spans="1:25" x14ac:dyDescent="0.2">
      <c r="A358">
        <v>2202</v>
      </c>
      <c r="B358" t="s">
        <v>867</v>
      </c>
      <c r="C358" t="s">
        <v>23</v>
      </c>
      <c r="D358">
        <v>0.09</v>
      </c>
      <c r="E358">
        <v>160.97999999999999</v>
      </c>
      <c r="F358">
        <v>30</v>
      </c>
      <c r="G358" t="s">
        <v>2</v>
      </c>
      <c r="H358" t="s">
        <v>47</v>
      </c>
      <c r="I358" t="s">
        <v>4</v>
      </c>
      <c r="J358" t="s">
        <v>85</v>
      </c>
      <c r="K358" t="s">
        <v>33</v>
      </c>
      <c r="L358" t="s">
        <v>868</v>
      </c>
      <c r="M358">
        <v>0.62</v>
      </c>
      <c r="N358" t="s">
        <v>8</v>
      </c>
      <c r="O358" t="s">
        <v>28</v>
      </c>
      <c r="P358" t="s">
        <v>60</v>
      </c>
      <c r="Q358" t="s">
        <v>869</v>
      </c>
      <c r="R358">
        <v>55429</v>
      </c>
      <c r="S358">
        <v>42035</v>
      </c>
      <c r="T358">
        <v>42035</v>
      </c>
      <c r="U358">
        <v>357.428</v>
      </c>
      <c r="V358">
        <v>11</v>
      </c>
      <c r="W358">
        <v>1635.38</v>
      </c>
      <c r="X358">
        <v>86050</v>
      </c>
      <c r="Y358" t="s">
        <v>3216</v>
      </c>
    </row>
    <row r="359" spans="1:25" x14ac:dyDescent="0.2">
      <c r="A359">
        <v>2202</v>
      </c>
      <c r="B359" t="s">
        <v>867</v>
      </c>
      <c r="C359" t="s">
        <v>23</v>
      </c>
      <c r="D359">
        <v>0.09</v>
      </c>
      <c r="E359">
        <v>6.3</v>
      </c>
      <c r="F359">
        <v>0.5</v>
      </c>
      <c r="G359" t="s">
        <v>14</v>
      </c>
      <c r="H359" t="s">
        <v>47</v>
      </c>
      <c r="I359" t="s">
        <v>24</v>
      </c>
      <c r="J359" t="s">
        <v>128</v>
      </c>
      <c r="K359" t="s">
        <v>49</v>
      </c>
      <c r="L359" t="s">
        <v>398</v>
      </c>
      <c r="M359">
        <v>0.39</v>
      </c>
      <c r="N359" t="s">
        <v>8</v>
      </c>
      <c r="O359" t="s">
        <v>28</v>
      </c>
      <c r="P359" t="s">
        <v>60</v>
      </c>
      <c r="Q359" t="s">
        <v>869</v>
      </c>
      <c r="R359">
        <v>55429</v>
      </c>
      <c r="S359">
        <v>42035</v>
      </c>
      <c r="T359">
        <v>42035</v>
      </c>
      <c r="U359">
        <v>40.351199999999999</v>
      </c>
      <c r="V359">
        <v>10</v>
      </c>
      <c r="W359">
        <v>58.48</v>
      </c>
      <c r="X359">
        <v>86050</v>
      </c>
      <c r="Y359" t="s">
        <v>3216</v>
      </c>
    </row>
    <row r="360" spans="1:25" x14ac:dyDescent="0.2">
      <c r="A360">
        <v>2202</v>
      </c>
      <c r="B360" t="s">
        <v>867</v>
      </c>
      <c r="C360" t="s">
        <v>23</v>
      </c>
      <c r="D360">
        <v>0</v>
      </c>
      <c r="E360">
        <v>4.9800000000000004</v>
      </c>
      <c r="F360">
        <v>0.8</v>
      </c>
      <c r="G360" t="s">
        <v>14</v>
      </c>
      <c r="H360" t="s">
        <v>47</v>
      </c>
      <c r="I360" t="s">
        <v>24</v>
      </c>
      <c r="J360" t="s">
        <v>64</v>
      </c>
      <c r="K360" t="s">
        <v>26</v>
      </c>
      <c r="L360" t="s">
        <v>870</v>
      </c>
      <c r="M360">
        <v>0.36</v>
      </c>
      <c r="N360" t="s">
        <v>8</v>
      </c>
      <c r="O360" t="s">
        <v>28</v>
      </c>
      <c r="P360" t="s">
        <v>60</v>
      </c>
      <c r="Q360" t="s">
        <v>869</v>
      </c>
      <c r="R360">
        <v>55429</v>
      </c>
      <c r="S360">
        <v>42035</v>
      </c>
      <c r="T360">
        <v>42042</v>
      </c>
      <c r="U360">
        <v>27.634499999999999</v>
      </c>
      <c r="V360">
        <v>8</v>
      </c>
      <c r="W360">
        <v>40.049999999999997</v>
      </c>
      <c r="X360">
        <v>86050</v>
      </c>
      <c r="Y360" t="s">
        <v>3216</v>
      </c>
    </row>
    <row r="361" spans="1:25" x14ac:dyDescent="0.2">
      <c r="A361">
        <v>2781</v>
      </c>
      <c r="B361" t="s">
        <v>871</v>
      </c>
      <c r="C361" t="s">
        <v>23</v>
      </c>
      <c r="D361">
        <v>0.09</v>
      </c>
      <c r="E361">
        <v>2.16</v>
      </c>
      <c r="F361">
        <v>6.05</v>
      </c>
      <c r="G361" t="s">
        <v>14</v>
      </c>
      <c r="H361" t="s">
        <v>15</v>
      </c>
      <c r="I361" t="s">
        <v>24</v>
      </c>
      <c r="J361" t="s">
        <v>48</v>
      </c>
      <c r="K361" t="s">
        <v>49</v>
      </c>
      <c r="L361" t="s">
        <v>872</v>
      </c>
      <c r="M361">
        <v>0.37</v>
      </c>
      <c r="N361" t="s">
        <v>8</v>
      </c>
      <c r="O361" t="s">
        <v>35</v>
      </c>
      <c r="P361" t="s">
        <v>115</v>
      </c>
      <c r="Q361" t="s">
        <v>873</v>
      </c>
      <c r="R361">
        <v>97071</v>
      </c>
      <c r="S361">
        <v>42035</v>
      </c>
      <c r="T361">
        <v>42039</v>
      </c>
      <c r="U361">
        <v>-37.789000000000001</v>
      </c>
      <c r="V361">
        <v>2</v>
      </c>
      <c r="W361">
        <v>5.48</v>
      </c>
      <c r="X361">
        <v>87162</v>
      </c>
      <c r="Y361" t="s">
        <v>3217</v>
      </c>
    </row>
    <row r="362" spans="1:25" x14ac:dyDescent="0.2">
      <c r="A362">
        <v>2781</v>
      </c>
      <c r="B362" t="s">
        <v>871</v>
      </c>
      <c r="C362" t="s">
        <v>23</v>
      </c>
      <c r="D362">
        <v>0.03</v>
      </c>
      <c r="E362">
        <v>808.49</v>
      </c>
      <c r="F362">
        <v>55.3</v>
      </c>
      <c r="G362" t="s">
        <v>2</v>
      </c>
      <c r="H362" t="s">
        <v>15</v>
      </c>
      <c r="I362" t="s">
        <v>16</v>
      </c>
      <c r="J362" t="s">
        <v>32</v>
      </c>
      <c r="K362" t="s">
        <v>33</v>
      </c>
      <c r="L362" t="s">
        <v>874</v>
      </c>
      <c r="M362">
        <v>0.4</v>
      </c>
      <c r="N362" t="s">
        <v>8</v>
      </c>
      <c r="O362" t="s">
        <v>35</v>
      </c>
      <c r="P362" t="s">
        <v>115</v>
      </c>
      <c r="Q362" t="s">
        <v>873</v>
      </c>
      <c r="R362">
        <v>97071</v>
      </c>
      <c r="S362">
        <v>42035</v>
      </c>
      <c r="T362">
        <v>42042</v>
      </c>
      <c r="U362">
        <v>7576.11</v>
      </c>
      <c r="V362">
        <v>11</v>
      </c>
      <c r="W362">
        <v>8201.33</v>
      </c>
      <c r="X362">
        <v>87162</v>
      </c>
      <c r="Y362" t="s">
        <v>3217</v>
      </c>
    </row>
    <row r="363" spans="1:25" x14ac:dyDescent="0.2">
      <c r="A363">
        <v>2781</v>
      </c>
      <c r="B363" t="s">
        <v>871</v>
      </c>
      <c r="C363" t="s">
        <v>23</v>
      </c>
      <c r="D363">
        <v>0</v>
      </c>
      <c r="E363">
        <v>6.48</v>
      </c>
      <c r="F363">
        <v>8.19</v>
      </c>
      <c r="G363" t="s">
        <v>14</v>
      </c>
      <c r="H363" t="s">
        <v>15</v>
      </c>
      <c r="I363" t="s">
        <v>24</v>
      </c>
      <c r="J363" t="s">
        <v>64</v>
      </c>
      <c r="K363" t="s">
        <v>49</v>
      </c>
      <c r="L363" t="s">
        <v>875</v>
      </c>
      <c r="M363">
        <v>0.37</v>
      </c>
      <c r="N363" t="s">
        <v>8</v>
      </c>
      <c r="O363" t="s">
        <v>35</v>
      </c>
      <c r="P363" t="s">
        <v>115</v>
      </c>
      <c r="Q363" t="s">
        <v>873</v>
      </c>
      <c r="R363">
        <v>97071</v>
      </c>
      <c r="S363">
        <v>42035</v>
      </c>
      <c r="T363">
        <v>42042</v>
      </c>
      <c r="U363">
        <v>-43.26</v>
      </c>
      <c r="V363">
        <v>3</v>
      </c>
      <c r="W363">
        <v>22.67</v>
      </c>
      <c r="X363">
        <v>87162</v>
      </c>
      <c r="Y363" t="s">
        <v>3217</v>
      </c>
    </row>
    <row r="364" spans="1:25" x14ac:dyDescent="0.2">
      <c r="A364">
        <v>1238</v>
      </c>
      <c r="B364" t="s">
        <v>876</v>
      </c>
      <c r="C364" t="s">
        <v>92</v>
      </c>
      <c r="D364">
        <v>0.01</v>
      </c>
      <c r="E364">
        <v>160.97999999999999</v>
      </c>
      <c r="F364">
        <v>30</v>
      </c>
      <c r="G364" t="s">
        <v>2</v>
      </c>
      <c r="H364" t="s">
        <v>70</v>
      </c>
      <c r="I364" t="s">
        <v>4</v>
      </c>
      <c r="J364" t="s">
        <v>85</v>
      </c>
      <c r="K364" t="s">
        <v>33</v>
      </c>
      <c r="L364" t="s">
        <v>868</v>
      </c>
      <c r="M364">
        <v>0.62</v>
      </c>
      <c r="N364" t="s">
        <v>8</v>
      </c>
      <c r="O364" t="s">
        <v>28</v>
      </c>
      <c r="P364" t="s">
        <v>163</v>
      </c>
      <c r="Q364" t="s">
        <v>877</v>
      </c>
      <c r="R364">
        <v>75104</v>
      </c>
      <c r="S364">
        <v>42035</v>
      </c>
      <c r="T364">
        <v>42037</v>
      </c>
      <c r="U364">
        <v>788.79</v>
      </c>
      <c r="V364">
        <v>10</v>
      </c>
      <c r="W364">
        <v>1634.67</v>
      </c>
      <c r="X364">
        <v>86075</v>
      </c>
      <c r="Y364" t="s">
        <v>3216</v>
      </c>
    </row>
    <row r="365" spans="1:25" x14ac:dyDescent="0.2">
      <c r="A365">
        <v>911</v>
      </c>
      <c r="B365" t="s">
        <v>878</v>
      </c>
      <c r="C365" t="s">
        <v>46</v>
      </c>
      <c r="D365">
        <v>0.05</v>
      </c>
      <c r="E365">
        <v>7.64</v>
      </c>
      <c r="F365">
        <v>5.83</v>
      </c>
      <c r="G365" t="s">
        <v>14</v>
      </c>
      <c r="H365" t="s">
        <v>70</v>
      </c>
      <c r="I365" t="s">
        <v>24</v>
      </c>
      <c r="J365" t="s">
        <v>64</v>
      </c>
      <c r="K365" t="s">
        <v>26</v>
      </c>
      <c r="L365" t="s">
        <v>208</v>
      </c>
      <c r="M365">
        <v>0.36</v>
      </c>
      <c r="N365" t="s">
        <v>8</v>
      </c>
      <c r="O365" t="s">
        <v>87</v>
      </c>
      <c r="P365" t="s">
        <v>879</v>
      </c>
      <c r="Q365" t="s">
        <v>880</v>
      </c>
      <c r="R365">
        <v>26003</v>
      </c>
      <c r="S365">
        <v>42035</v>
      </c>
      <c r="T365">
        <v>42037</v>
      </c>
      <c r="U365">
        <v>-21.018000000000001</v>
      </c>
      <c r="V365">
        <v>2</v>
      </c>
      <c r="W365">
        <v>16.600000000000001</v>
      </c>
      <c r="X365">
        <v>90185</v>
      </c>
      <c r="Y365" t="s">
        <v>3218</v>
      </c>
    </row>
    <row r="366" spans="1:25" x14ac:dyDescent="0.2">
      <c r="A366">
        <v>911</v>
      </c>
      <c r="B366" t="s">
        <v>878</v>
      </c>
      <c r="C366" t="s">
        <v>46</v>
      </c>
      <c r="D366">
        <v>0.04</v>
      </c>
      <c r="E366">
        <v>218.75</v>
      </c>
      <c r="F366">
        <v>69.64</v>
      </c>
      <c r="G366" t="s">
        <v>2</v>
      </c>
      <c r="H366" t="s">
        <v>70</v>
      </c>
      <c r="I366" t="s">
        <v>4</v>
      </c>
      <c r="J366" t="s">
        <v>5</v>
      </c>
      <c r="K366" t="s">
        <v>6</v>
      </c>
      <c r="L366" t="s">
        <v>850</v>
      </c>
      <c r="M366">
        <v>0.72</v>
      </c>
      <c r="N366" t="s">
        <v>8</v>
      </c>
      <c r="O366" t="s">
        <v>87</v>
      </c>
      <c r="P366" t="s">
        <v>879</v>
      </c>
      <c r="Q366" t="s">
        <v>880</v>
      </c>
      <c r="R366">
        <v>26003</v>
      </c>
      <c r="S366">
        <v>42035</v>
      </c>
      <c r="T366">
        <v>42036</v>
      </c>
      <c r="U366">
        <v>-655.52987499999995</v>
      </c>
      <c r="V366">
        <v>10</v>
      </c>
      <c r="W366">
        <v>2285.41</v>
      </c>
      <c r="X366">
        <v>90185</v>
      </c>
      <c r="Y366" t="s">
        <v>3218</v>
      </c>
    </row>
    <row r="367" spans="1:25" x14ac:dyDescent="0.2">
      <c r="A367">
        <v>2137</v>
      </c>
      <c r="B367" t="s">
        <v>881</v>
      </c>
      <c r="C367" t="s">
        <v>46</v>
      </c>
      <c r="D367">
        <v>0</v>
      </c>
      <c r="E367">
        <v>6.98</v>
      </c>
      <c r="F367">
        <v>1.6</v>
      </c>
      <c r="G367" t="s">
        <v>14</v>
      </c>
      <c r="H367" t="s">
        <v>70</v>
      </c>
      <c r="I367" t="s">
        <v>24</v>
      </c>
      <c r="J367" t="s">
        <v>64</v>
      </c>
      <c r="K367" t="s">
        <v>26</v>
      </c>
      <c r="L367" t="s">
        <v>698</v>
      </c>
      <c r="M367">
        <v>0.38</v>
      </c>
      <c r="N367" t="s">
        <v>8</v>
      </c>
      <c r="O367" t="s">
        <v>9</v>
      </c>
      <c r="P367" t="s">
        <v>99</v>
      </c>
      <c r="Q367" t="s">
        <v>882</v>
      </c>
      <c r="R367">
        <v>33407</v>
      </c>
      <c r="S367">
        <v>42035</v>
      </c>
      <c r="T367">
        <v>42037</v>
      </c>
      <c r="U367">
        <v>-343.86799999999999</v>
      </c>
      <c r="V367">
        <v>9</v>
      </c>
      <c r="W367">
        <v>64.48</v>
      </c>
      <c r="X367">
        <v>86002</v>
      </c>
      <c r="Y367" t="s">
        <v>3215</v>
      </c>
    </row>
    <row r="368" spans="1:25" x14ac:dyDescent="0.2">
      <c r="A368">
        <v>510</v>
      </c>
      <c r="B368" t="s">
        <v>437</v>
      </c>
      <c r="C368" t="s">
        <v>1</v>
      </c>
      <c r="D368">
        <v>0.03</v>
      </c>
      <c r="E368">
        <v>6.37</v>
      </c>
      <c r="F368">
        <v>5.19</v>
      </c>
      <c r="G368" t="s">
        <v>14</v>
      </c>
      <c r="H368" t="s">
        <v>70</v>
      </c>
      <c r="I368" t="s">
        <v>24</v>
      </c>
      <c r="J368" t="s">
        <v>48</v>
      </c>
      <c r="K368" t="s">
        <v>49</v>
      </c>
      <c r="L368" t="s">
        <v>883</v>
      </c>
      <c r="M368">
        <v>0.38</v>
      </c>
      <c r="N368" t="s">
        <v>8</v>
      </c>
      <c r="O368" t="s">
        <v>35</v>
      </c>
      <c r="P368" t="s">
        <v>66</v>
      </c>
      <c r="Q368" t="s">
        <v>439</v>
      </c>
      <c r="R368">
        <v>95336</v>
      </c>
      <c r="S368">
        <v>42036</v>
      </c>
      <c r="T368">
        <v>42037</v>
      </c>
      <c r="U368">
        <v>-29.092700000000001</v>
      </c>
      <c r="V368">
        <v>14</v>
      </c>
      <c r="W368">
        <v>89.79</v>
      </c>
      <c r="X368">
        <v>90059</v>
      </c>
      <c r="Y368" t="s">
        <v>3217</v>
      </c>
    </row>
    <row r="369" spans="1:25" x14ac:dyDescent="0.2">
      <c r="A369">
        <v>2122</v>
      </c>
      <c r="B369" t="s">
        <v>884</v>
      </c>
      <c r="C369" t="s">
        <v>1</v>
      </c>
      <c r="D369">
        <v>0.06</v>
      </c>
      <c r="E369">
        <v>80.97</v>
      </c>
      <c r="F369">
        <v>33.6</v>
      </c>
      <c r="G369" t="s">
        <v>2</v>
      </c>
      <c r="H369" t="s">
        <v>15</v>
      </c>
      <c r="I369" t="s">
        <v>16</v>
      </c>
      <c r="J369" t="s">
        <v>32</v>
      </c>
      <c r="K369" t="s">
        <v>33</v>
      </c>
      <c r="L369" t="s">
        <v>885</v>
      </c>
      <c r="M369">
        <v>0.37</v>
      </c>
      <c r="N369" t="s">
        <v>8</v>
      </c>
      <c r="O369" t="s">
        <v>9</v>
      </c>
      <c r="P369" t="s">
        <v>20</v>
      </c>
      <c r="Q369" t="s">
        <v>886</v>
      </c>
      <c r="R369">
        <v>72116</v>
      </c>
      <c r="S369">
        <v>42036</v>
      </c>
      <c r="T369">
        <v>42038</v>
      </c>
      <c r="U369">
        <v>-15.1844</v>
      </c>
      <c r="V369">
        <v>10</v>
      </c>
      <c r="W369">
        <v>799.76</v>
      </c>
      <c r="X369">
        <v>89664</v>
      </c>
      <c r="Y369" t="s">
        <v>3215</v>
      </c>
    </row>
    <row r="370" spans="1:25" x14ac:dyDescent="0.2">
      <c r="A370">
        <v>1211</v>
      </c>
      <c r="B370" t="s">
        <v>887</v>
      </c>
      <c r="C370" t="s">
        <v>23</v>
      </c>
      <c r="D370">
        <v>0.01</v>
      </c>
      <c r="E370">
        <v>3.08</v>
      </c>
      <c r="F370">
        <v>0.5</v>
      </c>
      <c r="G370" t="s">
        <v>14</v>
      </c>
      <c r="H370" t="s">
        <v>70</v>
      </c>
      <c r="I370" t="s">
        <v>24</v>
      </c>
      <c r="J370" t="s">
        <v>128</v>
      </c>
      <c r="K370" t="s">
        <v>49</v>
      </c>
      <c r="L370" t="s">
        <v>888</v>
      </c>
      <c r="M370">
        <v>0.37</v>
      </c>
      <c r="N370" t="s">
        <v>8</v>
      </c>
      <c r="O370" t="s">
        <v>28</v>
      </c>
      <c r="P370" t="s">
        <v>29</v>
      </c>
      <c r="Q370" t="s">
        <v>889</v>
      </c>
      <c r="R370">
        <v>46806</v>
      </c>
      <c r="S370">
        <v>42036</v>
      </c>
      <c r="T370">
        <v>42041</v>
      </c>
      <c r="U370">
        <v>9.0045000000000002</v>
      </c>
      <c r="V370">
        <v>4</v>
      </c>
      <c r="W370">
        <v>13.05</v>
      </c>
      <c r="X370">
        <v>88598</v>
      </c>
      <c r="Y370" t="s">
        <v>3216</v>
      </c>
    </row>
    <row r="371" spans="1:25" x14ac:dyDescent="0.2">
      <c r="A371">
        <v>1949</v>
      </c>
      <c r="B371" t="s">
        <v>890</v>
      </c>
      <c r="C371" t="s">
        <v>23</v>
      </c>
      <c r="D371">
        <v>0.05</v>
      </c>
      <c r="E371">
        <v>424.21</v>
      </c>
      <c r="F371">
        <v>110.2</v>
      </c>
      <c r="G371" t="s">
        <v>2</v>
      </c>
      <c r="H371" t="s">
        <v>3</v>
      </c>
      <c r="I371" t="s">
        <v>4</v>
      </c>
      <c r="J371" t="s">
        <v>5</v>
      </c>
      <c r="K371" t="s">
        <v>6</v>
      </c>
      <c r="L371" t="s">
        <v>891</v>
      </c>
      <c r="M371">
        <v>0.67</v>
      </c>
      <c r="N371" t="s">
        <v>8</v>
      </c>
      <c r="O371" t="s">
        <v>35</v>
      </c>
      <c r="P371" t="s">
        <v>253</v>
      </c>
      <c r="Q371" t="s">
        <v>892</v>
      </c>
      <c r="R371">
        <v>59715</v>
      </c>
      <c r="S371">
        <v>42036</v>
      </c>
      <c r="T371">
        <v>42040</v>
      </c>
      <c r="U371">
        <v>-213.40280000000001</v>
      </c>
      <c r="V371">
        <v>12</v>
      </c>
      <c r="W371">
        <v>4935.22</v>
      </c>
      <c r="X371">
        <v>90415</v>
      </c>
      <c r="Y371" t="s">
        <v>3217</v>
      </c>
    </row>
    <row r="372" spans="1:25" x14ac:dyDescent="0.2">
      <c r="A372">
        <v>2071</v>
      </c>
      <c r="B372" t="s">
        <v>893</v>
      </c>
      <c r="C372" t="s">
        <v>46</v>
      </c>
      <c r="D372">
        <v>0.03</v>
      </c>
      <c r="E372">
        <v>60.98</v>
      </c>
      <c r="F372">
        <v>1.99</v>
      </c>
      <c r="G372" t="s">
        <v>14</v>
      </c>
      <c r="H372" t="s">
        <v>70</v>
      </c>
      <c r="I372" t="s">
        <v>16</v>
      </c>
      <c r="J372" t="s">
        <v>17</v>
      </c>
      <c r="K372" t="s">
        <v>18</v>
      </c>
      <c r="L372" t="s">
        <v>894</v>
      </c>
      <c r="M372">
        <v>0.5</v>
      </c>
      <c r="N372" t="s">
        <v>8</v>
      </c>
      <c r="O372" t="s">
        <v>28</v>
      </c>
      <c r="P372" t="s">
        <v>265</v>
      </c>
      <c r="Q372" t="s">
        <v>895</v>
      </c>
      <c r="R372">
        <v>48336</v>
      </c>
      <c r="S372">
        <v>42036</v>
      </c>
      <c r="T372">
        <v>42036</v>
      </c>
      <c r="U372">
        <v>976.2672</v>
      </c>
      <c r="V372">
        <v>23</v>
      </c>
      <c r="W372">
        <v>1414.88</v>
      </c>
      <c r="X372">
        <v>88555</v>
      </c>
      <c r="Y372" t="s">
        <v>3216</v>
      </c>
    </row>
    <row r="373" spans="1:25" x14ac:dyDescent="0.2">
      <c r="A373">
        <v>2071</v>
      </c>
      <c r="B373" t="s">
        <v>893</v>
      </c>
      <c r="C373" t="s">
        <v>46</v>
      </c>
      <c r="D373">
        <v>0.04</v>
      </c>
      <c r="E373">
        <v>3.08</v>
      </c>
      <c r="F373">
        <v>0.99</v>
      </c>
      <c r="G373" t="s">
        <v>14</v>
      </c>
      <c r="H373" t="s">
        <v>70</v>
      </c>
      <c r="I373" t="s">
        <v>24</v>
      </c>
      <c r="J373" t="s">
        <v>128</v>
      </c>
      <c r="K373" t="s">
        <v>49</v>
      </c>
      <c r="L373" t="s">
        <v>634</v>
      </c>
      <c r="M373">
        <v>0.37</v>
      </c>
      <c r="N373" t="s">
        <v>8</v>
      </c>
      <c r="O373" t="s">
        <v>28</v>
      </c>
      <c r="P373" t="s">
        <v>265</v>
      </c>
      <c r="Q373" t="s">
        <v>895</v>
      </c>
      <c r="R373">
        <v>48336</v>
      </c>
      <c r="S373">
        <v>42036</v>
      </c>
      <c r="T373">
        <v>42037</v>
      </c>
      <c r="U373">
        <v>23.204699999999999</v>
      </c>
      <c r="V373">
        <v>11</v>
      </c>
      <c r="W373">
        <v>33.630000000000003</v>
      </c>
      <c r="X373">
        <v>88555</v>
      </c>
      <c r="Y373" t="s">
        <v>3216</v>
      </c>
    </row>
    <row r="374" spans="1:25" x14ac:dyDescent="0.2">
      <c r="A374">
        <v>2072</v>
      </c>
      <c r="B374" t="s">
        <v>896</v>
      </c>
      <c r="C374" t="s">
        <v>46</v>
      </c>
      <c r="D374">
        <v>0</v>
      </c>
      <c r="E374">
        <v>10.31</v>
      </c>
      <c r="F374">
        <v>1.79</v>
      </c>
      <c r="G374" t="s">
        <v>14</v>
      </c>
      <c r="H374" t="s">
        <v>70</v>
      </c>
      <c r="I374" t="s">
        <v>24</v>
      </c>
      <c r="J374" t="s">
        <v>64</v>
      </c>
      <c r="K374" t="s">
        <v>26</v>
      </c>
      <c r="L374" t="s">
        <v>897</v>
      </c>
      <c r="M374">
        <v>0.38</v>
      </c>
      <c r="N374" t="s">
        <v>8</v>
      </c>
      <c r="O374" t="s">
        <v>28</v>
      </c>
      <c r="P374" t="s">
        <v>265</v>
      </c>
      <c r="Q374" t="s">
        <v>898</v>
      </c>
      <c r="R374">
        <v>48505</v>
      </c>
      <c r="S374">
        <v>42036</v>
      </c>
      <c r="T374">
        <v>42038</v>
      </c>
      <c r="U374">
        <v>167.46299999999999</v>
      </c>
      <c r="V374">
        <v>23</v>
      </c>
      <c r="W374">
        <v>242.7</v>
      </c>
      <c r="X374">
        <v>88555</v>
      </c>
      <c r="Y374" t="s">
        <v>3216</v>
      </c>
    </row>
    <row r="375" spans="1:25" x14ac:dyDescent="0.2">
      <c r="A375">
        <v>397</v>
      </c>
      <c r="B375" t="s">
        <v>899</v>
      </c>
      <c r="C375" t="s">
        <v>1</v>
      </c>
      <c r="D375">
        <v>0.1</v>
      </c>
      <c r="E375">
        <v>154.13</v>
      </c>
      <c r="F375">
        <v>69</v>
      </c>
      <c r="G375" t="s">
        <v>14</v>
      </c>
      <c r="H375" t="s">
        <v>70</v>
      </c>
      <c r="I375" t="s">
        <v>4</v>
      </c>
      <c r="J375" t="s">
        <v>5</v>
      </c>
      <c r="K375" t="s">
        <v>40</v>
      </c>
      <c r="L375" t="s">
        <v>900</v>
      </c>
      <c r="M375">
        <v>0.68</v>
      </c>
      <c r="N375" t="s">
        <v>8</v>
      </c>
      <c r="O375" t="s">
        <v>87</v>
      </c>
      <c r="P375" t="s">
        <v>293</v>
      </c>
      <c r="Q375" t="s">
        <v>901</v>
      </c>
      <c r="R375">
        <v>44221</v>
      </c>
      <c r="S375">
        <v>42037</v>
      </c>
      <c r="T375">
        <v>42038</v>
      </c>
      <c r="U375">
        <v>-372.48597100000001</v>
      </c>
      <c r="V375">
        <v>8</v>
      </c>
      <c r="W375">
        <v>1216.32</v>
      </c>
      <c r="X375">
        <v>89319</v>
      </c>
      <c r="Y375" t="s">
        <v>3218</v>
      </c>
    </row>
    <row r="376" spans="1:25" x14ac:dyDescent="0.2">
      <c r="A376">
        <v>2555</v>
      </c>
      <c r="B376" t="s">
        <v>331</v>
      </c>
      <c r="C376" t="s">
        <v>1</v>
      </c>
      <c r="D376">
        <v>0</v>
      </c>
      <c r="E376">
        <v>12.97</v>
      </c>
      <c r="F376">
        <v>1.49</v>
      </c>
      <c r="G376" t="s">
        <v>14</v>
      </c>
      <c r="H376" t="s">
        <v>47</v>
      </c>
      <c r="I376" t="s">
        <v>24</v>
      </c>
      <c r="J376" t="s">
        <v>48</v>
      </c>
      <c r="K376" t="s">
        <v>49</v>
      </c>
      <c r="L376" t="s">
        <v>902</v>
      </c>
      <c r="M376">
        <v>0.35</v>
      </c>
      <c r="N376" t="s">
        <v>8</v>
      </c>
      <c r="O376" t="s">
        <v>28</v>
      </c>
      <c r="P376" t="s">
        <v>333</v>
      </c>
      <c r="Q376" t="s">
        <v>334</v>
      </c>
      <c r="R376">
        <v>53711</v>
      </c>
      <c r="S376">
        <v>42037</v>
      </c>
      <c r="T376">
        <v>42038</v>
      </c>
      <c r="U376">
        <v>180.23490000000001</v>
      </c>
      <c r="V376">
        <v>19</v>
      </c>
      <c r="W376">
        <v>261.20999999999998</v>
      </c>
      <c r="X376">
        <v>86529</v>
      </c>
      <c r="Y376" t="s">
        <v>3216</v>
      </c>
    </row>
    <row r="377" spans="1:25" x14ac:dyDescent="0.2">
      <c r="A377">
        <v>2555</v>
      </c>
      <c r="B377" t="s">
        <v>331</v>
      </c>
      <c r="C377" t="s">
        <v>1</v>
      </c>
      <c r="D377">
        <v>0.06</v>
      </c>
      <c r="E377">
        <v>4.91</v>
      </c>
      <c r="F377">
        <v>0.5</v>
      </c>
      <c r="G377" t="s">
        <v>14</v>
      </c>
      <c r="H377" t="s">
        <v>47</v>
      </c>
      <c r="I377" t="s">
        <v>24</v>
      </c>
      <c r="J377" t="s">
        <v>128</v>
      </c>
      <c r="K377" t="s">
        <v>49</v>
      </c>
      <c r="L377" t="s">
        <v>553</v>
      </c>
      <c r="M377">
        <v>0.36</v>
      </c>
      <c r="N377" t="s">
        <v>8</v>
      </c>
      <c r="O377" t="s">
        <v>28</v>
      </c>
      <c r="P377" t="s">
        <v>333</v>
      </c>
      <c r="Q377" t="s">
        <v>334</v>
      </c>
      <c r="R377">
        <v>53711</v>
      </c>
      <c r="S377">
        <v>42037</v>
      </c>
      <c r="T377">
        <v>42037</v>
      </c>
      <c r="U377">
        <v>29.525099999999998</v>
      </c>
      <c r="V377">
        <v>9</v>
      </c>
      <c r="W377">
        <v>42.79</v>
      </c>
      <c r="X377">
        <v>86529</v>
      </c>
      <c r="Y377" t="s">
        <v>3216</v>
      </c>
    </row>
    <row r="378" spans="1:25" x14ac:dyDescent="0.2">
      <c r="A378">
        <v>68</v>
      </c>
      <c r="B378" t="s">
        <v>84</v>
      </c>
      <c r="C378" t="s">
        <v>13</v>
      </c>
      <c r="D378">
        <v>0.09</v>
      </c>
      <c r="E378">
        <v>122.99</v>
      </c>
      <c r="F378">
        <v>70.2</v>
      </c>
      <c r="G378" t="s">
        <v>2</v>
      </c>
      <c r="H378" t="s">
        <v>70</v>
      </c>
      <c r="I378" t="s">
        <v>4</v>
      </c>
      <c r="J378" t="s">
        <v>85</v>
      </c>
      <c r="K378" t="s">
        <v>33</v>
      </c>
      <c r="L378" t="s">
        <v>780</v>
      </c>
      <c r="M378">
        <v>0.74</v>
      </c>
      <c r="N378" t="s">
        <v>8</v>
      </c>
      <c r="O378" t="s">
        <v>87</v>
      </c>
      <c r="P378" t="s">
        <v>88</v>
      </c>
      <c r="Q378" t="s">
        <v>89</v>
      </c>
      <c r="R378">
        <v>10177</v>
      </c>
      <c r="S378">
        <v>42037</v>
      </c>
      <c r="T378">
        <v>42039</v>
      </c>
      <c r="U378">
        <v>-2426.5500000000002</v>
      </c>
      <c r="V378">
        <v>49</v>
      </c>
      <c r="W378">
        <v>5718.85</v>
      </c>
      <c r="X378">
        <v>55713</v>
      </c>
      <c r="Y378" t="s">
        <v>3218</v>
      </c>
    </row>
    <row r="379" spans="1:25" x14ac:dyDescent="0.2">
      <c r="A379">
        <v>70</v>
      </c>
      <c r="B379" t="s">
        <v>903</v>
      </c>
      <c r="C379" t="s">
        <v>13</v>
      </c>
      <c r="D379">
        <v>0.09</v>
      </c>
      <c r="E379">
        <v>122.99</v>
      </c>
      <c r="F379">
        <v>70.2</v>
      </c>
      <c r="G379" t="s">
        <v>2</v>
      </c>
      <c r="H379" t="s">
        <v>70</v>
      </c>
      <c r="I379" t="s">
        <v>4</v>
      </c>
      <c r="J379" t="s">
        <v>85</v>
      </c>
      <c r="K379" t="s">
        <v>33</v>
      </c>
      <c r="L379" t="s">
        <v>780</v>
      </c>
      <c r="M379">
        <v>0.74</v>
      </c>
      <c r="N379" t="s">
        <v>8</v>
      </c>
      <c r="O379" t="s">
        <v>87</v>
      </c>
      <c r="P379" t="s">
        <v>609</v>
      </c>
      <c r="Q379" t="s">
        <v>904</v>
      </c>
      <c r="R379">
        <v>5401</v>
      </c>
      <c r="S379">
        <v>42037</v>
      </c>
      <c r="T379">
        <v>42039</v>
      </c>
      <c r="U379">
        <v>-2426.5500000000002</v>
      </c>
      <c r="V379">
        <v>12</v>
      </c>
      <c r="W379">
        <v>1400.53</v>
      </c>
      <c r="X379">
        <v>87947</v>
      </c>
      <c r="Y379" t="s">
        <v>3218</v>
      </c>
    </row>
    <row r="380" spans="1:25" x14ac:dyDescent="0.2">
      <c r="A380">
        <v>894</v>
      </c>
      <c r="B380" t="s">
        <v>348</v>
      </c>
      <c r="C380" t="s">
        <v>23</v>
      </c>
      <c r="D380">
        <v>0.02</v>
      </c>
      <c r="E380">
        <v>1.1399999999999999</v>
      </c>
      <c r="F380">
        <v>0.7</v>
      </c>
      <c r="G380" t="s">
        <v>14</v>
      </c>
      <c r="H380" t="s">
        <v>70</v>
      </c>
      <c r="I380" t="s">
        <v>24</v>
      </c>
      <c r="J380" t="s">
        <v>152</v>
      </c>
      <c r="K380" t="s">
        <v>26</v>
      </c>
      <c r="L380" t="s">
        <v>800</v>
      </c>
      <c r="M380">
        <v>0.38</v>
      </c>
      <c r="N380" t="s">
        <v>8</v>
      </c>
      <c r="O380" t="s">
        <v>87</v>
      </c>
      <c r="P380" t="s">
        <v>350</v>
      </c>
      <c r="Q380" t="s">
        <v>42</v>
      </c>
      <c r="R380">
        <v>20024</v>
      </c>
      <c r="S380">
        <v>42037</v>
      </c>
      <c r="T380">
        <v>42037</v>
      </c>
      <c r="U380">
        <v>-0.49</v>
      </c>
      <c r="V380">
        <v>38</v>
      </c>
      <c r="W380">
        <v>44.85</v>
      </c>
      <c r="X380">
        <v>38529</v>
      </c>
      <c r="Y380" t="s">
        <v>3218</v>
      </c>
    </row>
    <row r="381" spans="1:25" x14ac:dyDescent="0.2">
      <c r="A381">
        <v>2498</v>
      </c>
      <c r="B381" t="s">
        <v>905</v>
      </c>
      <c r="C381" t="s">
        <v>92</v>
      </c>
      <c r="D381">
        <v>0.09</v>
      </c>
      <c r="E381">
        <v>6.28</v>
      </c>
      <c r="F381">
        <v>5.41</v>
      </c>
      <c r="G381" t="s">
        <v>14</v>
      </c>
      <c r="H381" t="s">
        <v>3</v>
      </c>
      <c r="I381" t="s">
        <v>4</v>
      </c>
      <c r="J381" t="s">
        <v>102</v>
      </c>
      <c r="K381" t="s">
        <v>49</v>
      </c>
      <c r="L381" t="s">
        <v>906</v>
      </c>
      <c r="M381">
        <v>0.53</v>
      </c>
      <c r="N381" t="s">
        <v>8</v>
      </c>
      <c r="O381" t="s">
        <v>35</v>
      </c>
      <c r="P381" t="s">
        <v>66</v>
      </c>
      <c r="Q381" t="s">
        <v>866</v>
      </c>
      <c r="R381">
        <v>92024</v>
      </c>
      <c r="S381">
        <v>42037</v>
      </c>
      <c r="T381">
        <v>42039</v>
      </c>
      <c r="U381">
        <v>-61.59</v>
      </c>
      <c r="V381">
        <v>56</v>
      </c>
      <c r="W381">
        <v>355.4</v>
      </c>
      <c r="X381">
        <v>54567</v>
      </c>
      <c r="Y381" t="s">
        <v>3217</v>
      </c>
    </row>
    <row r="382" spans="1:25" x14ac:dyDescent="0.2">
      <c r="A382">
        <v>2500</v>
      </c>
      <c r="B382" t="s">
        <v>907</v>
      </c>
      <c r="C382" t="s">
        <v>92</v>
      </c>
      <c r="D382">
        <v>0.09</v>
      </c>
      <c r="E382">
        <v>6.28</v>
      </c>
      <c r="F382">
        <v>5.41</v>
      </c>
      <c r="G382" t="s">
        <v>14</v>
      </c>
      <c r="H382" t="s">
        <v>3</v>
      </c>
      <c r="I382" t="s">
        <v>4</v>
      </c>
      <c r="J382" t="s">
        <v>102</v>
      </c>
      <c r="K382" t="s">
        <v>49</v>
      </c>
      <c r="L382" t="s">
        <v>906</v>
      </c>
      <c r="M382">
        <v>0.53</v>
      </c>
      <c r="N382" t="s">
        <v>8</v>
      </c>
      <c r="O382" t="s">
        <v>28</v>
      </c>
      <c r="P382" t="s">
        <v>79</v>
      </c>
      <c r="Q382" t="s">
        <v>908</v>
      </c>
      <c r="R382">
        <v>60102</v>
      </c>
      <c r="S382">
        <v>42037</v>
      </c>
      <c r="T382">
        <v>42039</v>
      </c>
      <c r="U382">
        <v>-32.026800000000001</v>
      </c>
      <c r="V382">
        <v>14</v>
      </c>
      <c r="W382">
        <v>88.85</v>
      </c>
      <c r="X382">
        <v>88320</v>
      </c>
      <c r="Y382" t="s">
        <v>3216</v>
      </c>
    </row>
    <row r="383" spans="1:25" x14ac:dyDescent="0.2">
      <c r="A383">
        <v>84</v>
      </c>
      <c r="B383" t="s">
        <v>909</v>
      </c>
      <c r="C383" t="s">
        <v>46</v>
      </c>
      <c r="D383">
        <v>0</v>
      </c>
      <c r="E383">
        <v>8.09</v>
      </c>
      <c r="F383">
        <v>7.96</v>
      </c>
      <c r="G383" t="s">
        <v>14</v>
      </c>
      <c r="H383" t="s">
        <v>15</v>
      </c>
      <c r="I383" t="s">
        <v>4</v>
      </c>
      <c r="J383" t="s">
        <v>102</v>
      </c>
      <c r="K383" t="s">
        <v>49</v>
      </c>
      <c r="L383" t="s">
        <v>498</v>
      </c>
      <c r="M383">
        <v>0.49</v>
      </c>
      <c r="N383" t="s">
        <v>8</v>
      </c>
      <c r="O383" t="s">
        <v>87</v>
      </c>
      <c r="P383" t="s">
        <v>293</v>
      </c>
      <c r="Q383" t="s">
        <v>910</v>
      </c>
      <c r="R383">
        <v>45231</v>
      </c>
      <c r="S383">
        <v>42037</v>
      </c>
      <c r="T383">
        <v>42038</v>
      </c>
      <c r="U383">
        <v>-144.56</v>
      </c>
      <c r="V383">
        <v>11</v>
      </c>
      <c r="W383">
        <v>90.98</v>
      </c>
      <c r="X383">
        <v>87364</v>
      </c>
      <c r="Y383" t="s">
        <v>3218</v>
      </c>
    </row>
    <row r="384" spans="1:25" x14ac:dyDescent="0.2">
      <c r="A384">
        <v>1412</v>
      </c>
      <c r="B384" t="s">
        <v>911</v>
      </c>
      <c r="C384" t="s">
        <v>46</v>
      </c>
      <c r="D384">
        <v>0.08</v>
      </c>
      <c r="E384">
        <v>3.38</v>
      </c>
      <c r="F384">
        <v>0.85</v>
      </c>
      <c r="G384" t="s">
        <v>14</v>
      </c>
      <c r="H384" t="s">
        <v>70</v>
      </c>
      <c r="I384" t="s">
        <v>24</v>
      </c>
      <c r="J384" t="s">
        <v>25</v>
      </c>
      <c r="K384" t="s">
        <v>26</v>
      </c>
      <c r="L384" t="s">
        <v>912</v>
      </c>
      <c r="M384">
        <v>0.48</v>
      </c>
      <c r="N384" t="s">
        <v>8</v>
      </c>
      <c r="O384" t="s">
        <v>35</v>
      </c>
      <c r="P384" t="s">
        <v>66</v>
      </c>
      <c r="Q384" t="s">
        <v>913</v>
      </c>
      <c r="R384">
        <v>94043</v>
      </c>
      <c r="S384">
        <v>42037</v>
      </c>
      <c r="T384">
        <v>42039</v>
      </c>
      <c r="U384">
        <v>20.453600000000002</v>
      </c>
      <c r="V384">
        <v>12</v>
      </c>
      <c r="W384">
        <v>38.81</v>
      </c>
      <c r="X384">
        <v>87087</v>
      </c>
      <c r="Y384" t="s">
        <v>3217</v>
      </c>
    </row>
    <row r="385" spans="1:25" x14ac:dyDescent="0.2">
      <c r="A385">
        <v>1413</v>
      </c>
      <c r="B385" t="s">
        <v>914</v>
      </c>
      <c r="C385" t="s">
        <v>46</v>
      </c>
      <c r="D385">
        <v>0.02</v>
      </c>
      <c r="E385">
        <v>16.48</v>
      </c>
      <c r="F385">
        <v>1.99</v>
      </c>
      <c r="G385" t="s">
        <v>63</v>
      </c>
      <c r="H385" t="s">
        <v>70</v>
      </c>
      <c r="I385" t="s">
        <v>16</v>
      </c>
      <c r="J385" t="s">
        <v>17</v>
      </c>
      <c r="K385" t="s">
        <v>18</v>
      </c>
      <c r="L385" t="s">
        <v>577</v>
      </c>
      <c r="M385">
        <v>0.42</v>
      </c>
      <c r="N385" t="s">
        <v>8</v>
      </c>
      <c r="O385" t="s">
        <v>87</v>
      </c>
      <c r="P385" t="s">
        <v>379</v>
      </c>
      <c r="Q385" t="s">
        <v>764</v>
      </c>
      <c r="R385">
        <v>2113</v>
      </c>
      <c r="S385">
        <v>42037</v>
      </c>
      <c r="T385">
        <v>42039</v>
      </c>
      <c r="U385">
        <v>69.61</v>
      </c>
      <c r="V385">
        <v>27</v>
      </c>
      <c r="W385">
        <v>484.56</v>
      </c>
      <c r="X385">
        <v>45539</v>
      </c>
      <c r="Y385" t="s">
        <v>3218</v>
      </c>
    </row>
    <row r="386" spans="1:25" x14ac:dyDescent="0.2">
      <c r="A386">
        <v>3196</v>
      </c>
      <c r="B386" t="s">
        <v>915</v>
      </c>
      <c r="C386" t="s">
        <v>46</v>
      </c>
      <c r="D386">
        <v>0.03</v>
      </c>
      <c r="E386">
        <v>200.97</v>
      </c>
      <c r="F386">
        <v>15.59</v>
      </c>
      <c r="G386" t="s">
        <v>2</v>
      </c>
      <c r="H386" t="s">
        <v>47</v>
      </c>
      <c r="I386" t="s">
        <v>16</v>
      </c>
      <c r="J386" t="s">
        <v>32</v>
      </c>
      <c r="K386" t="s">
        <v>33</v>
      </c>
      <c r="L386" t="s">
        <v>916</v>
      </c>
      <c r="M386">
        <v>0.36</v>
      </c>
      <c r="N386" t="s">
        <v>8</v>
      </c>
      <c r="O386" t="s">
        <v>35</v>
      </c>
      <c r="P386" t="s">
        <v>66</v>
      </c>
      <c r="Q386" t="s">
        <v>917</v>
      </c>
      <c r="R386">
        <v>94109</v>
      </c>
      <c r="S386">
        <v>42037</v>
      </c>
      <c r="T386">
        <v>42038</v>
      </c>
      <c r="U386">
        <v>1951.3</v>
      </c>
      <c r="V386">
        <v>43</v>
      </c>
      <c r="W386">
        <v>8717.75</v>
      </c>
      <c r="X386">
        <v>24294</v>
      </c>
      <c r="Y386" t="s">
        <v>3217</v>
      </c>
    </row>
    <row r="387" spans="1:25" x14ac:dyDescent="0.2">
      <c r="A387">
        <v>3197</v>
      </c>
      <c r="B387" t="s">
        <v>918</v>
      </c>
      <c r="C387" t="s">
        <v>46</v>
      </c>
      <c r="D387">
        <v>0.03</v>
      </c>
      <c r="E387">
        <v>200.97</v>
      </c>
      <c r="F387">
        <v>15.59</v>
      </c>
      <c r="G387" t="s">
        <v>2</v>
      </c>
      <c r="H387" t="s">
        <v>47</v>
      </c>
      <c r="I387" t="s">
        <v>16</v>
      </c>
      <c r="J387" t="s">
        <v>32</v>
      </c>
      <c r="K387" t="s">
        <v>33</v>
      </c>
      <c r="L387" t="s">
        <v>916</v>
      </c>
      <c r="M387">
        <v>0.36</v>
      </c>
      <c r="N387" t="s">
        <v>8</v>
      </c>
      <c r="O387" t="s">
        <v>28</v>
      </c>
      <c r="P387" t="s">
        <v>79</v>
      </c>
      <c r="Q387" t="s">
        <v>919</v>
      </c>
      <c r="R387">
        <v>60062</v>
      </c>
      <c r="S387">
        <v>42037</v>
      </c>
      <c r="T387">
        <v>42038</v>
      </c>
      <c r="U387">
        <v>1538.7828</v>
      </c>
      <c r="V387">
        <v>11</v>
      </c>
      <c r="W387">
        <v>2230.12</v>
      </c>
      <c r="X387">
        <v>90850</v>
      </c>
      <c r="Y387" t="s">
        <v>3216</v>
      </c>
    </row>
    <row r="388" spans="1:25" x14ac:dyDescent="0.2">
      <c r="A388">
        <v>2486</v>
      </c>
      <c r="B388" t="s">
        <v>920</v>
      </c>
      <c r="C388" t="s">
        <v>23</v>
      </c>
      <c r="D388">
        <v>0</v>
      </c>
      <c r="E388">
        <v>180.98</v>
      </c>
      <c r="F388">
        <v>30</v>
      </c>
      <c r="G388" t="s">
        <v>2</v>
      </c>
      <c r="H388" t="s">
        <v>3</v>
      </c>
      <c r="I388" t="s">
        <v>4</v>
      </c>
      <c r="J388" t="s">
        <v>85</v>
      </c>
      <c r="K388" t="s">
        <v>33</v>
      </c>
      <c r="L388" t="s">
        <v>921</v>
      </c>
      <c r="M388">
        <v>0.69</v>
      </c>
      <c r="N388" t="s">
        <v>8</v>
      </c>
      <c r="O388" t="s">
        <v>9</v>
      </c>
      <c r="P388" t="s">
        <v>51</v>
      </c>
      <c r="Q388" t="s">
        <v>922</v>
      </c>
      <c r="R388">
        <v>30458</v>
      </c>
      <c r="S388">
        <v>42038</v>
      </c>
      <c r="T388">
        <v>42040</v>
      </c>
      <c r="U388">
        <v>9.2040000000000006</v>
      </c>
      <c r="V388">
        <v>11</v>
      </c>
      <c r="W388">
        <v>2084.16</v>
      </c>
      <c r="X388">
        <v>91416</v>
      </c>
      <c r="Y388" t="s">
        <v>3215</v>
      </c>
    </row>
    <row r="389" spans="1:25" x14ac:dyDescent="0.2">
      <c r="A389">
        <v>3053</v>
      </c>
      <c r="B389" t="s">
        <v>923</v>
      </c>
      <c r="C389" t="s">
        <v>92</v>
      </c>
      <c r="D389">
        <v>0.06</v>
      </c>
      <c r="E389">
        <v>125.99</v>
      </c>
      <c r="F389">
        <v>2.5</v>
      </c>
      <c r="G389" t="s">
        <v>14</v>
      </c>
      <c r="H389" t="s">
        <v>70</v>
      </c>
      <c r="I389" t="s">
        <v>16</v>
      </c>
      <c r="J389" t="s">
        <v>111</v>
      </c>
      <c r="K389" t="s">
        <v>49</v>
      </c>
      <c r="L389" t="s">
        <v>924</v>
      </c>
      <c r="M389">
        <v>0.6</v>
      </c>
      <c r="N389" t="s">
        <v>8</v>
      </c>
      <c r="O389" t="s">
        <v>9</v>
      </c>
      <c r="P389" t="s">
        <v>364</v>
      </c>
      <c r="Q389" t="s">
        <v>925</v>
      </c>
      <c r="R389">
        <v>42071</v>
      </c>
      <c r="S389">
        <v>42038</v>
      </c>
      <c r="T389">
        <v>42040</v>
      </c>
      <c r="U389">
        <v>402.06599999999997</v>
      </c>
      <c r="V389">
        <v>11</v>
      </c>
      <c r="W389">
        <v>1173.76</v>
      </c>
      <c r="X389">
        <v>86662</v>
      </c>
      <c r="Y389" t="s">
        <v>3215</v>
      </c>
    </row>
    <row r="390" spans="1:25" x14ac:dyDescent="0.2">
      <c r="A390">
        <v>603</v>
      </c>
      <c r="B390" t="s">
        <v>926</v>
      </c>
      <c r="C390" t="s">
        <v>46</v>
      </c>
      <c r="D390">
        <v>0.02</v>
      </c>
      <c r="E390">
        <v>35.99</v>
      </c>
      <c r="F390">
        <v>5</v>
      </c>
      <c r="G390" t="s">
        <v>14</v>
      </c>
      <c r="H390" t="s">
        <v>47</v>
      </c>
      <c r="I390" t="s">
        <v>16</v>
      </c>
      <c r="J390" t="s">
        <v>111</v>
      </c>
      <c r="K390" t="s">
        <v>49</v>
      </c>
      <c r="L390" t="s">
        <v>927</v>
      </c>
      <c r="M390">
        <v>0.85</v>
      </c>
      <c r="N390" t="s">
        <v>8</v>
      </c>
      <c r="O390" t="s">
        <v>35</v>
      </c>
      <c r="P390" t="s">
        <v>36</v>
      </c>
      <c r="Q390" t="s">
        <v>928</v>
      </c>
      <c r="R390">
        <v>81001</v>
      </c>
      <c r="S390">
        <v>42038</v>
      </c>
      <c r="T390">
        <v>42040</v>
      </c>
      <c r="U390">
        <v>-120.934</v>
      </c>
      <c r="V390">
        <v>7</v>
      </c>
      <c r="W390">
        <v>227.79</v>
      </c>
      <c r="X390">
        <v>87020</v>
      </c>
      <c r="Y390" t="s">
        <v>3217</v>
      </c>
    </row>
    <row r="391" spans="1:25" x14ac:dyDescent="0.2">
      <c r="A391">
        <v>3151</v>
      </c>
      <c r="B391" t="s">
        <v>929</v>
      </c>
      <c r="C391" t="s">
        <v>1</v>
      </c>
      <c r="D391">
        <v>0.01</v>
      </c>
      <c r="E391">
        <v>3502.14</v>
      </c>
      <c r="F391">
        <v>8.73</v>
      </c>
      <c r="G391" t="s">
        <v>2</v>
      </c>
      <c r="H391" t="s">
        <v>70</v>
      </c>
      <c r="I391" t="s">
        <v>16</v>
      </c>
      <c r="J391" t="s">
        <v>32</v>
      </c>
      <c r="K391" t="s">
        <v>6</v>
      </c>
      <c r="L391" t="s">
        <v>817</v>
      </c>
      <c r="M391">
        <v>0.56999999999999995</v>
      </c>
      <c r="N391" t="s">
        <v>8</v>
      </c>
      <c r="O391" t="s">
        <v>35</v>
      </c>
      <c r="P391" t="s">
        <v>66</v>
      </c>
      <c r="Q391" t="s">
        <v>930</v>
      </c>
      <c r="R391">
        <v>92277</v>
      </c>
      <c r="S391">
        <v>42039</v>
      </c>
      <c r="T391">
        <v>42040</v>
      </c>
      <c r="U391">
        <v>-4075.9339920000002</v>
      </c>
      <c r="V391">
        <v>1</v>
      </c>
      <c r="W391">
        <v>3501.79</v>
      </c>
      <c r="X391">
        <v>88544</v>
      </c>
      <c r="Y391" t="s">
        <v>3217</v>
      </c>
    </row>
    <row r="392" spans="1:25" x14ac:dyDescent="0.2">
      <c r="A392">
        <v>3151</v>
      </c>
      <c r="B392" t="s">
        <v>929</v>
      </c>
      <c r="C392" t="s">
        <v>1</v>
      </c>
      <c r="D392">
        <v>0.06</v>
      </c>
      <c r="E392">
        <v>15.73</v>
      </c>
      <c r="F392">
        <v>7.42</v>
      </c>
      <c r="G392" t="s">
        <v>14</v>
      </c>
      <c r="H392" t="s">
        <v>70</v>
      </c>
      <c r="I392" t="s">
        <v>24</v>
      </c>
      <c r="J392" t="s">
        <v>544</v>
      </c>
      <c r="K392" t="s">
        <v>18</v>
      </c>
      <c r="L392" t="s">
        <v>931</v>
      </c>
      <c r="M392">
        <v>0.56000000000000005</v>
      </c>
      <c r="N392" t="s">
        <v>8</v>
      </c>
      <c r="O392" t="s">
        <v>35</v>
      </c>
      <c r="P392" t="s">
        <v>66</v>
      </c>
      <c r="Q392" t="s">
        <v>930</v>
      </c>
      <c r="R392">
        <v>92277</v>
      </c>
      <c r="S392">
        <v>42039</v>
      </c>
      <c r="T392">
        <v>42040</v>
      </c>
      <c r="U392">
        <v>-18.558800000000002</v>
      </c>
      <c r="V392">
        <v>4</v>
      </c>
      <c r="W392">
        <v>63.04</v>
      </c>
      <c r="X392">
        <v>88544</v>
      </c>
      <c r="Y392" t="s">
        <v>3217</v>
      </c>
    </row>
    <row r="393" spans="1:25" x14ac:dyDescent="0.2">
      <c r="A393">
        <v>3351</v>
      </c>
      <c r="B393" t="s">
        <v>932</v>
      </c>
      <c r="C393" t="s">
        <v>1</v>
      </c>
      <c r="D393">
        <v>0.1</v>
      </c>
      <c r="E393">
        <v>10.89</v>
      </c>
      <c r="F393">
        <v>4.5</v>
      </c>
      <c r="G393" t="s">
        <v>14</v>
      </c>
      <c r="H393" t="s">
        <v>3</v>
      </c>
      <c r="I393" t="s">
        <v>24</v>
      </c>
      <c r="J393" t="s">
        <v>71</v>
      </c>
      <c r="K393" t="s">
        <v>49</v>
      </c>
      <c r="L393" t="s">
        <v>749</v>
      </c>
      <c r="M393">
        <v>0.59</v>
      </c>
      <c r="N393" t="s">
        <v>8</v>
      </c>
      <c r="O393" t="s">
        <v>35</v>
      </c>
      <c r="P393" t="s">
        <v>42</v>
      </c>
      <c r="Q393" t="s">
        <v>933</v>
      </c>
      <c r="R393">
        <v>99301</v>
      </c>
      <c r="S393">
        <v>42039</v>
      </c>
      <c r="T393">
        <v>42041</v>
      </c>
      <c r="U393">
        <v>-19.2972</v>
      </c>
      <c r="V393">
        <v>17</v>
      </c>
      <c r="W393">
        <v>178.68</v>
      </c>
      <c r="X393">
        <v>91297</v>
      </c>
      <c r="Y393" t="s">
        <v>3217</v>
      </c>
    </row>
    <row r="394" spans="1:25" x14ac:dyDescent="0.2">
      <c r="A394">
        <v>960</v>
      </c>
      <c r="B394" t="s">
        <v>934</v>
      </c>
      <c r="C394" t="s">
        <v>23</v>
      </c>
      <c r="D394">
        <v>0.03</v>
      </c>
      <c r="E394">
        <v>2.94</v>
      </c>
      <c r="F394">
        <v>0.96</v>
      </c>
      <c r="G394" t="s">
        <v>14</v>
      </c>
      <c r="H394" t="s">
        <v>47</v>
      </c>
      <c r="I394" t="s">
        <v>24</v>
      </c>
      <c r="J394" t="s">
        <v>25</v>
      </c>
      <c r="K394" t="s">
        <v>26</v>
      </c>
      <c r="L394" t="s">
        <v>805</v>
      </c>
      <c r="M394">
        <v>0.57999999999999996</v>
      </c>
      <c r="N394" t="s">
        <v>8</v>
      </c>
      <c r="O394" t="s">
        <v>35</v>
      </c>
      <c r="P394" t="s">
        <v>66</v>
      </c>
      <c r="Q394" t="s">
        <v>935</v>
      </c>
      <c r="R394">
        <v>90278</v>
      </c>
      <c r="S394">
        <v>42039</v>
      </c>
      <c r="T394">
        <v>42043</v>
      </c>
      <c r="U394">
        <v>-4.2</v>
      </c>
      <c r="V394">
        <v>1</v>
      </c>
      <c r="W394">
        <v>3.51</v>
      </c>
      <c r="X394">
        <v>89401</v>
      </c>
      <c r="Y394" t="s">
        <v>3217</v>
      </c>
    </row>
    <row r="395" spans="1:25" x14ac:dyDescent="0.2">
      <c r="A395">
        <v>962</v>
      </c>
      <c r="B395" t="s">
        <v>936</v>
      </c>
      <c r="C395" t="s">
        <v>23</v>
      </c>
      <c r="D395">
        <v>0.03</v>
      </c>
      <c r="E395">
        <v>2.94</v>
      </c>
      <c r="F395">
        <v>0.96</v>
      </c>
      <c r="G395" t="s">
        <v>14</v>
      </c>
      <c r="H395" t="s">
        <v>47</v>
      </c>
      <c r="I395" t="s">
        <v>24</v>
      </c>
      <c r="J395" t="s">
        <v>25</v>
      </c>
      <c r="K395" t="s">
        <v>26</v>
      </c>
      <c r="L395" t="s">
        <v>805</v>
      </c>
      <c r="M395">
        <v>0.57999999999999996</v>
      </c>
      <c r="N395" t="s">
        <v>8</v>
      </c>
      <c r="O395" t="s">
        <v>28</v>
      </c>
      <c r="P395" t="s">
        <v>79</v>
      </c>
      <c r="Q395" t="s">
        <v>509</v>
      </c>
      <c r="R395">
        <v>60610</v>
      </c>
      <c r="S395">
        <v>42039</v>
      </c>
      <c r="T395">
        <v>42043</v>
      </c>
      <c r="U395">
        <v>-4.2</v>
      </c>
      <c r="V395">
        <v>2</v>
      </c>
      <c r="W395">
        <v>7.01</v>
      </c>
      <c r="X395">
        <v>17636</v>
      </c>
      <c r="Y395" t="s">
        <v>3216</v>
      </c>
    </row>
    <row r="396" spans="1:25" x14ac:dyDescent="0.2">
      <c r="A396">
        <v>1213</v>
      </c>
      <c r="B396" t="s">
        <v>495</v>
      </c>
      <c r="C396" t="s">
        <v>23</v>
      </c>
      <c r="D396">
        <v>7.0000000000000007E-2</v>
      </c>
      <c r="E396">
        <v>29.89</v>
      </c>
      <c r="F396">
        <v>1.99</v>
      </c>
      <c r="G396" t="s">
        <v>63</v>
      </c>
      <c r="H396" t="s">
        <v>70</v>
      </c>
      <c r="I396" t="s">
        <v>16</v>
      </c>
      <c r="J396" t="s">
        <v>17</v>
      </c>
      <c r="K396" t="s">
        <v>18</v>
      </c>
      <c r="L396" t="s">
        <v>419</v>
      </c>
      <c r="M396">
        <v>0.5</v>
      </c>
      <c r="N396" t="s">
        <v>8</v>
      </c>
      <c r="O396" t="s">
        <v>28</v>
      </c>
      <c r="P396" t="s">
        <v>29</v>
      </c>
      <c r="Q396" t="s">
        <v>496</v>
      </c>
      <c r="R396">
        <v>46530</v>
      </c>
      <c r="S396">
        <v>42039</v>
      </c>
      <c r="T396">
        <v>42044</v>
      </c>
      <c r="U396">
        <v>258.6189</v>
      </c>
      <c r="V396">
        <v>13</v>
      </c>
      <c r="W396">
        <v>374.81</v>
      </c>
      <c r="X396">
        <v>88599</v>
      </c>
      <c r="Y396" t="s">
        <v>3216</v>
      </c>
    </row>
    <row r="397" spans="1:25" x14ac:dyDescent="0.2">
      <c r="A397">
        <v>1213</v>
      </c>
      <c r="B397" t="s">
        <v>495</v>
      </c>
      <c r="C397" t="s">
        <v>23</v>
      </c>
      <c r="D397">
        <v>0.03</v>
      </c>
      <c r="E397">
        <v>8.34</v>
      </c>
      <c r="F397">
        <v>4.82</v>
      </c>
      <c r="G397" t="s">
        <v>14</v>
      </c>
      <c r="H397" t="s">
        <v>70</v>
      </c>
      <c r="I397" t="s">
        <v>24</v>
      </c>
      <c r="J397" t="s">
        <v>64</v>
      </c>
      <c r="K397" t="s">
        <v>49</v>
      </c>
      <c r="L397" t="s">
        <v>937</v>
      </c>
      <c r="M397">
        <v>0.4</v>
      </c>
      <c r="N397" t="s">
        <v>8</v>
      </c>
      <c r="O397" t="s">
        <v>28</v>
      </c>
      <c r="P397" t="s">
        <v>29</v>
      </c>
      <c r="Q397" t="s">
        <v>496</v>
      </c>
      <c r="R397">
        <v>46530</v>
      </c>
      <c r="S397">
        <v>42039</v>
      </c>
      <c r="T397">
        <v>42043</v>
      </c>
      <c r="U397">
        <v>-6.71</v>
      </c>
      <c r="V397">
        <v>5</v>
      </c>
      <c r="W397">
        <v>43.27</v>
      </c>
      <c r="X397">
        <v>88599</v>
      </c>
      <c r="Y397" t="s">
        <v>3216</v>
      </c>
    </row>
    <row r="398" spans="1:25" x14ac:dyDescent="0.2">
      <c r="A398">
        <v>2203</v>
      </c>
      <c r="B398" t="s">
        <v>158</v>
      </c>
      <c r="C398" t="s">
        <v>23</v>
      </c>
      <c r="D398">
        <v>0.08</v>
      </c>
      <c r="E398">
        <v>145.44999999999999</v>
      </c>
      <c r="F398">
        <v>17.850000000000001</v>
      </c>
      <c r="G398" t="s">
        <v>2</v>
      </c>
      <c r="H398" t="s">
        <v>47</v>
      </c>
      <c r="I398" t="s">
        <v>16</v>
      </c>
      <c r="J398" t="s">
        <v>32</v>
      </c>
      <c r="K398" t="s">
        <v>33</v>
      </c>
      <c r="L398" t="s">
        <v>186</v>
      </c>
      <c r="M398">
        <v>0.56000000000000005</v>
      </c>
      <c r="N398" t="s">
        <v>8</v>
      </c>
      <c r="O398" t="s">
        <v>28</v>
      </c>
      <c r="P398" t="s">
        <v>60</v>
      </c>
      <c r="Q398" t="s">
        <v>160</v>
      </c>
      <c r="R398">
        <v>55445</v>
      </c>
      <c r="S398">
        <v>42039</v>
      </c>
      <c r="T398">
        <v>42039</v>
      </c>
      <c r="U398">
        <v>751.58</v>
      </c>
      <c r="V398">
        <v>8</v>
      </c>
      <c r="W398">
        <v>1117.6600000000001</v>
      </c>
      <c r="X398">
        <v>86051</v>
      </c>
      <c r="Y398" t="s">
        <v>3216</v>
      </c>
    </row>
    <row r="399" spans="1:25" x14ac:dyDescent="0.2">
      <c r="A399">
        <v>2204</v>
      </c>
      <c r="B399" t="s">
        <v>938</v>
      </c>
      <c r="C399" t="s">
        <v>23</v>
      </c>
      <c r="D399">
        <v>7.0000000000000007E-2</v>
      </c>
      <c r="E399">
        <v>33.94</v>
      </c>
      <c r="F399">
        <v>19.190000000000001</v>
      </c>
      <c r="G399" t="s">
        <v>2</v>
      </c>
      <c r="H399" t="s">
        <v>47</v>
      </c>
      <c r="I399" t="s">
        <v>4</v>
      </c>
      <c r="J399" t="s">
        <v>85</v>
      </c>
      <c r="K399" t="s">
        <v>33</v>
      </c>
      <c r="L399" t="s">
        <v>178</v>
      </c>
      <c r="M399">
        <v>0.57999999999999996</v>
      </c>
      <c r="N399" t="s">
        <v>8</v>
      </c>
      <c r="O399" t="s">
        <v>28</v>
      </c>
      <c r="P399" t="s">
        <v>60</v>
      </c>
      <c r="Q399" t="s">
        <v>939</v>
      </c>
      <c r="R399">
        <v>55337</v>
      </c>
      <c r="S399">
        <v>42039</v>
      </c>
      <c r="T399">
        <v>42043</v>
      </c>
      <c r="U399">
        <v>-157.56</v>
      </c>
      <c r="V399">
        <v>5</v>
      </c>
      <c r="W399">
        <v>169.46</v>
      </c>
      <c r="X399">
        <v>86051</v>
      </c>
      <c r="Y399" t="s">
        <v>3216</v>
      </c>
    </row>
    <row r="400" spans="1:25" x14ac:dyDescent="0.2">
      <c r="A400">
        <v>689</v>
      </c>
      <c r="B400" t="s">
        <v>940</v>
      </c>
      <c r="C400" t="s">
        <v>92</v>
      </c>
      <c r="D400">
        <v>7.0000000000000007E-2</v>
      </c>
      <c r="E400">
        <v>1.7</v>
      </c>
      <c r="F400">
        <v>1.99</v>
      </c>
      <c r="G400" t="s">
        <v>14</v>
      </c>
      <c r="H400" t="s">
        <v>3</v>
      </c>
      <c r="I400" t="s">
        <v>16</v>
      </c>
      <c r="J400" t="s">
        <v>17</v>
      </c>
      <c r="K400" t="s">
        <v>18</v>
      </c>
      <c r="L400" t="s">
        <v>260</v>
      </c>
      <c r="M400">
        <v>0.51</v>
      </c>
      <c r="N400" t="s">
        <v>8</v>
      </c>
      <c r="O400" t="s">
        <v>28</v>
      </c>
      <c r="P400" t="s">
        <v>56</v>
      </c>
      <c r="Q400" t="s">
        <v>941</v>
      </c>
      <c r="R400">
        <v>63376</v>
      </c>
      <c r="S400">
        <v>42039</v>
      </c>
      <c r="T400">
        <v>42040</v>
      </c>
      <c r="U400">
        <v>-51.42</v>
      </c>
      <c r="V400">
        <v>10</v>
      </c>
      <c r="W400">
        <v>17.420000000000002</v>
      </c>
      <c r="X400">
        <v>88502</v>
      </c>
      <c r="Y400" t="s">
        <v>3216</v>
      </c>
    </row>
    <row r="401" spans="1:25" x14ac:dyDescent="0.2">
      <c r="A401">
        <v>1363</v>
      </c>
      <c r="B401" t="s">
        <v>942</v>
      </c>
      <c r="C401" t="s">
        <v>92</v>
      </c>
      <c r="D401">
        <v>0.05</v>
      </c>
      <c r="E401">
        <v>12.97</v>
      </c>
      <c r="F401">
        <v>1.49</v>
      </c>
      <c r="G401" t="s">
        <v>14</v>
      </c>
      <c r="H401" t="s">
        <v>15</v>
      </c>
      <c r="I401" t="s">
        <v>24</v>
      </c>
      <c r="J401" t="s">
        <v>48</v>
      </c>
      <c r="K401" t="s">
        <v>49</v>
      </c>
      <c r="L401" t="s">
        <v>902</v>
      </c>
      <c r="M401">
        <v>0.35</v>
      </c>
      <c r="N401" t="s">
        <v>8</v>
      </c>
      <c r="O401" t="s">
        <v>9</v>
      </c>
      <c r="P401" t="s">
        <v>99</v>
      </c>
      <c r="Q401" t="s">
        <v>943</v>
      </c>
      <c r="R401">
        <v>32707</v>
      </c>
      <c r="S401">
        <v>42039</v>
      </c>
      <c r="T401">
        <v>42041</v>
      </c>
      <c r="U401">
        <v>5.4660000000000002</v>
      </c>
      <c r="V401">
        <v>2</v>
      </c>
      <c r="W401">
        <v>26.37</v>
      </c>
      <c r="X401">
        <v>89993</v>
      </c>
      <c r="Y401" t="s">
        <v>3215</v>
      </c>
    </row>
    <row r="402" spans="1:25" x14ac:dyDescent="0.2">
      <c r="A402">
        <v>1363</v>
      </c>
      <c r="B402" t="s">
        <v>942</v>
      </c>
      <c r="C402" t="s">
        <v>92</v>
      </c>
      <c r="D402">
        <v>0.06</v>
      </c>
      <c r="E402">
        <v>5.81</v>
      </c>
      <c r="F402">
        <v>3.37</v>
      </c>
      <c r="G402" t="s">
        <v>14</v>
      </c>
      <c r="H402" t="s">
        <v>15</v>
      </c>
      <c r="I402" t="s">
        <v>24</v>
      </c>
      <c r="J402" t="s">
        <v>152</v>
      </c>
      <c r="K402" t="s">
        <v>26</v>
      </c>
      <c r="L402" t="s">
        <v>944</v>
      </c>
      <c r="M402">
        <v>0.54</v>
      </c>
      <c r="N402" t="s">
        <v>8</v>
      </c>
      <c r="O402" t="s">
        <v>9</v>
      </c>
      <c r="P402" t="s">
        <v>99</v>
      </c>
      <c r="Q402" t="s">
        <v>943</v>
      </c>
      <c r="R402">
        <v>32707</v>
      </c>
      <c r="S402">
        <v>42039</v>
      </c>
      <c r="T402">
        <v>42041</v>
      </c>
      <c r="U402">
        <v>-149.1182</v>
      </c>
      <c r="V402">
        <v>9</v>
      </c>
      <c r="W402">
        <v>53.44</v>
      </c>
      <c r="X402">
        <v>89993</v>
      </c>
      <c r="Y402" t="s">
        <v>3215</v>
      </c>
    </row>
    <row r="403" spans="1:25" x14ac:dyDescent="0.2">
      <c r="A403">
        <v>1499</v>
      </c>
      <c r="B403" t="s">
        <v>945</v>
      </c>
      <c r="C403" t="s">
        <v>92</v>
      </c>
      <c r="D403">
        <v>0.05</v>
      </c>
      <c r="E403">
        <v>2.16</v>
      </c>
      <c r="F403">
        <v>6.05</v>
      </c>
      <c r="G403" t="s">
        <v>14</v>
      </c>
      <c r="H403" t="s">
        <v>47</v>
      </c>
      <c r="I403" t="s">
        <v>24</v>
      </c>
      <c r="J403" t="s">
        <v>48</v>
      </c>
      <c r="K403" t="s">
        <v>49</v>
      </c>
      <c r="L403" t="s">
        <v>872</v>
      </c>
      <c r="M403">
        <v>0.37</v>
      </c>
      <c r="N403" t="s">
        <v>8</v>
      </c>
      <c r="O403" t="s">
        <v>9</v>
      </c>
      <c r="P403" t="s">
        <v>99</v>
      </c>
      <c r="Q403" t="s">
        <v>946</v>
      </c>
      <c r="R403">
        <v>33134</v>
      </c>
      <c r="S403">
        <v>42039</v>
      </c>
      <c r="T403">
        <v>42040</v>
      </c>
      <c r="U403">
        <v>-298.88600000000002</v>
      </c>
      <c r="V403">
        <v>8</v>
      </c>
      <c r="W403">
        <v>18.59</v>
      </c>
      <c r="X403">
        <v>90731</v>
      </c>
      <c r="Y403" t="s">
        <v>3215</v>
      </c>
    </row>
    <row r="404" spans="1:25" x14ac:dyDescent="0.2">
      <c r="A404">
        <v>1499</v>
      </c>
      <c r="B404" t="s">
        <v>945</v>
      </c>
      <c r="C404" t="s">
        <v>92</v>
      </c>
      <c r="D404">
        <v>0.03</v>
      </c>
      <c r="E404">
        <v>6.48</v>
      </c>
      <c r="F404">
        <v>6.6</v>
      </c>
      <c r="G404" t="s">
        <v>14</v>
      </c>
      <c r="H404" t="s">
        <v>47</v>
      </c>
      <c r="I404" t="s">
        <v>24</v>
      </c>
      <c r="J404" t="s">
        <v>64</v>
      </c>
      <c r="K404" t="s">
        <v>49</v>
      </c>
      <c r="L404" t="s">
        <v>624</v>
      </c>
      <c r="M404">
        <v>0.37</v>
      </c>
      <c r="N404" t="s">
        <v>8</v>
      </c>
      <c r="O404" t="s">
        <v>9</v>
      </c>
      <c r="P404" t="s">
        <v>99</v>
      </c>
      <c r="Q404" t="s">
        <v>946</v>
      </c>
      <c r="R404">
        <v>33134</v>
      </c>
      <c r="S404">
        <v>42039</v>
      </c>
      <c r="T404">
        <v>42040</v>
      </c>
      <c r="U404">
        <v>-145.852</v>
      </c>
      <c r="V404">
        <v>9</v>
      </c>
      <c r="W404">
        <v>58.83</v>
      </c>
      <c r="X404">
        <v>90731</v>
      </c>
      <c r="Y404" t="s">
        <v>3215</v>
      </c>
    </row>
    <row r="405" spans="1:25" x14ac:dyDescent="0.2">
      <c r="A405">
        <v>1499</v>
      </c>
      <c r="B405" t="s">
        <v>945</v>
      </c>
      <c r="C405" t="s">
        <v>92</v>
      </c>
      <c r="D405">
        <v>0.08</v>
      </c>
      <c r="E405">
        <v>146.05000000000001</v>
      </c>
      <c r="F405">
        <v>80.2</v>
      </c>
      <c r="G405" t="s">
        <v>2</v>
      </c>
      <c r="H405" t="s">
        <v>47</v>
      </c>
      <c r="I405" t="s">
        <v>4</v>
      </c>
      <c r="J405" t="s">
        <v>5</v>
      </c>
      <c r="K405" t="s">
        <v>6</v>
      </c>
      <c r="L405" t="s">
        <v>947</v>
      </c>
      <c r="M405">
        <v>0.71</v>
      </c>
      <c r="N405" t="s">
        <v>8</v>
      </c>
      <c r="O405" t="s">
        <v>9</v>
      </c>
      <c r="P405" t="s">
        <v>99</v>
      </c>
      <c r="Q405" t="s">
        <v>946</v>
      </c>
      <c r="R405">
        <v>33134</v>
      </c>
      <c r="S405">
        <v>42039</v>
      </c>
      <c r="T405">
        <v>42040</v>
      </c>
      <c r="U405">
        <v>-27.951000000000001</v>
      </c>
      <c r="V405">
        <v>11</v>
      </c>
      <c r="W405">
        <v>1557.66</v>
      </c>
      <c r="X405">
        <v>90731</v>
      </c>
      <c r="Y405" t="s">
        <v>3215</v>
      </c>
    </row>
    <row r="406" spans="1:25" x14ac:dyDescent="0.2">
      <c r="A406">
        <v>2286</v>
      </c>
      <c r="B406" t="s">
        <v>948</v>
      </c>
      <c r="C406" t="s">
        <v>92</v>
      </c>
      <c r="D406">
        <v>0</v>
      </c>
      <c r="E406">
        <v>4.91</v>
      </c>
      <c r="F406">
        <v>0.5</v>
      </c>
      <c r="G406" t="s">
        <v>14</v>
      </c>
      <c r="H406" t="s">
        <v>70</v>
      </c>
      <c r="I406" t="s">
        <v>24</v>
      </c>
      <c r="J406" t="s">
        <v>128</v>
      </c>
      <c r="K406" t="s">
        <v>49</v>
      </c>
      <c r="L406" t="s">
        <v>949</v>
      </c>
      <c r="M406">
        <v>0.36</v>
      </c>
      <c r="N406" t="s">
        <v>8</v>
      </c>
      <c r="O406" t="s">
        <v>9</v>
      </c>
      <c r="P406" t="s">
        <v>247</v>
      </c>
      <c r="Q406" t="s">
        <v>950</v>
      </c>
      <c r="R406">
        <v>29301</v>
      </c>
      <c r="S406">
        <v>42039</v>
      </c>
      <c r="T406">
        <v>42041</v>
      </c>
      <c r="U406">
        <v>99.197999999999993</v>
      </c>
      <c r="V406">
        <v>12</v>
      </c>
      <c r="W406">
        <v>61.87</v>
      </c>
      <c r="X406">
        <v>90145</v>
      </c>
      <c r="Y406" t="s">
        <v>3215</v>
      </c>
    </row>
    <row r="407" spans="1:25" x14ac:dyDescent="0.2">
      <c r="A407">
        <v>2286</v>
      </c>
      <c r="B407" t="s">
        <v>948</v>
      </c>
      <c r="C407" t="s">
        <v>92</v>
      </c>
      <c r="D407">
        <v>0.01</v>
      </c>
      <c r="E407">
        <v>7.28</v>
      </c>
      <c r="F407">
        <v>11.15</v>
      </c>
      <c r="G407" t="s">
        <v>14</v>
      </c>
      <c r="H407" t="s">
        <v>70</v>
      </c>
      <c r="I407" t="s">
        <v>24</v>
      </c>
      <c r="J407" t="s">
        <v>64</v>
      </c>
      <c r="K407" t="s">
        <v>49</v>
      </c>
      <c r="L407" t="s">
        <v>951</v>
      </c>
      <c r="M407">
        <v>0.37</v>
      </c>
      <c r="N407" t="s">
        <v>8</v>
      </c>
      <c r="O407" t="s">
        <v>9</v>
      </c>
      <c r="P407" t="s">
        <v>247</v>
      </c>
      <c r="Q407" t="s">
        <v>950</v>
      </c>
      <c r="R407">
        <v>29301</v>
      </c>
      <c r="S407">
        <v>42039</v>
      </c>
      <c r="T407">
        <v>42040</v>
      </c>
      <c r="U407">
        <v>136.03139999999999</v>
      </c>
      <c r="V407">
        <v>6</v>
      </c>
      <c r="W407">
        <v>48.88</v>
      </c>
      <c r="X407">
        <v>90145</v>
      </c>
      <c r="Y407" t="s">
        <v>3215</v>
      </c>
    </row>
    <row r="408" spans="1:25" x14ac:dyDescent="0.2">
      <c r="A408">
        <v>2286</v>
      </c>
      <c r="B408" t="s">
        <v>948</v>
      </c>
      <c r="C408" t="s">
        <v>92</v>
      </c>
      <c r="D408">
        <v>0.1</v>
      </c>
      <c r="E408">
        <v>6.68</v>
      </c>
      <c r="F408">
        <v>6.93</v>
      </c>
      <c r="G408" t="s">
        <v>14</v>
      </c>
      <c r="H408" t="s">
        <v>70</v>
      </c>
      <c r="I408" t="s">
        <v>24</v>
      </c>
      <c r="J408" t="s">
        <v>64</v>
      </c>
      <c r="K408" t="s">
        <v>49</v>
      </c>
      <c r="L408" t="s">
        <v>952</v>
      </c>
      <c r="M408">
        <v>0.37</v>
      </c>
      <c r="N408" t="s">
        <v>8</v>
      </c>
      <c r="O408" t="s">
        <v>9</v>
      </c>
      <c r="P408" t="s">
        <v>247</v>
      </c>
      <c r="Q408" t="s">
        <v>950</v>
      </c>
      <c r="R408">
        <v>29301</v>
      </c>
      <c r="S408">
        <v>42039</v>
      </c>
      <c r="T408">
        <v>42042</v>
      </c>
      <c r="U408">
        <v>-100.072</v>
      </c>
      <c r="V408">
        <v>3</v>
      </c>
      <c r="W408">
        <v>21.56</v>
      </c>
      <c r="X408">
        <v>90145</v>
      </c>
      <c r="Y408" t="s">
        <v>3215</v>
      </c>
    </row>
    <row r="409" spans="1:25" x14ac:dyDescent="0.2">
      <c r="A409">
        <v>2290</v>
      </c>
      <c r="B409" t="s">
        <v>255</v>
      </c>
      <c r="C409" t="s">
        <v>92</v>
      </c>
      <c r="D409">
        <v>7.0000000000000007E-2</v>
      </c>
      <c r="E409">
        <v>80.98</v>
      </c>
      <c r="F409">
        <v>7.18</v>
      </c>
      <c r="G409" t="s">
        <v>14</v>
      </c>
      <c r="H409" t="s">
        <v>70</v>
      </c>
      <c r="I409" t="s">
        <v>16</v>
      </c>
      <c r="J409" t="s">
        <v>17</v>
      </c>
      <c r="K409" t="s">
        <v>49</v>
      </c>
      <c r="L409" t="s">
        <v>953</v>
      </c>
      <c r="M409">
        <v>0.48</v>
      </c>
      <c r="N409" t="s">
        <v>8</v>
      </c>
      <c r="O409" t="s">
        <v>28</v>
      </c>
      <c r="P409" t="s">
        <v>60</v>
      </c>
      <c r="Q409" t="s">
        <v>257</v>
      </c>
      <c r="R409">
        <v>55433</v>
      </c>
      <c r="S409">
        <v>42039</v>
      </c>
      <c r="T409">
        <v>42041</v>
      </c>
      <c r="U409">
        <v>779.47230000000002</v>
      </c>
      <c r="V409">
        <v>15</v>
      </c>
      <c r="W409">
        <v>1129.67</v>
      </c>
      <c r="X409">
        <v>88164</v>
      </c>
      <c r="Y409" t="s">
        <v>3216</v>
      </c>
    </row>
    <row r="410" spans="1:25" x14ac:dyDescent="0.2">
      <c r="A410">
        <v>3042</v>
      </c>
      <c r="B410" t="s">
        <v>954</v>
      </c>
      <c r="C410" t="s">
        <v>92</v>
      </c>
      <c r="D410">
        <v>7.0000000000000007E-2</v>
      </c>
      <c r="E410">
        <v>14.48</v>
      </c>
      <c r="F410">
        <v>6.46</v>
      </c>
      <c r="G410" t="s">
        <v>14</v>
      </c>
      <c r="H410" t="s">
        <v>3</v>
      </c>
      <c r="I410" t="s">
        <v>24</v>
      </c>
      <c r="J410" t="s">
        <v>48</v>
      </c>
      <c r="K410" t="s">
        <v>49</v>
      </c>
      <c r="L410" t="s">
        <v>955</v>
      </c>
      <c r="M410">
        <v>0.38</v>
      </c>
      <c r="N410" t="s">
        <v>8</v>
      </c>
      <c r="O410" t="s">
        <v>28</v>
      </c>
      <c r="P410" t="s">
        <v>513</v>
      </c>
      <c r="Q410" t="s">
        <v>956</v>
      </c>
      <c r="R410">
        <v>67501</v>
      </c>
      <c r="S410">
        <v>42039</v>
      </c>
      <c r="T410">
        <v>42040</v>
      </c>
      <c r="U410">
        <v>67.864000000000004</v>
      </c>
      <c r="V410">
        <v>12</v>
      </c>
      <c r="W410">
        <v>171.33</v>
      </c>
      <c r="X410">
        <v>86101</v>
      </c>
      <c r="Y410" t="s">
        <v>3216</v>
      </c>
    </row>
    <row r="411" spans="1:25" x14ac:dyDescent="0.2">
      <c r="A411">
        <v>1776</v>
      </c>
      <c r="B411" t="s">
        <v>957</v>
      </c>
      <c r="C411" t="s">
        <v>46</v>
      </c>
      <c r="D411">
        <v>0.08</v>
      </c>
      <c r="E411">
        <v>5.78</v>
      </c>
      <c r="F411">
        <v>5.67</v>
      </c>
      <c r="G411" t="s">
        <v>14</v>
      </c>
      <c r="H411" t="s">
        <v>15</v>
      </c>
      <c r="I411" t="s">
        <v>24</v>
      </c>
      <c r="J411" t="s">
        <v>64</v>
      </c>
      <c r="K411" t="s">
        <v>49</v>
      </c>
      <c r="L411" t="s">
        <v>591</v>
      </c>
      <c r="M411">
        <v>0.36</v>
      </c>
      <c r="N411" t="s">
        <v>8</v>
      </c>
      <c r="O411" t="s">
        <v>28</v>
      </c>
      <c r="P411" t="s">
        <v>29</v>
      </c>
      <c r="Q411" t="s">
        <v>958</v>
      </c>
      <c r="R411">
        <v>47802</v>
      </c>
      <c r="S411">
        <v>42039</v>
      </c>
      <c r="T411">
        <v>42040</v>
      </c>
      <c r="U411">
        <v>-53.898000000000003</v>
      </c>
      <c r="V411">
        <v>19</v>
      </c>
      <c r="W411">
        <v>106.57</v>
      </c>
      <c r="X411">
        <v>89941</v>
      </c>
      <c r="Y411" t="s">
        <v>3216</v>
      </c>
    </row>
    <row r="412" spans="1:25" x14ac:dyDescent="0.2">
      <c r="A412">
        <v>2947</v>
      </c>
      <c r="B412" t="s">
        <v>959</v>
      </c>
      <c r="C412" t="s">
        <v>46</v>
      </c>
      <c r="D412">
        <v>0.01</v>
      </c>
      <c r="E412">
        <v>7.64</v>
      </c>
      <c r="F412">
        <v>1.39</v>
      </c>
      <c r="G412" t="s">
        <v>14</v>
      </c>
      <c r="H412" t="s">
        <v>15</v>
      </c>
      <c r="I412" t="s">
        <v>24</v>
      </c>
      <c r="J412" t="s">
        <v>321</v>
      </c>
      <c r="K412" t="s">
        <v>49</v>
      </c>
      <c r="L412" t="s">
        <v>584</v>
      </c>
      <c r="M412">
        <v>0.36</v>
      </c>
      <c r="N412" t="s">
        <v>8</v>
      </c>
      <c r="O412" t="s">
        <v>87</v>
      </c>
      <c r="P412" t="s">
        <v>88</v>
      </c>
      <c r="Q412" t="s">
        <v>960</v>
      </c>
      <c r="R412">
        <v>14043</v>
      </c>
      <c r="S412">
        <v>42039</v>
      </c>
      <c r="T412">
        <v>42042</v>
      </c>
      <c r="U412">
        <v>112.1181</v>
      </c>
      <c r="V412">
        <v>20</v>
      </c>
      <c r="W412">
        <v>162.49</v>
      </c>
      <c r="X412">
        <v>87511</v>
      </c>
      <c r="Y412" t="s">
        <v>3218</v>
      </c>
    </row>
    <row r="413" spans="1:25" x14ac:dyDescent="0.2">
      <c r="A413">
        <v>234</v>
      </c>
      <c r="B413" t="s">
        <v>961</v>
      </c>
      <c r="C413" t="s">
        <v>1</v>
      </c>
      <c r="D413">
        <v>0.06</v>
      </c>
      <c r="E413">
        <v>279.81</v>
      </c>
      <c r="F413">
        <v>23.19</v>
      </c>
      <c r="G413" t="s">
        <v>2</v>
      </c>
      <c r="H413" t="s">
        <v>3</v>
      </c>
      <c r="I413" t="s">
        <v>24</v>
      </c>
      <c r="J413" t="s">
        <v>71</v>
      </c>
      <c r="K413" t="s">
        <v>33</v>
      </c>
      <c r="L413" t="s">
        <v>962</v>
      </c>
      <c r="M413">
        <v>0.59</v>
      </c>
      <c r="N413" t="s">
        <v>8</v>
      </c>
      <c r="O413" t="s">
        <v>28</v>
      </c>
      <c r="P413" t="s">
        <v>189</v>
      </c>
      <c r="Q413" t="s">
        <v>713</v>
      </c>
      <c r="R413">
        <v>50208</v>
      </c>
      <c r="S413">
        <v>42040</v>
      </c>
      <c r="T413">
        <v>42041</v>
      </c>
      <c r="U413">
        <v>1103.9724000000001</v>
      </c>
      <c r="V413">
        <v>6</v>
      </c>
      <c r="W413">
        <v>1599.96</v>
      </c>
      <c r="X413">
        <v>90236</v>
      </c>
      <c r="Y413" t="s">
        <v>3216</v>
      </c>
    </row>
    <row r="414" spans="1:25" x14ac:dyDescent="0.2">
      <c r="A414">
        <v>2359</v>
      </c>
      <c r="B414" t="s">
        <v>963</v>
      </c>
      <c r="C414" t="s">
        <v>1</v>
      </c>
      <c r="D414">
        <v>0</v>
      </c>
      <c r="E414">
        <v>7.28</v>
      </c>
      <c r="F414">
        <v>1.77</v>
      </c>
      <c r="G414" t="s">
        <v>14</v>
      </c>
      <c r="H414" t="s">
        <v>47</v>
      </c>
      <c r="I414" t="s">
        <v>24</v>
      </c>
      <c r="J414" t="s">
        <v>64</v>
      </c>
      <c r="K414" t="s">
        <v>26</v>
      </c>
      <c r="L414" t="s">
        <v>964</v>
      </c>
      <c r="M414">
        <v>0.37</v>
      </c>
      <c r="N414" t="s">
        <v>8</v>
      </c>
      <c r="O414" t="s">
        <v>9</v>
      </c>
      <c r="P414" t="s">
        <v>99</v>
      </c>
      <c r="Q414" t="s">
        <v>965</v>
      </c>
      <c r="R414">
        <v>33917</v>
      </c>
      <c r="S414">
        <v>42040</v>
      </c>
      <c r="T414">
        <v>42040</v>
      </c>
      <c r="U414">
        <v>167.16</v>
      </c>
      <c r="V414">
        <v>7</v>
      </c>
      <c r="W414">
        <v>53.42</v>
      </c>
      <c r="X414">
        <v>88265</v>
      </c>
      <c r="Y414" t="s">
        <v>3215</v>
      </c>
    </row>
    <row r="415" spans="1:25" x14ac:dyDescent="0.2">
      <c r="A415">
        <v>672</v>
      </c>
      <c r="B415" t="s">
        <v>966</v>
      </c>
      <c r="C415" t="s">
        <v>23</v>
      </c>
      <c r="D415">
        <v>7.0000000000000007E-2</v>
      </c>
      <c r="E415">
        <v>2.88</v>
      </c>
      <c r="F415">
        <v>1.01</v>
      </c>
      <c r="G415" t="s">
        <v>14</v>
      </c>
      <c r="H415" t="s">
        <v>3</v>
      </c>
      <c r="I415" t="s">
        <v>24</v>
      </c>
      <c r="J415" t="s">
        <v>25</v>
      </c>
      <c r="K415" t="s">
        <v>26</v>
      </c>
      <c r="L415" t="s">
        <v>967</v>
      </c>
      <c r="M415">
        <v>0.55000000000000004</v>
      </c>
      <c r="N415" t="s">
        <v>8</v>
      </c>
      <c r="O415" t="s">
        <v>28</v>
      </c>
      <c r="P415" t="s">
        <v>189</v>
      </c>
      <c r="Q415" t="s">
        <v>713</v>
      </c>
      <c r="R415">
        <v>50208</v>
      </c>
      <c r="S415">
        <v>42040</v>
      </c>
      <c r="T415">
        <v>42044</v>
      </c>
      <c r="U415">
        <v>9.59</v>
      </c>
      <c r="V415">
        <v>12</v>
      </c>
      <c r="W415">
        <v>34.97</v>
      </c>
      <c r="X415">
        <v>88173</v>
      </c>
      <c r="Y415" t="s">
        <v>3216</v>
      </c>
    </row>
    <row r="416" spans="1:25" x14ac:dyDescent="0.2">
      <c r="A416">
        <v>672</v>
      </c>
      <c r="B416" t="s">
        <v>966</v>
      </c>
      <c r="C416" t="s">
        <v>23</v>
      </c>
      <c r="D416">
        <v>0.1</v>
      </c>
      <c r="E416">
        <v>195.99</v>
      </c>
      <c r="F416">
        <v>3.99</v>
      </c>
      <c r="G416" t="s">
        <v>14</v>
      </c>
      <c r="H416" t="s">
        <v>3</v>
      </c>
      <c r="I416" t="s">
        <v>16</v>
      </c>
      <c r="J416" t="s">
        <v>111</v>
      </c>
      <c r="K416" t="s">
        <v>49</v>
      </c>
      <c r="L416" t="s">
        <v>968</v>
      </c>
      <c r="M416">
        <v>0.57999999999999996</v>
      </c>
      <c r="N416" t="s">
        <v>8</v>
      </c>
      <c r="O416" t="s">
        <v>28</v>
      </c>
      <c r="P416" t="s">
        <v>189</v>
      </c>
      <c r="Q416" t="s">
        <v>713</v>
      </c>
      <c r="R416">
        <v>50208</v>
      </c>
      <c r="S416">
        <v>42040</v>
      </c>
      <c r="T416">
        <v>42047</v>
      </c>
      <c r="U416">
        <v>-655.42399999999998</v>
      </c>
      <c r="V416">
        <v>2</v>
      </c>
      <c r="W416">
        <v>308.86</v>
      </c>
      <c r="X416">
        <v>88173</v>
      </c>
      <c r="Y416" t="s">
        <v>3216</v>
      </c>
    </row>
    <row r="417" spans="1:25" x14ac:dyDescent="0.2">
      <c r="A417">
        <v>1427</v>
      </c>
      <c r="B417" t="s">
        <v>969</v>
      </c>
      <c r="C417" t="s">
        <v>23</v>
      </c>
      <c r="D417">
        <v>0.09</v>
      </c>
      <c r="E417">
        <v>125.99</v>
      </c>
      <c r="F417">
        <v>2.5</v>
      </c>
      <c r="G417" t="s">
        <v>14</v>
      </c>
      <c r="H417" t="s">
        <v>47</v>
      </c>
      <c r="I417" t="s">
        <v>16</v>
      </c>
      <c r="J417" t="s">
        <v>111</v>
      </c>
      <c r="K417" t="s">
        <v>49</v>
      </c>
      <c r="L417" t="s">
        <v>924</v>
      </c>
      <c r="M417">
        <v>0.6</v>
      </c>
      <c r="N417" t="s">
        <v>8</v>
      </c>
      <c r="O417" t="s">
        <v>28</v>
      </c>
      <c r="P417" t="s">
        <v>265</v>
      </c>
      <c r="Q417" t="s">
        <v>970</v>
      </c>
      <c r="R417">
        <v>48708</v>
      </c>
      <c r="S417">
        <v>42040</v>
      </c>
      <c r="T417">
        <v>42044</v>
      </c>
      <c r="U417">
        <v>1258.7877000000001</v>
      </c>
      <c r="V417">
        <v>18</v>
      </c>
      <c r="W417">
        <v>1824.33</v>
      </c>
      <c r="X417">
        <v>90905</v>
      </c>
      <c r="Y417" t="s">
        <v>3216</v>
      </c>
    </row>
    <row r="418" spans="1:25" x14ac:dyDescent="0.2">
      <c r="A418">
        <v>1816</v>
      </c>
      <c r="B418" t="s">
        <v>971</v>
      </c>
      <c r="C418" t="s">
        <v>23</v>
      </c>
      <c r="D418">
        <v>0.01</v>
      </c>
      <c r="E418">
        <v>10.48</v>
      </c>
      <c r="F418">
        <v>2.89</v>
      </c>
      <c r="G418" t="s">
        <v>14</v>
      </c>
      <c r="H418" t="s">
        <v>15</v>
      </c>
      <c r="I418" t="s">
        <v>24</v>
      </c>
      <c r="J418" t="s">
        <v>25</v>
      </c>
      <c r="K418" t="s">
        <v>18</v>
      </c>
      <c r="L418" t="s">
        <v>972</v>
      </c>
      <c r="M418">
        <v>0.6</v>
      </c>
      <c r="N418" t="s">
        <v>8</v>
      </c>
      <c r="O418" t="s">
        <v>28</v>
      </c>
      <c r="P418" t="s">
        <v>265</v>
      </c>
      <c r="Q418" t="s">
        <v>973</v>
      </c>
      <c r="R418">
        <v>48187</v>
      </c>
      <c r="S418">
        <v>42040</v>
      </c>
      <c r="T418">
        <v>42042</v>
      </c>
      <c r="U418">
        <v>60.561599999999999</v>
      </c>
      <c r="V418">
        <v>19</v>
      </c>
      <c r="W418">
        <v>202.38</v>
      </c>
      <c r="X418">
        <v>85990</v>
      </c>
      <c r="Y418" t="s">
        <v>3216</v>
      </c>
    </row>
    <row r="419" spans="1:25" x14ac:dyDescent="0.2">
      <c r="A419">
        <v>1821</v>
      </c>
      <c r="B419" t="s">
        <v>974</v>
      </c>
      <c r="C419" t="s">
        <v>23</v>
      </c>
      <c r="D419">
        <v>0.01</v>
      </c>
      <c r="E419">
        <v>10.48</v>
      </c>
      <c r="F419">
        <v>2.89</v>
      </c>
      <c r="G419" t="s">
        <v>14</v>
      </c>
      <c r="H419" t="s">
        <v>15</v>
      </c>
      <c r="I419" t="s">
        <v>24</v>
      </c>
      <c r="J419" t="s">
        <v>25</v>
      </c>
      <c r="K419" t="s">
        <v>18</v>
      </c>
      <c r="L419" t="s">
        <v>972</v>
      </c>
      <c r="M419">
        <v>0.6</v>
      </c>
      <c r="N419" t="s">
        <v>8</v>
      </c>
      <c r="O419" t="s">
        <v>87</v>
      </c>
      <c r="P419" t="s">
        <v>88</v>
      </c>
      <c r="Q419" t="s">
        <v>89</v>
      </c>
      <c r="R419">
        <v>10177</v>
      </c>
      <c r="S419">
        <v>42040</v>
      </c>
      <c r="T419">
        <v>42042</v>
      </c>
      <c r="U419">
        <v>40.92</v>
      </c>
      <c r="V419">
        <v>76</v>
      </c>
      <c r="W419">
        <v>809.51</v>
      </c>
      <c r="X419">
        <v>34435</v>
      </c>
      <c r="Y419" t="s">
        <v>3218</v>
      </c>
    </row>
    <row r="420" spans="1:25" x14ac:dyDescent="0.2">
      <c r="A420">
        <v>980</v>
      </c>
      <c r="B420" t="s">
        <v>975</v>
      </c>
      <c r="C420" t="s">
        <v>92</v>
      </c>
      <c r="D420">
        <v>0</v>
      </c>
      <c r="E420">
        <v>37.76</v>
      </c>
      <c r="F420">
        <v>12.9</v>
      </c>
      <c r="G420" t="s">
        <v>14</v>
      </c>
      <c r="H420" t="s">
        <v>70</v>
      </c>
      <c r="I420" t="s">
        <v>24</v>
      </c>
      <c r="J420" t="s">
        <v>54</v>
      </c>
      <c r="K420" t="s">
        <v>49</v>
      </c>
      <c r="L420" t="s">
        <v>976</v>
      </c>
      <c r="M420">
        <v>0.56999999999999995</v>
      </c>
      <c r="N420" t="s">
        <v>8</v>
      </c>
      <c r="O420" t="s">
        <v>87</v>
      </c>
      <c r="P420" t="s">
        <v>609</v>
      </c>
      <c r="Q420" t="s">
        <v>610</v>
      </c>
      <c r="R420">
        <v>5403</v>
      </c>
      <c r="S420">
        <v>42040</v>
      </c>
      <c r="T420">
        <v>42041</v>
      </c>
      <c r="U420">
        <v>93.846800000000002</v>
      </c>
      <c r="V420">
        <v>12</v>
      </c>
      <c r="W420">
        <v>477.2</v>
      </c>
      <c r="X420">
        <v>87258</v>
      </c>
      <c r="Y420" t="s">
        <v>3218</v>
      </c>
    </row>
    <row r="421" spans="1:25" x14ac:dyDescent="0.2">
      <c r="A421">
        <v>2094</v>
      </c>
      <c r="B421" t="s">
        <v>977</v>
      </c>
      <c r="C421" t="s">
        <v>92</v>
      </c>
      <c r="D421">
        <v>0.08</v>
      </c>
      <c r="E421">
        <v>400.98</v>
      </c>
      <c r="F421">
        <v>42.52</v>
      </c>
      <c r="G421" t="s">
        <v>2</v>
      </c>
      <c r="H421" t="s">
        <v>70</v>
      </c>
      <c r="I421" t="s">
        <v>4</v>
      </c>
      <c r="J421" t="s">
        <v>5</v>
      </c>
      <c r="K421" t="s">
        <v>6</v>
      </c>
      <c r="L421" t="s">
        <v>978</v>
      </c>
      <c r="M421">
        <v>0.71</v>
      </c>
      <c r="N421" t="s">
        <v>8</v>
      </c>
      <c r="O421" t="s">
        <v>35</v>
      </c>
      <c r="P421" t="s">
        <v>66</v>
      </c>
      <c r="Q421" t="s">
        <v>979</v>
      </c>
      <c r="R421">
        <v>95928</v>
      </c>
      <c r="S421">
        <v>42040</v>
      </c>
      <c r="T421">
        <v>42041</v>
      </c>
      <c r="U421">
        <v>3031.9724000000001</v>
      </c>
      <c r="V421">
        <v>20</v>
      </c>
      <c r="W421">
        <v>7840.04</v>
      </c>
      <c r="X421">
        <v>86629</v>
      </c>
      <c r="Y421" t="s">
        <v>3217</v>
      </c>
    </row>
    <row r="422" spans="1:25" x14ac:dyDescent="0.2">
      <c r="A422">
        <v>2282</v>
      </c>
      <c r="B422" t="s">
        <v>980</v>
      </c>
      <c r="C422" t="s">
        <v>92</v>
      </c>
      <c r="D422">
        <v>0.04</v>
      </c>
      <c r="E422">
        <v>5.98</v>
      </c>
      <c r="F422">
        <v>5.79</v>
      </c>
      <c r="G422" t="s">
        <v>14</v>
      </c>
      <c r="H422" t="s">
        <v>47</v>
      </c>
      <c r="I422" t="s">
        <v>24</v>
      </c>
      <c r="J422" t="s">
        <v>64</v>
      </c>
      <c r="K422" t="s">
        <v>49</v>
      </c>
      <c r="L422" t="s">
        <v>447</v>
      </c>
      <c r="M422">
        <v>0.36</v>
      </c>
      <c r="N422" t="s">
        <v>8</v>
      </c>
      <c r="O422" t="s">
        <v>28</v>
      </c>
      <c r="P422" t="s">
        <v>333</v>
      </c>
      <c r="Q422" t="s">
        <v>981</v>
      </c>
      <c r="R422">
        <v>53713</v>
      </c>
      <c r="S422">
        <v>42040</v>
      </c>
      <c r="T422">
        <v>42042</v>
      </c>
      <c r="U422">
        <v>-36.030799999999999</v>
      </c>
      <c r="V422">
        <v>14</v>
      </c>
      <c r="W422">
        <v>86.12</v>
      </c>
      <c r="X422">
        <v>85950</v>
      </c>
      <c r="Y422" t="s">
        <v>3216</v>
      </c>
    </row>
    <row r="423" spans="1:25" x14ac:dyDescent="0.2">
      <c r="A423">
        <v>2747</v>
      </c>
      <c r="B423" t="s">
        <v>982</v>
      </c>
      <c r="C423" t="s">
        <v>92</v>
      </c>
      <c r="D423">
        <v>0.08</v>
      </c>
      <c r="E423">
        <v>9.98</v>
      </c>
      <c r="F423">
        <v>12.52</v>
      </c>
      <c r="G423" t="s">
        <v>14</v>
      </c>
      <c r="H423" t="s">
        <v>70</v>
      </c>
      <c r="I423" t="s">
        <v>4</v>
      </c>
      <c r="J423" t="s">
        <v>102</v>
      </c>
      <c r="K423" t="s">
        <v>49</v>
      </c>
      <c r="L423" t="s">
        <v>983</v>
      </c>
      <c r="M423">
        <v>0.56999999999999995</v>
      </c>
      <c r="N423" t="s">
        <v>8</v>
      </c>
      <c r="O423" t="s">
        <v>87</v>
      </c>
      <c r="P423" t="s">
        <v>88</v>
      </c>
      <c r="Q423" t="s">
        <v>89</v>
      </c>
      <c r="R423">
        <v>10115</v>
      </c>
      <c r="S423">
        <v>42040</v>
      </c>
      <c r="T423">
        <v>42042</v>
      </c>
      <c r="U423">
        <v>-102.93</v>
      </c>
      <c r="V423">
        <v>15</v>
      </c>
      <c r="W423">
        <v>150.24</v>
      </c>
      <c r="X423">
        <v>35200</v>
      </c>
      <c r="Y423" t="s">
        <v>3218</v>
      </c>
    </row>
    <row r="424" spans="1:25" x14ac:dyDescent="0.2">
      <c r="A424">
        <v>2803</v>
      </c>
      <c r="B424" t="s">
        <v>984</v>
      </c>
      <c r="C424" t="s">
        <v>92</v>
      </c>
      <c r="D424">
        <v>7.0000000000000007E-2</v>
      </c>
      <c r="E424">
        <v>500.98</v>
      </c>
      <c r="F424">
        <v>28.14</v>
      </c>
      <c r="G424" t="s">
        <v>2</v>
      </c>
      <c r="H424" t="s">
        <v>3</v>
      </c>
      <c r="I424" t="s">
        <v>16</v>
      </c>
      <c r="J424" t="s">
        <v>32</v>
      </c>
      <c r="K424" t="s">
        <v>33</v>
      </c>
      <c r="L424" t="s">
        <v>985</v>
      </c>
      <c r="M424">
        <v>0.38</v>
      </c>
      <c r="N424" t="s">
        <v>8</v>
      </c>
      <c r="O424" t="s">
        <v>35</v>
      </c>
      <c r="P424" t="s">
        <v>66</v>
      </c>
      <c r="Q424" t="s">
        <v>986</v>
      </c>
      <c r="R424">
        <v>90022</v>
      </c>
      <c r="S424">
        <v>42040</v>
      </c>
      <c r="T424">
        <v>42041</v>
      </c>
      <c r="U424">
        <v>2699.9838</v>
      </c>
      <c r="V424">
        <v>10</v>
      </c>
      <c r="W424">
        <v>3913.02</v>
      </c>
      <c r="X424">
        <v>86227</v>
      </c>
      <c r="Y424" t="s">
        <v>3217</v>
      </c>
    </row>
    <row r="425" spans="1:25" x14ac:dyDescent="0.2">
      <c r="A425">
        <v>2803</v>
      </c>
      <c r="B425" t="s">
        <v>984</v>
      </c>
      <c r="C425" t="s">
        <v>92</v>
      </c>
      <c r="D425">
        <v>0.1</v>
      </c>
      <c r="E425">
        <v>178.47</v>
      </c>
      <c r="F425">
        <v>19.989999999999998</v>
      </c>
      <c r="G425" t="s">
        <v>14</v>
      </c>
      <c r="H425" t="s">
        <v>3</v>
      </c>
      <c r="I425" t="s">
        <v>24</v>
      </c>
      <c r="J425" t="s">
        <v>54</v>
      </c>
      <c r="K425" t="s">
        <v>49</v>
      </c>
      <c r="L425" t="s">
        <v>987</v>
      </c>
      <c r="M425">
        <v>0.55000000000000004</v>
      </c>
      <c r="N425" t="s">
        <v>8</v>
      </c>
      <c r="O425" t="s">
        <v>35</v>
      </c>
      <c r="P425" t="s">
        <v>66</v>
      </c>
      <c r="Q425" t="s">
        <v>986</v>
      </c>
      <c r="R425">
        <v>90022</v>
      </c>
      <c r="S425">
        <v>42040</v>
      </c>
      <c r="T425">
        <v>42042</v>
      </c>
      <c r="U425">
        <v>-170.98</v>
      </c>
      <c r="V425">
        <v>1</v>
      </c>
      <c r="W425">
        <v>180.14</v>
      </c>
      <c r="X425">
        <v>86227</v>
      </c>
      <c r="Y425" t="s">
        <v>3217</v>
      </c>
    </row>
    <row r="426" spans="1:25" x14ac:dyDescent="0.2">
      <c r="A426">
        <v>1117</v>
      </c>
      <c r="B426" t="s">
        <v>988</v>
      </c>
      <c r="C426" t="s">
        <v>46</v>
      </c>
      <c r="D426">
        <v>0.06</v>
      </c>
      <c r="E426">
        <v>64.650000000000006</v>
      </c>
      <c r="F426">
        <v>35</v>
      </c>
      <c r="G426" t="s">
        <v>14</v>
      </c>
      <c r="H426" t="s">
        <v>47</v>
      </c>
      <c r="I426" t="s">
        <v>24</v>
      </c>
      <c r="J426" t="s">
        <v>54</v>
      </c>
      <c r="K426" t="s">
        <v>40</v>
      </c>
      <c r="L426" t="s">
        <v>989</v>
      </c>
      <c r="M426">
        <v>0.8</v>
      </c>
      <c r="N426" t="s">
        <v>8</v>
      </c>
      <c r="O426" t="s">
        <v>35</v>
      </c>
      <c r="P426" t="s">
        <v>564</v>
      </c>
      <c r="Q426" t="s">
        <v>990</v>
      </c>
      <c r="R426">
        <v>85705</v>
      </c>
      <c r="S426">
        <v>42040</v>
      </c>
      <c r="T426">
        <v>42041</v>
      </c>
      <c r="U426">
        <v>-139.28720000000001</v>
      </c>
      <c r="V426">
        <v>4</v>
      </c>
      <c r="W426">
        <v>277.60000000000002</v>
      </c>
      <c r="X426">
        <v>86768</v>
      </c>
      <c r="Y426" t="s">
        <v>3217</v>
      </c>
    </row>
    <row r="427" spans="1:25" x14ac:dyDescent="0.2">
      <c r="A427">
        <v>2498</v>
      </c>
      <c r="B427" t="s">
        <v>905</v>
      </c>
      <c r="C427" t="s">
        <v>46</v>
      </c>
      <c r="D427">
        <v>0.08</v>
      </c>
      <c r="E427">
        <v>1.68</v>
      </c>
      <c r="F427">
        <v>1.57</v>
      </c>
      <c r="G427" t="s">
        <v>14</v>
      </c>
      <c r="H427" t="s">
        <v>3</v>
      </c>
      <c r="I427" t="s">
        <v>24</v>
      </c>
      <c r="J427" t="s">
        <v>25</v>
      </c>
      <c r="K427" t="s">
        <v>26</v>
      </c>
      <c r="L427" t="s">
        <v>550</v>
      </c>
      <c r="M427">
        <v>0.59</v>
      </c>
      <c r="N427" t="s">
        <v>8</v>
      </c>
      <c r="O427" t="s">
        <v>35</v>
      </c>
      <c r="P427" t="s">
        <v>66</v>
      </c>
      <c r="Q427" t="s">
        <v>866</v>
      </c>
      <c r="R427">
        <v>92024</v>
      </c>
      <c r="S427">
        <v>42040</v>
      </c>
      <c r="T427">
        <v>42041</v>
      </c>
      <c r="U427">
        <v>-46.25</v>
      </c>
      <c r="V427">
        <v>88</v>
      </c>
      <c r="W427">
        <v>148.36000000000001</v>
      </c>
      <c r="X427">
        <v>20007</v>
      </c>
      <c r="Y427" t="s">
        <v>3217</v>
      </c>
    </row>
    <row r="428" spans="1:25" x14ac:dyDescent="0.2">
      <c r="A428">
        <v>421</v>
      </c>
      <c r="B428" t="s">
        <v>991</v>
      </c>
      <c r="C428" t="s">
        <v>1</v>
      </c>
      <c r="D428">
        <v>0.09</v>
      </c>
      <c r="E428">
        <v>999.99</v>
      </c>
      <c r="F428">
        <v>13.99</v>
      </c>
      <c r="G428" t="s">
        <v>14</v>
      </c>
      <c r="H428" t="s">
        <v>3</v>
      </c>
      <c r="I428" t="s">
        <v>16</v>
      </c>
      <c r="J428" t="s">
        <v>32</v>
      </c>
      <c r="K428" t="s">
        <v>120</v>
      </c>
      <c r="L428" t="s">
        <v>992</v>
      </c>
      <c r="M428">
        <v>0.36</v>
      </c>
      <c r="N428" t="s">
        <v>8</v>
      </c>
      <c r="O428" t="s">
        <v>87</v>
      </c>
      <c r="P428" t="s">
        <v>373</v>
      </c>
      <c r="Q428" t="s">
        <v>993</v>
      </c>
      <c r="R428">
        <v>7201</v>
      </c>
      <c r="S428">
        <v>42041</v>
      </c>
      <c r="T428">
        <v>42043</v>
      </c>
      <c r="U428">
        <v>-2531.4825000000001</v>
      </c>
      <c r="V428">
        <v>1</v>
      </c>
      <c r="W428">
        <v>919.09</v>
      </c>
      <c r="X428">
        <v>87700</v>
      </c>
      <c r="Y428" t="s">
        <v>3218</v>
      </c>
    </row>
    <row r="429" spans="1:25" x14ac:dyDescent="0.2">
      <c r="A429">
        <v>1020</v>
      </c>
      <c r="B429" t="s">
        <v>994</v>
      </c>
      <c r="C429" t="s">
        <v>1</v>
      </c>
      <c r="D429">
        <v>7.0000000000000007E-2</v>
      </c>
      <c r="E429">
        <v>4.13</v>
      </c>
      <c r="F429">
        <v>5.04</v>
      </c>
      <c r="G429" t="s">
        <v>14</v>
      </c>
      <c r="H429" t="s">
        <v>3</v>
      </c>
      <c r="I429" t="s">
        <v>24</v>
      </c>
      <c r="J429" t="s">
        <v>48</v>
      </c>
      <c r="K429" t="s">
        <v>49</v>
      </c>
      <c r="L429" t="s">
        <v>995</v>
      </c>
      <c r="M429">
        <v>0.38</v>
      </c>
      <c r="N429" t="s">
        <v>8</v>
      </c>
      <c r="O429" t="s">
        <v>28</v>
      </c>
      <c r="P429" t="s">
        <v>513</v>
      </c>
      <c r="Q429" t="s">
        <v>996</v>
      </c>
      <c r="R429">
        <v>66762</v>
      </c>
      <c r="S429">
        <v>42041</v>
      </c>
      <c r="T429">
        <v>42042</v>
      </c>
      <c r="U429">
        <v>-76.424400000000006</v>
      </c>
      <c r="V429">
        <v>20</v>
      </c>
      <c r="W429">
        <v>79.06</v>
      </c>
      <c r="X429">
        <v>88634</v>
      </c>
      <c r="Y429" t="s">
        <v>3216</v>
      </c>
    </row>
    <row r="430" spans="1:25" x14ac:dyDescent="0.2">
      <c r="A430">
        <v>1020</v>
      </c>
      <c r="B430" t="s">
        <v>994</v>
      </c>
      <c r="C430" t="s">
        <v>1</v>
      </c>
      <c r="D430">
        <v>0</v>
      </c>
      <c r="E430">
        <v>4.4800000000000004</v>
      </c>
      <c r="F430">
        <v>2.5</v>
      </c>
      <c r="G430" t="s">
        <v>14</v>
      </c>
      <c r="H430" t="s">
        <v>3</v>
      </c>
      <c r="I430" t="s">
        <v>24</v>
      </c>
      <c r="J430" t="s">
        <v>321</v>
      </c>
      <c r="K430" t="s">
        <v>49</v>
      </c>
      <c r="L430" t="s">
        <v>997</v>
      </c>
      <c r="M430">
        <v>0.37</v>
      </c>
      <c r="N430" t="s">
        <v>8</v>
      </c>
      <c r="O430" t="s">
        <v>28</v>
      </c>
      <c r="P430" t="s">
        <v>513</v>
      </c>
      <c r="Q430" t="s">
        <v>996</v>
      </c>
      <c r="R430">
        <v>66762</v>
      </c>
      <c r="S430">
        <v>42041</v>
      </c>
      <c r="T430">
        <v>42043</v>
      </c>
      <c r="U430">
        <v>8.7319999999999993</v>
      </c>
      <c r="V430">
        <v>14</v>
      </c>
      <c r="W430">
        <v>65.14</v>
      </c>
      <c r="X430">
        <v>88634</v>
      </c>
      <c r="Y430" t="s">
        <v>3216</v>
      </c>
    </row>
    <row r="431" spans="1:25" x14ac:dyDescent="0.2">
      <c r="A431">
        <v>1533</v>
      </c>
      <c r="B431" t="s">
        <v>998</v>
      </c>
      <c r="C431" t="s">
        <v>13</v>
      </c>
      <c r="D431">
        <v>0.02</v>
      </c>
      <c r="E431">
        <v>4.8899999999999997</v>
      </c>
      <c r="F431">
        <v>4.93</v>
      </c>
      <c r="G431" t="s">
        <v>14</v>
      </c>
      <c r="H431" t="s">
        <v>70</v>
      </c>
      <c r="I431" t="s">
        <v>16</v>
      </c>
      <c r="J431" t="s">
        <v>17</v>
      </c>
      <c r="K431" t="s">
        <v>18</v>
      </c>
      <c r="L431" t="s">
        <v>999</v>
      </c>
      <c r="M431">
        <v>0.66</v>
      </c>
      <c r="N431" t="s">
        <v>8</v>
      </c>
      <c r="O431" t="s">
        <v>28</v>
      </c>
      <c r="P431" t="s">
        <v>56</v>
      </c>
      <c r="Q431" t="s">
        <v>1000</v>
      </c>
      <c r="R431">
        <v>63130</v>
      </c>
      <c r="S431">
        <v>42041</v>
      </c>
      <c r="T431">
        <v>42042</v>
      </c>
      <c r="U431">
        <v>-56.445999999999998</v>
      </c>
      <c r="V431">
        <v>14</v>
      </c>
      <c r="W431">
        <v>74.010000000000005</v>
      </c>
      <c r="X431">
        <v>91328</v>
      </c>
      <c r="Y431" t="s">
        <v>3216</v>
      </c>
    </row>
    <row r="432" spans="1:25" x14ac:dyDescent="0.2">
      <c r="A432">
        <v>1533</v>
      </c>
      <c r="B432" t="s">
        <v>998</v>
      </c>
      <c r="C432" t="s">
        <v>13</v>
      </c>
      <c r="D432">
        <v>7.0000000000000007E-2</v>
      </c>
      <c r="E432">
        <v>10.06</v>
      </c>
      <c r="F432">
        <v>2.06</v>
      </c>
      <c r="G432" t="s">
        <v>14</v>
      </c>
      <c r="H432" t="s">
        <v>70</v>
      </c>
      <c r="I432" t="s">
        <v>24</v>
      </c>
      <c r="J432" t="s">
        <v>64</v>
      </c>
      <c r="K432" t="s">
        <v>26</v>
      </c>
      <c r="L432" t="s">
        <v>149</v>
      </c>
      <c r="M432">
        <v>0.39</v>
      </c>
      <c r="N432" t="s">
        <v>8</v>
      </c>
      <c r="O432" t="s">
        <v>28</v>
      </c>
      <c r="P432" t="s">
        <v>56</v>
      </c>
      <c r="Q432" t="s">
        <v>1000</v>
      </c>
      <c r="R432">
        <v>63130</v>
      </c>
      <c r="S432">
        <v>42041</v>
      </c>
      <c r="T432">
        <v>42042</v>
      </c>
      <c r="U432">
        <v>33.189</v>
      </c>
      <c r="V432">
        <v>5</v>
      </c>
      <c r="W432">
        <v>48.1</v>
      </c>
      <c r="X432">
        <v>91328</v>
      </c>
      <c r="Y432" t="s">
        <v>3216</v>
      </c>
    </row>
    <row r="433" spans="1:25" x14ac:dyDescent="0.2">
      <c r="A433">
        <v>1927</v>
      </c>
      <c r="B433" t="s">
        <v>1001</v>
      </c>
      <c r="C433" t="s">
        <v>13</v>
      </c>
      <c r="D433">
        <v>0.02</v>
      </c>
      <c r="E433">
        <v>259.70999999999998</v>
      </c>
      <c r="F433">
        <v>66.67</v>
      </c>
      <c r="G433" t="s">
        <v>2</v>
      </c>
      <c r="H433" t="s">
        <v>47</v>
      </c>
      <c r="I433" t="s">
        <v>4</v>
      </c>
      <c r="J433" t="s">
        <v>5</v>
      </c>
      <c r="K433" t="s">
        <v>6</v>
      </c>
      <c r="L433" t="s">
        <v>1002</v>
      </c>
      <c r="M433">
        <v>0.65</v>
      </c>
      <c r="N433" t="s">
        <v>8</v>
      </c>
      <c r="O433" t="s">
        <v>9</v>
      </c>
      <c r="P433" t="s">
        <v>247</v>
      </c>
      <c r="Q433" t="s">
        <v>1003</v>
      </c>
      <c r="R433">
        <v>29611</v>
      </c>
      <c r="S433">
        <v>42041</v>
      </c>
      <c r="T433">
        <v>42041</v>
      </c>
      <c r="U433">
        <v>-14.448</v>
      </c>
      <c r="V433">
        <v>8</v>
      </c>
      <c r="W433">
        <v>1757.15</v>
      </c>
      <c r="X433">
        <v>88579</v>
      </c>
      <c r="Y433" t="s">
        <v>3215</v>
      </c>
    </row>
    <row r="434" spans="1:25" x14ac:dyDescent="0.2">
      <c r="A434">
        <v>2135</v>
      </c>
      <c r="B434" t="s">
        <v>1004</v>
      </c>
      <c r="C434" t="s">
        <v>13</v>
      </c>
      <c r="D434">
        <v>0.01</v>
      </c>
      <c r="E434">
        <v>28.99</v>
      </c>
      <c r="F434">
        <v>8.59</v>
      </c>
      <c r="G434" t="s">
        <v>14</v>
      </c>
      <c r="H434" t="s">
        <v>47</v>
      </c>
      <c r="I434" t="s">
        <v>16</v>
      </c>
      <c r="J434" t="s">
        <v>111</v>
      </c>
      <c r="K434" t="s">
        <v>120</v>
      </c>
      <c r="L434" t="s">
        <v>1005</v>
      </c>
      <c r="M434">
        <v>0.56000000000000005</v>
      </c>
      <c r="N434" t="s">
        <v>8</v>
      </c>
      <c r="O434" t="s">
        <v>35</v>
      </c>
      <c r="P434" t="s">
        <v>616</v>
      </c>
      <c r="Q434" t="s">
        <v>1006</v>
      </c>
      <c r="R434">
        <v>88101</v>
      </c>
      <c r="S434">
        <v>42041</v>
      </c>
      <c r="T434">
        <v>42042</v>
      </c>
      <c r="U434">
        <v>196.52328</v>
      </c>
      <c r="V434">
        <v>21</v>
      </c>
      <c r="W434">
        <v>556.61</v>
      </c>
      <c r="X434">
        <v>91583</v>
      </c>
      <c r="Y434" t="s">
        <v>3217</v>
      </c>
    </row>
    <row r="435" spans="1:25" x14ac:dyDescent="0.2">
      <c r="A435">
        <v>2486</v>
      </c>
      <c r="B435" t="s">
        <v>920</v>
      </c>
      <c r="C435" t="s">
        <v>13</v>
      </c>
      <c r="D435">
        <v>0.02</v>
      </c>
      <c r="E435">
        <v>71.37</v>
      </c>
      <c r="F435">
        <v>69</v>
      </c>
      <c r="G435" t="s">
        <v>14</v>
      </c>
      <c r="H435" t="s">
        <v>3</v>
      </c>
      <c r="I435" t="s">
        <v>4</v>
      </c>
      <c r="J435" t="s">
        <v>5</v>
      </c>
      <c r="K435" t="s">
        <v>40</v>
      </c>
      <c r="L435" t="s">
        <v>1007</v>
      </c>
      <c r="M435">
        <v>0.68</v>
      </c>
      <c r="N435" t="s">
        <v>8</v>
      </c>
      <c r="O435" t="s">
        <v>9</v>
      </c>
      <c r="P435" t="s">
        <v>51</v>
      </c>
      <c r="Q435" t="s">
        <v>922</v>
      </c>
      <c r="R435">
        <v>30458</v>
      </c>
      <c r="S435">
        <v>42041</v>
      </c>
      <c r="T435">
        <v>42042</v>
      </c>
      <c r="U435">
        <v>-439.90800000000002</v>
      </c>
      <c r="V435">
        <v>4</v>
      </c>
      <c r="W435">
        <v>237.62</v>
      </c>
      <c r="X435">
        <v>91414</v>
      </c>
      <c r="Y435" t="s">
        <v>3215</v>
      </c>
    </row>
    <row r="436" spans="1:25" x14ac:dyDescent="0.2">
      <c r="A436">
        <v>2486</v>
      </c>
      <c r="B436" t="s">
        <v>920</v>
      </c>
      <c r="C436" t="s">
        <v>13</v>
      </c>
      <c r="D436">
        <v>0.03</v>
      </c>
      <c r="E436">
        <v>205.99</v>
      </c>
      <c r="F436">
        <v>8.99</v>
      </c>
      <c r="G436" t="s">
        <v>63</v>
      </c>
      <c r="H436" t="s">
        <v>3</v>
      </c>
      <c r="I436" t="s">
        <v>16</v>
      </c>
      <c r="J436" t="s">
        <v>111</v>
      </c>
      <c r="K436" t="s">
        <v>49</v>
      </c>
      <c r="L436" t="s">
        <v>1008</v>
      </c>
      <c r="M436">
        <v>0.6</v>
      </c>
      <c r="N436" t="s">
        <v>8</v>
      </c>
      <c r="O436" t="s">
        <v>9</v>
      </c>
      <c r="P436" t="s">
        <v>51</v>
      </c>
      <c r="Q436" t="s">
        <v>922</v>
      </c>
      <c r="R436">
        <v>30458</v>
      </c>
      <c r="S436">
        <v>42041</v>
      </c>
      <c r="T436">
        <v>42043</v>
      </c>
      <c r="U436">
        <v>1087.7159999999999</v>
      </c>
      <c r="V436">
        <v>1</v>
      </c>
      <c r="W436">
        <v>176.42</v>
      </c>
      <c r="X436">
        <v>91414</v>
      </c>
      <c r="Y436" t="s">
        <v>3215</v>
      </c>
    </row>
    <row r="437" spans="1:25" x14ac:dyDescent="0.2">
      <c r="A437">
        <v>389</v>
      </c>
      <c r="B437" t="s">
        <v>1009</v>
      </c>
      <c r="C437" t="s">
        <v>23</v>
      </c>
      <c r="D437">
        <v>0.03</v>
      </c>
      <c r="E437">
        <v>160.97999999999999</v>
      </c>
      <c r="F437">
        <v>30</v>
      </c>
      <c r="G437" t="s">
        <v>2</v>
      </c>
      <c r="H437" t="s">
        <v>70</v>
      </c>
      <c r="I437" t="s">
        <v>4</v>
      </c>
      <c r="J437" t="s">
        <v>85</v>
      </c>
      <c r="K437" t="s">
        <v>33</v>
      </c>
      <c r="L437" t="s">
        <v>868</v>
      </c>
      <c r="M437">
        <v>0.62</v>
      </c>
      <c r="N437" t="s">
        <v>8</v>
      </c>
      <c r="O437" t="s">
        <v>28</v>
      </c>
      <c r="P437" t="s">
        <v>109</v>
      </c>
      <c r="Q437" t="s">
        <v>1010</v>
      </c>
      <c r="R437">
        <v>68502</v>
      </c>
      <c r="S437">
        <v>42041</v>
      </c>
      <c r="T437">
        <v>42045</v>
      </c>
      <c r="U437">
        <v>1273.2086999999999</v>
      </c>
      <c r="V437">
        <v>11</v>
      </c>
      <c r="W437">
        <v>1845.23</v>
      </c>
      <c r="X437">
        <v>90338</v>
      </c>
      <c r="Y437" t="s">
        <v>3216</v>
      </c>
    </row>
    <row r="438" spans="1:25" x14ac:dyDescent="0.2">
      <c r="A438">
        <v>1607</v>
      </c>
      <c r="B438" t="s">
        <v>1011</v>
      </c>
      <c r="C438" t="s">
        <v>23</v>
      </c>
      <c r="D438">
        <v>0.1</v>
      </c>
      <c r="E438">
        <v>5.68</v>
      </c>
      <c r="F438">
        <v>3.6</v>
      </c>
      <c r="G438" t="s">
        <v>63</v>
      </c>
      <c r="H438" t="s">
        <v>47</v>
      </c>
      <c r="I438" t="s">
        <v>24</v>
      </c>
      <c r="J438" t="s">
        <v>544</v>
      </c>
      <c r="K438" t="s">
        <v>18</v>
      </c>
      <c r="L438" t="s">
        <v>1012</v>
      </c>
      <c r="M438">
        <v>0.56000000000000005</v>
      </c>
      <c r="N438" t="s">
        <v>8</v>
      </c>
      <c r="O438" t="s">
        <v>87</v>
      </c>
      <c r="P438" t="s">
        <v>88</v>
      </c>
      <c r="Q438" t="s">
        <v>1013</v>
      </c>
      <c r="R438">
        <v>11520</v>
      </c>
      <c r="S438">
        <v>42041</v>
      </c>
      <c r="T438">
        <v>42045</v>
      </c>
      <c r="U438">
        <v>-33.2956</v>
      </c>
      <c r="V438">
        <v>21</v>
      </c>
      <c r="W438">
        <v>118.35</v>
      </c>
      <c r="X438">
        <v>87995</v>
      </c>
      <c r="Y438" t="s">
        <v>3218</v>
      </c>
    </row>
    <row r="439" spans="1:25" x14ac:dyDescent="0.2">
      <c r="A439">
        <v>2270</v>
      </c>
      <c r="B439" t="s">
        <v>1014</v>
      </c>
      <c r="C439" t="s">
        <v>23</v>
      </c>
      <c r="D439">
        <v>0.01</v>
      </c>
      <c r="E439">
        <v>20.48</v>
      </c>
      <c r="F439">
        <v>6.32</v>
      </c>
      <c r="G439" t="s">
        <v>14</v>
      </c>
      <c r="H439" t="s">
        <v>3</v>
      </c>
      <c r="I439" t="s">
        <v>24</v>
      </c>
      <c r="J439" t="s">
        <v>71</v>
      </c>
      <c r="K439" t="s">
        <v>49</v>
      </c>
      <c r="L439" t="s">
        <v>1015</v>
      </c>
      <c r="M439">
        <v>0.57999999999999996</v>
      </c>
      <c r="N439" t="s">
        <v>8</v>
      </c>
      <c r="O439" t="s">
        <v>9</v>
      </c>
      <c r="P439" t="s">
        <v>247</v>
      </c>
      <c r="Q439" t="s">
        <v>1016</v>
      </c>
      <c r="R439">
        <v>29662</v>
      </c>
      <c r="S439">
        <v>42041</v>
      </c>
      <c r="T439">
        <v>42043</v>
      </c>
      <c r="U439">
        <v>711.24480000000005</v>
      </c>
      <c r="V439">
        <v>18</v>
      </c>
      <c r="W439">
        <v>375.03</v>
      </c>
      <c r="X439">
        <v>89572</v>
      </c>
      <c r="Y439" t="s">
        <v>3215</v>
      </c>
    </row>
    <row r="440" spans="1:25" x14ac:dyDescent="0.2">
      <c r="A440">
        <v>2270</v>
      </c>
      <c r="B440" t="s">
        <v>1014</v>
      </c>
      <c r="C440" t="s">
        <v>23</v>
      </c>
      <c r="D440">
        <v>0.09</v>
      </c>
      <c r="E440">
        <v>1.86</v>
      </c>
      <c r="F440">
        <v>2.58</v>
      </c>
      <c r="G440" t="s">
        <v>14</v>
      </c>
      <c r="H440" t="s">
        <v>3</v>
      </c>
      <c r="I440" t="s">
        <v>24</v>
      </c>
      <c r="J440" t="s">
        <v>152</v>
      </c>
      <c r="K440" t="s">
        <v>26</v>
      </c>
      <c r="L440" t="s">
        <v>556</v>
      </c>
      <c r="M440">
        <v>0.82</v>
      </c>
      <c r="N440" t="s">
        <v>8</v>
      </c>
      <c r="O440" t="s">
        <v>9</v>
      </c>
      <c r="P440" t="s">
        <v>247</v>
      </c>
      <c r="Q440" t="s">
        <v>1016</v>
      </c>
      <c r="R440">
        <v>29662</v>
      </c>
      <c r="S440">
        <v>42041</v>
      </c>
      <c r="T440">
        <v>42046</v>
      </c>
      <c r="U440">
        <v>-1084.8469631999999</v>
      </c>
      <c r="V440">
        <v>12</v>
      </c>
      <c r="W440">
        <v>22.11</v>
      </c>
      <c r="X440">
        <v>89572</v>
      </c>
      <c r="Y440" t="s">
        <v>3215</v>
      </c>
    </row>
    <row r="441" spans="1:25" x14ac:dyDescent="0.2">
      <c r="A441">
        <v>2270</v>
      </c>
      <c r="B441" t="s">
        <v>1014</v>
      </c>
      <c r="C441" t="s">
        <v>23</v>
      </c>
      <c r="D441">
        <v>0.08</v>
      </c>
      <c r="E441">
        <v>205.99</v>
      </c>
      <c r="F441">
        <v>2.5</v>
      </c>
      <c r="G441" t="s">
        <v>14</v>
      </c>
      <c r="H441" t="s">
        <v>3</v>
      </c>
      <c r="I441" t="s">
        <v>16</v>
      </c>
      <c r="J441" t="s">
        <v>111</v>
      </c>
      <c r="K441" t="s">
        <v>49</v>
      </c>
      <c r="L441" t="s">
        <v>814</v>
      </c>
      <c r="M441">
        <v>0.59</v>
      </c>
      <c r="N441" t="s">
        <v>8</v>
      </c>
      <c r="O441" t="s">
        <v>9</v>
      </c>
      <c r="P441" t="s">
        <v>247</v>
      </c>
      <c r="Q441" t="s">
        <v>1016</v>
      </c>
      <c r="R441">
        <v>29662</v>
      </c>
      <c r="S441">
        <v>42041</v>
      </c>
      <c r="T441">
        <v>42046</v>
      </c>
      <c r="U441">
        <v>-156.77199999999999</v>
      </c>
      <c r="V441">
        <v>17</v>
      </c>
      <c r="W441">
        <v>2875.35</v>
      </c>
      <c r="X441">
        <v>89572</v>
      </c>
      <c r="Y441" t="s">
        <v>3215</v>
      </c>
    </row>
    <row r="442" spans="1:25" x14ac:dyDescent="0.2">
      <c r="A442">
        <v>697</v>
      </c>
      <c r="B442" t="s">
        <v>1017</v>
      </c>
      <c r="C442" t="s">
        <v>1</v>
      </c>
      <c r="D442">
        <v>0.08</v>
      </c>
      <c r="E442">
        <v>14.81</v>
      </c>
      <c r="F442">
        <v>13.32</v>
      </c>
      <c r="G442" t="s">
        <v>14</v>
      </c>
      <c r="H442" t="s">
        <v>70</v>
      </c>
      <c r="I442" t="s">
        <v>24</v>
      </c>
      <c r="J442" t="s">
        <v>71</v>
      </c>
      <c r="K442" t="s">
        <v>49</v>
      </c>
      <c r="L442" t="s">
        <v>570</v>
      </c>
      <c r="M442">
        <v>0.43</v>
      </c>
      <c r="N442" t="s">
        <v>8</v>
      </c>
      <c r="O442" t="s">
        <v>28</v>
      </c>
      <c r="P442" t="s">
        <v>29</v>
      </c>
      <c r="Q442" t="s">
        <v>1018</v>
      </c>
      <c r="R442">
        <v>46312</v>
      </c>
      <c r="S442">
        <v>42042</v>
      </c>
      <c r="T442">
        <v>42044</v>
      </c>
      <c r="U442">
        <v>-131.6172</v>
      </c>
      <c r="V442">
        <v>20</v>
      </c>
      <c r="W442">
        <v>292.18</v>
      </c>
      <c r="X442">
        <v>89849</v>
      </c>
      <c r="Y442" t="s">
        <v>3216</v>
      </c>
    </row>
    <row r="443" spans="1:25" x14ac:dyDescent="0.2">
      <c r="A443">
        <v>698</v>
      </c>
      <c r="B443" t="s">
        <v>1019</v>
      </c>
      <c r="C443" t="s">
        <v>1</v>
      </c>
      <c r="D443">
        <v>0.08</v>
      </c>
      <c r="E443">
        <v>14.81</v>
      </c>
      <c r="F443">
        <v>13.32</v>
      </c>
      <c r="G443" t="s">
        <v>14</v>
      </c>
      <c r="H443" t="s">
        <v>70</v>
      </c>
      <c r="I443" t="s">
        <v>24</v>
      </c>
      <c r="J443" t="s">
        <v>71</v>
      </c>
      <c r="K443" t="s">
        <v>49</v>
      </c>
      <c r="L443" t="s">
        <v>570</v>
      </c>
      <c r="M443">
        <v>0.43</v>
      </c>
      <c r="N443" t="s">
        <v>8</v>
      </c>
      <c r="O443" t="s">
        <v>35</v>
      </c>
      <c r="P443" t="s">
        <v>42</v>
      </c>
      <c r="Q443" t="s">
        <v>118</v>
      </c>
      <c r="R443">
        <v>98105</v>
      </c>
      <c r="S443">
        <v>42042</v>
      </c>
      <c r="T443">
        <v>42044</v>
      </c>
      <c r="U443">
        <v>-253.11</v>
      </c>
      <c r="V443">
        <v>79</v>
      </c>
      <c r="W443">
        <v>1154.1199999999999</v>
      </c>
      <c r="X443">
        <v>53410</v>
      </c>
      <c r="Y443" t="s">
        <v>3217</v>
      </c>
    </row>
    <row r="444" spans="1:25" x14ac:dyDescent="0.2">
      <c r="A444">
        <v>2626</v>
      </c>
      <c r="B444" t="s">
        <v>1020</v>
      </c>
      <c r="C444" t="s">
        <v>13</v>
      </c>
      <c r="D444">
        <v>0.1</v>
      </c>
      <c r="E444">
        <v>41.94</v>
      </c>
      <c r="F444">
        <v>2.99</v>
      </c>
      <c r="G444" t="s">
        <v>14</v>
      </c>
      <c r="H444" t="s">
        <v>15</v>
      </c>
      <c r="I444" t="s">
        <v>24</v>
      </c>
      <c r="J444" t="s">
        <v>48</v>
      </c>
      <c r="K444" t="s">
        <v>49</v>
      </c>
      <c r="L444" t="s">
        <v>1021</v>
      </c>
      <c r="M444">
        <v>0.35</v>
      </c>
      <c r="N444" t="s">
        <v>8</v>
      </c>
      <c r="O444" t="s">
        <v>35</v>
      </c>
      <c r="P444" t="s">
        <v>66</v>
      </c>
      <c r="Q444" t="s">
        <v>747</v>
      </c>
      <c r="R444">
        <v>94025</v>
      </c>
      <c r="S444">
        <v>42042</v>
      </c>
      <c r="T444">
        <v>42043</v>
      </c>
      <c r="U444">
        <v>164.08199999999999</v>
      </c>
      <c r="V444">
        <v>6</v>
      </c>
      <c r="W444">
        <v>237.8</v>
      </c>
      <c r="X444">
        <v>90927</v>
      </c>
      <c r="Y444" t="s">
        <v>3217</v>
      </c>
    </row>
    <row r="445" spans="1:25" x14ac:dyDescent="0.2">
      <c r="A445">
        <v>3351</v>
      </c>
      <c r="B445" t="s">
        <v>932</v>
      </c>
      <c r="C445" t="s">
        <v>13</v>
      </c>
      <c r="D445">
        <v>0.06</v>
      </c>
      <c r="E445">
        <v>6.7</v>
      </c>
      <c r="F445">
        <v>1.56</v>
      </c>
      <c r="G445" t="s">
        <v>63</v>
      </c>
      <c r="H445" t="s">
        <v>3</v>
      </c>
      <c r="I445" t="s">
        <v>24</v>
      </c>
      <c r="J445" t="s">
        <v>25</v>
      </c>
      <c r="K445" t="s">
        <v>26</v>
      </c>
      <c r="L445" t="s">
        <v>1022</v>
      </c>
      <c r="M445">
        <v>0.52</v>
      </c>
      <c r="N445" t="s">
        <v>8</v>
      </c>
      <c r="O445" t="s">
        <v>35</v>
      </c>
      <c r="P445" t="s">
        <v>42</v>
      </c>
      <c r="Q445" t="s">
        <v>933</v>
      </c>
      <c r="R445">
        <v>99301</v>
      </c>
      <c r="S445">
        <v>42042</v>
      </c>
      <c r="T445">
        <v>42044</v>
      </c>
      <c r="U445">
        <v>40.6556</v>
      </c>
      <c r="V445">
        <v>12</v>
      </c>
      <c r="W445">
        <v>79.39</v>
      </c>
      <c r="X445">
        <v>91298</v>
      </c>
      <c r="Y445" t="s">
        <v>3217</v>
      </c>
    </row>
    <row r="446" spans="1:25" x14ac:dyDescent="0.2">
      <c r="A446">
        <v>1121</v>
      </c>
      <c r="B446" t="s">
        <v>1023</v>
      </c>
      <c r="C446" t="s">
        <v>23</v>
      </c>
      <c r="D446">
        <v>0.04</v>
      </c>
      <c r="E446">
        <v>19.98</v>
      </c>
      <c r="F446">
        <v>8.68</v>
      </c>
      <c r="G446" t="s">
        <v>14</v>
      </c>
      <c r="H446" t="s">
        <v>15</v>
      </c>
      <c r="I446" t="s">
        <v>24</v>
      </c>
      <c r="J446" t="s">
        <v>64</v>
      </c>
      <c r="K446" t="s">
        <v>49</v>
      </c>
      <c r="L446" t="s">
        <v>672</v>
      </c>
      <c r="M446">
        <v>0.37</v>
      </c>
      <c r="N446" t="s">
        <v>8</v>
      </c>
      <c r="O446" t="s">
        <v>35</v>
      </c>
      <c r="P446" t="s">
        <v>66</v>
      </c>
      <c r="Q446" t="s">
        <v>1024</v>
      </c>
      <c r="R446">
        <v>92592</v>
      </c>
      <c r="S446">
        <v>42042</v>
      </c>
      <c r="T446">
        <v>42049</v>
      </c>
      <c r="U446">
        <v>108</v>
      </c>
      <c r="V446">
        <v>8</v>
      </c>
      <c r="W446">
        <v>168.04</v>
      </c>
      <c r="X446">
        <v>86767</v>
      </c>
      <c r="Y446" t="s">
        <v>3217</v>
      </c>
    </row>
    <row r="447" spans="1:25" x14ac:dyDescent="0.2">
      <c r="A447">
        <v>1121</v>
      </c>
      <c r="B447" t="s">
        <v>1023</v>
      </c>
      <c r="C447" t="s">
        <v>23</v>
      </c>
      <c r="D447">
        <v>0.08</v>
      </c>
      <c r="E447">
        <v>125.99</v>
      </c>
      <c r="F447">
        <v>7.69</v>
      </c>
      <c r="G447" t="s">
        <v>14</v>
      </c>
      <c r="H447" t="s">
        <v>15</v>
      </c>
      <c r="I447" t="s">
        <v>16</v>
      </c>
      <c r="J447" t="s">
        <v>111</v>
      </c>
      <c r="K447" t="s">
        <v>49</v>
      </c>
      <c r="L447" t="s">
        <v>1025</v>
      </c>
      <c r="M447">
        <v>0.57999999999999996</v>
      </c>
      <c r="N447" t="s">
        <v>8</v>
      </c>
      <c r="O447" t="s">
        <v>35</v>
      </c>
      <c r="P447" t="s">
        <v>66</v>
      </c>
      <c r="Q447" t="s">
        <v>1024</v>
      </c>
      <c r="R447">
        <v>92592</v>
      </c>
      <c r="S447">
        <v>42042</v>
      </c>
      <c r="T447">
        <v>42044</v>
      </c>
      <c r="U447">
        <v>377.154</v>
      </c>
      <c r="V447">
        <v>7</v>
      </c>
      <c r="W447">
        <v>703.46</v>
      </c>
      <c r="X447">
        <v>86767</v>
      </c>
      <c r="Y447" t="s">
        <v>3217</v>
      </c>
    </row>
    <row r="448" spans="1:25" x14ac:dyDescent="0.2">
      <c r="A448">
        <v>1723</v>
      </c>
      <c r="B448" t="s">
        <v>864</v>
      </c>
      <c r="C448" t="s">
        <v>92</v>
      </c>
      <c r="D448">
        <v>0.05</v>
      </c>
      <c r="E448">
        <v>6.68</v>
      </c>
      <c r="F448">
        <v>5.66</v>
      </c>
      <c r="G448" t="s">
        <v>14</v>
      </c>
      <c r="H448" t="s">
        <v>70</v>
      </c>
      <c r="I448" t="s">
        <v>24</v>
      </c>
      <c r="J448" t="s">
        <v>64</v>
      </c>
      <c r="K448" t="s">
        <v>49</v>
      </c>
      <c r="L448" t="s">
        <v>1026</v>
      </c>
      <c r="M448">
        <v>0.37</v>
      </c>
      <c r="N448" t="s">
        <v>8</v>
      </c>
      <c r="O448" t="s">
        <v>35</v>
      </c>
      <c r="P448" t="s">
        <v>66</v>
      </c>
      <c r="Q448" t="s">
        <v>866</v>
      </c>
      <c r="R448">
        <v>92037</v>
      </c>
      <c r="S448">
        <v>42042</v>
      </c>
      <c r="T448">
        <v>42044</v>
      </c>
      <c r="U448">
        <v>-66.48</v>
      </c>
      <c r="V448">
        <v>46</v>
      </c>
      <c r="W448">
        <v>320.93</v>
      </c>
      <c r="X448">
        <v>44002</v>
      </c>
      <c r="Y448" t="s">
        <v>3217</v>
      </c>
    </row>
    <row r="449" spans="1:25" x14ac:dyDescent="0.2">
      <c r="A449">
        <v>1723</v>
      </c>
      <c r="B449" t="s">
        <v>864</v>
      </c>
      <c r="C449" t="s">
        <v>92</v>
      </c>
      <c r="D449">
        <v>0.03</v>
      </c>
      <c r="E449">
        <v>17.7</v>
      </c>
      <c r="F449">
        <v>9.4700000000000006</v>
      </c>
      <c r="G449" t="s">
        <v>14</v>
      </c>
      <c r="H449" t="s">
        <v>70</v>
      </c>
      <c r="I449" t="s">
        <v>24</v>
      </c>
      <c r="J449" t="s">
        <v>54</v>
      </c>
      <c r="K449" t="s">
        <v>49</v>
      </c>
      <c r="L449" t="s">
        <v>1027</v>
      </c>
      <c r="M449">
        <v>0.59</v>
      </c>
      <c r="N449" t="s">
        <v>8</v>
      </c>
      <c r="O449" t="s">
        <v>35</v>
      </c>
      <c r="P449" t="s">
        <v>66</v>
      </c>
      <c r="Q449" t="s">
        <v>866</v>
      </c>
      <c r="R449">
        <v>92037</v>
      </c>
      <c r="S449">
        <v>42042</v>
      </c>
      <c r="T449">
        <v>42042</v>
      </c>
      <c r="U449">
        <v>-52.33</v>
      </c>
      <c r="V449">
        <v>14</v>
      </c>
      <c r="W449">
        <v>261.85000000000002</v>
      </c>
      <c r="X449">
        <v>44002</v>
      </c>
      <c r="Y449" t="s">
        <v>3217</v>
      </c>
    </row>
    <row r="450" spans="1:25" x14ac:dyDescent="0.2">
      <c r="A450">
        <v>2813</v>
      </c>
      <c r="B450" t="s">
        <v>1028</v>
      </c>
      <c r="C450" t="s">
        <v>92</v>
      </c>
      <c r="D450">
        <v>7.0000000000000007E-2</v>
      </c>
      <c r="E450">
        <v>30.56</v>
      </c>
      <c r="F450">
        <v>2.99</v>
      </c>
      <c r="G450" t="s">
        <v>14</v>
      </c>
      <c r="H450" t="s">
        <v>70</v>
      </c>
      <c r="I450" t="s">
        <v>24</v>
      </c>
      <c r="J450" t="s">
        <v>48</v>
      </c>
      <c r="K450" t="s">
        <v>49</v>
      </c>
      <c r="L450" t="s">
        <v>1029</v>
      </c>
      <c r="M450">
        <v>0.35</v>
      </c>
      <c r="N450" t="s">
        <v>8</v>
      </c>
      <c r="O450" t="s">
        <v>9</v>
      </c>
      <c r="P450" t="s">
        <v>376</v>
      </c>
      <c r="Q450" t="s">
        <v>1030</v>
      </c>
      <c r="R450">
        <v>37311</v>
      </c>
      <c r="S450">
        <v>42042</v>
      </c>
      <c r="T450">
        <v>42042</v>
      </c>
      <c r="U450">
        <v>-95.618600000000001</v>
      </c>
      <c r="V450">
        <v>12</v>
      </c>
      <c r="W450">
        <v>364.92</v>
      </c>
      <c r="X450">
        <v>88819</v>
      </c>
      <c r="Y450" t="s">
        <v>3215</v>
      </c>
    </row>
    <row r="451" spans="1:25" x14ac:dyDescent="0.2">
      <c r="A451">
        <v>1026</v>
      </c>
      <c r="B451" t="s">
        <v>1031</v>
      </c>
      <c r="C451" t="s">
        <v>46</v>
      </c>
      <c r="D451">
        <v>0.08</v>
      </c>
      <c r="E451">
        <v>65.989999999999995</v>
      </c>
      <c r="F451">
        <v>5.92</v>
      </c>
      <c r="G451" t="s">
        <v>14</v>
      </c>
      <c r="H451" t="s">
        <v>3</v>
      </c>
      <c r="I451" t="s">
        <v>16</v>
      </c>
      <c r="J451" t="s">
        <v>111</v>
      </c>
      <c r="K451" t="s">
        <v>49</v>
      </c>
      <c r="L451" t="s">
        <v>1032</v>
      </c>
      <c r="M451">
        <v>0.57999999999999996</v>
      </c>
      <c r="N451" t="s">
        <v>8</v>
      </c>
      <c r="O451" t="s">
        <v>87</v>
      </c>
      <c r="P451" t="s">
        <v>88</v>
      </c>
      <c r="Q451" t="s">
        <v>1033</v>
      </c>
      <c r="R451">
        <v>11722</v>
      </c>
      <c r="S451">
        <v>42042</v>
      </c>
      <c r="T451">
        <v>42042</v>
      </c>
      <c r="U451">
        <v>624.40164000000004</v>
      </c>
      <c r="V451">
        <v>22</v>
      </c>
      <c r="W451">
        <v>1137.5999999999999</v>
      </c>
      <c r="X451">
        <v>89005</v>
      </c>
      <c r="Y451" t="s">
        <v>3218</v>
      </c>
    </row>
    <row r="452" spans="1:25" x14ac:dyDescent="0.2">
      <c r="A452">
        <v>3403</v>
      </c>
      <c r="B452" t="s">
        <v>1034</v>
      </c>
      <c r="C452" t="s">
        <v>13</v>
      </c>
      <c r="D452">
        <v>0.1</v>
      </c>
      <c r="E452">
        <v>105.98</v>
      </c>
      <c r="F452">
        <v>13.99</v>
      </c>
      <c r="G452" t="s">
        <v>63</v>
      </c>
      <c r="H452" t="s">
        <v>15</v>
      </c>
      <c r="I452" t="s">
        <v>4</v>
      </c>
      <c r="J452" t="s">
        <v>102</v>
      </c>
      <c r="K452" t="s">
        <v>120</v>
      </c>
      <c r="L452" t="s">
        <v>1035</v>
      </c>
      <c r="M452">
        <v>0.65</v>
      </c>
      <c r="N452" t="s">
        <v>8</v>
      </c>
      <c r="O452" t="s">
        <v>35</v>
      </c>
      <c r="P452" t="s">
        <v>1036</v>
      </c>
      <c r="Q452" t="s">
        <v>1037</v>
      </c>
      <c r="R452">
        <v>82001</v>
      </c>
      <c r="S452">
        <v>42043</v>
      </c>
      <c r="T452">
        <v>42046</v>
      </c>
      <c r="U452">
        <v>349.48500000000001</v>
      </c>
      <c r="V452">
        <v>5</v>
      </c>
      <c r="W452">
        <v>506.5</v>
      </c>
      <c r="X452">
        <v>87530</v>
      </c>
      <c r="Y452" t="s">
        <v>3217</v>
      </c>
    </row>
    <row r="453" spans="1:25" x14ac:dyDescent="0.2">
      <c r="A453">
        <v>471</v>
      </c>
      <c r="B453" t="s">
        <v>1038</v>
      </c>
      <c r="C453" t="s">
        <v>46</v>
      </c>
      <c r="D453">
        <v>7.0000000000000007E-2</v>
      </c>
      <c r="E453">
        <v>179.99</v>
      </c>
      <c r="F453">
        <v>19.989999999999998</v>
      </c>
      <c r="G453" t="s">
        <v>63</v>
      </c>
      <c r="H453" t="s">
        <v>15</v>
      </c>
      <c r="I453" t="s">
        <v>16</v>
      </c>
      <c r="J453" t="s">
        <v>17</v>
      </c>
      <c r="K453" t="s">
        <v>49</v>
      </c>
      <c r="L453" t="s">
        <v>691</v>
      </c>
      <c r="M453">
        <v>0.48</v>
      </c>
      <c r="N453" t="s">
        <v>8</v>
      </c>
      <c r="O453" t="s">
        <v>9</v>
      </c>
      <c r="P453" t="s">
        <v>51</v>
      </c>
      <c r="Q453" t="s">
        <v>337</v>
      </c>
      <c r="R453">
        <v>30318</v>
      </c>
      <c r="S453">
        <v>42043</v>
      </c>
      <c r="T453">
        <v>42043</v>
      </c>
      <c r="U453">
        <v>-568.53510000000006</v>
      </c>
      <c r="V453">
        <v>4</v>
      </c>
      <c r="W453">
        <v>718.03</v>
      </c>
      <c r="X453">
        <v>3138</v>
      </c>
      <c r="Y453" t="s">
        <v>3215</v>
      </c>
    </row>
    <row r="454" spans="1:25" x14ac:dyDescent="0.2">
      <c r="A454">
        <v>472</v>
      </c>
      <c r="B454" t="s">
        <v>1039</v>
      </c>
      <c r="C454" t="s">
        <v>46</v>
      </c>
      <c r="D454">
        <v>7.0000000000000007E-2</v>
      </c>
      <c r="E454">
        <v>179.99</v>
      </c>
      <c r="F454">
        <v>19.989999999999998</v>
      </c>
      <c r="G454" t="s">
        <v>63</v>
      </c>
      <c r="H454" t="s">
        <v>15</v>
      </c>
      <c r="I454" t="s">
        <v>16</v>
      </c>
      <c r="J454" t="s">
        <v>17</v>
      </c>
      <c r="K454" t="s">
        <v>49</v>
      </c>
      <c r="L454" t="s">
        <v>691</v>
      </c>
      <c r="M454">
        <v>0.48</v>
      </c>
      <c r="N454" t="s">
        <v>8</v>
      </c>
      <c r="O454" t="s">
        <v>87</v>
      </c>
      <c r="P454" t="s">
        <v>394</v>
      </c>
      <c r="Q454" t="s">
        <v>1040</v>
      </c>
      <c r="R454">
        <v>21133</v>
      </c>
      <c r="S454">
        <v>42043</v>
      </c>
      <c r="T454">
        <v>42043</v>
      </c>
      <c r="U454">
        <v>-427.47</v>
      </c>
      <c r="V454">
        <v>1</v>
      </c>
      <c r="W454">
        <v>179.51</v>
      </c>
      <c r="X454">
        <v>88023</v>
      </c>
      <c r="Y454" t="s">
        <v>3218</v>
      </c>
    </row>
    <row r="455" spans="1:25" x14ac:dyDescent="0.2">
      <c r="A455">
        <v>2151</v>
      </c>
      <c r="B455" t="s">
        <v>210</v>
      </c>
      <c r="C455" t="s">
        <v>13</v>
      </c>
      <c r="D455">
        <v>0.08</v>
      </c>
      <c r="E455">
        <v>5.74</v>
      </c>
      <c r="F455">
        <v>5.01</v>
      </c>
      <c r="G455" t="s">
        <v>14</v>
      </c>
      <c r="H455" t="s">
        <v>70</v>
      </c>
      <c r="I455" t="s">
        <v>24</v>
      </c>
      <c r="J455" t="s">
        <v>48</v>
      </c>
      <c r="K455" t="s">
        <v>49</v>
      </c>
      <c r="L455" t="s">
        <v>1041</v>
      </c>
      <c r="M455">
        <v>0.39</v>
      </c>
      <c r="N455" t="s">
        <v>8</v>
      </c>
      <c r="O455" t="s">
        <v>28</v>
      </c>
      <c r="P455" t="s">
        <v>189</v>
      </c>
      <c r="Q455" t="s">
        <v>212</v>
      </c>
      <c r="R455">
        <v>52001</v>
      </c>
      <c r="S455">
        <v>42044</v>
      </c>
      <c r="T455">
        <v>42046</v>
      </c>
      <c r="U455">
        <v>-6.9308199999999998</v>
      </c>
      <c r="V455">
        <v>1</v>
      </c>
      <c r="W455">
        <v>7.21</v>
      </c>
      <c r="X455">
        <v>90405</v>
      </c>
      <c r="Y455" t="s">
        <v>3216</v>
      </c>
    </row>
    <row r="456" spans="1:25" x14ac:dyDescent="0.2">
      <c r="A456">
        <v>1671</v>
      </c>
      <c r="B456" t="s">
        <v>1042</v>
      </c>
      <c r="C456" t="s">
        <v>23</v>
      </c>
      <c r="D456">
        <v>0.1</v>
      </c>
      <c r="E456">
        <v>4.13</v>
      </c>
      <c r="F456">
        <v>0.99</v>
      </c>
      <c r="G456" t="s">
        <v>14</v>
      </c>
      <c r="H456" t="s">
        <v>3</v>
      </c>
      <c r="I456" t="s">
        <v>24</v>
      </c>
      <c r="J456" t="s">
        <v>128</v>
      </c>
      <c r="K456" t="s">
        <v>49</v>
      </c>
      <c r="L456" t="s">
        <v>302</v>
      </c>
      <c r="M456">
        <v>0.39</v>
      </c>
      <c r="N456" t="s">
        <v>8</v>
      </c>
      <c r="O456" t="s">
        <v>9</v>
      </c>
      <c r="P456" t="s">
        <v>218</v>
      </c>
      <c r="Q456" t="s">
        <v>1043</v>
      </c>
      <c r="R456">
        <v>22015</v>
      </c>
      <c r="S456">
        <v>42044</v>
      </c>
      <c r="T456">
        <v>42048</v>
      </c>
      <c r="U456">
        <v>-40.53</v>
      </c>
      <c r="V456">
        <v>13</v>
      </c>
      <c r="W456">
        <v>52.16</v>
      </c>
      <c r="X456">
        <v>86724</v>
      </c>
      <c r="Y456" t="s">
        <v>3215</v>
      </c>
    </row>
    <row r="457" spans="1:25" x14ac:dyDescent="0.2">
      <c r="A457">
        <v>1574</v>
      </c>
      <c r="B457" t="s">
        <v>1044</v>
      </c>
      <c r="C457" t="s">
        <v>92</v>
      </c>
      <c r="D457">
        <v>7.0000000000000007E-2</v>
      </c>
      <c r="E457">
        <v>20.95</v>
      </c>
      <c r="F457">
        <v>5.99</v>
      </c>
      <c r="G457" t="s">
        <v>14</v>
      </c>
      <c r="H457" t="s">
        <v>15</v>
      </c>
      <c r="I457" t="s">
        <v>16</v>
      </c>
      <c r="J457" t="s">
        <v>17</v>
      </c>
      <c r="K457" t="s">
        <v>49</v>
      </c>
      <c r="L457" t="s">
        <v>229</v>
      </c>
      <c r="M457">
        <v>0.65</v>
      </c>
      <c r="N457" t="s">
        <v>8</v>
      </c>
      <c r="O457" t="s">
        <v>9</v>
      </c>
      <c r="P457" t="s">
        <v>73</v>
      </c>
      <c r="Q457" t="s">
        <v>1045</v>
      </c>
      <c r="R457">
        <v>28314</v>
      </c>
      <c r="S457">
        <v>42044</v>
      </c>
      <c r="T457">
        <v>42045</v>
      </c>
      <c r="U457">
        <v>27.234000000000002</v>
      </c>
      <c r="V457">
        <v>19</v>
      </c>
      <c r="W457">
        <v>391.4</v>
      </c>
      <c r="X457">
        <v>86966</v>
      </c>
      <c r="Y457" t="s">
        <v>3215</v>
      </c>
    </row>
    <row r="458" spans="1:25" x14ac:dyDescent="0.2">
      <c r="A458">
        <v>2619</v>
      </c>
      <c r="B458" t="s">
        <v>1046</v>
      </c>
      <c r="C458" t="s">
        <v>46</v>
      </c>
      <c r="D458">
        <v>0.1</v>
      </c>
      <c r="E458">
        <v>30.98</v>
      </c>
      <c r="F458">
        <v>8.99</v>
      </c>
      <c r="G458" t="s">
        <v>14</v>
      </c>
      <c r="H458" t="s">
        <v>70</v>
      </c>
      <c r="I458" t="s">
        <v>24</v>
      </c>
      <c r="J458" t="s">
        <v>25</v>
      </c>
      <c r="K458" t="s">
        <v>18</v>
      </c>
      <c r="L458" t="s">
        <v>315</v>
      </c>
      <c r="M458">
        <v>0.57999999999999996</v>
      </c>
      <c r="N458" t="s">
        <v>8</v>
      </c>
      <c r="O458" t="s">
        <v>28</v>
      </c>
      <c r="P458" t="s">
        <v>1047</v>
      </c>
      <c r="Q458" t="s">
        <v>1048</v>
      </c>
      <c r="R458">
        <v>57103</v>
      </c>
      <c r="S458">
        <v>42044</v>
      </c>
      <c r="T458">
        <v>42046</v>
      </c>
      <c r="U458">
        <v>-20.222799999999999</v>
      </c>
      <c r="V458">
        <v>4</v>
      </c>
      <c r="W458">
        <v>119.37</v>
      </c>
      <c r="X458">
        <v>88015</v>
      </c>
      <c r="Y458" t="s">
        <v>3216</v>
      </c>
    </row>
    <row r="459" spans="1:25" x14ac:dyDescent="0.2">
      <c r="A459">
        <v>491</v>
      </c>
      <c r="B459" t="s">
        <v>1049</v>
      </c>
      <c r="C459" t="s">
        <v>1</v>
      </c>
      <c r="D459">
        <v>0.01</v>
      </c>
      <c r="E459">
        <v>4.9800000000000004</v>
      </c>
      <c r="F459">
        <v>6.07</v>
      </c>
      <c r="G459" t="s">
        <v>14</v>
      </c>
      <c r="H459" t="s">
        <v>15</v>
      </c>
      <c r="I459" t="s">
        <v>24</v>
      </c>
      <c r="J459" t="s">
        <v>64</v>
      </c>
      <c r="K459" t="s">
        <v>49</v>
      </c>
      <c r="L459" t="s">
        <v>763</v>
      </c>
      <c r="M459">
        <v>0.36</v>
      </c>
      <c r="N459" t="s">
        <v>8</v>
      </c>
      <c r="O459" t="s">
        <v>87</v>
      </c>
      <c r="P459" t="s">
        <v>88</v>
      </c>
      <c r="Q459" t="s">
        <v>89</v>
      </c>
      <c r="R459">
        <v>10154</v>
      </c>
      <c r="S459">
        <v>42045</v>
      </c>
      <c r="T459">
        <v>42046</v>
      </c>
      <c r="U459">
        <v>-69.069999999999993</v>
      </c>
      <c r="V459">
        <v>41</v>
      </c>
      <c r="W459">
        <v>217</v>
      </c>
      <c r="X459">
        <v>10464</v>
      </c>
      <c r="Y459" t="s">
        <v>3218</v>
      </c>
    </row>
    <row r="460" spans="1:25" x14ac:dyDescent="0.2">
      <c r="A460">
        <v>494</v>
      </c>
      <c r="B460" t="s">
        <v>1050</v>
      </c>
      <c r="C460" t="s">
        <v>1</v>
      </c>
      <c r="D460">
        <v>0.01</v>
      </c>
      <c r="E460">
        <v>4.9800000000000004</v>
      </c>
      <c r="F460">
        <v>6.07</v>
      </c>
      <c r="G460" t="s">
        <v>14</v>
      </c>
      <c r="H460" t="s">
        <v>15</v>
      </c>
      <c r="I460" t="s">
        <v>24</v>
      </c>
      <c r="J460" t="s">
        <v>64</v>
      </c>
      <c r="K460" t="s">
        <v>49</v>
      </c>
      <c r="L460" t="s">
        <v>763</v>
      </c>
      <c r="M460">
        <v>0.36</v>
      </c>
      <c r="N460" t="s">
        <v>8</v>
      </c>
      <c r="O460" t="s">
        <v>35</v>
      </c>
      <c r="P460" t="s">
        <v>42</v>
      </c>
      <c r="Q460" t="s">
        <v>118</v>
      </c>
      <c r="R460">
        <v>98115</v>
      </c>
      <c r="S460">
        <v>42045</v>
      </c>
      <c r="T460">
        <v>42046</v>
      </c>
      <c r="U460">
        <v>-35.916400000000003</v>
      </c>
      <c r="V460">
        <v>10</v>
      </c>
      <c r="W460">
        <v>52.93</v>
      </c>
      <c r="X460">
        <v>88907</v>
      </c>
      <c r="Y460" t="s">
        <v>3217</v>
      </c>
    </row>
    <row r="461" spans="1:25" x14ac:dyDescent="0.2">
      <c r="A461">
        <v>1267</v>
      </c>
      <c r="B461" t="s">
        <v>1051</v>
      </c>
      <c r="C461" t="s">
        <v>1</v>
      </c>
      <c r="D461">
        <v>0.01</v>
      </c>
      <c r="E461">
        <v>13.99</v>
      </c>
      <c r="F461">
        <v>7.51</v>
      </c>
      <c r="G461" t="s">
        <v>14</v>
      </c>
      <c r="H461" t="s">
        <v>70</v>
      </c>
      <c r="I461" t="s">
        <v>16</v>
      </c>
      <c r="J461" t="s">
        <v>32</v>
      </c>
      <c r="K461" t="s">
        <v>120</v>
      </c>
      <c r="L461" t="s">
        <v>1052</v>
      </c>
      <c r="M461">
        <v>0.39</v>
      </c>
      <c r="N461" t="s">
        <v>8</v>
      </c>
      <c r="O461" t="s">
        <v>9</v>
      </c>
      <c r="P461" t="s">
        <v>99</v>
      </c>
      <c r="Q461" t="s">
        <v>1053</v>
      </c>
      <c r="R461">
        <v>33433</v>
      </c>
      <c r="S461">
        <v>42045</v>
      </c>
      <c r="T461">
        <v>42046</v>
      </c>
      <c r="U461">
        <v>533.74199999999996</v>
      </c>
      <c r="V461">
        <v>2</v>
      </c>
      <c r="W461">
        <v>29.85</v>
      </c>
      <c r="X461">
        <v>89514</v>
      </c>
      <c r="Y461" t="s">
        <v>3215</v>
      </c>
    </row>
    <row r="462" spans="1:25" x14ac:dyDescent="0.2">
      <c r="A462">
        <v>1361</v>
      </c>
      <c r="B462" t="s">
        <v>755</v>
      </c>
      <c r="C462" t="s">
        <v>1</v>
      </c>
      <c r="D462">
        <v>0.01</v>
      </c>
      <c r="E462">
        <v>6.48</v>
      </c>
      <c r="F462">
        <v>6.22</v>
      </c>
      <c r="G462" t="s">
        <v>63</v>
      </c>
      <c r="H462" t="s">
        <v>15</v>
      </c>
      <c r="I462" t="s">
        <v>24</v>
      </c>
      <c r="J462" t="s">
        <v>64</v>
      </c>
      <c r="K462" t="s">
        <v>49</v>
      </c>
      <c r="L462" t="s">
        <v>1054</v>
      </c>
      <c r="M462">
        <v>0.37</v>
      </c>
      <c r="N462" t="s">
        <v>8</v>
      </c>
      <c r="O462" t="s">
        <v>28</v>
      </c>
      <c r="P462" t="s">
        <v>265</v>
      </c>
      <c r="Q462" t="s">
        <v>756</v>
      </c>
      <c r="R462">
        <v>48101</v>
      </c>
      <c r="S462">
        <v>42045</v>
      </c>
      <c r="T462">
        <v>42046</v>
      </c>
      <c r="U462">
        <v>-15.6312</v>
      </c>
      <c r="V462">
        <v>9</v>
      </c>
      <c r="W462">
        <v>69.459999999999994</v>
      </c>
      <c r="X462">
        <v>89596</v>
      </c>
      <c r="Y462" t="s">
        <v>3216</v>
      </c>
    </row>
    <row r="463" spans="1:25" x14ac:dyDescent="0.2">
      <c r="A463">
        <v>1361</v>
      </c>
      <c r="B463" t="s">
        <v>755</v>
      </c>
      <c r="C463" t="s">
        <v>1</v>
      </c>
      <c r="D463">
        <v>0.03</v>
      </c>
      <c r="E463">
        <v>85.99</v>
      </c>
      <c r="F463">
        <v>3.3</v>
      </c>
      <c r="G463" t="s">
        <v>14</v>
      </c>
      <c r="H463" t="s">
        <v>15</v>
      </c>
      <c r="I463" t="s">
        <v>16</v>
      </c>
      <c r="J463" t="s">
        <v>111</v>
      </c>
      <c r="K463" t="s">
        <v>18</v>
      </c>
      <c r="L463" t="s">
        <v>490</v>
      </c>
      <c r="M463">
        <v>0.37</v>
      </c>
      <c r="N463" t="s">
        <v>8</v>
      </c>
      <c r="O463" t="s">
        <v>28</v>
      </c>
      <c r="P463" t="s">
        <v>265</v>
      </c>
      <c r="Q463" t="s">
        <v>756</v>
      </c>
      <c r="R463">
        <v>48101</v>
      </c>
      <c r="S463">
        <v>42045</v>
      </c>
      <c r="T463">
        <v>42047</v>
      </c>
      <c r="U463">
        <v>790.54679999999996</v>
      </c>
      <c r="V463">
        <v>16</v>
      </c>
      <c r="W463">
        <v>1145.72</v>
      </c>
      <c r="X463">
        <v>89596</v>
      </c>
      <c r="Y463" t="s">
        <v>3216</v>
      </c>
    </row>
    <row r="464" spans="1:25" x14ac:dyDescent="0.2">
      <c r="A464">
        <v>2204</v>
      </c>
      <c r="B464" t="s">
        <v>938</v>
      </c>
      <c r="C464" t="s">
        <v>1</v>
      </c>
      <c r="D464">
        <v>0.04</v>
      </c>
      <c r="E464">
        <v>296.18</v>
      </c>
      <c r="F464">
        <v>154.12</v>
      </c>
      <c r="G464" t="s">
        <v>2</v>
      </c>
      <c r="H464" t="s">
        <v>15</v>
      </c>
      <c r="I464" t="s">
        <v>4</v>
      </c>
      <c r="J464" t="s">
        <v>5</v>
      </c>
      <c r="K464" t="s">
        <v>6</v>
      </c>
      <c r="L464" t="s">
        <v>1055</v>
      </c>
      <c r="M464">
        <v>0.76</v>
      </c>
      <c r="N464" t="s">
        <v>8</v>
      </c>
      <c r="O464" t="s">
        <v>28</v>
      </c>
      <c r="P464" t="s">
        <v>60</v>
      </c>
      <c r="Q464" t="s">
        <v>939</v>
      </c>
      <c r="R464">
        <v>55337</v>
      </c>
      <c r="S464">
        <v>42045</v>
      </c>
      <c r="T464">
        <v>42046</v>
      </c>
      <c r="U464">
        <v>-87.998040000000003</v>
      </c>
      <c r="V464">
        <v>20</v>
      </c>
      <c r="W464">
        <v>5768.12</v>
      </c>
      <c r="X464">
        <v>86053</v>
      </c>
      <c r="Y464" t="s">
        <v>3216</v>
      </c>
    </row>
    <row r="465" spans="1:25" x14ac:dyDescent="0.2">
      <c r="A465">
        <v>1526</v>
      </c>
      <c r="B465" t="s">
        <v>1056</v>
      </c>
      <c r="C465" t="s">
        <v>13</v>
      </c>
      <c r="D465">
        <v>0.04</v>
      </c>
      <c r="E465">
        <v>11.34</v>
      </c>
      <c r="F465">
        <v>5.01</v>
      </c>
      <c r="G465" t="s">
        <v>14</v>
      </c>
      <c r="H465" t="s">
        <v>47</v>
      </c>
      <c r="I465" t="s">
        <v>24</v>
      </c>
      <c r="J465" t="s">
        <v>64</v>
      </c>
      <c r="K465" t="s">
        <v>49</v>
      </c>
      <c r="L465" t="s">
        <v>391</v>
      </c>
      <c r="M465">
        <v>0.36</v>
      </c>
      <c r="N465" t="s">
        <v>8</v>
      </c>
      <c r="O465" t="s">
        <v>9</v>
      </c>
      <c r="P465" t="s">
        <v>140</v>
      </c>
      <c r="Q465" t="s">
        <v>1057</v>
      </c>
      <c r="R465">
        <v>35211</v>
      </c>
      <c r="S465">
        <v>42045</v>
      </c>
      <c r="T465">
        <v>42046</v>
      </c>
      <c r="U465">
        <v>-189.22399999999999</v>
      </c>
      <c r="V465">
        <v>10</v>
      </c>
      <c r="W465">
        <v>115.53</v>
      </c>
      <c r="X465">
        <v>86812</v>
      </c>
      <c r="Y465" t="s">
        <v>3215</v>
      </c>
    </row>
    <row r="466" spans="1:25" x14ac:dyDescent="0.2">
      <c r="A466">
        <v>1338</v>
      </c>
      <c r="B466" t="s">
        <v>1058</v>
      </c>
      <c r="C466" t="s">
        <v>23</v>
      </c>
      <c r="D466">
        <v>0.02</v>
      </c>
      <c r="E466">
        <v>55.99</v>
      </c>
      <c r="F466">
        <v>3.3</v>
      </c>
      <c r="G466" t="s">
        <v>14</v>
      </c>
      <c r="H466" t="s">
        <v>47</v>
      </c>
      <c r="I466" t="s">
        <v>16</v>
      </c>
      <c r="J466" t="s">
        <v>111</v>
      </c>
      <c r="K466" t="s">
        <v>18</v>
      </c>
      <c r="L466" t="s">
        <v>1059</v>
      </c>
      <c r="M466">
        <v>0.59</v>
      </c>
      <c r="N466" t="s">
        <v>8</v>
      </c>
      <c r="O466" t="s">
        <v>28</v>
      </c>
      <c r="P466" t="s">
        <v>79</v>
      </c>
      <c r="Q466" t="s">
        <v>509</v>
      </c>
      <c r="R466">
        <v>60623</v>
      </c>
      <c r="S466">
        <v>42045</v>
      </c>
      <c r="T466">
        <v>42045</v>
      </c>
      <c r="U466">
        <v>525.20039999999995</v>
      </c>
      <c r="V466">
        <v>16</v>
      </c>
      <c r="W466">
        <v>761.16</v>
      </c>
      <c r="X466">
        <v>91244</v>
      </c>
      <c r="Y466" t="s">
        <v>3216</v>
      </c>
    </row>
    <row r="467" spans="1:25" x14ac:dyDescent="0.2">
      <c r="A467">
        <v>1340</v>
      </c>
      <c r="B467" t="s">
        <v>1060</v>
      </c>
      <c r="C467" t="s">
        <v>23</v>
      </c>
      <c r="D467">
        <v>0</v>
      </c>
      <c r="E467">
        <v>22.38</v>
      </c>
      <c r="F467">
        <v>15.1</v>
      </c>
      <c r="G467" t="s">
        <v>63</v>
      </c>
      <c r="H467" t="s">
        <v>47</v>
      </c>
      <c r="I467" t="s">
        <v>24</v>
      </c>
      <c r="J467" t="s">
        <v>48</v>
      </c>
      <c r="K467" t="s">
        <v>49</v>
      </c>
      <c r="L467" t="s">
        <v>1061</v>
      </c>
      <c r="M467">
        <v>0.38</v>
      </c>
      <c r="N467" t="s">
        <v>8</v>
      </c>
      <c r="O467" t="s">
        <v>87</v>
      </c>
      <c r="P467" t="s">
        <v>88</v>
      </c>
      <c r="Q467" t="s">
        <v>89</v>
      </c>
      <c r="R467">
        <v>10170</v>
      </c>
      <c r="S467">
        <v>42045</v>
      </c>
      <c r="T467">
        <v>42052</v>
      </c>
      <c r="U467">
        <v>-52.646999999999998</v>
      </c>
      <c r="V467">
        <v>29</v>
      </c>
      <c r="W467">
        <v>682.68</v>
      </c>
      <c r="X467">
        <v>21636</v>
      </c>
      <c r="Y467" t="s">
        <v>3218</v>
      </c>
    </row>
    <row r="468" spans="1:25" x14ac:dyDescent="0.2">
      <c r="A468">
        <v>1340</v>
      </c>
      <c r="B468" t="s">
        <v>1060</v>
      </c>
      <c r="C468" t="s">
        <v>23</v>
      </c>
      <c r="D468">
        <v>7.0000000000000007E-2</v>
      </c>
      <c r="E468">
        <v>5.98</v>
      </c>
      <c r="F468">
        <v>4.6900000000000004</v>
      </c>
      <c r="G468" t="s">
        <v>14</v>
      </c>
      <c r="H468" t="s">
        <v>47</v>
      </c>
      <c r="I468" t="s">
        <v>24</v>
      </c>
      <c r="J468" t="s">
        <v>54</v>
      </c>
      <c r="K468" t="s">
        <v>49</v>
      </c>
      <c r="L468" t="s">
        <v>205</v>
      </c>
      <c r="M468">
        <v>0.68</v>
      </c>
      <c r="N468" t="s">
        <v>8</v>
      </c>
      <c r="O468" t="s">
        <v>87</v>
      </c>
      <c r="P468" t="s">
        <v>88</v>
      </c>
      <c r="Q468" t="s">
        <v>89</v>
      </c>
      <c r="R468">
        <v>10170</v>
      </c>
      <c r="S468">
        <v>42045</v>
      </c>
      <c r="T468">
        <v>42050</v>
      </c>
      <c r="U468">
        <v>-24.44</v>
      </c>
      <c r="V468">
        <v>11</v>
      </c>
      <c r="W468">
        <v>73.44</v>
      </c>
      <c r="X468">
        <v>21636</v>
      </c>
      <c r="Y468" t="s">
        <v>3218</v>
      </c>
    </row>
    <row r="469" spans="1:25" x14ac:dyDescent="0.2">
      <c r="A469">
        <v>1340</v>
      </c>
      <c r="B469" t="s">
        <v>1060</v>
      </c>
      <c r="C469" t="s">
        <v>23</v>
      </c>
      <c r="D469">
        <v>0.02</v>
      </c>
      <c r="E469">
        <v>55.99</v>
      </c>
      <c r="F469">
        <v>3.3</v>
      </c>
      <c r="G469" t="s">
        <v>14</v>
      </c>
      <c r="H469" t="s">
        <v>47</v>
      </c>
      <c r="I469" t="s">
        <v>16</v>
      </c>
      <c r="J469" t="s">
        <v>111</v>
      </c>
      <c r="K469" t="s">
        <v>18</v>
      </c>
      <c r="L469" t="s">
        <v>1059</v>
      </c>
      <c r="M469">
        <v>0.59</v>
      </c>
      <c r="N469" t="s">
        <v>8</v>
      </c>
      <c r="O469" t="s">
        <v>87</v>
      </c>
      <c r="P469" t="s">
        <v>88</v>
      </c>
      <c r="Q469" t="s">
        <v>89</v>
      </c>
      <c r="R469">
        <v>10170</v>
      </c>
      <c r="S469">
        <v>42045</v>
      </c>
      <c r="T469">
        <v>42045</v>
      </c>
      <c r="U469">
        <v>366.50700000000001</v>
      </c>
      <c r="V469">
        <v>63</v>
      </c>
      <c r="W469">
        <v>2997.07</v>
      </c>
      <c r="X469">
        <v>21636</v>
      </c>
      <c r="Y469" t="s">
        <v>3218</v>
      </c>
    </row>
    <row r="470" spans="1:25" x14ac:dyDescent="0.2">
      <c r="A470">
        <v>1341</v>
      </c>
      <c r="B470" t="s">
        <v>1062</v>
      </c>
      <c r="C470" t="s">
        <v>23</v>
      </c>
      <c r="D470">
        <v>7.0000000000000007E-2</v>
      </c>
      <c r="E470">
        <v>5.98</v>
      </c>
      <c r="F470">
        <v>4.6900000000000004</v>
      </c>
      <c r="G470" t="s">
        <v>14</v>
      </c>
      <c r="H470" t="s">
        <v>47</v>
      </c>
      <c r="I470" t="s">
        <v>24</v>
      </c>
      <c r="J470" t="s">
        <v>54</v>
      </c>
      <c r="K470" t="s">
        <v>49</v>
      </c>
      <c r="L470" t="s">
        <v>205</v>
      </c>
      <c r="M470">
        <v>0.68</v>
      </c>
      <c r="N470" t="s">
        <v>8</v>
      </c>
      <c r="O470" t="s">
        <v>87</v>
      </c>
      <c r="P470" t="s">
        <v>296</v>
      </c>
      <c r="Q470" t="s">
        <v>1063</v>
      </c>
      <c r="R470">
        <v>17201</v>
      </c>
      <c r="S470">
        <v>42045</v>
      </c>
      <c r="T470">
        <v>42050</v>
      </c>
      <c r="U470">
        <v>-12.7088</v>
      </c>
      <c r="V470">
        <v>3</v>
      </c>
      <c r="W470">
        <v>20.03</v>
      </c>
      <c r="X470">
        <v>91244</v>
      </c>
      <c r="Y470" t="s">
        <v>3218</v>
      </c>
    </row>
    <row r="471" spans="1:25" x14ac:dyDescent="0.2">
      <c r="A471">
        <v>3004</v>
      </c>
      <c r="B471" t="s">
        <v>1064</v>
      </c>
      <c r="C471" t="s">
        <v>23</v>
      </c>
      <c r="D471">
        <v>0.08</v>
      </c>
      <c r="E471">
        <v>6.48</v>
      </c>
      <c r="F471">
        <v>6.81</v>
      </c>
      <c r="G471" t="s">
        <v>14</v>
      </c>
      <c r="H471" t="s">
        <v>70</v>
      </c>
      <c r="I471" t="s">
        <v>24</v>
      </c>
      <c r="J471" t="s">
        <v>64</v>
      </c>
      <c r="K471" t="s">
        <v>49</v>
      </c>
      <c r="L471" t="s">
        <v>1065</v>
      </c>
      <c r="M471">
        <v>0.36</v>
      </c>
      <c r="N471" t="s">
        <v>8</v>
      </c>
      <c r="O471" t="s">
        <v>35</v>
      </c>
      <c r="P471" t="s">
        <v>66</v>
      </c>
      <c r="Q471" t="s">
        <v>76</v>
      </c>
      <c r="R471">
        <v>90049</v>
      </c>
      <c r="S471">
        <v>42045</v>
      </c>
      <c r="T471">
        <v>42050</v>
      </c>
      <c r="U471">
        <v>-94.59</v>
      </c>
      <c r="V471">
        <v>58</v>
      </c>
      <c r="W471">
        <v>382.33</v>
      </c>
      <c r="X471">
        <v>54949</v>
      </c>
      <c r="Y471" t="s">
        <v>3217</v>
      </c>
    </row>
    <row r="472" spans="1:25" x14ac:dyDescent="0.2">
      <c r="A472">
        <v>3004</v>
      </c>
      <c r="B472" t="s">
        <v>1064</v>
      </c>
      <c r="C472" t="s">
        <v>23</v>
      </c>
      <c r="D472">
        <v>0.09</v>
      </c>
      <c r="E472">
        <v>20.98</v>
      </c>
      <c r="F472">
        <v>53.03</v>
      </c>
      <c r="G472" t="s">
        <v>2</v>
      </c>
      <c r="H472" t="s">
        <v>70</v>
      </c>
      <c r="I472" t="s">
        <v>24</v>
      </c>
      <c r="J472" t="s">
        <v>54</v>
      </c>
      <c r="K472" t="s">
        <v>33</v>
      </c>
      <c r="L472" t="s">
        <v>1066</v>
      </c>
      <c r="M472">
        <v>0.78</v>
      </c>
      <c r="N472" t="s">
        <v>8</v>
      </c>
      <c r="O472" t="s">
        <v>35</v>
      </c>
      <c r="P472" t="s">
        <v>66</v>
      </c>
      <c r="Q472" t="s">
        <v>76</v>
      </c>
      <c r="R472">
        <v>90049</v>
      </c>
      <c r="S472">
        <v>42045</v>
      </c>
      <c r="T472">
        <v>42052</v>
      </c>
      <c r="U472">
        <v>-293.74</v>
      </c>
      <c r="V472">
        <v>13</v>
      </c>
      <c r="W472">
        <v>356.61</v>
      </c>
      <c r="X472">
        <v>54949</v>
      </c>
      <c r="Y472" t="s">
        <v>3217</v>
      </c>
    </row>
    <row r="473" spans="1:25" x14ac:dyDescent="0.2">
      <c r="A473">
        <v>3006</v>
      </c>
      <c r="B473" t="s">
        <v>1067</v>
      </c>
      <c r="C473" t="s">
        <v>23</v>
      </c>
      <c r="D473">
        <v>0.08</v>
      </c>
      <c r="E473">
        <v>6.48</v>
      </c>
      <c r="F473">
        <v>6.81</v>
      </c>
      <c r="G473" t="s">
        <v>14</v>
      </c>
      <c r="H473" t="s">
        <v>70</v>
      </c>
      <c r="I473" t="s">
        <v>24</v>
      </c>
      <c r="J473" t="s">
        <v>64</v>
      </c>
      <c r="K473" t="s">
        <v>49</v>
      </c>
      <c r="L473" t="s">
        <v>1065</v>
      </c>
      <c r="M473">
        <v>0.36</v>
      </c>
      <c r="N473" t="s">
        <v>8</v>
      </c>
      <c r="O473" t="s">
        <v>35</v>
      </c>
      <c r="P473" t="s">
        <v>466</v>
      </c>
      <c r="Q473" t="s">
        <v>1068</v>
      </c>
      <c r="R473">
        <v>83402</v>
      </c>
      <c r="S473">
        <v>42045</v>
      </c>
      <c r="T473">
        <v>42050</v>
      </c>
      <c r="U473">
        <v>-49.186799999999998</v>
      </c>
      <c r="V473">
        <v>14</v>
      </c>
      <c r="W473">
        <v>92.29</v>
      </c>
      <c r="X473">
        <v>91388</v>
      </c>
      <c r="Y473" t="s">
        <v>3217</v>
      </c>
    </row>
    <row r="474" spans="1:25" x14ac:dyDescent="0.2">
      <c r="A474">
        <v>3006</v>
      </c>
      <c r="B474" t="s">
        <v>1067</v>
      </c>
      <c r="C474" t="s">
        <v>23</v>
      </c>
      <c r="D474">
        <v>0.09</v>
      </c>
      <c r="E474">
        <v>20.98</v>
      </c>
      <c r="F474">
        <v>53.03</v>
      </c>
      <c r="G474" t="s">
        <v>2</v>
      </c>
      <c r="H474" t="s">
        <v>70</v>
      </c>
      <c r="I474" t="s">
        <v>24</v>
      </c>
      <c r="J474" t="s">
        <v>54</v>
      </c>
      <c r="K474" t="s">
        <v>33</v>
      </c>
      <c r="L474" t="s">
        <v>1066</v>
      </c>
      <c r="M474">
        <v>0.78</v>
      </c>
      <c r="N474" t="s">
        <v>8</v>
      </c>
      <c r="O474" t="s">
        <v>35</v>
      </c>
      <c r="P474" t="s">
        <v>466</v>
      </c>
      <c r="Q474" t="s">
        <v>1068</v>
      </c>
      <c r="R474">
        <v>83402</v>
      </c>
      <c r="S474">
        <v>42045</v>
      </c>
      <c r="T474">
        <v>42052</v>
      </c>
      <c r="U474">
        <v>-152.7448</v>
      </c>
      <c r="V474">
        <v>3</v>
      </c>
      <c r="W474">
        <v>82.29</v>
      </c>
      <c r="X474">
        <v>91388</v>
      </c>
      <c r="Y474" t="s">
        <v>3217</v>
      </c>
    </row>
    <row r="475" spans="1:25" x14ac:dyDescent="0.2">
      <c r="A475">
        <v>1132</v>
      </c>
      <c r="B475" t="s">
        <v>1069</v>
      </c>
      <c r="C475" t="s">
        <v>92</v>
      </c>
      <c r="D475">
        <v>0.06</v>
      </c>
      <c r="E475">
        <v>6.37</v>
      </c>
      <c r="F475">
        <v>5.19</v>
      </c>
      <c r="G475" t="s">
        <v>14</v>
      </c>
      <c r="H475" t="s">
        <v>70</v>
      </c>
      <c r="I475" t="s">
        <v>24</v>
      </c>
      <c r="J475" t="s">
        <v>48</v>
      </c>
      <c r="K475" t="s">
        <v>49</v>
      </c>
      <c r="L475" t="s">
        <v>883</v>
      </c>
      <c r="M475">
        <v>0.38</v>
      </c>
      <c r="N475" t="s">
        <v>8</v>
      </c>
      <c r="O475" t="s">
        <v>28</v>
      </c>
      <c r="P475" t="s">
        <v>163</v>
      </c>
      <c r="Q475" t="s">
        <v>1070</v>
      </c>
      <c r="R475">
        <v>76039</v>
      </c>
      <c r="S475">
        <v>42045</v>
      </c>
      <c r="T475">
        <v>42046</v>
      </c>
      <c r="U475">
        <v>-48.219499999999996</v>
      </c>
      <c r="V475">
        <v>6</v>
      </c>
      <c r="W475">
        <v>37.700000000000003</v>
      </c>
      <c r="X475">
        <v>88101</v>
      </c>
      <c r="Y475" t="s">
        <v>3216</v>
      </c>
    </row>
    <row r="476" spans="1:25" x14ac:dyDescent="0.2">
      <c r="A476">
        <v>2145</v>
      </c>
      <c r="B476" t="s">
        <v>1071</v>
      </c>
      <c r="C476" t="s">
        <v>92</v>
      </c>
      <c r="D476">
        <v>0</v>
      </c>
      <c r="E476">
        <v>20.28</v>
      </c>
      <c r="F476">
        <v>14.39</v>
      </c>
      <c r="G476" t="s">
        <v>14</v>
      </c>
      <c r="H476" t="s">
        <v>70</v>
      </c>
      <c r="I476" t="s">
        <v>4</v>
      </c>
      <c r="J476" t="s">
        <v>102</v>
      </c>
      <c r="K476" t="s">
        <v>49</v>
      </c>
      <c r="L476" t="s">
        <v>686</v>
      </c>
      <c r="M476">
        <v>0.47</v>
      </c>
      <c r="N476" t="s">
        <v>8</v>
      </c>
      <c r="O476" t="s">
        <v>9</v>
      </c>
      <c r="P476" t="s">
        <v>99</v>
      </c>
      <c r="Q476" t="s">
        <v>1072</v>
      </c>
      <c r="R476">
        <v>33311</v>
      </c>
      <c r="S476">
        <v>42045</v>
      </c>
      <c r="T476">
        <v>42047</v>
      </c>
      <c r="U476">
        <v>15.678000000000001</v>
      </c>
      <c r="V476">
        <v>11</v>
      </c>
      <c r="W476">
        <v>237.83</v>
      </c>
      <c r="X476">
        <v>87072</v>
      </c>
      <c r="Y476" t="s">
        <v>3215</v>
      </c>
    </row>
    <row r="477" spans="1:25" x14ac:dyDescent="0.2">
      <c r="A477">
        <v>1633</v>
      </c>
      <c r="B477" t="s">
        <v>1073</v>
      </c>
      <c r="C477" t="s">
        <v>46</v>
      </c>
      <c r="D477">
        <v>0.03</v>
      </c>
      <c r="E477">
        <v>5.98</v>
      </c>
      <c r="F477">
        <v>3.85</v>
      </c>
      <c r="G477" t="s">
        <v>14</v>
      </c>
      <c r="H477" t="s">
        <v>47</v>
      </c>
      <c r="I477" t="s">
        <v>16</v>
      </c>
      <c r="J477" t="s">
        <v>17</v>
      </c>
      <c r="K477" t="s">
        <v>18</v>
      </c>
      <c r="L477" t="s">
        <v>1074</v>
      </c>
      <c r="M477">
        <v>0.68</v>
      </c>
      <c r="N477" t="s">
        <v>8</v>
      </c>
      <c r="O477" t="s">
        <v>9</v>
      </c>
      <c r="P477" t="s">
        <v>10</v>
      </c>
      <c r="Q477" t="s">
        <v>1075</v>
      </c>
      <c r="R477">
        <v>38637</v>
      </c>
      <c r="S477">
        <v>42045</v>
      </c>
      <c r="T477">
        <v>42047</v>
      </c>
      <c r="U477">
        <v>-76.106800000000007</v>
      </c>
      <c r="V477">
        <v>6</v>
      </c>
      <c r="W477">
        <v>38.54</v>
      </c>
      <c r="X477">
        <v>90531</v>
      </c>
      <c r="Y477" t="s">
        <v>3215</v>
      </c>
    </row>
    <row r="478" spans="1:25" x14ac:dyDescent="0.2">
      <c r="A478">
        <v>2302</v>
      </c>
      <c r="B478" t="s">
        <v>127</v>
      </c>
      <c r="C478" t="s">
        <v>1</v>
      </c>
      <c r="D478">
        <v>7.0000000000000007E-2</v>
      </c>
      <c r="E478">
        <v>270.98</v>
      </c>
      <c r="F478">
        <v>50</v>
      </c>
      <c r="G478" t="s">
        <v>2</v>
      </c>
      <c r="H478" t="s">
        <v>70</v>
      </c>
      <c r="I478" t="s">
        <v>4</v>
      </c>
      <c r="J478" t="s">
        <v>85</v>
      </c>
      <c r="K478" t="s">
        <v>33</v>
      </c>
      <c r="L478" t="s">
        <v>1076</v>
      </c>
      <c r="M478">
        <v>0.77</v>
      </c>
      <c r="N478" t="s">
        <v>8</v>
      </c>
      <c r="O478" t="s">
        <v>9</v>
      </c>
      <c r="P478" t="s">
        <v>99</v>
      </c>
      <c r="Q478" t="s">
        <v>130</v>
      </c>
      <c r="R478">
        <v>32404</v>
      </c>
      <c r="S478">
        <v>42046</v>
      </c>
      <c r="T478">
        <v>42048</v>
      </c>
      <c r="U478">
        <v>27.725999999999999</v>
      </c>
      <c r="V478">
        <v>9</v>
      </c>
      <c r="W478">
        <v>2439.37</v>
      </c>
      <c r="X478">
        <v>87695</v>
      </c>
      <c r="Y478" t="s">
        <v>3215</v>
      </c>
    </row>
    <row r="479" spans="1:25" x14ac:dyDescent="0.2">
      <c r="A479">
        <v>2303</v>
      </c>
      <c r="B479" t="s">
        <v>132</v>
      </c>
      <c r="C479" t="s">
        <v>1</v>
      </c>
      <c r="D479">
        <v>7.0000000000000007E-2</v>
      </c>
      <c r="E479">
        <v>270.98</v>
      </c>
      <c r="F479">
        <v>50</v>
      </c>
      <c r="G479" t="s">
        <v>2</v>
      </c>
      <c r="H479" t="s">
        <v>70</v>
      </c>
      <c r="I479" t="s">
        <v>4</v>
      </c>
      <c r="J479" t="s">
        <v>85</v>
      </c>
      <c r="K479" t="s">
        <v>33</v>
      </c>
      <c r="L479" t="s">
        <v>1076</v>
      </c>
      <c r="M479">
        <v>0.77</v>
      </c>
      <c r="N479" t="s">
        <v>8</v>
      </c>
      <c r="O479" t="s">
        <v>87</v>
      </c>
      <c r="P479" t="s">
        <v>88</v>
      </c>
      <c r="Q479" t="s">
        <v>89</v>
      </c>
      <c r="R479">
        <v>10011</v>
      </c>
      <c r="S479">
        <v>42046</v>
      </c>
      <c r="T479">
        <v>42048</v>
      </c>
      <c r="U479">
        <v>-96.05</v>
      </c>
      <c r="V479">
        <v>36</v>
      </c>
      <c r="W479">
        <v>9757.48</v>
      </c>
      <c r="X479">
        <v>47493</v>
      </c>
      <c r="Y479" t="s">
        <v>3218</v>
      </c>
    </row>
    <row r="480" spans="1:25" x14ac:dyDescent="0.2">
      <c r="A480">
        <v>1354</v>
      </c>
      <c r="B480" t="s">
        <v>1077</v>
      </c>
      <c r="C480" t="s">
        <v>13</v>
      </c>
      <c r="D480">
        <v>0.1</v>
      </c>
      <c r="E480">
        <v>4.13</v>
      </c>
      <c r="F480">
        <v>0.99</v>
      </c>
      <c r="G480" t="s">
        <v>14</v>
      </c>
      <c r="H480" t="s">
        <v>15</v>
      </c>
      <c r="I480" t="s">
        <v>24</v>
      </c>
      <c r="J480" t="s">
        <v>128</v>
      </c>
      <c r="K480" t="s">
        <v>49</v>
      </c>
      <c r="L480" t="s">
        <v>302</v>
      </c>
      <c r="M480">
        <v>0.39</v>
      </c>
      <c r="N480" t="s">
        <v>8</v>
      </c>
      <c r="O480" t="s">
        <v>28</v>
      </c>
      <c r="P480" t="s">
        <v>163</v>
      </c>
      <c r="Q480" t="s">
        <v>1078</v>
      </c>
      <c r="R480">
        <v>76086</v>
      </c>
      <c r="S480">
        <v>42046</v>
      </c>
      <c r="T480">
        <v>42046</v>
      </c>
      <c r="U480">
        <v>-1.0711999999999999</v>
      </c>
      <c r="V480">
        <v>2</v>
      </c>
      <c r="W480">
        <v>8.3000000000000007</v>
      </c>
      <c r="X480">
        <v>91209</v>
      </c>
      <c r="Y480" t="s">
        <v>3216</v>
      </c>
    </row>
    <row r="481" spans="1:25" x14ac:dyDescent="0.2">
      <c r="A481">
        <v>1354</v>
      </c>
      <c r="B481" t="s">
        <v>1077</v>
      </c>
      <c r="C481" t="s">
        <v>13</v>
      </c>
      <c r="D481">
        <v>0.04</v>
      </c>
      <c r="E481">
        <v>4.9800000000000004</v>
      </c>
      <c r="F481">
        <v>0.49</v>
      </c>
      <c r="G481" t="s">
        <v>14</v>
      </c>
      <c r="H481" t="s">
        <v>15</v>
      </c>
      <c r="I481" t="s">
        <v>24</v>
      </c>
      <c r="J481" t="s">
        <v>128</v>
      </c>
      <c r="K481" t="s">
        <v>49</v>
      </c>
      <c r="L481" t="s">
        <v>1079</v>
      </c>
      <c r="M481">
        <v>0.39</v>
      </c>
      <c r="N481" t="s">
        <v>8</v>
      </c>
      <c r="O481" t="s">
        <v>28</v>
      </c>
      <c r="P481" t="s">
        <v>163</v>
      </c>
      <c r="Q481" t="s">
        <v>1078</v>
      </c>
      <c r="R481">
        <v>76086</v>
      </c>
      <c r="S481">
        <v>42046</v>
      </c>
      <c r="T481">
        <v>42048</v>
      </c>
      <c r="U481">
        <v>4.4104000000000001</v>
      </c>
      <c r="V481">
        <v>2</v>
      </c>
      <c r="W481">
        <v>10.039999999999999</v>
      </c>
      <c r="X481">
        <v>91209</v>
      </c>
      <c r="Y481" t="s">
        <v>3216</v>
      </c>
    </row>
    <row r="482" spans="1:25" x14ac:dyDescent="0.2">
      <c r="A482">
        <v>2072</v>
      </c>
      <c r="B482" t="s">
        <v>896</v>
      </c>
      <c r="C482" t="s">
        <v>13</v>
      </c>
      <c r="D482">
        <v>0.09</v>
      </c>
      <c r="E482">
        <v>260.98</v>
      </c>
      <c r="F482">
        <v>41.91</v>
      </c>
      <c r="G482" t="s">
        <v>2</v>
      </c>
      <c r="H482" t="s">
        <v>70</v>
      </c>
      <c r="I482" t="s">
        <v>4</v>
      </c>
      <c r="J482" t="s">
        <v>93</v>
      </c>
      <c r="K482" t="s">
        <v>6</v>
      </c>
      <c r="L482" t="s">
        <v>411</v>
      </c>
      <c r="M482">
        <v>0.59</v>
      </c>
      <c r="N482" t="s">
        <v>8</v>
      </c>
      <c r="O482" t="s">
        <v>28</v>
      </c>
      <c r="P482" t="s">
        <v>265</v>
      </c>
      <c r="Q482" t="s">
        <v>898</v>
      </c>
      <c r="R482">
        <v>48505</v>
      </c>
      <c r="S482">
        <v>42046</v>
      </c>
      <c r="T482">
        <v>42048</v>
      </c>
      <c r="U482">
        <v>1307.2692</v>
      </c>
      <c r="V482">
        <v>14</v>
      </c>
      <c r="W482">
        <v>3377.06</v>
      </c>
      <c r="X482">
        <v>88556</v>
      </c>
      <c r="Y482" t="s">
        <v>3216</v>
      </c>
    </row>
    <row r="483" spans="1:25" x14ac:dyDescent="0.2">
      <c r="A483">
        <v>2072</v>
      </c>
      <c r="B483" t="s">
        <v>896</v>
      </c>
      <c r="C483" t="s">
        <v>13</v>
      </c>
      <c r="D483">
        <v>0.01</v>
      </c>
      <c r="E483">
        <v>10.52</v>
      </c>
      <c r="F483">
        <v>7.94</v>
      </c>
      <c r="G483" t="s">
        <v>14</v>
      </c>
      <c r="H483" t="s">
        <v>70</v>
      </c>
      <c r="I483" t="s">
        <v>4</v>
      </c>
      <c r="J483" t="s">
        <v>102</v>
      </c>
      <c r="K483" t="s">
        <v>18</v>
      </c>
      <c r="L483" t="s">
        <v>1080</v>
      </c>
      <c r="M483">
        <v>0.52</v>
      </c>
      <c r="N483" t="s">
        <v>8</v>
      </c>
      <c r="O483" t="s">
        <v>28</v>
      </c>
      <c r="P483" t="s">
        <v>265</v>
      </c>
      <c r="Q483" t="s">
        <v>898</v>
      </c>
      <c r="R483">
        <v>48505</v>
      </c>
      <c r="S483">
        <v>42046</v>
      </c>
      <c r="T483">
        <v>42048</v>
      </c>
      <c r="U483">
        <v>-15.8184</v>
      </c>
      <c r="V483">
        <v>11</v>
      </c>
      <c r="W483">
        <v>123.93</v>
      </c>
      <c r="X483">
        <v>88556</v>
      </c>
      <c r="Y483" t="s">
        <v>3216</v>
      </c>
    </row>
    <row r="484" spans="1:25" x14ac:dyDescent="0.2">
      <c r="A484">
        <v>2072</v>
      </c>
      <c r="B484" t="s">
        <v>896</v>
      </c>
      <c r="C484" t="s">
        <v>13</v>
      </c>
      <c r="D484">
        <v>0.02</v>
      </c>
      <c r="E484">
        <v>5.98</v>
      </c>
      <c r="F484">
        <v>7.5</v>
      </c>
      <c r="G484" t="s">
        <v>63</v>
      </c>
      <c r="H484" t="s">
        <v>70</v>
      </c>
      <c r="I484" t="s">
        <v>24</v>
      </c>
      <c r="J484" t="s">
        <v>64</v>
      </c>
      <c r="K484" t="s">
        <v>49</v>
      </c>
      <c r="L484" t="s">
        <v>1081</v>
      </c>
      <c r="M484">
        <v>0.4</v>
      </c>
      <c r="N484" t="s">
        <v>8</v>
      </c>
      <c r="O484" t="s">
        <v>28</v>
      </c>
      <c r="P484" t="s">
        <v>265</v>
      </c>
      <c r="Q484" t="s">
        <v>898</v>
      </c>
      <c r="R484">
        <v>48505</v>
      </c>
      <c r="S484">
        <v>42046</v>
      </c>
      <c r="T484">
        <v>42048</v>
      </c>
      <c r="U484">
        <v>-55.8324</v>
      </c>
      <c r="V484">
        <v>14</v>
      </c>
      <c r="W484">
        <v>93.96</v>
      </c>
      <c r="X484">
        <v>88556</v>
      </c>
      <c r="Y484" t="s">
        <v>3216</v>
      </c>
    </row>
    <row r="485" spans="1:25" x14ac:dyDescent="0.2">
      <c r="A485">
        <v>2489</v>
      </c>
      <c r="B485" t="s">
        <v>427</v>
      </c>
      <c r="C485" t="s">
        <v>13</v>
      </c>
      <c r="D485">
        <v>0.01</v>
      </c>
      <c r="E485">
        <v>2036.48</v>
      </c>
      <c r="F485">
        <v>14.7</v>
      </c>
      <c r="G485" t="s">
        <v>2</v>
      </c>
      <c r="H485" t="s">
        <v>15</v>
      </c>
      <c r="I485" t="s">
        <v>16</v>
      </c>
      <c r="J485" t="s">
        <v>32</v>
      </c>
      <c r="K485" t="s">
        <v>33</v>
      </c>
      <c r="L485" t="s">
        <v>34</v>
      </c>
      <c r="M485">
        <v>0.55000000000000004</v>
      </c>
      <c r="N485" t="s">
        <v>8</v>
      </c>
      <c r="O485" t="s">
        <v>35</v>
      </c>
      <c r="P485" t="s">
        <v>66</v>
      </c>
      <c r="Q485" t="s">
        <v>429</v>
      </c>
      <c r="R485">
        <v>94521</v>
      </c>
      <c r="S485">
        <v>42046</v>
      </c>
      <c r="T485">
        <v>42048</v>
      </c>
      <c r="U485">
        <v>-1596.7457999999999</v>
      </c>
      <c r="V485">
        <v>2</v>
      </c>
      <c r="W485">
        <v>3786.84</v>
      </c>
      <c r="X485">
        <v>86883</v>
      </c>
      <c r="Y485" t="s">
        <v>3217</v>
      </c>
    </row>
    <row r="486" spans="1:25" x14ac:dyDescent="0.2">
      <c r="A486">
        <v>2778</v>
      </c>
      <c r="B486" t="s">
        <v>1082</v>
      </c>
      <c r="C486" t="s">
        <v>13</v>
      </c>
      <c r="D486">
        <v>0.05</v>
      </c>
      <c r="E486">
        <v>205.99</v>
      </c>
      <c r="F486">
        <v>8.99</v>
      </c>
      <c r="G486" t="s">
        <v>63</v>
      </c>
      <c r="H486" t="s">
        <v>15</v>
      </c>
      <c r="I486" t="s">
        <v>16</v>
      </c>
      <c r="J486" t="s">
        <v>111</v>
      </c>
      <c r="K486" t="s">
        <v>49</v>
      </c>
      <c r="L486" t="s">
        <v>1083</v>
      </c>
      <c r="M486">
        <v>0.57999999999999996</v>
      </c>
      <c r="N486" t="s">
        <v>8</v>
      </c>
      <c r="O486" t="s">
        <v>9</v>
      </c>
      <c r="P486" t="s">
        <v>73</v>
      </c>
      <c r="Q486" t="s">
        <v>1084</v>
      </c>
      <c r="R486">
        <v>28403</v>
      </c>
      <c r="S486">
        <v>42046</v>
      </c>
      <c r="T486">
        <v>42047</v>
      </c>
      <c r="U486">
        <v>111.05249999999999</v>
      </c>
      <c r="V486">
        <v>12</v>
      </c>
      <c r="W486">
        <v>2118.9899999999998</v>
      </c>
      <c r="X486">
        <v>87160</v>
      </c>
      <c r="Y486" t="s">
        <v>3215</v>
      </c>
    </row>
    <row r="487" spans="1:25" x14ac:dyDescent="0.2">
      <c r="A487">
        <v>2778</v>
      </c>
      <c r="B487" t="s">
        <v>1082</v>
      </c>
      <c r="C487" t="s">
        <v>13</v>
      </c>
      <c r="D487">
        <v>0.08</v>
      </c>
      <c r="E487">
        <v>205.99</v>
      </c>
      <c r="F487">
        <v>8.99</v>
      </c>
      <c r="G487" t="s">
        <v>14</v>
      </c>
      <c r="H487" t="s">
        <v>15</v>
      </c>
      <c r="I487" t="s">
        <v>16</v>
      </c>
      <c r="J487" t="s">
        <v>111</v>
      </c>
      <c r="K487" t="s">
        <v>49</v>
      </c>
      <c r="L487" t="s">
        <v>639</v>
      </c>
      <c r="M487">
        <v>0.56000000000000005</v>
      </c>
      <c r="N487" t="s">
        <v>8</v>
      </c>
      <c r="O487" t="s">
        <v>9</v>
      </c>
      <c r="P487" t="s">
        <v>73</v>
      </c>
      <c r="Q487" t="s">
        <v>1084</v>
      </c>
      <c r="R487">
        <v>28403</v>
      </c>
      <c r="S487">
        <v>42046</v>
      </c>
      <c r="T487">
        <v>42047</v>
      </c>
      <c r="U487">
        <v>-1963.752</v>
      </c>
      <c r="V487">
        <v>5</v>
      </c>
      <c r="W487">
        <v>837.64</v>
      </c>
      <c r="X487">
        <v>87160</v>
      </c>
      <c r="Y487" t="s">
        <v>3215</v>
      </c>
    </row>
    <row r="488" spans="1:25" x14ac:dyDescent="0.2">
      <c r="A488">
        <v>1815</v>
      </c>
      <c r="B488" t="s">
        <v>1085</v>
      </c>
      <c r="C488" t="s">
        <v>92</v>
      </c>
      <c r="D488">
        <v>0.06</v>
      </c>
      <c r="E488">
        <v>90.97</v>
      </c>
      <c r="F488">
        <v>14</v>
      </c>
      <c r="G488" t="s">
        <v>2</v>
      </c>
      <c r="H488" t="s">
        <v>47</v>
      </c>
      <c r="I488" t="s">
        <v>16</v>
      </c>
      <c r="J488" t="s">
        <v>32</v>
      </c>
      <c r="K488" t="s">
        <v>33</v>
      </c>
      <c r="L488" t="s">
        <v>1086</v>
      </c>
      <c r="M488">
        <v>0.36</v>
      </c>
      <c r="N488" t="s">
        <v>8</v>
      </c>
      <c r="O488" t="s">
        <v>9</v>
      </c>
      <c r="P488" t="s">
        <v>10</v>
      </c>
      <c r="Q488" t="s">
        <v>1087</v>
      </c>
      <c r="R488">
        <v>39208</v>
      </c>
      <c r="S488">
        <v>42046</v>
      </c>
      <c r="T488">
        <v>42047</v>
      </c>
      <c r="U488">
        <v>47.334000000000003</v>
      </c>
      <c r="V488">
        <v>14</v>
      </c>
      <c r="W488">
        <v>1263.3499999999999</v>
      </c>
      <c r="X488">
        <v>90525</v>
      </c>
      <c r="Y488" t="s">
        <v>3215</v>
      </c>
    </row>
    <row r="489" spans="1:25" x14ac:dyDescent="0.2">
      <c r="A489">
        <v>757</v>
      </c>
      <c r="B489" t="s">
        <v>1088</v>
      </c>
      <c r="C489" t="s">
        <v>46</v>
      </c>
      <c r="D489">
        <v>0.03</v>
      </c>
      <c r="E489">
        <v>37.94</v>
      </c>
      <c r="F489">
        <v>5.08</v>
      </c>
      <c r="G489" t="s">
        <v>14</v>
      </c>
      <c r="H489" t="s">
        <v>47</v>
      </c>
      <c r="I489" t="s">
        <v>24</v>
      </c>
      <c r="J489" t="s">
        <v>64</v>
      </c>
      <c r="K489" t="s">
        <v>26</v>
      </c>
      <c r="L489" t="s">
        <v>1089</v>
      </c>
      <c r="M489">
        <v>0.38</v>
      </c>
      <c r="N489" t="s">
        <v>8</v>
      </c>
      <c r="O489" t="s">
        <v>35</v>
      </c>
      <c r="P489" t="s">
        <v>115</v>
      </c>
      <c r="Q489" t="s">
        <v>1090</v>
      </c>
      <c r="R489">
        <v>97062</v>
      </c>
      <c r="S489">
        <v>42046</v>
      </c>
      <c r="T489">
        <v>42048</v>
      </c>
      <c r="U489">
        <v>-7.5244</v>
      </c>
      <c r="V489">
        <v>1</v>
      </c>
      <c r="W489">
        <v>39.97</v>
      </c>
      <c r="X489">
        <v>90258</v>
      </c>
      <c r="Y489" t="s">
        <v>3217</v>
      </c>
    </row>
    <row r="490" spans="1:25" x14ac:dyDescent="0.2">
      <c r="A490">
        <v>16</v>
      </c>
      <c r="B490" t="s">
        <v>1091</v>
      </c>
      <c r="C490" t="s">
        <v>13</v>
      </c>
      <c r="D490">
        <v>0.04</v>
      </c>
      <c r="E490">
        <v>2.98</v>
      </c>
      <c r="F490">
        <v>1.58</v>
      </c>
      <c r="G490" t="s">
        <v>14</v>
      </c>
      <c r="H490" t="s">
        <v>3</v>
      </c>
      <c r="I490" t="s">
        <v>24</v>
      </c>
      <c r="J490" t="s">
        <v>152</v>
      </c>
      <c r="K490" t="s">
        <v>26</v>
      </c>
      <c r="L490" t="s">
        <v>1092</v>
      </c>
      <c r="M490">
        <v>0.39</v>
      </c>
      <c r="N490" t="s">
        <v>8</v>
      </c>
      <c r="O490" t="s">
        <v>87</v>
      </c>
      <c r="P490" t="s">
        <v>88</v>
      </c>
      <c r="Q490" t="s">
        <v>1093</v>
      </c>
      <c r="R490">
        <v>13210</v>
      </c>
      <c r="S490">
        <v>42047</v>
      </c>
      <c r="T490">
        <v>42050</v>
      </c>
      <c r="U490">
        <v>2.63</v>
      </c>
      <c r="V490">
        <v>6</v>
      </c>
      <c r="W490">
        <v>18.8</v>
      </c>
      <c r="X490">
        <v>86836</v>
      </c>
      <c r="Y490" t="s">
        <v>3218</v>
      </c>
    </row>
    <row r="491" spans="1:25" x14ac:dyDescent="0.2">
      <c r="A491">
        <v>16</v>
      </c>
      <c r="B491" t="s">
        <v>1091</v>
      </c>
      <c r="C491" t="s">
        <v>13</v>
      </c>
      <c r="D491">
        <v>0.05</v>
      </c>
      <c r="E491">
        <v>115.99</v>
      </c>
      <c r="F491">
        <v>2.5</v>
      </c>
      <c r="G491" t="s">
        <v>14</v>
      </c>
      <c r="H491" t="s">
        <v>3</v>
      </c>
      <c r="I491" t="s">
        <v>16</v>
      </c>
      <c r="J491" t="s">
        <v>111</v>
      </c>
      <c r="K491" t="s">
        <v>49</v>
      </c>
      <c r="L491" t="s">
        <v>1094</v>
      </c>
      <c r="M491">
        <v>0.55000000000000004</v>
      </c>
      <c r="N491" t="s">
        <v>8</v>
      </c>
      <c r="O491" t="s">
        <v>87</v>
      </c>
      <c r="P491" t="s">
        <v>88</v>
      </c>
      <c r="Q491" t="s">
        <v>1093</v>
      </c>
      <c r="R491">
        <v>13210</v>
      </c>
      <c r="S491">
        <v>42047</v>
      </c>
      <c r="T491">
        <v>42049</v>
      </c>
      <c r="U491">
        <v>652.73310000000004</v>
      </c>
      <c r="V491">
        <v>10</v>
      </c>
      <c r="W491">
        <v>945.99</v>
      </c>
      <c r="X491">
        <v>86836</v>
      </c>
      <c r="Y491" t="s">
        <v>3218</v>
      </c>
    </row>
    <row r="492" spans="1:25" x14ac:dyDescent="0.2">
      <c r="A492">
        <v>190</v>
      </c>
      <c r="B492" t="s">
        <v>1095</v>
      </c>
      <c r="C492" t="s">
        <v>13</v>
      </c>
      <c r="D492">
        <v>0.1</v>
      </c>
      <c r="E492">
        <v>58.1</v>
      </c>
      <c r="F492">
        <v>1.49</v>
      </c>
      <c r="G492" t="s">
        <v>14</v>
      </c>
      <c r="H492" t="s">
        <v>70</v>
      </c>
      <c r="I492" t="s">
        <v>24</v>
      </c>
      <c r="J492" t="s">
        <v>48</v>
      </c>
      <c r="K492" t="s">
        <v>49</v>
      </c>
      <c r="L492" t="s">
        <v>598</v>
      </c>
      <c r="M492">
        <v>0.38</v>
      </c>
      <c r="N492" t="s">
        <v>8</v>
      </c>
      <c r="O492" t="s">
        <v>28</v>
      </c>
      <c r="P492" t="s">
        <v>79</v>
      </c>
      <c r="Q492" t="s">
        <v>1096</v>
      </c>
      <c r="R492">
        <v>60004</v>
      </c>
      <c r="S492">
        <v>42047</v>
      </c>
      <c r="T492">
        <v>42048</v>
      </c>
      <c r="U492">
        <v>113.6499</v>
      </c>
      <c r="V492">
        <v>3</v>
      </c>
      <c r="W492">
        <v>164.71</v>
      </c>
      <c r="X492">
        <v>89092</v>
      </c>
      <c r="Y492" t="s">
        <v>3216</v>
      </c>
    </row>
    <row r="493" spans="1:25" x14ac:dyDescent="0.2">
      <c r="A493">
        <v>191</v>
      </c>
      <c r="B493" t="s">
        <v>1097</v>
      </c>
      <c r="C493" t="s">
        <v>13</v>
      </c>
      <c r="D493">
        <v>0.01</v>
      </c>
      <c r="E493">
        <v>80.48</v>
      </c>
      <c r="F493">
        <v>4.5</v>
      </c>
      <c r="G493" t="s">
        <v>14</v>
      </c>
      <c r="H493" t="s">
        <v>70</v>
      </c>
      <c r="I493" t="s">
        <v>24</v>
      </c>
      <c r="J493" t="s">
        <v>71</v>
      </c>
      <c r="K493" t="s">
        <v>49</v>
      </c>
      <c r="L493" t="s">
        <v>1098</v>
      </c>
      <c r="M493">
        <v>0.55000000000000004</v>
      </c>
      <c r="N493" t="s">
        <v>8</v>
      </c>
      <c r="O493" t="s">
        <v>28</v>
      </c>
      <c r="P493" t="s">
        <v>79</v>
      </c>
      <c r="Q493" t="s">
        <v>1099</v>
      </c>
      <c r="R493">
        <v>60505</v>
      </c>
      <c r="S493">
        <v>42047</v>
      </c>
      <c r="T493">
        <v>42050</v>
      </c>
      <c r="U493">
        <v>-35.474400000000003</v>
      </c>
      <c r="V493">
        <v>1</v>
      </c>
      <c r="W493">
        <v>79.680000000000007</v>
      </c>
      <c r="X493">
        <v>89092</v>
      </c>
      <c r="Y493" t="s">
        <v>3216</v>
      </c>
    </row>
    <row r="494" spans="1:25" x14ac:dyDescent="0.2">
      <c r="A494">
        <v>3046</v>
      </c>
      <c r="B494" t="s">
        <v>1100</v>
      </c>
      <c r="C494" t="s">
        <v>13</v>
      </c>
      <c r="D494">
        <v>0.05</v>
      </c>
      <c r="E494">
        <v>120.98</v>
      </c>
      <c r="F494">
        <v>30</v>
      </c>
      <c r="G494" t="s">
        <v>2</v>
      </c>
      <c r="H494" t="s">
        <v>3</v>
      </c>
      <c r="I494" t="s">
        <v>4</v>
      </c>
      <c r="J494" t="s">
        <v>85</v>
      </c>
      <c r="K494" t="s">
        <v>33</v>
      </c>
      <c r="L494" t="s">
        <v>1101</v>
      </c>
      <c r="M494">
        <v>0.64</v>
      </c>
      <c r="N494" t="s">
        <v>8</v>
      </c>
      <c r="O494" t="s">
        <v>28</v>
      </c>
      <c r="P494" t="s">
        <v>513</v>
      </c>
      <c r="Q494" t="s">
        <v>734</v>
      </c>
      <c r="R494">
        <v>66209</v>
      </c>
      <c r="S494">
        <v>42047</v>
      </c>
      <c r="T494">
        <v>42049</v>
      </c>
      <c r="U494">
        <v>-78.759200000000007</v>
      </c>
      <c r="V494">
        <v>2</v>
      </c>
      <c r="W494">
        <v>251.06</v>
      </c>
      <c r="X494">
        <v>86103</v>
      </c>
      <c r="Y494" t="s">
        <v>3216</v>
      </c>
    </row>
    <row r="495" spans="1:25" x14ac:dyDescent="0.2">
      <c r="A495">
        <v>954</v>
      </c>
      <c r="B495" t="s">
        <v>1102</v>
      </c>
      <c r="C495" t="s">
        <v>23</v>
      </c>
      <c r="D495">
        <v>0.1</v>
      </c>
      <c r="E495">
        <v>7.31</v>
      </c>
      <c r="F495">
        <v>0.49</v>
      </c>
      <c r="G495" t="s">
        <v>14</v>
      </c>
      <c r="H495" t="s">
        <v>3</v>
      </c>
      <c r="I495" t="s">
        <v>24</v>
      </c>
      <c r="J495" t="s">
        <v>128</v>
      </c>
      <c r="K495" t="s">
        <v>49</v>
      </c>
      <c r="L495" t="s">
        <v>1103</v>
      </c>
      <c r="M495">
        <v>0.38</v>
      </c>
      <c r="N495" t="s">
        <v>8</v>
      </c>
      <c r="O495" t="s">
        <v>28</v>
      </c>
      <c r="P495" t="s">
        <v>163</v>
      </c>
      <c r="Q495" t="s">
        <v>1104</v>
      </c>
      <c r="R495">
        <v>75067</v>
      </c>
      <c r="S495">
        <v>42047</v>
      </c>
      <c r="T495">
        <v>42056</v>
      </c>
      <c r="U495">
        <v>19.064699999999998</v>
      </c>
      <c r="V495">
        <v>4</v>
      </c>
      <c r="W495">
        <v>27.63</v>
      </c>
      <c r="X495">
        <v>90771</v>
      </c>
      <c r="Y495" t="s">
        <v>3216</v>
      </c>
    </row>
    <row r="496" spans="1:25" x14ac:dyDescent="0.2">
      <c r="A496">
        <v>954</v>
      </c>
      <c r="B496" t="s">
        <v>1102</v>
      </c>
      <c r="C496" t="s">
        <v>23</v>
      </c>
      <c r="D496">
        <v>0.08</v>
      </c>
      <c r="E496">
        <v>6.7</v>
      </c>
      <c r="F496">
        <v>1.56</v>
      </c>
      <c r="G496" t="s">
        <v>14</v>
      </c>
      <c r="H496" t="s">
        <v>3</v>
      </c>
      <c r="I496" t="s">
        <v>24</v>
      </c>
      <c r="J496" t="s">
        <v>25</v>
      </c>
      <c r="K496" t="s">
        <v>26</v>
      </c>
      <c r="L496" t="s">
        <v>1022</v>
      </c>
      <c r="M496">
        <v>0.52</v>
      </c>
      <c r="N496" t="s">
        <v>8</v>
      </c>
      <c r="O496" t="s">
        <v>28</v>
      </c>
      <c r="P496" t="s">
        <v>163</v>
      </c>
      <c r="Q496" t="s">
        <v>1104</v>
      </c>
      <c r="R496">
        <v>75067</v>
      </c>
      <c r="S496">
        <v>42047</v>
      </c>
      <c r="T496">
        <v>42047</v>
      </c>
      <c r="U496">
        <v>10.56</v>
      </c>
      <c r="V496">
        <v>5</v>
      </c>
      <c r="W496">
        <v>31.21</v>
      </c>
      <c r="X496">
        <v>90771</v>
      </c>
      <c r="Y496" t="s">
        <v>3216</v>
      </c>
    </row>
    <row r="497" spans="1:25" x14ac:dyDescent="0.2">
      <c r="A497">
        <v>1743</v>
      </c>
      <c r="B497" t="s">
        <v>1105</v>
      </c>
      <c r="C497" t="s">
        <v>92</v>
      </c>
      <c r="D497">
        <v>0</v>
      </c>
      <c r="E497">
        <v>55.99</v>
      </c>
      <c r="F497">
        <v>2.5</v>
      </c>
      <c r="G497" t="s">
        <v>14</v>
      </c>
      <c r="H497" t="s">
        <v>15</v>
      </c>
      <c r="I497" t="s">
        <v>16</v>
      </c>
      <c r="J497" t="s">
        <v>111</v>
      </c>
      <c r="K497" t="s">
        <v>18</v>
      </c>
      <c r="L497" t="s">
        <v>1106</v>
      </c>
      <c r="M497">
        <v>0.83</v>
      </c>
      <c r="N497" t="s">
        <v>8</v>
      </c>
      <c r="O497" t="s">
        <v>28</v>
      </c>
      <c r="P497" t="s">
        <v>163</v>
      </c>
      <c r="Q497" t="s">
        <v>1107</v>
      </c>
      <c r="R497">
        <v>77546</v>
      </c>
      <c r="S497">
        <v>42047</v>
      </c>
      <c r="T497">
        <v>42049</v>
      </c>
      <c r="U497">
        <v>-121.05808</v>
      </c>
      <c r="V497">
        <v>1</v>
      </c>
      <c r="W497">
        <v>52.1</v>
      </c>
      <c r="X497">
        <v>91025</v>
      </c>
      <c r="Y497" t="s">
        <v>3216</v>
      </c>
    </row>
    <row r="498" spans="1:25" x14ac:dyDescent="0.2">
      <c r="A498">
        <v>2553</v>
      </c>
      <c r="B498" t="s">
        <v>1108</v>
      </c>
      <c r="C498" t="s">
        <v>92</v>
      </c>
      <c r="D498">
        <v>0.03</v>
      </c>
      <c r="E498">
        <v>12.53</v>
      </c>
      <c r="F498">
        <v>7.17</v>
      </c>
      <c r="G498" t="s">
        <v>14</v>
      </c>
      <c r="H498" t="s">
        <v>47</v>
      </c>
      <c r="I498" t="s">
        <v>24</v>
      </c>
      <c r="J498" t="s">
        <v>48</v>
      </c>
      <c r="K498" t="s">
        <v>49</v>
      </c>
      <c r="L498" t="s">
        <v>1109</v>
      </c>
      <c r="M498">
        <v>0.38</v>
      </c>
      <c r="N498" t="s">
        <v>8</v>
      </c>
      <c r="O498" t="s">
        <v>28</v>
      </c>
      <c r="P498" t="s">
        <v>333</v>
      </c>
      <c r="Q498" t="s">
        <v>1110</v>
      </c>
      <c r="R498">
        <v>53142</v>
      </c>
      <c r="S498">
        <v>42047</v>
      </c>
      <c r="T498">
        <v>42048</v>
      </c>
      <c r="U498">
        <v>-20.320499999999999</v>
      </c>
      <c r="V498">
        <v>1</v>
      </c>
      <c r="W498">
        <v>19.32</v>
      </c>
      <c r="X498">
        <v>86528</v>
      </c>
      <c r="Y498" t="s">
        <v>3216</v>
      </c>
    </row>
    <row r="499" spans="1:25" x14ac:dyDescent="0.2">
      <c r="A499">
        <v>3324</v>
      </c>
      <c r="B499" t="s">
        <v>1111</v>
      </c>
      <c r="C499" t="s">
        <v>92</v>
      </c>
      <c r="D499">
        <v>0.05</v>
      </c>
      <c r="E499">
        <v>6.48</v>
      </c>
      <c r="F499">
        <v>8.19</v>
      </c>
      <c r="G499" t="s">
        <v>14</v>
      </c>
      <c r="H499" t="s">
        <v>15</v>
      </c>
      <c r="I499" t="s">
        <v>24</v>
      </c>
      <c r="J499" t="s">
        <v>64</v>
      </c>
      <c r="K499" t="s">
        <v>49</v>
      </c>
      <c r="L499" t="s">
        <v>875</v>
      </c>
      <c r="M499">
        <v>0.37</v>
      </c>
      <c r="N499" t="s">
        <v>8</v>
      </c>
      <c r="O499" t="s">
        <v>35</v>
      </c>
      <c r="P499" t="s">
        <v>564</v>
      </c>
      <c r="Q499" t="s">
        <v>1112</v>
      </c>
      <c r="R499">
        <v>85335</v>
      </c>
      <c r="S499">
        <v>42047</v>
      </c>
      <c r="T499">
        <v>42050</v>
      </c>
      <c r="U499">
        <v>-164.18</v>
      </c>
      <c r="V499">
        <v>9</v>
      </c>
      <c r="W499">
        <v>58.5</v>
      </c>
      <c r="X499">
        <v>90985</v>
      </c>
      <c r="Y499" t="s">
        <v>3217</v>
      </c>
    </row>
    <row r="500" spans="1:25" x14ac:dyDescent="0.2">
      <c r="A500">
        <v>3369</v>
      </c>
      <c r="B500" t="s">
        <v>1113</v>
      </c>
      <c r="C500" t="s">
        <v>92</v>
      </c>
      <c r="D500">
        <v>0.06</v>
      </c>
      <c r="E500">
        <v>7.1</v>
      </c>
      <c r="F500">
        <v>6.05</v>
      </c>
      <c r="G500" t="s">
        <v>14</v>
      </c>
      <c r="H500" t="s">
        <v>47</v>
      </c>
      <c r="I500" t="s">
        <v>24</v>
      </c>
      <c r="J500" t="s">
        <v>48</v>
      </c>
      <c r="K500" t="s">
        <v>49</v>
      </c>
      <c r="L500" t="s">
        <v>227</v>
      </c>
      <c r="M500">
        <v>0.39</v>
      </c>
      <c r="N500" t="s">
        <v>8</v>
      </c>
      <c r="O500" t="s">
        <v>87</v>
      </c>
      <c r="P500" t="s">
        <v>293</v>
      </c>
      <c r="Q500" t="s">
        <v>1114</v>
      </c>
      <c r="R500">
        <v>43081</v>
      </c>
      <c r="S500">
        <v>42047</v>
      </c>
      <c r="T500">
        <v>42048</v>
      </c>
      <c r="U500">
        <v>-42.170499999999997</v>
      </c>
      <c r="V500">
        <v>4</v>
      </c>
      <c r="W500">
        <v>29.99</v>
      </c>
      <c r="X500">
        <v>90500</v>
      </c>
      <c r="Y500" t="s">
        <v>3218</v>
      </c>
    </row>
    <row r="501" spans="1:25" x14ac:dyDescent="0.2">
      <c r="A501">
        <v>1298</v>
      </c>
      <c r="B501" t="s">
        <v>1115</v>
      </c>
      <c r="C501" t="s">
        <v>46</v>
      </c>
      <c r="D501">
        <v>0.04</v>
      </c>
      <c r="E501">
        <v>150.97999999999999</v>
      </c>
      <c r="F501">
        <v>13.99</v>
      </c>
      <c r="G501" t="s">
        <v>14</v>
      </c>
      <c r="H501" t="s">
        <v>47</v>
      </c>
      <c r="I501" t="s">
        <v>16</v>
      </c>
      <c r="J501" t="s">
        <v>32</v>
      </c>
      <c r="K501" t="s">
        <v>120</v>
      </c>
      <c r="L501" t="s">
        <v>758</v>
      </c>
      <c r="M501">
        <v>0.38</v>
      </c>
      <c r="N501" t="s">
        <v>8</v>
      </c>
      <c r="O501" t="s">
        <v>28</v>
      </c>
      <c r="P501" t="s">
        <v>163</v>
      </c>
      <c r="Q501" t="s">
        <v>1116</v>
      </c>
      <c r="R501">
        <v>75482</v>
      </c>
      <c r="S501">
        <v>42047</v>
      </c>
      <c r="T501">
        <v>42050</v>
      </c>
      <c r="U501">
        <v>606.05460000000005</v>
      </c>
      <c r="V501">
        <v>6</v>
      </c>
      <c r="W501">
        <v>878.34</v>
      </c>
      <c r="X501">
        <v>90662</v>
      </c>
      <c r="Y501" t="s">
        <v>3216</v>
      </c>
    </row>
    <row r="502" spans="1:25" x14ac:dyDescent="0.2">
      <c r="A502">
        <v>1298</v>
      </c>
      <c r="B502" t="s">
        <v>1115</v>
      </c>
      <c r="C502" t="s">
        <v>46</v>
      </c>
      <c r="D502">
        <v>0.04</v>
      </c>
      <c r="E502">
        <v>176.19</v>
      </c>
      <c r="F502">
        <v>11.87</v>
      </c>
      <c r="G502" t="s">
        <v>14</v>
      </c>
      <c r="H502" t="s">
        <v>47</v>
      </c>
      <c r="I502" t="s">
        <v>24</v>
      </c>
      <c r="J502" t="s">
        <v>54</v>
      </c>
      <c r="K502" t="s">
        <v>49</v>
      </c>
      <c r="L502" t="s">
        <v>1117</v>
      </c>
      <c r="M502">
        <v>0.62</v>
      </c>
      <c r="N502" t="s">
        <v>8</v>
      </c>
      <c r="O502" t="s">
        <v>28</v>
      </c>
      <c r="P502" t="s">
        <v>163</v>
      </c>
      <c r="Q502" t="s">
        <v>1116</v>
      </c>
      <c r="R502">
        <v>75482</v>
      </c>
      <c r="S502">
        <v>42047</v>
      </c>
      <c r="T502">
        <v>42049</v>
      </c>
      <c r="U502">
        <v>320.10000000000002</v>
      </c>
      <c r="V502">
        <v>4</v>
      </c>
      <c r="W502">
        <v>676.57</v>
      </c>
      <c r="X502">
        <v>90662</v>
      </c>
      <c r="Y502" t="s">
        <v>3216</v>
      </c>
    </row>
    <row r="503" spans="1:25" x14ac:dyDescent="0.2">
      <c r="A503">
        <v>2020</v>
      </c>
      <c r="B503" t="s">
        <v>1118</v>
      </c>
      <c r="C503" t="s">
        <v>1</v>
      </c>
      <c r="D503">
        <v>0.02</v>
      </c>
      <c r="E503">
        <v>120.98</v>
      </c>
      <c r="F503">
        <v>58.64</v>
      </c>
      <c r="G503" t="s">
        <v>2</v>
      </c>
      <c r="H503" t="s">
        <v>47</v>
      </c>
      <c r="I503" t="s">
        <v>4</v>
      </c>
      <c r="J503" t="s">
        <v>93</v>
      </c>
      <c r="K503" t="s">
        <v>6</v>
      </c>
      <c r="L503" t="s">
        <v>1119</v>
      </c>
      <c r="M503">
        <v>0.75</v>
      </c>
      <c r="N503" t="s">
        <v>8</v>
      </c>
      <c r="O503" t="s">
        <v>87</v>
      </c>
      <c r="P503" t="s">
        <v>296</v>
      </c>
      <c r="Q503" t="s">
        <v>1120</v>
      </c>
      <c r="R503">
        <v>15239</v>
      </c>
      <c r="S503">
        <v>42048</v>
      </c>
      <c r="T503">
        <v>42050</v>
      </c>
      <c r="U503">
        <v>-1330.5</v>
      </c>
      <c r="V503">
        <v>11</v>
      </c>
      <c r="W503">
        <v>1370.99</v>
      </c>
      <c r="X503">
        <v>86933</v>
      </c>
      <c r="Y503" t="s">
        <v>3218</v>
      </c>
    </row>
    <row r="504" spans="1:25" x14ac:dyDescent="0.2">
      <c r="A504">
        <v>3342</v>
      </c>
      <c r="B504" t="s">
        <v>1121</v>
      </c>
      <c r="C504" t="s">
        <v>1</v>
      </c>
      <c r="D504">
        <v>0.03</v>
      </c>
      <c r="E504">
        <v>194.3</v>
      </c>
      <c r="F504">
        <v>11.54</v>
      </c>
      <c r="G504" t="s">
        <v>14</v>
      </c>
      <c r="H504" t="s">
        <v>47</v>
      </c>
      <c r="I504" t="s">
        <v>4</v>
      </c>
      <c r="J504" t="s">
        <v>102</v>
      </c>
      <c r="K504" t="s">
        <v>40</v>
      </c>
      <c r="L504" t="s">
        <v>182</v>
      </c>
      <c r="M504">
        <v>0.59</v>
      </c>
      <c r="N504" t="s">
        <v>8</v>
      </c>
      <c r="O504" t="s">
        <v>87</v>
      </c>
      <c r="P504" t="s">
        <v>350</v>
      </c>
      <c r="Q504" t="s">
        <v>42</v>
      </c>
      <c r="R504">
        <v>20006</v>
      </c>
      <c r="S504">
        <v>42048</v>
      </c>
      <c r="T504">
        <v>42050</v>
      </c>
      <c r="U504">
        <v>2861.01</v>
      </c>
      <c r="V504">
        <v>42</v>
      </c>
      <c r="W504">
        <v>8549.0400000000009</v>
      </c>
      <c r="X504">
        <v>21572</v>
      </c>
      <c r="Y504" t="s">
        <v>3218</v>
      </c>
    </row>
    <row r="505" spans="1:25" x14ac:dyDescent="0.2">
      <c r="A505">
        <v>3344</v>
      </c>
      <c r="B505" t="s">
        <v>1122</v>
      </c>
      <c r="C505" t="s">
        <v>1</v>
      </c>
      <c r="D505">
        <v>0.03</v>
      </c>
      <c r="E505">
        <v>194.3</v>
      </c>
      <c r="F505">
        <v>11.54</v>
      </c>
      <c r="G505" t="s">
        <v>14</v>
      </c>
      <c r="H505" t="s">
        <v>47</v>
      </c>
      <c r="I505" t="s">
        <v>4</v>
      </c>
      <c r="J505" t="s">
        <v>102</v>
      </c>
      <c r="K505" t="s">
        <v>40</v>
      </c>
      <c r="L505" t="s">
        <v>182</v>
      </c>
      <c r="M505">
        <v>0.59</v>
      </c>
      <c r="N505" t="s">
        <v>8</v>
      </c>
      <c r="O505" t="s">
        <v>28</v>
      </c>
      <c r="P505" t="s">
        <v>265</v>
      </c>
      <c r="Q505" t="s">
        <v>1123</v>
      </c>
      <c r="R505">
        <v>48307</v>
      </c>
      <c r="S505">
        <v>42048</v>
      </c>
      <c r="T505">
        <v>42050</v>
      </c>
      <c r="U505">
        <v>1544.9306999999999</v>
      </c>
      <c r="V505">
        <v>11</v>
      </c>
      <c r="W505">
        <v>2239.0300000000002</v>
      </c>
      <c r="X505">
        <v>89928</v>
      </c>
      <c r="Y505" t="s">
        <v>3216</v>
      </c>
    </row>
    <row r="506" spans="1:25" x14ac:dyDescent="0.2">
      <c r="A506">
        <v>1554</v>
      </c>
      <c r="B506" t="s">
        <v>1124</v>
      </c>
      <c r="C506" t="s">
        <v>13</v>
      </c>
      <c r="D506">
        <v>0.03</v>
      </c>
      <c r="E506">
        <v>124.49</v>
      </c>
      <c r="F506">
        <v>51.94</v>
      </c>
      <c r="G506" t="s">
        <v>2</v>
      </c>
      <c r="H506" t="s">
        <v>15</v>
      </c>
      <c r="I506" t="s">
        <v>4</v>
      </c>
      <c r="J506" t="s">
        <v>5</v>
      </c>
      <c r="K506" t="s">
        <v>6</v>
      </c>
      <c r="L506" t="s">
        <v>1125</v>
      </c>
      <c r="M506">
        <v>0.63</v>
      </c>
      <c r="N506" t="s">
        <v>8</v>
      </c>
      <c r="O506" t="s">
        <v>9</v>
      </c>
      <c r="P506" t="s">
        <v>10</v>
      </c>
      <c r="Q506" t="s">
        <v>1126</v>
      </c>
      <c r="R506">
        <v>39503</v>
      </c>
      <c r="S506">
        <v>42048</v>
      </c>
      <c r="T506">
        <v>42049</v>
      </c>
      <c r="U506">
        <v>-4.0179999999999998</v>
      </c>
      <c r="V506">
        <v>7</v>
      </c>
      <c r="W506">
        <v>894.88</v>
      </c>
      <c r="X506">
        <v>87487</v>
      </c>
      <c r="Y506" t="s">
        <v>3215</v>
      </c>
    </row>
    <row r="507" spans="1:25" x14ac:dyDescent="0.2">
      <c r="A507">
        <v>2897</v>
      </c>
      <c r="B507" t="s">
        <v>1127</v>
      </c>
      <c r="C507" t="s">
        <v>13</v>
      </c>
      <c r="D507">
        <v>0.05</v>
      </c>
      <c r="E507">
        <v>80.97</v>
      </c>
      <c r="F507">
        <v>30.06</v>
      </c>
      <c r="G507" t="s">
        <v>2</v>
      </c>
      <c r="H507" t="s">
        <v>47</v>
      </c>
      <c r="I507" t="s">
        <v>16</v>
      </c>
      <c r="J507" t="s">
        <v>32</v>
      </c>
      <c r="K507" t="s">
        <v>6</v>
      </c>
      <c r="L507" t="s">
        <v>1128</v>
      </c>
      <c r="M507">
        <v>0.4</v>
      </c>
      <c r="N507" t="s">
        <v>8</v>
      </c>
      <c r="O507" t="s">
        <v>28</v>
      </c>
      <c r="P507" t="s">
        <v>60</v>
      </c>
      <c r="Q507" t="s">
        <v>1129</v>
      </c>
      <c r="R507">
        <v>55369</v>
      </c>
      <c r="S507">
        <v>42048</v>
      </c>
      <c r="T507">
        <v>42049</v>
      </c>
      <c r="U507">
        <v>565.17999999999995</v>
      </c>
      <c r="V507">
        <v>11</v>
      </c>
      <c r="W507">
        <v>904.25</v>
      </c>
      <c r="X507">
        <v>86926</v>
      </c>
      <c r="Y507" t="s">
        <v>3216</v>
      </c>
    </row>
    <row r="508" spans="1:25" x14ac:dyDescent="0.2">
      <c r="A508">
        <v>2897</v>
      </c>
      <c r="B508" t="s">
        <v>1127</v>
      </c>
      <c r="C508" t="s">
        <v>13</v>
      </c>
      <c r="D508">
        <v>0</v>
      </c>
      <c r="E508">
        <v>6.48</v>
      </c>
      <c r="F508">
        <v>10.050000000000001</v>
      </c>
      <c r="G508" t="s">
        <v>14</v>
      </c>
      <c r="H508" t="s">
        <v>47</v>
      </c>
      <c r="I508" t="s">
        <v>24</v>
      </c>
      <c r="J508" t="s">
        <v>64</v>
      </c>
      <c r="K508" t="s">
        <v>49</v>
      </c>
      <c r="L508" t="s">
        <v>1130</v>
      </c>
      <c r="M508">
        <v>0.37</v>
      </c>
      <c r="N508" t="s">
        <v>8</v>
      </c>
      <c r="O508" t="s">
        <v>28</v>
      </c>
      <c r="P508" t="s">
        <v>60</v>
      </c>
      <c r="Q508" t="s">
        <v>1129</v>
      </c>
      <c r="R508">
        <v>55369</v>
      </c>
      <c r="S508">
        <v>42048</v>
      </c>
      <c r="T508">
        <v>42050</v>
      </c>
      <c r="U508">
        <v>-38.72</v>
      </c>
      <c r="V508">
        <v>2</v>
      </c>
      <c r="W508">
        <v>16.309999999999999</v>
      </c>
      <c r="X508">
        <v>86926</v>
      </c>
      <c r="Y508" t="s">
        <v>3216</v>
      </c>
    </row>
    <row r="509" spans="1:25" x14ac:dyDescent="0.2">
      <c r="A509">
        <v>2058</v>
      </c>
      <c r="B509" t="s">
        <v>1131</v>
      </c>
      <c r="C509" t="s">
        <v>92</v>
      </c>
      <c r="D509">
        <v>7.0000000000000007E-2</v>
      </c>
      <c r="E509">
        <v>5.98</v>
      </c>
      <c r="F509">
        <v>5.46</v>
      </c>
      <c r="G509" t="s">
        <v>14</v>
      </c>
      <c r="H509" t="s">
        <v>70</v>
      </c>
      <c r="I509" t="s">
        <v>24</v>
      </c>
      <c r="J509" t="s">
        <v>64</v>
      </c>
      <c r="K509" t="s">
        <v>49</v>
      </c>
      <c r="L509" t="s">
        <v>1132</v>
      </c>
      <c r="M509">
        <v>0.36</v>
      </c>
      <c r="N509" t="s">
        <v>8</v>
      </c>
      <c r="O509" t="s">
        <v>9</v>
      </c>
      <c r="P509" t="s">
        <v>73</v>
      </c>
      <c r="Q509" t="s">
        <v>1133</v>
      </c>
      <c r="R509">
        <v>28601</v>
      </c>
      <c r="S509">
        <v>42048</v>
      </c>
      <c r="T509">
        <v>42050</v>
      </c>
      <c r="U509">
        <v>46.65</v>
      </c>
      <c r="V509">
        <v>5</v>
      </c>
      <c r="W509">
        <v>32.76</v>
      </c>
      <c r="X509">
        <v>88040</v>
      </c>
      <c r="Y509" t="s">
        <v>3215</v>
      </c>
    </row>
    <row r="510" spans="1:25" x14ac:dyDescent="0.2">
      <c r="A510">
        <v>3170</v>
      </c>
      <c r="B510" t="s">
        <v>1134</v>
      </c>
      <c r="C510" t="s">
        <v>92</v>
      </c>
      <c r="D510">
        <v>0.1</v>
      </c>
      <c r="E510">
        <v>7.28</v>
      </c>
      <c r="F510">
        <v>5.47</v>
      </c>
      <c r="G510" t="s">
        <v>14</v>
      </c>
      <c r="H510" t="s">
        <v>70</v>
      </c>
      <c r="I510" t="s">
        <v>24</v>
      </c>
      <c r="J510" t="s">
        <v>64</v>
      </c>
      <c r="K510" t="s">
        <v>49</v>
      </c>
      <c r="L510" t="s">
        <v>1135</v>
      </c>
      <c r="M510">
        <v>0.35</v>
      </c>
      <c r="N510" t="s">
        <v>8</v>
      </c>
      <c r="O510" t="s">
        <v>9</v>
      </c>
      <c r="P510" t="s">
        <v>99</v>
      </c>
      <c r="Q510" t="s">
        <v>1136</v>
      </c>
      <c r="R510">
        <v>34952</v>
      </c>
      <c r="S510">
        <v>42048</v>
      </c>
      <c r="T510">
        <v>42048</v>
      </c>
      <c r="U510">
        <v>167.334</v>
      </c>
      <c r="V510">
        <v>12</v>
      </c>
      <c r="W510">
        <v>83.14</v>
      </c>
      <c r="X510">
        <v>86489</v>
      </c>
      <c r="Y510" t="s">
        <v>3215</v>
      </c>
    </row>
    <row r="511" spans="1:25" x14ac:dyDescent="0.2">
      <c r="A511">
        <v>2190</v>
      </c>
      <c r="B511" t="s">
        <v>1137</v>
      </c>
      <c r="C511" t="s">
        <v>1</v>
      </c>
      <c r="D511">
        <v>0.05</v>
      </c>
      <c r="E511">
        <v>16.98</v>
      </c>
      <c r="F511">
        <v>7.78</v>
      </c>
      <c r="G511" t="s">
        <v>14</v>
      </c>
      <c r="H511" t="s">
        <v>47</v>
      </c>
      <c r="I511" t="s">
        <v>24</v>
      </c>
      <c r="J511" t="s">
        <v>25</v>
      </c>
      <c r="K511" t="s">
        <v>18</v>
      </c>
      <c r="L511" t="s">
        <v>1138</v>
      </c>
      <c r="M511">
        <v>0.56999999999999995</v>
      </c>
      <c r="N511" t="s">
        <v>8</v>
      </c>
      <c r="O511" t="s">
        <v>28</v>
      </c>
      <c r="P511" t="s">
        <v>265</v>
      </c>
      <c r="Q511" t="s">
        <v>1139</v>
      </c>
      <c r="R511">
        <v>48227</v>
      </c>
      <c r="S511">
        <v>42049</v>
      </c>
      <c r="T511">
        <v>42051</v>
      </c>
      <c r="U511">
        <v>-47.28</v>
      </c>
      <c r="V511">
        <v>45</v>
      </c>
      <c r="W511">
        <v>761.67</v>
      </c>
      <c r="X511">
        <v>41636</v>
      </c>
      <c r="Y511" t="s">
        <v>3216</v>
      </c>
    </row>
    <row r="512" spans="1:25" x14ac:dyDescent="0.2">
      <c r="A512">
        <v>2190</v>
      </c>
      <c r="B512" t="s">
        <v>1137</v>
      </c>
      <c r="C512" t="s">
        <v>1</v>
      </c>
      <c r="D512">
        <v>0.03</v>
      </c>
      <c r="E512">
        <v>115.99</v>
      </c>
      <c r="F512">
        <v>4.2300000000000004</v>
      </c>
      <c r="G512" t="s">
        <v>14</v>
      </c>
      <c r="H512" t="s">
        <v>47</v>
      </c>
      <c r="I512" t="s">
        <v>16</v>
      </c>
      <c r="J512" t="s">
        <v>111</v>
      </c>
      <c r="K512" t="s">
        <v>49</v>
      </c>
      <c r="L512" t="s">
        <v>1140</v>
      </c>
      <c r="M512">
        <v>0.56000000000000005</v>
      </c>
      <c r="N512" t="s">
        <v>8</v>
      </c>
      <c r="O512" t="s">
        <v>28</v>
      </c>
      <c r="P512" t="s">
        <v>265</v>
      </c>
      <c r="Q512" t="s">
        <v>1139</v>
      </c>
      <c r="R512">
        <v>48227</v>
      </c>
      <c r="S512">
        <v>42049</v>
      </c>
      <c r="T512">
        <v>42051</v>
      </c>
      <c r="U512">
        <v>722.24099999999999</v>
      </c>
      <c r="V512">
        <v>49</v>
      </c>
      <c r="W512">
        <v>5014.07</v>
      </c>
      <c r="X512">
        <v>41636</v>
      </c>
      <c r="Y512" t="s">
        <v>3216</v>
      </c>
    </row>
    <row r="513" spans="1:25" x14ac:dyDescent="0.2">
      <c r="A513">
        <v>2193</v>
      </c>
      <c r="B513" t="s">
        <v>1141</v>
      </c>
      <c r="C513" t="s">
        <v>1</v>
      </c>
      <c r="D513">
        <v>0.05</v>
      </c>
      <c r="E513">
        <v>16.98</v>
      </c>
      <c r="F513">
        <v>7.78</v>
      </c>
      <c r="G513" t="s">
        <v>14</v>
      </c>
      <c r="H513" t="s">
        <v>47</v>
      </c>
      <c r="I513" t="s">
        <v>24</v>
      </c>
      <c r="J513" t="s">
        <v>25</v>
      </c>
      <c r="K513" t="s">
        <v>18</v>
      </c>
      <c r="L513" t="s">
        <v>1138</v>
      </c>
      <c r="M513">
        <v>0.56999999999999995</v>
      </c>
      <c r="N513" t="s">
        <v>8</v>
      </c>
      <c r="O513" t="s">
        <v>9</v>
      </c>
      <c r="P513" t="s">
        <v>73</v>
      </c>
      <c r="Q513" t="s">
        <v>74</v>
      </c>
      <c r="R513">
        <v>28560</v>
      </c>
      <c r="S513">
        <v>42049</v>
      </c>
      <c r="T513">
        <v>42051</v>
      </c>
      <c r="U513">
        <v>-161</v>
      </c>
      <c r="V513">
        <v>11</v>
      </c>
      <c r="W513">
        <v>186.19</v>
      </c>
      <c r="X513">
        <v>90685</v>
      </c>
      <c r="Y513" t="s">
        <v>3215</v>
      </c>
    </row>
    <row r="514" spans="1:25" x14ac:dyDescent="0.2">
      <c r="A514">
        <v>2193</v>
      </c>
      <c r="B514" t="s">
        <v>1141</v>
      </c>
      <c r="C514" t="s">
        <v>1</v>
      </c>
      <c r="D514">
        <v>0.03</v>
      </c>
      <c r="E514">
        <v>115.99</v>
      </c>
      <c r="F514">
        <v>4.2300000000000004</v>
      </c>
      <c r="G514" t="s">
        <v>14</v>
      </c>
      <c r="H514" t="s">
        <v>47</v>
      </c>
      <c r="I514" t="s">
        <v>16</v>
      </c>
      <c r="J514" t="s">
        <v>111</v>
      </c>
      <c r="K514" t="s">
        <v>49</v>
      </c>
      <c r="L514" t="s">
        <v>1140</v>
      </c>
      <c r="M514">
        <v>0.56000000000000005</v>
      </c>
      <c r="N514" t="s">
        <v>8</v>
      </c>
      <c r="O514" t="s">
        <v>9</v>
      </c>
      <c r="P514" t="s">
        <v>73</v>
      </c>
      <c r="Q514" t="s">
        <v>74</v>
      </c>
      <c r="R514">
        <v>28560</v>
      </c>
      <c r="S514">
        <v>42049</v>
      </c>
      <c r="T514">
        <v>42051</v>
      </c>
      <c r="U514">
        <v>848.3646</v>
      </c>
      <c r="V514">
        <v>12</v>
      </c>
      <c r="W514">
        <v>1227.94</v>
      </c>
      <c r="X514">
        <v>90685</v>
      </c>
      <c r="Y514" t="s">
        <v>3215</v>
      </c>
    </row>
    <row r="515" spans="1:25" x14ac:dyDescent="0.2">
      <c r="A515">
        <v>2358</v>
      </c>
      <c r="B515" t="s">
        <v>1142</v>
      </c>
      <c r="C515" t="s">
        <v>1</v>
      </c>
      <c r="D515">
        <v>0.05</v>
      </c>
      <c r="E515">
        <v>2.08</v>
      </c>
      <c r="F515">
        <v>2.56</v>
      </c>
      <c r="G515" t="s">
        <v>14</v>
      </c>
      <c r="H515" t="s">
        <v>47</v>
      </c>
      <c r="I515" t="s">
        <v>24</v>
      </c>
      <c r="J515" t="s">
        <v>544</v>
      </c>
      <c r="K515" t="s">
        <v>18</v>
      </c>
      <c r="L515" t="s">
        <v>1143</v>
      </c>
      <c r="M515">
        <v>0.55000000000000004</v>
      </c>
      <c r="N515" t="s">
        <v>8</v>
      </c>
      <c r="O515" t="s">
        <v>9</v>
      </c>
      <c r="P515" t="s">
        <v>99</v>
      </c>
      <c r="Q515" t="s">
        <v>1072</v>
      </c>
      <c r="R515">
        <v>33311</v>
      </c>
      <c r="S515">
        <v>42049</v>
      </c>
      <c r="T515">
        <v>42051</v>
      </c>
      <c r="U515">
        <v>-1045.0160000000001</v>
      </c>
      <c r="V515">
        <v>19</v>
      </c>
      <c r="W515">
        <v>40.93</v>
      </c>
      <c r="X515">
        <v>88268</v>
      </c>
      <c r="Y515" t="s">
        <v>3215</v>
      </c>
    </row>
    <row r="516" spans="1:25" x14ac:dyDescent="0.2">
      <c r="A516">
        <v>2490</v>
      </c>
      <c r="B516" t="s">
        <v>430</v>
      </c>
      <c r="C516" t="s">
        <v>1</v>
      </c>
      <c r="D516">
        <v>0.09</v>
      </c>
      <c r="E516">
        <v>348.21</v>
      </c>
      <c r="F516">
        <v>40.19</v>
      </c>
      <c r="G516" t="s">
        <v>2</v>
      </c>
      <c r="H516" t="s">
        <v>47</v>
      </c>
      <c r="I516" t="s">
        <v>4</v>
      </c>
      <c r="J516" t="s">
        <v>5</v>
      </c>
      <c r="K516" t="s">
        <v>6</v>
      </c>
      <c r="L516" t="s">
        <v>7</v>
      </c>
      <c r="M516">
        <v>0.62</v>
      </c>
      <c r="N516" t="s">
        <v>8</v>
      </c>
      <c r="O516" t="s">
        <v>35</v>
      </c>
      <c r="P516" t="s">
        <v>66</v>
      </c>
      <c r="Q516" t="s">
        <v>432</v>
      </c>
      <c r="R516">
        <v>92627</v>
      </c>
      <c r="S516">
        <v>42049</v>
      </c>
      <c r="T516">
        <v>42051</v>
      </c>
      <c r="U516">
        <v>-93.85</v>
      </c>
      <c r="V516">
        <v>2</v>
      </c>
      <c r="W516">
        <v>662.8</v>
      </c>
      <c r="X516">
        <v>86884</v>
      </c>
      <c r="Y516" t="s">
        <v>3217</v>
      </c>
    </row>
    <row r="517" spans="1:25" x14ac:dyDescent="0.2">
      <c r="A517">
        <v>2491</v>
      </c>
      <c r="B517" t="s">
        <v>433</v>
      </c>
      <c r="C517" t="s">
        <v>1</v>
      </c>
      <c r="D517">
        <v>0.09</v>
      </c>
      <c r="E517">
        <v>348.21</v>
      </c>
      <c r="F517">
        <v>40.19</v>
      </c>
      <c r="G517" t="s">
        <v>2</v>
      </c>
      <c r="H517" t="s">
        <v>47</v>
      </c>
      <c r="I517" t="s">
        <v>4</v>
      </c>
      <c r="J517" t="s">
        <v>5</v>
      </c>
      <c r="K517" t="s">
        <v>6</v>
      </c>
      <c r="L517" t="s">
        <v>7</v>
      </c>
      <c r="M517">
        <v>0.62</v>
      </c>
      <c r="N517" t="s">
        <v>8</v>
      </c>
      <c r="O517" t="s">
        <v>35</v>
      </c>
      <c r="P517" t="s">
        <v>66</v>
      </c>
      <c r="Q517" t="s">
        <v>76</v>
      </c>
      <c r="R517">
        <v>90045</v>
      </c>
      <c r="S517">
        <v>42049</v>
      </c>
      <c r="T517">
        <v>42051</v>
      </c>
      <c r="U517">
        <v>-93.85</v>
      </c>
      <c r="V517">
        <v>8</v>
      </c>
      <c r="W517">
        <v>2651.21</v>
      </c>
      <c r="X517">
        <v>48836</v>
      </c>
      <c r="Y517" t="s">
        <v>3217</v>
      </c>
    </row>
    <row r="518" spans="1:25" x14ac:dyDescent="0.2">
      <c r="A518">
        <v>3069</v>
      </c>
      <c r="B518" t="s">
        <v>1144</v>
      </c>
      <c r="C518" t="s">
        <v>1</v>
      </c>
      <c r="D518">
        <v>0.09</v>
      </c>
      <c r="E518">
        <v>1.82</v>
      </c>
      <c r="F518">
        <v>0.83</v>
      </c>
      <c r="G518" t="s">
        <v>14</v>
      </c>
      <c r="H518" t="s">
        <v>15</v>
      </c>
      <c r="I518" t="s">
        <v>24</v>
      </c>
      <c r="J518" t="s">
        <v>25</v>
      </c>
      <c r="K518" t="s">
        <v>26</v>
      </c>
      <c r="L518" t="s">
        <v>1145</v>
      </c>
      <c r="M518">
        <v>0.56999999999999995</v>
      </c>
      <c r="N518" t="s">
        <v>8</v>
      </c>
      <c r="O518" t="s">
        <v>28</v>
      </c>
      <c r="P518" t="s">
        <v>60</v>
      </c>
      <c r="Q518" t="s">
        <v>1146</v>
      </c>
      <c r="R518">
        <v>55128</v>
      </c>
      <c r="S518">
        <v>42049</v>
      </c>
      <c r="T518">
        <v>42050</v>
      </c>
      <c r="U518">
        <v>-6.734</v>
      </c>
      <c r="V518">
        <v>22</v>
      </c>
      <c r="W518">
        <v>36.82</v>
      </c>
      <c r="X518">
        <v>88192</v>
      </c>
      <c r="Y518" t="s">
        <v>3216</v>
      </c>
    </row>
    <row r="519" spans="1:25" x14ac:dyDescent="0.2">
      <c r="A519">
        <v>3393</v>
      </c>
      <c r="B519" t="s">
        <v>1147</v>
      </c>
      <c r="C519" t="s">
        <v>1</v>
      </c>
      <c r="D519">
        <v>0.08</v>
      </c>
      <c r="E519">
        <v>4.4800000000000004</v>
      </c>
      <c r="F519">
        <v>2.5</v>
      </c>
      <c r="G519" t="s">
        <v>14</v>
      </c>
      <c r="H519" t="s">
        <v>15</v>
      </c>
      <c r="I519" t="s">
        <v>24</v>
      </c>
      <c r="J519" t="s">
        <v>321</v>
      </c>
      <c r="K519" t="s">
        <v>49</v>
      </c>
      <c r="L519" t="s">
        <v>997</v>
      </c>
      <c r="M519">
        <v>0.37</v>
      </c>
      <c r="N519" t="s">
        <v>8</v>
      </c>
      <c r="O519" t="s">
        <v>35</v>
      </c>
      <c r="P519" t="s">
        <v>42</v>
      </c>
      <c r="Q519" t="s">
        <v>1148</v>
      </c>
      <c r="R519">
        <v>99163</v>
      </c>
      <c r="S519">
        <v>42049</v>
      </c>
      <c r="T519">
        <v>42050</v>
      </c>
      <c r="U519">
        <v>-3.2448000000000001</v>
      </c>
      <c r="V519">
        <v>19</v>
      </c>
      <c r="W519">
        <v>80.2</v>
      </c>
      <c r="X519">
        <v>87909</v>
      </c>
      <c r="Y519" t="s">
        <v>3217</v>
      </c>
    </row>
    <row r="520" spans="1:25" x14ac:dyDescent="0.2">
      <c r="A520">
        <v>306</v>
      </c>
      <c r="B520" t="s">
        <v>1149</v>
      </c>
      <c r="C520" t="s">
        <v>13</v>
      </c>
      <c r="D520">
        <v>0.01</v>
      </c>
      <c r="E520">
        <v>8.33</v>
      </c>
      <c r="F520">
        <v>1.99</v>
      </c>
      <c r="G520" t="s">
        <v>14</v>
      </c>
      <c r="H520" t="s">
        <v>3</v>
      </c>
      <c r="I520" t="s">
        <v>16</v>
      </c>
      <c r="J520" t="s">
        <v>17</v>
      </c>
      <c r="K520" t="s">
        <v>18</v>
      </c>
      <c r="L520" t="s">
        <v>1150</v>
      </c>
      <c r="M520">
        <v>0.52</v>
      </c>
      <c r="N520" t="s">
        <v>8</v>
      </c>
      <c r="O520" t="s">
        <v>87</v>
      </c>
      <c r="P520" t="s">
        <v>394</v>
      </c>
      <c r="Q520" t="s">
        <v>1151</v>
      </c>
      <c r="R520">
        <v>21208</v>
      </c>
      <c r="S520">
        <v>42049</v>
      </c>
      <c r="T520">
        <v>42050</v>
      </c>
      <c r="U520">
        <v>15.895200000000001</v>
      </c>
      <c r="V520">
        <v>8</v>
      </c>
      <c r="W520">
        <v>70.16</v>
      </c>
      <c r="X520">
        <v>87057</v>
      </c>
      <c r="Y520" t="s">
        <v>3218</v>
      </c>
    </row>
    <row r="521" spans="1:25" x14ac:dyDescent="0.2">
      <c r="A521">
        <v>306</v>
      </c>
      <c r="B521" t="s">
        <v>1149</v>
      </c>
      <c r="C521" t="s">
        <v>13</v>
      </c>
      <c r="D521">
        <v>0.04</v>
      </c>
      <c r="E521">
        <v>85.99</v>
      </c>
      <c r="F521">
        <v>0.99</v>
      </c>
      <c r="G521" t="s">
        <v>14</v>
      </c>
      <c r="H521" t="s">
        <v>3</v>
      </c>
      <c r="I521" t="s">
        <v>16</v>
      </c>
      <c r="J521" t="s">
        <v>111</v>
      </c>
      <c r="K521" t="s">
        <v>26</v>
      </c>
      <c r="L521" t="s">
        <v>1152</v>
      </c>
      <c r="M521">
        <v>0.55000000000000004</v>
      </c>
      <c r="N521" t="s">
        <v>8</v>
      </c>
      <c r="O521" t="s">
        <v>87</v>
      </c>
      <c r="P521" t="s">
        <v>394</v>
      </c>
      <c r="Q521" t="s">
        <v>1151</v>
      </c>
      <c r="R521">
        <v>21208</v>
      </c>
      <c r="S521">
        <v>42049</v>
      </c>
      <c r="T521">
        <v>42051</v>
      </c>
      <c r="U521">
        <v>855.99329999999998</v>
      </c>
      <c r="V521">
        <v>17</v>
      </c>
      <c r="W521">
        <v>1240.57</v>
      </c>
      <c r="X521">
        <v>87057</v>
      </c>
      <c r="Y521" t="s">
        <v>3218</v>
      </c>
    </row>
    <row r="522" spans="1:25" x14ac:dyDescent="0.2">
      <c r="A522">
        <v>308</v>
      </c>
      <c r="B522" t="s">
        <v>1153</v>
      </c>
      <c r="C522" t="s">
        <v>13</v>
      </c>
      <c r="D522">
        <v>0.01</v>
      </c>
      <c r="E522">
        <v>8.33</v>
      </c>
      <c r="F522">
        <v>1.99</v>
      </c>
      <c r="G522" t="s">
        <v>14</v>
      </c>
      <c r="H522" t="s">
        <v>3</v>
      </c>
      <c r="I522" t="s">
        <v>16</v>
      </c>
      <c r="J522" t="s">
        <v>17</v>
      </c>
      <c r="K522" t="s">
        <v>18</v>
      </c>
      <c r="L522" t="s">
        <v>1150</v>
      </c>
      <c r="M522">
        <v>0.52</v>
      </c>
      <c r="N522" t="s">
        <v>8</v>
      </c>
      <c r="O522" t="s">
        <v>35</v>
      </c>
      <c r="P522" t="s">
        <v>42</v>
      </c>
      <c r="Q522" t="s">
        <v>118</v>
      </c>
      <c r="R522">
        <v>98115</v>
      </c>
      <c r="S522">
        <v>42049</v>
      </c>
      <c r="T522">
        <v>42050</v>
      </c>
      <c r="U522">
        <v>10.74</v>
      </c>
      <c r="V522">
        <v>32</v>
      </c>
      <c r="W522">
        <v>280.62</v>
      </c>
      <c r="X522">
        <v>37760</v>
      </c>
      <c r="Y522" t="s">
        <v>3217</v>
      </c>
    </row>
    <row r="523" spans="1:25" x14ac:dyDescent="0.2">
      <c r="A523">
        <v>1156</v>
      </c>
      <c r="B523" t="s">
        <v>1154</v>
      </c>
      <c r="C523" t="s">
        <v>13</v>
      </c>
      <c r="D523">
        <v>0.06</v>
      </c>
      <c r="E523">
        <v>175.99</v>
      </c>
      <c r="F523">
        <v>8.99</v>
      </c>
      <c r="G523" t="s">
        <v>14</v>
      </c>
      <c r="H523" t="s">
        <v>15</v>
      </c>
      <c r="I523" t="s">
        <v>16</v>
      </c>
      <c r="J523" t="s">
        <v>111</v>
      </c>
      <c r="K523" t="s">
        <v>49</v>
      </c>
      <c r="L523" t="s">
        <v>1155</v>
      </c>
      <c r="M523">
        <v>0.56999999999999995</v>
      </c>
      <c r="N523" t="s">
        <v>8</v>
      </c>
      <c r="O523" t="s">
        <v>87</v>
      </c>
      <c r="P523" t="s">
        <v>379</v>
      </c>
      <c r="Q523" t="s">
        <v>1156</v>
      </c>
      <c r="R523">
        <v>1876</v>
      </c>
      <c r="S523">
        <v>42049</v>
      </c>
      <c r="T523">
        <v>42050</v>
      </c>
      <c r="U523">
        <v>48.47148</v>
      </c>
      <c r="V523">
        <v>7</v>
      </c>
      <c r="W523">
        <v>1013.84</v>
      </c>
      <c r="X523">
        <v>90855</v>
      </c>
      <c r="Y523" t="s">
        <v>3218</v>
      </c>
    </row>
    <row r="524" spans="1:25" x14ac:dyDescent="0.2">
      <c r="A524">
        <v>1745</v>
      </c>
      <c r="B524" t="s">
        <v>335</v>
      </c>
      <c r="C524" t="s">
        <v>23</v>
      </c>
      <c r="D524">
        <v>0.04</v>
      </c>
      <c r="E524">
        <v>60.65</v>
      </c>
      <c r="F524">
        <v>12.23</v>
      </c>
      <c r="G524" t="s">
        <v>14</v>
      </c>
      <c r="H524" t="s">
        <v>47</v>
      </c>
      <c r="I524" t="s">
        <v>4</v>
      </c>
      <c r="J524" t="s">
        <v>102</v>
      </c>
      <c r="K524" t="s">
        <v>120</v>
      </c>
      <c r="L524" t="s">
        <v>1157</v>
      </c>
      <c r="M524">
        <v>0.64</v>
      </c>
      <c r="N524" t="s">
        <v>8</v>
      </c>
      <c r="O524" t="s">
        <v>9</v>
      </c>
      <c r="P524" t="s">
        <v>51</v>
      </c>
      <c r="Q524" t="s">
        <v>337</v>
      </c>
      <c r="R524">
        <v>30305</v>
      </c>
      <c r="S524">
        <v>42049</v>
      </c>
      <c r="T524">
        <v>42051</v>
      </c>
      <c r="U524">
        <v>116.5063</v>
      </c>
      <c r="V524">
        <v>4</v>
      </c>
      <c r="W524">
        <v>256.77</v>
      </c>
      <c r="X524">
        <v>13408</v>
      </c>
      <c r="Y524" t="s">
        <v>3215</v>
      </c>
    </row>
    <row r="525" spans="1:25" x14ac:dyDescent="0.2">
      <c r="A525">
        <v>1749</v>
      </c>
      <c r="B525" t="s">
        <v>338</v>
      </c>
      <c r="C525" t="s">
        <v>23</v>
      </c>
      <c r="D525">
        <v>0.04</v>
      </c>
      <c r="E525">
        <v>60.65</v>
      </c>
      <c r="F525">
        <v>12.23</v>
      </c>
      <c r="G525" t="s">
        <v>14</v>
      </c>
      <c r="H525" t="s">
        <v>47</v>
      </c>
      <c r="I525" t="s">
        <v>4</v>
      </c>
      <c r="J525" t="s">
        <v>102</v>
      </c>
      <c r="K525" t="s">
        <v>120</v>
      </c>
      <c r="L525" t="s">
        <v>1157</v>
      </c>
      <c r="M525">
        <v>0.64</v>
      </c>
      <c r="N525" t="s">
        <v>8</v>
      </c>
      <c r="O525" t="s">
        <v>28</v>
      </c>
      <c r="P525" t="s">
        <v>183</v>
      </c>
      <c r="Q525" t="s">
        <v>339</v>
      </c>
      <c r="R525">
        <v>73505</v>
      </c>
      <c r="S525">
        <v>42049</v>
      </c>
      <c r="T525">
        <v>42051</v>
      </c>
      <c r="U525">
        <v>44.2911</v>
      </c>
      <c r="V525">
        <v>1</v>
      </c>
      <c r="W525">
        <v>64.19</v>
      </c>
      <c r="X525">
        <v>87244</v>
      </c>
      <c r="Y525" t="s">
        <v>3216</v>
      </c>
    </row>
    <row r="526" spans="1:25" x14ac:dyDescent="0.2">
      <c r="A526">
        <v>639</v>
      </c>
      <c r="B526" t="s">
        <v>1158</v>
      </c>
      <c r="C526" t="s">
        <v>46</v>
      </c>
      <c r="D526">
        <v>0</v>
      </c>
      <c r="E526">
        <v>236.97</v>
      </c>
      <c r="F526">
        <v>59.24</v>
      </c>
      <c r="G526" t="s">
        <v>2</v>
      </c>
      <c r="H526" t="s">
        <v>15</v>
      </c>
      <c r="I526" t="s">
        <v>4</v>
      </c>
      <c r="J526" t="s">
        <v>5</v>
      </c>
      <c r="K526" t="s">
        <v>6</v>
      </c>
      <c r="L526" t="s">
        <v>1159</v>
      </c>
      <c r="M526">
        <v>0.61</v>
      </c>
      <c r="N526" t="s">
        <v>8</v>
      </c>
      <c r="O526" t="s">
        <v>35</v>
      </c>
      <c r="P526" t="s">
        <v>66</v>
      </c>
      <c r="Q526" t="s">
        <v>1160</v>
      </c>
      <c r="R526">
        <v>93454</v>
      </c>
      <c r="S526">
        <v>42049</v>
      </c>
      <c r="T526">
        <v>42050</v>
      </c>
      <c r="U526">
        <v>1192.04</v>
      </c>
      <c r="V526">
        <v>9</v>
      </c>
      <c r="W526">
        <v>1769.91</v>
      </c>
      <c r="X526">
        <v>87952</v>
      </c>
      <c r="Y526" t="s">
        <v>3217</v>
      </c>
    </row>
    <row r="527" spans="1:25" x14ac:dyDescent="0.2">
      <c r="A527">
        <v>640</v>
      </c>
      <c r="B527" t="s">
        <v>1161</v>
      </c>
      <c r="C527" t="s">
        <v>46</v>
      </c>
      <c r="D527">
        <v>0</v>
      </c>
      <c r="E527">
        <v>236.97</v>
      </c>
      <c r="F527">
        <v>59.24</v>
      </c>
      <c r="G527" t="s">
        <v>2</v>
      </c>
      <c r="H527" t="s">
        <v>15</v>
      </c>
      <c r="I527" t="s">
        <v>4</v>
      </c>
      <c r="J527" t="s">
        <v>5</v>
      </c>
      <c r="K527" t="s">
        <v>6</v>
      </c>
      <c r="L527" t="s">
        <v>1159</v>
      </c>
      <c r="M527">
        <v>0.61</v>
      </c>
      <c r="N527" t="s">
        <v>8</v>
      </c>
      <c r="O527" t="s">
        <v>35</v>
      </c>
      <c r="P527" t="s">
        <v>42</v>
      </c>
      <c r="Q527" t="s">
        <v>118</v>
      </c>
      <c r="R527">
        <v>98119</v>
      </c>
      <c r="S527">
        <v>42049</v>
      </c>
      <c r="T527">
        <v>42050</v>
      </c>
      <c r="U527">
        <v>1192.04</v>
      </c>
      <c r="V527">
        <v>34</v>
      </c>
      <c r="W527">
        <v>6686.34</v>
      </c>
      <c r="X527">
        <v>56452</v>
      </c>
      <c r="Y527" t="s">
        <v>3217</v>
      </c>
    </row>
    <row r="528" spans="1:25" x14ac:dyDescent="0.2">
      <c r="A528">
        <v>1682</v>
      </c>
      <c r="B528" t="s">
        <v>1162</v>
      </c>
      <c r="C528" t="s">
        <v>46</v>
      </c>
      <c r="D528">
        <v>0.04</v>
      </c>
      <c r="E528">
        <v>6.28</v>
      </c>
      <c r="F528">
        <v>5.41</v>
      </c>
      <c r="G528" t="s">
        <v>14</v>
      </c>
      <c r="H528" t="s">
        <v>15</v>
      </c>
      <c r="I528" t="s">
        <v>4</v>
      </c>
      <c r="J528" t="s">
        <v>102</v>
      </c>
      <c r="K528" t="s">
        <v>49</v>
      </c>
      <c r="L528" t="s">
        <v>906</v>
      </c>
      <c r="M528">
        <v>0.53</v>
      </c>
      <c r="N528" t="s">
        <v>8</v>
      </c>
      <c r="O528" t="s">
        <v>28</v>
      </c>
      <c r="P528" t="s">
        <v>79</v>
      </c>
      <c r="Q528" t="s">
        <v>509</v>
      </c>
      <c r="R528">
        <v>60611</v>
      </c>
      <c r="S528">
        <v>42049</v>
      </c>
      <c r="T528">
        <v>42051</v>
      </c>
      <c r="U528">
        <v>-38.380000000000003</v>
      </c>
      <c r="V528">
        <v>43</v>
      </c>
      <c r="W528">
        <v>284.48</v>
      </c>
      <c r="X528">
        <v>14115</v>
      </c>
      <c r="Y528" t="s">
        <v>3216</v>
      </c>
    </row>
    <row r="529" spans="1:25" x14ac:dyDescent="0.2">
      <c r="A529">
        <v>1683</v>
      </c>
      <c r="B529" t="s">
        <v>1163</v>
      </c>
      <c r="C529" t="s">
        <v>46</v>
      </c>
      <c r="D529">
        <v>0.04</v>
      </c>
      <c r="E529">
        <v>6.28</v>
      </c>
      <c r="F529">
        <v>5.41</v>
      </c>
      <c r="G529" t="s">
        <v>14</v>
      </c>
      <c r="H529" t="s">
        <v>15</v>
      </c>
      <c r="I529" t="s">
        <v>4</v>
      </c>
      <c r="J529" t="s">
        <v>102</v>
      </c>
      <c r="K529" t="s">
        <v>49</v>
      </c>
      <c r="L529" t="s">
        <v>906</v>
      </c>
      <c r="M529">
        <v>0.53</v>
      </c>
      <c r="N529" t="s">
        <v>8</v>
      </c>
      <c r="O529" t="s">
        <v>28</v>
      </c>
      <c r="P529" t="s">
        <v>163</v>
      </c>
      <c r="Q529" t="s">
        <v>1164</v>
      </c>
      <c r="R529">
        <v>77301</v>
      </c>
      <c r="S529">
        <v>42049</v>
      </c>
      <c r="T529">
        <v>42051</v>
      </c>
      <c r="U529">
        <v>-19.957599999999999</v>
      </c>
      <c r="V529">
        <v>11</v>
      </c>
      <c r="W529">
        <v>72.77</v>
      </c>
      <c r="X529">
        <v>90612</v>
      </c>
      <c r="Y529" t="s">
        <v>3216</v>
      </c>
    </row>
    <row r="530" spans="1:25" x14ac:dyDescent="0.2">
      <c r="A530">
        <v>11</v>
      </c>
      <c r="B530" t="s">
        <v>1165</v>
      </c>
      <c r="C530" t="s">
        <v>1</v>
      </c>
      <c r="D530">
        <v>0.06</v>
      </c>
      <c r="E530">
        <v>9.48</v>
      </c>
      <c r="F530">
        <v>7.29</v>
      </c>
      <c r="G530" t="s">
        <v>14</v>
      </c>
      <c r="H530" t="s">
        <v>47</v>
      </c>
      <c r="I530" t="s">
        <v>4</v>
      </c>
      <c r="J530" t="s">
        <v>102</v>
      </c>
      <c r="K530" t="s">
        <v>18</v>
      </c>
      <c r="L530" t="s">
        <v>480</v>
      </c>
      <c r="M530">
        <v>0.45</v>
      </c>
      <c r="N530" t="s">
        <v>8</v>
      </c>
      <c r="O530" t="s">
        <v>87</v>
      </c>
      <c r="P530" t="s">
        <v>373</v>
      </c>
      <c r="Q530" t="s">
        <v>1166</v>
      </c>
      <c r="R530">
        <v>7203</v>
      </c>
      <c r="S530">
        <v>42050</v>
      </c>
      <c r="T530">
        <v>42052</v>
      </c>
      <c r="U530">
        <v>-53.809600000000003</v>
      </c>
      <c r="V530">
        <v>22</v>
      </c>
      <c r="W530">
        <v>211.15</v>
      </c>
      <c r="X530">
        <v>90192</v>
      </c>
      <c r="Y530" t="s">
        <v>3218</v>
      </c>
    </row>
    <row r="531" spans="1:25" x14ac:dyDescent="0.2">
      <c r="A531">
        <v>596</v>
      </c>
      <c r="B531" t="s">
        <v>1167</v>
      </c>
      <c r="C531" t="s">
        <v>1</v>
      </c>
      <c r="D531">
        <v>0.03</v>
      </c>
      <c r="E531">
        <v>3.8</v>
      </c>
      <c r="F531">
        <v>1.49</v>
      </c>
      <c r="G531" t="s">
        <v>14</v>
      </c>
      <c r="H531" t="s">
        <v>15</v>
      </c>
      <c r="I531" t="s">
        <v>24</v>
      </c>
      <c r="J531" t="s">
        <v>48</v>
      </c>
      <c r="K531" t="s">
        <v>49</v>
      </c>
      <c r="L531" t="s">
        <v>1168</v>
      </c>
      <c r="M531">
        <v>0.38</v>
      </c>
      <c r="N531" t="s">
        <v>8</v>
      </c>
      <c r="O531" t="s">
        <v>28</v>
      </c>
      <c r="P531" t="s">
        <v>29</v>
      </c>
      <c r="Q531" t="s">
        <v>1169</v>
      </c>
      <c r="R531">
        <v>46032</v>
      </c>
      <c r="S531">
        <v>42050</v>
      </c>
      <c r="T531">
        <v>42052</v>
      </c>
      <c r="U531">
        <v>15.2745</v>
      </c>
      <c r="V531">
        <v>6</v>
      </c>
      <c r="W531">
        <v>24.27</v>
      </c>
      <c r="X531">
        <v>86308</v>
      </c>
      <c r="Y531" t="s">
        <v>3216</v>
      </c>
    </row>
    <row r="532" spans="1:25" x14ac:dyDescent="0.2">
      <c r="A532">
        <v>596</v>
      </c>
      <c r="B532" t="s">
        <v>1167</v>
      </c>
      <c r="C532" t="s">
        <v>1</v>
      </c>
      <c r="D532">
        <v>7.0000000000000007E-2</v>
      </c>
      <c r="E532">
        <v>7.98</v>
      </c>
      <c r="F532">
        <v>1.25</v>
      </c>
      <c r="G532" t="s">
        <v>14</v>
      </c>
      <c r="H532" t="s">
        <v>15</v>
      </c>
      <c r="I532" t="s">
        <v>24</v>
      </c>
      <c r="J532" t="s">
        <v>64</v>
      </c>
      <c r="K532" t="s">
        <v>26</v>
      </c>
      <c r="L532" t="s">
        <v>1170</v>
      </c>
      <c r="M532">
        <v>0.35</v>
      </c>
      <c r="N532" t="s">
        <v>8</v>
      </c>
      <c r="O532" t="s">
        <v>28</v>
      </c>
      <c r="P532" t="s">
        <v>29</v>
      </c>
      <c r="Q532" t="s">
        <v>1169</v>
      </c>
      <c r="R532">
        <v>46032</v>
      </c>
      <c r="S532">
        <v>42050</v>
      </c>
      <c r="T532">
        <v>42052</v>
      </c>
      <c r="U532">
        <v>26.585699999999999</v>
      </c>
      <c r="V532">
        <v>5</v>
      </c>
      <c r="W532">
        <v>38.53</v>
      </c>
      <c r="X532">
        <v>86308</v>
      </c>
      <c r="Y532" t="s">
        <v>3216</v>
      </c>
    </row>
    <row r="533" spans="1:25" x14ac:dyDescent="0.2">
      <c r="A533">
        <v>596</v>
      </c>
      <c r="B533" t="s">
        <v>1167</v>
      </c>
      <c r="C533" t="s">
        <v>1</v>
      </c>
      <c r="D533">
        <v>7.0000000000000007E-2</v>
      </c>
      <c r="E533">
        <v>417.4</v>
      </c>
      <c r="F533">
        <v>75.23</v>
      </c>
      <c r="G533" t="s">
        <v>2</v>
      </c>
      <c r="H533" t="s">
        <v>15</v>
      </c>
      <c r="I533" t="s">
        <v>4</v>
      </c>
      <c r="J533" t="s">
        <v>5</v>
      </c>
      <c r="K533" t="s">
        <v>6</v>
      </c>
      <c r="L533" t="s">
        <v>1171</v>
      </c>
      <c r="M533">
        <v>0.79</v>
      </c>
      <c r="N533" t="s">
        <v>8</v>
      </c>
      <c r="O533" t="s">
        <v>28</v>
      </c>
      <c r="P533" t="s">
        <v>29</v>
      </c>
      <c r="Q533" t="s">
        <v>1169</v>
      </c>
      <c r="R533">
        <v>46032</v>
      </c>
      <c r="S533">
        <v>42050</v>
      </c>
      <c r="T533">
        <v>42051</v>
      </c>
      <c r="U533">
        <v>-575.35199999999998</v>
      </c>
      <c r="V533">
        <v>12</v>
      </c>
      <c r="W533">
        <v>4910.72</v>
      </c>
      <c r="X533">
        <v>86308</v>
      </c>
      <c r="Y533" t="s">
        <v>3216</v>
      </c>
    </row>
    <row r="534" spans="1:25" x14ac:dyDescent="0.2">
      <c r="A534">
        <v>2260</v>
      </c>
      <c r="B534" t="s">
        <v>1172</v>
      </c>
      <c r="C534" t="s">
        <v>1</v>
      </c>
      <c r="D534">
        <v>0.02</v>
      </c>
      <c r="E534">
        <v>4.9800000000000004</v>
      </c>
      <c r="F534">
        <v>0.49</v>
      </c>
      <c r="G534" t="s">
        <v>14</v>
      </c>
      <c r="H534" t="s">
        <v>70</v>
      </c>
      <c r="I534" t="s">
        <v>24</v>
      </c>
      <c r="J534" t="s">
        <v>128</v>
      </c>
      <c r="K534" t="s">
        <v>49</v>
      </c>
      <c r="L534" t="s">
        <v>1079</v>
      </c>
      <c r="M534">
        <v>0.39</v>
      </c>
      <c r="N534" t="s">
        <v>8</v>
      </c>
      <c r="O534" t="s">
        <v>9</v>
      </c>
      <c r="P534" t="s">
        <v>51</v>
      </c>
      <c r="Q534" t="s">
        <v>1173</v>
      </c>
      <c r="R534">
        <v>30161</v>
      </c>
      <c r="S534">
        <v>42050</v>
      </c>
      <c r="T534">
        <v>42051</v>
      </c>
      <c r="U534">
        <v>-52.863999999999997</v>
      </c>
      <c r="V534">
        <v>17</v>
      </c>
      <c r="W534">
        <v>87.11</v>
      </c>
      <c r="X534">
        <v>89601</v>
      </c>
      <c r="Y534" t="s">
        <v>3215</v>
      </c>
    </row>
    <row r="535" spans="1:25" x14ac:dyDescent="0.2">
      <c r="A535">
        <v>2260</v>
      </c>
      <c r="B535" t="s">
        <v>1172</v>
      </c>
      <c r="C535" t="s">
        <v>1</v>
      </c>
      <c r="D535">
        <v>0.01</v>
      </c>
      <c r="E535">
        <v>20.99</v>
      </c>
      <c r="F535">
        <v>0.99</v>
      </c>
      <c r="G535" t="s">
        <v>14</v>
      </c>
      <c r="H535" t="s">
        <v>70</v>
      </c>
      <c r="I535" t="s">
        <v>16</v>
      </c>
      <c r="J535" t="s">
        <v>111</v>
      </c>
      <c r="K535" t="s">
        <v>18</v>
      </c>
      <c r="L535" t="s">
        <v>1174</v>
      </c>
      <c r="M535">
        <v>0.83</v>
      </c>
      <c r="N535" t="s">
        <v>8</v>
      </c>
      <c r="O535" t="s">
        <v>9</v>
      </c>
      <c r="P535" t="s">
        <v>51</v>
      </c>
      <c r="Q535" t="s">
        <v>1173</v>
      </c>
      <c r="R535">
        <v>30161</v>
      </c>
      <c r="S535">
        <v>42050</v>
      </c>
      <c r="T535">
        <v>42051</v>
      </c>
      <c r="U535">
        <v>45.378</v>
      </c>
      <c r="V535">
        <v>9</v>
      </c>
      <c r="W535">
        <v>170.46</v>
      </c>
      <c r="X535">
        <v>89601</v>
      </c>
      <c r="Y535" t="s">
        <v>3215</v>
      </c>
    </row>
    <row r="536" spans="1:25" x14ac:dyDescent="0.2">
      <c r="A536">
        <v>3211</v>
      </c>
      <c r="B536" t="s">
        <v>1175</v>
      </c>
      <c r="C536" t="s">
        <v>13</v>
      </c>
      <c r="D536">
        <v>0.1</v>
      </c>
      <c r="E536">
        <v>7.31</v>
      </c>
      <c r="F536">
        <v>0.49</v>
      </c>
      <c r="G536" t="s">
        <v>14</v>
      </c>
      <c r="H536" t="s">
        <v>70</v>
      </c>
      <c r="I536" t="s">
        <v>24</v>
      </c>
      <c r="J536" t="s">
        <v>128</v>
      </c>
      <c r="K536" t="s">
        <v>49</v>
      </c>
      <c r="L536" t="s">
        <v>1103</v>
      </c>
      <c r="M536">
        <v>0.38</v>
      </c>
      <c r="N536" t="s">
        <v>8</v>
      </c>
      <c r="O536" t="s">
        <v>28</v>
      </c>
      <c r="P536" t="s">
        <v>79</v>
      </c>
      <c r="Q536" t="s">
        <v>1176</v>
      </c>
      <c r="R536">
        <v>60101</v>
      </c>
      <c r="S536">
        <v>42050</v>
      </c>
      <c r="T536">
        <v>42051</v>
      </c>
      <c r="U536">
        <v>55.020600000000002</v>
      </c>
      <c r="V536">
        <v>12</v>
      </c>
      <c r="W536">
        <v>79.739999999999995</v>
      </c>
      <c r="X536">
        <v>91522</v>
      </c>
      <c r="Y536" t="s">
        <v>3216</v>
      </c>
    </row>
    <row r="537" spans="1:25" x14ac:dyDescent="0.2">
      <c r="A537">
        <v>3211</v>
      </c>
      <c r="B537" t="s">
        <v>1175</v>
      </c>
      <c r="C537" t="s">
        <v>13</v>
      </c>
      <c r="D537">
        <v>0.1</v>
      </c>
      <c r="E537">
        <v>20.99</v>
      </c>
      <c r="F537">
        <v>2.5</v>
      </c>
      <c r="G537" t="s">
        <v>14</v>
      </c>
      <c r="H537" t="s">
        <v>70</v>
      </c>
      <c r="I537" t="s">
        <v>16</v>
      </c>
      <c r="J537" t="s">
        <v>111</v>
      </c>
      <c r="K537" t="s">
        <v>26</v>
      </c>
      <c r="L537" t="s">
        <v>1177</v>
      </c>
      <c r="M537">
        <v>0.81</v>
      </c>
      <c r="N537" t="s">
        <v>8</v>
      </c>
      <c r="O537" t="s">
        <v>28</v>
      </c>
      <c r="P537" t="s">
        <v>79</v>
      </c>
      <c r="Q537" t="s">
        <v>1176</v>
      </c>
      <c r="R537">
        <v>60101</v>
      </c>
      <c r="S537">
        <v>42050</v>
      </c>
      <c r="T537">
        <v>42051</v>
      </c>
      <c r="U537">
        <v>-43.65504</v>
      </c>
      <c r="V537">
        <v>23</v>
      </c>
      <c r="W537">
        <v>392.45</v>
      </c>
      <c r="X537">
        <v>91522</v>
      </c>
      <c r="Y537" t="s">
        <v>3216</v>
      </c>
    </row>
    <row r="538" spans="1:25" x14ac:dyDescent="0.2">
      <c r="A538">
        <v>393</v>
      </c>
      <c r="B538" t="s">
        <v>1178</v>
      </c>
      <c r="C538" t="s">
        <v>23</v>
      </c>
      <c r="D538">
        <v>7.0000000000000007E-2</v>
      </c>
      <c r="E538">
        <v>9.7100000000000009</v>
      </c>
      <c r="F538">
        <v>9.4499999999999993</v>
      </c>
      <c r="G538" t="s">
        <v>14</v>
      </c>
      <c r="H538" t="s">
        <v>70</v>
      </c>
      <c r="I538" t="s">
        <v>24</v>
      </c>
      <c r="J538" t="s">
        <v>54</v>
      </c>
      <c r="K538" t="s">
        <v>49</v>
      </c>
      <c r="L538" t="s">
        <v>1179</v>
      </c>
      <c r="M538">
        <v>0.6</v>
      </c>
      <c r="N538" t="s">
        <v>8</v>
      </c>
      <c r="O538" t="s">
        <v>87</v>
      </c>
      <c r="P538" t="s">
        <v>88</v>
      </c>
      <c r="Q538" t="s">
        <v>1180</v>
      </c>
      <c r="R538">
        <v>13021</v>
      </c>
      <c r="S538">
        <v>42050</v>
      </c>
      <c r="T538">
        <v>42057</v>
      </c>
      <c r="U538">
        <v>-81.77</v>
      </c>
      <c r="V538">
        <v>3</v>
      </c>
      <c r="W538">
        <v>31.44</v>
      </c>
      <c r="X538">
        <v>86382</v>
      </c>
      <c r="Y538" t="s">
        <v>3218</v>
      </c>
    </row>
    <row r="539" spans="1:25" x14ac:dyDescent="0.2">
      <c r="A539">
        <v>651</v>
      </c>
      <c r="B539" t="s">
        <v>270</v>
      </c>
      <c r="C539" t="s">
        <v>23</v>
      </c>
      <c r="D539">
        <v>0.04</v>
      </c>
      <c r="E539">
        <v>880.98</v>
      </c>
      <c r="F539">
        <v>44.55</v>
      </c>
      <c r="G539" t="s">
        <v>2</v>
      </c>
      <c r="H539" t="s">
        <v>15</v>
      </c>
      <c r="I539" t="s">
        <v>4</v>
      </c>
      <c r="J539" t="s">
        <v>93</v>
      </c>
      <c r="K539" t="s">
        <v>6</v>
      </c>
      <c r="L539" t="s">
        <v>214</v>
      </c>
      <c r="M539">
        <v>0.62</v>
      </c>
      <c r="N539" t="s">
        <v>8</v>
      </c>
      <c r="O539" t="s">
        <v>35</v>
      </c>
      <c r="P539" t="s">
        <v>272</v>
      </c>
      <c r="Q539" t="s">
        <v>273</v>
      </c>
      <c r="R539">
        <v>89115</v>
      </c>
      <c r="S539">
        <v>42050</v>
      </c>
      <c r="T539">
        <v>42054</v>
      </c>
      <c r="U539">
        <v>4233.2587999999996</v>
      </c>
      <c r="V539">
        <v>8</v>
      </c>
      <c r="W539">
        <v>6901.25</v>
      </c>
      <c r="X539">
        <v>91576</v>
      </c>
      <c r="Y539" t="s">
        <v>3217</v>
      </c>
    </row>
    <row r="540" spans="1:25" x14ac:dyDescent="0.2">
      <c r="A540">
        <v>651</v>
      </c>
      <c r="B540" t="s">
        <v>270</v>
      </c>
      <c r="C540" t="s">
        <v>23</v>
      </c>
      <c r="D540">
        <v>7.0000000000000007E-2</v>
      </c>
      <c r="E540">
        <v>13.4</v>
      </c>
      <c r="F540">
        <v>4.95</v>
      </c>
      <c r="G540" t="s">
        <v>14</v>
      </c>
      <c r="H540" t="s">
        <v>15</v>
      </c>
      <c r="I540" t="s">
        <v>4</v>
      </c>
      <c r="J540" t="s">
        <v>102</v>
      </c>
      <c r="K540" t="s">
        <v>18</v>
      </c>
      <c r="L540" t="s">
        <v>1181</v>
      </c>
      <c r="M540">
        <v>0.37</v>
      </c>
      <c r="N540" t="s">
        <v>8</v>
      </c>
      <c r="O540" t="s">
        <v>35</v>
      </c>
      <c r="P540" t="s">
        <v>272</v>
      </c>
      <c r="Q540" t="s">
        <v>273</v>
      </c>
      <c r="R540">
        <v>89115</v>
      </c>
      <c r="S540">
        <v>42050</v>
      </c>
      <c r="T540">
        <v>42055</v>
      </c>
      <c r="U540">
        <v>102.76860000000001</v>
      </c>
      <c r="V540">
        <v>11</v>
      </c>
      <c r="W540">
        <v>148.94</v>
      </c>
      <c r="X540">
        <v>91576</v>
      </c>
      <c r="Y540" t="s">
        <v>3217</v>
      </c>
    </row>
    <row r="541" spans="1:25" x14ac:dyDescent="0.2">
      <c r="A541">
        <v>651</v>
      </c>
      <c r="B541" t="s">
        <v>270</v>
      </c>
      <c r="C541" t="s">
        <v>23</v>
      </c>
      <c r="D541">
        <v>0.01</v>
      </c>
      <c r="E541">
        <v>15.99</v>
      </c>
      <c r="F541">
        <v>11.28</v>
      </c>
      <c r="G541" t="s">
        <v>14</v>
      </c>
      <c r="H541" t="s">
        <v>15</v>
      </c>
      <c r="I541" t="s">
        <v>16</v>
      </c>
      <c r="J541" t="s">
        <v>32</v>
      </c>
      <c r="K541" t="s">
        <v>120</v>
      </c>
      <c r="L541" t="s">
        <v>1182</v>
      </c>
      <c r="M541">
        <v>0.38</v>
      </c>
      <c r="N541" t="s">
        <v>8</v>
      </c>
      <c r="O541" t="s">
        <v>35</v>
      </c>
      <c r="P541" t="s">
        <v>272</v>
      </c>
      <c r="Q541" t="s">
        <v>273</v>
      </c>
      <c r="R541">
        <v>89115</v>
      </c>
      <c r="S541">
        <v>42050</v>
      </c>
      <c r="T541">
        <v>42057</v>
      </c>
      <c r="U541">
        <v>-36.671543999999997</v>
      </c>
      <c r="V541">
        <v>12</v>
      </c>
      <c r="W541">
        <v>200.68</v>
      </c>
      <c r="X541">
        <v>91576</v>
      </c>
      <c r="Y541" t="s">
        <v>3217</v>
      </c>
    </row>
    <row r="542" spans="1:25" x14ac:dyDescent="0.2">
      <c r="A542">
        <v>2684</v>
      </c>
      <c r="B542" t="s">
        <v>1183</v>
      </c>
      <c r="C542" t="s">
        <v>23</v>
      </c>
      <c r="D542">
        <v>0.09</v>
      </c>
      <c r="E542">
        <v>8.74</v>
      </c>
      <c r="F542">
        <v>1.39</v>
      </c>
      <c r="G542" t="s">
        <v>63</v>
      </c>
      <c r="H542" t="s">
        <v>3</v>
      </c>
      <c r="I542" t="s">
        <v>24</v>
      </c>
      <c r="J542" t="s">
        <v>321</v>
      </c>
      <c r="K542" t="s">
        <v>49</v>
      </c>
      <c r="L542" t="s">
        <v>416</v>
      </c>
      <c r="M542">
        <v>0.38</v>
      </c>
      <c r="N542" t="s">
        <v>8</v>
      </c>
      <c r="O542" t="s">
        <v>9</v>
      </c>
      <c r="P542" t="s">
        <v>99</v>
      </c>
      <c r="Q542" t="s">
        <v>1184</v>
      </c>
      <c r="R542">
        <v>33952</v>
      </c>
      <c r="S542">
        <v>42050</v>
      </c>
      <c r="T542">
        <v>42055</v>
      </c>
      <c r="U542">
        <v>23.616</v>
      </c>
      <c r="V542">
        <v>1</v>
      </c>
      <c r="W542">
        <v>11.78</v>
      </c>
      <c r="X542">
        <v>89146</v>
      </c>
      <c r="Y542" t="s">
        <v>3215</v>
      </c>
    </row>
    <row r="543" spans="1:25" x14ac:dyDescent="0.2">
      <c r="A543">
        <v>2684</v>
      </c>
      <c r="B543" t="s">
        <v>1183</v>
      </c>
      <c r="C543" t="s">
        <v>23</v>
      </c>
      <c r="D543">
        <v>0.09</v>
      </c>
      <c r="E543">
        <v>18.97</v>
      </c>
      <c r="F543">
        <v>9.0299999999999994</v>
      </c>
      <c r="G543" t="s">
        <v>14</v>
      </c>
      <c r="H543" t="s">
        <v>3</v>
      </c>
      <c r="I543" t="s">
        <v>24</v>
      </c>
      <c r="J543" t="s">
        <v>64</v>
      </c>
      <c r="K543" t="s">
        <v>49</v>
      </c>
      <c r="L543" t="s">
        <v>606</v>
      </c>
      <c r="M543">
        <v>0.37</v>
      </c>
      <c r="N543" t="s">
        <v>8</v>
      </c>
      <c r="O543" t="s">
        <v>9</v>
      </c>
      <c r="P543" t="s">
        <v>99</v>
      </c>
      <c r="Q543" t="s">
        <v>1184</v>
      </c>
      <c r="R543">
        <v>33952</v>
      </c>
      <c r="S543">
        <v>42050</v>
      </c>
      <c r="T543">
        <v>42055</v>
      </c>
      <c r="U543">
        <v>-1748.0119999999999</v>
      </c>
      <c r="V543">
        <v>1</v>
      </c>
      <c r="W543">
        <v>20.96</v>
      </c>
      <c r="X543">
        <v>89146</v>
      </c>
      <c r="Y543" t="s">
        <v>3215</v>
      </c>
    </row>
    <row r="544" spans="1:25" x14ac:dyDescent="0.2">
      <c r="A544">
        <v>2951</v>
      </c>
      <c r="B544" t="s">
        <v>1185</v>
      </c>
      <c r="C544" t="s">
        <v>92</v>
      </c>
      <c r="D544">
        <v>7.0000000000000007E-2</v>
      </c>
      <c r="E544">
        <v>42.98</v>
      </c>
      <c r="F544">
        <v>4.62</v>
      </c>
      <c r="G544" t="s">
        <v>63</v>
      </c>
      <c r="H544" t="s">
        <v>70</v>
      </c>
      <c r="I544" t="s">
        <v>24</v>
      </c>
      <c r="J544" t="s">
        <v>71</v>
      </c>
      <c r="K544" t="s">
        <v>49</v>
      </c>
      <c r="L544" t="s">
        <v>256</v>
      </c>
      <c r="M544">
        <v>0.56000000000000005</v>
      </c>
      <c r="N544" t="s">
        <v>8</v>
      </c>
      <c r="O544" t="s">
        <v>28</v>
      </c>
      <c r="P544" t="s">
        <v>513</v>
      </c>
      <c r="Q544" t="s">
        <v>1186</v>
      </c>
      <c r="R544">
        <v>67601</v>
      </c>
      <c r="S544">
        <v>42050</v>
      </c>
      <c r="T544">
        <v>42052</v>
      </c>
      <c r="U544">
        <v>565.38599999999997</v>
      </c>
      <c r="V544">
        <v>19</v>
      </c>
      <c r="W544">
        <v>819.4</v>
      </c>
      <c r="X544">
        <v>91397</v>
      </c>
      <c r="Y544" t="s">
        <v>3216</v>
      </c>
    </row>
    <row r="545" spans="1:25" x14ac:dyDescent="0.2">
      <c r="A545">
        <v>2951</v>
      </c>
      <c r="B545" t="s">
        <v>1185</v>
      </c>
      <c r="C545" t="s">
        <v>92</v>
      </c>
      <c r="D545">
        <v>0.03</v>
      </c>
      <c r="E545">
        <v>89.99</v>
      </c>
      <c r="F545">
        <v>42</v>
      </c>
      <c r="G545" t="s">
        <v>2</v>
      </c>
      <c r="H545" t="s">
        <v>70</v>
      </c>
      <c r="I545" t="s">
        <v>4</v>
      </c>
      <c r="J545" t="s">
        <v>85</v>
      </c>
      <c r="K545" t="s">
        <v>33</v>
      </c>
      <c r="L545" t="s">
        <v>1187</v>
      </c>
      <c r="M545">
        <v>0.66</v>
      </c>
      <c r="N545" t="s">
        <v>8</v>
      </c>
      <c r="O545" t="s">
        <v>28</v>
      </c>
      <c r="P545" t="s">
        <v>513</v>
      </c>
      <c r="Q545" t="s">
        <v>1186</v>
      </c>
      <c r="R545">
        <v>67601</v>
      </c>
      <c r="S545">
        <v>42050</v>
      </c>
      <c r="T545">
        <v>42053</v>
      </c>
      <c r="U545">
        <v>-230.9528</v>
      </c>
      <c r="V545">
        <v>19</v>
      </c>
      <c r="W545">
        <v>1809.75</v>
      </c>
      <c r="X545">
        <v>91397</v>
      </c>
      <c r="Y545" t="s">
        <v>3216</v>
      </c>
    </row>
    <row r="546" spans="1:25" x14ac:dyDescent="0.2">
      <c r="A546">
        <v>2355</v>
      </c>
      <c r="B546" t="s">
        <v>1188</v>
      </c>
      <c r="C546" t="s">
        <v>46</v>
      </c>
      <c r="D546">
        <v>0.1</v>
      </c>
      <c r="E546">
        <v>78.69</v>
      </c>
      <c r="F546">
        <v>19.989999999999998</v>
      </c>
      <c r="G546" t="s">
        <v>14</v>
      </c>
      <c r="H546" t="s">
        <v>15</v>
      </c>
      <c r="I546" t="s">
        <v>4</v>
      </c>
      <c r="J546" t="s">
        <v>102</v>
      </c>
      <c r="K546" t="s">
        <v>49</v>
      </c>
      <c r="L546" t="s">
        <v>1189</v>
      </c>
      <c r="M546">
        <v>0.43</v>
      </c>
      <c r="N546" t="s">
        <v>8</v>
      </c>
      <c r="O546" t="s">
        <v>35</v>
      </c>
      <c r="P546" t="s">
        <v>66</v>
      </c>
      <c r="Q546" t="s">
        <v>1190</v>
      </c>
      <c r="R546">
        <v>92236</v>
      </c>
      <c r="S546">
        <v>42050</v>
      </c>
      <c r="T546">
        <v>42051</v>
      </c>
      <c r="U546">
        <v>465.43950000000001</v>
      </c>
      <c r="V546">
        <v>9</v>
      </c>
      <c r="W546">
        <v>674.55</v>
      </c>
      <c r="X546">
        <v>91304</v>
      </c>
      <c r="Y546" t="s">
        <v>3217</v>
      </c>
    </row>
    <row r="547" spans="1:25" x14ac:dyDescent="0.2">
      <c r="A547">
        <v>1129</v>
      </c>
      <c r="B547" t="s">
        <v>762</v>
      </c>
      <c r="C547" t="s">
        <v>23</v>
      </c>
      <c r="D547">
        <v>0.04</v>
      </c>
      <c r="E547">
        <v>8.6</v>
      </c>
      <c r="F547">
        <v>6.19</v>
      </c>
      <c r="G547" t="s">
        <v>14</v>
      </c>
      <c r="H547" t="s">
        <v>47</v>
      </c>
      <c r="I547" t="s">
        <v>24</v>
      </c>
      <c r="J547" t="s">
        <v>48</v>
      </c>
      <c r="K547" t="s">
        <v>49</v>
      </c>
      <c r="L547" t="s">
        <v>508</v>
      </c>
      <c r="M547">
        <v>0.38</v>
      </c>
      <c r="N547" t="s">
        <v>8</v>
      </c>
      <c r="O547" t="s">
        <v>87</v>
      </c>
      <c r="P547" t="s">
        <v>379</v>
      </c>
      <c r="Q547" t="s">
        <v>764</v>
      </c>
      <c r="R547">
        <v>2118</v>
      </c>
      <c r="S547">
        <v>42051</v>
      </c>
      <c r="T547">
        <v>42058</v>
      </c>
      <c r="U547">
        <v>-63.813499999999998</v>
      </c>
      <c r="V547">
        <v>37</v>
      </c>
      <c r="W547">
        <v>311.66000000000003</v>
      </c>
      <c r="X547">
        <v>32037</v>
      </c>
      <c r="Y547" t="s">
        <v>3218</v>
      </c>
    </row>
    <row r="548" spans="1:25" x14ac:dyDescent="0.2">
      <c r="A548">
        <v>1129</v>
      </c>
      <c r="B548" t="s">
        <v>762</v>
      </c>
      <c r="C548" t="s">
        <v>23</v>
      </c>
      <c r="D548">
        <v>7.0000000000000007E-2</v>
      </c>
      <c r="E548">
        <v>699.99</v>
      </c>
      <c r="F548">
        <v>24.49</v>
      </c>
      <c r="G548" t="s">
        <v>14</v>
      </c>
      <c r="H548" t="s">
        <v>47</v>
      </c>
      <c r="I548" t="s">
        <v>16</v>
      </c>
      <c r="J548" t="s">
        <v>39</v>
      </c>
      <c r="K548" t="s">
        <v>40</v>
      </c>
      <c r="L548" t="s">
        <v>1191</v>
      </c>
      <c r="M548">
        <v>0.54</v>
      </c>
      <c r="N548" t="s">
        <v>8</v>
      </c>
      <c r="O548" t="s">
        <v>87</v>
      </c>
      <c r="P548" t="s">
        <v>379</v>
      </c>
      <c r="Q548" t="s">
        <v>764</v>
      </c>
      <c r="R548">
        <v>2118</v>
      </c>
      <c r="S548">
        <v>42051</v>
      </c>
      <c r="T548">
        <v>42055</v>
      </c>
      <c r="U548">
        <v>325.29000000000002</v>
      </c>
      <c r="V548">
        <v>15</v>
      </c>
      <c r="W548">
        <v>9862.51</v>
      </c>
      <c r="X548">
        <v>32037</v>
      </c>
      <c r="Y548" t="s">
        <v>3218</v>
      </c>
    </row>
    <row r="549" spans="1:25" x14ac:dyDescent="0.2">
      <c r="A549">
        <v>1132</v>
      </c>
      <c r="B549" t="s">
        <v>1069</v>
      </c>
      <c r="C549" t="s">
        <v>23</v>
      </c>
      <c r="D549">
        <v>0.04</v>
      </c>
      <c r="E549">
        <v>8.6</v>
      </c>
      <c r="F549">
        <v>6.19</v>
      </c>
      <c r="G549" t="s">
        <v>14</v>
      </c>
      <c r="H549" t="s">
        <v>47</v>
      </c>
      <c r="I549" t="s">
        <v>24</v>
      </c>
      <c r="J549" t="s">
        <v>48</v>
      </c>
      <c r="K549" t="s">
        <v>49</v>
      </c>
      <c r="L549" t="s">
        <v>508</v>
      </c>
      <c r="M549">
        <v>0.38</v>
      </c>
      <c r="N549" t="s">
        <v>8</v>
      </c>
      <c r="O549" t="s">
        <v>28</v>
      </c>
      <c r="P549" t="s">
        <v>163</v>
      </c>
      <c r="Q549" t="s">
        <v>1070</v>
      </c>
      <c r="R549">
        <v>76039</v>
      </c>
      <c r="S549">
        <v>42051</v>
      </c>
      <c r="T549">
        <v>42058</v>
      </c>
      <c r="U549">
        <v>-63.813499999999998</v>
      </c>
      <c r="V549">
        <v>9</v>
      </c>
      <c r="W549">
        <v>75.81</v>
      </c>
      <c r="X549">
        <v>88102</v>
      </c>
      <c r="Y549" t="s">
        <v>3216</v>
      </c>
    </row>
    <row r="550" spans="1:25" x14ac:dyDescent="0.2">
      <c r="A550">
        <v>1132</v>
      </c>
      <c r="B550" t="s">
        <v>1069</v>
      </c>
      <c r="C550" t="s">
        <v>23</v>
      </c>
      <c r="D550">
        <v>7.0000000000000007E-2</v>
      </c>
      <c r="E550">
        <v>699.99</v>
      </c>
      <c r="F550">
        <v>24.49</v>
      </c>
      <c r="G550" t="s">
        <v>14</v>
      </c>
      <c r="H550" t="s">
        <v>47</v>
      </c>
      <c r="I550" t="s">
        <v>16</v>
      </c>
      <c r="J550" t="s">
        <v>39</v>
      </c>
      <c r="K550" t="s">
        <v>40</v>
      </c>
      <c r="L550" t="s">
        <v>1191</v>
      </c>
      <c r="M550">
        <v>0.54</v>
      </c>
      <c r="N550" t="s">
        <v>8</v>
      </c>
      <c r="O550" t="s">
        <v>28</v>
      </c>
      <c r="P550" t="s">
        <v>163</v>
      </c>
      <c r="Q550" t="s">
        <v>1070</v>
      </c>
      <c r="R550">
        <v>76039</v>
      </c>
      <c r="S550">
        <v>42051</v>
      </c>
      <c r="T550">
        <v>42055</v>
      </c>
      <c r="U550">
        <v>325.29000000000002</v>
      </c>
      <c r="V550">
        <v>4</v>
      </c>
      <c r="W550">
        <v>2630</v>
      </c>
      <c r="X550">
        <v>88102</v>
      </c>
      <c r="Y550" t="s">
        <v>3216</v>
      </c>
    </row>
    <row r="551" spans="1:25" x14ac:dyDescent="0.2">
      <c r="A551">
        <v>1580</v>
      </c>
      <c r="B551" t="s">
        <v>1192</v>
      </c>
      <c r="C551" t="s">
        <v>23</v>
      </c>
      <c r="D551">
        <v>0.1</v>
      </c>
      <c r="E551">
        <v>11.58</v>
      </c>
      <c r="F551">
        <v>6.97</v>
      </c>
      <c r="G551" t="s">
        <v>14</v>
      </c>
      <c r="H551" t="s">
        <v>70</v>
      </c>
      <c r="I551" t="s">
        <v>24</v>
      </c>
      <c r="J551" t="s">
        <v>321</v>
      </c>
      <c r="K551" t="s">
        <v>49</v>
      </c>
      <c r="L551" t="s">
        <v>600</v>
      </c>
      <c r="M551">
        <v>0.35</v>
      </c>
      <c r="N551" t="s">
        <v>8</v>
      </c>
      <c r="O551" t="s">
        <v>87</v>
      </c>
      <c r="P551" t="s">
        <v>307</v>
      </c>
      <c r="Q551" t="s">
        <v>1193</v>
      </c>
      <c r="R551">
        <v>4901</v>
      </c>
      <c r="S551">
        <v>42051</v>
      </c>
      <c r="T551">
        <v>42055</v>
      </c>
      <c r="U551">
        <v>-8.3979999999999997</v>
      </c>
      <c r="V551">
        <v>1</v>
      </c>
      <c r="W551">
        <v>14.53</v>
      </c>
      <c r="X551">
        <v>90934</v>
      </c>
      <c r="Y551" t="s">
        <v>3218</v>
      </c>
    </row>
    <row r="552" spans="1:25" x14ac:dyDescent="0.2">
      <c r="A552">
        <v>1138</v>
      </c>
      <c r="B552" t="s">
        <v>1194</v>
      </c>
      <c r="C552" t="s">
        <v>92</v>
      </c>
      <c r="D552">
        <v>0.02</v>
      </c>
      <c r="E552">
        <v>160.97999999999999</v>
      </c>
      <c r="F552">
        <v>30</v>
      </c>
      <c r="G552" t="s">
        <v>2</v>
      </c>
      <c r="H552" t="s">
        <v>47</v>
      </c>
      <c r="I552" t="s">
        <v>4</v>
      </c>
      <c r="J552" t="s">
        <v>85</v>
      </c>
      <c r="K552" t="s">
        <v>33</v>
      </c>
      <c r="L552" t="s">
        <v>868</v>
      </c>
      <c r="M552">
        <v>0.62</v>
      </c>
      <c r="N552" t="s">
        <v>8</v>
      </c>
      <c r="O552" t="s">
        <v>28</v>
      </c>
      <c r="P552" t="s">
        <v>163</v>
      </c>
      <c r="Q552" t="s">
        <v>1195</v>
      </c>
      <c r="R552">
        <v>75056</v>
      </c>
      <c r="S552">
        <v>42051</v>
      </c>
      <c r="T552">
        <v>42054</v>
      </c>
      <c r="U552">
        <v>-51.116</v>
      </c>
      <c r="V552">
        <v>1</v>
      </c>
      <c r="W552">
        <v>192.49</v>
      </c>
      <c r="X552">
        <v>86574</v>
      </c>
      <c r="Y552" t="s">
        <v>3216</v>
      </c>
    </row>
    <row r="553" spans="1:25" x14ac:dyDescent="0.2">
      <c r="A553">
        <v>1228</v>
      </c>
      <c r="B553" t="s">
        <v>1196</v>
      </c>
      <c r="C553" t="s">
        <v>92</v>
      </c>
      <c r="D553">
        <v>0</v>
      </c>
      <c r="E553">
        <v>7.1</v>
      </c>
      <c r="F553">
        <v>6.05</v>
      </c>
      <c r="G553" t="s">
        <v>14</v>
      </c>
      <c r="H553" t="s">
        <v>3</v>
      </c>
      <c r="I553" t="s">
        <v>24</v>
      </c>
      <c r="J553" t="s">
        <v>48</v>
      </c>
      <c r="K553" t="s">
        <v>49</v>
      </c>
      <c r="L553" t="s">
        <v>227</v>
      </c>
      <c r="M553">
        <v>0.39</v>
      </c>
      <c r="N553" t="s">
        <v>8</v>
      </c>
      <c r="O553" t="s">
        <v>87</v>
      </c>
      <c r="P553" t="s">
        <v>296</v>
      </c>
      <c r="Q553" t="s">
        <v>297</v>
      </c>
      <c r="R553">
        <v>19140</v>
      </c>
      <c r="S553">
        <v>42051</v>
      </c>
      <c r="T553">
        <v>42052</v>
      </c>
      <c r="U553">
        <v>-60.145000000000003</v>
      </c>
      <c r="V553">
        <v>28</v>
      </c>
      <c r="W553">
        <v>208.83</v>
      </c>
      <c r="X553">
        <v>55874</v>
      </c>
      <c r="Y553" t="s">
        <v>3218</v>
      </c>
    </row>
    <row r="554" spans="1:25" x14ac:dyDescent="0.2">
      <c r="A554">
        <v>1228</v>
      </c>
      <c r="B554" t="s">
        <v>1196</v>
      </c>
      <c r="C554" t="s">
        <v>92</v>
      </c>
      <c r="D554">
        <v>0.01</v>
      </c>
      <c r="E554">
        <v>4.9800000000000004</v>
      </c>
      <c r="F554">
        <v>4.62</v>
      </c>
      <c r="G554" t="s">
        <v>63</v>
      </c>
      <c r="H554" t="s">
        <v>3</v>
      </c>
      <c r="I554" t="s">
        <v>16</v>
      </c>
      <c r="J554" t="s">
        <v>17</v>
      </c>
      <c r="K554" t="s">
        <v>18</v>
      </c>
      <c r="L554" t="s">
        <v>1197</v>
      </c>
      <c r="M554">
        <v>0.64</v>
      </c>
      <c r="N554" t="s">
        <v>8</v>
      </c>
      <c r="O554" t="s">
        <v>87</v>
      </c>
      <c r="P554" t="s">
        <v>296</v>
      </c>
      <c r="Q554" t="s">
        <v>297</v>
      </c>
      <c r="R554">
        <v>19140</v>
      </c>
      <c r="S554">
        <v>42051</v>
      </c>
      <c r="T554">
        <v>42053</v>
      </c>
      <c r="U554">
        <v>-111.72</v>
      </c>
      <c r="V554">
        <v>41</v>
      </c>
      <c r="W554">
        <v>228.3</v>
      </c>
      <c r="X554">
        <v>55874</v>
      </c>
      <c r="Y554" t="s">
        <v>3218</v>
      </c>
    </row>
    <row r="555" spans="1:25" x14ac:dyDescent="0.2">
      <c r="A555">
        <v>1228</v>
      </c>
      <c r="B555" t="s">
        <v>1196</v>
      </c>
      <c r="C555" t="s">
        <v>92</v>
      </c>
      <c r="D555">
        <v>0.06</v>
      </c>
      <c r="E555">
        <v>5.68</v>
      </c>
      <c r="F555">
        <v>1.39</v>
      </c>
      <c r="G555" t="s">
        <v>14</v>
      </c>
      <c r="H555" t="s">
        <v>3</v>
      </c>
      <c r="I555" t="s">
        <v>24</v>
      </c>
      <c r="J555" t="s">
        <v>321</v>
      </c>
      <c r="K555" t="s">
        <v>49</v>
      </c>
      <c r="L555" t="s">
        <v>574</v>
      </c>
      <c r="M555">
        <v>0.38</v>
      </c>
      <c r="N555" t="s">
        <v>8</v>
      </c>
      <c r="O555" t="s">
        <v>87</v>
      </c>
      <c r="P555" t="s">
        <v>296</v>
      </c>
      <c r="Q555" t="s">
        <v>297</v>
      </c>
      <c r="R555">
        <v>19140</v>
      </c>
      <c r="S555">
        <v>42051</v>
      </c>
      <c r="T555">
        <v>42051</v>
      </c>
      <c r="U555">
        <v>33.01</v>
      </c>
      <c r="V555">
        <v>24</v>
      </c>
      <c r="W555">
        <v>129.53</v>
      </c>
      <c r="X555">
        <v>55874</v>
      </c>
      <c r="Y555" t="s">
        <v>3218</v>
      </c>
    </row>
    <row r="556" spans="1:25" x14ac:dyDescent="0.2">
      <c r="A556">
        <v>1229</v>
      </c>
      <c r="B556" t="s">
        <v>1198</v>
      </c>
      <c r="C556" t="s">
        <v>92</v>
      </c>
      <c r="D556">
        <v>0.01</v>
      </c>
      <c r="E556">
        <v>4.9800000000000004</v>
      </c>
      <c r="F556">
        <v>4.62</v>
      </c>
      <c r="G556" t="s">
        <v>63</v>
      </c>
      <c r="H556" t="s">
        <v>3</v>
      </c>
      <c r="I556" t="s">
        <v>16</v>
      </c>
      <c r="J556" t="s">
        <v>17</v>
      </c>
      <c r="K556" t="s">
        <v>18</v>
      </c>
      <c r="L556" t="s">
        <v>1197</v>
      </c>
      <c r="M556">
        <v>0.64</v>
      </c>
      <c r="N556" t="s">
        <v>8</v>
      </c>
      <c r="O556" t="s">
        <v>28</v>
      </c>
      <c r="P556" t="s">
        <v>163</v>
      </c>
      <c r="Q556" t="s">
        <v>1116</v>
      </c>
      <c r="R556">
        <v>75482</v>
      </c>
      <c r="S556">
        <v>42051</v>
      </c>
      <c r="T556">
        <v>42053</v>
      </c>
      <c r="U556">
        <v>-111.72</v>
      </c>
      <c r="V556">
        <v>10</v>
      </c>
      <c r="W556">
        <v>55.68</v>
      </c>
      <c r="X556">
        <v>90378</v>
      </c>
      <c r="Y556" t="s">
        <v>3216</v>
      </c>
    </row>
    <row r="557" spans="1:25" x14ac:dyDescent="0.2">
      <c r="A557">
        <v>1625</v>
      </c>
      <c r="B557" t="s">
        <v>1199</v>
      </c>
      <c r="C557" t="s">
        <v>92</v>
      </c>
      <c r="D557">
        <v>0</v>
      </c>
      <c r="E557">
        <v>209.37</v>
      </c>
      <c r="F557">
        <v>69</v>
      </c>
      <c r="G557" t="s">
        <v>14</v>
      </c>
      <c r="H557" t="s">
        <v>47</v>
      </c>
      <c r="I557" t="s">
        <v>4</v>
      </c>
      <c r="J557" t="s">
        <v>5</v>
      </c>
      <c r="K557" t="s">
        <v>40</v>
      </c>
      <c r="L557" t="s">
        <v>1200</v>
      </c>
      <c r="M557">
        <v>0.79</v>
      </c>
      <c r="N557" t="s">
        <v>8</v>
      </c>
      <c r="O557" t="s">
        <v>87</v>
      </c>
      <c r="P557" t="s">
        <v>88</v>
      </c>
      <c r="Q557" t="s">
        <v>1201</v>
      </c>
      <c r="R557">
        <v>11542</v>
      </c>
      <c r="S557">
        <v>42051</v>
      </c>
      <c r="T557">
        <v>42053</v>
      </c>
      <c r="U557">
        <v>-263.11192907999998</v>
      </c>
      <c r="V557">
        <v>11</v>
      </c>
      <c r="W557">
        <v>1959.88</v>
      </c>
      <c r="X557">
        <v>90601</v>
      </c>
      <c r="Y557" t="s">
        <v>3218</v>
      </c>
    </row>
    <row r="558" spans="1:25" x14ac:dyDescent="0.2">
      <c r="A558">
        <v>3151</v>
      </c>
      <c r="B558" t="s">
        <v>929</v>
      </c>
      <c r="C558" t="s">
        <v>46</v>
      </c>
      <c r="D558">
        <v>0.05</v>
      </c>
      <c r="E558">
        <v>25.99</v>
      </c>
      <c r="F558">
        <v>5.37</v>
      </c>
      <c r="G558" t="s">
        <v>63</v>
      </c>
      <c r="H558" t="s">
        <v>70</v>
      </c>
      <c r="I558" t="s">
        <v>24</v>
      </c>
      <c r="J558" t="s">
        <v>25</v>
      </c>
      <c r="K558" t="s">
        <v>49</v>
      </c>
      <c r="L558" t="s">
        <v>1202</v>
      </c>
      <c r="M558">
        <v>0.56000000000000005</v>
      </c>
      <c r="N558" t="s">
        <v>8</v>
      </c>
      <c r="O558" t="s">
        <v>35</v>
      </c>
      <c r="P558" t="s">
        <v>66</v>
      </c>
      <c r="Q558" t="s">
        <v>930</v>
      </c>
      <c r="R558">
        <v>92277</v>
      </c>
      <c r="S558">
        <v>42051</v>
      </c>
      <c r="T558">
        <v>42053</v>
      </c>
      <c r="U558">
        <v>220.35720000000001</v>
      </c>
      <c r="V558">
        <v>18</v>
      </c>
      <c r="W558">
        <v>451.35</v>
      </c>
      <c r="X558">
        <v>88545</v>
      </c>
      <c r="Y558" t="s">
        <v>3217</v>
      </c>
    </row>
    <row r="559" spans="1:25" x14ac:dyDescent="0.2">
      <c r="A559">
        <v>936</v>
      </c>
      <c r="B559" t="s">
        <v>1203</v>
      </c>
      <c r="C559" t="s">
        <v>1</v>
      </c>
      <c r="D559">
        <v>0.05</v>
      </c>
      <c r="E559">
        <v>6.04</v>
      </c>
      <c r="F559">
        <v>2.14</v>
      </c>
      <c r="G559" t="s">
        <v>63</v>
      </c>
      <c r="H559" t="s">
        <v>70</v>
      </c>
      <c r="I559" t="s">
        <v>24</v>
      </c>
      <c r="J559" t="s">
        <v>64</v>
      </c>
      <c r="K559" t="s">
        <v>26</v>
      </c>
      <c r="L559" t="s">
        <v>1204</v>
      </c>
      <c r="M559">
        <v>0.38</v>
      </c>
      <c r="N559" t="s">
        <v>8</v>
      </c>
      <c r="O559" t="s">
        <v>35</v>
      </c>
      <c r="P559" t="s">
        <v>66</v>
      </c>
      <c r="Q559" t="s">
        <v>1205</v>
      </c>
      <c r="R559">
        <v>92374</v>
      </c>
      <c r="S559">
        <v>42052</v>
      </c>
      <c r="T559">
        <v>42054</v>
      </c>
      <c r="U559">
        <v>-4.1399999999999997</v>
      </c>
      <c r="V559">
        <v>1</v>
      </c>
      <c r="W559">
        <v>8.41</v>
      </c>
      <c r="X559">
        <v>90588</v>
      </c>
      <c r="Y559" t="s">
        <v>3217</v>
      </c>
    </row>
    <row r="560" spans="1:25" x14ac:dyDescent="0.2">
      <c r="A560">
        <v>1305</v>
      </c>
      <c r="B560" t="s">
        <v>1206</v>
      </c>
      <c r="C560" t="s">
        <v>13</v>
      </c>
      <c r="D560">
        <v>0.04</v>
      </c>
      <c r="E560">
        <v>62.18</v>
      </c>
      <c r="F560">
        <v>10.84</v>
      </c>
      <c r="G560" t="s">
        <v>14</v>
      </c>
      <c r="H560" t="s">
        <v>15</v>
      </c>
      <c r="I560" t="s">
        <v>4</v>
      </c>
      <c r="J560" t="s">
        <v>102</v>
      </c>
      <c r="K560" t="s">
        <v>120</v>
      </c>
      <c r="L560" t="s">
        <v>1207</v>
      </c>
      <c r="M560">
        <v>0.63</v>
      </c>
      <c r="N560" t="s">
        <v>8</v>
      </c>
      <c r="O560" t="s">
        <v>35</v>
      </c>
      <c r="P560" t="s">
        <v>122</v>
      </c>
      <c r="Q560" t="s">
        <v>1208</v>
      </c>
      <c r="R560">
        <v>84120</v>
      </c>
      <c r="S560">
        <v>42052</v>
      </c>
      <c r="T560">
        <v>42054</v>
      </c>
      <c r="U560">
        <v>125.8077</v>
      </c>
      <c r="V560">
        <v>3</v>
      </c>
      <c r="W560">
        <v>182.33</v>
      </c>
      <c r="X560">
        <v>87002</v>
      </c>
      <c r="Y560" t="s">
        <v>3217</v>
      </c>
    </row>
    <row r="561" spans="1:25" x14ac:dyDescent="0.2">
      <c r="A561">
        <v>2427</v>
      </c>
      <c r="B561" t="s">
        <v>1209</v>
      </c>
      <c r="C561" t="s">
        <v>13</v>
      </c>
      <c r="D561">
        <v>0.03</v>
      </c>
      <c r="E561">
        <v>40.99</v>
      </c>
      <c r="F561">
        <v>19.989999999999998</v>
      </c>
      <c r="G561" t="s">
        <v>14</v>
      </c>
      <c r="H561" t="s">
        <v>70</v>
      </c>
      <c r="I561" t="s">
        <v>24</v>
      </c>
      <c r="J561" t="s">
        <v>64</v>
      </c>
      <c r="K561" t="s">
        <v>49</v>
      </c>
      <c r="L561" t="s">
        <v>1210</v>
      </c>
      <c r="M561">
        <v>0.36</v>
      </c>
      <c r="N561" t="s">
        <v>8</v>
      </c>
      <c r="O561" t="s">
        <v>28</v>
      </c>
      <c r="P561" t="s">
        <v>163</v>
      </c>
      <c r="Q561" t="s">
        <v>1211</v>
      </c>
      <c r="R561">
        <v>76248</v>
      </c>
      <c r="S561">
        <v>42052</v>
      </c>
      <c r="T561">
        <v>42053</v>
      </c>
      <c r="U561">
        <v>395.30799999999999</v>
      </c>
      <c r="V561">
        <v>21</v>
      </c>
      <c r="W561">
        <v>885.65</v>
      </c>
      <c r="X561">
        <v>90860</v>
      </c>
      <c r="Y561" t="s">
        <v>3216</v>
      </c>
    </row>
    <row r="562" spans="1:25" x14ac:dyDescent="0.2">
      <c r="A562">
        <v>1065</v>
      </c>
      <c r="B562" t="s">
        <v>1212</v>
      </c>
      <c r="C562" t="s">
        <v>1</v>
      </c>
      <c r="D562">
        <v>0.01</v>
      </c>
      <c r="E562">
        <v>15.99</v>
      </c>
      <c r="F562">
        <v>13.18</v>
      </c>
      <c r="G562" t="s">
        <v>14</v>
      </c>
      <c r="H562" t="s">
        <v>70</v>
      </c>
      <c r="I562" t="s">
        <v>24</v>
      </c>
      <c r="J562" t="s">
        <v>48</v>
      </c>
      <c r="K562" t="s">
        <v>49</v>
      </c>
      <c r="L562" t="s">
        <v>271</v>
      </c>
      <c r="M562">
        <v>0.37</v>
      </c>
      <c r="N562" t="s">
        <v>8</v>
      </c>
      <c r="O562" t="s">
        <v>28</v>
      </c>
      <c r="P562" t="s">
        <v>79</v>
      </c>
      <c r="Q562" t="s">
        <v>1213</v>
      </c>
      <c r="R562">
        <v>60459</v>
      </c>
      <c r="S562">
        <v>42053</v>
      </c>
      <c r="T562">
        <v>42055</v>
      </c>
      <c r="U562">
        <v>-99.43544</v>
      </c>
      <c r="V562">
        <v>23</v>
      </c>
      <c r="W562">
        <v>377.44</v>
      </c>
      <c r="X562">
        <v>88899</v>
      </c>
      <c r="Y562" t="s">
        <v>3216</v>
      </c>
    </row>
    <row r="563" spans="1:25" x14ac:dyDescent="0.2">
      <c r="A563">
        <v>3255</v>
      </c>
      <c r="B563" t="s">
        <v>1214</v>
      </c>
      <c r="C563" t="s">
        <v>1</v>
      </c>
      <c r="D563">
        <v>0.06</v>
      </c>
      <c r="E563">
        <v>47.98</v>
      </c>
      <c r="F563">
        <v>3.61</v>
      </c>
      <c r="G563" t="s">
        <v>14</v>
      </c>
      <c r="H563" t="s">
        <v>47</v>
      </c>
      <c r="I563" t="s">
        <v>16</v>
      </c>
      <c r="J563" t="s">
        <v>17</v>
      </c>
      <c r="K563" t="s">
        <v>18</v>
      </c>
      <c r="L563" t="s">
        <v>1215</v>
      </c>
      <c r="M563">
        <v>0.71</v>
      </c>
      <c r="N563" t="s">
        <v>8</v>
      </c>
      <c r="O563" t="s">
        <v>9</v>
      </c>
      <c r="P563" t="s">
        <v>99</v>
      </c>
      <c r="Q563" t="s">
        <v>1216</v>
      </c>
      <c r="R563">
        <v>33319</v>
      </c>
      <c r="S563">
        <v>42053</v>
      </c>
      <c r="T563">
        <v>42055</v>
      </c>
      <c r="U563">
        <v>596.80799999999999</v>
      </c>
      <c r="V563">
        <v>2</v>
      </c>
      <c r="W563">
        <v>97.96</v>
      </c>
      <c r="X563">
        <v>90488</v>
      </c>
      <c r="Y563" t="s">
        <v>3215</v>
      </c>
    </row>
    <row r="564" spans="1:25" x14ac:dyDescent="0.2">
      <c r="A564">
        <v>2141</v>
      </c>
      <c r="B564" t="s">
        <v>1217</v>
      </c>
      <c r="C564" t="s">
        <v>13</v>
      </c>
      <c r="D564">
        <v>0.01</v>
      </c>
      <c r="E564">
        <v>5.44</v>
      </c>
      <c r="F564">
        <v>7.46</v>
      </c>
      <c r="G564" t="s">
        <v>14</v>
      </c>
      <c r="H564" t="s">
        <v>47</v>
      </c>
      <c r="I564" t="s">
        <v>24</v>
      </c>
      <c r="J564" t="s">
        <v>48</v>
      </c>
      <c r="K564" t="s">
        <v>49</v>
      </c>
      <c r="L564" t="s">
        <v>1218</v>
      </c>
      <c r="M564">
        <v>0.36</v>
      </c>
      <c r="N564" t="s">
        <v>8</v>
      </c>
      <c r="O564" t="s">
        <v>35</v>
      </c>
      <c r="P564" t="s">
        <v>36</v>
      </c>
      <c r="Q564" t="s">
        <v>1219</v>
      </c>
      <c r="R564">
        <v>81301</v>
      </c>
      <c r="S564">
        <v>42053</v>
      </c>
      <c r="T564">
        <v>42054</v>
      </c>
      <c r="U564">
        <v>-18.478200000000001</v>
      </c>
      <c r="V564">
        <v>3</v>
      </c>
      <c r="W564">
        <v>19.68</v>
      </c>
      <c r="X564">
        <v>87570</v>
      </c>
      <c r="Y564" t="s">
        <v>3217</v>
      </c>
    </row>
    <row r="565" spans="1:25" x14ac:dyDescent="0.2">
      <c r="A565">
        <v>2141</v>
      </c>
      <c r="B565" t="s">
        <v>1217</v>
      </c>
      <c r="C565" t="s">
        <v>13</v>
      </c>
      <c r="D565">
        <v>0.02</v>
      </c>
      <c r="E565">
        <v>549.99</v>
      </c>
      <c r="F565">
        <v>49</v>
      </c>
      <c r="G565" t="s">
        <v>2</v>
      </c>
      <c r="H565" t="s">
        <v>47</v>
      </c>
      <c r="I565" t="s">
        <v>16</v>
      </c>
      <c r="J565" t="s">
        <v>39</v>
      </c>
      <c r="K565" t="s">
        <v>33</v>
      </c>
      <c r="L565" t="s">
        <v>1220</v>
      </c>
      <c r="M565">
        <v>0.35</v>
      </c>
      <c r="N565" t="s">
        <v>8</v>
      </c>
      <c r="O565" t="s">
        <v>35</v>
      </c>
      <c r="P565" t="s">
        <v>36</v>
      </c>
      <c r="Q565" t="s">
        <v>1219</v>
      </c>
      <c r="R565">
        <v>81301</v>
      </c>
      <c r="S565">
        <v>42053</v>
      </c>
      <c r="T565">
        <v>42055</v>
      </c>
      <c r="U565">
        <v>-381.84120000000001</v>
      </c>
      <c r="V565">
        <v>18</v>
      </c>
      <c r="W565">
        <v>9798.84</v>
      </c>
      <c r="X565">
        <v>87570</v>
      </c>
      <c r="Y565" t="s">
        <v>3217</v>
      </c>
    </row>
    <row r="566" spans="1:25" x14ac:dyDescent="0.2">
      <c r="A566">
        <v>2141</v>
      </c>
      <c r="B566" t="s">
        <v>1217</v>
      </c>
      <c r="C566" t="s">
        <v>13</v>
      </c>
      <c r="D566">
        <v>0.03</v>
      </c>
      <c r="E566">
        <v>22.01</v>
      </c>
      <c r="F566">
        <v>5.53</v>
      </c>
      <c r="G566" t="s">
        <v>63</v>
      </c>
      <c r="H566" t="s">
        <v>47</v>
      </c>
      <c r="I566" t="s">
        <v>24</v>
      </c>
      <c r="J566" t="s">
        <v>25</v>
      </c>
      <c r="K566" t="s">
        <v>18</v>
      </c>
      <c r="L566" t="s">
        <v>472</v>
      </c>
      <c r="M566">
        <v>0.59</v>
      </c>
      <c r="N566" t="s">
        <v>8</v>
      </c>
      <c r="O566" t="s">
        <v>35</v>
      </c>
      <c r="P566" t="s">
        <v>36</v>
      </c>
      <c r="Q566" t="s">
        <v>1219</v>
      </c>
      <c r="R566">
        <v>81301</v>
      </c>
      <c r="S566">
        <v>42053</v>
      </c>
      <c r="T566">
        <v>42054</v>
      </c>
      <c r="U566">
        <v>12.5504</v>
      </c>
      <c r="V566">
        <v>7</v>
      </c>
      <c r="W566">
        <v>154.11000000000001</v>
      </c>
      <c r="X566">
        <v>87570</v>
      </c>
      <c r="Y566" t="s">
        <v>3217</v>
      </c>
    </row>
    <row r="567" spans="1:25" x14ac:dyDescent="0.2">
      <c r="A567">
        <v>2141</v>
      </c>
      <c r="B567" t="s">
        <v>1217</v>
      </c>
      <c r="C567" t="s">
        <v>13</v>
      </c>
      <c r="D567">
        <v>0.09</v>
      </c>
      <c r="E567">
        <v>34.76</v>
      </c>
      <c r="F567">
        <v>8.2200000000000006</v>
      </c>
      <c r="G567" t="s">
        <v>14</v>
      </c>
      <c r="H567" t="s">
        <v>47</v>
      </c>
      <c r="I567" t="s">
        <v>24</v>
      </c>
      <c r="J567" t="s">
        <v>54</v>
      </c>
      <c r="K567" t="s">
        <v>49</v>
      </c>
      <c r="L567" t="s">
        <v>1221</v>
      </c>
      <c r="M567">
        <v>0.56999999999999995</v>
      </c>
      <c r="N567" t="s">
        <v>8</v>
      </c>
      <c r="O567" t="s">
        <v>35</v>
      </c>
      <c r="P567" t="s">
        <v>36</v>
      </c>
      <c r="Q567" t="s">
        <v>1219</v>
      </c>
      <c r="R567">
        <v>81301</v>
      </c>
      <c r="S567">
        <v>42053</v>
      </c>
      <c r="T567">
        <v>42055</v>
      </c>
      <c r="U567">
        <v>45.3324</v>
      </c>
      <c r="V567">
        <v>7</v>
      </c>
      <c r="W567">
        <v>242.97</v>
      </c>
      <c r="X567">
        <v>87570</v>
      </c>
      <c r="Y567" t="s">
        <v>3217</v>
      </c>
    </row>
    <row r="568" spans="1:25" x14ac:dyDescent="0.2">
      <c r="A568">
        <v>91</v>
      </c>
      <c r="B568" t="s">
        <v>1222</v>
      </c>
      <c r="C568" t="s">
        <v>92</v>
      </c>
      <c r="D568">
        <v>0.05</v>
      </c>
      <c r="E568">
        <v>5.18</v>
      </c>
      <c r="F568">
        <v>2.04</v>
      </c>
      <c r="G568" t="s">
        <v>14</v>
      </c>
      <c r="H568" t="s">
        <v>47</v>
      </c>
      <c r="I568" t="s">
        <v>24</v>
      </c>
      <c r="J568" t="s">
        <v>64</v>
      </c>
      <c r="K568" t="s">
        <v>26</v>
      </c>
      <c r="L568" t="s">
        <v>809</v>
      </c>
      <c r="M568">
        <v>0.36</v>
      </c>
      <c r="N568" t="s">
        <v>8</v>
      </c>
      <c r="O568" t="s">
        <v>35</v>
      </c>
      <c r="P568" t="s">
        <v>66</v>
      </c>
      <c r="Q568" t="s">
        <v>1223</v>
      </c>
      <c r="R568">
        <v>94591</v>
      </c>
      <c r="S568">
        <v>42053</v>
      </c>
      <c r="T568">
        <v>42055</v>
      </c>
      <c r="U568">
        <v>34.010399999999997</v>
      </c>
      <c r="V568">
        <v>10</v>
      </c>
      <c r="W568">
        <v>53.54</v>
      </c>
      <c r="X568">
        <v>87176</v>
      </c>
      <c r="Y568" t="s">
        <v>3217</v>
      </c>
    </row>
    <row r="569" spans="1:25" x14ac:dyDescent="0.2">
      <c r="A569">
        <v>2521</v>
      </c>
      <c r="B569" t="s">
        <v>1224</v>
      </c>
      <c r="C569" t="s">
        <v>92</v>
      </c>
      <c r="D569">
        <v>0</v>
      </c>
      <c r="E569">
        <v>175.99</v>
      </c>
      <c r="F569">
        <v>4.99</v>
      </c>
      <c r="G569" t="s">
        <v>14</v>
      </c>
      <c r="H569" t="s">
        <v>47</v>
      </c>
      <c r="I569" t="s">
        <v>16</v>
      </c>
      <c r="J569" t="s">
        <v>111</v>
      </c>
      <c r="K569" t="s">
        <v>49</v>
      </c>
      <c r="L569" t="s">
        <v>1225</v>
      </c>
      <c r="M569">
        <v>0.59</v>
      </c>
      <c r="N569" t="s">
        <v>8</v>
      </c>
      <c r="O569" t="s">
        <v>28</v>
      </c>
      <c r="P569" t="s">
        <v>163</v>
      </c>
      <c r="Q569" t="s">
        <v>1226</v>
      </c>
      <c r="R569">
        <v>75109</v>
      </c>
      <c r="S569">
        <v>42053</v>
      </c>
      <c r="T569">
        <v>42056</v>
      </c>
      <c r="U569">
        <v>1656.6555000000001</v>
      </c>
      <c r="V569">
        <v>15</v>
      </c>
      <c r="W569">
        <v>2400.9499999999998</v>
      </c>
      <c r="X569">
        <v>87032</v>
      </c>
      <c r="Y569" t="s">
        <v>3216</v>
      </c>
    </row>
    <row r="570" spans="1:25" x14ac:dyDescent="0.2">
      <c r="A570">
        <v>2498</v>
      </c>
      <c r="B570" t="s">
        <v>905</v>
      </c>
      <c r="C570" t="s">
        <v>46</v>
      </c>
      <c r="D570">
        <v>0.09</v>
      </c>
      <c r="E570">
        <v>355.98</v>
      </c>
      <c r="F570">
        <v>58.92</v>
      </c>
      <c r="G570" t="s">
        <v>2</v>
      </c>
      <c r="H570" t="s">
        <v>70</v>
      </c>
      <c r="I570" t="s">
        <v>4</v>
      </c>
      <c r="J570" t="s">
        <v>85</v>
      </c>
      <c r="K570" t="s">
        <v>33</v>
      </c>
      <c r="L570" t="s">
        <v>670</v>
      </c>
      <c r="M570">
        <v>0.64</v>
      </c>
      <c r="N570" t="s">
        <v>8</v>
      </c>
      <c r="O570" t="s">
        <v>35</v>
      </c>
      <c r="P570" t="s">
        <v>66</v>
      </c>
      <c r="Q570" t="s">
        <v>866</v>
      </c>
      <c r="R570">
        <v>92024</v>
      </c>
      <c r="S570">
        <v>42053</v>
      </c>
      <c r="T570">
        <v>42055</v>
      </c>
      <c r="U570">
        <v>1240.25</v>
      </c>
      <c r="V570">
        <v>30</v>
      </c>
      <c r="W570">
        <v>10554.63</v>
      </c>
      <c r="X570">
        <v>16547</v>
      </c>
      <c r="Y570" t="s">
        <v>3217</v>
      </c>
    </row>
    <row r="571" spans="1:25" x14ac:dyDescent="0.2">
      <c r="A571">
        <v>2498</v>
      </c>
      <c r="B571" t="s">
        <v>905</v>
      </c>
      <c r="C571" t="s">
        <v>46</v>
      </c>
      <c r="D571">
        <v>0.04</v>
      </c>
      <c r="E571">
        <v>218.75</v>
      </c>
      <c r="F571">
        <v>69.64</v>
      </c>
      <c r="G571" t="s">
        <v>2</v>
      </c>
      <c r="H571" t="s">
        <v>70</v>
      </c>
      <c r="I571" t="s">
        <v>4</v>
      </c>
      <c r="J571" t="s">
        <v>5</v>
      </c>
      <c r="K571" t="s">
        <v>6</v>
      </c>
      <c r="L571" t="s">
        <v>850</v>
      </c>
      <c r="M571">
        <v>0.77</v>
      </c>
      <c r="N571" t="s">
        <v>8</v>
      </c>
      <c r="O571" t="s">
        <v>35</v>
      </c>
      <c r="P571" t="s">
        <v>66</v>
      </c>
      <c r="Q571" t="s">
        <v>866</v>
      </c>
      <c r="R571">
        <v>92024</v>
      </c>
      <c r="S571">
        <v>42053</v>
      </c>
      <c r="T571">
        <v>42053</v>
      </c>
      <c r="U571">
        <v>-533.23199999999997</v>
      </c>
      <c r="V571">
        <v>8</v>
      </c>
      <c r="W571">
        <v>1749.64</v>
      </c>
      <c r="X571">
        <v>16547</v>
      </c>
      <c r="Y571" t="s">
        <v>3217</v>
      </c>
    </row>
    <row r="572" spans="1:25" x14ac:dyDescent="0.2">
      <c r="A572">
        <v>2499</v>
      </c>
      <c r="B572" t="s">
        <v>1227</v>
      </c>
      <c r="C572" t="s">
        <v>46</v>
      </c>
      <c r="D572">
        <v>0.09</v>
      </c>
      <c r="E572">
        <v>355.98</v>
      </c>
      <c r="F572">
        <v>58.92</v>
      </c>
      <c r="G572" t="s">
        <v>2</v>
      </c>
      <c r="H572" t="s">
        <v>70</v>
      </c>
      <c r="I572" t="s">
        <v>4</v>
      </c>
      <c r="J572" t="s">
        <v>85</v>
      </c>
      <c r="K572" t="s">
        <v>33</v>
      </c>
      <c r="L572" t="s">
        <v>670</v>
      </c>
      <c r="M572">
        <v>0.64</v>
      </c>
      <c r="N572" t="s">
        <v>8</v>
      </c>
      <c r="O572" t="s">
        <v>28</v>
      </c>
      <c r="P572" t="s">
        <v>79</v>
      </c>
      <c r="Q572" t="s">
        <v>1228</v>
      </c>
      <c r="R572">
        <v>60901</v>
      </c>
      <c r="S572">
        <v>42053</v>
      </c>
      <c r="T572">
        <v>42055</v>
      </c>
      <c r="U572">
        <v>1240.25</v>
      </c>
      <c r="V572">
        <v>8</v>
      </c>
      <c r="W572">
        <v>2814.57</v>
      </c>
      <c r="X572">
        <v>88319</v>
      </c>
      <c r="Y572" t="s">
        <v>3216</v>
      </c>
    </row>
    <row r="573" spans="1:25" x14ac:dyDescent="0.2">
      <c r="A573">
        <v>993</v>
      </c>
      <c r="B573" t="s">
        <v>1229</v>
      </c>
      <c r="C573" t="s">
        <v>13</v>
      </c>
      <c r="D573">
        <v>0.05</v>
      </c>
      <c r="E573">
        <v>4.28</v>
      </c>
      <c r="F573">
        <v>5.17</v>
      </c>
      <c r="G573" t="s">
        <v>14</v>
      </c>
      <c r="H573" t="s">
        <v>3</v>
      </c>
      <c r="I573" t="s">
        <v>24</v>
      </c>
      <c r="J573" t="s">
        <v>64</v>
      </c>
      <c r="K573" t="s">
        <v>49</v>
      </c>
      <c r="L573" t="s">
        <v>1230</v>
      </c>
      <c r="M573">
        <v>0.4</v>
      </c>
      <c r="N573" t="s">
        <v>8</v>
      </c>
      <c r="O573" t="s">
        <v>35</v>
      </c>
      <c r="P573" t="s">
        <v>66</v>
      </c>
      <c r="Q573" t="s">
        <v>1231</v>
      </c>
      <c r="R573">
        <v>93030</v>
      </c>
      <c r="S573">
        <v>42054</v>
      </c>
      <c r="T573">
        <v>42054</v>
      </c>
      <c r="U573">
        <v>-104.57</v>
      </c>
      <c r="V573">
        <v>9</v>
      </c>
      <c r="W573">
        <v>38.58</v>
      </c>
      <c r="X573">
        <v>89432</v>
      </c>
      <c r="Y573" t="s">
        <v>3217</v>
      </c>
    </row>
    <row r="574" spans="1:25" x14ac:dyDescent="0.2">
      <c r="A574">
        <v>1303</v>
      </c>
      <c r="B574" t="s">
        <v>1232</v>
      </c>
      <c r="C574" t="s">
        <v>13</v>
      </c>
      <c r="D574">
        <v>0.03</v>
      </c>
      <c r="E574">
        <v>39.479999999999997</v>
      </c>
      <c r="F574">
        <v>1.99</v>
      </c>
      <c r="G574" t="s">
        <v>14</v>
      </c>
      <c r="H574" t="s">
        <v>15</v>
      </c>
      <c r="I574" t="s">
        <v>16</v>
      </c>
      <c r="J574" t="s">
        <v>17</v>
      </c>
      <c r="K574" t="s">
        <v>18</v>
      </c>
      <c r="L574" t="s">
        <v>1233</v>
      </c>
      <c r="M574">
        <v>0.54</v>
      </c>
      <c r="N574" t="s">
        <v>8</v>
      </c>
      <c r="O574" t="s">
        <v>35</v>
      </c>
      <c r="P574" t="s">
        <v>122</v>
      </c>
      <c r="Q574" t="s">
        <v>1234</v>
      </c>
      <c r="R574">
        <v>84074</v>
      </c>
      <c r="S574">
        <v>42054</v>
      </c>
      <c r="T574">
        <v>42056</v>
      </c>
      <c r="U574">
        <v>317.08949999999999</v>
      </c>
      <c r="V574">
        <v>12</v>
      </c>
      <c r="W574">
        <v>459.55</v>
      </c>
      <c r="X574">
        <v>87003</v>
      </c>
      <c r="Y574" t="s">
        <v>3217</v>
      </c>
    </row>
    <row r="575" spans="1:25" x14ac:dyDescent="0.2">
      <c r="A575">
        <v>2828</v>
      </c>
      <c r="B575" t="s">
        <v>1235</v>
      </c>
      <c r="C575" t="s">
        <v>13</v>
      </c>
      <c r="D575">
        <v>0.05</v>
      </c>
      <c r="E575">
        <v>11.29</v>
      </c>
      <c r="F575">
        <v>5.03</v>
      </c>
      <c r="G575" t="s">
        <v>14</v>
      </c>
      <c r="H575" t="s">
        <v>70</v>
      </c>
      <c r="I575" t="s">
        <v>24</v>
      </c>
      <c r="J575" t="s">
        <v>54</v>
      </c>
      <c r="K575" t="s">
        <v>49</v>
      </c>
      <c r="L575" t="s">
        <v>1236</v>
      </c>
      <c r="M575">
        <v>0.59</v>
      </c>
      <c r="N575" t="s">
        <v>8</v>
      </c>
      <c r="O575" t="s">
        <v>35</v>
      </c>
      <c r="P575" t="s">
        <v>66</v>
      </c>
      <c r="Q575" t="s">
        <v>1237</v>
      </c>
      <c r="R575">
        <v>92243</v>
      </c>
      <c r="S575">
        <v>42054</v>
      </c>
      <c r="T575">
        <v>42056</v>
      </c>
      <c r="U575">
        <v>-35.26</v>
      </c>
      <c r="V575">
        <v>8</v>
      </c>
      <c r="W575">
        <v>90.46</v>
      </c>
      <c r="X575">
        <v>87720</v>
      </c>
      <c r="Y575" t="s">
        <v>3217</v>
      </c>
    </row>
    <row r="576" spans="1:25" x14ac:dyDescent="0.2">
      <c r="A576">
        <v>1303</v>
      </c>
      <c r="B576" t="s">
        <v>1232</v>
      </c>
      <c r="C576" t="s">
        <v>23</v>
      </c>
      <c r="D576">
        <v>0.01</v>
      </c>
      <c r="E576">
        <v>65.989999999999995</v>
      </c>
      <c r="F576">
        <v>5.31</v>
      </c>
      <c r="G576" t="s">
        <v>14</v>
      </c>
      <c r="H576" t="s">
        <v>15</v>
      </c>
      <c r="I576" t="s">
        <v>16</v>
      </c>
      <c r="J576" t="s">
        <v>111</v>
      </c>
      <c r="K576" t="s">
        <v>49</v>
      </c>
      <c r="L576" t="s">
        <v>1238</v>
      </c>
      <c r="M576">
        <v>0.56999999999999995</v>
      </c>
      <c r="N576" t="s">
        <v>8</v>
      </c>
      <c r="O576" t="s">
        <v>35</v>
      </c>
      <c r="P576" t="s">
        <v>122</v>
      </c>
      <c r="Q576" t="s">
        <v>1234</v>
      </c>
      <c r="R576">
        <v>84074</v>
      </c>
      <c r="S576">
        <v>42054</v>
      </c>
      <c r="T576">
        <v>42061</v>
      </c>
      <c r="U576">
        <v>250.36272</v>
      </c>
      <c r="V576">
        <v>9</v>
      </c>
      <c r="W576">
        <v>536.9</v>
      </c>
      <c r="X576">
        <v>87005</v>
      </c>
      <c r="Y576" t="s">
        <v>3217</v>
      </c>
    </row>
    <row r="577" spans="1:25" x14ac:dyDescent="0.2">
      <c r="A577">
        <v>2287</v>
      </c>
      <c r="B577" t="s">
        <v>1239</v>
      </c>
      <c r="C577" t="s">
        <v>23</v>
      </c>
      <c r="D577">
        <v>0.1</v>
      </c>
      <c r="E577">
        <v>54.1</v>
      </c>
      <c r="F577">
        <v>19.989999999999998</v>
      </c>
      <c r="G577" t="s">
        <v>14</v>
      </c>
      <c r="H577" t="s">
        <v>70</v>
      </c>
      <c r="I577" t="s">
        <v>24</v>
      </c>
      <c r="J577" t="s">
        <v>54</v>
      </c>
      <c r="K577" t="s">
        <v>49</v>
      </c>
      <c r="L577" t="s">
        <v>1240</v>
      </c>
      <c r="M577">
        <v>0.59</v>
      </c>
      <c r="N577" t="s">
        <v>8</v>
      </c>
      <c r="O577" t="s">
        <v>9</v>
      </c>
      <c r="P577" t="s">
        <v>247</v>
      </c>
      <c r="Q577" t="s">
        <v>1241</v>
      </c>
      <c r="R577">
        <v>29483</v>
      </c>
      <c r="S577">
        <v>42054</v>
      </c>
      <c r="T577">
        <v>42059</v>
      </c>
      <c r="U577">
        <v>34.067999999999998</v>
      </c>
      <c r="V577">
        <v>9</v>
      </c>
      <c r="W577">
        <v>469.59</v>
      </c>
      <c r="X577">
        <v>90147</v>
      </c>
      <c r="Y577" t="s">
        <v>3215</v>
      </c>
    </row>
    <row r="578" spans="1:25" x14ac:dyDescent="0.2">
      <c r="A578">
        <v>1827</v>
      </c>
      <c r="B578" t="s">
        <v>1242</v>
      </c>
      <c r="C578" t="s">
        <v>46</v>
      </c>
      <c r="D578">
        <v>0</v>
      </c>
      <c r="E578">
        <v>5.98</v>
      </c>
      <c r="F578">
        <v>0.96</v>
      </c>
      <c r="G578" t="s">
        <v>14</v>
      </c>
      <c r="H578" t="s">
        <v>70</v>
      </c>
      <c r="I578" t="s">
        <v>24</v>
      </c>
      <c r="J578" t="s">
        <v>25</v>
      </c>
      <c r="K578" t="s">
        <v>26</v>
      </c>
      <c r="L578" t="s">
        <v>1243</v>
      </c>
      <c r="M578">
        <v>0.6</v>
      </c>
      <c r="N578" t="s">
        <v>8</v>
      </c>
      <c r="O578" t="s">
        <v>28</v>
      </c>
      <c r="P578" t="s">
        <v>189</v>
      </c>
      <c r="Q578" t="s">
        <v>904</v>
      </c>
      <c r="R578">
        <v>52601</v>
      </c>
      <c r="S578">
        <v>42054</v>
      </c>
      <c r="T578">
        <v>42055</v>
      </c>
      <c r="U578">
        <v>38.039700000000003</v>
      </c>
      <c r="V578">
        <v>9</v>
      </c>
      <c r="W578">
        <v>55.13</v>
      </c>
      <c r="X578">
        <v>86956</v>
      </c>
      <c r="Y578" t="s">
        <v>3216</v>
      </c>
    </row>
    <row r="579" spans="1:25" x14ac:dyDescent="0.2">
      <c r="A579">
        <v>1828</v>
      </c>
      <c r="B579" t="s">
        <v>226</v>
      </c>
      <c r="C579" t="s">
        <v>46</v>
      </c>
      <c r="D579">
        <v>0.02</v>
      </c>
      <c r="E579">
        <v>5.98</v>
      </c>
      <c r="F579">
        <v>5.46</v>
      </c>
      <c r="G579" t="s">
        <v>14</v>
      </c>
      <c r="H579" t="s">
        <v>70</v>
      </c>
      <c r="I579" t="s">
        <v>24</v>
      </c>
      <c r="J579" t="s">
        <v>64</v>
      </c>
      <c r="K579" t="s">
        <v>49</v>
      </c>
      <c r="L579" t="s">
        <v>1132</v>
      </c>
      <c r="M579">
        <v>0.36</v>
      </c>
      <c r="N579" t="s">
        <v>8</v>
      </c>
      <c r="O579" t="s">
        <v>28</v>
      </c>
      <c r="P579" t="s">
        <v>189</v>
      </c>
      <c r="Q579" t="s">
        <v>228</v>
      </c>
      <c r="R579">
        <v>50613</v>
      </c>
      <c r="S579">
        <v>42054</v>
      </c>
      <c r="T579">
        <v>42055</v>
      </c>
      <c r="U579">
        <v>-47.12</v>
      </c>
      <c r="V579">
        <v>7</v>
      </c>
      <c r="W579">
        <v>44.8</v>
      </c>
      <c r="X579">
        <v>86956</v>
      </c>
      <c r="Y579" t="s">
        <v>3216</v>
      </c>
    </row>
    <row r="580" spans="1:25" x14ac:dyDescent="0.2">
      <c r="A580">
        <v>2052</v>
      </c>
      <c r="B580" t="s">
        <v>1244</v>
      </c>
      <c r="C580" t="s">
        <v>46</v>
      </c>
      <c r="D580">
        <v>7.0000000000000007E-2</v>
      </c>
      <c r="E580">
        <v>31.78</v>
      </c>
      <c r="F580">
        <v>1.99</v>
      </c>
      <c r="G580" t="s">
        <v>14</v>
      </c>
      <c r="H580" t="s">
        <v>47</v>
      </c>
      <c r="I580" t="s">
        <v>16</v>
      </c>
      <c r="J580" t="s">
        <v>17</v>
      </c>
      <c r="K580" t="s">
        <v>18</v>
      </c>
      <c r="L580" t="s">
        <v>846</v>
      </c>
      <c r="M580">
        <v>0.42</v>
      </c>
      <c r="N580" t="s">
        <v>8</v>
      </c>
      <c r="O580" t="s">
        <v>35</v>
      </c>
      <c r="P580" t="s">
        <v>616</v>
      </c>
      <c r="Q580" t="s">
        <v>1245</v>
      </c>
      <c r="R580">
        <v>87105</v>
      </c>
      <c r="S580">
        <v>42054</v>
      </c>
      <c r="T580">
        <v>42056</v>
      </c>
      <c r="U580">
        <v>265.11180000000002</v>
      </c>
      <c r="V580">
        <v>13</v>
      </c>
      <c r="W580">
        <v>384.22</v>
      </c>
      <c r="X580">
        <v>87234</v>
      </c>
      <c r="Y580" t="s">
        <v>3217</v>
      </c>
    </row>
    <row r="581" spans="1:25" x14ac:dyDescent="0.2">
      <c r="A581">
        <v>2052</v>
      </c>
      <c r="B581" t="s">
        <v>1244</v>
      </c>
      <c r="C581" t="s">
        <v>46</v>
      </c>
      <c r="D581">
        <v>0</v>
      </c>
      <c r="E581">
        <v>5.98</v>
      </c>
      <c r="F581">
        <v>2.5</v>
      </c>
      <c r="G581" t="s">
        <v>14</v>
      </c>
      <c r="H581" t="s">
        <v>47</v>
      </c>
      <c r="I581" t="s">
        <v>24</v>
      </c>
      <c r="J581" t="s">
        <v>321</v>
      </c>
      <c r="K581" t="s">
        <v>49</v>
      </c>
      <c r="L581" t="s">
        <v>1246</v>
      </c>
      <c r="M581">
        <v>0.36</v>
      </c>
      <c r="N581" t="s">
        <v>8</v>
      </c>
      <c r="O581" t="s">
        <v>35</v>
      </c>
      <c r="P581" t="s">
        <v>616</v>
      </c>
      <c r="Q581" t="s">
        <v>1245</v>
      </c>
      <c r="R581">
        <v>87105</v>
      </c>
      <c r="S581">
        <v>42054</v>
      </c>
      <c r="T581">
        <v>42055</v>
      </c>
      <c r="U581">
        <v>9.5608000000000004</v>
      </c>
      <c r="V581">
        <v>5</v>
      </c>
      <c r="W581">
        <v>31.64</v>
      </c>
      <c r="X581">
        <v>87234</v>
      </c>
      <c r="Y581" t="s">
        <v>3217</v>
      </c>
    </row>
    <row r="582" spans="1:25" x14ac:dyDescent="0.2">
      <c r="A582">
        <v>2052</v>
      </c>
      <c r="B582" t="s">
        <v>1244</v>
      </c>
      <c r="C582" t="s">
        <v>46</v>
      </c>
      <c r="D582">
        <v>0.1</v>
      </c>
      <c r="E582">
        <v>35.99</v>
      </c>
      <c r="F582">
        <v>1.1000000000000001</v>
      </c>
      <c r="G582" t="s">
        <v>63</v>
      </c>
      <c r="H582" t="s">
        <v>47</v>
      </c>
      <c r="I582" t="s">
        <v>16</v>
      </c>
      <c r="J582" t="s">
        <v>111</v>
      </c>
      <c r="K582" t="s">
        <v>49</v>
      </c>
      <c r="L582" t="s">
        <v>250</v>
      </c>
      <c r="M582">
        <v>0.55000000000000004</v>
      </c>
      <c r="N582" t="s">
        <v>8</v>
      </c>
      <c r="O582" t="s">
        <v>35</v>
      </c>
      <c r="P582" t="s">
        <v>616</v>
      </c>
      <c r="Q582" t="s">
        <v>1245</v>
      </c>
      <c r="R582">
        <v>87105</v>
      </c>
      <c r="S582">
        <v>42054</v>
      </c>
      <c r="T582">
        <v>42055</v>
      </c>
      <c r="U582">
        <v>390.09840000000003</v>
      </c>
      <c r="V582">
        <v>19</v>
      </c>
      <c r="W582">
        <v>565.36</v>
      </c>
      <c r="X582">
        <v>87234</v>
      </c>
      <c r="Y582" t="s">
        <v>3217</v>
      </c>
    </row>
    <row r="583" spans="1:25" x14ac:dyDescent="0.2">
      <c r="A583">
        <v>2882</v>
      </c>
      <c r="B583" t="s">
        <v>647</v>
      </c>
      <c r="C583" t="s">
        <v>13</v>
      </c>
      <c r="D583">
        <v>0.03</v>
      </c>
      <c r="E583">
        <v>4.0599999999999996</v>
      </c>
      <c r="F583">
        <v>6.89</v>
      </c>
      <c r="G583" t="s">
        <v>14</v>
      </c>
      <c r="H583" t="s">
        <v>15</v>
      </c>
      <c r="I583" t="s">
        <v>24</v>
      </c>
      <c r="J583" t="s">
        <v>71</v>
      </c>
      <c r="K583" t="s">
        <v>49</v>
      </c>
      <c r="L583" t="s">
        <v>1247</v>
      </c>
      <c r="M583">
        <v>0.6</v>
      </c>
      <c r="N583" t="s">
        <v>8</v>
      </c>
      <c r="O583" t="s">
        <v>9</v>
      </c>
      <c r="P583" t="s">
        <v>73</v>
      </c>
      <c r="Q583" t="s">
        <v>649</v>
      </c>
      <c r="R583">
        <v>28206</v>
      </c>
      <c r="S583">
        <v>42055</v>
      </c>
      <c r="T583">
        <v>42057</v>
      </c>
      <c r="U583">
        <v>-246.27610000000001</v>
      </c>
      <c r="V583">
        <v>37</v>
      </c>
      <c r="W583">
        <v>159.88999999999999</v>
      </c>
      <c r="X583">
        <v>55300</v>
      </c>
      <c r="Y583" t="s">
        <v>3215</v>
      </c>
    </row>
    <row r="584" spans="1:25" x14ac:dyDescent="0.2">
      <c r="A584">
        <v>2882</v>
      </c>
      <c r="B584" t="s">
        <v>647</v>
      </c>
      <c r="C584" t="s">
        <v>13</v>
      </c>
      <c r="D584">
        <v>0.01</v>
      </c>
      <c r="E584">
        <v>3.75</v>
      </c>
      <c r="F584">
        <v>0.5</v>
      </c>
      <c r="G584" t="s">
        <v>14</v>
      </c>
      <c r="H584" t="s">
        <v>15</v>
      </c>
      <c r="I584" t="s">
        <v>24</v>
      </c>
      <c r="J584" t="s">
        <v>128</v>
      </c>
      <c r="K584" t="s">
        <v>49</v>
      </c>
      <c r="L584" t="s">
        <v>1248</v>
      </c>
      <c r="M584">
        <v>0.37</v>
      </c>
      <c r="N584" t="s">
        <v>8</v>
      </c>
      <c r="O584" t="s">
        <v>9</v>
      </c>
      <c r="P584" t="s">
        <v>73</v>
      </c>
      <c r="Q584" t="s">
        <v>649</v>
      </c>
      <c r="R584">
        <v>28206</v>
      </c>
      <c r="S584">
        <v>42055</v>
      </c>
      <c r="T584">
        <v>42056</v>
      </c>
      <c r="U584">
        <v>55.194600000000001</v>
      </c>
      <c r="V584">
        <v>48</v>
      </c>
      <c r="W584">
        <v>180.48</v>
      </c>
      <c r="X584">
        <v>55300</v>
      </c>
      <c r="Y584" t="s">
        <v>3215</v>
      </c>
    </row>
    <row r="585" spans="1:25" x14ac:dyDescent="0.2">
      <c r="A585">
        <v>2882</v>
      </c>
      <c r="B585" t="s">
        <v>647</v>
      </c>
      <c r="C585" t="s">
        <v>13</v>
      </c>
      <c r="D585">
        <v>0.02</v>
      </c>
      <c r="E585">
        <v>10.68</v>
      </c>
      <c r="F585">
        <v>13.04</v>
      </c>
      <c r="G585" t="s">
        <v>14</v>
      </c>
      <c r="H585" t="s">
        <v>15</v>
      </c>
      <c r="I585" t="s">
        <v>4</v>
      </c>
      <c r="J585" t="s">
        <v>102</v>
      </c>
      <c r="K585" t="s">
        <v>40</v>
      </c>
      <c r="L585" t="s">
        <v>1249</v>
      </c>
      <c r="M585">
        <v>0.6</v>
      </c>
      <c r="N585" t="s">
        <v>8</v>
      </c>
      <c r="O585" t="s">
        <v>9</v>
      </c>
      <c r="P585" t="s">
        <v>73</v>
      </c>
      <c r="Q585" t="s">
        <v>649</v>
      </c>
      <c r="R585">
        <v>28206</v>
      </c>
      <c r="S585">
        <v>42055</v>
      </c>
      <c r="T585">
        <v>42057</v>
      </c>
      <c r="U585">
        <v>-307.29649999999998</v>
      </c>
      <c r="V585">
        <v>31</v>
      </c>
      <c r="W585">
        <v>350.48</v>
      </c>
      <c r="X585">
        <v>55300</v>
      </c>
      <c r="Y585" t="s">
        <v>3215</v>
      </c>
    </row>
    <row r="586" spans="1:25" x14ac:dyDescent="0.2">
      <c r="A586">
        <v>2886</v>
      </c>
      <c r="B586" t="s">
        <v>1250</v>
      </c>
      <c r="C586" t="s">
        <v>13</v>
      </c>
      <c r="D586">
        <v>0.03</v>
      </c>
      <c r="E586">
        <v>4.0599999999999996</v>
      </c>
      <c r="F586">
        <v>6.89</v>
      </c>
      <c r="G586" t="s">
        <v>14</v>
      </c>
      <c r="H586" t="s">
        <v>15</v>
      </c>
      <c r="I586" t="s">
        <v>24</v>
      </c>
      <c r="J586" t="s">
        <v>71</v>
      </c>
      <c r="K586" t="s">
        <v>49</v>
      </c>
      <c r="L586" t="s">
        <v>1247</v>
      </c>
      <c r="M586">
        <v>0.6</v>
      </c>
      <c r="N586" t="s">
        <v>8</v>
      </c>
      <c r="O586" t="s">
        <v>87</v>
      </c>
      <c r="P586" t="s">
        <v>293</v>
      </c>
      <c r="Q586" t="s">
        <v>1251</v>
      </c>
      <c r="R586">
        <v>44134</v>
      </c>
      <c r="S586">
        <v>42055</v>
      </c>
      <c r="T586">
        <v>42057</v>
      </c>
      <c r="U586">
        <v>-185.17</v>
      </c>
      <c r="V586">
        <v>9</v>
      </c>
      <c r="W586">
        <v>38.89</v>
      </c>
      <c r="X586">
        <v>87630</v>
      </c>
      <c r="Y586" t="s">
        <v>3218</v>
      </c>
    </row>
    <row r="587" spans="1:25" x14ac:dyDescent="0.2">
      <c r="A587">
        <v>2886</v>
      </c>
      <c r="B587" t="s">
        <v>1250</v>
      </c>
      <c r="C587" t="s">
        <v>13</v>
      </c>
      <c r="D587">
        <v>0.01</v>
      </c>
      <c r="E587">
        <v>3.75</v>
      </c>
      <c r="F587">
        <v>0.5</v>
      </c>
      <c r="G587" t="s">
        <v>14</v>
      </c>
      <c r="H587" t="s">
        <v>15</v>
      </c>
      <c r="I587" t="s">
        <v>24</v>
      </c>
      <c r="J587" t="s">
        <v>128</v>
      </c>
      <c r="K587" t="s">
        <v>49</v>
      </c>
      <c r="L587" t="s">
        <v>1248</v>
      </c>
      <c r="M587">
        <v>0.37</v>
      </c>
      <c r="N587" t="s">
        <v>8</v>
      </c>
      <c r="O587" t="s">
        <v>87</v>
      </c>
      <c r="P587" t="s">
        <v>293</v>
      </c>
      <c r="Q587" t="s">
        <v>1251</v>
      </c>
      <c r="R587">
        <v>44134</v>
      </c>
      <c r="S587">
        <v>42055</v>
      </c>
      <c r="T587">
        <v>42056</v>
      </c>
      <c r="U587">
        <v>31.1328</v>
      </c>
      <c r="V587">
        <v>12</v>
      </c>
      <c r="W587">
        <v>45.12</v>
      </c>
      <c r="X587">
        <v>87630</v>
      </c>
      <c r="Y587" t="s">
        <v>3218</v>
      </c>
    </row>
    <row r="588" spans="1:25" x14ac:dyDescent="0.2">
      <c r="A588">
        <v>2886</v>
      </c>
      <c r="B588" t="s">
        <v>1250</v>
      </c>
      <c r="C588" t="s">
        <v>13</v>
      </c>
      <c r="D588">
        <v>0.02</v>
      </c>
      <c r="E588">
        <v>10.68</v>
      </c>
      <c r="F588">
        <v>13.04</v>
      </c>
      <c r="G588" t="s">
        <v>14</v>
      </c>
      <c r="H588" t="s">
        <v>15</v>
      </c>
      <c r="I588" t="s">
        <v>4</v>
      </c>
      <c r="J588" t="s">
        <v>102</v>
      </c>
      <c r="K588" t="s">
        <v>40</v>
      </c>
      <c r="L588" t="s">
        <v>1249</v>
      </c>
      <c r="M588">
        <v>0.6</v>
      </c>
      <c r="N588" t="s">
        <v>8</v>
      </c>
      <c r="O588" t="s">
        <v>87</v>
      </c>
      <c r="P588" t="s">
        <v>293</v>
      </c>
      <c r="Q588" t="s">
        <v>1251</v>
      </c>
      <c r="R588">
        <v>44134</v>
      </c>
      <c r="S588">
        <v>42055</v>
      </c>
      <c r="T588">
        <v>42057</v>
      </c>
      <c r="U588">
        <v>-231.05</v>
      </c>
      <c r="V588">
        <v>8</v>
      </c>
      <c r="W588">
        <v>90.45</v>
      </c>
      <c r="X588">
        <v>87630</v>
      </c>
      <c r="Y588" t="s">
        <v>3218</v>
      </c>
    </row>
    <row r="589" spans="1:25" x14ac:dyDescent="0.2">
      <c r="A589">
        <v>3284</v>
      </c>
      <c r="B589" t="s">
        <v>1252</v>
      </c>
      <c r="C589" t="s">
        <v>13</v>
      </c>
      <c r="D589">
        <v>0.05</v>
      </c>
      <c r="E589">
        <v>19.23</v>
      </c>
      <c r="F589">
        <v>6.15</v>
      </c>
      <c r="G589" t="s">
        <v>63</v>
      </c>
      <c r="H589" t="s">
        <v>70</v>
      </c>
      <c r="I589" t="s">
        <v>4</v>
      </c>
      <c r="J589" t="s">
        <v>102</v>
      </c>
      <c r="K589" t="s">
        <v>18</v>
      </c>
      <c r="L589" t="s">
        <v>1253</v>
      </c>
      <c r="M589">
        <v>0.44</v>
      </c>
      <c r="N589" t="s">
        <v>8</v>
      </c>
      <c r="O589" t="s">
        <v>9</v>
      </c>
      <c r="P589" t="s">
        <v>99</v>
      </c>
      <c r="Q589" t="s">
        <v>1254</v>
      </c>
      <c r="R589">
        <v>34741</v>
      </c>
      <c r="S589">
        <v>42055</v>
      </c>
      <c r="T589">
        <v>42057</v>
      </c>
      <c r="U589">
        <v>-2133.2779999999998</v>
      </c>
      <c r="V589">
        <v>6</v>
      </c>
      <c r="W589">
        <v>119.78</v>
      </c>
      <c r="X589">
        <v>90751</v>
      </c>
      <c r="Y589" t="s">
        <v>3215</v>
      </c>
    </row>
    <row r="590" spans="1:25" x14ac:dyDescent="0.2">
      <c r="A590">
        <v>233</v>
      </c>
      <c r="B590" t="s">
        <v>1255</v>
      </c>
      <c r="C590" t="s">
        <v>92</v>
      </c>
      <c r="D590">
        <v>7.0000000000000007E-2</v>
      </c>
      <c r="E590">
        <v>5.81</v>
      </c>
      <c r="F590">
        <v>8.49</v>
      </c>
      <c r="G590" t="s">
        <v>14</v>
      </c>
      <c r="H590" t="s">
        <v>3</v>
      </c>
      <c r="I590" t="s">
        <v>24</v>
      </c>
      <c r="J590" t="s">
        <v>48</v>
      </c>
      <c r="K590" t="s">
        <v>49</v>
      </c>
      <c r="L590" t="s">
        <v>306</v>
      </c>
      <c r="M590">
        <v>0.39</v>
      </c>
      <c r="N590" t="s">
        <v>8</v>
      </c>
      <c r="O590" t="s">
        <v>28</v>
      </c>
      <c r="P590" t="s">
        <v>79</v>
      </c>
      <c r="Q590" t="s">
        <v>1256</v>
      </c>
      <c r="R590">
        <v>60462</v>
      </c>
      <c r="S590">
        <v>42055</v>
      </c>
      <c r="T590">
        <v>42057</v>
      </c>
      <c r="U590">
        <v>-243.23650000000001</v>
      </c>
      <c r="V590">
        <v>10</v>
      </c>
      <c r="W590">
        <v>58.8</v>
      </c>
      <c r="X590">
        <v>90237</v>
      </c>
      <c r="Y590" t="s">
        <v>3216</v>
      </c>
    </row>
    <row r="591" spans="1:25" x14ac:dyDescent="0.2">
      <c r="A591">
        <v>233</v>
      </c>
      <c r="B591" t="s">
        <v>1255</v>
      </c>
      <c r="C591" t="s">
        <v>92</v>
      </c>
      <c r="D591">
        <v>0.04</v>
      </c>
      <c r="E591">
        <v>9.65</v>
      </c>
      <c r="F591">
        <v>6.22</v>
      </c>
      <c r="G591" t="s">
        <v>14</v>
      </c>
      <c r="H591" t="s">
        <v>3</v>
      </c>
      <c r="I591" t="s">
        <v>4</v>
      </c>
      <c r="J591" t="s">
        <v>102</v>
      </c>
      <c r="K591" t="s">
        <v>49</v>
      </c>
      <c r="L591" t="s">
        <v>1257</v>
      </c>
      <c r="M591">
        <v>0.55000000000000004</v>
      </c>
      <c r="N591" t="s">
        <v>8</v>
      </c>
      <c r="O591" t="s">
        <v>28</v>
      </c>
      <c r="P591" t="s">
        <v>79</v>
      </c>
      <c r="Q591" t="s">
        <v>1256</v>
      </c>
      <c r="R591">
        <v>60462</v>
      </c>
      <c r="S591">
        <v>42055</v>
      </c>
      <c r="T591">
        <v>42056</v>
      </c>
      <c r="U591">
        <v>-53.62</v>
      </c>
      <c r="V591">
        <v>12</v>
      </c>
      <c r="W591">
        <v>120.47</v>
      </c>
      <c r="X591">
        <v>90237</v>
      </c>
      <c r="Y591" t="s">
        <v>3216</v>
      </c>
    </row>
    <row r="592" spans="1:25" x14ac:dyDescent="0.2">
      <c r="A592">
        <v>1485</v>
      </c>
      <c r="B592" t="s">
        <v>1258</v>
      </c>
      <c r="C592" t="s">
        <v>46</v>
      </c>
      <c r="D592">
        <v>0.04</v>
      </c>
      <c r="E592">
        <v>11.5</v>
      </c>
      <c r="F592">
        <v>7.19</v>
      </c>
      <c r="G592" t="s">
        <v>14</v>
      </c>
      <c r="H592" t="s">
        <v>47</v>
      </c>
      <c r="I592" t="s">
        <v>24</v>
      </c>
      <c r="J592" t="s">
        <v>48</v>
      </c>
      <c r="K592" t="s">
        <v>49</v>
      </c>
      <c r="L592" t="s">
        <v>1259</v>
      </c>
      <c r="M592">
        <v>0.4</v>
      </c>
      <c r="N592" t="s">
        <v>8</v>
      </c>
      <c r="O592" t="s">
        <v>28</v>
      </c>
      <c r="P592" t="s">
        <v>79</v>
      </c>
      <c r="Q592" t="s">
        <v>1260</v>
      </c>
      <c r="R592">
        <v>60516</v>
      </c>
      <c r="S592">
        <v>42055</v>
      </c>
      <c r="T592">
        <v>42058</v>
      </c>
      <c r="U592">
        <v>-23.357880000000002</v>
      </c>
      <c r="V592">
        <v>14</v>
      </c>
      <c r="W592">
        <v>157.81</v>
      </c>
      <c r="X592">
        <v>91236</v>
      </c>
      <c r="Y592" t="s">
        <v>3216</v>
      </c>
    </row>
    <row r="593" spans="1:25" x14ac:dyDescent="0.2">
      <c r="A593">
        <v>1485</v>
      </c>
      <c r="B593" t="s">
        <v>1258</v>
      </c>
      <c r="C593" t="s">
        <v>46</v>
      </c>
      <c r="D593">
        <v>0.02</v>
      </c>
      <c r="E593">
        <v>15.7</v>
      </c>
      <c r="F593">
        <v>11.25</v>
      </c>
      <c r="G593" t="s">
        <v>14</v>
      </c>
      <c r="H593" t="s">
        <v>47</v>
      </c>
      <c r="I593" t="s">
        <v>24</v>
      </c>
      <c r="J593" t="s">
        <v>54</v>
      </c>
      <c r="K593" t="s">
        <v>49</v>
      </c>
      <c r="L593" t="s">
        <v>1261</v>
      </c>
      <c r="M593">
        <v>0.6</v>
      </c>
      <c r="N593" t="s">
        <v>8</v>
      </c>
      <c r="O593" t="s">
        <v>28</v>
      </c>
      <c r="P593" t="s">
        <v>79</v>
      </c>
      <c r="Q593" t="s">
        <v>1260</v>
      </c>
      <c r="R593">
        <v>60516</v>
      </c>
      <c r="S593">
        <v>42055</v>
      </c>
      <c r="T593">
        <v>42056</v>
      </c>
      <c r="U593">
        <v>-18.241599999999998</v>
      </c>
      <c r="V593">
        <v>1</v>
      </c>
      <c r="W593">
        <v>19.440000000000001</v>
      </c>
      <c r="X593">
        <v>91236</v>
      </c>
      <c r="Y593" t="s">
        <v>3216</v>
      </c>
    </row>
    <row r="594" spans="1:25" x14ac:dyDescent="0.2">
      <c r="A594">
        <v>1485</v>
      </c>
      <c r="B594" t="s">
        <v>1258</v>
      </c>
      <c r="C594" t="s">
        <v>46</v>
      </c>
      <c r="D594">
        <v>0.05</v>
      </c>
      <c r="E594">
        <v>225.02</v>
      </c>
      <c r="F594">
        <v>28.66</v>
      </c>
      <c r="G594" t="s">
        <v>2</v>
      </c>
      <c r="H594" t="s">
        <v>47</v>
      </c>
      <c r="I594" t="s">
        <v>24</v>
      </c>
      <c r="J594" t="s">
        <v>54</v>
      </c>
      <c r="K594" t="s">
        <v>33</v>
      </c>
      <c r="L594" t="s">
        <v>1262</v>
      </c>
      <c r="M594">
        <v>0.72</v>
      </c>
      <c r="N594" t="s">
        <v>8</v>
      </c>
      <c r="O594" t="s">
        <v>28</v>
      </c>
      <c r="P594" t="s">
        <v>79</v>
      </c>
      <c r="Q594" t="s">
        <v>1260</v>
      </c>
      <c r="R594">
        <v>60516</v>
      </c>
      <c r="S594">
        <v>42055</v>
      </c>
      <c r="T594">
        <v>42057</v>
      </c>
      <c r="U594">
        <v>1428.9104</v>
      </c>
      <c r="V594">
        <v>21</v>
      </c>
      <c r="W594">
        <v>4636.63</v>
      </c>
      <c r="X594">
        <v>91236</v>
      </c>
      <c r="Y594" t="s">
        <v>3216</v>
      </c>
    </row>
    <row r="595" spans="1:25" x14ac:dyDescent="0.2">
      <c r="A595">
        <v>181</v>
      </c>
      <c r="B595" t="s">
        <v>1263</v>
      </c>
      <c r="C595" t="s">
        <v>1</v>
      </c>
      <c r="D595">
        <v>0.02</v>
      </c>
      <c r="E595">
        <v>49.99</v>
      </c>
      <c r="F595">
        <v>19.989999999999998</v>
      </c>
      <c r="G595" t="s">
        <v>14</v>
      </c>
      <c r="H595" t="s">
        <v>3</v>
      </c>
      <c r="I595" t="s">
        <v>16</v>
      </c>
      <c r="J595" t="s">
        <v>17</v>
      </c>
      <c r="K595" t="s">
        <v>49</v>
      </c>
      <c r="L595" t="s">
        <v>1264</v>
      </c>
      <c r="M595">
        <v>0.41</v>
      </c>
      <c r="N595" t="s">
        <v>8</v>
      </c>
      <c r="O595" t="s">
        <v>35</v>
      </c>
      <c r="P595" t="s">
        <v>66</v>
      </c>
      <c r="Q595" t="s">
        <v>917</v>
      </c>
      <c r="R595">
        <v>94122</v>
      </c>
      <c r="S595">
        <v>42056</v>
      </c>
      <c r="T595">
        <v>42056</v>
      </c>
      <c r="U595">
        <v>-76.89</v>
      </c>
      <c r="V595">
        <v>18</v>
      </c>
      <c r="W595">
        <v>901.81</v>
      </c>
      <c r="X595">
        <v>38087</v>
      </c>
      <c r="Y595" t="s">
        <v>3217</v>
      </c>
    </row>
    <row r="596" spans="1:25" x14ac:dyDescent="0.2">
      <c r="A596">
        <v>184</v>
      </c>
      <c r="B596" t="s">
        <v>1265</v>
      </c>
      <c r="C596" t="s">
        <v>1</v>
      </c>
      <c r="D596">
        <v>0.02</v>
      </c>
      <c r="E596">
        <v>49.99</v>
      </c>
      <c r="F596">
        <v>19.989999999999998</v>
      </c>
      <c r="G596" t="s">
        <v>14</v>
      </c>
      <c r="H596" t="s">
        <v>3</v>
      </c>
      <c r="I596" t="s">
        <v>16</v>
      </c>
      <c r="J596" t="s">
        <v>17</v>
      </c>
      <c r="K596" t="s">
        <v>49</v>
      </c>
      <c r="L596" t="s">
        <v>1264</v>
      </c>
      <c r="M596">
        <v>0.41</v>
      </c>
      <c r="N596" t="s">
        <v>8</v>
      </c>
      <c r="O596" t="s">
        <v>87</v>
      </c>
      <c r="P596" t="s">
        <v>379</v>
      </c>
      <c r="Q596" t="s">
        <v>1266</v>
      </c>
      <c r="R596">
        <v>2474</v>
      </c>
      <c r="S596">
        <v>42056</v>
      </c>
      <c r="T596">
        <v>42056</v>
      </c>
      <c r="U596">
        <v>-76.89</v>
      </c>
      <c r="V596">
        <v>5</v>
      </c>
      <c r="W596">
        <v>250.5</v>
      </c>
      <c r="X596">
        <v>88360</v>
      </c>
      <c r="Y596" t="s">
        <v>3218</v>
      </c>
    </row>
    <row r="597" spans="1:25" x14ac:dyDescent="0.2">
      <c r="A597">
        <v>2225</v>
      </c>
      <c r="B597" t="s">
        <v>1267</v>
      </c>
      <c r="C597" t="s">
        <v>1</v>
      </c>
      <c r="D597">
        <v>0</v>
      </c>
      <c r="E597">
        <v>100.89</v>
      </c>
      <c r="F597">
        <v>42</v>
      </c>
      <c r="G597" t="s">
        <v>2</v>
      </c>
      <c r="H597" t="s">
        <v>3</v>
      </c>
      <c r="I597" t="s">
        <v>4</v>
      </c>
      <c r="J597" t="s">
        <v>85</v>
      </c>
      <c r="K597" t="s">
        <v>33</v>
      </c>
      <c r="L597" t="s">
        <v>1268</v>
      </c>
      <c r="M597">
        <v>0.61</v>
      </c>
      <c r="N597" t="s">
        <v>8</v>
      </c>
      <c r="O597" t="s">
        <v>35</v>
      </c>
      <c r="P597" t="s">
        <v>616</v>
      </c>
      <c r="Q597" t="s">
        <v>1269</v>
      </c>
      <c r="R597">
        <v>88240</v>
      </c>
      <c r="S597">
        <v>42056</v>
      </c>
      <c r="T597">
        <v>42057</v>
      </c>
      <c r="U597">
        <v>1500.12</v>
      </c>
      <c r="V597">
        <v>15</v>
      </c>
      <c r="W597">
        <v>1608.11</v>
      </c>
      <c r="X597">
        <v>89970</v>
      </c>
      <c r="Y597" t="s">
        <v>3217</v>
      </c>
    </row>
    <row r="598" spans="1:25" x14ac:dyDescent="0.2">
      <c r="A598">
        <v>875</v>
      </c>
      <c r="B598" t="s">
        <v>1270</v>
      </c>
      <c r="C598" t="s">
        <v>13</v>
      </c>
      <c r="D598">
        <v>0.04</v>
      </c>
      <c r="E598">
        <v>4.37</v>
      </c>
      <c r="F598">
        <v>5.15</v>
      </c>
      <c r="G598" t="s">
        <v>14</v>
      </c>
      <c r="H598" t="s">
        <v>3</v>
      </c>
      <c r="I598" t="s">
        <v>24</v>
      </c>
      <c r="J598" t="s">
        <v>71</v>
      </c>
      <c r="K598" t="s">
        <v>49</v>
      </c>
      <c r="L598" t="s">
        <v>1271</v>
      </c>
      <c r="M598">
        <v>0.59</v>
      </c>
      <c r="N598" t="s">
        <v>8</v>
      </c>
      <c r="O598" t="s">
        <v>35</v>
      </c>
      <c r="P598" t="s">
        <v>122</v>
      </c>
      <c r="Q598" t="s">
        <v>1272</v>
      </c>
      <c r="R598">
        <v>84106</v>
      </c>
      <c r="S598">
        <v>42056</v>
      </c>
      <c r="T598">
        <v>42057</v>
      </c>
      <c r="U598">
        <v>-74.479600000000005</v>
      </c>
      <c r="V598">
        <v>18</v>
      </c>
      <c r="W598">
        <v>78.59</v>
      </c>
      <c r="X598">
        <v>89059</v>
      </c>
      <c r="Y598" t="s">
        <v>3217</v>
      </c>
    </row>
    <row r="599" spans="1:25" x14ac:dyDescent="0.2">
      <c r="A599">
        <v>875</v>
      </c>
      <c r="B599" t="s">
        <v>1270</v>
      </c>
      <c r="C599" t="s">
        <v>13</v>
      </c>
      <c r="D599">
        <v>0.09</v>
      </c>
      <c r="E599">
        <v>155.99</v>
      </c>
      <c r="F599">
        <v>8.99</v>
      </c>
      <c r="G599" t="s">
        <v>14</v>
      </c>
      <c r="H599" t="s">
        <v>3</v>
      </c>
      <c r="I599" t="s">
        <v>16</v>
      </c>
      <c r="J599" t="s">
        <v>111</v>
      </c>
      <c r="K599" t="s">
        <v>49</v>
      </c>
      <c r="L599" t="s">
        <v>1273</v>
      </c>
      <c r="M599">
        <v>0.57999999999999996</v>
      </c>
      <c r="N599" t="s">
        <v>8</v>
      </c>
      <c r="O599" t="s">
        <v>35</v>
      </c>
      <c r="P599" t="s">
        <v>122</v>
      </c>
      <c r="Q599" t="s">
        <v>1272</v>
      </c>
      <c r="R599">
        <v>84106</v>
      </c>
      <c r="S599">
        <v>42056</v>
      </c>
      <c r="T599">
        <v>42058</v>
      </c>
      <c r="U599">
        <v>-232.22056000000001</v>
      </c>
      <c r="V599">
        <v>4</v>
      </c>
      <c r="W599">
        <v>497.11</v>
      </c>
      <c r="X599">
        <v>89059</v>
      </c>
      <c r="Y599" t="s">
        <v>3217</v>
      </c>
    </row>
    <row r="600" spans="1:25" x14ac:dyDescent="0.2">
      <c r="A600">
        <v>2472</v>
      </c>
      <c r="B600" t="s">
        <v>1274</v>
      </c>
      <c r="C600" t="s">
        <v>23</v>
      </c>
      <c r="D600">
        <v>0.1</v>
      </c>
      <c r="E600">
        <v>4.91</v>
      </c>
      <c r="F600">
        <v>0.5</v>
      </c>
      <c r="G600" t="s">
        <v>63</v>
      </c>
      <c r="H600" t="s">
        <v>47</v>
      </c>
      <c r="I600" t="s">
        <v>24</v>
      </c>
      <c r="J600" t="s">
        <v>128</v>
      </c>
      <c r="K600" t="s">
        <v>49</v>
      </c>
      <c r="L600" t="s">
        <v>949</v>
      </c>
      <c r="M600">
        <v>0.36</v>
      </c>
      <c r="N600" t="s">
        <v>8</v>
      </c>
      <c r="O600" t="s">
        <v>28</v>
      </c>
      <c r="P600" t="s">
        <v>79</v>
      </c>
      <c r="Q600" t="s">
        <v>1275</v>
      </c>
      <c r="R600">
        <v>60432</v>
      </c>
      <c r="S600">
        <v>42056</v>
      </c>
      <c r="T600">
        <v>42056</v>
      </c>
      <c r="U600">
        <v>35.279699999999998</v>
      </c>
      <c r="V600">
        <v>10</v>
      </c>
      <c r="W600">
        <v>51.13</v>
      </c>
      <c r="X600">
        <v>86514</v>
      </c>
      <c r="Y600" t="s">
        <v>3216</v>
      </c>
    </row>
    <row r="601" spans="1:25" x14ac:dyDescent="0.2">
      <c r="A601">
        <v>553</v>
      </c>
      <c r="B601" t="s">
        <v>827</v>
      </c>
      <c r="C601" t="s">
        <v>46</v>
      </c>
      <c r="D601">
        <v>7.0000000000000007E-2</v>
      </c>
      <c r="E601">
        <v>2036.48</v>
      </c>
      <c r="F601">
        <v>14.7</v>
      </c>
      <c r="G601" t="s">
        <v>2</v>
      </c>
      <c r="H601" t="s">
        <v>70</v>
      </c>
      <c r="I601" t="s">
        <v>16</v>
      </c>
      <c r="J601" t="s">
        <v>32</v>
      </c>
      <c r="K601" t="s">
        <v>33</v>
      </c>
      <c r="L601" t="s">
        <v>34</v>
      </c>
      <c r="M601">
        <v>0.55000000000000004</v>
      </c>
      <c r="N601" t="s">
        <v>8</v>
      </c>
      <c r="O601" t="s">
        <v>35</v>
      </c>
      <c r="P601" t="s">
        <v>66</v>
      </c>
      <c r="Q601" t="s">
        <v>76</v>
      </c>
      <c r="R601">
        <v>90008</v>
      </c>
      <c r="S601">
        <v>42056</v>
      </c>
      <c r="T601">
        <v>42056</v>
      </c>
      <c r="U601">
        <v>4073.25</v>
      </c>
      <c r="V601">
        <v>25</v>
      </c>
      <c r="W601">
        <v>43046.2</v>
      </c>
      <c r="X601">
        <v>2433</v>
      </c>
      <c r="Y601" t="s">
        <v>3217</v>
      </c>
    </row>
    <row r="602" spans="1:25" x14ac:dyDescent="0.2">
      <c r="A602">
        <v>555</v>
      </c>
      <c r="B602" t="s">
        <v>1276</v>
      </c>
      <c r="C602" t="s">
        <v>46</v>
      </c>
      <c r="D602">
        <v>7.0000000000000007E-2</v>
      </c>
      <c r="E602">
        <v>2036.48</v>
      </c>
      <c r="F602">
        <v>14.7</v>
      </c>
      <c r="G602" t="s">
        <v>2</v>
      </c>
      <c r="H602" t="s">
        <v>70</v>
      </c>
      <c r="I602" t="s">
        <v>16</v>
      </c>
      <c r="J602" t="s">
        <v>32</v>
      </c>
      <c r="K602" t="s">
        <v>33</v>
      </c>
      <c r="L602" t="s">
        <v>34</v>
      </c>
      <c r="M602">
        <v>0.55000000000000004</v>
      </c>
      <c r="N602" t="s">
        <v>8</v>
      </c>
      <c r="O602" t="s">
        <v>35</v>
      </c>
      <c r="P602" t="s">
        <v>122</v>
      </c>
      <c r="Q602" t="s">
        <v>1277</v>
      </c>
      <c r="R602">
        <v>84062</v>
      </c>
      <c r="S602">
        <v>42056</v>
      </c>
      <c r="T602">
        <v>42056</v>
      </c>
      <c r="U602">
        <v>6028.41</v>
      </c>
      <c r="V602">
        <v>6</v>
      </c>
      <c r="W602">
        <v>10331.09</v>
      </c>
      <c r="X602">
        <v>86190</v>
      </c>
      <c r="Y602" t="s">
        <v>3217</v>
      </c>
    </row>
    <row r="603" spans="1:25" x14ac:dyDescent="0.2">
      <c r="A603">
        <v>3136</v>
      </c>
      <c r="B603" t="s">
        <v>1278</v>
      </c>
      <c r="C603" t="s">
        <v>1</v>
      </c>
      <c r="D603">
        <v>0.03</v>
      </c>
      <c r="E603">
        <v>150.88999999999999</v>
      </c>
      <c r="F603">
        <v>60.2</v>
      </c>
      <c r="G603" t="s">
        <v>2</v>
      </c>
      <c r="H603" t="s">
        <v>15</v>
      </c>
      <c r="I603" t="s">
        <v>4</v>
      </c>
      <c r="J603" t="s">
        <v>85</v>
      </c>
      <c r="K603" t="s">
        <v>33</v>
      </c>
      <c r="L603" t="s">
        <v>1279</v>
      </c>
      <c r="M603">
        <v>0.77</v>
      </c>
      <c r="N603" t="s">
        <v>8</v>
      </c>
      <c r="O603" t="s">
        <v>87</v>
      </c>
      <c r="P603" t="s">
        <v>307</v>
      </c>
      <c r="Q603" t="s">
        <v>308</v>
      </c>
      <c r="R603">
        <v>4073</v>
      </c>
      <c r="S603">
        <v>42057</v>
      </c>
      <c r="T603">
        <v>42057</v>
      </c>
      <c r="U603">
        <v>-677.87199999999996</v>
      </c>
      <c r="V603">
        <v>23</v>
      </c>
      <c r="W603">
        <v>3596.03</v>
      </c>
      <c r="X603">
        <v>86791</v>
      </c>
      <c r="Y603" t="s">
        <v>3218</v>
      </c>
    </row>
    <row r="604" spans="1:25" x14ac:dyDescent="0.2">
      <c r="A604">
        <v>32</v>
      </c>
      <c r="B604" t="s">
        <v>620</v>
      </c>
      <c r="C604" t="s">
        <v>13</v>
      </c>
      <c r="D604">
        <v>0.08</v>
      </c>
      <c r="E604">
        <v>34.99</v>
      </c>
      <c r="F604">
        <v>7.73</v>
      </c>
      <c r="G604" t="s">
        <v>14</v>
      </c>
      <c r="H604" t="s">
        <v>70</v>
      </c>
      <c r="I604" t="s">
        <v>24</v>
      </c>
      <c r="J604" t="s">
        <v>25</v>
      </c>
      <c r="K604" t="s">
        <v>49</v>
      </c>
      <c r="L604" t="s">
        <v>1280</v>
      </c>
      <c r="M604">
        <v>0.59</v>
      </c>
      <c r="N604" t="s">
        <v>8</v>
      </c>
      <c r="O604" t="s">
        <v>35</v>
      </c>
      <c r="P604" t="s">
        <v>115</v>
      </c>
      <c r="Q604" t="s">
        <v>622</v>
      </c>
      <c r="R604">
        <v>97526</v>
      </c>
      <c r="S604">
        <v>42057</v>
      </c>
      <c r="T604">
        <v>42058</v>
      </c>
      <c r="U604">
        <v>144.69</v>
      </c>
      <c r="V604">
        <v>13</v>
      </c>
      <c r="W604">
        <v>424.68</v>
      </c>
      <c r="X604">
        <v>89199</v>
      </c>
      <c r="Y604" t="s">
        <v>3217</v>
      </c>
    </row>
    <row r="605" spans="1:25" x14ac:dyDescent="0.2">
      <c r="A605">
        <v>1728</v>
      </c>
      <c r="B605" t="s">
        <v>1281</v>
      </c>
      <c r="C605" t="s">
        <v>13</v>
      </c>
      <c r="D605">
        <v>0.04</v>
      </c>
      <c r="E605">
        <v>55.48</v>
      </c>
      <c r="F605">
        <v>6.79</v>
      </c>
      <c r="G605" t="s">
        <v>14</v>
      </c>
      <c r="H605" t="s">
        <v>70</v>
      </c>
      <c r="I605" t="s">
        <v>24</v>
      </c>
      <c r="J605" t="s">
        <v>64</v>
      </c>
      <c r="K605" t="s">
        <v>49</v>
      </c>
      <c r="L605" t="s">
        <v>1282</v>
      </c>
      <c r="M605">
        <v>0.37</v>
      </c>
      <c r="N605" t="s">
        <v>8</v>
      </c>
      <c r="O605" t="s">
        <v>87</v>
      </c>
      <c r="P605" t="s">
        <v>293</v>
      </c>
      <c r="Q605" t="s">
        <v>1283</v>
      </c>
      <c r="R605">
        <v>45429</v>
      </c>
      <c r="S605">
        <v>42057</v>
      </c>
      <c r="T605">
        <v>42059</v>
      </c>
      <c r="U605">
        <v>376.88490000000002</v>
      </c>
      <c r="V605">
        <v>10</v>
      </c>
      <c r="W605">
        <v>546.21</v>
      </c>
      <c r="X605">
        <v>87195</v>
      </c>
      <c r="Y605" t="s">
        <v>3218</v>
      </c>
    </row>
    <row r="606" spans="1:25" x14ac:dyDescent="0.2">
      <c r="A606">
        <v>1991</v>
      </c>
      <c r="B606" t="s">
        <v>1284</v>
      </c>
      <c r="C606" t="s">
        <v>92</v>
      </c>
      <c r="D606">
        <v>0</v>
      </c>
      <c r="E606">
        <v>47.9</v>
      </c>
      <c r="F606">
        <v>5.86</v>
      </c>
      <c r="G606" t="s">
        <v>14</v>
      </c>
      <c r="H606" t="s">
        <v>47</v>
      </c>
      <c r="I606" t="s">
        <v>24</v>
      </c>
      <c r="J606" t="s">
        <v>64</v>
      </c>
      <c r="K606" t="s">
        <v>49</v>
      </c>
      <c r="L606" t="s">
        <v>1285</v>
      </c>
      <c r="M606">
        <v>0.37</v>
      </c>
      <c r="N606" t="s">
        <v>8</v>
      </c>
      <c r="O606" t="s">
        <v>35</v>
      </c>
      <c r="P606" t="s">
        <v>122</v>
      </c>
      <c r="Q606" t="s">
        <v>1286</v>
      </c>
      <c r="R606">
        <v>84118</v>
      </c>
      <c r="S606">
        <v>42057</v>
      </c>
      <c r="T606">
        <v>42059</v>
      </c>
      <c r="U606">
        <v>638.38109999999995</v>
      </c>
      <c r="V606">
        <v>18</v>
      </c>
      <c r="W606">
        <v>925.19</v>
      </c>
      <c r="X606">
        <v>90002</v>
      </c>
      <c r="Y606" t="s">
        <v>3217</v>
      </c>
    </row>
    <row r="607" spans="1:25" x14ac:dyDescent="0.2">
      <c r="A607">
        <v>236</v>
      </c>
      <c r="B607" t="s">
        <v>1287</v>
      </c>
      <c r="C607" t="s">
        <v>46</v>
      </c>
      <c r="D607">
        <v>0</v>
      </c>
      <c r="E607">
        <v>442.14</v>
      </c>
      <c r="F607">
        <v>14.7</v>
      </c>
      <c r="G607" t="s">
        <v>2</v>
      </c>
      <c r="H607" t="s">
        <v>70</v>
      </c>
      <c r="I607" t="s">
        <v>16</v>
      </c>
      <c r="J607" t="s">
        <v>32</v>
      </c>
      <c r="K607" t="s">
        <v>33</v>
      </c>
      <c r="L607" t="s">
        <v>1288</v>
      </c>
      <c r="M607">
        <v>0.56000000000000005</v>
      </c>
      <c r="N607" t="s">
        <v>8</v>
      </c>
      <c r="O607" t="s">
        <v>35</v>
      </c>
      <c r="P607" t="s">
        <v>36</v>
      </c>
      <c r="Q607" t="s">
        <v>1289</v>
      </c>
      <c r="R607">
        <v>80027</v>
      </c>
      <c r="S607">
        <v>42057</v>
      </c>
      <c r="T607">
        <v>42057</v>
      </c>
      <c r="U607">
        <v>3294.8258999999998</v>
      </c>
      <c r="V607">
        <v>10</v>
      </c>
      <c r="W607">
        <v>4775.1099999999997</v>
      </c>
      <c r="X607">
        <v>86621</v>
      </c>
      <c r="Y607" t="s">
        <v>3217</v>
      </c>
    </row>
    <row r="608" spans="1:25" x14ac:dyDescent="0.2">
      <c r="A608">
        <v>829</v>
      </c>
      <c r="B608" t="s">
        <v>1290</v>
      </c>
      <c r="C608" t="s">
        <v>46</v>
      </c>
      <c r="D608">
        <v>0.01</v>
      </c>
      <c r="E608">
        <v>5.18</v>
      </c>
      <c r="F608">
        <v>2.04</v>
      </c>
      <c r="G608" t="s">
        <v>14</v>
      </c>
      <c r="H608" t="s">
        <v>70</v>
      </c>
      <c r="I608" t="s">
        <v>24</v>
      </c>
      <c r="J608" t="s">
        <v>64</v>
      </c>
      <c r="K608" t="s">
        <v>26</v>
      </c>
      <c r="L608" t="s">
        <v>809</v>
      </c>
      <c r="M608">
        <v>0.36</v>
      </c>
      <c r="N608" t="s">
        <v>8</v>
      </c>
      <c r="O608" t="s">
        <v>9</v>
      </c>
      <c r="P608" t="s">
        <v>20</v>
      </c>
      <c r="Q608" t="s">
        <v>1291</v>
      </c>
      <c r="R608">
        <v>71854</v>
      </c>
      <c r="S608">
        <v>42057</v>
      </c>
      <c r="T608">
        <v>42059</v>
      </c>
      <c r="U608">
        <v>-17.654</v>
      </c>
      <c r="V608">
        <v>5</v>
      </c>
      <c r="W608">
        <v>28.46</v>
      </c>
      <c r="X608">
        <v>90271</v>
      </c>
      <c r="Y608" t="s">
        <v>3215</v>
      </c>
    </row>
    <row r="609" spans="1:25" x14ac:dyDescent="0.2">
      <c r="A609">
        <v>2653</v>
      </c>
      <c r="B609" t="s">
        <v>1292</v>
      </c>
      <c r="C609" t="s">
        <v>46</v>
      </c>
      <c r="D609">
        <v>0.05</v>
      </c>
      <c r="E609">
        <v>4.9800000000000004</v>
      </c>
      <c r="F609">
        <v>4.62</v>
      </c>
      <c r="G609" t="s">
        <v>14</v>
      </c>
      <c r="H609" t="s">
        <v>15</v>
      </c>
      <c r="I609" t="s">
        <v>16</v>
      </c>
      <c r="J609" t="s">
        <v>17</v>
      </c>
      <c r="K609" t="s">
        <v>18</v>
      </c>
      <c r="L609" t="s">
        <v>1197</v>
      </c>
      <c r="M609">
        <v>0.64</v>
      </c>
      <c r="N609" t="s">
        <v>8</v>
      </c>
      <c r="O609" t="s">
        <v>28</v>
      </c>
      <c r="P609" t="s">
        <v>513</v>
      </c>
      <c r="Q609" t="s">
        <v>1293</v>
      </c>
      <c r="R609">
        <v>67037</v>
      </c>
      <c r="S609">
        <v>42057</v>
      </c>
      <c r="T609">
        <v>42058</v>
      </c>
      <c r="U609">
        <v>-98.35</v>
      </c>
      <c r="V609">
        <v>7</v>
      </c>
      <c r="W609">
        <v>34.32</v>
      </c>
      <c r="X609">
        <v>89360</v>
      </c>
      <c r="Y609" t="s">
        <v>3216</v>
      </c>
    </row>
    <row r="610" spans="1:25" x14ac:dyDescent="0.2">
      <c r="A610">
        <v>2653</v>
      </c>
      <c r="B610" t="s">
        <v>1292</v>
      </c>
      <c r="C610" t="s">
        <v>46</v>
      </c>
      <c r="D610">
        <v>0.02</v>
      </c>
      <c r="E610">
        <v>34.229999999999997</v>
      </c>
      <c r="F610">
        <v>5.0199999999999996</v>
      </c>
      <c r="G610" t="s">
        <v>14</v>
      </c>
      <c r="H610" t="s">
        <v>15</v>
      </c>
      <c r="I610" t="s">
        <v>4</v>
      </c>
      <c r="J610" t="s">
        <v>102</v>
      </c>
      <c r="K610" t="s">
        <v>49</v>
      </c>
      <c r="L610" t="s">
        <v>1294</v>
      </c>
      <c r="M610">
        <v>0.55000000000000004</v>
      </c>
      <c r="N610" t="s">
        <v>8</v>
      </c>
      <c r="O610" t="s">
        <v>28</v>
      </c>
      <c r="P610" t="s">
        <v>513</v>
      </c>
      <c r="Q610" t="s">
        <v>1293</v>
      </c>
      <c r="R610">
        <v>67037</v>
      </c>
      <c r="S610">
        <v>42057</v>
      </c>
      <c r="T610">
        <v>42059</v>
      </c>
      <c r="U610">
        <v>270.79050000000001</v>
      </c>
      <c r="V610">
        <v>11</v>
      </c>
      <c r="W610">
        <v>392.45</v>
      </c>
      <c r="X610">
        <v>89360</v>
      </c>
      <c r="Y610" t="s">
        <v>3216</v>
      </c>
    </row>
    <row r="611" spans="1:25" x14ac:dyDescent="0.2">
      <c r="A611">
        <v>2968</v>
      </c>
      <c r="B611" t="s">
        <v>1295</v>
      </c>
      <c r="C611" t="s">
        <v>46</v>
      </c>
      <c r="D611">
        <v>0.08</v>
      </c>
      <c r="E611">
        <v>9.68</v>
      </c>
      <c r="F611">
        <v>2.0299999999999998</v>
      </c>
      <c r="G611" t="s">
        <v>14</v>
      </c>
      <c r="H611" t="s">
        <v>3</v>
      </c>
      <c r="I611" t="s">
        <v>24</v>
      </c>
      <c r="J611" t="s">
        <v>64</v>
      </c>
      <c r="K611" t="s">
        <v>26</v>
      </c>
      <c r="L611" t="s">
        <v>1296</v>
      </c>
      <c r="M611">
        <v>0.37</v>
      </c>
      <c r="N611" t="s">
        <v>8</v>
      </c>
      <c r="O611" t="s">
        <v>9</v>
      </c>
      <c r="P611" t="s">
        <v>99</v>
      </c>
      <c r="Q611" t="s">
        <v>1297</v>
      </c>
      <c r="R611">
        <v>33021</v>
      </c>
      <c r="S611">
        <v>42057</v>
      </c>
      <c r="T611">
        <v>42059</v>
      </c>
      <c r="U611">
        <v>-536.24199999999996</v>
      </c>
      <c r="V611">
        <v>1</v>
      </c>
      <c r="W611">
        <v>10.94</v>
      </c>
      <c r="X611">
        <v>86085</v>
      </c>
      <c r="Y611" t="s">
        <v>3215</v>
      </c>
    </row>
    <row r="612" spans="1:25" x14ac:dyDescent="0.2">
      <c r="A612">
        <v>2968</v>
      </c>
      <c r="B612" t="s">
        <v>1295</v>
      </c>
      <c r="C612" t="s">
        <v>46</v>
      </c>
      <c r="D612">
        <v>0.04</v>
      </c>
      <c r="E612">
        <v>150.97999999999999</v>
      </c>
      <c r="F612">
        <v>16.010000000000002</v>
      </c>
      <c r="G612" t="s">
        <v>2</v>
      </c>
      <c r="H612" t="s">
        <v>3</v>
      </c>
      <c r="I612" t="s">
        <v>4</v>
      </c>
      <c r="J612" t="s">
        <v>5</v>
      </c>
      <c r="K612" t="s">
        <v>6</v>
      </c>
      <c r="L612" t="s">
        <v>1298</v>
      </c>
      <c r="M612">
        <v>0.7</v>
      </c>
      <c r="N612" t="s">
        <v>8</v>
      </c>
      <c r="O612" t="s">
        <v>9</v>
      </c>
      <c r="P612" t="s">
        <v>99</v>
      </c>
      <c r="Q612" t="s">
        <v>1297</v>
      </c>
      <c r="R612">
        <v>33021</v>
      </c>
      <c r="S612">
        <v>42057</v>
      </c>
      <c r="T612">
        <v>42058</v>
      </c>
      <c r="U612">
        <v>-125.86</v>
      </c>
      <c r="V612">
        <v>5</v>
      </c>
      <c r="W612">
        <v>731.38</v>
      </c>
      <c r="X612">
        <v>86085</v>
      </c>
      <c r="Y612" t="s">
        <v>3215</v>
      </c>
    </row>
    <row r="613" spans="1:25" x14ac:dyDescent="0.2">
      <c r="A613">
        <v>2697</v>
      </c>
      <c r="B613" t="s">
        <v>1299</v>
      </c>
      <c r="C613" t="s">
        <v>1</v>
      </c>
      <c r="D613">
        <v>0.04</v>
      </c>
      <c r="E613">
        <v>1.74</v>
      </c>
      <c r="F613">
        <v>4.08</v>
      </c>
      <c r="G613" t="s">
        <v>14</v>
      </c>
      <c r="H613" t="s">
        <v>70</v>
      </c>
      <c r="I613" t="s">
        <v>4</v>
      </c>
      <c r="J613" t="s">
        <v>102</v>
      </c>
      <c r="K613" t="s">
        <v>18</v>
      </c>
      <c r="L613" t="s">
        <v>746</v>
      </c>
      <c r="M613">
        <v>0.53</v>
      </c>
      <c r="N613" t="s">
        <v>8</v>
      </c>
      <c r="O613" t="s">
        <v>9</v>
      </c>
      <c r="P613" t="s">
        <v>140</v>
      </c>
      <c r="Q613" t="s">
        <v>1300</v>
      </c>
      <c r="R613">
        <v>35216</v>
      </c>
      <c r="S613">
        <v>42058</v>
      </c>
      <c r="T613">
        <v>42060</v>
      </c>
      <c r="U613">
        <v>9.2520000000000007</v>
      </c>
      <c r="V613">
        <v>16</v>
      </c>
      <c r="W613">
        <v>29.08</v>
      </c>
      <c r="X613">
        <v>87678</v>
      </c>
      <c r="Y613" t="s">
        <v>3215</v>
      </c>
    </row>
    <row r="614" spans="1:25" x14ac:dyDescent="0.2">
      <c r="A614">
        <v>2697</v>
      </c>
      <c r="B614" t="s">
        <v>1299</v>
      </c>
      <c r="C614" t="s">
        <v>1</v>
      </c>
      <c r="D614">
        <v>0.01</v>
      </c>
      <c r="E614">
        <v>119.99</v>
      </c>
      <c r="F614">
        <v>56.14</v>
      </c>
      <c r="G614" t="s">
        <v>2</v>
      </c>
      <c r="H614" t="s">
        <v>70</v>
      </c>
      <c r="I614" t="s">
        <v>16</v>
      </c>
      <c r="J614" t="s">
        <v>32</v>
      </c>
      <c r="K614" t="s">
        <v>6</v>
      </c>
      <c r="L614" t="s">
        <v>563</v>
      </c>
      <c r="M614">
        <v>0.39</v>
      </c>
      <c r="N614" t="s">
        <v>8</v>
      </c>
      <c r="O614" t="s">
        <v>9</v>
      </c>
      <c r="P614" t="s">
        <v>140</v>
      </c>
      <c r="Q614" t="s">
        <v>1300</v>
      </c>
      <c r="R614">
        <v>35216</v>
      </c>
      <c r="S614">
        <v>42058</v>
      </c>
      <c r="T614">
        <v>42059</v>
      </c>
      <c r="U614">
        <v>-1197.0419999999999</v>
      </c>
      <c r="V614">
        <v>21</v>
      </c>
      <c r="W614">
        <v>2569.5700000000002</v>
      </c>
      <c r="X614">
        <v>87678</v>
      </c>
      <c r="Y614" t="s">
        <v>3215</v>
      </c>
    </row>
    <row r="615" spans="1:25" x14ac:dyDescent="0.2">
      <c r="A615">
        <v>2865</v>
      </c>
      <c r="B615" t="s">
        <v>1301</v>
      </c>
      <c r="C615" t="s">
        <v>1</v>
      </c>
      <c r="D615">
        <v>0.01</v>
      </c>
      <c r="E615">
        <v>13.79</v>
      </c>
      <c r="F615">
        <v>8.7799999999999994</v>
      </c>
      <c r="G615" t="s">
        <v>14</v>
      </c>
      <c r="H615" t="s">
        <v>70</v>
      </c>
      <c r="I615" t="s">
        <v>4</v>
      </c>
      <c r="J615" t="s">
        <v>102</v>
      </c>
      <c r="K615" t="s">
        <v>49</v>
      </c>
      <c r="L615" t="s">
        <v>1302</v>
      </c>
      <c r="M615">
        <v>0.43</v>
      </c>
      <c r="N615" t="s">
        <v>8</v>
      </c>
      <c r="O615" t="s">
        <v>28</v>
      </c>
      <c r="P615" t="s">
        <v>163</v>
      </c>
      <c r="Q615" t="s">
        <v>1303</v>
      </c>
      <c r="R615">
        <v>75460</v>
      </c>
      <c r="S615">
        <v>42058</v>
      </c>
      <c r="T615">
        <v>42060</v>
      </c>
      <c r="U615">
        <v>-36.770000000000003</v>
      </c>
      <c r="V615">
        <v>4</v>
      </c>
      <c r="W615">
        <v>56.68</v>
      </c>
      <c r="X615">
        <v>90871</v>
      </c>
      <c r="Y615" t="s">
        <v>3216</v>
      </c>
    </row>
    <row r="616" spans="1:25" x14ac:dyDescent="0.2">
      <c r="A616">
        <v>2865</v>
      </c>
      <c r="B616" t="s">
        <v>1301</v>
      </c>
      <c r="C616" t="s">
        <v>1</v>
      </c>
      <c r="D616">
        <v>0.04</v>
      </c>
      <c r="E616">
        <v>33.29</v>
      </c>
      <c r="F616">
        <v>8.74</v>
      </c>
      <c r="G616" t="s">
        <v>14</v>
      </c>
      <c r="H616" t="s">
        <v>70</v>
      </c>
      <c r="I616" t="s">
        <v>24</v>
      </c>
      <c r="J616" t="s">
        <v>54</v>
      </c>
      <c r="K616" t="s">
        <v>49</v>
      </c>
      <c r="L616" t="s">
        <v>1304</v>
      </c>
      <c r="M616">
        <v>0.61</v>
      </c>
      <c r="N616" t="s">
        <v>8</v>
      </c>
      <c r="O616" t="s">
        <v>28</v>
      </c>
      <c r="P616" t="s">
        <v>163</v>
      </c>
      <c r="Q616" t="s">
        <v>1303</v>
      </c>
      <c r="R616">
        <v>75460</v>
      </c>
      <c r="S616">
        <v>42058</v>
      </c>
      <c r="T616">
        <v>42059</v>
      </c>
      <c r="U616">
        <v>87.03</v>
      </c>
      <c r="V616">
        <v>8</v>
      </c>
      <c r="W616">
        <v>273.33999999999997</v>
      </c>
      <c r="X616">
        <v>90871</v>
      </c>
      <c r="Y616" t="s">
        <v>3216</v>
      </c>
    </row>
    <row r="617" spans="1:25" x14ac:dyDescent="0.2">
      <c r="A617">
        <v>508</v>
      </c>
      <c r="B617" t="s">
        <v>1305</v>
      </c>
      <c r="C617" t="s">
        <v>13</v>
      </c>
      <c r="D617">
        <v>0.01</v>
      </c>
      <c r="E617">
        <v>20.98</v>
      </c>
      <c r="F617">
        <v>53.03</v>
      </c>
      <c r="G617" t="s">
        <v>2</v>
      </c>
      <c r="H617" t="s">
        <v>70</v>
      </c>
      <c r="I617" t="s">
        <v>24</v>
      </c>
      <c r="J617" t="s">
        <v>54</v>
      </c>
      <c r="K617" t="s">
        <v>33</v>
      </c>
      <c r="L617" t="s">
        <v>1066</v>
      </c>
      <c r="M617">
        <v>0.78</v>
      </c>
      <c r="N617" t="s">
        <v>8</v>
      </c>
      <c r="O617" t="s">
        <v>9</v>
      </c>
      <c r="P617" t="s">
        <v>364</v>
      </c>
      <c r="Q617" t="s">
        <v>1306</v>
      </c>
      <c r="R617">
        <v>41011</v>
      </c>
      <c r="S617">
        <v>42058</v>
      </c>
      <c r="T617">
        <v>42058</v>
      </c>
      <c r="U617">
        <v>-282.08179999999999</v>
      </c>
      <c r="V617">
        <v>5</v>
      </c>
      <c r="W617">
        <v>123</v>
      </c>
      <c r="X617">
        <v>87356</v>
      </c>
      <c r="Y617" t="s">
        <v>3215</v>
      </c>
    </row>
    <row r="618" spans="1:25" x14ac:dyDescent="0.2">
      <c r="A618">
        <v>2892</v>
      </c>
      <c r="B618" t="s">
        <v>1307</v>
      </c>
      <c r="C618" t="s">
        <v>13</v>
      </c>
      <c r="D618">
        <v>0.1</v>
      </c>
      <c r="E618">
        <v>209.37</v>
      </c>
      <c r="F618">
        <v>69</v>
      </c>
      <c r="G618" t="s">
        <v>14</v>
      </c>
      <c r="H618" t="s">
        <v>15</v>
      </c>
      <c r="I618" t="s">
        <v>4</v>
      </c>
      <c r="J618" t="s">
        <v>5</v>
      </c>
      <c r="K618" t="s">
        <v>40</v>
      </c>
      <c r="L618" t="s">
        <v>1200</v>
      </c>
      <c r="M618">
        <v>0.79</v>
      </c>
      <c r="N618" t="s">
        <v>8</v>
      </c>
      <c r="O618" t="s">
        <v>28</v>
      </c>
      <c r="P618" t="s">
        <v>265</v>
      </c>
      <c r="Q618" t="s">
        <v>1308</v>
      </c>
      <c r="R618">
        <v>48154</v>
      </c>
      <c r="S618">
        <v>42058</v>
      </c>
      <c r="T618">
        <v>42060</v>
      </c>
      <c r="U618">
        <v>-165.59492040000001</v>
      </c>
      <c r="V618">
        <v>11</v>
      </c>
      <c r="W618">
        <v>2125.12</v>
      </c>
      <c r="X618">
        <v>90011</v>
      </c>
      <c r="Y618" t="s">
        <v>3216</v>
      </c>
    </row>
    <row r="619" spans="1:25" x14ac:dyDescent="0.2">
      <c r="A619">
        <v>2893</v>
      </c>
      <c r="B619" t="s">
        <v>1309</v>
      </c>
      <c r="C619" t="s">
        <v>13</v>
      </c>
      <c r="D619">
        <v>7.0000000000000007E-2</v>
      </c>
      <c r="E619">
        <v>4.9800000000000004</v>
      </c>
      <c r="F619">
        <v>4.7</v>
      </c>
      <c r="G619" t="s">
        <v>14</v>
      </c>
      <c r="H619" t="s">
        <v>15</v>
      </c>
      <c r="I619" t="s">
        <v>24</v>
      </c>
      <c r="J619" t="s">
        <v>64</v>
      </c>
      <c r="K619" t="s">
        <v>49</v>
      </c>
      <c r="L619" t="s">
        <v>1310</v>
      </c>
      <c r="M619">
        <v>0.38</v>
      </c>
      <c r="N619" t="s">
        <v>8</v>
      </c>
      <c r="O619" t="s">
        <v>28</v>
      </c>
      <c r="P619" t="s">
        <v>265</v>
      </c>
      <c r="Q619" t="s">
        <v>486</v>
      </c>
      <c r="R619">
        <v>48071</v>
      </c>
      <c r="S619">
        <v>42058</v>
      </c>
      <c r="T619">
        <v>42059</v>
      </c>
      <c r="U619">
        <v>-21.684000000000001</v>
      </c>
      <c r="V619">
        <v>9</v>
      </c>
      <c r="W619">
        <v>45.05</v>
      </c>
      <c r="X619">
        <v>90011</v>
      </c>
      <c r="Y619" t="s">
        <v>3216</v>
      </c>
    </row>
    <row r="620" spans="1:25" x14ac:dyDescent="0.2">
      <c r="A620">
        <v>247</v>
      </c>
      <c r="B620" t="s">
        <v>1311</v>
      </c>
      <c r="C620" t="s">
        <v>92</v>
      </c>
      <c r="D620">
        <v>0.02</v>
      </c>
      <c r="E620">
        <v>146.05000000000001</v>
      </c>
      <c r="F620">
        <v>80.2</v>
      </c>
      <c r="G620" t="s">
        <v>2</v>
      </c>
      <c r="H620" t="s">
        <v>70</v>
      </c>
      <c r="I620" t="s">
        <v>4</v>
      </c>
      <c r="J620" t="s">
        <v>5</v>
      </c>
      <c r="K620" t="s">
        <v>6</v>
      </c>
      <c r="L620" t="s">
        <v>947</v>
      </c>
      <c r="M620">
        <v>0.71</v>
      </c>
      <c r="N620" t="s">
        <v>8</v>
      </c>
      <c r="O620" t="s">
        <v>9</v>
      </c>
      <c r="P620" t="s">
        <v>376</v>
      </c>
      <c r="Q620" t="s">
        <v>1312</v>
      </c>
      <c r="R620">
        <v>37804</v>
      </c>
      <c r="S620">
        <v>42058</v>
      </c>
      <c r="T620">
        <v>42058</v>
      </c>
      <c r="U620">
        <v>-101.19199999999999</v>
      </c>
      <c r="V620">
        <v>5</v>
      </c>
      <c r="W620">
        <v>798.69</v>
      </c>
      <c r="X620">
        <v>89139</v>
      </c>
      <c r="Y620" t="s">
        <v>3215</v>
      </c>
    </row>
    <row r="621" spans="1:25" x14ac:dyDescent="0.2">
      <c r="A621">
        <v>247</v>
      </c>
      <c r="B621" t="s">
        <v>1311</v>
      </c>
      <c r="C621" t="s">
        <v>92</v>
      </c>
      <c r="D621">
        <v>0.06</v>
      </c>
      <c r="E621">
        <v>65.989999999999995</v>
      </c>
      <c r="F621">
        <v>5.92</v>
      </c>
      <c r="G621" t="s">
        <v>14</v>
      </c>
      <c r="H621" t="s">
        <v>70</v>
      </c>
      <c r="I621" t="s">
        <v>16</v>
      </c>
      <c r="J621" t="s">
        <v>111</v>
      </c>
      <c r="K621" t="s">
        <v>49</v>
      </c>
      <c r="L621" t="s">
        <v>240</v>
      </c>
      <c r="M621">
        <v>0.55000000000000004</v>
      </c>
      <c r="N621" t="s">
        <v>8</v>
      </c>
      <c r="O621" t="s">
        <v>9</v>
      </c>
      <c r="P621" t="s">
        <v>376</v>
      </c>
      <c r="Q621" t="s">
        <v>1312</v>
      </c>
      <c r="R621">
        <v>37804</v>
      </c>
      <c r="S621">
        <v>42058</v>
      </c>
      <c r="T621">
        <v>42059</v>
      </c>
      <c r="U621">
        <v>-3.3319999999999999</v>
      </c>
      <c r="V621">
        <v>14</v>
      </c>
      <c r="W621">
        <v>792.11</v>
      </c>
      <c r="X621">
        <v>89139</v>
      </c>
      <c r="Y621" t="s">
        <v>3215</v>
      </c>
    </row>
    <row r="622" spans="1:25" x14ac:dyDescent="0.2">
      <c r="A622">
        <v>1649</v>
      </c>
      <c r="B622" t="s">
        <v>1313</v>
      </c>
      <c r="C622" t="s">
        <v>1</v>
      </c>
      <c r="D622">
        <v>0.03</v>
      </c>
      <c r="E622">
        <v>48.58</v>
      </c>
      <c r="F622">
        <v>3.99</v>
      </c>
      <c r="G622" t="s">
        <v>63</v>
      </c>
      <c r="H622" t="s">
        <v>70</v>
      </c>
      <c r="I622" t="s">
        <v>24</v>
      </c>
      <c r="J622" t="s">
        <v>71</v>
      </c>
      <c r="K622" t="s">
        <v>49</v>
      </c>
      <c r="L622" t="s">
        <v>1314</v>
      </c>
      <c r="M622">
        <v>0.56000000000000005</v>
      </c>
      <c r="N622" t="s">
        <v>8</v>
      </c>
      <c r="O622" t="s">
        <v>87</v>
      </c>
      <c r="P622" t="s">
        <v>88</v>
      </c>
      <c r="Q622" t="s">
        <v>518</v>
      </c>
      <c r="R622">
        <v>11598</v>
      </c>
      <c r="S622">
        <v>42059</v>
      </c>
      <c r="T622">
        <v>42061</v>
      </c>
      <c r="U622">
        <v>100.1328</v>
      </c>
      <c r="V622">
        <v>3</v>
      </c>
      <c r="W622">
        <v>145.12</v>
      </c>
      <c r="X622">
        <v>91041</v>
      </c>
      <c r="Y622" t="s">
        <v>3218</v>
      </c>
    </row>
    <row r="623" spans="1:25" x14ac:dyDescent="0.2">
      <c r="A623">
        <v>1894</v>
      </c>
      <c r="B623" t="s">
        <v>1315</v>
      </c>
      <c r="C623" t="s">
        <v>1</v>
      </c>
      <c r="D623">
        <v>0</v>
      </c>
      <c r="E623">
        <v>300.98</v>
      </c>
      <c r="F623">
        <v>164.73</v>
      </c>
      <c r="G623" t="s">
        <v>2</v>
      </c>
      <c r="H623" t="s">
        <v>47</v>
      </c>
      <c r="I623" t="s">
        <v>4</v>
      </c>
      <c r="J623" t="s">
        <v>85</v>
      </c>
      <c r="K623" t="s">
        <v>33</v>
      </c>
      <c r="L623" t="s">
        <v>1316</v>
      </c>
      <c r="M623">
        <v>0.56000000000000005</v>
      </c>
      <c r="N623" t="s">
        <v>8</v>
      </c>
      <c r="O623" t="s">
        <v>28</v>
      </c>
      <c r="P623" t="s">
        <v>333</v>
      </c>
      <c r="Q623" t="s">
        <v>1317</v>
      </c>
      <c r="R623">
        <v>54915</v>
      </c>
      <c r="S623">
        <v>42059</v>
      </c>
      <c r="T623">
        <v>42060</v>
      </c>
      <c r="U623">
        <v>2653.2914999999998</v>
      </c>
      <c r="V623">
        <v>12</v>
      </c>
      <c r="W623">
        <v>3845.35</v>
      </c>
      <c r="X623">
        <v>91261</v>
      </c>
      <c r="Y623" t="s">
        <v>3216</v>
      </c>
    </row>
    <row r="624" spans="1:25" x14ac:dyDescent="0.2">
      <c r="A624">
        <v>1894</v>
      </c>
      <c r="B624" t="s">
        <v>1315</v>
      </c>
      <c r="C624" t="s">
        <v>1</v>
      </c>
      <c r="D624">
        <v>0.09</v>
      </c>
      <c r="E624">
        <v>2.94</v>
      </c>
      <c r="F624">
        <v>0.96</v>
      </c>
      <c r="G624" t="s">
        <v>14</v>
      </c>
      <c r="H624" t="s">
        <v>47</v>
      </c>
      <c r="I624" t="s">
        <v>24</v>
      </c>
      <c r="J624" t="s">
        <v>25</v>
      </c>
      <c r="K624" t="s">
        <v>26</v>
      </c>
      <c r="L624" t="s">
        <v>805</v>
      </c>
      <c r="M624">
        <v>0.57999999999999996</v>
      </c>
      <c r="N624" t="s">
        <v>8</v>
      </c>
      <c r="O624" t="s">
        <v>28</v>
      </c>
      <c r="P624" t="s">
        <v>333</v>
      </c>
      <c r="Q624" t="s">
        <v>1317</v>
      </c>
      <c r="R624">
        <v>54915</v>
      </c>
      <c r="S624">
        <v>42059</v>
      </c>
      <c r="T624">
        <v>42061</v>
      </c>
      <c r="U624">
        <v>-1.84</v>
      </c>
      <c r="V624">
        <v>1</v>
      </c>
      <c r="W624">
        <v>3.77</v>
      </c>
      <c r="X624">
        <v>91261</v>
      </c>
      <c r="Y624" t="s">
        <v>3216</v>
      </c>
    </row>
    <row r="625" spans="1:25" x14ac:dyDescent="0.2">
      <c r="A625">
        <v>1919</v>
      </c>
      <c r="B625" t="s">
        <v>1318</v>
      </c>
      <c r="C625" t="s">
        <v>13</v>
      </c>
      <c r="D625">
        <v>0</v>
      </c>
      <c r="E625">
        <v>195.99</v>
      </c>
      <c r="F625">
        <v>8.99</v>
      </c>
      <c r="G625" t="s">
        <v>14</v>
      </c>
      <c r="H625" t="s">
        <v>47</v>
      </c>
      <c r="I625" t="s">
        <v>16</v>
      </c>
      <c r="J625" t="s">
        <v>111</v>
      </c>
      <c r="K625" t="s">
        <v>49</v>
      </c>
      <c r="L625" t="s">
        <v>1319</v>
      </c>
      <c r="M625">
        <v>0.6</v>
      </c>
      <c r="N625" t="s">
        <v>8</v>
      </c>
      <c r="O625" t="s">
        <v>9</v>
      </c>
      <c r="P625" t="s">
        <v>20</v>
      </c>
      <c r="Q625" t="s">
        <v>1320</v>
      </c>
      <c r="R625">
        <v>71603</v>
      </c>
      <c r="S625">
        <v>42059</v>
      </c>
      <c r="T625">
        <v>42060</v>
      </c>
      <c r="U625">
        <v>114.88200000000001</v>
      </c>
      <c r="V625">
        <v>5</v>
      </c>
      <c r="W625">
        <v>882.93</v>
      </c>
      <c r="X625">
        <v>85896</v>
      </c>
      <c r="Y625" t="s">
        <v>3215</v>
      </c>
    </row>
    <row r="626" spans="1:25" x14ac:dyDescent="0.2">
      <c r="A626">
        <v>1127</v>
      </c>
      <c r="B626" t="s">
        <v>1321</v>
      </c>
      <c r="C626" t="s">
        <v>92</v>
      </c>
      <c r="D626">
        <v>0.02</v>
      </c>
      <c r="E626">
        <v>4.0599999999999996</v>
      </c>
      <c r="F626">
        <v>6.89</v>
      </c>
      <c r="G626" t="s">
        <v>14</v>
      </c>
      <c r="H626" t="s">
        <v>15</v>
      </c>
      <c r="I626" t="s">
        <v>24</v>
      </c>
      <c r="J626" t="s">
        <v>71</v>
      </c>
      <c r="K626" t="s">
        <v>49</v>
      </c>
      <c r="L626" t="s">
        <v>1247</v>
      </c>
      <c r="M626">
        <v>0.6</v>
      </c>
      <c r="N626" t="s">
        <v>8</v>
      </c>
      <c r="O626" t="s">
        <v>28</v>
      </c>
      <c r="P626" t="s">
        <v>163</v>
      </c>
      <c r="Q626" t="s">
        <v>1322</v>
      </c>
      <c r="R626">
        <v>78852</v>
      </c>
      <c r="S626">
        <v>42059</v>
      </c>
      <c r="T626">
        <v>42061</v>
      </c>
      <c r="U626">
        <v>-93.735200000000006</v>
      </c>
      <c r="V626">
        <v>16</v>
      </c>
      <c r="W626">
        <v>66.81</v>
      </c>
      <c r="X626">
        <v>87221</v>
      </c>
      <c r="Y626" t="s">
        <v>3216</v>
      </c>
    </row>
    <row r="627" spans="1:25" x14ac:dyDescent="0.2">
      <c r="A627">
        <v>961</v>
      </c>
      <c r="B627" t="s">
        <v>1323</v>
      </c>
      <c r="C627" t="s">
        <v>46</v>
      </c>
      <c r="D627">
        <v>0.05</v>
      </c>
      <c r="E627">
        <v>124.49</v>
      </c>
      <c r="F627">
        <v>51.94</v>
      </c>
      <c r="G627" t="s">
        <v>2</v>
      </c>
      <c r="H627" t="s">
        <v>47</v>
      </c>
      <c r="I627" t="s">
        <v>4</v>
      </c>
      <c r="J627" t="s">
        <v>5</v>
      </c>
      <c r="K627" t="s">
        <v>6</v>
      </c>
      <c r="L627" t="s">
        <v>1125</v>
      </c>
      <c r="M627">
        <v>0.63</v>
      </c>
      <c r="N627" t="s">
        <v>8</v>
      </c>
      <c r="O627" t="s">
        <v>35</v>
      </c>
      <c r="P627" t="s">
        <v>66</v>
      </c>
      <c r="Q627" t="s">
        <v>1324</v>
      </c>
      <c r="R627">
        <v>94061</v>
      </c>
      <c r="S627">
        <v>42059</v>
      </c>
      <c r="T627">
        <v>42059</v>
      </c>
      <c r="U627">
        <v>-44.163600000000002</v>
      </c>
      <c r="V627">
        <v>1</v>
      </c>
      <c r="W627">
        <v>120.12</v>
      </c>
      <c r="X627">
        <v>89402</v>
      </c>
      <c r="Y627" t="s">
        <v>3217</v>
      </c>
    </row>
    <row r="628" spans="1:25" x14ac:dyDescent="0.2">
      <c r="A628">
        <v>2398</v>
      </c>
      <c r="B628" t="s">
        <v>1325</v>
      </c>
      <c r="C628" t="s">
        <v>46</v>
      </c>
      <c r="D628">
        <v>0.03</v>
      </c>
      <c r="E628">
        <v>7.64</v>
      </c>
      <c r="F628">
        <v>5.83</v>
      </c>
      <c r="G628" t="s">
        <v>14</v>
      </c>
      <c r="H628" t="s">
        <v>70</v>
      </c>
      <c r="I628" t="s">
        <v>24</v>
      </c>
      <c r="J628" t="s">
        <v>64</v>
      </c>
      <c r="K628" t="s">
        <v>26</v>
      </c>
      <c r="L628" t="s">
        <v>208</v>
      </c>
      <c r="M628">
        <v>0.36</v>
      </c>
      <c r="N628" t="s">
        <v>8</v>
      </c>
      <c r="O628" t="s">
        <v>28</v>
      </c>
      <c r="P628" t="s">
        <v>79</v>
      </c>
      <c r="Q628" t="s">
        <v>1326</v>
      </c>
      <c r="R628">
        <v>60103</v>
      </c>
      <c r="S628">
        <v>42059</v>
      </c>
      <c r="T628">
        <v>42061</v>
      </c>
      <c r="U628">
        <v>-15.090400000000001</v>
      </c>
      <c r="V628">
        <v>12</v>
      </c>
      <c r="W628">
        <v>96.86</v>
      </c>
      <c r="X628">
        <v>86373</v>
      </c>
      <c r="Y628" t="s">
        <v>3216</v>
      </c>
    </row>
    <row r="629" spans="1:25" x14ac:dyDescent="0.2">
      <c r="A629">
        <v>1193</v>
      </c>
      <c r="B629" t="s">
        <v>1327</v>
      </c>
      <c r="C629" t="s">
        <v>13</v>
      </c>
      <c r="D629">
        <v>0.05</v>
      </c>
      <c r="E629">
        <v>52.4</v>
      </c>
      <c r="F629">
        <v>16.11</v>
      </c>
      <c r="G629" t="s">
        <v>14</v>
      </c>
      <c r="H629" t="s">
        <v>15</v>
      </c>
      <c r="I629" t="s">
        <v>24</v>
      </c>
      <c r="J629" t="s">
        <v>48</v>
      </c>
      <c r="K629" t="s">
        <v>49</v>
      </c>
      <c r="L629" t="s">
        <v>1328</v>
      </c>
      <c r="M629">
        <v>0.39</v>
      </c>
      <c r="N629" t="s">
        <v>8</v>
      </c>
      <c r="O629" t="s">
        <v>87</v>
      </c>
      <c r="P629" t="s">
        <v>350</v>
      </c>
      <c r="Q629" t="s">
        <v>42</v>
      </c>
      <c r="R629">
        <v>20016</v>
      </c>
      <c r="S629">
        <v>42060</v>
      </c>
      <c r="T629">
        <v>42062</v>
      </c>
      <c r="U629">
        <v>592.52650000000006</v>
      </c>
      <c r="V629">
        <v>85</v>
      </c>
      <c r="W629">
        <v>4556.63</v>
      </c>
      <c r="X629">
        <v>29350</v>
      </c>
      <c r="Y629" t="s">
        <v>3218</v>
      </c>
    </row>
    <row r="630" spans="1:25" x14ac:dyDescent="0.2">
      <c r="A630">
        <v>1193</v>
      </c>
      <c r="B630" t="s">
        <v>1327</v>
      </c>
      <c r="C630" t="s">
        <v>13</v>
      </c>
      <c r="D630">
        <v>0.05</v>
      </c>
      <c r="E630">
        <v>36.549999999999997</v>
      </c>
      <c r="F630">
        <v>13.89</v>
      </c>
      <c r="G630" t="s">
        <v>63</v>
      </c>
      <c r="H630" t="s">
        <v>15</v>
      </c>
      <c r="I630" t="s">
        <v>24</v>
      </c>
      <c r="J630" t="s">
        <v>25</v>
      </c>
      <c r="K630" t="s">
        <v>26</v>
      </c>
      <c r="L630" t="s">
        <v>1329</v>
      </c>
      <c r="M630">
        <v>0.41</v>
      </c>
      <c r="N630" t="s">
        <v>8</v>
      </c>
      <c r="O630" t="s">
        <v>87</v>
      </c>
      <c r="P630" t="s">
        <v>350</v>
      </c>
      <c r="Q630" t="s">
        <v>42</v>
      </c>
      <c r="R630">
        <v>20016</v>
      </c>
      <c r="S630">
        <v>42060</v>
      </c>
      <c r="T630">
        <v>42061</v>
      </c>
      <c r="U630">
        <v>232.8</v>
      </c>
      <c r="V630">
        <v>83</v>
      </c>
      <c r="W630">
        <v>2948.61</v>
      </c>
      <c r="X630">
        <v>29350</v>
      </c>
      <c r="Y630" t="s">
        <v>3218</v>
      </c>
    </row>
    <row r="631" spans="1:25" x14ac:dyDescent="0.2">
      <c r="A631">
        <v>1199</v>
      </c>
      <c r="B631" t="s">
        <v>1330</v>
      </c>
      <c r="C631" t="s">
        <v>13</v>
      </c>
      <c r="D631">
        <v>0.1</v>
      </c>
      <c r="E631">
        <v>15.14</v>
      </c>
      <c r="F631">
        <v>4.53</v>
      </c>
      <c r="G631" t="s">
        <v>14</v>
      </c>
      <c r="H631" t="s">
        <v>15</v>
      </c>
      <c r="I631" t="s">
        <v>24</v>
      </c>
      <c r="J631" t="s">
        <v>54</v>
      </c>
      <c r="K631" t="s">
        <v>49</v>
      </c>
      <c r="L631" t="s">
        <v>1331</v>
      </c>
      <c r="M631">
        <v>0.81</v>
      </c>
      <c r="N631" t="s">
        <v>8</v>
      </c>
      <c r="O631" t="s">
        <v>87</v>
      </c>
      <c r="P631" t="s">
        <v>1332</v>
      </c>
      <c r="Q631" t="s">
        <v>1333</v>
      </c>
      <c r="R631">
        <v>3060</v>
      </c>
      <c r="S631">
        <v>42060</v>
      </c>
      <c r="T631">
        <v>42063</v>
      </c>
      <c r="U631">
        <v>-24.897600000000001</v>
      </c>
      <c r="V631">
        <v>5</v>
      </c>
      <c r="W631">
        <v>75.17</v>
      </c>
      <c r="X631">
        <v>87585</v>
      </c>
      <c r="Y631" t="s">
        <v>3218</v>
      </c>
    </row>
    <row r="632" spans="1:25" x14ac:dyDescent="0.2">
      <c r="A632">
        <v>1200</v>
      </c>
      <c r="B632" t="s">
        <v>1334</v>
      </c>
      <c r="C632" t="s">
        <v>13</v>
      </c>
      <c r="D632">
        <v>0.05</v>
      </c>
      <c r="E632">
        <v>52.4</v>
      </c>
      <c r="F632">
        <v>16.11</v>
      </c>
      <c r="G632" t="s">
        <v>14</v>
      </c>
      <c r="H632" t="s">
        <v>15</v>
      </c>
      <c r="I632" t="s">
        <v>24</v>
      </c>
      <c r="J632" t="s">
        <v>48</v>
      </c>
      <c r="K632" t="s">
        <v>49</v>
      </c>
      <c r="L632" t="s">
        <v>1328</v>
      </c>
      <c r="M632">
        <v>0.39</v>
      </c>
      <c r="N632" t="s">
        <v>8</v>
      </c>
      <c r="O632" t="s">
        <v>87</v>
      </c>
      <c r="P632" t="s">
        <v>373</v>
      </c>
      <c r="Q632" t="s">
        <v>1335</v>
      </c>
      <c r="R632">
        <v>7407</v>
      </c>
      <c r="S632">
        <v>42060</v>
      </c>
      <c r="T632">
        <v>42062</v>
      </c>
      <c r="U632">
        <v>776.77440000000001</v>
      </c>
      <c r="V632">
        <v>21</v>
      </c>
      <c r="W632">
        <v>1125.76</v>
      </c>
      <c r="X632">
        <v>87585</v>
      </c>
      <c r="Y632" t="s">
        <v>3218</v>
      </c>
    </row>
    <row r="633" spans="1:25" x14ac:dyDescent="0.2">
      <c r="A633">
        <v>1202</v>
      </c>
      <c r="B633" t="s">
        <v>1336</v>
      </c>
      <c r="C633" t="s">
        <v>13</v>
      </c>
      <c r="D633">
        <v>0.05</v>
      </c>
      <c r="E633">
        <v>36.549999999999997</v>
      </c>
      <c r="F633">
        <v>13.89</v>
      </c>
      <c r="G633" t="s">
        <v>63</v>
      </c>
      <c r="H633" t="s">
        <v>15</v>
      </c>
      <c r="I633" t="s">
        <v>24</v>
      </c>
      <c r="J633" t="s">
        <v>25</v>
      </c>
      <c r="K633" t="s">
        <v>26</v>
      </c>
      <c r="L633" t="s">
        <v>1329</v>
      </c>
      <c r="M633">
        <v>0.41</v>
      </c>
      <c r="N633" t="s">
        <v>8</v>
      </c>
      <c r="O633" t="s">
        <v>87</v>
      </c>
      <c r="P633" t="s">
        <v>373</v>
      </c>
      <c r="Q633" t="s">
        <v>1337</v>
      </c>
      <c r="R633">
        <v>7079</v>
      </c>
      <c r="S633">
        <v>42060</v>
      </c>
      <c r="T633">
        <v>42061</v>
      </c>
      <c r="U633">
        <v>344.54399999999998</v>
      </c>
      <c r="V633">
        <v>21</v>
      </c>
      <c r="W633">
        <v>746.03</v>
      </c>
      <c r="X633">
        <v>87585</v>
      </c>
      <c r="Y633" t="s">
        <v>3218</v>
      </c>
    </row>
    <row r="634" spans="1:25" x14ac:dyDescent="0.2">
      <c r="A634">
        <v>2361</v>
      </c>
      <c r="B634" t="s">
        <v>1338</v>
      </c>
      <c r="C634" t="s">
        <v>13</v>
      </c>
      <c r="D634">
        <v>0.06</v>
      </c>
      <c r="E634">
        <v>8.33</v>
      </c>
      <c r="F634">
        <v>1.99</v>
      </c>
      <c r="G634" t="s">
        <v>14</v>
      </c>
      <c r="H634" t="s">
        <v>70</v>
      </c>
      <c r="I634" t="s">
        <v>16</v>
      </c>
      <c r="J634" t="s">
        <v>17</v>
      </c>
      <c r="K634" t="s">
        <v>18</v>
      </c>
      <c r="L634" t="s">
        <v>1150</v>
      </c>
      <c r="M634">
        <v>0.52</v>
      </c>
      <c r="N634" t="s">
        <v>8</v>
      </c>
      <c r="O634" t="s">
        <v>9</v>
      </c>
      <c r="P634" t="s">
        <v>99</v>
      </c>
      <c r="Q634" t="s">
        <v>1339</v>
      </c>
      <c r="R634">
        <v>32259</v>
      </c>
      <c r="S634">
        <v>42060</v>
      </c>
      <c r="T634">
        <v>42061</v>
      </c>
      <c r="U634">
        <v>-344.82</v>
      </c>
      <c r="V634">
        <v>1</v>
      </c>
      <c r="W634">
        <v>8.49</v>
      </c>
      <c r="X634">
        <v>88266</v>
      </c>
      <c r="Y634" t="s">
        <v>3215</v>
      </c>
    </row>
    <row r="635" spans="1:25" x14ac:dyDescent="0.2">
      <c r="A635">
        <v>851</v>
      </c>
      <c r="B635" t="s">
        <v>1340</v>
      </c>
      <c r="C635" t="s">
        <v>23</v>
      </c>
      <c r="D635">
        <v>0.1</v>
      </c>
      <c r="E635">
        <v>50.98</v>
      </c>
      <c r="F635">
        <v>22.24</v>
      </c>
      <c r="G635" t="s">
        <v>14</v>
      </c>
      <c r="H635" t="s">
        <v>70</v>
      </c>
      <c r="I635" t="s">
        <v>4</v>
      </c>
      <c r="J635" t="s">
        <v>102</v>
      </c>
      <c r="K635" t="s">
        <v>40</v>
      </c>
      <c r="L635" t="s">
        <v>1341</v>
      </c>
      <c r="M635">
        <v>0.55000000000000004</v>
      </c>
      <c r="N635" t="s">
        <v>8</v>
      </c>
      <c r="O635" t="s">
        <v>35</v>
      </c>
      <c r="P635" t="s">
        <v>66</v>
      </c>
      <c r="Q635" t="s">
        <v>1342</v>
      </c>
      <c r="R635">
        <v>91745</v>
      </c>
      <c r="S635">
        <v>42060</v>
      </c>
      <c r="T635">
        <v>42062</v>
      </c>
      <c r="U635">
        <v>98.12</v>
      </c>
      <c r="V635">
        <v>6</v>
      </c>
      <c r="W635">
        <v>300.63</v>
      </c>
      <c r="X635">
        <v>88568</v>
      </c>
      <c r="Y635" t="s">
        <v>3217</v>
      </c>
    </row>
    <row r="636" spans="1:25" x14ac:dyDescent="0.2">
      <c r="A636">
        <v>2980</v>
      </c>
      <c r="B636" t="s">
        <v>797</v>
      </c>
      <c r="C636" t="s">
        <v>92</v>
      </c>
      <c r="D636">
        <v>7.0000000000000007E-2</v>
      </c>
      <c r="E636">
        <v>2.61</v>
      </c>
      <c r="F636">
        <v>0.5</v>
      </c>
      <c r="G636" t="s">
        <v>14</v>
      </c>
      <c r="H636" t="s">
        <v>70</v>
      </c>
      <c r="I636" t="s">
        <v>24</v>
      </c>
      <c r="J636" t="s">
        <v>128</v>
      </c>
      <c r="K636" t="s">
        <v>49</v>
      </c>
      <c r="L636" t="s">
        <v>1343</v>
      </c>
      <c r="M636">
        <v>0.39</v>
      </c>
      <c r="N636" t="s">
        <v>8</v>
      </c>
      <c r="O636" t="s">
        <v>87</v>
      </c>
      <c r="P636" t="s">
        <v>293</v>
      </c>
      <c r="Q636" t="s">
        <v>799</v>
      </c>
      <c r="R636">
        <v>44870</v>
      </c>
      <c r="S636">
        <v>42060</v>
      </c>
      <c r="T636">
        <v>42062</v>
      </c>
      <c r="U636">
        <v>10.798500000000001</v>
      </c>
      <c r="V636">
        <v>6</v>
      </c>
      <c r="W636">
        <v>15.65</v>
      </c>
      <c r="X636">
        <v>86547</v>
      </c>
      <c r="Y636" t="s">
        <v>3218</v>
      </c>
    </row>
    <row r="637" spans="1:25" x14ac:dyDescent="0.2">
      <c r="A637">
        <v>868</v>
      </c>
      <c r="B637" t="s">
        <v>1344</v>
      </c>
      <c r="C637" t="s">
        <v>46</v>
      </c>
      <c r="D637">
        <v>0.04</v>
      </c>
      <c r="E637">
        <v>29.18</v>
      </c>
      <c r="F637">
        <v>8.5500000000000007</v>
      </c>
      <c r="G637" t="s">
        <v>63</v>
      </c>
      <c r="H637" t="s">
        <v>70</v>
      </c>
      <c r="I637" t="s">
        <v>4</v>
      </c>
      <c r="J637" t="s">
        <v>102</v>
      </c>
      <c r="K637" t="s">
        <v>49</v>
      </c>
      <c r="L637" t="s">
        <v>1345</v>
      </c>
      <c r="M637">
        <v>0.42</v>
      </c>
      <c r="N637" t="s">
        <v>8</v>
      </c>
      <c r="O637" t="s">
        <v>28</v>
      </c>
      <c r="P637" t="s">
        <v>60</v>
      </c>
      <c r="Q637" t="s">
        <v>1346</v>
      </c>
      <c r="R637">
        <v>55126</v>
      </c>
      <c r="S637">
        <v>42060</v>
      </c>
      <c r="T637">
        <v>42062</v>
      </c>
      <c r="U637">
        <v>201.7353</v>
      </c>
      <c r="V637">
        <v>10</v>
      </c>
      <c r="W637">
        <v>292.37</v>
      </c>
      <c r="X637">
        <v>91194</v>
      </c>
      <c r="Y637" t="s">
        <v>3216</v>
      </c>
    </row>
    <row r="638" spans="1:25" x14ac:dyDescent="0.2">
      <c r="A638">
        <v>868</v>
      </c>
      <c r="B638" t="s">
        <v>1344</v>
      </c>
      <c r="C638" t="s">
        <v>46</v>
      </c>
      <c r="D638">
        <v>0</v>
      </c>
      <c r="E638">
        <v>80.98</v>
      </c>
      <c r="F638">
        <v>35</v>
      </c>
      <c r="G638" t="s">
        <v>14</v>
      </c>
      <c r="H638" t="s">
        <v>70</v>
      </c>
      <c r="I638" t="s">
        <v>24</v>
      </c>
      <c r="J638" t="s">
        <v>54</v>
      </c>
      <c r="K638" t="s">
        <v>40</v>
      </c>
      <c r="L638" t="s">
        <v>683</v>
      </c>
      <c r="M638">
        <v>0.83</v>
      </c>
      <c r="N638" t="s">
        <v>8</v>
      </c>
      <c r="O638" t="s">
        <v>28</v>
      </c>
      <c r="P638" t="s">
        <v>60</v>
      </c>
      <c r="Q638" t="s">
        <v>1346</v>
      </c>
      <c r="R638">
        <v>55126</v>
      </c>
      <c r="S638">
        <v>42060</v>
      </c>
      <c r="T638">
        <v>42062</v>
      </c>
      <c r="U638">
        <v>-684.78</v>
      </c>
      <c r="V638">
        <v>8</v>
      </c>
      <c r="W638">
        <v>682.79</v>
      </c>
      <c r="X638">
        <v>91194</v>
      </c>
      <c r="Y638" t="s">
        <v>3216</v>
      </c>
    </row>
    <row r="639" spans="1:25" x14ac:dyDescent="0.2">
      <c r="A639">
        <v>907</v>
      </c>
      <c r="B639" t="s">
        <v>1347</v>
      </c>
      <c r="C639" t="s">
        <v>1</v>
      </c>
      <c r="D639">
        <v>0.09</v>
      </c>
      <c r="E639">
        <v>35.99</v>
      </c>
      <c r="F639">
        <v>5.99</v>
      </c>
      <c r="G639" t="s">
        <v>14</v>
      </c>
      <c r="H639" t="s">
        <v>47</v>
      </c>
      <c r="I639" t="s">
        <v>16</v>
      </c>
      <c r="J639" t="s">
        <v>111</v>
      </c>
      <c r="K639" t="s">
        <v>26</v>
      </c>
      <c r="L639" t="s">
        <v>1348</v>
      </c>
      <c r="M639">
        <v>0.38</v>
      </c>
      <c r="N639" t="s">
        <v>8</v>
      </c>
      <c r="O639" t="s">
        <v>9</v>
      </c>
      <c r="P639" t="s">
        <v>364</v>
      </c>
      <c r="Q639" t="s">
        <v>442</v>
      </c>
      <c r="R639">
        <v>42420</v>
      </c>
      <c r="S639">
        <v>42061</v>
      </c>
      <c r="T639">
        <v>42062</v>
      </c>
      <c r="U639">
        <v>114.3165</v>
      </c>
      <c r="V639">
        <v>5</v>
      </c>
      <c r="W639">
        <v>151.6</v>
      </c>
      <c r="X639">
        <v>86459</v>
      </c>
      <c r="Y639" t="s">
        <v>3215</v>
      </c>
    </row>
    <row r="640" spans="1:25" x14ac:dyDescent="0.2">
      <c r="A640">
        <v>1639</v>
      </c>
      <c r="B640" t="s">
        <v>1349</v>
      </c>
      <c r="C640" t="s">
        <v>1</v>
      </c>
      <c r="D640">
        <v>0.08</v>
      </c>
      <c r="E640">
        <v>55.48</v>
      </c>
      <c r="F640">
        <v>6.79</v>
      </c>
      <c r="G640" t="s">
        <v>14</v>
      </c>
      <c r="H640" t="s">
        <v>47</v>
      </c>
      <c r="I640" t="s">
        <v>24</v>
      </c>
      <c r="J640" t="s">
        <v>64</v>
      </c>
      <c r="K640" t="s">
        <v>49</v>
      </c>
      <c r="L640" t="s">
        <v>1282</v>
      </c>
      <c r="M640">
        <v>0.37</v>
      </c>
      <c r="N640" t="s">
        <v>8</v>
      </c>
      <c r="O640" t="s">
        <v>87</v>
      </c>
      <c r="P640" t="s">
        <v>224</v>
      </c>
      <c r="Q640" t="s">
        <v>1350</v>
      </c>
      <c r="R640">
        <v>6901</v>
      </c>
      <c r="S640">
        <v>42061</v>
      </c>
      <c r="T640">
        <v>42063</v>
      </c>
      <c r="U640">
        <v>147.75659999999999</v>
      </c>
      <c r="V640">
        <v>4</v>
      </c>
      <c r="W640">
        <v>214.14</v>
      </c>
      <c r="X640">
        <v>89705</v>
      </c>
      <c r="Y640" t="s">
        <v>3218</v>
      </c>
    </row>
    <row r="641" spans="1:25" x14ac:dyDescent="0.2">
      <c r="A641">
        <v>2114</v>
      </c>
      <c r="B641" t="s">
        <v>1351</v>
      </c>
      <c r="C641" t="s">
        <v>1</v>
      </c>
      <c r="D641">
        <v>7.0000000000000007E-2</v>
      </c>
      <c r="E641">
        <v>226.67</v>
      </c>
      <c r="F641">
        <v>28.16</v>
      </c>
      <c r="G641" t="s">
        <v>2</v>
      </c>
      <c r="H641" t="s">
        <v>70</v>
      </c>
      <c r="I641" t="s">
        <v>4</v>
      </c>
      <c r="J641" t="s">
        <v>85</v>
      </c>
      <c r="K641" t="s">
        <v>33</v>
      </c>
      <c r="L641" t="s">
        <v>1352</v>
      </c>
      <c r="M641">
        <v>0.59</v>
      </c>
      <c r="N641" t="s">
        <v>8</v>
      </c>
      <c r="O641" t="s">
        <v>9</v>
      </c>
      <c r="P641" t="s">
        <v>218</v>
      </c>
      <c r="Q641" t="s">
        <v>1353</v>
      </c>
      <c r="R641">
        <v>23518</v>
      </c>
      <c r="S641">
        <v>42061</v>
      </c>
      <c r="T641">
        <v>42062</v>
      </c>
      <c r="U641">
        <v>53.114400000000003</v>
      </c>
      <c r="V641">
        <v>1</v>
      </c>
      <c r="W641">
        <v>255.83</v>
      </c>
      <c r="X641">
        <v>88405</v>
      </c>
      <c r="Y641" t="s">
        <v>3215</v>
      </c>
    </row>
    <row r="642" spans="1:25" x14ac:dyDescent="0.2">
      <c r="A642">
        <v>2114</v>
      </c>
      <c r="B642" t="s">
        <v>1351</v>
      </c>
      <c r="C642" t="s">
        <v>1</v>
      </c>
      <c r="D642">
        <v>0.08</v>
      </c>
      <c r="E642">
        <v>20.98</v>
      </c>
      <c r="F642">
        <v>53.03</v>
      </c>
      <c r="G642" t="s">
        <v>2</v>
      </c>
      <c r="H642" t="s">
        <v>70</v>
      </c>
      <c r="I642" t="s">
        <v>24</v>
      </c>
      <c r="J642" t="s">
        <v>54</v>
      </c>
      <c r="K642" t="s">
        <v>33</v>
      </c>
      <c r="L642" t="s">
        <v>1066</v>
      </c>
      <c r="M642">
        <v>0.78</v>
      </c>
      <c r="N642" t="s">
        <v>8</v>
      </c>
      <c r="O642" t="s">
        <v>9</v>
      </c>
      <c r="P642" t="s">
        <v>218</v>
      </c>
      <c r="Q642" t="s">
        <v>1353</v>
      </c>
      <c r="R642">
        <v>23518</v>
      </c>
      <c r="S642">
        <v>42061</v>
      </c>
      <c r="T642">
        <v>42063</v>
      </c>
      <c r="U642">
        <v>8.7420000000000009</v>
      </c>
      <c r="V642">
        <v>20</v>
      </c>
      <c r="W642">
        <v>421.18</v>
      </c>
      <c r="X642">
        <v>88405</v>
      </c>
      <c r="Y642" t="s">
        <v>3215</v>
      </c>
    </row>
    <row r="643" spans="1:25" x14ac:dyDescent="0.2">
      <c r="A643">
        <v>2979</v>
      </c>
      <c r="B643" t="s">
        <v>794</v>
      </c>
      <c r="C643" t="s">
        <v>1</v>
      </c>
      <c r="D643">
        <v>0.02</v>
      </c>
      <c r="E643">
        <v>5.34</v>
      </c>
      <c r="F643">
        <v>2.99</v>
      </c>
      <c r="G643" t="s">
        <v>14</v>
      </c>
      <c r="H643" t="s">
        <v>70</v>
      </c>
      <c r="I643" t="s">
        <v>24</v>
      </c>
      <c r="J643" t="s">
        <v>48</v>
      </c>
      <c r="K643" t="s">
        <v>49</v>
      </c>
      <c r="L643" t="s">
        <v>1354</v>
      </c>
      <c r="M643">
        <v>0.38</v>
      </c>
      <c r="N643" t="s">
        <v>8</v>
      </c>
      <c r="O643" t="s">
        <v>28</v>
      </c>
      <c r="P643" t="s">
        <v>541</v>
      </c>
      <c r="Q643" t="s">
        <v>796</v>
      </c>
      <c r="R643">
        <v>58601</v>
      </c>
      <c r="S643">
        <v>42061</v>
      </c>
      <c r="T643">
        <v>42063</v>
      </c>
      <c r="U643">
        <v>5.2954999999999997</v>
      </c>
      <c r="V643">
        <v>6</v>
      </c>
      <c r="W643">
        <v>34.729999999999997</v>
      </c>
      <c r="X643">
        <v>86545</v>
      </c>
      <c r="Y643" t="s">
        <v>3216</v>
      </c>
    </row>
    <row r="644" spans="1:25" x14ac:dyDescent="0.2">
      <c r="A644">
        <v>2979</v>
      </c>
      <c r="B644" t="s">
        <v>794</v>
      </c>
      <c r="C644" t="s">
        <v>1</v>
      </c>
      <c r="D644">
        <v>0.03</v>
      </c>
      <c r="E644">
        <v>40.98</v>
      </c>
      <c r="F644">
        <v>7.47</v>
      </c>
      <c r="G644" t="s">
        <v>14</v>
      </c>
      <c r="H644" t="s">
        <v>70</v>
      </c>
      <c r="I644" t="s">
        <v>24</v>
      </c>
      <c r="J644" t="s">
        <v>48</v>
      </c>
      <c r="K644" t="s">
        <v>49</v>
      </c>
      <c r="L644" t="s">
        <v>1355</v>
      </c>
      <c r="M644">
        <v>0.37</v>
      </c>
      <c r="N644" t="s">
        <v>8</v>
      </c>
      <c r="O644" t="s">
        <v>28</v>
      </c>
      <c r="P644" t="s">
        <v>541</v>
      </c>
      <c r="Q644" t="s">
        <v>796</v>
      </c>
      <c r="R644">
        <v>58601</v>
      </c>
      <c r="S644">
        <v>42061</v>
      </c>
      <c r="T644">
        <v>42062</v>
      </c>
      <c r="U644">
        <v>170.79570000000001</v>
      </c>
      <c r="V644">
        <v>6</v>
      </c>
      <c r="W644">
        <v>247.53</v>
      </c>
      <c r="X644">
        <v>86545</v>
      </c>
      <c r="Y644" t="s">
        <v>3216</v>
      </c>
    </row>
    <row r="645" spans="1:25" x14ac:dyDescent="0.2">
      <c r="A645">
        <v>573</v>
      </c>
      <c r="B645" t="s">
        <v>1356</v>
      </c>
      <c r="C645" t="s">
        <v>13</v>
      </c>
      <c r="D645">
        <v>0.08</v>
      </c>
      <c r="E645">
        <v>415.88</v>
      </c>
      <c r="F645">
        <v>11.37</v>
      </c>
      <c r="G645" t="s">
        <v>14</v>
      </c>
      <c r="H645" t="s">
        <v>70</v>
      </c>
      <c r="I645" t="s">
        <v>24</v>
      </c>
      <c r="J645" t="s">
        <v>54</v>
      </c>
      <c r="K645" t="s">
        <v>49</v>
      </c>
      <c r="L645" t="s">
        <v>1357</v>
      </c>
      <c r="M645">
        <v>0.56999999999999995</v>
      </c>
      <c r="N645" t="s">
        <v>8</v>
      </c>
      <c r="O645" t="s">
        <v>28</v>
      </c>
      <c r="P645" t="s">
        <v>79</v>
      </c>
      <c r="Q645" t="s">
        <v>1358</v>
      </c>
      <c r="R645">
        <v>61554</v>
      </c>
      <c r="S645">
        <v>42061</v>
      </c>
      <c r="T645">
        <v>42062</v>
      </c>
      <c r="U645">
        <v>-269.08440000000002</v>
      </c>
      <c r="V645">
        <v>1</v>
      </c>
      <c r="W645">
        <v>405.57</v>
      </c>
      <c r="X645">
        <v>86556</v>
      </c>
      <c r="Y645" t="s">
        <v>3216</v>
      </c>
    </row>
    <row r="646" spans="1:25" x14ac:dyDescent="0.2">
      <c r="A646">
        <v>1665</v>
      </c>
      <c r="B646" t="s">
        <v>1359</v>
      </c>
      <c r="C646" t="s">
        <v>13</v>
      </c>
      <c r="D646">
        <v>0.1</v>
      </c>
      <c r="E646">
        <v>3.6</v>
      </c>
      <c r="F646">
        <v>2.2000000000000002</v>
      </c>
      <c r="G646" t="s">
        <v>14</v>
      </c>
      <c r="H646" t="s">
        <v>15</v>
      </c>
      <c r="I646" t="s">
        <v>24</v>
      </c>
      <c r="J646" t="s">
        <v>64</v>
      </c>
      <c r="K646" t="s">
        <v>26</v>
      </c>
      <c r="L646" t="s">
        <v>1360</v>
      </c>
      <c r="M646">
        <v>0.39</v>
      </c>
      <c r="N646" t="s">
        <v>8</v>
      </c>
      <c r="O646" t="s">
        <v>35</v>
      </c>
      <c r="P646" t="s">
        <v>66</v>
      </c>
      <c r="Q646" t="s">
        <v>1361</v>
      </c>
      <c r="R646">
        <v>92653</v>
      </c>
      <c r="S646">
        <v>42061</v>
      </c>
      <c r="T646">
        <v>42062</v>
      </c>
      <c r="U646">
        <v>-8.2799999999999994</v>
      </c>
      <c r="V646">
        <v>2</v>
      </c>
      <c r="W646">
        <v>6.97</v>
      </c>
      <c r="X646">
        <v>90678</v>
      </c>
      <c r="Y646" t="s">
        <v>3217</v>
      </c>
    </row>
    <row r="647" spans="1:25" x14ac:dyDescent="0.2">
      <c r="A647">
        <v>865</v>
      </c>
      <c r="B647" t="s">
        <v>1362</v>
      </c>
      <c r="C647" t="s">
        <v>23</v>
      </c>
      <c r="D647">
        <v>0.04</v>
      </c>
      <c r="E647">
        <v>6.48</v>
      </c>
      <c r="F647">
        <v>5.16</v>
      </c>
      <c r="G647" t="s">
        <v>63</v>
      </c>
      <c r="H647" t="s">
        <v>70</v>
      </c>
      <c r="I647" t="s">
        <v>24</v>
      </c>
      <c r="J647" t="s">
        <v>64</v>
      </c>
      <c r="K647" t="s">
        <v>49</v>
      </c>
      <c r="L647" t="s">
        <v>1363</v>
      </c>
      <c r="M647">
        <v>0.37</v>
      </c>
      <c r="N647" t="s">
        <v>8</v>
      </c>
      <c r="O647" t="s">
        <v>28</v>
      </c>
      <c r="P647" t="s">
        <v>29</v>
      </c>
      <c r="Q647" t="s">
        <v>1018</v>
      </c>
      <c r="R647">
        <v>46312</v>
      </c>
      <c r="S647">
        <v>42061</v>
      </c>
      <c r="T647">
        <v>42065</v>
      </c>
      <c r="U647">
        <v>-11.1332</v>
      </c>
      <c r="V647">
        <v>12</v>
      </c>
      <c r="W647">
        <v>86.79</v>
      </c>
      <c r="X647">
        <v>90675</v>
      </c>
      <c r="Y647" t="s">
        <v>3216</v>
      </c>
    </row>
    <row r="648" spans="1:25" x14ac:dyDescent="0.2">
      <c r="A648">
        <v>621</v>
      </c>
      <c r="B648" t="s">
        <v>1364</v>
      </c>
      <c r="C648" t="s">
        <v>92</v>
      </c>
      <c r="D648">
        <v>0.1</v>
      </c>
      <c r="E648">
        <v>6.88</v>
      </c>
      <c r="F648">
        <v>2</v>
      </c>
      <c r="G648" t="s">
        <v>14</v>
      </c>
      <c r="H648" t="s">
        <v>47</v>
      </c>
      <c r="I648" t="s">
        <v>24</v>
      </c>
      <c r="J648" t="s">
        <v>64</v>
      </c>
      <c r="K648" t="s">
        <v>26</v>
      </c>
      <c r="L648" t="s">
        <v>828</v>
      </c>
      <c r="M648">
        <v>0.39</v>
      </c>
      <c r="N648" t="s">
        <v>8</v>
      </c>
      <c r="O648" t="s">
        <v>87</v>
      </c>
      <c r="P648" t="s">
        <v>224</v>
      </c>
      <c r="Q648" t="s">
        <v>1365</v>
      </c>
      <c r="R648">
        <v>6111</v>
      </c>
      <c r="S648">
        <v>42061</v>
      </c>
      <c r="T648">
        <v>42062</v>
      </c>
      <c r="U648">
        <v>18.420000000000002</v>
      </c>
      <c r="V648">
        <v>5</v>
      </c>
      <c r="W648">
        <v>31.46</v>
      </c>
      <c r="X648">
        <v>91432</v>
      </c>
      <c r="Y648" t="s">
        <v>3218</v>
      </c>
    </row>
    <row r="649" spans="1:25" x14ac:dyDescent="0.2">
      <c r="A649">
        <v>622</v>
      </c>
      <c r="B649" t="s">
        <v>1366</v>
      </c>
      <c r="C649" t="s">
        <v>92</v>
      </c>
      <c r="D649">
        <v>0.06</v>
      </c>
      <c r="E649">
        <v>195.99</v>
      </c>
      <c r="F649">
        <v>8.99</v>
      </c>
      <c r="G649" t="s">
        <v>14</v>
      </c>
      <c r="H649" t="s">
        <v>47</v>
      </c>
      <c r="I649" t="s">
        <v>16</v>
      </c>
      <c r="J649" t="s">
        <v>111</v>
      </c>
      <c r="K649" t="s">
        <v>49</v>
      </c>
      <c r="L649" t="s">
        <v>1319</v>
      </c>
      <c r="M649">
        <v>0.6</v>
      </c>
      <c r="N649" t="s">
        <v>8</v>
      </c>
      <c r="O649" t="s">
        <v>87</v>
      </c>
      <c r="P649" t="s">
        <v>307</v>
      </c>
      <c r="Q649" t="s">
        <v>1180</v>
      </c>
      <c r="R649">
        <v>4210</v>
      </c>
      <c r="S649">
        <v>42061</v>
      </c>
      <c r="T649">
        <v>42063</v>
      </c>
      <c r="U649">
        <v>349.47</v>
      </c>
      <c r="V649">
        <v>6</v>
      </c>
      <c r="W649">
        <v>948.97</v>
      </c>
      <c r="X649">
        <v>91432</v>
      </c>
      <c r="Y649" t="s">
        <v>3218</v>
      </c>
    </row>
    <row r="650" spans="1:25" x14ac:dyDescent="0.2">
      <c r="A650">
        <v>3063</v>
      </c>
      <c r="B650" t="s">
        <v>1367</v>
      </c>
      <c r="C650" t="s">
        <v>92</v>
      </c>
      <c r="D650">
        <v>7.0000000000000007E-2</v>
      </c>
      <c r="E650">
        <v>8.33</v>
      </c>
      <c r="F650">
        <v>1.99</v>
      </c>
      <c r="G650" t="s">
        <v>14</v>
      </c>
      <c r="H650" t="s">
        <v>15</v>
      </c>
      <c r="I650" t="s">
        <v>16</v>
      </c>
      <c r="J650" t="s">
        <v>17</v>
      </c>
      <c r="K650" t="s">
        <v>18</v>
      </c>
      <c r="L650" t="s">
        <v>1150</v>
      </c>
      <c r="M650">
        <v>0.52</v>
      </c>
      <c r="N650" t="s">
        <v>8</v>
      </c>
      <c r="O650" t="s">
        <v>35</v>
      </c>
      <c r="P650" t="s">
        <v>42</v>
      </c>
      <c r="Q650" t="s">
        <v>1368</v>
      </c>
      <c r="R650">
        <v>98034</v>
      </c>
      <c r="S650">
        <v>42061</v>
      </c>
      <c r="T650">
        <v>42063</v>
      </c>
      <c r="U650">
        <v>11.95</v>
      </c>
      <c r="V650">
        <v>6</v>
      </c>
      <c r="W650">
        <v>50.28</v>
      </c>
      <c r="X650">
        <v>88447</v>
      </c>
      <c r="Y650" t="s">
        <v>3217</v>
      </c>
    </row>
    <row r="651" spans="1:25" x14ac:dyDescent="0.2">
      <c r="A651">
        <v>3063</v>
      </c>
      <c r="B651" t="s">
        <v>1367</v>
      </c>
      <c r="C651" t="s">
        <v>92</v>
      </c>
      <c r="D651">
        <v>0.03</v>
      </c>
      <c r="E651">
        <v>499.99</v>
      </c>
      <c r="F651">
        <v>24.49</v>
      </c>
      <c r="G651" t="s">
        <v>14</v>
      </c>
      <c r="H651" t="s">
        <v>15</v>
      </c>
      <c r="I651" t="s">
        <v>16</v>
      </c>
      <c r="J651" t="s">
        <v>39</v>
      </c>
      <c r="K651" t="s">
        <v>40</v>
      </c>
      <c r="L651" t="s">
        <v>1369</v>
      </c>
      <c r="M651">
        <v>0.36</v>
      </c>
      <c r="N651" t="s">
        <v>8</v>
      </c>
      <c r="O651" t="s">
        <v>35</v>
      </c>
      <c r="P651" t="s">
        <v>42</v>
      </c>
      <c r="Q651" t="s">
        <v>1368</v>
      </c>
      <c r="R651">
        <v>98034</v>
      </c>
      <c r="S651">
        <v>42061</v>
      </c>
      <c r="T651">
        <v>42062</v>
      </c>
      <c r="U651">
        <v>1773.6105</v>
      </c>
      <c r="V651">
        <v>5</v>
      </c>
      <c r="W651">
        <v>2570.4499999999998</v>
      </c>
      <c r="X651">
        <v>88447</v>
      </c>
      <c r="Y651" t="s">
        <v>3217</v>
      </c>
    </row>
    <row r="652" spans="1:25" x14ac:dyDescent="0.2">
      <c r="A652">
        <v>1916</v>
      </c>
      <c r="B652" t="s">
        <v>1370</v>
      </c>
      <c r="C652" t="s">
        <v>1</v>
      </c>
      <c r="D652">
        <v>0.03</v>
      </c>
      <c r="E652">
        <v>11.99</v>
      </c>
      <c r="F652">
        <v>5.99</v>
      </c>
      <c r="G652" t="s">
        <v>14</v>
      </c>
      <c r="H652" t="s">
        <v>47</v>
      </c>
      <c r="I652" t="s">
        <v>16</v>
      </c>
      <c r="J652" t="s">
        <v>32</v>
      </c>
      <c r="K652" t="s">
        <v>120</v>
      </c>
      <c r="L652" t="s">
        <v>1371</v>
      </c>
      <c r="M652">
        <v>0.36</v>
      </c>
      <c r="N652" t="s">
        <v>8</v>
      </c>
      <c r="O652" t="s">
        <v>9</v>
      </c>
      <c r="P652" t="s">
        <v>20</v>
      </c>
      <c r="Q652" t="s">
        <v>1372</v>
      </c>
      <c r="R652">
        <v>72209</v>
      </c>
      <c r="S652">
        <v>42062</v>
      </c>
      <c r="T652">
        <v>42063</v>
      </c>
      <c r="U652">
        <v>-216.02979999999999</v>
      </c>
      <c r="V652">
        <v>7</v>
      </c>
      <c r="W652">
        <v>83.72</v>
      </c>
      <c r="X652">
        <v>85893</v>
      </c>
      <c r="Y652" t="s">
        <v>3215</v>
      </c>
    </row>
    <row r="653" spans="1:25" x14ac:dyDescent="0.2">
      <c r="A653">
        <v>1005</v>
      </c>
      <c r="B653" t="s">
        <v>1373</v>
      </c>
      <c r="C653" t="s">
        <v>13</v>
      </c>
      <c r="D653">
        <v>0.02</v>
      </c>
      <c r="E653">
        <v>40.99</v>
      </c>
      <c r="F653">
        <v>17.48</v>
      </c>
      <c r="G653" t="s">
        <v>14</v>
      </c>
      <c r="H653" t="s">
        <v>3</v>
      </c>
      <c r="I653" t="s">
        <v>24</v>
      </c>
      <c r="J653" t="s">
        <v>64</v>
      </c>
      <c r="K653" t="s">
        <v>49</v>
      </c>
      <c r="L653" t="s">
        <v>1374</v>
      </c>
      <c r="M653">
        <v>0.36</v>
      </c>
      <c r="N653" t="s">
        <v>8</v>
      </c>
      <c r="O653" t="s">
        <v>28</v>
      </c>
      <c r="P653" t="s">
        <v>79</v>
      </c>
      <c r="Q653" t="s">
        <v>1375</v>
      </c>
      <c r="R653">
        <v>60089</v>
      </c>
      <c r="S653">
        <v>42062</v>
      </c>
      <c r="T653">
        <v>42063</v>
      </c>
      <c r="U653">
        <v>551.09280000000001</v>
      </c>
      <c r="V653">
        <v>23</v>
      </c>
      <c r="W653">
        <v>950.43</v>
      </c>
      <c r="X653">
        <v>90044</v>
      </c>
      <c r="Y653" t="s">
        <v>3216</v>
      </c>
    </row>
    <row r="654" spans="1:25" x14ac:dyDescent="0.2">
      <c r="A654">
        <v>1044</v>
      </c>
      <c r="B654" t="s">
        <v>1376</v>
      </c>
      <c r="C654" t="s">
        <v>13</v>
      </c>
      <c r="D654">
        <v>0</v>
      </c>
      <c r="E654">
        <v>6.68</v>
      </c>
      <c r="F654">
        <v>5.66</v>
      </c>
      <c r="G654" t="s">
        <v>14</v>
      </c>
      <c r="H654" t="s">
        <v>47</v>
      </c>
      <c r="I654" t="s">
        <v>24</v>
      </c>
      <c r="J654" t="s">
        <v>64</v>
      </c>
      <c r="K654" t="s">
        <v>49</v>
      </c>
      <c r="L654" t="s">
        <v>1026</v>
      </c>
      <c r="M654">
        <v>0.37</v>
      </c>
      <c r="N654" t="s">
        <v>8</v>
      </c>
      <c r="O654" t="s">
        <v>35</v>
      </c>
      <c r="P654" t="s">
        <v>66</v>
      </c>
      <c r="Q654" t="s">
        <v>76</v>
      </c>
      <c r="R654">
        <v>90004</v>
      </c>
      <c r="S654">
        <v>42062</v>
      </c>
      <c r="T654">
        <v>42063</v>
      </c>
      <c r="U654">
        <v>-76.94</v>
      </c>
      <c r="V654">
        <v>90</v>
      </c>
      <c r="W654">
        <v>617.4</v>
      </c>
      <c r="X654">
        <v>47813</v>
      </c>
      <c r="Y654" t="s">
        <v>3217</v>
      </c>
    </row>
    <row r="655" spans="1:25" x14ac:dyDescent="0.2">
      <c r="A655">
        <v>1047</v>
      </c>
      <c r="B655" t="s">
        <v>1377</v>
      </c>
      <c r="C655" t="s">
        <v>13</v>
      </c>
      <c r="D655">
        <v>0</v>
      </c>
      <c r="E655">
        <v>6.68</v>
      </c>
      <c r="F655">
        <v>5.66</v>
      </c>
      <c r="G655" t="s">
        <v>14</v>
      </c>
      <c r="H655" t="s">
        <v>47</v>
      </c>
      <c r="I655" t="s">
        <v>24</v>
      </c>
      <c r="J655" t="s">
        <v>64</v>
      </c>
      <c r="K655" t="s">
        <v>49</v>
      </c>
      <c r="L655" t="s">
        <v>1026</v>
      </c>
      <c r="M655">
        <v>0.37</v>
      </c>
      <c r="N655" t="s">
        <v>8</v>
      </c>
      <c r="O655" t="s">
        <v>87</v>
      </c>
      <c r="P655" t="s">
        <v>379</v>
      </c>
      <c r="Q655" t="s">
        <v>764</v>
      </c>
      <c r="R655">
        <v>2109</v>
      </c>
      <c r="S655">
        <v>42062</v>
      </c>
      <c r="T655">
        <v>42063</v>
      </c>
      <c r="U655">
        <v>-40.008800000000001</v>
      </c>
      <c r="V655">
        <v>23</v>
      </c>
      <c r="W655">
        <v>157.78</v>
      </c>
      <c r="X655">
        <v>89389</v>
      </c>
      <c r="Y655" t="s">
        <v>3218</v>
      </c>
    </row>
    <row r="656" spans="1:25" x14ac:dyDescent="0.2">
      <c r="A656">
        <v>751</v>
      </c>
      <c r="B656" t="s">
        <v>1378</v>
      </c>
      <c r="C656" t="s">
        <v>23</v>
      </c>
      <c r="D656">
        <v>0.06</v>
      </c>
      <c r="E656">
        <v>130.97999999999999</v>
      </c>
      <c r="F656">
        <v>54.74</v>
      </c>
      <c r="G656" t="s">
        <v>2</v>
      </c>
      <c r="H656" t="s">
        <v>70</v>
      </c>
      <c r="I656" t="s">
        <v>4</v>
      </c>
      <c r="J656" t="s">
        <v>93</v>
      </c>
      <c r="K656" t="s">
        <v>6</v>
      </c>
      <c r="L656" t="s">
        <v>1379</v>
      </c>
      <c r="M656">
        <v>0.69</v>
      </c>
      <c r="N656" t="s">
        <v>8</v>
      </c>
      <c r="O656" t="s">
        <v>9</v>
      </c>
      <c r="P656" t="s">
        <v>364</v>
      </c>
      <c r="Q656" t="s">
        <v>1380</v>
      </c>
      <c r="R656">
        <v>40324</v>
      </c>
      <c r="S656">
        <v>42062</v>
      </c>
      <c r="T656">
        <v>42069</v>
      </c>
      <c r="U656">
        <v>14.76</v>
      </c>
      <c r="V656">
        <v>3</v>
      </c>
      <c r="W656">
        <v>411.64</v>
      </c>
      <c r="X656">
        <v>91201</v>
      </c>
      <c r="Y656" t="s">
        <v>3215</v>
      </c>
    </row>
    <row r="657" spans="1:25" x14ac:dyDescent="0.2">
      <c r="A657">
        <v>1754</v>
      </c>
      <c r="B657" t="s">
        <v>1381</v>
      </c>
      <c r="C657" t="s">
        <v>23</v>
      </c>
      <c r="D657">
        <v>0.04</v>
      </c>
      <c r="E657">
        <v>8.5</v>
      </c>
      <c r="F657">
        <v>1.99</v>
      </c>
      <c r="G657" t="s">
        <v>14</v>
      </c>
      <c r="H657" t="s">
        <v>15</v>
      </c>
      <c r="I657" t="s">
        <v>16</v>
      </c>
      <c r="J657" t="s">
        <v>17</v>
      </c>
      <c r="K657" t="s">
        <v>18</v>
      </c>
      <c r="L657" t="s">
        <v>1382</v>
      </c>
      <c r="M657">
        <v>0.49</v>
      </c>
      <c r="N657" t="s">
        <v>8</v>
      </c>
      <c r="O657" t="s">
        <v>35</v>
      </c>
      <c r="P657" t="s">
        <v>66</v>
      </c>
      <c r="Q657" t="s">
        <v>1383</v>
      </c>
      <c r="R657">
        <v>90503</v>
      </c>
      <c r="S657">
        <v>42062</v>
      </c>
      <c r="T657">
        <v>42063</v>
      </c>
      <c r="U657">
        <v>43.275199999999998</v>
      </c>
      <c r="V657">
        <v>14</v>
      </c>
      <c r="W657">
        <v>118.57</v>
      </c>
      <c r="X657">
        <v>90178</v>
      </c>
      <c r="Y657" t="s">
        <v>3217</v>
      </c>
    </row>
    <row r="658" spans="1:25" x14ac:dyDescent="0.2">
      <c r="A658">
        <v>1754</v>
      </c>
      <c r="B658" t="s">
        <v>1381</v>
      </c>
      <c r="C658" t="s">
        <v>23</v>
      </c>
      <c r="D658">
        <v>0.1</v>
      </c>
      <c r="E658">
        <v>15.99</v>
      </c>
      <c r="F658">
        <v>9.4</v>
      </c>
      <c r="G658" t="s">
        <v>14</v>
      </c>
      <c r="H658" t="s">
        <v>15</v>
      </c>
      <c r="I658" t="s">
        <v>16</v>
      </c>
      <c r="J658" t="s">
        <v>32</v>
      </c>
      <c r="K658" t="s">
        <v>49</v>
      </c>
      <c r="L658" t="s">
        <v>604</v>
      </c>
      <c r="M658">
        <v>0.49</v>
      </c>
      <c r="N658" t="s">
        <v>8</v>
      </c>
      <c r="O658" t="s">
        <v>35</v>
      </c>
      <c r="P658" t="s">
        <v>66</v>
      </c>
      <c r="Q658" t="s">
        <v>1383</v>
      </c>
      <c r="R658">
        <v>90503</v>
      </c>
      <c r="S658">
        <v>42062</v>
      </c>
      <c r="T658">
        <v>42062</v>
      </c>
      <c r="U658">
        <v>-36.214619999999996</v>
      </c>
      <c r="V658">
        <v>5</v>
      </c>
      <c r="W658">
        <v>79.47</v>
      </c>
      <c r="X658">
        <v>90178</v>
      </c>
      <c r="Y658" t="s">
        <v>3217</v>
      </c>
    </row>
    <row r="659" spans="1:25" x14ac:dyDescent="0.2">
      <c r="A659">
        <v>1754</v>
      </c>
      <c r="B659" t="s">
        <v>1381</v>
      </c>
      <c r="C659" t="s">
        <v>23</v>
      </c>
      <c r="D659">
        <v>0.09</v>
      </c>
      <c r="E659">
        <v>95.99</v>
      </c>
      <c r="F659">
        <v>8.99</v>
      </c>
      <c r="G659" t="s">
        <v>14</v>
      </c>
      <c r="H659" t="s">
        <v>15</v>
      </c>
      <c r="I659" t="s">
        <v>16</v>
      </c>
      <c r="J659" t="s">
        <v>111</v>
      </c>
      <c r="K659" t="s">
        <v>49</v>
      </c>
      <c r="L659" t="s">
        <v>1384</v>
      </c>
      <c r="M659">
        <v>0.56999999999999995</v>
      </c>
      <c r="N659" t="s">
        <v>8</v>
      </c>
      <c r="O659" t="s">
        <v>35</v>
      </c>
      <c r="P659" t="s">
        <v>66</v>
      </c>
      <c r="Q659" t="s">
        <v>1383</v>
      </c>
      <c r="R659">
        <v>90503</v>
      </c>
      <c r="S659">
        <v>42062</v>
      </c>
      <c r="T659">
        <v>42066</v>
      </c>
      <c r="U659">
        <v>7.0329600000000001</v>
      </c>
      <c r="V659">
        <v>8</v>
      </c>
      <c r="W659">
        <v>627.28</v>
      </c>
      <c r="X659">
        <v>90178</v>
      </c>
      <c r="Y659" t="s">
        <v>3217</v>
      </c>
    </row>
    <row r="660" spans="1:25" x14ac:dyDescent="0.2">
      <c r="A660">
        <v>2466</v>
      </c>
      <c r="B660" t="s">
        <v>1385</v>
      </c>
      <c r="C660" t="s">
        <v>92</v>
      </c>
      <c r="D660">
        <v>0.04</v>
      </c>
      <c r="E660">
        <v>2.08</v>
      </c>
      <c r="F660">
        <v>1.49</v>
      </c>
      <c r="G660" t="s">
        <v>14</v>
      </c>
      <c r="H660" t="s">
        <v>70</v>
      </c>
      <c r="I660" t="s">
        <v>24</v>
      </c>
      <c r="J660" t="s">
        <v>48</v>
      </c>
      <c r="K660" t="s">
        <v>49</v>
      </c>
      <c r="L660" t="s">
        <v>1386</v>
      </c>
      <c r="M660">
        <v>0.36</v>
      </c>
      <c r="N660" t="s">
        <v>8</v>
      </c>
      <c r="O660" t="s">
        <v>28</v>
      </c>
      <c r="P660" t="s">
        <v>265</v>
      </c>
      <c r="Q660" t="s">
        <v>1387</v>
      </c>
      <c r="R660">
        <v>49783</v>
      </c>
      <c r="S660">
        <v>42062</v>
      </c>
      <c r="T660">
        <v>42063</v>
      </c>
      <c r="U660">
        <v>-3.71956</v>
      </c>
      <c r="V660">
        <v>7</v>
      </c>
      <c r="W660">
        <v>14.77</v>
      </c>
      <c r="X660">
        <v>88136</v>
      </c>
      <c r="Y660" t="s">
        <v>3216</v>
      </c>
    </row>
    <row r="661" spans="1:25" x14ac:dyDescent="0.2">
      <c r="A661">
        <v>2466</v>
      </c>
      <c r="B661" t="s">
        <v>1385</v>
      </c>
      <c r="C661" t="s">
        <v>92</v>
      </c>
      <c r="D661">
        <v>0.02</v>
      </c>
      <c r="E661">
        <v>53.98</v>
      </c>
      <c r="F661">
        <v>5.5</v>
      </c>
      <c r="G661" t="s">
        <v>63</v>
      </c>
      <c r="H661" t="s">
        <v>70</v>
      </c>
      <c r="I661" t="s">
        <v>16</v>
      </c>
      <c r="J661" t="s">
        <v>17</v>
      </c>
      <c r="K661" t="s">
        <v>49</v>
      </c>
      <c r="L661" t="s">
        <v>1388</v>
      </c>
      <c r="M661">
        <v>0.62</v>
      </c>
      <c r="N661" t="s">
        <v>8</v>
      </c>
      <c r="O661" t="s">
        <v>28</v>
      </c>
      <c r="P661" t="s">
        <v>265</v>
      </c>
      <c r="Q661" t="s">
        <v>1387</v>
      </c>
      <c r="R661">
        <v>49783</v>
      </c>
      <c r="S661">
        <v>42062</v>
      </c>
      <c r="T661">
        <v>42063</v>
      </c>
      <c r="U661">
        <v>101.97199999999999</v>
      </c>
      <c r="V661">
        <v>8</v>
      </c>
      <c r="W661">
        <v>438.33</v>
      </c>
      <c r="X661">
        <v>88136</v>
      </c>
      <c r="Y661" t="s">
        <v>3216</v>
      </c>
    </row>
    <row r="662" spans="1:25" x14ac:dyDescent="0.2">
      <c r="A662">
        <v>2466</v>
      </c>
      <c r="B662" t="s">
        <v>1385</v>
      </c>
      <c r="C662" t="s">
        <v>92</v>
      </c>
      <c r="D662">
        <v>0.05</v>
      </c>
      <c r="E662">
        <v>4.9800000000000004</v>
      </c>
      <c r="F662">
        <v>5.0199999999999996</v>
      </c>
      <c r="G662" t="s">
        <v>14</v>
      </c>
      <c r="H662" t="s">
        <v>70</v>
      </c>
      <c r="I662" t="s">
        <v>24</v>
      </c>
      <c r="J662" t="s">
        <v>64</v>
      </c>
      <c r="K662" t="s">
        <v>49</v>
      </c>
      <c r="L662" t="s">
        <v>1389</v>
      </c>
      <c r="M662">
        <v>0.38</v>
      </c>
      <c r="N662" t="s">
        <v>8</v>
      </c>
      <c r="O662" t="s">
        <v>28</v>
      </c>
      <c r="P662" t="s">
        <v>265</v>
      </c>
      <c r="Q662" t="s">
        <v>1387</v>
      </c>
      <c r="R662">
        <v>49783</v>
      </c>
      <c r="S662">
        <v>42062</v>
      </c>
      <c r="T662">
        <v>42062</v>
      </c>
      <c r="U662">
        <v>-16.634799999999998</v>
      </c>
      <c r="V662">
        <v>7</v>
      </c>
      <c r="W662">
        <v>38.11</v>
      </c>
      <c r="X662">
        <v>88136</v>
      </c>
      <c r="Y662" t="s">
        <v>3216</v>
      </c>
    </row>
    <row r="663" spans="1:25" x14ac:dyDescent="0.2">
      <c r="A663">
        <v>972</v>
      </c>
      <c r="B663" t="s">
        <v>1390</v>
      </c>
      <c r="C663" t="s">
        <v>23</v>
      </c>
      <c r="D663">
        <v>0.03</v>
      </c>
      <c r="E663">
        <v>284.98</v>
      </c>
      <c r="F663">
        <v>69.55</v>
      </c>
      <c r="G663" t="s">
        <v>2</v>
      </c>
      <c r="H663" t="s">
        <v>70</v>
      </c>
      <c r="I663" t="s">
        <v>4</v>
      </c>
      <c r="J663" t="s">
        <v>85</v>
      </c>
      <c r="K663" t="s">
        <v>33</v>
      </c>
      <c r="L663" t="s">
        <v>1391</v>
      </c>
      <c r="M663">
        <v>0.6</v>
      </c>
      <c r="N663" t="s">
        <v>8</v>
      </c>
      <c r="O663" t="s">
        <v>35</v>
      </c>
      <c r="P663" t="s">
        <v>66</v>
      </c>
      <c r="Q663" t="s">
        <v>1392</v>
      </c>
      <c r="R663">
        <v>92503</v>
      </c>
      <c r="S663">
        <v>42063</v>
      </c>
      <c r="T663">
        <v>42068</v>
      </c>
      <c r="U663">
        <v>-116.584</v>
      </c>
      <c r="V663">
        <v>2</v>
      </c>
      <c r="W663">
        <v>619.38</v>
      </c>
      <c r="X663">
        <v>87259</v>
      </c>
      <c r="Y663" t="s">
        <v>3217</v>
      </c>
    </row>
    <row r="664" spans="1:25" x14ac:dyDescent="0.2">
      <c r="A664">
        <v>972</v>
      </c>
      <c r="B664" t="s">
        <v>1390</v>
      </c>
      <c r="C664" t="s">
        <v>23</v>
      </c>
      <c r="D664">
        <v>0</v>
      </c>
      <c r="E664">
        <v>12.99</v>
      </c>
      <c r="F664">
        <v>14.37</v>
      </c>
      <c r="G664" t="s">
        <v>14</v>
      </c>
      <c r="H664" t="s">
        <v>70</v>
      </c>
      <c r="I664" t="s">
        <v>4</v>
      </c>
      <c r="J664" t="s">
        <v>102</v>
      </c>
      <c r="K664" t="s">
        <v>40</v>
      </c>
      <c r="L664" t="s">
        <v>382</v>
      </c>
      <c r="M664">
        <v>0.73</v>
      </c>
      <c r="N664" t="s">
        <v>8</v>
      </c>
      <c r="O664" t="s">
        <v>35</v>
      </c>
      <c r="P664" t="s">
        <v>66</v>
      </c>
      <c r="Q664" t="s">
        <v>1392</v>
      </c>
      <c r="R664">
        <v>92503</v>
      </c>
      <c r="S664">
        <v>42063</v>
      </c>
      <c r="T664">
        <v>42063</v>
      </c>
      <c r="U664">
        <v>12.896100000000001</v>
      </c>
      <c r="V664">
        <v>1</v>
      </c>
      <c r="W664">
        <v>18.690000000000001</v>
      </c>
      <c r="X664">
        <v>87259</v>
      </c>
      <c r="Y664" t="s">
        <v>3217</v>
      </c>
    </row>
    <row r="665" spans="1:25" x14ac:dyDescent="0.2">
      <c r="A665">
        <v>2220</v>
      </c>
      <c r="B665" t="s">
        <v>1393</v>
      </c>
      <c r="C665" t="s">
        <v>23</v>
      </c>
      <c r="D665">
        <v>0.09</v>
      </c>
      <c r="E665">
        <v>14.2</v>
      </c>
      <c r="F665">
        <v>5.3</v>
      </c>
      <c r="G665" t="s">
        <v>14</v>
      </c>
      <c r="H665" t="s">
        <v>15</v>
      </c>
      <c r="I665" t="s">
        <v>4</v>
      </c>
      <c r="J665" t="s">
        <v>102</v>
      </c>
      <c r="K665" t="s">
        <v>26</v>
      </c>
      <c r="L665" t="s">
        <v>264</v>
      </c>
      <c r="M665">
        <v>0.46</v>
      </c>
      <c r="N665" t="s">
        <v>8</v>
      </c>
      <c r="O665" t="s">
        <v>9</v>
      </c>
      <c r="P665" t="s">
        <v>99</v>
      </c>
      <c r="Q665" t="s">
        <v>1394</v>
      </c>
      <c r="R665">
        <v>34787</v>
      </c>
      <c r="S665">
        <v>42063</v>
      </c>
      <c r="T665">
        <v>42064</v>
      </c>
      <c r="U665">
        <v>-324.73</v>
      </c>
      <c r="V665">
        <v>4</v>
      </c>
      <c r="W665">
        <v>55.08</v>
      </c>
      <c r="X665">
        <v>91036</v>
      </c>
      <c r="Y665" t="s">
        <v>3215</v>
      </c>
    </row>
    <row r="666" spans="1:25" x14ac:dyDescent="0.2">
      <c r="A666">
        <v>3075</v>
      </c>
      <c r="B666" t="s">
        <v>1395</v>
      </c>
      <c r="C666" t="s">
        <v>23</v>
      </c>
      <c r="D666">
        <v>0.06</v>
      </c>
      <c r="E666">
        <v>19.23</v>
      </c>
      <c r="F666">
        <v>6.15</v>
      </c>
      <c r="G666" t="s">
        <v>14</v>
      </c>
      <c r="H666" t="s">
        <v>70</v>
      </c>
      <c r="I666" t="s">
        <v>4</v>
      </c>
      <c r="J666" t="s">
        <v>102</v>
      </c>
      <c r="K666" t="s">
        <v>18</v>
      </c>
      <c r="L666" t="s">
        <v>1253</v>
      </c>
      <c r="M666">
        <v>0.44</v>
      </c>
      <c r="N666" t="s">
        <v>8</v>
      </c>
      <c r="O666" t="s">
        <v>35</v>
      </c>
      <c r="P666" t="s">
        <v>66</v>
      </c>
      <c r="Q666" t="s">
        <v>76</v>
      </c>
      <c r="R666">
        <v>90061</v>
      </c>
      <c r="S666">
        <v>42063</v>
      </c>
      <c r="T666">
        <v>42063</v>
      </c>
      <c r="U666">
        <v>-25.38</v>
      </c>
      <c r="V666">
        <v>4</v>
      </c>
      <c r="W666">
        <v>84.6</v>
      </c>
      <c r="X666">
        <v>14756</v>
      </c>
      <c r="Y666" t="s">
        <v>3217</v>
      </c>
    </row>
    <row r="667" spans="1:25" x14ac:dyDescent="0.2">
      <c r="A667">
        <v>3098</v>
      </c>
      <c r="B667" t="s">
        <v>1396</v>
      </c>
      <c r="C667" t="s">
        <v>23</v>
      </c>
      <c r="D667">
        <v>0.06</v>
      </c>
      <c r="E667">
        <v>2.89</v>
      </c>
      <c r="F667">
        <v>0.5</v>
      </c>
      <c r="G667" t="s">
        <v>14</v>
      </c>
      <c r="H667" t="s">
        <v>15</v>
      </c>
      <c r="I667" t="s">
        <v>24</v>
      </c>
      <c r="J667" t="s">
        <v>128</v>
      </c>
      <c r="K667" t="s">
        <v>49</v>
      </c>
      <c r="L667" t="s">
        <v>705</v>
      </c>
      <c r="M667">
        <v>0.38</v>
      </c>
      <c r="N667" t="s">
        <v>8</v>
      </c>
      <c r="O667" t="s">
        <v>87</v>
      </c>
      <c r="P667" t="s">
        <v>88</v>
      </c>
      <c r="Q667" t="s">
        <v>1397</v>
      </c>
      <c r="R667">
        <v>11967</v>
      </c>
      <c r="S667">
        <v>42063</v>
      </c>
      <c r="T667">
        <v>42063</v>
      </c>
      <c r="U667">
        <v>9.6117000000000008</v>
      </c>
      <c r="V667">
        <v>5</v>
      </c>
      <c r="W667">
        <v>13.93</v>
      </c>
      <c r="X667">
        <v>89316</v>
      </c>
      <c r="Y667" t="s">
        <v>3218</v>
      </c>
    </row>
    <row r="668" spans="1:25" x14ac:dyDescent="0.2">
      <c r="A668">
        <v>3355</v>
      </c>
      <c r="B668" t="s">
        <v>1398</v>
      </c>
      <c r="C668" t="s">
        <v>23</v>
      </c>
      <c r="D668">
        <v>0.1</v>
      </c>
      <c r="E668">
        <v>120.98</v>
      </c>
      <c r="F668">
        <v>9.07</v>
      </c>
      <c r="G668" t="s">
        <v>14</v>
      </c>
      <c r="H668" t="s">
        <v>70</v>
      </c>
      <c r="I668" t="s">
        <v>24</v>
      </c>
      <c r="J668" t="s">
        <v>48</v>
      </c>
      <c r="K668" t="s">
        <v>49</v>
      </c>
      <c r="L668" t="s">
        <v>1399</v>
      </c>
      <c r="M668">
        <v>0.35</v>
      </c>
      <c r="N668" t="s">
        <v>8</v>
      </c>
      <c r="O668" t="s">
        <v>35</v>
      </c>
      <c r="P668" t="s">
        <v>66</v>
      </c>
      <c r="Q668" t="s">
        <v>1400</v>
      </c>
      <c r="R668">
        <v>93010</v>
      </c>
      <c r="S668">
        <v>42063</v>
      </c>
      <c r="T668">
        <v>42072</v>
      </c>
      <c r="U668">
        <v>379.3965</v>
      </c>
      <c r="V668">
        <v>5</v>
      </c>
      <c r="W668">
        <v>549.85</v>
      </c>
      <c r="X668">
        <v>88587</v>
      </c>
      <c r="Y668" t="s">
        <v>3217</v>
      </c>
    </row>
    <row r="669" spans="1:25" x14ac:dyDescent="0.2">
      <c r="A669">
        <v>3355</v>
      </c>
      <c r="B669" t="s">
        <v>1398</v>
      </c>
      <c r="C669" t="s">
        <v>23</v>
      </c>
      <c r="D669">
        <v>0.08</v>
      </c>
      <c r="E669">
        <v>8.32</v>
      </c>
      <c r="F669">
        <v>2.38</v>
      </c>
      <c r="G669" t="s">
        <v>63</v>
      </c>
      <c r="H669" t="s">
        <v>70</v>
      </c>
      <c r="I669" t="s">
        <v>16</v>
      </c>
      <c r="J669" t="s">
        <v>17</v>
      </c>
      <c r="K669" t="s">
        <v>18</v>
      </c>
      <c r="L669" t="s">
        <v>1401</v>
      </c>
      <c r="M669">
        <v>0.74</v>
      </c>
      <c r="N669" t="s">
        <v>8</v>
      </c>
      <c r="O669" t="s">
        <v>35</v>
      </c>
      <c r="P669" t="s">
        <v>66</v>
      </c>
      <c r="Q669" t="s">
        <v>1400</v>
      </c>
      <c r="R669">
        <v>93010</v>
      </c>
      <c r="S669">
        <v>42063</v>
      </c>
      <c r="T669">
        <v>42067</v>
      </c>
      <c r="U669">
        <v>-41.83</v>
      </c>
      <c r="V669">
        <v>6</v>
      </c>
      <c r="W669">
        <v>48.99</v>
      </c>
      <c r="X669">
        <v>88587</v>
      </c>
      <c r="Y669" t="s">
        <v>3217</v>
      </c>
    </row>
    <row r="670" spans="1:25" x14ac:dyDescent="0.2">
      <c r="A670">
        <v>3355</v>
      </c>
      <c r="B670" t="s">
        <v>1398</v>
      </c>
      <c r="C670" t="s">
        <v>23</v>
      </c>
      <c r="D670">
        <v>0.1</v>
      </c>
      <c r="E670">
        <v>125.99</v>
      </c>
      <c r="F670">
        <v>4.2</v>
      </c>
      <c r="G670" t="s">
        <v>14</v>
      </c>
      <c r="H670" t="s">
        <v>70</v>
      </c>
      <c r="I670" t="s">
        <v>16</v>
      </c>
      <c r="J670" t="s">
        <v>111</v>
      </c>
      <c r="K670" t="s">
        <v>49</v>
      </c>
      <c r="L670" t="s">
        <v>1402</v>
      </c>
      <c r="M670">
        <v>0.59</v>
      </c>
      <c r="N670" t="s">
        <v>8</v>
      </c>
      <c r="O670" t="s">
        <v>35</v>
      </c>
      <c r="P670" t="s">
        <v>66</v>
      </c>
      <c r="Q670" t="s">
        <v>1400</v>
      </c>
      <c r="R670">
        <v>93010</v>
      </c>
      <c r="S670">
        <v>42063</v>
      </c>
      <c r="T670">
        <v>42063</v>
      </c>
      <c r="U670">
        <v>372.40199999999999</v>
      </c>
      <c r="V670">
        <v>7</v>
      </c>
      <c r="W670">
        <v>681.42</v>
      </c>
      <c r="X670">
        <v>88587</v>
      </c>
      <c r="Y670" t="s">
        <v>3217</v>
      </c>
    </row>
    <row r="671" spans="1:25" x14ac:dyDescent="0.2">
      <c r="A671">
        <v>2587</v>
      </c>
      <c r="B671" t="s">
        <v>1403</v>
      </c>
      <c r="C671" t="s">
        <v>92</v>
      </c>
      <c r="D671">
        <v>0.01</v>
      </c>
      <c r="E671">
        <v>6.48</v>
      </c>
      <c r="F671">
        <v>6.57</v>
      </c>
      <c r="G671" t="s">
        <v>63</v>
      </c>
      <c r="H671" t="s">
        <v>47</v>
      </c>
      <c r="I671" t="s">
        <v>24</v>
      </c>
      <c r="J671" t="s">
        <v>64</v>
      </c>
      <c r="K671" t="s">
        <v>49</v>
      </c>
      <c r="L671" t="s">
        <v>1404</v>
      </c>
      <c r="M671">
        <v>0.37</v>
      </c>
      <c r="N671" t="s">
        <v>8</v>
      </c>
      <c r="O671" t="s">
        <v>28</v>
      </c>
      <c r="P671" t="s">
        <v>333</v>
      </c>
      <c r="Q671" t="s">
        <v>1405</v>
      </c>
      <c r="R671">
        <v>54220</v>
      </c>
      <c r="S671">
        <v>42063</v>
      </c>
      <c r="T671">
        <v>42063</v>
      </c>
      <c r="U671">
        <v>-46.5244</v>
      </c>
      <c r="V671">
        <v>18</v>
      </c>
      <c r="W671">
        <v>127.83</v>
      </c>
      <c r="X671">
        <v>91166</v>
      </c>
      <c r="Y671" t="s">
        <v>3216</v>
      </c>
    </row>
    <row r="672" spans="1:25" x14ac:dyDescent="0.2">
      <c r="A672">
        <v>2861</v>
      </c>
      <c r="B672" t="s">
        <v>1406</v>
      </c>
      <c r="C672" t="s">
        <v>92</v>
      </c>
      <c r="D672">
        <v>0.05</v>
      </c>
      <c r="E672">
        <v>20.99</v>
      </c>
      <c r="F672">
        <v>4.8099999999999996</v>
      </c>
      <c r="G672" t="s">
        <v>14</v>
      </c>
      <c r="H672" t="s">
        <v>70</v>
      </c>
      <c r="I672" t="s">
        <v>16</v>
      </c>
      <c r="J672" t="s">
        <v>111</v>
      </c>
      <c r="K672" t="s">
        <v>120</v>
      </c>
      <c r="L672" t="s">
        <v>1407</v>
      </c>
      <c r="M672">
        <v>0.57999999999999996</v>
      </c>
      <c r="N672" t="s">
        <v>8</v>
      </c>
      <c r="O672" t="s">
        <v>28</v>
      </c>
      <c r="P672" t="s">
        <v>513</v>
      </c>
      <c r="Q672" t="s">
        <v>1186</v>
      </c>
      <c r="R672">
        <v>67601</v>
      </c>
      <c r="S672">
        <v>42063</v>
      </c>
      <c r="T672">
        <v>42063</v>
      </c>
      <c r="U672">
        <v>4.9017600000000003</v>
      </c>
      <c r="V672">
        <v>11</v>
      </c>
      <c r="W672">
        <v>199.43</v>
      </c>
      <c r="X672">
        <v>88280</v>
      </c>
      <c r="Y672" t="s">
        <v>3216</v>
      </c>
    </row>
    <row r="673" spans="1:25" x14ac:dyDescent="0.2">
      <c r="A673">
        <v>2923</v>
      </c>
      <c r="B673" t="s">
        <v>1408</v>
      </c>
      <c r="C673" t="s">
        <v>92</v>
      </c>
      <c r="D673">
        <v>0</v>
      </c>
      <c r="E673">
        <v>6.37</v>
      </c>
      <c r="F673">
        <v>5.19</v>
      </c>
      <c r="G673" t="s">
        <v>14</v>
      </c>
      <c r="H673" t="s">
        <v>15</v>
      </c>
      <c r="I673" t="s">
        <v>24</v>
      </c>
      <c r="J673" t="s">
        <v>48</v>
      </c>
      <c r="K673" t="s">
        <v>49</v>
      </c>
      <c r="L673" t="s">
        <v>883</v>
      </c>
      <c r="M673">
        <v>0.38</v>
      </c>
      <c r="N673" t="s">
        <v>8</v>
      </c>
      <c r="O673" t="s">
        <v>87</v>
      </c>
      <c r="P673" t="s">
        <v>394</v>
      </c>
      <c r="Q673" t="s">
        <v>1409</v>
      </c>
      <c r="R673">
        <v>21740</v>
      </c>
      <c r="S673">
        <v>42063</v>
      </c>
      <c r="T673">
        <v>42065</v>
      </c>
      <c r="U673">
        <v>-27.1492</v>
      </c>
      <c r="V673">
        <v>15</v>
      </c>
      <c r="W673">
        <v>99.75</v>
      </c>
      <c r="X673">
        <v>86592</v>
      </c>
      <c r="Y673" t="s">
        <v>3218</v>
      </c>
    </row>
    <row r="674" spans="1:25" x14ac:dyDescent="0.2">
      <c r="A674">
        <v>3151</v>
      </c>
      <c r="B674" t="s">
        <v>929</v>
      </c>
      <c r="C674" t="s">
        <v>92</v>
      </c>
      <c r="D674">
        <v>0.04</v>
      </c>
      <c r="E674">
        <v>17.239999999999998</v>
      </c>
      <c r="F674">
        <v>3.26</v>
      </c>
      <c r="G674" t="s">
        <v>14</v>
      </c>
      <c r="H674" t="s">
        <v>47</v>
      </c>
      <c r="I674" t="s">
        <v>24</v>
      </c>
      <c r="J674" t="s">
        <v>544</v>
      </c>
      <c r="K674" t="s">
        <v>18</v>
      </c>
      <c r="L674" t="s">
        <v>1410</v>
      </c>
      <c r="M674">
        <v>0.56000000000000005</v>
      </c>
      <c r="N674" t="s">
        <v>8</v>
      </c>
      <c r="O674" t="s">
        <v>35</v>
      </c>
      <c r="P674" t="s">
        <v>66</v>
      </c>
      <c r="Q674" t="s">
        <v>930</v>
      </c>
      <c r="R674">
        <v>92277</v>
      </c>
      <c r="S674">
        <v>42063</v>
      </c>
      <c r="T674">
        <v>42063</v>
      </c>
      <c r="U674">
        <v>47.73</v>
      </c>
      <c r="V674">
        <v>7</v>
      </c>
      <c r="W674">
        <v>119.6</v>
      </c>
      <c r="X674">
        <v>88546</v>
      </c>
      <c r="Y674" t="s">
        <v>3217</v>
      </c>
    </row>
    <row r="675" spans="1:25" x14ac:dyDescent="0.2">
      <c r="A675">
        <v>719</v>
      </c>
      <c r="B675" t="s">
        <v>1411</v>
      </c>
      <c r="C675" t="s">
        <v>46</v>
      </c>
      <c r="D675">
        <v>0</v>
      </c>
      <c r="E675">
        <v>8.5</v>
      </c>
      <c r="F675">
        <v>1.99</v>
      </c>
      <c r="G675" t="s">
        <v>14</v>
      </c>
      <c r="H675" t="s">
        <v>70</v>
      </c>
      <c r="I675" t="s">
        <v>16</v>
      </c>
      <c r="J675" t="s">
        <v>17</v>
      </c>
      <c r="K675" t="s">
        <v>18</v>
      </c>
      <c r="L675" t="s">
        <v>1382</v>
      </c>
      <c r="M675">
        <v>0.49</v>
      </c>
      <c r="N675" t="s">
        <v>8</v>
      </c>
      <c r="O675" t="s">
        <v>35</v>
      </c>
      <c r="P675" t="s">
        <v>272</v>
      </c>
      <c r="Q675" t="s">
        <v>1412</v>
      </c>
      <c r="R675">
        <v>89041</v>
      </c>
      <c r="S675">
        <v>42063</v>
      </c>
      <c r="T675">
        <v>42065</v>
      </c>
      <c r="U675">
        <v>71.735600000000005</v>
      </c>
      <c r="V675">
        <v>14</v>
      </c>
      <c r="W675">
        <v>122.25</v>
      </c>
      <c r="X675">
        <v>89344</v>
      </c>
      <c r="Y675" t="s">
        <v>3217</v>
      </c>
    </row>
    <row r="676" spans="1:25" x14ac:dyDescent="0.2">
      <c r="A676">
        <v>719</v>
      </c>
      <c r="B676" t="s">
        <v>1411</v>
      </c>
      <c r="C676" t="s">
        <v>46</v>
      </c>
      <c r="D676">
        <v>0.03</v>
      </c>
      <c r="E676">
        <v>95.43</v>
      </c>
      <c r="F676">
        <v>19.989999999999998</v>
      </c>
      <c r="G676" t="s">
        <v>14</v>
      </c>
      <c r="H676" t="s">
        <v>70</v>
      </c>
      <c r="I676" t="s">
        <v>24</v>
      </c>
      <c r="J676" t="s">
        <v>54</v>
      </c>
      <c r="K676" t="s">
        <v>49</v>
      </c>
      <c r="L676" t="s">
        <v>1413</v>
      </c>
      <c r="M676">
        <v>0.79</v>
      </c>
      <c r="N676" t="s">
        <v>8</v>
      </c>
      <c r="O676" t="s">
        <v>35</v>
      </c>
      <c r="P676" t="s">
        <v>272</v>
      </c>
      <c r="Q676" t="s">
        <v>1412</v>
      </c>
      <c r="R676">
        <v>89041</v>
      </c>
      <c r="S676">
        <v>42063</v>
      </c>
      <c r="T676">
        <v>42065</v>
      </c>
      <c r="U676">
        <v>-79.320800000000006</v>
      </c>
      <c r="V676">
        <v>2</v>
      </c>
      <c r="W676">
        <v>206.09</v>
      </c>
      <c r="X676">
        <v>89344</v>
      </c>
      <c r="Y676" t="s">
        <v>3217</v>
      </c>
    </row>
    <row r="677" spans="1:25" x14ac:dyDescent="0.2">
      <c r="A677">
        <v>1482</v>
      </c>
      <c r="B677" t="s">
        <v>1414</v>
      </c>
      <c r="C677" t="s">
        <v>46</v>
      </c>
      <c r="D677">
        <v>0.05</v>
      </c>
      <c r="E677">
        <v>9.65</v>
      </c>
      <c r="F677">
        <v>6.22</v>
      </c>
      <c r="G677" t="s">
        <v>14</v>
      </c>
      <c r="H677" t="s">
        <v>70</v>
      </c>
      <c r="I677" t="s">
        <v>4</v>
      </c>
      <c r="J677" t="s">
        <v>102</v>
      </c>
      <c r="K677" t="s">
        <v>49</v>
      </c>
      <c r="L677" t="s">
        <v>1257</v>
      </c>
      <c r="M677">
        <v>0.55000000000000004</v>
      </c>
      <c r="N677" t="s">
        <v>8</v>
      </c>
      <c r="O677" t="s">
        <v>28</v>
      </c>
      <c r="P677" t="s">
        <v>265</v>
      </c>
      <c r="Q677" t="s">
        <v>970</v>
      </c>
      <c r="R677">
        <v>48708</v>
      </c>
      <c r="S677">
        <v>42063</v>
      </c>
      <c r="T677">
        <v>42063</v>
      </c>
      <c r="U677">
        <v>-14.6432</v>
      </c>
      <c r="V677">
        <v>15</v>
      </c>
      <c r="W677">
        <v>151.34</v>
      </c>
      <c r="X677">
        <v>91363</v>
      </c>
      <c r="Y677" t="s">
        <v>3216</v>
      </c>
    </row>
    <row r="678" spans="1:25" x14ac:dyDescent="0.2">
      <c r="A678">
        <v>2908</v>
      </c>
      <c r="B678" t="s">
        <v>301</v>
      </c>
      <c r="C678" t="s">
        <v>46</v>
      </c>
      <c r="D678">
        <v>0.05</v>
      </c>
      <c r="E678">
        <v>34.979999999999997</v>
      </c>
      <c r="F678">
        <v>7.53</v>
      </c>
      <c r="G678" t="s">
        <v>63</v>
      </c>
      <c r="H678" t="s">
        <v>47</v>
      </c>
      <c r="I678" t="s">
        <v>16</v>
      </c>
      <c r="J678" t="s">
        <v>17</v>
      </c>
      <c r="K678" t="s">
        <v>49</v>
      </c>
      <c r="L678" t="s">
        <v>1415</v>
      </c>
      <c r="M678">
        <v>0.76</v>
      </c>
      <c r="N678" t="s">
        <v>8</v>
      </c>
      <c r="O678" t="s">
        <v>87</v>
      </c>
      <c r="P678" t="s">
        <v>293</v>
      </c>
      <c r="Q678" t="s">
        <v>303</v>
      </c>
      <c r="R678">
        <v>44125</v>
      </c>
      <c r="S678">
        <v>42063</v>
      </c>
      <c r="T678">
        <v>42066</v>
      </c>
      <c r="U678">
        <v>-32.666400000000003</v>
      </c>
      <c r="V678">
        <v>16</v>
      </c>
      <c r="W678">
        <v>581.08000000000004</v>
      </c>
      <c r="X678">
        <v>88157</v>
      </c>
      <c r="Y678" t="s">
        <v>3218</v>
      </c>
    </row>
    <row r="679" spans="1:25" x14ac:dyDescent="0.2">
      <c r="A679">
        <v>2908</v>
      </c>
      <c r="B679" t="s">
        <v>301</v>
      </c>
      <c r="C679" t="s">
        <v>46</v>
      </c>
      <c r="D679">
        <v>0</v>
      </c>
      <c r="E679">
        <v>3.14</v>
      </c>
      <c r="F679">
        <v>1.92</v>
      </c>
      <c r="G679" t="s">
        <v>14</v>
      </c>
      <c r="H679" t="s">
        <v>47</v>
      </c>
      <c r="I679" t="s">
        <v>24</v>
      </c>
      <c r="J679" t="s">
        <v>544</v>
      </c>
      <c r="K679" t="s">
        <v>26</v>
      </c>
      <c r="L679" t="s">
        <v>1416</v>
      </c>
      <c r="M679">
        <v>0.84</v>
      </c>
      <c r="N679" t="s">
        <v>8</v>
      </c>
      <c r="O679" t="s">
        <v>87</v>
      </c>
      <c r="P679" t="s">
        <v>293</v>
      </c>
      <c r="Q679" t="s">
        <v>303</v>
      </c>
      <c r="R679">
        <v>44125</v>
      </c>
      <c r="S679">
        <v>42063</v>
      </c>
      <c r="T679">
        <v>42065</v>
      </c>
      <c r="U679">
        <v>-13.135199999999999</v>
      </c>
      <c r="V679">
        <v>8</v>
      </c>
      <c r="W679">
        <v>27.53</v>
      </c>
      <c r="X679">
        <v>88157</v>
      </c>
      <c r="Y679" t="s">
        <v>3218</v>
      </c>
    </row>
    <row r="680" spans="1:25" x14ac:dyDescent="0.2">
      <c r="A680">
        <v>2931</v>
      </c>
      <c r="B680" t="s">
        <v>1417</v>
      </c>
      <c r="C680" t="s">
        <v>46</v>
      </c>
      <c r="D680">
        <v>0.1</v>
      </c>
      <c r="E680">
        <v>11.55</v>
      </c>
      <c r="F680">
        <v>2.36</v>
      </c>
      <c r="G680" t="s">
        <v>14</v>
      </c>
      <c r="H680" t="s">
        <v>3</v>
      </c>
      <c r="I680" t="s">
        <v>24</v>
      </c>
      <c r="J680" t="s">
        <v>25</v>
      </c>
      <c r="K680" t="s">
        <v>26</v>
      </c>
      <c r="L680" t="s">
        <v>356</v>
      </c>
      <c r="M680">
        <v>0.55000000000000004</v>
      </c>
      <c r="N680" t="s">
        <v>8</v>
      </c>
      <c r="O680" t="s">
        <v>35</v>
      </c>
      <c r="P680" t="s">
        <v>66</v>
      </c>
      <c r="Q680" t="s">
        <v>1418</v>
      </c>
      <c r="R680">
        <v>95630</v>
      </c>
      <c r="S680">
        <v>42063</v>
      </c>
      <c r="T680">
        <v>42063</v>
      </c>
      <c r="U680">
        <v>69.767200000000003</v>
      </c>
      <c r="V680">
        <v>12</v>
      </c>
      <c r="W680">
        <v>135.77000000000001</v>
      </c>
      <c r="X680">
        <v>87619</v>
      </c>
      <c r="Y680" t="s">
        <v>3217</v>
      </c>
    </row>
    <row r="681" spans="1:25" x14ac:dyDescent="0.2">
      <c r="A681">
        <v>946</v>
      </c>
      <c r="B681" t="s">
        <v>1419</v>
      </c>
      <c r="C681" t="s">
        <v>1</v>
      </c>
      <c r="D681">
        <v>0.09</v>
      </c>
      <c r="E681">
        <v>90.98</v>
      </c>
      <c r="F681">
        <v>56.2</v>
      </c>
      <c r="G681" t="s">
        <v>63</v>
      </c>
      <c r="H681" t="s">
        <v>47</v>
      </c>
      <c r="I681" t="s">
        <v>4</v>
      </c>
      <c r="J681" t="s">
        <v>102</v>
      </c>
      <c r="K681" t="s">
        <v>120</v>
      </c>
      <c r="L681" t="s">
        <v>783</v>
      </c>
      <c r="M681">
        <v>0.74</v>
      </c>
      <c r="N681" t="s">
        <v>8</v>
      </c>
      <c r="O681" t="s">
        <v>87</v>
      </c>
      <c r="P681" t="s">
        <v>307</v>
      </c>
      <c r="Q681" t="s">
        <v>1180</v>
      </c>
      <c r="R681">
        <v>4210</v>
      </c>
      <c r="S681">
        <v>42064</v>
      </c>
      <c r="T681">
        <v>42065</v>
      </c>
      <c r="U681">
        <v>-1570.32</v>
      </c>
      <c r="V681">
        <v>20</v>
      </c>
      <c r="W681">
        <v>1782.44</v>
      </c>
      <c r="X681">
        <v>86566</v>
      </c>
      <c r="Y681" t="s">
        <v>3218</v>
      </c>
    </row>
    <row r="682" spans="1:25" x14ac:dyDescent="0.2">
      <c r="A682">
        <v>1014</v>
      </c>
      <c r="B682" t="s">
        <v>1420</v>
      </c>
      <c r="C682" t="s">
        <v>1</v>
      </c>
      <c r="D682">
        <v>0.09</v>
      </c>
      <c r="E682">
        <v>28.48</v>
      </c>
      <c r="F682">
        <v>1.99</v>
      </c>
      <c r="G682" t="s">
        <v>14</v>
      </c>
      <c r="H682" t="s">
        <v>47</v>
      </c>
      <c r="I682" t="s">
        <v>16</v>
      </c>
      <c r="J682" t="s">
        <v>17</v>
      </c>
      <c r="K682" t="s">
        <v>18</v>
      </c>
      <c r="L682" t="s">
        <v>188</v>
      </c>
      <c r="M682">
        <v>0.4</v>
      </c>
      <c r="N682" t="s">
        <v>8</v>
      </c>
      <c r="O682" t="s">
        <v>9</v>
      </c>
      <c r="P682" t="s">
        <v>20</v>
      </c>
      <c r="Q682" t="s">
        <v>1421</v>
      </c>
      <c r="R682">
        <v>72022</v>
      </c>
      <c r="S682">
        <v>42064</v>
      </c>
      <c r="T682">
        <v>42065</v>
      </c>
      <c r="U682">
        <v>-17.149999999999999</v>
      </c>
      <c r="V682">
        <v>6</v>
      </c>
      <c r="W682">
        <v>160.16999999999999</v>
      </c>
      <c r="X682">
        <v>88387</v>
      </c>
      <c r="Y682" t="s">
        <v>3215</v>
      </c>
    </row>
    <row r="683" spans="1:25" x14ac:dyDescent="0.2">
      <c r="A683">
        <v>1014</v>
      </c>
      <c r="B683" t="s">
        <v>1420</v>
      </c>
      <c r="C683" t="s">
        <v>1</v>
      </c>
      <c r="D683">
        <v>0</v>
      </c>
      <c r="E683">
        <v>2.08</v>
      </c>
      <c r="F683">
        <v>5.33</v>
      </c>
      <c r="G683" t="s">
        <v>14</v>
      </c>
      <c r="H683" t="s">
        <v>47</v>
      </c>
      <c r="I683" t="s">
        <v>4</v>
      </c>
      <c r="J683" t="s">
        <v>102</v>
      </c>
      <c r="K683" t="s">
        <v>49</v>
      </c>
      <c r="L683" t="s">
        <v>435</v>
      </c>
      <c r="M683">
        <v>0.43</v>
      </c>
      <c r="N683" t="s">
        <v>8</v>
      </c>
      <c r="O683" t="s">
        <v>9</v>
      </c>
      <c r="P683" t="s">
        <v>20</v>
      </c>
      <c r="Q683" t="s">
        <v>1421</v>
      </c>
      <c r="R683">
        <v>72022</v>
      </c>
      <c r="S683">
        <v>42064</v>
      </c>
      <c r="T683">
        <v>42066</v>
      </c>
      <c r="U683">
        <v>-29.54</v>
      </c>
      <c r="V683">
        <v>3</v>
      </c>
      <c r="W683">
        <v>7.47</v>
      </c>
      <c r="X683">
        <v>88387</v>
      </c>
      <c r="Y683" t="s">
        <v>3215</v>
      </c>
    </row>
    <row r="684" spans="1:25" x14ac:dyDescent="0.2">
      <c r="A684">
        <v>1014</v>
      </c>
      <c r="B684" t="s">
        <v>1420</v>
      </c>
      <c r="C684" t="s">
        <v>1</v>
      </c>
      <c r="D684">
        <v>0.06</v>
      </c>
      <c r="E684">
        <v>45.99</v>
      </c>
      <c r="F684">
        <v>4.99</v>
      </c>
      <c r="G684" t="s">
        <v>63</v>
      </c>
      <c r="H684" t="s">
        <v>47</v>
      </c>
      <c r="I684" t="s">
        <v>16</v>
      </c>
      <c r="J684" t="s">
        <v>111</v>
      </c>
      <c r="K684" t="s">
        <v>49</v>
      </c>
      <c r="L684" t="s">
        <v>1422</v>
      </c>
      <c r="M684">
        <v>0.56000000000000005</v>
      </c>
      <c r="N684" t="s">
        <v>8</v>
      </c>
      <c r="O684" t="s">
        <v>9</v>
      </c>
      <c r="P684" t="s">
        <v>20</v>
      </c>
      <c r="Q684" t="s">
        <v>1421</v>
      </c>
      <c r="R684">
        <v>72022</v>
      </c>
      <c r="S684">
        <v>42064</v>
      </c>
      <c r="T684">
        <v>42065</v>
      </c>
      <c r="U684">
        <v>-329.78399999999999</v>
      </c>
      <c r="V684">
        <v>10</v>
      </c>
      <c r="W684">
        <v>370.81</v>
      </c>
      <c r="X684">
        <v>88387</v>
      </c>
      <c r="Y684" t="s">
        <v>3215</v>
      </c>
    </row>
    <row r="685" spans="1:25" x14ac:dyDescent="0.2">
      <c r="A685">
        <v>1279</v>
      </c>
      <c r="B685" t="s">
        <v>1423</v>
      </c>
      <c r="C685" t="s">
        <v>1</v>
      </c>
      <c r="D685">
        <v>7.0000000000000007E-2</v>
      </c>
      <c r="E685">
        <v>40.98</v>
      </c>
      <c r="F685">
        <v>7.47</v>
      </c>
      <c r="G685" t="s">
        <v>14</v>
      </c>
      <c r="H685" t="s">
        <v>70</v>
      </c>
      <c r="I685" t="s">
        <v>24</v>
      </c>
      <c r="J685" t="s">
        <v>48</v>
      </c>
      <c r="K685" t="s">
        <v>49</v>
      </c>
      <c r="L685" t="s">
        <v>1355</v>
      </c>
      <c r="M685">
        <v>0.37</v>
      </c>
      <c r="N685" t="s">
        <v>8</v>
      </c>
      <c r="O685" t="s">
        <v>28</v>
      </c>
      <c r="P685" t="s">
        <v>29</v>
      </c>
      <c r="Q685" t="s">
        <v>1424</v>
      </c>
      <c r="R685">
        <v>46324</v>
      </c>
      <c r="S685">
        <v>42064</v>
      </c>
      <c r="T685">
        <v>42065</v>
      </c>
      <c r="U685">
        <v>54.901499999999999</v>
      </c>
      <c r="V685">
        <v>2</v>
      </c>
      <c r="W685">
        <v>81.900000000000006</v>
      </c>
      <c r="X685">
        <v>90114</v>
      </c>
      <c r="Y685" t="s">
        <v>3216</v>
      </c>
    </row>
    <row r="686" spans="1:25" x14ac:dyDescent="0.2">
      <c r="A686">
        <v>1280</v>
      </c>
      <c r="B686" t="s">
        <v>1425</v>
      </c>
      <c r="C686" t="s">
        <v>1</v>
      </c>
      <c r="D686">
        <v>7.0000000000000007E-2</v>
      </c>
      <c r="E686">
        <v>40.98</v>
      </c>
      <c r="F686">
        <v>7.47</v>
      </c>
      <c r="G686" t="s">
        <v>14</v>
      </c>
      <c r="H686" t="s">
        <v>70</v>
      </c>
      <c r="I686" t="s">
        <v>24</v>
      </c>
      <c r="J686" t="s">
        <v>48</v>
      </c>
      <c r="K686" t="s">
        <v>49</v>
      </c>
      <c r="L686" t="s">
        <v>1355</v>
      </c>
      <c r="M686">
        <v>0.37</v>
      </c>
      <c r="N686" t="s">
        <v>8</v>
      </c>
      <c r="O686" t="s">
        <v>35</v>
      </c>
      <c r="P686" t="s">
        <v>42</v>
      </c>
      <c r="Q686" t="s">
        <v>118</v>
      </c>
      <c r="R686">
        <v>98119</v>
      </c>
      <c r="S686">
        <v>42064</v>
      </c>
      <c r="T686">
        <v>42065</v>
      </c>
      <c r="U686">
        <v>54.901499999999999</v>
      </c>
      <c r="V686">
        <v>8</v>
      </c>
      <c r="W686">
        <v>327.61</v>
      </c>
      <c r="X686">
        <v>19042</v>
      </c>
      <c r="Y686" t="s">
        <v>3217</v>
      </c>
    </row>
    <row r="687" spans="1:25" x14ac:dyDescent="0.2">
      <c r="A687">
        <v>2718</v>
      </c>
      <c r="B687" t="s">
        <v>1426</v>
      </c>
      <c r="C687" t="s">
        <v>1</v>
      </c>
      <c r="D687">
        <v>0.1</v>
      </c>
      <c r="E687">
        <v>6.74</v>
      </c>
      <c r="F687">
        <v>1.72</v>
      </c>
      <c r="G687" t="s">
        <v>14</v>
      </c>
      <c r="H687" t="s">
        <v>15</v>
      </c>
      <c r="I687" t="s">
        <v>24</v>
      </c>
      <c r="J687" t="s">
        <v>64</v>
      </c>
      <c r="K687" t="s">
        <v>26</v>
      </c>
      <c r="L687" t="s">
        <v>1427</v>
      </c>
      <c r="M687">
        <v>0.35</v>
      </c>
      <c r="N687" t="s">
        <v>8</v>
      </c>
      <c r="O687" t="s">
        <v>28</v>
      </c>
      <c r="P687" t="s">
        <v>79</v>
      </c>
      <c r="Q687" t="s">
        <v>420</v>
      </c>
      <c r="R687">
        <v>60438</v>
      </c>
      <c r="S687">
        <v>42064</v>
      </c>
      <c r="T687">
        <v>42066</v>
      </c>
      <c r="U687">
        <v>65.41</v>
      </c>
      <c r="V687">
        <v>15</v>
      </c>
      <c r="W687">
        <v>98.17</v>
      </c>
      <c r="X687">
        <v>89394</v>
      </c>
      <c r="Y687" t="s">
        <v>3216</v>
      </c>
    </row>
    <row r="688" spans="1:25" x14ac:dyDescent="0.2">
      <c r="A688">
        <v>1561</v>
      </c>
      <c r="B688" t="s">
        <v>1428</v>
      </c>
      <c r="C688" t="s">
        <v>13</v>
      </c>
      <c r="D688">
        <v>0.02</v>
      </c>
      <c r="E688">
        <v>11.34</v>
      </c>
      <c r="F688">
        <v>11.25</v>
      </c>
      <c r="G688" t="s">
        <v>14</v>
      </c>
      <c r="H688" t="s">
        <v>70</v>
      </c>
      <c r="I688" t="s">
        <v>24</v>
      </c>
      <c r="J688" t="s">
        <v>64</v>
      </c>
      <c r="K688" t="s">
        <v>49</v>
      </c>
      <c r="L688" t="s">
        <v>1429</v>
      </c>
      <c r="M688">
        <v>0.36</v>
      </c>
      <c r="N688" t="s">
        <v>8</v>
      </c>
      <c r="O688" t="s">
        <v>28</v>
      </c>
      <c r="P688" t="s">
        <v>163</v>
      </c>
      <c r="Q688" t="s">
        <v>1430</v>
      </c>
      <c r="R688">
        <v>76063</v>
      </c>
      <c r="S688">
        <v>42064</v>
      </c>
      <c r="T688">
        <v>42065</v>
      </c>
      <c r="U688">
        <v>-155.21</v>
      </c>
      <c r="V688">
        <v>9</v>
      </c>
      <c r="W688">
        <v>105.75</v>
      </c>
      <c r="X688">
        <v>88093</v>
      </c>
      <c r="Y688" t="s">
        <v>3216</v>
      </c>
    </row>
    <row r="689" spans="1:25" x14ac:dyDescent="0.2">
      <c r="A689">
        <v>1764</v>
      </c>
      <c r="B689" t="s">
        <v>687</v>
      </c>
      <c r="C689" t="s">
        <v>13</v>
      </c>
      <c r="D689">
        <v>0.06</v>
      </c>
      <c r="E689">
        <v>19.98</v>
      </c>
      <c r="F689">
        <v>10.49</v>
      </c>
      <c r="G689" t="s">
        <v>14</v>
      </c>
      <c r="H689" t="s">
        <v>15</v>
      </c>
      <c r="I689" t="s">
        <v>4</v>
      </c>
      <c r="J689" t="s">
        <v>102</v>
      </c>
      <c r="K689" t="s">
        <v>49</v>
      </c>
      <c r="L689" t="s">
        <v>1431</v>
      </c>
      <c r="M689">
        <v>0.49</v>
      </c>
      <c r="N689" t="s">
        <v>8</v>
      </c>
      <c r="O689" t="s">
        <v>9</v>
      </c>
      <c r="P689" t="s">
        <v>99</v>
      </c>
      <c r="Q689" t="s">
        <v>689</v>
      </c>
      <c r="R689">
        <v>34698</v>
      </c>
      <c r="S689">
        <v>42064</v>
      </c>
      <c r="T689">
        <v>42066</v>
      </c>
      <c r="U689">
        <v>514.17719999999997</v>
      </c>
      <c r="V689">
        <v>5</v>
      </c>
      <c r="W689">
        <v>103.37</v>
      </c>
      <c r="X689">
        <v>89776</v>
      </c>
      <c r="Y689" t="s">
        <v>3215</v>
      </c>
    </row>
    <row r="690" spans="1:25" x14ac:dyDescent="0.2">
      <c r="A690">
        <v>1764</v>
      </c>
      <c r="B690" t="s">
        <v>687</v>
      </c>
      <c r="C690" t="s">
        <v>13</v>
      </c>
      <c r="D690">
        <v>0.08</v>
      </c>
      <c r="E690">
        <v>1.76</v>
      </c>
      <c r="F690">
        <v>4.8600000000000003</v>
      </c>
      <c r="G690" t="s">
        <v>14</v>
      </c>
      <c r="H690" t="s">
        <v>15</v>
      </c>
      <c r="I690" t="s">
        <v>4</v>
      </c>
      <c r="J690" t="s">
        <v>102</v>
      </c>
      <c r="K690" t="s">
        <v>49</v>
      </c>
      <c r="L690" t="s">
        <v>582</v>
      </c>
      <c r="M690">
        <v>0.41</v>
      </c>
      <c r="N690" t="s">
        <v>8</v>
      </c>
      <c r="O690" t="s">
        <v>9</v>
      </c>
      <c r="P690" t="s">
        <v>99</v>
      </c>
      <c r="Q690" t="s">
        <v>689</v>
      </c>
      <c r="R690">
        <v>34698</v>
      </c>
      <c r="S690">
        <v>42064</v>
      </c>
      <c r="T690">
        <v>42065</v>
      </c>
      <c r="U690">
        <v>235.65600000000001</v>
      </c>
      <c r="V690">
        <v>23</v>
      </c>
      <c r="W690">
        <v>40.22</v>
      </c>
      <c r="X690">
        <v>89776</v>
      </c>
      <c r="Y690" t="s">
        <v>3215</v>
      </c>
    </row>
    <row r="691" spans="1:25" x14ac:dyDescent="0.2">
      <c r="A691">
        <v>1917</v>
      </c>
      <c r="B691" t="s">
        <v>1432</v>
      </c>
      <c r="C691" t="s">
        <v>13</v>
      </c>
      <c r="D691">
        <v>0.08</v>
      </c>
      <c r="E691">
        <v>22.23</v>
      </c>
      <c r="F691">
        <v>3.63</v>
      </c>
      <c r="G691" t="s">
        <v>14</v>
      </c>
      <c r="H691" t="s">
        <v>47</v>
      </c>
      <c r="I691" t="s">
        <v>4</v>
      </c>
      <c r="J691" t="s">
        <v>102</v>
      </c>
      <c r="K691" t="s">
        <v>18</v>
      </c>
      <c r="L691" t="s">
        <v>1433</v>
      </c>
      <c r="M691">
        <v>0.52</v>
      </c>
      <c r="N691" t="s">
        <v>8</v>
      </c>
      <c r="O691" t="s">
        <v>9</v>
      </c>
      <c r="P691" t="s">
        <v>20</v>
      </c>
      <c r="Q691" t="s">
        <v>1434</v>
      </c>
      <c r="R691">
        <v>72113</v>
      </c>
      <c r="S691">
        <v>42064</v>
      </c>
      <c r="T691">
        <v>42066</v>
      </c>
      <c r="U691">
        <v>-29.61</v>
      </c>
      <c r="V691">
        <v>10</v>
      </c>
      <c r="W691">
        <v>210.33</v>
      </c>
      <c r="X691">
        <v>85897</v>
      </c>
      <c r="Y691" t="s">
        <v>3215</v>
      </c>
    </row>
    <row r="692" spans="1:25" x14ac:dyDescent="0.2">
      <c r="A692">
        <v>2437</v>
      </c>
      <c r="B692" t="s">
        <v>1435</v>
      </c>
      <c r="C692" t="s">
        <v>23</v>
      </c>
      <c r="D692">
        <v>0.09</v>
      </c>
      <c r="E692">
        <v>90.97</v>
      </c>
      <c r="F692">
        <v>14</v>
      </c>
      <c r="G692" t="s">
        <v>2</v>
      </c>
      <c r="H692" t="s">
        <v>47</v>
      </c>
      <c r="I692" t="s">
        <v>16</v>
      </c>
      <c r="J692" t="s">
        <v>32</v>
      </c>
      <c r="K692" t="s">
        <v>33</v>
      </c>
      <c r="L692" t="s">
        <v>1086</v>
      </c>
      <c r="M692">
        <v>0.36</v>
      </c>
      <c r="N692" t="s">
        <v>8</v>
      </c>
      <c r="O692" t="s">
        <v>28</v>
      </c>
      <c r="P692" t="s">
        <v>333</v>
      </c>
      <c r="Q692" t="s">
        <v>1436</v>
      </c>
      <c r="R692">
        <v>53150</v>
      </c>
      <c r="S692">
        <v>42064</v>
      </c>
      <c r="T692">
        <v>42066</v>
      </c>
      <c r="U692">
        <v>35.29</v>
      </c>
      <c r="V692">
        <v>3</v>
      </c>
      <c r="W692">
        <v>260</v>
      </c>
      <c r="X692">
        <v>90301</v>
      </c>
      <c r="Y692" t="s">
        <v>3216</v>
      </c>
    </row>
    <row r="693" spans="1:25" x14ac:dyDescent="0.2">
      <c r="A693">
        <v>2454</v>
      </c>
      <c r="B693" t="s">
        <v>1437</v>
      </c>
      <c r="C693" t="s">
        <v>92</v>
      </c>
      <c r="D693">
        <v>0.06</v>
      </c>
      <c r="E693">
        <v>3499.99</v>
      </c>
      <c r="F693">
        <v>24.49</v>
      </c>
      <c r="G693" t="s">
        <v>63</v>
      </c>
      <c r="H693" t="s">
        <v>70</v>
      </c>
      <c r="I693" t="s">
        <v>16</v>
      </c>
      <c r="J693" t="s">
        <v>39</v>
      </c>
      <c r="K693" t="s">
        <v>40</v>
      </c>
      <c r="L693" t="s">
        <v>494</v>
      </c>
      <c r="M693">
        <v>0.37</v>
      </c>
      <c r="N693" t="s">
        <v>8</v>
      </c>
      <c r="O693" t="s">
        <v>9</v>
      </c>
      <c r="P693" t="s">
        <v>140</v>
      </c>
      <c r="Q693" t="s">
        <v>1438</v>
      </c>
      <c r="R693">
        <v>35244</v>
      </c>
      <c r="S693">
        <v>42064</v>
      </c>
      <c r="T693">
        <v>42067</v>
      </c>
      <c r="U693">
        <v>-68.432000000000002</v>
      </c>
      <c r="V693">
        <v>1</v>
      </c>
      <c r="W693">
        <v>3550.28</v>
      </c>
      <c r="X693">
        <v>89219</v>
      </c>
      <c r="Y693" t="s">
        <v>3215</v>
      </c>
    </row>
    <row r="694" spans="1:25" x14ac:dyDescent="0.2">
      <c r="A694">
        <v>1882</v>
      </c>
      <c r="B694" t="s">
        <v>1439</v>
      </c>
      <c r="C694" t="s">
        <v>46</v>
      </c>
      <c r="D694">
        <v>0.09</v>
      </c>
      <c r="E694">
        <v>5.78</v>
      </c>
      <c r="F694">
        <v>5.67</v>
      </c>
      <c r="G694" t="s">
        <v>14</v>
      </c>
      <c r="H694" t="s">
        <v>47</v>
      </c>
      <c r="I694" t="s">
        <v>24</v>
      </c>
      <c r="J694" t="s">
        <v>64</v>
      </c>
      <c r="K694" t="s">
        <v>49</v>
      </c>
      <c r="L694" t="s">
        <v>591</v>
      </c>
      <c r="M694">
        <v>0.36</v>
      </c>
      <c r="N694" t="s">
        <v>8</v>
      </c>
      <c r="O694" t="s">
        <v>87</v>
      </c>
      <c r="P694" t="s">
        <v>373</v>
      </c>
      <c r="Q694" t="s">
        <v>1440</v>
      </c>
      <c r="R694">
        <v>7036</v>
      </c>
      <c r="S694">
        <v>42064</v>
      </c>
      <c r="T694">
        <v>42066</v>
      </c>
      <c r="U694">
        <v>-7.96</v>
      </c>
      <c r="V694">
        <v>1</v>
      </c>
      <c r="W694">
        <v>11.35</v>
      </c>
      <c r="X694">
        <v>87378</v>
      </c>
      <c r="Y694" t="s">
        <v>3218</v>
      </c>
    </row>
    <row r="695" spans="1:25" x14ac:dyDescent="0.2">
      <c r="A695">
        <v>1885</v>
      </c>
      <c r="B695" t="s">
        <v>1441</v>
      </c>
      <c r="C695" t="s">
        <v>46</v>
      </c>
      <c r="D695">
        <v>0.05</v>
      </c>
      <c r="E695">
        <v>535.64</v>
      </c>
      <c r="F695">
        <v>14.7</v>
      </c>
      <c r="G695" t="s">
        <v>2</v>
      </c>
      <c r="H695" t="s">
        <v>47</v>
      </c>
      <c r="I695" t="s">
        <v>16</v>
      </c>
      <c r="J695" t="s">
        <v>32</v>
      </c>
      <c r="K695" t="s">
        <v>33</v>
      </c>
      <c r="L695" t="s">
        <v>1442</v>
      </c>
      <c r="M695">
        <v>0.59</v>
      </c>
      <c r="N695" t="s">
        <v>8</v>
      </c>
      <c r="O695" t="s">
        <v>87</v>
      </c>
      <c r="P695" t="s">
        <v>560</v>
      </c>
      <c r="Q695" t="s">
        <v>1443</v>
      </c>
      <c r="R695">
        <v>2806</v>
      </c>
      <c r="S695">
        <v>42064</v>
      </c>
      <c r="T695">
        <v>42066</v>
      </c>
      <c r="U695">
        <v>4407.4399999999996</v>
      </c>
      <c r="V695">
        <v>15</v>
      </c>
      <c r="W695">
        <v>7029.1</v>
      </c>
      <c r="X695">
        <v>87378</v>
      </c>
      <c r="Y695" t="s">
        <v>3218</v>
      </c>
    </row>
    <row r="696" spans="1:25" x14ac:dyDescent="0.2">
      <c r="A696">
        <v>3187</v>
      </c>
      <c r="B696" t="s">
        <v>1444</v>
      </c>
      <c r="C696" t="s">
        <v>13</v>
      </c>
      <c r="D696">
        <v>0.08</v>
      </c>
      <c r="E696">
        <v>170.98</v>
      </c>
      <c r="F696">
        <v>35.89</v>
      </c>
      <c r="G696" t="s">
        <v>2</v>
      </c>
      <c r="H696" t="s">
        <v>3</v>
      </c>
      <c r="I696" t="s">
        <v>4</v>
      </c>
      <c r="J696" t="s">
        <v>93</v>
      </c>
      <c r="K696" t="s">
        <v>6</v>
      </c>
      <c r="L696" t="s">
        <v>1445</v>
      </c>
      <c r="M696">
        <v>0.66</v>
      </c>
      <c r="N696" t="s">
        <v>8</v>
      </c>
      <c r="O696" t="s">
        <v>9</v>
      </c>
      <c r="P696" t="s">
        <v>99</v>
      </c>
      <c r="Q696" t="s">
        <v>1446</v>
      </c>
      <c r="R696">
        <v>33569</v>
      </c>
      <c r="S696">
        <v>42065</v>
      </c>
      <c r="T696">
        <v>42067</v>
      </c>
      <c r="U696">
        <v>-119.812</v>
      </c>
      <c r="V696">
        <v>1</v>
      </c>
      <c r="W696">
        <v>199.48</v>
      </c>
      <c r="X696">
        <v>89025</v>
      </c>
      <c r="Y696" t="s">
        <v>3215</v>
      </c>
    </row>
    <row r="697" spans="1:25" x14ac:dyDescent="0.2">
      <c r="A697">
        <v>64</v>
      </c>
      <c r="B697" t="s">
        <v>1447</v>
      </c>
      <c r="C697" t="s">
        <v>46</v>
      </c>
      <c r="D697">
        <v>0</v>
      </c>
      <c r="E697">
        <v>3.69</v>
      </c>
      <c r="F697">
        <v>0.5</v>
      </c>
      <c r="G697" t="s">
        <v>14</v>
      </c>
      <c r="H697" t="s">
        <v>3</v>
      </c>
      <c r="I697" t="s">
        <v>24</v>
      </c>
      <c r="J697" t="s">
        <v>128</v>
      </c>
      <c r="K697" t="s">
        <v>49</v>
      </c>
      <c r="L697" t="s">
        <v>1448</v>
      </c>
      <c r="M697">
        <v>0.38</v>
      </c>
      <c r="N697" t="s">
        <v>8</v>
      </c>
      <c r="O697" t="s">
        <v>9</v>
      </c>
      <c r="P697" t="s">
        <v>218</v>
      </c>
      <c r="Q697" t="s">
        <v>1449</v>
      </c>
      <c r="R697">
        <v>24153</v>
      </c>
      <c r="S697">
        <v>42065</v>
      </c>
      <c r="T697">
        <v>42067</v>
      </c>
      <c r="U697">
        <v>-37.5291</v>
      </c>
      <c r="V697">
        <v>1</v>
      </c>
      <c r="W697">
        <v>4</v>
      </c>
      <c r="X697">
        <v>87406</v>
      </c>
      <c r="Y697" t="s">
        <v>3215</v>
      </c>
    </row>
    <row r="698" spans="1:25" x14ac:dyDescent="0.2">
      <c r="A698">
        <v>64</v>
      </c>
      <c r="B698" t="s">
        <v>1447</v>
      </c>
      <c r="C698" t="s">
        <v>46</v>
      </c>
      <c r="D698">
        <v>0.02</v>
      </c>
      <c r="E698">
        <v>175.99</v>
      </c>
      <c r="F698">
        <v>4.99</v>
      </c>
      <c r="G698" t="s">
        <v>63</v>
      </c>
      <c r="H698" t="s">
        <v>3</v>
      </c>
      <c r="I698" t="s">
        <v>16</v>
      </c>
      <c r="J698" t="s">
        <v>111</v>
      </c>
      <c r="K698" t="s">
        <v>49</v>
      </c>
      <c r="L698" t="s">
        <v>1225</v>
      </c>
      <c r="M698">
        <v>0.59</v>
      </c>
      <c r="N698" t="s">
        <v>8</v>
      </c>
      <c r="O698" t="s">
        <v>9</v>
      </c>
      <c r="P698" t="s">
        <v>218</v>
      </c>
      <c r="Q698" t="s">
        <v>1449</v>
      </c>
      <c r="R698">
        <v>24153</v>
      </c>
      <c r="S698">
        <v>42065</v>
      </c>
      <c r="T698">
        <v>42065</v>
      </c>
      <c r="U698">
        <v>101.49</v>
      </c>
      <c r="V698">
        <v>4</v>
      </c>
      <c r="W698">
        <v>589.79999999999995</v>
      </c>
      <c r="X698">
        <v>87406</v>
      </c>
      <c r="Y698" t="s">
        <v>3215</v>
      </c>
    </row>
    <row r="699" spans="1:25" x14ac:dyDescent="0.2">
      <c r="A699">
        <v>2877</v>
      </c>
      <c r="B699" t="s">
        <v>1450</v>
      </c>
      <c r="C699" t="s">
        <v>46</v>
      </c>
      <c r="D699">
        <v>0</v>
      </c>
      <c r="E699">
        <v>8.33</v>
      </c>
      <c r="F699">
        <v>1.99</v>
      </c>
      <c r="G699" t="s">
        <v>63</v>
      </c>
      <c r="H699" t="s">
        <v>15</v>
      </c>
      <c r="I699" t="s">
        <v>16</v>
      </c>
      <c r="J699" t="s">
        <v>17</v>
      </c>
      <c r="K699" t="s">
        <v>18</v>
      </c>
      <c r="L699" t="s">
        <v>1150</v>
      </c>
      <c r="M699">
        <v>0.52</v>
      </c>
      <c r="N699" t="s">
        <v>8</v>
      </c>
      <c r="O699" t="s">
        <v>87</v>
      </c>
      <c r="P699" t="s">
        <v>293</v>
      </c>
      <c r="Q699" t="s">
        <v>1451</v>
      </c>
      <c r="R699">
        <v>44070</v>
      </c>
      <c r="S699">
        <v>42065</v>
      </c>
      <c r="T699">
        <v>42067</v>
      </c>
      <c r="U699">
        <v>74.181899999999999</v>
      </c>
      <c r="V699">
        <v>12</v>
      </c>
      <c r="W699">
        <v>107.51</v>
      </c>
      <c r="X699">
        <v>91492</v>
      </c>
      <c r="Y699" t="s">
        <v>3218</v>
      </c>
    </row>
    <row r="700" spans="1:25" x14ac:dyDescent="0.2">
      <c r="A700">
        <v>2878</v>
      </c>
      <c r="B700" t="s">
        <v>1452</v>
      </c>
      <c r="C700" t="s">
        <v>46</v>
      </c>
      <c r="D700">
        <v>0</v>
      </c>
      <c r="E700">
        <v>8.33</v>
      </c>
      <c r="F700">
        <v>1.99</v>
      </c>
      <c r="G700" t="s">
        <v>63</v>
      </c>
      <c r="H700" t="s">
        <v>15</v>
      </c>
      <c r="I700" t="s">
        <v>16</v>
      </c>
      <c r="J700" t="s">
        <v>17</v>
      </c>
      <c r="K700" t="s">
        <v>18</v>
      </c>
      <c r="L700" t="s">
        <v>1150</v>
      </c>
      <c r="M700">
        <v>0.52</v>
      </c>
      <c r="N700" t="s">
        <v>8</v>
      </c>
      <c r="O700" t="s">
        <v>35</v>
      </c>
      <c r="P700" t="s">
        <v>42</v>
      </c>
      <c r="Q700" t="s">
        <v>118</v>
      </c>
      <c r="R700">
        <v>98107</v>
      </c>
      <c r="S700">
        <v>42065</v>
      </c>
      <c r="T700">
        <v>42067</v>
      </c>
      <c r="U700">
        <v>82.31</v>
      </c>
      <c r="V700">
        <v>47</v>
      </c>
      <c r="W700">
        <v>421.08</v>
      </c>
      <c r="X700">
        <v>54369</v>
      </c>
      <c r="Y700" t="s">
        <v>3217</v>
      </c>
    </row>
    <row r="701" spans="1:25" x14ac:dyDescent="0.2">
      <c r="A701">
        <v>3067</v>
      </c>
      <c r="B701" t="s">
        <v>1453</v>
      </c>
      <c r="C701" t="s">
        <v>46</v>
      </c>
      <c r="D701">
        <v>0.06</v>
      </c>
      <c r="E701">
        <v>355.98</v>
      </c>
      <c r="F701">
        <v>58.92</v>
      </c>
      <c r="G701" t="s">
        <v>2</v>
      </c>
      <c r="H701" t="s">
        <v>15</v>
      </c>
      <c r="I701" t="s">
        <v>4</v>
      </c>
      <c r="J701" t="s">
        <v>85</v>
      </c>
      <c r="K701" t="s">
        <v>33</v>
      </c>
      <c r="L701" t="s">
        <v>670</v>
      </c>
      <c r="M701">
        <v>0.64</v>
      </c>
      <c r="N701" t="s">
        <v>8</v>
      </c>
      <c r="O701" t="s">
        <v>87</v>
      </c>
      <c r="P701" t="s">
        <v>293</v>
      </c>
      <c r="Q701" t="s">
        <v>1454</v>
      </c>
      <c r="R701">
        <v>44515</v>
      </c>
      <c r="S701">
        <v>42065</v>
      </c>
      <c r="T701">
        <v>42066</v>
      </c>
      <c r="U701">
        <v>1660.92</v>
      </c>
      <c r="V701">
        <v>14</v>
      </c>
      <c r="W701">
        <v>5086.08</v>
      </c>
      <c r="X701">
        <v>91376</v>
      </c>
      <c r="Y701" t="s">
        <v>3218</v>
      </c>
    </row>
    <row r="702" spans="1:25" x14ac:dyDescent="0.2">
      <c r="A702">
        <v>1686</v>
      </c>
      <c r="B702" t="s">
        <v>1455</v>
      </c>
      <c r="C702" t="s">
        <v>23</v>
      </c>
      <c r="D702">
        <v>0.08</v>
      </c>
      <c r="E702">
        <v>2.08</v>
      </c>
      <c r="F702">
        <v>5.33</v>
      </c>
      <c r="G702" t="s">
        <v>14</v>
      </c>
      <c r="H702" t="s">
        <v>70</v>
      </c>
      <c r="I702" t="s">
        <v>4</v>
      </c>
      <c r="J702" t="s">
        <v>102</v>
      </c>
      <c r="K702" t="s">
        <v>49</v>
      </c>
      <c r="L702" t="s">
        <v>435</v>
      </c>
      <c r="M702">
        <v>0.43</v>
      </c>
      <c r="N702" t="s">
        <v>8</v>
      </c>
      <c r="O702" t="s">
        <v>28</v>
      </c>
      <c r="P702" t="s">
        <v>79</v>
      </c>
      <c r="Q702" t="s">
        <v>1456</v>
      </c>
      <c r="R702">
        <v>60123</v>
      </c>
      <c r="S702">
        <v>42066</v>
      </c>
      <c r="T702">
        <v>42073</v>
      </c>
      <c r="U702">
        <v>-129.01</v>
      </c>
      <c r="V702">
        <v>9</v>
      </c>
      <c r="W702">
        <v>19.670000000000002</v>
      </c>
      <c r="X702">
        <v>86973</v>
      </c>
      <c r="Y702" t="s">
        <v>3216</v>
      </c>
    </row>
    <row r="703" spans="1:25" x14ac:dyDescent="0.2">
      <c r="A703">
        <v>428</v>
      </c>
      <c r="B703" t="s">
        <v>487</v>
      </c>
      <c r="C703" t="s">
        <v>46</v>
      </c>
      <c r="D703">
        <v>0.05</v>
      </c>
      <c r="E703">
        <v>10.98</v>
      </c>
      <c r="F703">
        <v>4.8</v>
      </c>
      <c r="G703" t="s">
        <v>14</v>
      </c>
      <c r="H703" t="s">
        <v>70</v>
      </c>
      <c r="I703" t="s">
        <v>24</v>
      </c>
      <c r="J703" t="s">
        <v>321</v>
      </c>
      <c r="K703" t="s">
        <v>49</v>
      </c>
      <c r="L703" t="s">
        <v>1457</v>
      </c>
      <c r="M703">
        <v>0.36</v>
      </c>
      <c r="N703" t="s">
        <v>8</v>
      </c>
      <c r="O703" t="s">
        <v>35</v>
      </c>
      <c r="P703" t="s">
        <v>272</v>
      </c>
      <c r="Q703" t="s">
        <v>489</v>
      </c>
      <c r="R703">
        <v>89701</v>
      </c>
      <c r="S703">
        <v>42066</v>
      </c>
      <c r="T703">
        <v>42068</v>
      </c>
      <c r="U703">
        <v>90.62</v>
      </c>
      <c r="V703">
        <v>22</v>
      </c>
      <c r="W703">
        <v>243.11</v>
      </c>
      <c r="X703">
        <v>88480</v>
      </c>
      <c r="Y703" t="s">
        <v>3217</v>
      </c>
    </row>
    <row r="704" spans="1:25" x14ac:dyDescent="0.2">
      <c r="A704">
        <v>568</v>
      </c>
      <c r="B704" t="s">
        <v>1458</v>
      </c>
      <c r="C704" t="s">
        <v>1</v>
      </c>
      <c r="D704">
        <v>0.02</v>
      </c>
      <c r="E704">
        <v>280.98</v>
      </c>
      <c r="F704">
        <v>57</v>
      </c>
      <c r="G704" t="s">
        <v>2</v>
      </c>
      <c r="H704" t="s">
        <v>15</v>
      </c>
      <c r="I704" t="s">
        <v>4</v>
      </c>
      <c r="J704" t="s">
        <v>85</v>
      </c>
      <c r="K704" t="s">
        <v>33</v>
      </c>
      <c r="L704" t="s">
        <v>838</v>
      </c>
      <c r="M704">
        <v>0.78</v>
      </c>
      <c r="N704" t="s">
        <v>8</v>
      </c>
      <c r="O704" t="s">
        <v>9</v>
      </c>
      <c r="P704" t="s">
        <v>10</v>
      </c>
      <c r="Q704" t="s">
        <v>1459</v>
      </c>
      <c r="R704">
        <v>39701</v>
      </c>
      <c r="S704">
        <v>42067</v>
      </c>
      <c r="T704">
        <v>42068</v>
      </c>
      <c r="U704">
        <v>1141.7940000000001</v>
      </c>
      <c r="V704">
        <v>4</v>
      </c>
      <c r="W704">
        <v>1128.74</v>
      </c>
      <c r="X704">
        <v>88879</v>
      </c>
      <c r="Y704" t="s">
        <v>3215</v>
      </c>
    </row>
    <row r="705" spans="1:25" x14ac:dyDescent="0.2">
      <c r="A705">
        <v>3133</v>
      </c>
      <c r="B705" t="s">
        <v>537</v>
      </c>
      <c r="C705" t="s">
        <v>1</v>
      </c>
      <c r="D705">
        <v>0.08</v>
      </c>
      <c r="E705">
        <v>5.4</v>
      </c>
      <c r="F705">
        <v>7.78</v>
      </c>
      <c r="G705" t="s">
        <v>14</v>
      </c>
      <c r="H705" t="s">
        <v>70</v>
      </c>
      <c r="I705" t="s">
        <v>24</v>
      </c>
      <c r="J705" t="s">
        <v>48</v>
      </c>
      <c r="K705" t="s">
        <v>49</v>
      </c>
      <c r="L705" t="s">
        <v>1460</v>
      </c>
      <c r="M705">
        <v>0.37</v>
      </c>
      <c r="N705" t="s">
        <v>8</v>
      </c>
      <c r="O705" t="s">
        <v>28</v>
      </c>
      <c r="P705" t="s">
        <v>79</v>
      </c>
      <c r="Q705" t="s">
        <v>538</v>
      </c>
      <c r="R705">
        <v>60540</v>
      </c>
      <c r="S705">
        <v>42067</v>
      </c>
      <c r="T705">
        <v>42067</v>
      </c>
      <c r="U705">
        <v>-44.067999999999998</v>
      </c>
      <c r="V705">
        <v>4</v>
      </c>
      <c r="W705">
        <v>25.35</v>
      </c>
      <c r="X705">
        <v>86792</v>
      </c>
      <c r="Y705" t="s">
        <v>3216</v>
      </c>
    </row>
    <row r="706" spans="1:25" x14ac:dyDescent="0.2">
      <c r="A706">
        <v>3133</v>
      </c>
      <c r="B706" t="s">
        <v>537</v>
      </c>
      <c r="C706" t="s">
        <v>1</v>
      </c>
      <c r="D706">
        <v>0.09</v>
      </c>
      <c r="E706">
        <v>8.4600000000000009</v>
      </c>
      <c r="F706">
        <v>8.99</v>
      </c>
      <c r="G706" t="s">
        <v>63</v>
      </c>
      <c r="H706" t="s">
        <v>70</v>
      </c>
      <c r="I706" t="s">
        <v>16</v>
      </c>
      <c r="J706" t="s">
        <v>17</v>
      </c>
      <c r="K706" t="s">
        <v>18</v>
      </c>
      <c r="L706" t="s">
        <v>1461</v>
      </c>
      <c r="M706">
        <v>0.79</v>
      </c>
      <c r="N706" t="s">
        <v>8</v>
      </c>
      <c r="O706" t="s">
        <v>28</v>
      </c>
      <c r="P706" t="s">
        <v>79</v>
      </c>
      <c r="Q706" t="s">
        <v>538</v>
      </c>
      <c r="R706">
        <v>60540</v>
      </c>
      <c r="S706">
        <v>42067</v>
      </c>
      <c r="T706">
        <v>42070</v>
      </c>
      <c r="U706">
        <v>-100.51</v>
      </c>
      <c r="V706">
        <v>5</v>
      </c>
      <c r="W706">
        <v>45.03</v>
      </c>
      <c r="X706">
        <v>86792</v>
      </c>
      <c r="Y706" t="s">
        <v>3216</v>
      </c>
    </row>
    <row r="707" spans="1:25" x14ac:dyDescent="0.2">
      <c r="A707">
        <v>3133</v>
      </c>
      <c r="B707" t="s">
        <v>537</v>
      </c>
      <c r="C707" t="s">
        <v>1</v>
      </c>
      <c r="D707">
        <v>0.21</v>
      </c>
      <c r="E707">
        <v>14.98</v>
      </c>
      <c r="F707">
        <v>8.99</v>
      </c>
      <c r="G707" t="s">
        <v>14</v>
      </c>
      <c r="H707" t="s">
        <v>70</v>
      </c>
      <c r="I707" t="s">
        <v>4</v>
      </c>
      <c r="J707" t="s">
        <v>102</v>
      </c>
      <c r="K707" t="s">
        <v>18</v>
      </c>
      <c r="L707" t="s">
        <v>1462</v>
      </c>
      <c r="M707">
        <v>0.39</v>
      </c>
      <c r="N707" t="s">
        <v>8</v>
      </c>
      <c r="O707" t="s">
        <v>28</v>
      </c>
      <c r="P707" t="s">
        <v>79</v>
      </c>
      <c r="Q707" t="s">
        <v>538</v>
      </c>
      <c r="R707">
        <v>60540</v>
      </c>
      <c r="S707">
        <v>42067</v>
      </c>
      <c r="T707">
        <v>42068</v>
      </c>
      <c r="U707">
        <v>-17.75</v>
      </c>
      <c r="V707">
        <v>10</v>
      </c>
      <c r="W707">
        <v>153.87</v>
      </c>
      <c r="X707">
        <v>86792</v>
      </c>
      <c r="Y707" t="s">
        <v>3216</v>
      </c>
    </row>
    <row r="708" spans="1:25" x14ac:dyDescent="0.2">
      <c r="A708">
        <v>3133</v>
      </c>
      <c r="B708" t="s">
        <v>537</v>
      </c>
      <c r="C708" t="s">
        <v>1</v>
      </c>
      <c r="D708">
        <v>0.04</v>
      </c>
      <c r="E708">
        <v>155.99</v>
      </c>
      <c r="F708">
        <v>8.08</v>
      </c>
      <c r="G708" t="s">
        <v>14</v>
      </c>
      <c r="H708" t="s">
        <v>70</v>
      </c>
      <c r="I708" t="s">
        <v>16</v>
      </c>
      <c r="J708" t="s">
        <v>111</v>
      </c>
      <c r="K708" t="s">
        <v>49</v>
      </c>
      <c r="L708" t="s">
        <v>1463</v>
      </c>
      <c r="M708">
        <v>0.6</v>
      </c>
      <c r="N708" t="s">
        <v>8</v>
      </c>
      <c r="O708" t="s">
        <v>28</v>
      </c>
      <c r="P708" t="s">
        <v>79</v>
      </c>
      <c r="Q708" t="s">
        <v>538</v>
      </c>
      <c r="R708">
        <v>60540</v>
      </c>
      <c r="S708">
        <v>42067</v>
      </c>
      <c r="T708">
        <v>42068</v>
      </c>
      <c r="U708">
        <v>1374.9480000000001</v>
      </c>
      <c r="V708">
        <v>22</v>
      </c>
      <c r="W708">
        <v>2800.33</v>
      </c>
      <c r="X708">
        <v>86792</v>
      </c>
      <c r="Y708" t="s">
        <v>3216</v>
      </c>
    </row>
    <row r="709" spans="1:25" x14ac:dyDescent="0.2">
      <c r="A709">
        <v>1005</v>
      </c>
      <c r="B709" t="s">
        <v>1373</v>
      </c>
      <c r="C709" t="s">
        <v>23</v>
      </c>
      <c r="D709">
        <v>0.06</v>
      </c>
      <c r="E709">
        <v>10.14</v>
      </c>
      <c r="F709">
        <v>2.27</v>
      </c>
      <c r="G709" t="s">
        <v>14</v>
      </c>
      <c r="H709" t="s">
        <v>3</v>
      </c>
      <c r="I709" t="s">
        <v>24</v>
      </c>
      <c r="J709" t="s">
        <v>64</v>
      </c>
      <c r="K709" t="s">
        <v>26</v>
      </c>
      <c r="L709" t="s">
        <v>147</v>
      </c>
      <c r="M709">
        <v>0.36</v>
      </c>
      <c r="N709" t="s">
        <v>8</v>
      </c>
      <c r="O709" t="s">
        <v>28</v>
      </c>
      <c r="P709" t="s">
        <v>79</v>
      </c>
      <c r="Q709" t="s">
        <v>1375</v>
      </c>
      <c r="R709">
        <v>60089</v>
      </c>
      <c r="S709">
        <v>42067</v>
      </c>
      <c r="T709">
        <v>42067</v>
      </c>
      <c r="U709">
        <v>-3.88</v>
      </c>
      <c r="V709">
        <v>1</v>
      </c>
      <c r="W709">
        <v>12.18</v>
      </c>
      <c r="X709">
        <v>90043</v>
      </c>
      <c r="Y709" t="s">
        <v>3216</v>
      </c>
    </row>
    <row r="710" spans="1:25" x14ac:dyDescent="0.2">
      <c r="A710">
        <v>2358</v>
      </c>
      <c r="B710" t="s">
        <v>1142</v>
      </c>
      <c r="C710" t="s">
        <v>23</v>
      </c>
      <c r="D710">
        <v>0.1</v>
      </c>
      <c r="E710">
        <v>205.99</v>
      </c>
      <c r="F710">
        <v>8.99</v>
      </c>
      <c r="G710" t="s">
        <v>14</v>
      </c>
      <c r="H710" t="s">
        <v>70</v>
      </c>
      <c r="I710" t="s">
        <v>16</v>
      </c>
      <c r="J710" t="s">
        <v>111</v>
      </c>
      <c r="K710" t="s">
        <v>49</v>
      </c>
      <c r="L710" t="s">
        <v>639</v>
      </c>
      <c r="M710">
        <v>0.56000000000000005</v>
      </c>
      <c r="N710" t="s">
        <v>8</v>
      </c>
      <c r="O710" t="s">
        <v>9</v>
      </c>
      <c r="P710" t="s">
        <v>99</v>
      </c>
      <c r="Q710" t="s">
        <v>1072</v>
      </c>
      <c r="R710">
        <v>33311</v>
      </c>
      <c r="S710">
        <v>42067</v>
      </c>
      <c r="T710">
        <v>42071</v>
      </c>
      <c r="U710">
        <v>147</v>
      </c>
      <c r="V710">
        <v>2</v>
      </c>
      <c r="W710">
        <v>324.62</v>
      </c>
      <c r="X710">
        <v>88267</v>
      </c>
      <c r="Y710" t="s">
        <v>3215</v>
      </c>
    </row>
    <row r="711" spans="1:25" x14ac:dyDescent="0.2">
      <c r="A711">
        <v>91</v>
      </c>
      <c r="B711" t="s">
        <v>1222</v>
      </c>
      <c r="C711" t="s">
        <v>92</v>
      </c>
      <c r="D711">
        <v>0.06</v>
      </c>
      <c r="E711">
        <v>175.99</v>
      </c>
      <c r="F711">
        <v>8.99</v>
      </c>
      <c r="G711" t="s">
        <v>14</v>
      </c>
      <c r="H711" t="s">
        <v>70</v>
      </c>
      <c r="I711" t="s">
        <v>16</v>
      </c>
      <c r="J711" t="s">
        <v>111</v>
      </c>
      <c r="K711" t="s">
        <v>49</v>
      </c>
      <c r="L711" t="s">
        <v>1155</v>
      </c>
      <c r="M711">
        <v>0.56999999999999995</v>
      </c>
      <c r="N711" t="s">
        <v>8</v>
      </c>
      <c r="O711" t="s">
        <v>35</v>
      </c>
      <c r="P711" t="s">
        <v>66</v>
      </c>
      <c r="Q711" t="s">
        <v>1223</v>
      </c>
      <c r="R711">
        <v>94591</v>
      </c>
      <c r="S711">
        <v>42067</v>
      </c>
      <c r="T711">
        <v>42069</v>
      </c>
      <c r="U711">
        <v>2031.5070000000001</v>
      </c>
      <c r="V711">
        <v>23</v>
      </c>
      <c r="W711">
        <v>3363.53</v>
      </c>
      <c r="X711">
        <v>87177</v>
      </c>
      <c r="Y711" t="s">
        <v>3217</v>
      </c>
    </row>
    <row r="712" spans="1:25" x14ac:dyDescent="0.2">
      <c r="A712">
        <v>679</v>
      </c>
      <c r="B712" t="s">
        <v>1464</v>
      </c>
      <c r="C712" t="s">
        <v>92</v>
      </c>
      <c r="D712">
        <v>0.01</v>
      </c>
      <c r="E712">
        <v>3.95</v>
      </c>
      <c r="F712">
        <v>5.13</v>
      </c>
      <c r="G712" t="s">
        <v>14</v>
      </c>
      <c r="H712" t="s">
        <v>70</v>
      </c>
      <c r="I712" t="s">
        <v>24</v>
      </c>
      <c r="J712" t="s">
        <v>71</v>
      </c>
      <c r="K712" t="s">
        <v>49</v>
      </c>
      <c r="L712" t="s">
        <v>1465</v>
      </c>
      <c r="M712">
        <v>0.59</v>
      </c>
      <c r="N712" t="s">
        <v>8</v>
      </c>
      <c r="O712" t="s">
        <v>35</v>
      </c>
      <c r="P712" t="s">
        <v>42</v>
      </c>
      <c r="Q712" t="s">
        <v>1466</v>
      </c>
      <c r="R712">
        <v>98387</v>
      </c>
      <c r="S712">
        <v>42067</v>
      </c>
      <c r="T712">
        <v>42068</v>
      </c>
      <c r="U712">
        <v>-19.93</v>
      </c>
      <c r="V712">
        <v>2</v>
      </c>
      <c r="W712">
        <v>10.11</v>
      </c>
      <c r="X712">
        <v>88890</v>
      </c>
      <c r="Y712" t="s">
        <v>3217</v>
      </c>
    </row>
    <row r="713" spans="1:25" x14ac:dyDescent="0.2">
      <c r="A713">
        <v>679</v>
      </c>
      <c r="B713" t="s">
        <v>1464</v>
      </c>
      <c r="C713" t="s">
        <v>92</v>
      </c>
      <c r="D713">
        <v>0.02</v>
      </c>
      <c r="E713">
        <v>367.99</v>
      </c>
      <c r="F713">
        <v>19.989999999999998</v>
      </c>
      <c r="G713" t="s">
        <v>14</v>
      </c>
      <c r="H713" t="s">
        <v>70</v>
      </c>
      <c r="I713" t="s">
        <v>24</v>
      </c>
      <c r="J713" t="s">
        <v>48</v>
      </c>
      <c r="K713" t="s">
        <v>49</v>
      </c>
      <c r="L713" t="s">
        <v>1467</v>
      </c>
      <c r="M713">
        <v>0.4</v>
      </c>
      <c r="N713" t="s">
        <v>8</v>
      </c>
      <c r="O713" t="s">
        <v>35</v>
      </c>
      <c r="P713" t="s">
        <v>42</v>
      </c>
      <c r="Q713" t="s">
        <v>1466</v>
      </c>
      <c r="R713">
        <v>98387</v>
      </c>
      <c r="S713">
        <v>42067</v>
      </c>
      <c r="T713">
        <v>42068</v>
      </c>
      <c r="U713">
        <v>4568.6072999999997</v>
      </c>
      <c r="V713">
        <v>17</v>
      </c>
      <c r="W713">
        <v>6621.17</v>
      </c>
      <c r="X713">
        <v>88890</v>
      </c>
      <c r="Y713" t="s">
        <v>3217</v>
      </c>
    </row>
    <row r="714" spans="1:25" x14ac:dyDescent="0.2">
      <c r="A714">
        <v>680</v>
      </c>
      <c r="B714" t="s">
        <v>1468</v>
      </c>
      <c r="C714" t="s">
        <v>92</v>
      </c>
      <c r="D714">
        <v>0.04</v>
      </c>
      <c r="E714">
        <v>95.99</v>
      </c>
      <c r="F714">
        <v>4.9000000000000004</v>
      </c>
      <c r="G714" t="s">
        <v>14</v>
      </c>
      <c r="H714" t="s">
        <v>70</v>
      </c>
      <c r="I714" t="s">
        <v>16</v>
      </c>
      <c r="J714" t="s">
        <v>111</v>
      </c>
      <c r="K714" t="s">
        <v>49</v>
      </c>
      <c r="L714" t="s">
        <v>744</v>
      </c>
      <c r="M714">
        <v>0.56000000000000005</v>
      </c>
      <c r="N714" t="s">
        <v>8</v>
      </c>
      <c r="O714" t="s">
        <v>35</v>
      </c>
      <c r="P714" t="s">
        <v>42</v>
      </c>
      <c r="Q714" t="s">
        <v>1469</v>
      </c>
      <c r="R714">
        <v>99207</v>
      </c>
      <c r="S714">
        <v>42067</v>
      </c>
      <c r="T714">
        <v>42069</v>
      </c>
      <c r="U714">
        <v>-258.22500000000002</v>
      </c>
      <c r="V714">
        <v>3</v>
      </c>
      <c r="W714">
        <v>253.78</v>
      </c>
      <c r="X714">
        <v>88890</v>
      </c>
      <c r="Y714" t="s">
        <v>3217</v>
      </c>
    </row>
    <row r="715" spans="1:25" x14ac:dyDescent="0.2">
      <c r="A715">
        <v>2696</v>
      </c>
      <c r="B715" t="s">
        <v>1470</v>
      </c>
      <c r="C715" t="s">
        <v>1</v>
      </c>
      <c r="D715">
        <v>0.05</v>
      </c>
      <c r="E715">
        <v>107.53</v>
      </c>
      <c r="F715">
        <v>5.81</v>
      </c>
      <c r="G715" t="s">
        <v>14</v>
      </c>
      <c r="H715" t="s">
        <v>47</v>
      </c>
      <c r="I715" t="s">
        <v>4</v>
      </c>
      <c r="J715" t="s">
        <v>102</v>
      </c>
      <c r="K715" t="s">
        <v>120</v>
      </c>
      <c r="L715" t="s">
        <v>1471</v>
      </c>
      <c r="M715">
        <v>0.65</v>
      </c>
      <c r="N715" t="s">
        <v>8</v>
      </c>
      <c r="O715" t="s">
        <v>9</v>
      </c>
      <c r="P715" t="s">
        <v>140</v>
      </c>
      <c r="Q715" t="s">
        <v>1472</v>
      </c>
      <c r="R715">
        <v>35401</v>
      </c>
      <c r="S715">
        <v>42068</v>
      </c>
      <c r="T715">
        <v>42069</v>
      </c>
      <c r="U715">
        <v>-89.418000000000006</v>
      </c>
      <c r="V715">
        <v>6</v>
      </c>
      <c r="W715">
        <v>612.91999999999996</v>
      </c>
      <c r="X715">
        <v>87676</v>
      </c>
      <c r="Y715" t="s">
        <v>3215</v>
      </c>
    </row>
    <row r="716" spans="1:25" x14ac:dyDescent="0.2">
      <c r="A716">
        <v>2376</v>
      </c>
      <c r="B716" t="s">
        <v>1473</v>
      </c>
      <c r="C716" t="s">
        <v>13</v>
      </c>
      <c r="D716">
        <v>0.05</v>
      </c>
      <c r="E716">
        <v>3.28</v>
      </c>
      <c r="F716">
        <v>3.97</v>
      </c>
      <c r="G716" t="s">
        <v>14</v>
      </c>
      <c r="H716" t="s">
        <v>70</v>
      </c>
      <c r="I716" t="s">
        <v>24</v>
      </c>
      <c r="J716" t="s">
        <v>25</v>
      </c>
      <c r="K716" t="s">
        <v>26</v>
      </c>
      <c r="L716" t="s">
        <v>221</v>
      </c>
      <c r="M716">
        <v>0.56000000000000005</v>
      </c>
      <c r="N716" t="s">
        <v>8</v>
      </c>
      <c r="O716" t="s">
        <v>35</v>
      </c>
      <c r="P716" t="s">
        <v>466</v>
      </c>
      <c r="Q716" t="s">
        <v>1474</v>
      </c>
      <c r="R716">
        <v>83843</v>
      </c>
      <c r="S716">
        <v>42068</v>
      </c>
      <c r="T716">
        <v>42069</v>
      </c>
      <c r="U716">
        <v>-100.24</v>
      </c>
      <c r="V716">
        <v>18</v>
      </c>
      <c r="W716">
        <v>61.29</v>
      </c>
      <c r="X716">
        <v>91321</v>
      </c>
      <c r="Y716" t="s">
        <v>3217</v>
      </c>
    </row>
    <row r="717" spans="1:25" x14ac:dyDescent="0.2">
      <c r="A717">
        <v>2376</v>
      </c>
      <c r="B717" t="s">
        <v>1473</v>
      </c>
      <c r="C717" t="s">
        <v>13</v>
      </c>
      <c r="D717">
        <v>0.03</v>
      </c>
      <c r="E717">
        <v>6.98</v>
      </c>
      <c r="F717">
        <v>9.69</v>
      </c>
      <c r="G717" t="s">
        <v>14</v>
      </c>
      <c r="H717" t="s">
        <v>70</v>
      </c>
      <c r="I717" t="s">
        <v>24</v>
      </c>
      <c r="J717" t="s">
        <v>54</v>
      </c>
      <c r="K717" t="s">
        <v>49</v>
      </c>
      <c r="L717" t="s">
        <v>1475</v>
      </c>
      <c r="M717">
        <v>0.83</v>
      </c>
      <c r="N717" t="s">
        <v>8</v>
      </c>
      <c r="O717" t="s">
        <v>35</v>
      </c>
      <c r="P717" t="s">
        <v>466</v>
      </c>
      <c r="Q717" t="s">
        <v>1474</v>
      </c>
      <c r="R717">
        <v>83843</v>
      </c>
      <c r="S717">
        <v>42068</v>
      </c>
      <c r="T717">
        <v>42070</v>
      </c>
      <c r="U717">
        <v>-262.62</v>
      </c>
      <c r="V717">
        <v>15</v>
      </c>
      <c r="W717">
        <v>109.15</v>
      </c>
      <c r="X717">
        <v>91321</v>
      </c>
      <c r="Y717" t="s">
        <v>3217</v>
      </c>
    </row>
    <row r="718" spans="1:25" x14ac:dyDescent="0.2">
      <c r="A718">
        <v>670</v>
      </c>
      <c r="B718" t="s">
        <v>1476</v>
      </c>
      <c r="C718" t="s">
        <v>23</v>
      </c>
      <c r="D718">
        <v>0.08</v>
      </c>
      <c r="E718">
        <v>296.18</v>
      </c>
      <c r="F718">
        <v>54.12</v>
      </c>
      <c r="G718" t="s">
        <v>2</v>
      </c>
      <c r="H718" t="s">
        <v>47</v>
      </c>
      <c r="I718" t="s">
        <v>4</v>
      </c>
      <c r="J718" t="s">
        <v>5</v>
      </c>
      <c r="K718" t="s">
        <v>6</v>
      </c>
      <c r="L718" t="s">
        <v>1055</v>
      </c>
      <c r="M718">
        <v>0.76</v>
      </c>
      <c r="N718" t="s">
        <v>8</v>
      </c>
      <c r="O718" t="s">
        <v>9</v>
      </c>
      <c r="P718" t="s">
        <v>218</v>
      </c>
      <c r="Q718" t="s">
        <v>1477</v>
      </c>
      <c r="R718">
        <v>22025</v>
      </c>
      <c r="S718">
        <v>42068</v>
      </c>
      <c r="T718">
        <v>42075</v>
      </c>
      <c r="U718">
        <v>-187.22200000000001</v>
      </c>
      <c r="V718">
        <v>5</v>
      </c>
      <c r="W718">
        <v>1429.81</v>
      </c>
      <c r="X718">
        <v>88474</v>
      </c>
      <c r="Y718" t="s">
        <v>3215</v>
      </c>
    </row>
    <row r="719" spans="1:25" x14ac:dyDescent="0.2">
      <c r="A719">
        <v>2944</v>
      </c>
      <c r="B719" t="s">
        <v>1478</v>
      </c>
      <c r="C719" t="s">
        <v>23</v>
      </c>
      <c r="D719">
        <v>0.04</v>
      </c>
      <c r="E719">
        <v>4.55</v>
      </c>
      <c r="F719">
        <v>1.49</v>
      </c>
      <c r="G719" t="s">
        <v>14</v>
      </c>
      <c r="H719" t="s">
        <v>70</v>
      </c>
      <c r="I719" t="s">
        <v>24</v>
      </c>
      <c r="J719" t="s">
        <v>48</v>
      </c>
      <c r="K719" t="s">
        <v>49</v>
      </c>
      <c r="L719" t="s">
        <v>1479</v>
      </c>
      <c r="M719">
        <v>0.35</v>
      </c>
      <c r="N719" t="s">
        <v>8</v>
      </c>
      <c r="O719" t="s">
        <v>28</v>
      </c>
      <c r="P719" t="s">
        <v>265</v>
      </c>
      <c r="Q719" t="s">
        <v>1480</v>
      </c>
      <c r="R719">
        <v>48640</v>
      </c>
      <c r="S719">
        <v>42068</v>
      </c>
      <c r="T719">
        <v>42070</v>
      </c>
      <c r="U719">
        <v>28.288</v>
      </c>
      <c r="V719">
        <v>13</v>
      </c>
      <c r="W719">
        <v>59.75</v>
      </c>
      <c r="X719">
        <v>90309</v>
      </c>
      <c r="Y719" t="s">
        <v>3216</v>
      </c>
    </row>
    <row r="720" spans="1:25" x14ac:dyDescent="0.2">
      <c r="A720">
        <v>392</v>
      </c>
      <c r="B720" t="s">
        <v>1481</v>
      </c>
      <c r="C720" t="s">
        <v>92</v>
      </c>
      <c r="D720">
        <v>0.02</v>
      </c>
      <c r="E720">
        <v>34.979999999999997</v>
      </c>
      <c r="F720">
        <v>7.53</v>
      </c>
      <c r="G720" t="s">
        <v>14</v>
      </c>
      <c r="H720" t="s">
        <v>70</v>
      </c>
      <c r="I720" t="s">
        <v>16</v>
      </c>
      <c r="J720" t="s">
        <v>17</v>
      </c>
      <c r="K720" t="s">
        <v>49</v>
      </c>
      <c r="L720" t="s">
        <v>1415</v>
      </c>
      <c r="M720">
        <v>0.76</v>
      </c>
      <c r="N720" t="s">
        <v>8</v>
      </c>
      <c r="O720" t="s">
        <v>28</v>
      </c>
      <c r="P720" t="s">
        <v>56</v>
      </c>
      <c r="Q720" t="s">
        <v>1482</v>
      </c>
      <c r="R720">
        <v>63105</v>
      </c>
      <c r="S720">
        <v>42068</v>
      </c>
      <c r="T720">
        <v>42070</v>
      </c>
      <c r="U720">
        <v>-159.68</v>
      </c>
      <c r="V720">
        <v>1</v>
      </c>
      <c r="W720">
        <v>37.159999999999997</v>
      </c>
      <c r="X720">
        <v>86383</v>
      </c>
      <c r="Y720" t="s">
        <v>3216</v>
      </c>
    </row>
    <row r="721" spans="1:25" x14ac:dyDescent="0.2">
      <c r="A721">
        <v>392</v>
      </c>
      <c r="B721" t="s">
        <v>1481</v>
      </c>
      <c r="C721" t="s">
        <v>92</v>
      </c>
      <c r="D721">
        <v>0.01</v>
      </c>
      <c r="E721">
        <v>19.989999999999998</v>
      </c>
      <c r="F721">
        <v>11.17</v>
      </c>
      <c r="G721" t="s">
        <v>14</v>
      </c>
      <c r="H721" t="s">
        <v>70</v>
      </c>
      <c r="I721" t="s">
        <v>4</v>
      </c>
      <c r="J721" t="s">
        <v>102</v>
      </c>
      <c r="K721" t="s">
        <v>40</v>
      </c>
      <c r="L721" t="s">
        <v>465</v>
      </c>
      <c r="M721">
        <v>0.6</v>
      </c>
      <c r="N721" t="s">
        <v>8</v>
      </c>
      <c r="O721" t="s">
        <v>28</v>
      </c>
      <c r="P721" t="s">
        <v>56</v>
      </c>
      <c r="Q721" t="s">
        <v>1482</v>
      </c>
      <c r="R721">
        <v>63105</v>
      </c>
      <c r="S721">
        <v>42068</v>
      </c>
      <c r="T721">
        <v>42071</v>
      </c>
      <c r="U721">
        <v>27.91</v>
      </c>
      <c r="V721">
        <v>2</v>
      </c>
      <c r="W721">
        <v>43.65</v>
      </c>
      <c r="X721">
        <v>86383</v>
      </c>
      <c r="Y721" t="s">
        <v>3216</v>
      </c>
    </row>
    <row r="722" spans="1:25" x14ac:dyDescent="0.2">
      <c r="A722">
        <v>3003</v>
      </c>
      <c r="B722" t="s">
        <v>1483</v>
      </c>
      <c r="C722" t="s">
        <v>92</v>
      </c>
      <c r="D722">
        <v>0.03</v>
      </c>
      <c r="E722">
        <v>85.99</v>
      </c>
      <c r="F722">
        <v>0.99</v>
      </c>
      <c r="G722" t="s">
        <v>14</v>
      </c>
      <c r="H722" t="s">
        <v>47</v>
      </c>
      <c r="I722" t="s">
        <v>16</v>
      </c>
      <c r="J722" t="s">
        <v>111</v>
      </c>
      <c r="K722" t="s">
        <v>26</v>
      </c>
      <c r="L722" t="s">
        <v>1152</v>
      </c>
      <c r="M722">
        <v>0.55000000000000004</v>
      </c>
      <c r="N722" t="s">
        <v>8</v>
      </c>
      <c r="O722" t="s">
        <v>35</v>
      </c>
      <c r="P722" t="s">
        <v>466</v>
      </c>
      <c r="Q722" t="s">
        <v>1484</v>
      </c>
      <c r="R722">
        <v>83814</v>
      </c>
      <c r="S722">
        <v>42068</v>
      </c>
      <c r="T722">
        <v>42069</v>
      </c>
      <c r="U722">
        <v>1037.1044999999999</v>
      </c>
      <c r="V722">
        <v>20</v>
      </c>
      <c r="W722">
        <v>1503.05</v>
      </c>
      <c r="X722">
        <v>91586</v>
      </c>
      <c r="Y722" t="s">
        <v>3217</v>
      </c>
    </row>
    <row r="723" spans="1:25" x14ac:dyDescent="0.2">
      <c r="A723">
        <v>1014</v>
      </c>
      <c r="B723" t="s">
        <v>1420</v>
      </c>
      <c r="C723" t="s">
        <v>46</v>
      </c>
      <c r="D723">
        <v>0.08</v>
      </c>
      <c r="E723">
        <v>10.91</v>
      </c>
      <c r="F723">
        <v>2.99</v>
      </c>
      <c r="G723" t="s">
        <v>14</v>
      </c>
      <c r="H723" t="s">
        <v>47</v>
      </c>
      <c r="I723" t="s">
        <v>24</v>
      </c>
      <c r="J723" t="s">
        <v>48</v>
      </c>
      <c r="K723" t="s">
        <v>49</v>
      </c>
      <c r="L723" t="s">
        <v>1485</v>
      </c>
      <c r="M723">
        <v>0.38</v>
      </c>
      <c r="N723" t="s">
        <v>8</v>
      </c>
      <c r="O723" t="s">
        <v>9</v>
      </c>
      <c r="P723" t="s">
        <v>20</v>
      </c>
      <c r="Q723" t="s">
        <v>1421</v>
      </c>
      <c r="R723">
        <v>72022</v>
      </c>
      <c r="S723">
        <v>42068</v>
      </c>
      <c r="T723">
        <v>42069</v>
      </c>
      <c r="U723">
        <v>-2.1</v>
      </c>
      <c r="V723">
        <v>11</v>
      </c>
      <c r="W723">
        <v>119.99</v>
      </c>
      <c r="X723">
        <v>88388</v>
      </c>
      <c r="Y723" t="s">
        <v>3215</v>
      </c>
    </row>
    <row r="724" spans="1:25" x14ac:dyDescent="0.2">
      <c r="A724">
        <v>1279</v>
      </c>
      <c r="B724" t="s">
        <v>1423</v>
      </c>
      <c r="C724" t="s">
        <v>46</v>
      </c>
      <c r="D724">
        <v>0</v>
      </c>
      <c r="E724">
        <v>442.14</v>
      </c>
      <c r="F724">
        <v>14.7</v>
      </c>
      <c r="G724" t="s">
        <v>2</v>
      </c>
      <c r="H724" t="s">
        <v>70</v>
      </c>
      <c r="I724" t="s">
        <v>16</v>
      </c>
      <c r="J724" t="s">
        <v>32</v>
      </c>
      <c r="K724" t="s">
        <v>33</v>
      </c>
      <c r="L724" t="s">
        <v>1288</v>
      </c>
      <c r="M724">
        <v>0.56000000000000005</v>
      </c>
      <c r="N724" t="s">
        <v>8</v>
      </c>
      <c r="O724" t="s">
        <v>28</v>
      </c>
      <c r="P724" t="s">
        <v>29</v>
      </c>
      <c r="Q724" t="s">
        <v>1424</v>
      </c>
      <c r="R724">
        <v>46324</v>
      </c>
      <c r="S724">
        <v>42068</v>
      </c>
      <c r="T724">
        <v>42068</v>
      </c>
      <c r="U724">
        <v>501.51</v>
      </c>
      <c r="V724">
        <v>5</v>
      </c>
      <c r="W724">
        <v>2343.34</v>
      </c>
      <c r="X724">
        <v>90115</v>
      </c>
      <c r="Y724" t="s">
        <v>3216</v>
      </c>
    </row>
    <row r="725" spans="1:25" x14ac:dyDescent="0.2">
      <c r="A725">
        <v>1432</v>
      </c>
      <c r="B725" t="s">
        <v>1486</v>
      </c>
      <c r="C725" t="s">
        <v>46</v>
      </c>
      <c r="D725">
        <v>0.05</v>
      </c>
      <c r="E725">
        <v>9.7799999999999994</v>
      </c>
      <c r="F725">
        <v>1.39</v>
      </c>
      <c r="G725" t="s">
        <v>14</v>
      </c>
      <c r="H725" t="s">
        <v>70</v>
      </c>
      <c r="I725" t="s">
        <v>24</v>
      </c>
      <c r="J725" t="s">
        <v>321</v>
      </c>
      <c r="K725" t="s">
        <v>49</v>
      </c>
      <c r="L725" t="s">
        <v>1487</v>
      </c>
      <c r="M725">
        <v>0.39</v>
      </c>
      <c r="N725" t="s">
        <v>8</v>
      </c>
      <c r="O725" t="s">
        <v>28</v>
      </c>
      <c r="P725" t="s">
        <v>29</v>
      </c>
      <c r="Q725" t="s">
        <v>1488</v>
      </c>
      <c r="R725">
        <v>46203</v>
      </c>
      <c r="S725">
        <v>42068</v>
      </c>
      <c r="T725">
        <v>42069</v>
      </c>
      <c r="U725">
        <v>74.278499999999994</v>
      </c>
      <c r="V725">
        <v>11</v>
      </c>
      <c r="W725">
        <v>107.65</v>
      </c>
      <c r="X725">
        <v>86826</v>
      </c>
      <c r="Y725" t="s">
        <v>3216</v>
      </c>
    </row>
    <row r="726" spans="1:25" x14ac:dyDescent="0.2">
      <c r="A726">
        <v>1433</v>
      </c>
      <c r="B726" t="s">
        <v>1489</v>
      </c>
      <c r="C726" t="s">
        <v>46</v>
      </c>
      <c r="D726">
        <v>0.02</v>
      </c>
      <c r="E726">
        <v>3.28</v>
      </c>
      <c r="F726">
        <v>3.97</v>
      </c>
      <c r="G726" t="s">
        <v>63</v>
      </c>
      <c r="H726" t="s">
        <v>70</v>
      </c>
      <c r="I726" t="s">
        <v>24</v>
      </c>
      <c r="J726" t="s">
        <v>25</v>
      </c>
      <c r="K726" t="s">
        <v>26</v>
      </c>
      <c r="L726" t="s">
        <v>343</v>
      </c>
      <c r="M726">
        <v>0.56000000000000005</v>
      </c>
      <c r="N726" t="s">
        <v>8</v>
      </c>
      <c r="O726" t="s">
        <v>28</v>
      </c>
      <c r="P726" t="s">
        <v>29</v>
      </c>
      <c r="Q726" t="s">
        <v>1490</v>
      </c>
      <c r="R726">
        <v>47130</v>
      </c>
      <c r="S726">
        <v>42068</v>
      </c>
      <c r="T726">
        <v>42069</v>
      </c>
      <c r="U726">
        <v>-66.349999999999994</v>
      </c>
      <c r="V726">
        <v>7</v>
      </c>
      <c r="W726">
        <v>25.15</v>
      </c>
      <c r="X726">
        <v>86826</v>
      </c>
      <c r="Y726" t="s">
        <v>3216</v>
      </c>
    </row>
    <row r="727" spans="1:25" x14ac:dyDescent="0.2">
      <c r="A727">
        <v>2006</v>
      </c>
      <c r="B727" t="s">
        <v>1491</v>
      </c>
      <c r="C727" t="s">
        <v>46</v>
      </c>
      <c r="D727">
        <v>0.03</v>
      </c>
      <c r="E727">
        <v>5.78</v>
      </c>
      <c r="F727">
        <v>5.37</v>
      </c>
      <c r="G727" t="s">
        <v>14</v>
      </c>
      <c r="H727" t="s">
        <v>47</v>
      </c>
      <c r="I727" t="s">
        <v>24</v>
      </c>
      <c r="J727" t="s">
        <v>64</v>
      </c>
      <c r="K727" t="s">
        <v>49</v>
      </c>
      <c r="L727" t="s">
        <v>1492</v>
      </c>
      <c r="M727">
        <v>0.36</v>
      </c>
      <c r="N727" t="s">
        <v>8</v>
      </c>
      <c r="O727" t="s">
        <v>35</v>
      </c>
      <c r="P727" t="s">
        <v>36</v>
      </c>
      <c r="Q727" t="s">
        <v>1219</v>
      </c>
      <c r="R727">
        <v>81301</v>
      </c>
      <c r="S727">
        <v>42068</v>
      </c>
      <c r="T727">
        <v>42069</v>
      </c>
      <c r="U727">
        <v>-63.35</v>
      </c>
      <c r="V727">
        <v>15</v>
      </c>
      <c r="W727">
        <v>88.22</v>
      </c>
      <c r="X727">
        <v>88798</v>
      </c>
      <c r="Y727" t="s">
        <v>3217</v>
      </c>
    </row>
    <row r="728" spans="1:25" x14ac:dyDescent="0.2">
      <c r="A728">
        <v>868</v>
      </c>
      <c r="B728" t="s">
        <v>1344</v>
      </c>
      <c r="C728" t="s">
        <v>1</v>
      </c>
      <c r="D728">
        <v>0.06</v>
      </c>
      <c r="E728">
        <v>6.48</v>
      </c>
      <c r="F728">
        <v>8.8800000000000008</v>
      </c>
      <c r="G728" t="s">
        <v>14</v>
      </c>
      <c r="H728" t="s">
        <v>70</v>
      </c>
      <c r="I728" t="s">
        <v>24</v>
      </c>
      <c r="J728" t="s">
        <v>64</v>
      </c>
      <c r="K728" t="s">
        <v>49</v>
      </c>
      <c r="L728" t="s">
        <v>1493</v>
      </c>
      <c r="M728">
        <v>0.37</v>
      </c>
      <c r="N728" t="s">
        <v>8</v>
      </c>
      <c r="O728" t="s">
        <v>28</v>
      </c>
      <c r="P728" t="s">
        <v>60</v>
      </c>
      <c r="Q728" t="s">
        <v>1346</v>
      </c>
      <c r="R728">
        <v>55126</v>
      </c>
      <c r="S728">
        <v>42069</v>
      </c>
      <c r="T728">
        <v>42070</v>
      </c>
      <c r="U728">
        <v>-237.47</v>
      </c>
      <c r="V728">
        <v>20</v>
      </c>
      <c r="W728">
        <v>125.77</v>
      </c>
      <c r="X728">
        <v>91195</v>
      </c>
      <c r="Y728" t="s">
        <v>3216</v>
      </c>
    </row>
    <row r="729" spans="1:25" x14ac:dyDescent="0.2">
      <c r="A729">
        <v>3008</v>
      </c>
      <c r="B729" t="s">
        <v>1494</v>
      </c>
      <c r="C729" t="s">
        <v>1</v>
      </c>
      <c r="D729">
        <v>0.05</v>
      </c>
      <c r="E729">
        <v>9.99</v>
      </c>
      <c r="F729">
        <v>4.78</v>
      </c>
      <c r="G729" t="s">
        <v>14</v>
      </c>
      <c r="H729" t="s">
        <v>47</v>
      </c>
      <c r="I729" t="s">
        <v>24</v>
      </c>
      <c r="J729" t="s">
        <v>64</v>
      </c>
      <c r="K729" t="s">
        <v>49</v>
      </c>
      <c r="L729" t="s">
        <v>1495</v>
      </c>
      <c r="M729">
        <v>0.4</v>
      </c>
      <c r="N729" t="s">
        <v>8</v>
      </c>
      <c r="O729" t="s">
        <v>28</v>
      </c>
      <c r="P729" t="s">
        <v>60</v>
      </c>
      <c r="Q729" t="s">
        <v>1496</v>
      </c>
      <c r="R729">
        <v>55343</v>
      </c>
      <c r="S729">
        <v>42069</v>
      </c>
      <c r="T729">
        <v>42070</v>
      </c>
      <c r="U729">
        <v>41.3</v>
      </c>
      <c r="V729">
        <v>20</v>
      </c>
      <c r="W729">
        <v>203.37</v>
      </c>
      <c r="X729">
        <v>89414</v>
      </c>
      <c r="Y729" t="s">
        <v>3216</v>
      </c>
    </row>
    <row r="730" spans="1:25" x14ac:dyDescent="0.2">
      <c r="A730">
        <v>688</v>
      </c>
      <c r="B730" t="s">
        <v>1497</v>
      </c>
      <c r="C730" t="s">
        <v>23</v>
      </c>
      <c r="D730">
        <v>0.06</v>
      </c>
      <c r="E730">
        <v>4.18</v>
      </c>
      <c r="F730">
        <v>2.99</v>
      </c>
      <c r="G730" t="s">
        <v>14</v>
      </c>
      <c r="H730" t="s">
        <v>3</v>
      </c>
      <c r="I730" t="s">
        <v>24</v>
      </c>
      <c r="J730" t="s">
        <v>48</v>
      </c>
      <c r="K730" t="s">
        <v>49</v>
      </c>
      <c r="L730" t="s">
        <v>1498</v>
      </c>
      <c r="M730">
        <v>0.37</v>
      </c>
      <c r="N730" t="s">
        <v>8</v>
      </c>
      <c r="O730" t="s">
        <v>28</v>
      </c>
      <c r="P730" t="s">
        <v>56</v>
      </c>
      <c r="Q730" t="s">
        <v>1499</v>
      </c>
      <c r="R730">
        <v>63116</v>
      </c>
      <c r="S730">
        <v>42069</v>
      </c>
      <c r="T730">
        <v>42071</v>
      </c>
      <c r="U730">
        <v>-12.718999999999999</v>
      </c>
      <c r="V730">
        <v>5</v>
      </c>
      <c r="W730">
        <v>21.34</v>
      </c>
      <c r="X730">
        <v>88504</v>
      </c>
      <c r="Y730" t="s">
        <v>3216</v>
      </c>
    </row>
    <row r="731" spans="1:25" x14ac:dyDescent="0.2">
      <c r="A731">
        <v>797</v>
      </c>
      <c r="B731" t="s">
        <v>1500</v>
      </c>
      <c r="C731" t="s">
        <v>23</v>
      </c>
      <c r="D731">
        <v>0.09</v>
      </c>
      <c r="E731">
        <v>6.48</v>
      </c>
      <c r="F731">
        <v>6.86</v>
      </c>
      <c r="G731" t="s">
        <v>14</v>
      </c>
      <c r="H731" t="s">
        <v>70</v>
      </c>
      <c r="I731" t="s">
        <v>24</v>
      </c>
      <c r="J731" t="s">
        <v>64</v>
      </c>
      <c r="K731" t="s">
        <v>49</v>
      </c>
      <c r="L731" t="s">
        <v>1501</v>
      </c>
      <c r="M731">
        <v>0.37</v>
      </c>
      <c r="N731" t="s">
        <v>8</v>
      </c>
      <c r="O731" t="s">
        <v>35</v>
      </c>
      <c r="P731" t="s">
        <v>122</v>
      </c>
      <c r="Q731" t="s">
        <v>1502</v>
      </c>
      <c r="R731">
        <v>84067</v>
      </c>
      <c r="S731">
        <v>42069</v>
      </c>
      <c r="T731">
        <v>42071</v>
      </c>
      <c r="U731">
        <v>-62.23</v>
      </c>
      <c r="V731">
        <v>8</v>
      </c>
      <c r="W731">
        <v>50.88</v>
      </c>
      <c r="X731">
        <v>86870</v>
      </c>
      <c r="Y731" t="s">
        <v>3217</v>
      </c>
    </row>
    <row r="732" spans="1:25" x14ac:dyDescent="0.2">
      <c r="A732">
        <v>2729</v>
      </c>
      <c r="B732" t="s">
        <v>1503</v>
      </c>
      <c r="C732" t="s">
        <v>23</v>
      </c>
      <c r="D732">
        <v>0.08</v>
      </c>
      <c r="E732">
        <v>230.98</v>
      </c>
      <c r="F732">
        <v>23.78</v>
      </c>
      <c r="G732" t="s">
        <v>2</v>
      </c>
      <c r="H732" t="s">
        <v>15</v>
      </c>
      <c r="I732" t="s">
        <v>4</v>
      </c>
      <c r="J732" t="s">
        <v>5</v>
      </c>
      <c r="K732" t="s">
        <v>6</v>
      </c>
      <c r="L732" t="s">
        <v>1504</v>
      </c>
      <c r="M732">
        <v>0.6</v>
      </c>
      <c r="N732" t="s">
        <v>8</v>
      </c>
      <c r="O732" t="s">
        <v>35</v>
      </c>
      <c r="P732" t="s">
        <v>42</v>
      </c>
      <c r="Q732" t="s">
        <v>380</v>
      </c>
      <c r="R732">
        <v>98226</v>
      </c>
      <c r="S732">
        <v>42069</v>
      </c>
      <c r="T732">
        <v>42073</v>
      </c>
      <c r="U732">
        <v>501.69</v>
      </c>
      <c r="V732">
        <v>4</v>
      </c>
      <c r="W732">
        <v>924.8</v>
      </c>
      <c r="X732">
        <v>88114</v>
      </c>
      <c r="Y732" t="s">
        <v>3217</v>
      </c>
    </row>
    <row r="733" spans="1:25" x14ac:dyDescent="0.2">
      <c r="A733">
        <v>1771</v>
      </c>
      <c r="B733" t="s">
        <v>1505</v>
      </c>
      <c r="C733" t="s">
        <v>92</v>
      </c>
      <c r="D733">
        <v>7.0000000000000007E-2</v>
      </c>
      <c r="E733">
        <v>60.98</v>
      </c>
      <c r="F733">
        <v>49</v>
      </c>
      <c r="G733" t="s">
        <v>14</v>
      </c>
      <c r="H733" t="s">
        <v>47</v>
      </c>
      <c r="I733" t="s">
        <v>24</v>
      </c>
      <c r="J733" t="s">
        <v>71</v>
      </c>
      <c r="K733" t="s">
        <v>40</v>
      </c>
      <c r="L733" t="s">
        <v>1506</v>
      </c>
      <c r="M733">
        <v>0.59</v>
      </c>
      <c r="N733" t="s">
        <v>8</v>
      </c>
      <c r="O733" t="s">
        <v>28</v>
      </c>
      <c r="P733" t="s">
        <v>79</v>
      </c>
      <c r="Q733" t="s">
        <v>1013</v>
      </c>
      <c r="R733">
        <v>61032</v>
      </c>
      <c r="S733">
        <v>42069</v>
      </c>
      <c r="T733">
        <v>42070</v>
      </c>
      <c r="U733">
        <v>-807.89</v>
      </c>
      <c r="V733">
        <v>7</v>
      </c>
      <c r="W733">
        <v>410.17</v>
      </c>
      <c r="X733">
        <v>89106</v>
      </c>
      <c r="Y733" t="s">
        <v>3216</v>
      </c>
    </row>
    <row r="734" spans="1:25" x14ac:dyDescent="0.2">
      <c r="A734">
        <v>945</v>
      </c>
      <c r="B734" t="s">
        <v>1507</v>
      </c>
      <c r="C734" t="s">
        <v>46</v>
      </c>
      <c r="D734">
        <v>0.03</v>
      </c>
      <c r="E734">
        <v>31.74</v>
      </c>
      <c r="F734">
        <v>12.62</v>
      </c>
      <c r="G734" t="s">
        <v>14</v>
      </c>
      <c r="H734" t="s">
        <v>47</v>
      </c>
      <c r="I734" t="s">
        <v>24</v>
      </c>
      <c r="J734" t="s">
        <v>48</v>
      </c>
      <c r="K734" t="s">
        <v>49</v>
      </c>
      <c r="L734" t="s">
        <v>1508</v>
      </c>
      <c r="M734">
        <v>0.37</v>
      </c>
      <c r="N734" t="s">
        <v>8</v>
      </c>
      <c r="O734" t="s">
        <v>35</v>
      </c>
      <c r="P734" t="s">
        <v>66</v>
      </c>
      <c r="Q734" t="s">
        <v>1509</v>
      </c>
      <c r="R734">
        <v>95070</v>
      </c>
      <c r="S734">
        <v>42069</v>
      </c>
      <c r="T734">
        <v>42069</v>
      </c>
      <c r="U734">
        <v>-4.3010000000000002</v>
      </c>
      <c r="V734">
        <v>3</v>
      </c>
      <c r="W734">
        <v>98.7</v>
      </c>
      <c r="X734">
        <v>86567</v>
      </c>
      <c r="Y734" t="s">
        <v>3217</v>
      </c>
    </row>
    <row r="735" spans="1:25" x14ac:dyDescent="0.2">
      <c r="A735">
        <v>3327</v>
      </c>
      <c r="B735" t="s">
        <v>1510</v>
      </c>
      <c r="C735" t="s">
        <v>46</v>
      </c>
      <c r="D735">
        <v>0.06</v>
      </c>
      <c r="E735">
        <v>113.98</v>
      </c>
      <c r="F735">
        <v>30</v>
      </c>
      <c r="G735" t="s">
        <v>2</v>
      </c>
      <c r="H735" t="s">
        <v>3</v>
      </c>
      <c r="I735" t="s">
        <v>4</v>
      </c>
      <c r="J735" t="s">
        <v>85</v>
      </c>
      <c r="K735" t="s">
        <v>33</v>
      </c>
      <c r="L735" t="s">
        <v>1511</v>
      </c>
      <c r="M735">
        <v>0.69</v>
      </c>
      <c r="N735" t="s">
        <v>8</v>
      </c>
      <c r="O735" t="s">
        <v>28</v>
      </c>
      <c r="P735" t="s">
        <v>265</v>
      </c>
      <c r="Q735" t="s">
        <v>1512</v>
      </c>
      <c r="R735">
        <v>48060</v>
      </c>
      <c r="S735">
        <v>42069</v>
      </c>
      <c r="T735">
        <v>42071</v>
      </c>
      <c r="U735">
        <v>-127.3</v>
      </c>
      <c r="V735">
        <v>3</v>
      </c>
      <c r="W735">
        <v>356.14</v>
      </c>
      <c r="X735">
        <v>87272</v>
      </c>
      <c r="Y735" t="s">
        <v>3216</v>
      </c>
    </row>
    <row r="736" spans="1:25" x14ac:dyDescent="0.2">
      <c r="A736">
        <v>3327</v>
      </c>
      <c r="B736" t="s">
        <v>1510</v>
      </c>
      <c r="C736" t="s">
        <v>46</v>
      </c>
      <c r="D736">
        <v>0.05</v>
      </c>
      <c r="E736">
        <v>6.48</v>
      </c>
      <c r="F736">
        <v>6.86</v>
      </c>
      <c r="G736" t="s">
        <v>14</v>
      </c>
      <c r="H736" t="s">
        <v>3</v>
      </c>
      <c r="I736" t="s">
        <v>24</v>
      </c>
      <c r="J736" t="s">
        <v>64</v>
      </c>
      <c r="K736" t="s">
        <v>49</v>
      </c>
      <c r="L736" t="s">
        <v>1501</v>
      </c>
      <c r="M736">
        <v>0.37</v>
      </c>
      <c r="N736" t="s">
        <v>8</v>
      </c>
      <c r="O736" t="s">
        <v>28</v>
      </c>
      <c r="P736" t="s">
        <v>265</v>
      </c>
      <c r="Q736" t="s">
        <v>1512</v>
      </c>
      <c r="R736">
        <v>48060</v>
      </c>
      <c r="S736">
        <v>42069</v>
      </c>
      <c r="T736">
        <v>42071</v>
      </c>
      <c r="U736">
        <v>-52.77</v>
      </c>
      <c r="V736">
        <v>4</v>
      </c>
      <c r="W736">
        <v>27.08</v>
      </c>
      <c r="X736">
        <v>87272</v>
      </c>
      <c r="Y736" t="s">
        <v>3216</v>
      </c>
    </row>
    <row r="737" spans="1:25" x14ac:dyDescent="0.2">
      <c r="A737">
        <v>1020</v>
      </c>
      <c r="B737" t="s">
        <v>994</v>
      </c>
      <c r="C737" t="s">
        <v>1</v>
      </c>
      <c r="D737">
        <v>0.09</v>
      </c>
      <c r="E737">
        <v>517.48</v>
      </c>
      <c r="F737">
        <v>16.63</v>
      </c>
      <c r="G737" t="s">
        <v>2</v>
      </c>
      <c r="H737" t="s">
        <v>3</v>
      </c>
      <c r="I737" t="s">
        <v>16</v>
      </c>
      <c r="J737" t="s">
        <v>32</v>
      </c>
      <c r="K737" t="s">
        <v>6</v>
      </c>
      <c r="L737" t="s">
        <v>1513</v>
      </c>
      <c r="M737">
        <v>0.59</v>
      </c>
      <c r="N737" t="s">
        <v>8</v>
      </c>
      <c r="O737" t="s">
        <v>28</v>
      </c>
      <c r="P737" t="s">
        <v>513</v>
      </c>
      <c r="Q737" t="s">
        <v>996</v>
      </c>
      <c r="R737">
        <v>66762</v>
      </c>
      <c r="S737">
        <v>42070</v>
      </c>
      <c r="T737">
        <v>42070</v>
      </c>
      <c r="U737">
        <v>909.36</v>
      </c>
      <c r="V737">
        <v>5</v>
      </c>
      <c r="W737">
        <v>2354.54</v>
      </c>
      <c r="X737">
        <v>88632</v>
      </c>
      <c r="Y737" t="s">
        <v>3216</v>
      </c>
    </row>
    <row r="738" spans="1:25" x14ac:dyDescent="0.2">
      <c r="A738">
        <v>850</v>
      </c>
      <c r="B738" t="s">
        <v>1514</v>
      </c>
      <c r="C738" t="s">
        <v>46</v>
      </c>
      <c r="D738">
        <v>7.0000000000000007E-2</v>
      </c>
      <c r="E738">
        <v>6.08</v>
      </c>
      <c r="F738">
        <v>0.91</v>
      </c>
      <c r="G738" t="s">
        <v>14</v>
      </c>
      <c r="H738" t="s">
        <v>70</v>
      </c>
      <c r="I738" t="s">
        <v>24</v>
      </c>
      <c r="J738" t="s">
        <v>25</v>
      </c>
      <c r="K738" t="s">
        <v>26</v>
      </c>
      <c r="L738" t="s">
        <v>1515</v>
      </c>
      <c r="M738">
        <v>0.51</v>
      </c>
      <c r="N738" t="s">
        <v>8</v>
      </c>
      <c r="O738" t="s">
        <v>35</v>
      </c>
      <c r="P738" t="s">
        <v>66</v>
      </c>
      <c r="Q738" t="s">
        <v>1516</v>
      </c>
      <c r="R738">
        <v>93117</v>
      </c>
      <c r="S738">
        <v>42070</v>
      </c>
      <c r="T738">
        <v>42071</v>
      </c>
      <c r="U738">
        <v>19.57</v>
      </c>
      <c r="V738">
        <v>7</v>
      </c>
      <c r="W738">
        <v>41.96</v>
      </c>
      <c r="X738">
        <v>88569</v>
      </c>
      <c r="Y738" t="s">
        <v>3217</v>
      </c>
    </row>
    <row r="739" spans="1:25" x14ac:dyDescent="0.2">
      <c r="A739">
        <v>851</v>
      </c>
      <c r="B739" t="s">
        <v>1340</v>
      </c>
      <c r="C739" t="s">
        <v>46</v>
      </c>
      <c r="D739">
        <v>0.08</v>
      </c>
      <c r="E739">
        <v>19.899999999999999</v>
      </c>
      <c r="F739">
        <v>5.29</v>
      </c>
      <c r="G739" t="s">
        <v>14</v>
      </c>
      <c r="H739" t="s">
        <v>70</v>
      </c>
      <c r="I739" t="s">
        <v>24</v>
      </c>
      <c r="J739" t="s">
        <v>71</v>
      </c>
      <c r="K739" t="s">
        <v>120</v>
      </c>
      <c r="L739" t="s">
        <v>1517</v>
      </c>
      <c r="M739">
        <v>0.4</v>
      </c>
      <c r="N739" t="s">
        <v>8</v>
      </c>
      <c r="O739" t="s">
        <v>35</v>
      </c>
      <c r="P739" t="s">
        <v>66</v>
      </c>
      <c r="Q739" t="s">
        <v>1342</v>
      </c>
      <c r="R739">
        <v>91745</v>
      </c>
      <c r="S739">
        <v>42070</v>
      </c>
      <c r="T739">
        <v>42072</v>
      </c>
      <c r="U739">
        <v>107.11</v>
      </c>
      <c r="V739">
        <v>13</v>
      </c>
      <c r="W739">
        <v>240.46</v>
      </c>
      <c r="X739">
        <v>88569</v>
      </c>
      <c r="Y739" t="s">
        <v>3217</v>
      </c>
    </row>
    <row r="740" spans="1:25" x14ac:dyDescent="0.2">
      <c r="A740">
        <v>851</v>
      </c>
      <c r="B740" t="s">
        <v>1340</v>
      </c>
      <c r="C740" t="s">
        <v>46</v>
      </c>
      <c r="D740">
        <v>0.02</v>
      </c>
      <c r="E740">
        <v>3.36</v>
      </c>
      <c r="F740">
        <v>6.27</v>
      </c>
      <c r="G740" t="s">
        <v>14</v>
      </c>
      <c r="H740" t="s">
        <v>70</v>
      </c>
      <c r="I740" t="s">
        <v>24</v>
      </c>
      <c r="J740" t="s">
        <v>48</v>
      </c>
      <c r="K740" t="s">
        <v>49</v>
      </c>
      <c r="L740" t="s">
        <v>162</v>
      </c>
      <c r="M740">
        <v>0.4</v>
      </c>
      <c r="N740" t="s">
        <v>8</v>
      </c>
      <c r="O740" t="s">
        <v>35</v>
      </c>
      <c r="P740" t="s">
        <v>66</v>
      </c>
      <c r="Q740" t="s">
        <v>1342</v>
      </c>
      <c r="R740">
        <v>91745</v>
      </c>
      <c r="S740">
        <v>42070</v>
      </c>
      <c r="T740">
        <v>42072</v>
      </c>
      <c r="U740">
        <v>-216.154</v>
      </c>
      <c r="V740">
        <v>21</v>
      </c>
      <c r="W740">
        <v>74.08</v>
      </c>
      <c r="X740">
        <v>88569</v>
      </c>
      <c r="Y740" t="s">
        <v>3217</v>
      </c>
    </row>
    <row r="741" spans="1:25" x14ac:dyDescent="0.2">
      <c r="A741">
        <v>2750</v>
      </c>
      <c r="B741" t="s">
        <v>1518</v>
      </c>
      <c r="C741" t="s">
        <v>1</v>
      </c>
      <c r="D741">
        <v>0.02</v>
      </c>
      <c r="E741">
        <v>161.55000000000001</v>
      </c>
      <c r="F741">
        <v>19.989999999999998</v>
      </c>
      <c r="G741" t="s">
        <v>14</v>
      </c>
      <c r="H741" t="s">
        <v>3</v>
      </c>
      <c r="I741" t="s">
        <v>24</v>
      </c>
      <c r="J741" t="s">
        <v>54</v>
      </c>
      <c r="K741" t="s">
        <v>49</v>
      </c>
      <c r="L741" t="s">
        <v>55</v>
      </c>
      <c r="M741">
        <v>0.66</v>
      </c>
      <c r="N741" t="s">
        <v>8</v>
      </c>
      <c r="O741" t="s">
        <v>9</v>
      </c>
      <c r="P741" t="s">
        <v>218</v>
      </c>
      <c r="Q741" t="s">
        <v>1519</v>
      </c>
      <c r="R741">
        <v>22980</v>
      </c>
      <c r="S741">
        <v>42071</v>
      </c>
      <c r="T741">
        <v>42071</v>
      </c>
      <c r="U741">
        <v>664.51800000000003</v>
      </c>
      <c r="V741">
        <v>4</v>
      </c>
      <c r="W741">
        <v>657.61</v>
      </c>
      <c r="X741">
        <v>91424</v>
      </c>
      <c r="Y741" t="s">
        <v>3215</v>
      </c>
    </row>
    <row r="742" spans="1:25" x14ac:dyDescent="0.2">
      <c r="A742">
        <v>2770</v>
      </c>
      <c r="B742" t="s">
        <v>1520</v>
      </c>
      <c r="C742" t="s">
        <v>1</v>
      </c>
      <c r="D742">
        <v>0.02</v>
      </c>
      <c r="E742">
        <v>11.55</v>
      </c>
      <c r="F742">
        <v>2.36</v>
      </c>
      <c r="G742" t="s">
        <v>14</v>
      </c>
      <c r="H742" t="s">
        <v>70</v>
      </c>
      <c r="I742" t="s">
        <v>24</v>
      </c>
      <c r="J742" t="s">
        <v>25</v>
      </c>
      <c r="K742" t="s">
        <v>26</v>
      </c>
      <c r="L742" t="s">
        <v>356</v>
      </c>
      <c r="M742">
        <v>0.55000000000000004</v>
      </c>
      <c r="N742" t="s">
        <v>8</v>
      </c>
      <c r="O742" t="s">
        <v>9</v>
      </c>
      <c r="P742" t="s">
        <v>51</v>
      </c>
      <c r="Q742" t="s">
        <v>1521</v>
      </c>
      <c r="R742">
        <v>30338</v>
      </c>
      <c r="S742">
        <v>42071</v>
      </c>
      <c r="T742">
        <v>42073</v>
      </c>
      <c r="U742">
        <v>1289.3820000000001</v>
      </c>
      <c r="V742">
        <v>14</v>
      </c>
      <c r="W742">
        <v>159.53</v>
      </c>
      <c r="X742">
        <v>88975</v>
      </c>
      <c r="Y742" t="s">
        <v>3215</v>
      </c>
    </row>
    <row r="743" spans="1:25" x14ac:dyDescent="0.2">
      <c r="A743">
        <v>2837</v>
      </c>
      <c r="B743" t="s">
        <v>1522</v>
      </c>
      <c r="C743" t="s">
        <v>13</v>
      </c>
      <c r="D743">
        <v>7.0000000000000007E-2</v>
      </c>
      <c r="E743">
        <v>51.98</v>
      </c>
      <c r="F743">
        <v>10.17</v>
      </c>
      <c r="G743" t="s">
        <v>14</v>
      </c>
      <c r="H743" t="s">
        <v>47</v>
      </c>
      <c r="I743" t="s">
        <v>16</v>
      </c>
      <c r="J743" t="s">
        <v>32</v>
      </c>
      <c r="K743" t="s">
        <v>120</v>
      </c>
      <c r="L743" t="s">
        <v>1523</v>
      </c>
      <c r="M743">
        <v>0.37</v>
      </c>
      <c r="N743" t="s">
        <v>8</v>
      </c>
      <c r="O743" t="s">
        <v>28</v>
      </c>
      <c r="P743" t="s">
        <v>183</v>
      </c>
      <c r="Q743" t="s">
        <v>1524</v>
      </c>
      <c r="R743">
        <v>74133</v>
      </c>
      <c r="S743">
        <v>42071</v>
      </c>
      <c r="T743">
        <v>42073</v>
      </c>
      <c r="U743">
        <v>439.78530000000001</v>
      </c>
      <c r="V743">
        <v>13</v>
      </c>
      <c r="W743">
        <v>637.37</v>
      </c>
      <c r="X743">
        <v>89801</v>
      </c>
      <c r="Y743" t="s">
        <v>3216</v>
      </c>
    </row>
    <row r="744" spans="1:25" x14ac:dyDescent="0.2">
      <c r="A744">
        <v>2837</v>
      </c>
      <c r="B744" t="s">
        <v>1522</v>
      </c>
      <c r="C744" t="s">
        <v>13</v>
      </c>
      <c r="D744">
        <v>0.1</v>
      </c>
      <c r="E744">
        <v>80.97</v>
      </c>
      <c r="F744">
        <v>33.6</v>
      </c>
      <c r="G744" t="s">
        <v>2</v>
      </c>
      <c r="H744" t="s">
        <v>47</v>
      </c>
      <c r="I744" t="s">
        <v>16</v>
      </c>
      <c r="J744" t="s">
        <v>32</v>
      </c>
      <c r="K744" t="s">
        <v>33</v>
      </c>
      <c r="L744" t="s">
        <v>885</v>
      </c>
      <c r="M744">
        <v>0.37</v>
      </c>
      <c r="N744" t="s">
        <v>8</v>
      </c>
      <c r="O744" t="s">
        <v>28</v>
      </c>
      <c r="P744" t="s">
        <v>183</v>
      </c>
      <c r="Q744" t="s">
        <v>1524</v>
      </c>
      <c r="R744">
        <v>74133</v>
      </c>
      <c r="S744">
        <v>42071</v>
      </c>
      <c r="T744">
        <v>42074</v>
      </c>
      <c r="U744">
        <v>-149.4573</v>
      </c>
      <c r="V744">
        <v>3</v>
      </c>
      <c r="W744">
        <v>232.16</v>
      </c>
      <c r="X744">
        <v>89801</v>
      </c>
      <c r="Y744" t="s">
        <v>3216</v>
      </c>
    </row>
    <row r="745" spans="1:25" x14ac:dyDescent="0.2">
      <c r="A745">
        <v>693</v>
      </c>
      <c r="B745" t="s">
        <v>1525</v>
      </c>
      <c r="C745" t="s">
        <v>23</v>
      </c>
      <c r="D745">
        <v>0.09</v>
      </c>
      <c r="E745">
        <v>5.34</v>
      </c>
      <c r="F745">
        <v>2.99</v>
      </c>
      <c r="G745" t="s">
        <v>63</v>
      </c>
      <c r="H745" t="s">
        <v>3</v>
      </c>
      <c r="I745" t="s">
        <v>24</v>
      </c>
      <c r="J745" t="s">
        <v>48</v>
      </c>
      <c r="K745" t="s">
        <v>49</v>
      </c>
      <c r="L745" t="s">
        <v>1354</v>
      </c>
      <c r="M745">
        <v>0.38</v>
      </c>
      <c r="N745" t="s">
        <v>8</v>
      </c>
      <c r="O745" t="s">
        <v>35</v>
      </c>
      <c r="P745" t="s">
        <v>36</v>
      </c>
      <c r="Q745" t="s">
        <v>1526</v>
      </c>
      <c r="R745">
        <v>80229</v>
      </c>
      <c r="S745">
        <v>42071</v>
      </c>
      <c r="T745">
        <v>42078</v>
      </c>
      <c r="U745">
        <v>9.4860000000000007</v>
      </c>
      <c r="V745">
        <v>17</v>
      </c>
      <c r="W745">
        <v>95.1</v>
      </c>
      <c r="X745">
        <v>87812</v>
      </c>
      <c r="Y745" t="s">
        <v>3217</v>
      </c>
    </row>
    <row r="746" spans="1:25" x14ac:dyDescent="0.2">
      <c r="A746">
        <v>693</v>
      </c>
      <c r="B746" t="s">
        <v>1525</v>
      </c>
      <c r="C746" t="s">
        <v>23</v>
      </c>
      <c r="D746">
        <v>7.0000000000000007E-2</v>
      </c>
      <c r="E746">
        <v>140.97999999999999</v>
      </c>
      <c r="F746">
        <v>53.48</v>
      </c>
      <c r="G746" t="s">
        <v>2</v>
      </c>
      <c r="H746" t="s">
        <v>3</v>
      </c>
      <c r="I746" t="s">
        <v>4</v>
      </c>
      <c r="J746" t="s">
        <v>93</v>
      </c>
      <c r="K746" t="s">
        <v>6</v>
      </c>
      <c r="L746" t="s">
        <v>1527</v>
      </c>
      <c r="M746">
        <v>0.65</v>
      </c>
      <c r="N746" t="s">
        <v>8</v>
      </c>
      <c r="O746" t="s">
        <v>35</v>
      </c>
      <c r="P746" t="s">
        <v>36</v>
      </c>
      <c r="Q746" t="s">
        <v>1526</v>
      </c>
      <c r="R746">
        <v>80229</v>
      </c>
      <c r="S746">
        <v>42071</v>
      </c>
      <c r="T746">
        <v>42078</v>
      </c>
      <c r="U746">
        <v>-263.64999999999998</v>
      </c>
      <c r="V746">
        <v>5</v>
      </c>
      <c r="W746">
        <v>734.74</v>
      </c>
      <c r="X746">
        <v>87812</v>
      </c>
      <c r="Y746" t="s">
        <v>3217</v>
      </c>
    </row>
    <row r="747" spans="1:25" x14ac:dyDescent="0.2">
      <c r="A747">
        <v>693</v>
      </c>
      <c r="B747" t="s">
        <v>1525</v>
      </c>
      <c r="C747" t="s">
        <v>23</v>
      </c>
      <c r="D747">
        <v>0.06</v>
      </c>
      <c r="E747">
        <v>205.99</v>
      </c>
      <c r="F747">
        <v>5.26</v>
      </c>
      <c r="G747" t="s">
        <v>14</v>
      </c>
      <c r="H747" t="s">
        <v>3</v>
      </c>
      <c r="I747" t="s">
        <v>16</v>
      </c>
      <c r="J747" t="s">
        <v>111</v>
      </c>
      <c r="K747" t="s">
        <v>49</v>
      </c>
      <c r="L747" t="s">
        <v>1528</v>
      </c>
      <c r="M747">
        <v>0.56000000000000005</v>
      </c>
      <c r="N747" t="s">
        <v>8</v>
      </c>
      <c r="O747" t="s">
        <v>35</v>
      </c>
      <c r="P747" t="s">
        <v>36</v>
      </c>
      <c r="Q747" t="s">
        <v>1526</v>
      </c>
      <c r="R747">
        <v>80229</v>
      </c>
      <c r="S747">
        <v>42071</v>
      </c>
      <c r="T747">
        <v>42078</v>
      </c>
      <c r="U747">
        <v>890.18100000000004</v>
      </c>
      <c r="V747">
        <v>11</v>
      </c>
      <c r="W747">
        <v>1882.87</v>
      </c>
      <c r="X747">
        <v>87812</v>
      </c>
      <c r="Y747" t="s">
        <v>3217</v>
      </c>
    </row>
    <row r="748" spans="1:25" x14ac:dyDescent="0.2">
      <c r="A748">
        <v>1718</v>
      </c>
      <c r="B748" t="s">
        <v>1529</v>
      </c>
      <c r="C748" t="s">
        <v>23</v>
      </c>
      <c r="D748">
        <v>0.01</v>
      </c>
      <c r="E748">
        <v>300.98</v>
      </c>
      <c r="F748">
        <v>64.73</v>
      </c>
      <c r="G748" t="s">
        <v>2</v>
      </c>
      <c r="H748" t="s">
        <v>15</v>
      </c>
      <c r="I748" t="s">
        <v>4</v>
      </c>
      <c r="J748" t="s">
        <v>85</v>
      </c>
      <c r="K748" t="s">
        <v>33</v>
      </c>
      <c r="L748" t="s">
        <v>1316</v>
      </c>
      <c r="M748">
        <v>0.56000000000000005</v>
      </c>
      <c r="N748" t="s">
        <v>8</v>
      </c>
      <c r="O748" t="s">
        <v>9</v>
      </c>
      <c r="P748" t="s">
        <v>73</v>
      </c>
      <c r="Q748" t="s">
        <v>1530</v>
      </c>
      <c r="R748">
        <v>27529</v>
      </c>
      <c r="S748">
        <v>42071</v>
      </c>
      <c r="T748">
        <v>42078</v>
      </c>
      <c r="U748">
        <v>-48.874000000000002</v>
      </c>
      <c r="V748">
        <v>3</v>
      </c>
      <c r="W748">
        <v>974.14</v>
      </c>
      <c r="X748">
        <v>90621</v>
      </c>
      <c r="Y748" t="s">
        <v>3215</v>
      </c>
    </row>
    <row r="749" spans="1:25" x14ac:dyDescent="0.2">
      <c r="A749">
        <v>1075</v>
      </c>
      <c r="B749" t="s">
        <v>1531</v>
      </c>
      <c r="C749" t="s">
        <v>13</v>
      </c>
      <c r="D749">
        <v>0.04</v>
      </c>
      <c r="E749">
        <v>19.23</v>
      </c>
      <c r="F749">
        <v>6.15</v>
      </c>
      <c r="G749" t="s">
        <v>14</v>
      </c>
      <c r="H749" t="s">
        <v>47</v>
      </c>
      <c r="I749" t="s">
        <v>4</v>
      </c>
      <c r="J749" t="s">
        <v>102</v>
      </c>
      <c r="K749" t="s">
        <v>18</v>
      </c>
      <c r="L749" t="s">
        <v>1253</v>
      </c>
      <c r="M749">
        <v>0.44</v>
      </c>
      <c r="N749" t="s">
        <v>8</v>
      </c>
      <c r="O749" t="s">
        <v>28</v>
      </c>
      <c r="P749" t="s">
        <v>79</v>
      </c>
      <c r="Q749" t="s">
        <v>1532</v>
      </c>
      <c r="R749">
        <v>60441</v>
      </c>
      <c r="S749">
        <v>42072</v>
      </c>
      <c r="T749">
        <v>42073</v>
      </c>
      <c r="U749">
        <v>152.4348</v>
      </c>
      <c r="V749">
        <v>11</v>
      </c>
      <c r="W749">
        <v>220.92</v>
      </c>
      <c r="X749">
        <v>86422</v>
      </c>
      <c r="Y749" t="s">
        <v>3216</v>
      </c>
    </row>
    <row r="750" spans="1:25" x14ac:dyDescent="0.2">
      <c r="A750">
        <v>2258</v>
      </c>
      <c r="B750" t="s">
        <v>1533</v>
      </c>
      <c r="C750" t="s">
        <v>23</v>
      </c>
      <c r="D750">
        <v>0.01</v>
      </c>
      <c r="E750">
        <v>7.64</v>
      </c>
      <c r="F750">
        <v>1.39</v>
      </c>
      <c r="G750" t="s">
        <v>63</v>
      </c>
      <c r="H750" t="s">
        <v>70</v>
      </c>
      <c r="I750" t="s">
        <v>24</v>
      </c>
      <c r="J750" t="s">
        <v>321</v>
      </c>
      <c r="K750" t="s">
        <v>49</v>
      </c>
      <c r="L750" t="s">
        <v>1534</v>
      </c>
      <c r="M750">
        <v>0.36</v>
      </c>
      <c r="N750" t="s">
        <v>8</v>
      </c>
      <c r="O750" t="s">
        <v>9</v>
      </c>
      <c r="P750" t="s">
        <v>73</v>
      </c>
      <c r="Q750" t="s">
        <v>1535</v>
      </c>
      <c r="R750">
        <v>27801</v>
      </c>
      <c r="S750">
        <v>42072</v>
      </c>
      <c r="T750">
        <v>42076</v>
      </c>
      <c r="U750">
        <v>-1676.6120000000001</v>
      </c>
      <c r="V750">
        <v>9</v>
      </c>
      <c r="W750">
        <v>73.290000000000006</v>
      </c>
      <c r="X750">
        <v>87962</v>
      </c>
      <c r="Y750" t="s">
        <v>3215</v>
      </c>
    </row>
    <row r="751" spans="1:25" x14ac:dyDescent="0.2">
      <c r="A751">
        <v>2258</v>
      </c>
      <c r="B751" t="s">
        <v>1533</v>
      </c>
      <c r="C751" t="s">
        <v>23</v>
      </c>
      <c r="D751">
        <v>7.0000000000000007E-2</v>
      </c>
      <c r="E751">
        <v>400.97</v>
      </c>
      <c r="F751">
        <v>48.26</v>
      </c>
      <c r="G751" t="s">
        <v>2</v>
      </c>
      <c r="H751" t="s">
        <v>70</v>
      </c>
      <c r="I751" t="s">
        <v>16</v>
      </c>
      <c r="J751" t="s">
        <v>32</v>
      </c>
      <c r="K751" t="s">
        <v>6</v>
      </c>
      <c r="L751" t="s">
        <v>1536</v>
      </c>
      <c r="M751">
        <v>0.36</v>
      </c>
      <c r="N751" t="s">
        <v>8</v>
      </c>
      <c r="O751" t="s">
        <v>9</v>
      </c>
      <c r="P751" t="s">
        <v>73</v>
      </c>
      <c r="Q751" t="s">
        <v>1535</v>
      </c>
      <c r="R751">
        <v>27801</v>
      </c>
      <c r="S751">
        <v>42072</v>
      </c>
      <c r="T751">
        <v>42076</v>
      </c>
      <c r="U751">
        <v>45.127800000000001</v>
      </c>
      <c r="V751">
        <v>8</v>
      </c>
      <c r="W751">
        <v>2961.32</v>
      </c>
      <c r="X751">
        <v>87962</v>
      </c>
      <c r="Y751" t="s">
        <v>3215</v>
      </c>
    </row>
    <row r="752" spans="1:25" x14ac:dyDescent="0.2">
      <c r="A752">
        <v>2855</v>
      </c>
      <c r="B752" t="s">
        <v>654</v>
      </c>
      <c r="C752" t="s">
        <v>23</v>
      </c>
      <c r="D752">
        <v>0.09</v>
      </c>
      <c r="E752">
        <v>6783.02</v>
      </c>
      <c r="F752">
        <v>24.49</v>
      </c>
      <c r="G752" t="s">
        <v>14</v>
      </c>
      <c r="H752" t="s">
        <v>15</v>
      </c>
      <c r="I752" t="s">
        <v>16</v>
      </c>
      <c r="J752" t="s">
        <v>32</v>
      </c>
      <c r="K752" t="s">
        <v>40</v>
      </c>
      <c r="L752" t="s">
        <v>290</v>
      </c>
      <c r="M752">
        <v>0.39</v>
      </c>
      <c r="N752" t="s">
        <v>8</v>
      </c>
      <c r="O752" t="s">
        <v>35</v>
      </c>
      <c r="P752" t="s">
        <v>42</v>
      </c>
      <c r="Q752" t="s">
        <v>656</v>
      </c>
      <c r="R752">
        <v>98198</v>
      </c>
      <c r="S752">
        <v>42073</v>
      </c>
      <c r="T752">
        <v>42077</v>
      </c>
      <c r="U752">
        <v>-14140.7016</v>
      </c>
      <c r="V752">
        <v>1</v>
      </c>
      <c r="W752">
        <v>6296</v>
      </c>
      <c r="X752">
        <v>87317</v>
      </c>
      <c r="Y752" t="s">
        <v>3217</v>
      </c>
    </row>
    <row r="753" spans="1:25" x14ac:dyDescent="0.2">
      <c r="A753">
        <v>2545</v>
      </c>
      <c r="B753" t="s">
        <v>1537</v>
      </c>
      <c r="C753" t="s">
        <v>92</v>
      </c>
      <c r="D753">
        <v>0.01</v>
      </c>
      <c r="E753">
        <v>99.99</v>
      </c>
      <c r="F753">
        <v>19.989999999999998</v>
      </c>
      <c r="G753" t="s">
        <v>63</v>
      </c>
      <c r="H753" t="s">
        <v>47</v>
      </c>
      <c r="I753" t="s">
        <v>16</v>
      </c>
      <c r="J753" t="s">
        <v>32</v>
      </c>
      <c r="K753" t="s">
        <v>49</v>
      </c>
      <c r="L753" t="s">
        <v>1538</v>
      </c>
      <c r="M753">
        <v>0.52</v>
      </c>
      <c r="N753" t="s">
        <v>8</v>
      </c>
      <c r="O753" t="s">
        <v>9</v>
      </c>
      <c r="P753" t="s">
        <v>218</v>
      </c>
      <c r="Q753" t="s">
        <v>854</v>
      </c>
      <c r="R753">
        <v>22153</v>
      </c>
      <c r="S753">
        <v>42073</v>
      </c>
      <c r="T753">
        <v>42075</v>
      </c>
      <c r="U753">
        <v>90.024000000000001</v>
      </c>
      <c r="V753">
        <v>2</v>
      </c>
      <c r="W753">
        <v>202.98</v>
      </c>
      <c r="X753">
        <v>87915</v>
      </c>
      <c r="Y753" t="s">
        <v>3215</v>
      </c>
    </row>
    <row r="754" spans="1:25" x14ac:dyDescent="0.2">
      <c r="A754">
        <v>3194</v>
      </c>
      <c r="B754" t="s">
        <v>1539</v>
      </c>
      <c r="C754" t="s">
        <v>92</v>
      </c>
      <c r="D754">
        <v>0.1</v>
      </c>
      <c r="E754">
        <v>4.9800000000000004</v>
      </c>
      <c r="F754">
        <v>7.54</v>
      </c>
      <c r="G754" t="s">
        <v>14</v>
      </c>
      <c r="H754" t="s">
        <v>15</v>
      </c>
      <c r="I754" t="s">
        <v>24</v>
      </c>
      <c r="J754" t="s">
        <v>64</v>
      </c>
      <c r="K754" t="s">
        <v>49</v>
      </c>
      <c r="L754" t="s">
        <v>1540</v>
      </c>
      <c r="M754">
        <v>0.38</v>
      </c>
      <c r="N754" t="s">
        <v>8</v>
      </c>
      <c r="O754" t="s">
        <v>9</v>
      </c>
      <c r="P754" t="s">
        <v>99</v>
      </c>
      <c r="Q754" t="s">
        <v>412</v>
      </c>
      <c r="R754">
        <v>34609</v>
      </c>
      <c r="S754">
        <v>42073</v>
      </c>
      <c r="T754">
        <v>42074</v>
      </c>
      <c r="U754">
        <v>45.078000000000003</v>
      </c>
      <c r="V754">
        <v>9</v>
      </c>
      <c r="W754">
        <v>43.84</v>
      </c>
      <c r="X754">
        <v>89805</v>
      </c>
      <c r="Y754" t="s">
        <v>3215</v>
      </c>
    </row>
    <row r="755" spans="1:25" x14ac:dyDescent="0.2">
      <c r="A755">
        <v>3194</v>
      </c>
      <c r="B755" t="s">
        <v>1539</v>
      </c>
      <c r="C755" t="s">
        <v>92</v>
      </c>
      <c r="D755">
        <v>0</v>
      </c>
      <c r="E755">
        <v>22.84</v>
      </c>
      <c r="F755">
        <v>8.18</v>
      </c>
      <c r="G755" t="s">
        <v>14</v>
      </c>
      <c r="H755" t="s">
        <v>15</v>
      </c>
      <c r="I755" t="s">
        <v>24</v>
      </c>
      <c r="J755" t="s">
        <v>64</v>
      </c>
      <c r="K755" t="s">
        <v>49</v>
      </c>
      <c r="L755" t="s">
        <v>581</v>
      </c>
      <c r="M755">
        <v>0.39</v>
      </c>
      <c r="N755" t="s">
        <v>8</v>
      </c>
      <c r="O755" t="s">
        <v>9</v>
      </c>
      <c r="P755" t="s">
        <v>99</v>
      </c>
      <c r="Q755" t="s">
        <v>412</v>
      </c>
      <c r="R755">
        <v>34609</v>
      </c>
      <c r="S755">
        <v>42073</v>
      </c>
      <c r="T755">
        <v>42075</v>
      </c>
      <c r="U755">
        <v>-110.376</v>
      </c>
      <c r="V755">
        <v>6</v>
      </c>
      <c r="W755">
        <v>141.74</v>
      </c>
      <c r="X755">
        <v>89805</v>
      </c>
      <c r="Y755" t="s">
        <v>3215</v>
      </c>
    </row>
    <row r="756" spans="1:25" x14ac:dyDescent="0.2">
      <c r="A756">
        <v>52</v>
      </c>
      <c r="B756" t="s">
        <v>1541</v>
      </c>
      <c r="C756" t="s">
        <v>46</v>
      </c>
      <c r="D756">
        <v>0</v>
      </c>
      <c r="E756">
        <v>115.99</v>
      </c>
      <c r="F756">
        <v>2.5</v>
      </c>
      <c r="G756" t="s">
        <v>14</v>
      </c>
      <c r="H756" t="s">
        <v>70</v>
      </c>
      <c r="I756" t="s">
        <v>16</v>
      </c>
      <c r="J756" t="s">
        <v>111</v>
      </c>
      <c r="K756" t="s">
        <v>49</v>
      </c>
      <c r="L756" t="s">
        <v>1542</v>
      </c>
      <c r="M756">
        <v>0.56999999999999995</v>
      </c>
      <c r="N756" t="s">
        <v>8</v>
      </c>
      <c r="O756" t="s">
        <v>35</v>
      </c>
      <c r="P756" t="s">
        <v>42</v>
      </c>
      <c r="Q756" t="s">
        <v>1543</v>
      </c>
      <c r="R756">
        <v>98373</v>
      </c>
      <c r="S756">
        <v>42073</v>
      </c>
      <c r="T756">
        <v>42073</v>
      </c>
      <c r="U756">
        <v>162.666</v>
      </c>
      <c r="V756">
        <v>6</v>
      </c>
      <c r="W756">
        <v>627.04</v>
      </c>
      <c r="X756">
        <v>88426</v>
      </c>
      <c r="Y756" t="s">
        <v>3217</v>
      </c>
    </row>
    <row r="757" spans="1:25" x14ac:dyDescent="0.2">
      <c r="A757">
        <v>53</v>
      </c>
      <c r="B757" t="s">
        <v>816</v>
      </c>
      <c r="C757" t="s">
        <v>46</v>
      </c>
      <c r="D757">
        <v>0.02</v>
      </c>
      <c r="E757">
        <v>5.98</v>
      </c>
      <c r="F757">
        <v>5.79</v>
      </c>
      <c r="G757" t="s">
        <v>14</v>
      </c>
      <c r="H757" t="s">
        <v>70</v>
      </c>
      <c r="I757" t="s">
        <v>24</v>
      </c>
      <c r="J757" t="s">
        <v>64</v>
      </c>
      <c r="K757" t="s">
        <v>49</v>
      </c>
      <c r="L757" t="s">
        <v>447</v>
      </c>
      <c r="M757">
        <v>0.36</v>
      </c>
      <c r="N757" t="s">
        <v>8</v>
      </c>
      <c r="O757" t="s">
        <v>35</v>
      </c>
      <c r="P757" t="s">
        <v>42</v>
      </c>
      <c r="Q757" t="s">
        <v>818</v>
      </c>
      <c r="R757">
        <v>98052</v>
      </c>
      <c r="S757">
        <v>42073</v>
      </c>
      <c r="T757">
        <v>42074</v>
      </c>
      <c r="U757">
        <v>-67.489999999999995</v>
      </c>
      <c r="V757">
        <v>17</v>
      </c>
      <c r="W757">
        <v>110.19</v>
      </c>
      <c r="X757">
        <v>88426</v>
      </c>
      <c r="Y757" t="s">
        <v>3217</v>
      </c>
    </row>
    <row r="758" spans="1:25" x14ac:dyDescent="0.2">
      <c r="A758">
        <v>753</v>
      </c>
      <c r="B758" t="s">
        <v>1544</v>
      </c>
      <c r="C758" t="s">
        <v>1</v>
      </c>
      <c r="D758">
        <v>0.06</v>
      </c>
      <c r="E758">
        <v>2.61</v>
      </c>
      <c r="F758">
        <v>0.5</v>
      </c>
      <c r="G758" t="s">
        <v>63</v>
      </c>
      <c r="H758" t="s">
        <v>70</v>
      </c>
      <c r="I758" t="s">
        <v>24</v>
      </c>
      <c r="J758" t="s">
        <v>128</v>
      </c>
      <c r="K758" t="s">
        <v>49</v>
      </c>
      <c r="L758" t="s">
        <v>1545</v>
      </c>
      <c r="M758">
        <v>0.39</v>
      </c>
      <c r="N758" t="s">
        <v>8</v>
      </c>
      <c r="O758" t="s">
        <v>35</v>
      </c>
      <c r="P758" t="s">
        <v>564</v>
      </c>
      <c r="Q758" t="s">
        <v>1546</v>
      </c>
      <c r="R758">
        <v>86301</v>
      </c>
      <c r="S758">
        <v>42074</v>
      </c>
      <c r="T758">
        <v>42074</v>
      </c>
      <c r="U758">
        <v>10.85</v>
      </c>
      <c r="V758">
        <v>1</v>
      </c>
      <c r="W758">
        <v>17.59</v>
      </c>
      <c r="X758">
        <v>90438</v>
      </c>
      <c r="Y758" t="s">
        <v>3217</v>
      </c>
    </row>
    <row r="759" spans="1:25" x14ac:dyDescent="0.2">
      <c r="A759">
        <v>753</v>
      </c>
      <c r="B759" t="s">
        <v>1544</v>
      </c>
      <c r="C759" t="s">
        <v>1</v>
      </c>
      <c r="D759">
        <v>0.01</v>
      </c>
      <c r="E759">
        <v>6.35</v>
      </c>
      <c r="F759">
        <v>1.02</v>
      </c>
      <c r="G759" t="s">
        <v>14</v>
      </c>
      <c r="H759" t="s">
        <v>70</v>
      </c>
      <c r="I759" t="s">
        <v>24</v>
      </c>
      <c r="J759" t="s">
        <v>64</v>
      </c>
      <c r="K759" t="s">
        <v>26</v>
      </c>
      <c r="L759" t="s">
        <v>503</v>
      </c>
      <c r="M759">
        <v>0.39</v>
      </c>
      <c r="N759" t="s">
        <v>8</v>
      </c>
      <c r="O759" t="s">
        <v>35</v>
      </c>
      <c r="P759" t="s">
        <v>564</v>
      </c>
      <c r="Q759" t="s">
        <v>1546</v>
      </c>
      <c r="R759">
        <v>86301</v>
      </c>
      <c r="S759">
        <v>42074</v>
      </c>
      <c r="T759">
        <v>42076</v>
      </c>
      <c r="U759">
        <v>97.662599999999998</v>
      </c>
      <c r="V759">
        <v>22</v>
      </c>
      <c r="W759">
        <v>141.54</v>
      </c>
      <c r="X759">
        <v>90438</v>
      </c>
      <c r="Y759" t="s">
        <v>3217</v>
      </c>
    </row>
    <row r="760" spans="1:25" x14ac:dyDescent="0.2">
      <c r="A760">
        <v>1494</v>
      </c>
      <c r="B760" t="s">
        <v>1547</v>
      </c>
      <c r="C760" t="s">
        <v>1</v>
      </c>
      <c r="D760">
        <v>0.06</v>
      </c>
      <c r="E760">
        <v>8.3699999999999992</v>
      </c>
      <c r="F760">
        <v>10.16</v>
      </c>
      <c r="G760" t="s">
        <v>14</v>
      </c>
      <c r="H760" t="s">
        <v>70</v>
      </c>
      <c r="I760" t="s">
        <v>4</v>
      </c>
      <c r="J760" t="s">
        <v>102</v>
      </c>
      <c r="K760" t="s">
        <v>40</v>
      </c>
      <c r="L760" t="s">
        <v>1548</v>
      </c>
      <c r="M760">
        <v>0.59</v>
      </c>
      <c r="N760" t="s">
        <v>8</v>
      </c>
      <c r="O760" t="s">
        <v>87</v>
      </c>
      <c r="P760" t="s">
        <v>394</v>
      </c>
      <c r="Q760" t="s">
        <v>1549</v>
      </c>
      <c r="R760">
        <v>21222</v>
      </c>
      <c r="S760">
        <v>42074</v>
      </c>
      <c r="T760">
        <v>42076</v>
      </c>
      <c r="U760">
        <v>-255.65</v>
      </c>
      <c r="V760">
        <v>18</v>
      </c>
      <c r="W760">
        <v>157.63999999999999</v>
      </c>
      <c r="X760">
        <v>85880</v>
      </c>
      <c r="Y760" t="s">
        <v>3218</v>
      </c>
    </row>
    <row r="761" spans="1:25" x14ac:dyDescent="0.2">
      <c r="A761">
        <v>1494</v>
      </c>
      <c r="B761" t="s">
        <v>1547</v>
      </c>
      <c r="C761" t="s">
        <v>1</v>
      </c>
      <c r="D761">
        <v>0.09</v>
      </c>
      <c r="E761">
        <v>6.48</v>
      </c>
      <c r="F761">
        <v>9.17</v>
      </c>
      <c r="G761" t="s">
        <v>63</v>
      </c>
      <c r="H761" t="s">
        <v>70</v>
      </c>
      <c r="I761" t="s">
        <v>24</v>
      </c>
      <c r="J761" t="s">
        <v>64</v>
      </c>
      <c r="K761" t="s">
        <v>49</v>
      </c>
      <c r="L761" t="s">
        <v>370</v>
      </c>
      <c r="M761">
        <v>0.37</v>
      </c>
      <c r="N761" t="s">
        <v>8</v>
      </c>
      <c r="O761" t="s">
        <v>87</v>
      </c>
      <c r="P761" t="s">
        <v>394</v>
      </c>
      <c r="Q761" t="s">
        <v>1549</v>
      </c>
      <c r="R761">
        <v>21222</v>
      </c>
      <c r="S761">
        <v>42074</v>
      </c>
      <c r="T761">
        <v>42076</v>
      </c>
      <c r="U761">
        <v>-76.540000000000006</v>
      </c>
      <c r="V761">
        <v>6</v>
      </c>
      <c r="W761">
        <v>42.16</v>
      </c>
      <c r="X761">
        <v>85880</v>
      </c>
      <c r="Y761" t="s">
        <v>3218</v>
      </c>
    </row>
    <row r="762" spans="1:25" x14ac:dyDescent="0.2">
      <c r="A762">
        <v>1497</v>
      </c>
      <c r="B762" t="s">
        <v>1550</v>
      </c>
      <c r="C762" t="s">
        <v>1</v>
      </c>
      <c r="D762">
        <v>0.09</v>
      </c>
      <c r="E762">
        <v>6.28</v>
      </c>
      <c r="F762">
        <v>5.29</v>
      </c>
      <c r="G762" t="s">
        <v>14</v>
      </c>
      <c r="H762" t="s">
        <v>70</v>
      </c>
      <c r="I762" t="s">
        <v>4</v>
      </c>
      <c r="J762" t="s">
        <v>102</v>
      </c>
      <c r="K762" t="s">
        <v>49</v>
      </c>
      <c r="L762" t="s">
        <v>1551</v>
      </c>
      <c r="M762">
        <v>0.43</v>
      </c>
      <c r="N762" t="s">
        <v>8</v>
      </c>
      <c r="O762" t="s">
        <v>87</v>
      </c>
      <c r="P762" t="s">
        <v>88</v>
      </c>
      <c r="Q762" t="s">
        <v>1552</v>
      </c>
      <c r="R762">
        <v>14901</v>
      </c>
      <c r="S762">
        <v>42074</v>
      </c>
      <c r="T762">
        <v>42075</v>
      </c>
      <c r="U762">
        <v>-10.09</v>
      </c>
      <c r="V762">
        <v>2</v>
      </c>
      <c r="W762">
        <v>14.08</v>
      </c>
      <c r="X762">
        <v>85880</v>
      </c>
      <c r="Y762" t="s">
        <v>3218</v>
      </c>
    </row>
    <row r="763" spans="1:25" x14ac:dyDescent="0.2">
      <c r="A763">
        <v>1497</v>
      </c>
      <c r="B763" t="s">
        <v>1550</v>
      </c>
      <c r="C763" t="s">
        <v>1</v>
      </c>
      <c r="D763">
        <v>0.03</v>
      </c>
      <c r="E763">
        <v>15.14</v>
      </c>
      <c r="F763">
        <v>4.53</v>
      </c>
      <c r="G763" t="s">
        <v>14</v>
      </c>
      <c r="H763" t="s">
        <v>70</v>
      </c>
      <c r="I763" t="s">
        <v>24</v>
      </c>
      <c r="J763" t="s">
        <v>54</v>
      </c>
      <c r="K763" t="s">
        <v>49</v>
      </c>
      <c r="L763" t="s">
        <v>1331</v>
      </c>
      <c r="M763">
        <v>0.81</v>
      </c>
      <c r="N763" t="s">
        <v>8</v>
      </c>
      <c r="O763" t="s">
        <v>87</v>
      </c>
      <c r="P763" t="s">
        <v>88</v>
      </c>
      <c r="Q763" t="s">
        <v>1552</v>
      </c>
      <c r="R763">
        <v>14901</v>
      </c>
      <c r="S763">
        <v>42074</v>
      </c>
      <c r="T763">
        <v>42076</v>
      </c>
      <c r="U763">
        <v>-92.87</v>
      </c>
      <c r="V763">
        <v>17</v>
      </c>
      <c r="W763">
        <v>256.73</v>
      </c>
      <c r="X763">
        <v>85880</v>
      </c>
      <c r="Y763" t="s">
        <v>3218</v>
      </c>
    </row>
    <row r="764" spans="1:25" x14ac:dyDescent="0.2">
      <c r="A764">
        <v>2616</v>
      </c>
      <c r="B764" t="s">
        <v>1553</v>
      </c>
      <c r="C764" t="s">
        <v>1</v>
      </c>
      <c r="D764">
        <v>0</v>
      </c>
      <c r="E764">
        <v>2.6</v>
      </c>
      <c r="F764">
        <v>2.4</v>
      </c>
      <c r="G764" t="s">
        <v>14</v>
      </c>
      <c r="H764" t="s">
        <v>70</v>
      </c>
      <c r="I764" t="s">
        <v>24</v>
      </c>
      <c r="J764" t="s">
        <v>25</v>
      </c>
      <c r="K764" t="s">
        <v>26</v>
      </c>
      <c r="L764" t="s">
        <v>332</v>
      </c>
      <c r="M764">
        <v>0.57999999999999996</v>
      </c>
      <c r="N764" t="s">
        <v>8</v>
      </c>
      <c r="O764" t="s">
        <v>28</v>
      </c>
      <c r="P764" t="s">
        <v>265</v>
      </c>
      <c r="Q764" t="s">
        <v>1554</v>
      </c>
      <c r="R764">
        <v>49002</v>
      </c>
      <c r="S764">
        <v>42074</v>
      </c>
      <c r="T764">
        <v>42076</v>
      </c>
      <c r="U764">
        <v>-45.21</v>
      </c>
      <c r="V764">
        <v>16</v>
      </c>
      <c r="W764">
        <v>44.75</v>
      </c>
      <c r="X764">
        <v>91495</v>
      </c>
      <c r="Y764" t="s">
        <v>3216</v>
      </c>
    </row>
    <row r="765" spans="1:25" x14ac:dyDescent="0.2">
      <c r="A765">
        <v>1484</v>
      </c>
      <c r="B765" t="s">
        <v>1555</v>
      </c>
      <c r="C765" t="s">
        <v>13</v>
      </c>
      <c r="D765">
        <v>0.06</v>
      </c>
      <c r="E765">
        <v>99.99</v>
      </c>
      <c r="F765">
        <v>19.989999999999998</v>
      </c>
      <c r="G765" t="s">
        <v>14</v>
      </c>
      <c r="H765" t="s">
        <v>47</v>
      </c>
      <c r="I765" t="s">
        <v>16</v>
      </c>
      <c r="J765" t="s">
        <v>17</v>
      </c>
      <c r="K765" t="s">
        <v>49</v>
      </c>
      <c r="L765" t="s">
        <v>1556</v>
      </c>
      <c r="M765">
        <v>0.52</v>
      </c>
      <c r="N765" t="s">
        <v>8</v>
      </c>
      <c r="O765" t="s">
        <v>28</v>
      </c>
      <c r="P765" t="s">
        <v>79</v>
      </c>
      <c r="Q765" t="s">
        <v>1557</v>
      </c>
      <c r="R765">
        <v>60016</v>
      </c>
      <c r="S765">
        <v>42074</v>
      </c>
      <c r="T765">
        <v>42077</v>
      </c>
      <c r="U765">
        <v>-127.56</v>
      </c>
      <c r="V765">
        <v>3</v>
      </c>
      <c r="W765">
        <v>290.24</v>
      </c>
      <c r="X765">
        <v>91235</v>
      </c>
      <c r="Y765" t="s">
        <v>3216</v>
      </c>
    </row>
    <row r="766" spans="1:25" x14ac:dyDescent="0.2">
      <c r="A766">
        <v>1484</v>
      </c>
      <c r="B766" t="s">
        <v>1555</v>
      </c>
      <c r="C766" t="s">
        <v>13</v>
      </c>
      <c r="D766">
        <v>0</v>
      </c>
      <c r="E766">
        <v>193.17</v>
      </c>
      <c r="F766">
        <v>19.989999999999998</v>
      </c>
      <c r="G766" t="s">
        <v>14</v>
      </c>
      <c r="H766" t="s">
        <v>47</v>
      </c>
      <c r="I766" t="s">
        <v>24</v>
      </c>
      <c r="J766" t="s">
        <v>54</v>
      </c>
      <c r="K766" t="s">
        <v>49</v>
      </c>
      <c r="L766" t="s">
        <v>1558</v>
      </c>
      <c r="M766">
        <v>0.71</v>
      </c>
      <c r="N766" t="s">
        <v>8</v>
      </c>
      <c r="O766" t="s">
        <v>28</v>
      </c>
      <c r="P766" t="s">
        <v>79</v>
      </c>
      <c r="Q766" t="s">
        <v>1557</v>
      </c>
      <c r="R766">
        <v>60016</v>
      </c>
      <c r="S766">
        <v>42074</v>
      </c>
      <c r="T766">
        <v>42075</v>
      </c>
      <c r="U766">
        <v>282.18</v>
      </c>
      <c r="V766">
        <v>5</v>
      </c>
      <c r="W766">
        <v>971.4</v>
      </c>
      <c r="X766">
        <v>91235</v>
      </c>
      <c r="Y766" t="s">
        <v>3216</v>
      </c>
    </row>
    <row r="767" spans="1:25" x14ac:dyDescent="0.2">
      <c r="A767">
        <v>1484</v>
      </c>
      <c r="B767" t="s">
        <v>1555</v>
      </c>
      <c r="C767" t="s">
        <v>13</v>
      </c>
      <c r="D767">
        <v>0.08</v>
      </c>
      <c r="E767">
        <v>20.99</v>
      </c>
      <c r="F767">
        <v>3.3</v>
      </c>
      <c r="G767" t="s">
        <v>63</v>
      </c>
      <c r="H767" t="s">
        <v>47</v>
      </c>
      <c r="I767" t="s">
        <v>16</v>
      </c>
      <c r="J767" t="s">
        <v>111</v>
      </c>
      <c r="K767" t="s">
        <v>18</v>
      </c>
      <c r="L767" t="s">
        <v>1559</v>
      </c>
      <c r="M767">
        <v>0.81</v>
      </c>
      <c r="N767" t="s">
        <v>8</v>
      </c>
      <c r="O767" t="s">
        <v>28</v>
      </c>
      <c r="P767" t="s">
        <v>79</v>
      </c>
      <c r="Q767" t="s">
        <v>1557</v>
      </c>
      <c r="R767">
        <v>60016</v>
      </c>
      <c r="S767">
        <v>42074</v>
      </c>
      <c r="T767">
        <v>42074</v>
      </c>
      <c r="U767">
        <v>-96.337999999999994</v>
      </c>
      <c r="V767">
        <v>11</v>
      </c>
      <c r="W767">
        <v>193.51</v>
      </c>
      <c r="X767">
        <v>91235</v>
      </c>
      <c r="Y767" t="s">
        <v>3216</v>
      </c>
    </row>
    <row r="768" spans="1:25" x14ac:dyDescent="0.2">
      <c r="A768">
        <v>3397</v>
      </c>
      <c r="B768" t="s">
        <v>1560</v>
      </c>
      <c r="C768" t="s">
        <v>13</v>
      </c>
      <c r="D768">
        <v>0.01</v>
      </c>
      <c r="E768">
        <v>10.9</v>
      </c>
      <c r="F768">
        <v>7.46</v>
      </c>
      <c r="G768" t="s">
        <v>14</v>
      </c>
      <c r="H768" t="s">
        <v>3</v>
      </c>
      <c r="I768" t="s">
        <v>24</v>
      </c>
      <c r="J768" t="s">
        <v>54</v>
      </c>
      <c r="K768" t="s">
        <v>49</v>
      </c>
      <c r="L768" t="s">
        <v>1561</v>
      </c>
      <c r="M768">
        <v>0.59</v>
      </c>
      <c r="N768" t="s">
        <v>8</v>
      </c>
      <c r="O768" t="s">
        <v>28</v>
      </c>
      <c r="P768" t="s">
        <v>79</v>
      </c>
      <c r="Q768" t="s">
        <v>1562</v>
      </c>
      <c r="R768">
        <v>61832</v>
      </c>
      <c r="S768">
        <v>42074</v>
      </c>
      <c r="T768">
        <v>42075</v>
      </c>
      <c r="U768">
        <v>-116.76</v>
      </c>
      <c r="V768">
        <v>18</v>
      </c>
      <c r="W768">
        <v>207.31</v>
      </c>
      <c r="X768">
        <v>87536</v>
      </c>
      <c r="Y768" t="s">
        <v>3216</v>
      </c>
    </row>
    <row r="769" spans="1:25" x14ac:dyDescent="0.2">
      <c r="A769">
        <v>3397</v>
      </c>
      <c r="B769" t="s">
        <v>1560</v>
      </c>
      <c r="C769" t="s">
        <v>13</v>
      </c>
      <c r="D769">
        <v>0.1</v>
      </c>
      <c r="E769">
        <v>7.99</v>
      </c>
      <c r="F769">
        <v>5.03</v>
      </c>
      <c r="G769" t="s">
        <v>14</v>
      </c>
      <c r="H769" t="s">
        <v>3</v>
      </c>
      <c r="I769" t="s">
        <v>16</v>
      </c>
      <c r="J769" t="s">
        <v>111</v>
      </c>
      <c r="K769" t="s">
        <v>120</v>
      </c>
      <c r="L769" t="s">
        <v>441</v>
      </c>
      <c r="M769">
        <v>0.6</v>
      </c>
      <c r="N769" t="s">
        <v>8</v>
      </c>
      <c r="O769" t="s">
        <v>28</v>
      </c>
      <c r="P769" t="s">
        <v>79</v>
      </c>
      <c r="Q769" t="s">
        <v>1562</v>
      </c>
      <c r="R769">
        <v>61832</v>
      </c>
      <c r="S769">
        <v>42074</v>
      </c>
      <c r="T769">
        <v>42075</v>
      </c>
      <c r="U769">
        <v>-160.952</v>
      </c>
      <c r="V769">
        <v>22</v>
      </c>
      <c r="W769">
        <v>143.12</v>
      </c>
      <c r="X769">
        <v>87536</v>
      </c>
      <c r="Y769" t="s">
        <v>3216</v>
      </c>
    </row>
    <row r="770" spans="1:25" x14ac:dyDescent="0.2">
      <c r="A770">
        <v>3151</v>
      </c>
      <c r="B770" t="s">
        <v>929</v>
      </c>
      <c r="C770" t="s">
        <v>92</v>
      </c>
      <c r="D770">
        <v>0.02</v>
      </c>
      <c r="E770">
        <v>5.98</v>
      </c>
      <c r="F770">
        <v>1.49</v>
      </c>
      <c r="G770" t="s">
        <v>14</v>
      </c>
      <c r="H770" t="s">
        <v>70</v>
      </c>
      <c r="I770" t="s">
        <v>24</v>
      </c>
      <c r="J770" t="s">
        <v>48</v>
      </c>
      <c r="K770" t="s">
        <v>49</v>
      </c>
      <c r="L770" t="s">
        <v>1563</v>
      </c>
      <c r="M770">
        <v>0.39</v>
      </c>
      <c r="N770" t="s">
        <v>8</v>
      </c>
      <c r="O770" t="s">
        <v>35</v>
      </c>
      <c r="P770" t="s">
        <v>66</v>
      </c>
      <c r="Q770" t="s">
        <v>930</v>
      </c>
      <c r="R770">
        <v>92277</v>
      </c>
      <c r="S770">
        <v>42074</v>
      </c>
      <c r="T770">
        <v>42075</v>
      </c>
      <c r="U770">
        <v>28.526</v>
      </c>
      <c r="V770">
        <v>10</v>
      </c>
      <c r="W770">
        <v>59.9</v>
      </c>
      <c r="X770">
        <v>88547</v>
      </c>
      <c r="Y770" t="s">
        <v>3217</v>
      </c>
    </row>
    <row r="771" spans="1:25" x14ac:dyDescent="0.2">
      <c r="A771">
        <v>796</v>
      </c>
      <c r="B771" t="s">
        <v>1564</v>
      </c>
      <c r="C771" t="s">
        <v>46</v>
      </c>
      <c r="D771">
        <v>0.06</v>
      </c>
      <c r="E771">
        <v>8.6</v>
      </c>
      <c r="F771">
        <v>6.19</v>
      </c>
      <c r="G771" t="s">
        <v>14</v>
      </c>
      <c r="H771" t="s">
        <v>70</v>
      </c>
      <c r="I771" t="s">
        <v>24</v>
      </c>
      <c r="J771" t="s">
        <v>48</v>
      </c>
      <c r="K771" t="s">
        <v>49</v>
      </c>
      <c r="L771" t="s">
        <v>508</v>
      </c>
      <c r="M771">
        <v>0.38</v>
      </c>
      <c r="N771" t="s">
        <v>8</v>
      </c>
      <c r="O771" t="s">
        <v>28</v>
      </c>
      <c r="P771" t="s">
        <v>109</v>
      </c>
      <c r="Q771" t="s">
        <v>1565</v>
      </c>
      <c r="R771">
        <v>68046</v>
      </c>
      <c r="S771">
        <v>42074</v>
      </c>
      <c r="T771">
        <v>42075</v>
      </c>
      <c r="U771">
        <v>-46.115000000000002</v>
      </c>
      <c r="V771">
        <v>9</v>
      </c>
      <c r="W771">
        <v>79.400000000000006</v>
      </c>
      <c r="X771">
        <v>86867</v>
      </c>
      <c r="Y771" t="s">
        <v>3216</v>
      </c>
    </row>
    <row r="772" spans="1:25" x14ac:dyDescent="0.2">
      <c r="A772">
        <v>1254</v>
      </c>
      <c r="B772" t="s">
        <v>1566</v>
      </c>
      <c r="C772" t="s">
        <v>1</v>
      </c>
      <c r="D772">
        <v>0.06</v>
      </c>
      <c r="E772">
        <v>80.98</v>
      </c>
      <c r="F772">
        <v>35</v>
      </c>
      <c r="G772" t="s">
        <v>14</v>
      </c>
      <c r="H772" t="s">
        <v>47</v>
      </c>
      <c r="I772" t="s">
        <v>24</v>
      </c>
      <c r="J772" t="s">
        <v>54</v>
      </c>
      <c r="K772" t="s">
        <v>40</v>
      </c>
      <c r="L772" t="s">
        <v>200</v>
      </c>
      <c r="M772">
        <v>0.81</v>
      </c>
      <c r="N772" t="s">
        <v>8</v>
      </c>
      <c r="O772" t="s">
        <v>28</v>
      </c>
      <c r="P772" t="s">
        <v>163</v>
      </c>
      <c r="Q772" t="s">
        <v>1567</v>
      </c>
      <c r="R772">
        <v>77530</v>
      </c>
      <c r="S772">
        <v>42075</v>
      </c>
      <c r="T772">
        <v>42076</v>
      </c>
      <c r="U772">
        <v>-218.77</v>
      </c>
      <c r="V772">
        <v>2</v>
      </c>
      <c r="W772">
        <v>172.79</v>
      </c>
      <c r="X772">
        <v>89983</v>
      </c>
      <c r="Y772" t="s">
        <v>3216</v>
      </c>
    </row>
    <row r="773" spans="1:25" x14ac:dyDescent="0.2">
      <c r="A773">
        <v>2896</v>
      </c>
      <c r="B773" t="s">
        <v>699</v>
      </c>
      <c r="C773" t="s">
        <v>1</v>
      </c>
      <c r="D773">
        <v>0</v>
      </c>
      <c r="E773">
        <v>22.84</v>
      </c>
      <c r="F773">
        <v>16.920000000000002</v>
      </c>
      <c r="G773" t="s">
        <v>14</v>
      </c>
      <c r="H773" t="s">
        <v>47</v>
      </c>
      <c r="I773" t="s">
        <v>24</v>
      </c>
      <c r="J773" t="s">
        <v>64</v>
      </c>
      <c r="K773" t="s">
        <v>49</v>
      </c>
      <c r="L773" t="s">
        <v>1568</v>
      </c>
      <c r="M773">
        <v>0.39</v>
      </c>
      <c r="N773" t="s">
        <v>8</v>
      </c>
      <c r="O773" t="s">
        <v>28</v>
      </c>
      <c r="P773" t="s">
        <v>60</v>
      </c>
      <c r="Q773" t="s">
        <v>700</v>
      </c>
      <c r="R773">
        <v>56001</v>
      </c>
      <c r="S773">
        <v>42075</v>
      </c>
      <c r="T773">
        <v>42077</v>
      </c>
      <c r="U773">
        <v>-83.75</v>
      </c>
      <c r="V773">
        <v>15</v>
      </c>
      <c r="W773">
        <v>370.62</v>
      </c>
      <c r="X773">
        <v>86927</v>
      </c>
      <c r="Y773" t="s">
        <v>3216</v>
      </c>
    </row>
    <row r="774" spans="1:25" x14ac:dyDescent="0.2">
      <c r="A774">
        <v>1027</v>
      </c>
      <c r="B774" t="s">
        <v>1569</v>
      </c>
      <c r="C774" t="s">
        <v>13</v>
      </c>
      <c r="D774">
        <v>0.1</v>
      </c>
      <c r="E774">
        <v>73.98</v>
      </c>
      <c r="F774">
        <v>4</v>
      </c>
      <c r="G774" t="s">
        <v>14</v>
      </c>
      <c r="H774" t="s">
        <v>3</v>
      </c>
      <c r="I774" t="s">
        <v>16</v>
      </c>
      <c r="J774" t="s">
        <v>17</v>
      </c>
      <c r="K774" t="s">
        <v>49</v>
      </c>
      <c r="L774" t="s">
        <v>284</v>
      </c>
      <c r="M774">
        <v>0.79</v>
      </c>
      <c r="N774" t="s">
        <v>8</v>
      </c>
      <c r="O774" t="s">
        <v>87</v>
      </c>
      <c r="P774" t="s">
        <v>88</v>
      </c>
      <c r="Q774" t="s">
        <v>1570</v>
      </c>
      <c r="R774">
        <v>14225</v>
      </c>
      <c r="S774">
        <v>42075</v>
      </c>
      <c r="T774">
        <v>42076</v>
      </c>
      <c r="U774">
        <v>-229.87</v>
      </c>
      <c r="V774">
        <v>5</v>
      </c>
      <c r="W774">
        <v>347.23</v>
      </c>
      <c r="X774">
        <v>89004</v>
      </c>
      <c r="Y774" t="s">
        <v>3218</v>
      </c>
    </row>
    <row r="775" spans="1:25" x14ac:dyDescent="0.2">
      <c r="A775">
        <v>1027</v>
      </c>
      <c r="B775" t="s">
        <v>1569</v>
      </c>
      <c r="C775" t="s">
        <v>13</v>
      </c>
      <c r="D775">
        <v>0.05</v>
      </c>
      <c r="E775">
        <v>51.98</v>
      </c>
      <c r="F775">
        <v>10.17</v>
      </c>
      <c r="G775" t="s">
        <v>14</v>
      </c>
      <c r="H775" t="s">
        <v>3</v>
      </c>
      <c r="I775" t="s">
        <v>16</v>
      </c>
      <c r="J775" t="s">
        <v>32</v>
      </c>
      <c r="K775" t="s">
        <v>120</v>
      </c>
      <c r="L775" t="s">
        <v>1523</v>
      </c>
      <c r="M775">
        <v>0.37</v>
      </c>
      <c r="N775" t="s">
        <v>8</v>
      </c>
      <c r="O775" t="s">
        <v>87</v>
      </c>
      <c r="P775" t="s">
        <v>88</v>
      </c>
      <c r="Q775" t="s">
        <v>1570</v>
      </c>
      <c r="R775">
        <v>14225</v>
      </c>
      <c r="S775">
        <v>42075</v>
      </c>
      <c r="T775">
        <v>42076</v>
      </c>
      <c r="U775">
        <v>329.9787</v>
      </c>
      <c r="V775">
        <v>9</v>
      </c>
      <c r="W775">
        <v>478.23</v>
      </c>
      <c r="X775">
        <v>89004</v>
      </c>
      <c r="Y775" t="s">
        <v>3218</v>
      </c>
    </row>
    <row r="776" spans="1:25" x14ac:dyDescent="0.2">
      <c r="A776">
        <v>32</v>
      </c>
      <c r="B776" t="s">
        <v>620</v>
      </c>
      <c r="C776" t="s">
        <v>23</v>
      </c>
      <c r="D776">
        <v>0.06</v>
      </c>
      <c r="E776">
        <v>205.99</v>
      </c>
      <c r="F776">
        <v>8.99</v>
      </c>
      <c r="G776" t="s">
        <v>14</v>
      </c>
      <c r="H776" t="s">
        <v>70</v>
      </c>
      <c r="I776" t="s">
        <v>16</v>
      </c>
      <c r="J776" t="s">
        <v>111</v>
      </c>
      <c r="K776" t="s">
        <v>49</v>
      </c>
      <c r="L776" t="s">
        <v>639</v>
      </c>
      <c r="M776">
        <v>0.56000000000000005</v>
      </c>
      <c r="N776" t="s">
        <v>8</v>
      </c>
      <c r="O776" t="s">
        <v>35</v>
      </c>
      <c r="P776" t="s">
        <v>115</v>
      </c>
      <c r="Q776" t="s">
        <v>622</v>
      </c>
      <c r="R776">
        <v>97526</v>
      </c>
      <c r="S776">
        <v>42075</v>
      </c>
      <c r="T776">
        <v>42082</v>
      </c>
      <c r="U776">
        <v>3568.096</v>
      </c>
      <c r="V776">
        <v>22</v>
      </c>
      <c r="W776">
        <v>3838.14</v>
      </c>
      <c r="X776">
        <v>89203</v>
      </c>
      <c r="Y776" t="s">
        <v>3217</v>
      </c>
    </row>
    <row r="777" spans="1:25" x14ac:dyDescent="0.2">
      <c r="A777">
        <v>2593</v>
      </c>
      <c r="B777" t="s">
        <v>1571</v>
      </c>
      <c r="C777" t="s">
        <v>23</v>
      </c>
      <c r="D777">
        <v>0.01</v>
      </c>
      <c r="E777">
        <v>85.99</v>
      </c>
      <c r="F777">
        <v>0.99</v>
      </c>
      <c r="G777" t="s">
        <v>14</v>
      </c>
      <c r="H777" t="s">
        <v>70</v>
      </c>
      <c r="I777" t="s">
        <v>16</v>
      </c>
      <c r="J777" t="s">
        <v>111</v>
      </c>
      <c r="K777" t="s">
        <v>26</v>
      </c>
      <c r="L777" t="s">
        <v>1572</v>
      </c>
      <c r="M777">
        <v>0.85</v>
      </c>
      <c r="N777" t="s">
        <v>8</v>
      </c>
      <c r="O777" t="s">
        <v>9</v>
      </c>
      <c r="P777" t="s">
        <v>51</v>
      </c>
      <c r="Q777" t="s">
        <v>1573</v>
      </c>
      <c r="R777">
        <v>30605</v>
      </c>
      <c r="S777">
        <v>42075</v>
      </c>
      <c r="T777">
        <v>42080</v>
      </c>
      <c r="U777">
        <v>311.73</v>
      </c>
      <c r="V777">
        <v>2</v>
      </c>
      <c r="W777">
        <v>146.16999999999999</v>
      </c>
      <c r="X777">
        <v>87773</v>
      </c>
      <c r="Y777" t="s">
        <v>3215</v>
      </c>
    </row>
    <row r="778" spans="1:25" x14ac:dyDescent="0.2">
      <c r="A778">
        <v>2741</v>
      </c>
      <c r="B778" t="s">
        <v>1574</v>
      </c>
      <c r="C778" t="s">
        <v>23</v>
      </c>
      <c r="D778">
        <v>0.01</v>
      </c>
      <c r="E778">
        <v>35.99</v>
      </c>
      <c r="F778">
        <v>5.99</v>
      </c>
      <c r="G778" t="s">
        <v>14</v>
      </c>
      <c r="H778" t="s">
        <v>3</v>
      </c>
      <c r="I778" t="s">
        <v>16</v>
      </c>
      <c r="J778" t="s">
        <v>111</v>
      </c>
      <c r="K778" t="s">
        <v>26</v>
      </c>
      <c r="L778" t="s">
        <v>1348</v>
      </c>
      <c r="M778">
        <v>0.38</v>
      </c>
      <c r="N778" t="s">
        <v>8</v>
      </c>
      <c r="O778" t="s">
        <v>35</v>
      </c>
      <c r="P778" t="s">
        <v>466</v>
      </c>
      <c r="Q778" t="s">
        <v>1575</v>
      </c>
      <c r="R778">
        <v>83605</v>
      </c>
      <c r="S778">
        <v>42075</v>
      </c>
      <c r="T778">
        <v>42082</v>
      </c>
      <c r="U778">
        <v>218.23320000000001</v>
      </c>
      <c r="V778">
        <v>10</v>
      </c>
      <c r="W778">
        <v>316.27999999999997</v>
      </c>
      <c r="X778">
        <v>89481</v>
      </c>
      <c r="Y778" t="s">
        <v>3217</v>
      </c>
    </row>
    <row r="779" spans="1:25" x14ac:dyDescent="0.2">
      <c r="A779">
        <v>146</v>
      </c>
      <c r="B779" t="s">
        <v>1576</v>
      </c>
      <c r="C779" t="s">
        <v>46</v>
      </c>
      <c r="D779">
        <v>0.01</v>
      </c>
      <c r="E779">
        <v>45.98</v>
      </c>
      <c r="F779">
        <v>4.8</v>
      </c>
      <c r="G779" t="s">
        <v>14</v>
      </c>
      <c r="H779" t="s">
        <v>3</v>
      </c>
      <c r="I779" t="s">
        <v>4</v>
      </c>
      <c r="J779" t="s">
        <v>102</v>
      </c>
      <c r="K779" t="s">
        <v>26</v>
      </c>
      <c r="L779" t="s">
        <v>1577</v>
      </c>
      <c r="M779">
        <v>0.68</v>
      </c>
      <c r="N779" t="s">
        <v>8</v>
      </c>
      <c r="O779" t="s">
        <v>28</v>
      </c>
      <c r="P779" t="s">
        <v>163</v>
      </c>
      <c r="Q779" t="s">
        <v>1578</v>
      </c>
      <c r="R779">
        <v>76148</v>
      </c>
      <c r="S779">
        <v>42075</v>
      </c>
      <c r="T779">
        <v>42076</v>
      </c>
      <c r="U779">
        <v>133.5771</v>
      </c>
      <c r="V779">
        <v>4</v>
      </c>
      <c r="W779">
        <v>193.59</v>
      </c>
      <c r="X779">
        <v>91088</v>
      </c>
      <c r="Y779" t="s">
        <v>3216</v>
      </c>
    </row>
    <row r="780" spans="1:25" x14ac:dyDescent="0.2">
      <c r="A780">
        <v>903</v>
      </c>
      <c r="B780" t="s">
        <v>1579</v>
      </c>
      <c r="C780" t="s">
        <v>46</v>
      </c>
      <c r="D780">
        <v>0</v>
      </c>
      <c r="E780">
        <v>5.98</v>
      </c>
      <c r="F780">
        <v>1.49</v>
      </c>
      <c r="G780" t="s">
        <v>14</v>
      </c>
      <c r="H780" t="s">
        <v>15</v>
      </c>
      <c r="I780" t="s">
        <v>24</v>
      </c>
      <c r="J780" t="s">
        <v>48</v>
      </c>
      <c r="K780" t="s">
        <v>49</v>
      </c>
      <c r="L780" t="s">
        <v>1563</v>
      </c>
      <c r="M780">
        <v>0.39</v>
      </c>
      <c r="N780" t="s">
        <v>8</v>
      </c>
      <c r="O780" t="s">
        <v>87</v>
      </c>
      <c r="P780" t="s">
        <v>379</v>
      </c>
      <c r="Q780" t="s">
        <v>1084</v>
      </c>
      <c r="R780">
        <v>1887</v>
      </c>
      <c r="S780">
        <v>42075</v>
      </c>
      <c r="T780">
        <v>42077</v>
      </c>
      <c r="U780">
        <v>80.674800000000005</v>
      </c>
      <c r="V780">
        <v>18</v>
      </c>
      <c r="W780">
        <v>116.92</v>
      </c>
      <c r="X780">
        <v>90806</v>
      </c>
      <c r="Y780" t="s">
        <v>3218</v>
      </c>
    </row>
    <row r="781" spans="1:25" x14ac:dyDescent="0.2">
      <c r="A781">
        <v>2037</v>
      </c>
      <c r="B781" t="s">
        <v>1580</v>
      </c>
      <c r="C781" t="s">
        <v>46</v>
      </c>
      <c r="D781">
        <v>0</v>
      </c>
      <c r="E781">
        <v>73.98</v>
      </c>
      <c r="F781">
        <v>14.52</v>
      </c>
      <c r="G781" t="s">
        <v>14</v>
      </c>
      <c r="H781" t="s">
        <v>3</v>
      </c>
      <c r="I781" t="s">
        <v>16</v>
      </c>
      <c r="J781" t="s">
        <v>17</v>
      </c>
      <c r="K781" t="s">
        <v>49</v>
      </c>
      <c r="L781" t="s">
        <v>284</v>
      </c>
      <c r="M781">
        <v>0.65</v>
      </c>
      <c r="N781" t="s">
        <v>8</v>
      </c>
      <c r="O781" t="s">
        <v>35</v>
      </c>
      <c r="P781" t="s">
        <v>253</v>
      </c>
      <c r="Q781" t="s">
        <v>892</v>
      </c>
      <c r="R781">
        <v>59715</v>
      </c>
      <c r="S781">
        <v>42075</v>
      </c>
      <c r="T781">
        <v>42077</v>
      </c>
      <c r="U781">
        <v>-88.61</v>
      </c>
      <c r="V781">
        <v>4</v>
      </c>
      <c r="W781">
        <v>305.70999999999998</v>
      </c>
      <c r="X781">
        <v>89333</v>
      </c>
      <c r="Y781" t="s">
        <v>3217</v>
      </c>
    </row>
    <row r="782" spans="1:25" x14ac:dyDescent="0.2">
      <c r="A782">
        <v>2787</v>
      </c>
      <c r="B782" t="s">
        <v>1581</v>
      </c>
      <c r="C782" t="s">
        <v>46</v>
      </c>
      <c r="D782">
        <v>0.01</v>
      </c>
      <c r="E782">
        <v>47.98</v>
      </c>
      <c r="F782">
        <v>3.61</v>
      </c>
      <c r="G782" t="s">
        <v>63</v>
      </c>
      <c r="H782" t="s">
        <v>15</v>
      </c>
      <c r="I782" t="s">
        <v>16</v>
      </c>
      <c r="J782" t="s">
        <v>17</v>
      </c>
      <c r="K782" t="s">
        <v>18</v>
      </c>
      <c r="L782" t="s">
        <v>1215</v>
      </c>
      <c r="M782">
        <v>0.71</v>
      </c>
      <c r="N782" t="s">
        <v>8</v>
      </c>
      <c r="O782" t="s">
        <v>9</v>
      </c>
      <c r="P782" t="s">
        <v>144</v>
      </c>
      <c r="Q782" t="s">
        <v>1582</v>
      </c>
      <c r="R782">
        <v>70003</v>
      </c>
      <c r="S782">
        <v>42075</v>
      </c>
      <c r="T782">
        <v>42076</v>
      </c>
      <c r="U782">
        <v>-44.436</v>
      </c>
      <c r="V782">
        <v>8</v>
      </c>
      <c r="W782">
        <v>393.98</v>
      </c>
      <c r="X782">
        <v>91316</v>
      </c>
      <c r="Y782" t="s">
        <v>3215</v>
      </c>
    </row>
    <row r="783" spans="1:25" x14ac:dyDescent="0.2">
      <c r="A783">
        <v>573</v>
      </c>
      <c r="B783" t="s">
        <v>1356</v>
      </c>
      <c r="C783" t="s">
        <v>1</v>
      </c>
      <c r="D783">
        <v>0.05</v>
      </c>
      <c r="E783">
        <v>4.13</v>
      </c>
      <c r="F783">
        <v>5.04</v>
      </c>
      <c r="G783" t="s">
        <v>14</v>
      </c>
      <c r="H783" t="s">
        <v>47</v>
      </c>
      <c r="I783" t="s">
        <v>24</v>
      </c>
      <c r="J783" t="s">
        <v>48</v>
      </c>
      <c r="K783" t="s">
        <v>49</v>
      </c>
      <c r="L783" t="s">
        <v>995</v>
      </c>
      <c r="M783">
        <v>0.38</v>
      </c>
      <c r="N783" t="s">
        <v>8</v>
      </c>
      <c r="O783" t="s">
        <v>28</v>
      </c>
      <c r="P783" t="s">
        <v>79</v>
      </c>
      <c r="Q783" t="s">
        <v>1358</v>
      </c>
      <c r="R783">
        <v>61554</v>
      </c>
      <c r="S783">
        <v>42076</v>
      </c>
      <c r="T783">
        <v>42077</v>
      </c>
      <c r="U783">
        <v>-12.1555</v>
      </c>
      <c r="V783">
        <v>1</v>
      </c>
      <c r="W783">
        <v>5.84</v>
      </c>
      <c r="X783">
        <v>86555</v>
      </c>
      <c r="Y783" t="s">
        <v>3216</v>
      </c>
    </row>
    <row r="784" spans="1:25" x14ac:dyDescent="0.2">
      <c r="A784">
        <v>1035</v>
      </c>
      <c r="B784" t="s">
        <v>1583</v>
      </c>
      <c r="C784" t="s">
        <v>1</v>
      </c>
      <c r="D784">
        <v>7.0000000000000007E-2</v>
      </c>
      <c r="E784">
        <v>125.99</v>
      </c>
      <c r="F784">
        <v>2.5</v>
      </c>
      <c r="G784" t="s">
        <v>14</v>
      </c>
      <c r="H784" t="s">
        <v>47</v>
      </c>
      <c r="I784" t="s">
        <v>16</v>
      </c>
      <c r="J784" t="s">
        <v>111</v>
      </c>
      <c r="K784" t="s">
        <v>49</v>
      </c>
      <c r="L784" t="s">
        <v>924</v>
      </c>
      <c r="M784">
        <v>0.6</v>
      </c>
      <c r="N784" t="s">
        <v>8</v>
      </c>
      <c r="O784" t="s">
        <v>87</v>
      </c>
      <c r="P784" t="s">
        <v>293</v>
      </c>
      <c r="Q784" t="s">
        <v>1584</v>
      </c>
      <c r="R784">
        <v>43015</v>
      </c>
      <c r="S784">
        <v>42076</v>
      </c>
      <c r="T784">
        <v>42076</v>
      </c>
      <c r="U784">
        <v>-604.40599999999995</v>
      </c>
      <c r="V784">
        <v>1</v>
      </c>
      <c r="W784">
        <v>100.59</v>
      </c>
      <c r="X784">
        <v>90710</v>
      </c>
      <c r="Y784" t="s">
        <v>3218</v>
      </c>
    </row>
    <row r="785" spans="1:25" x14ac:dyDescent="0.2">
      <c r="A785">
        <v>1036</v>
      </c>
      <c r="B785" t="s">
        <v>1585</v>
      </c>
      <c r="C785" t="s">
        <v>1</v>
      </c>
      <c r="D785">
        <v>0.03</v>
      </c>
      <c r="E785">
        <v>99.99</v>
      </c>
      <c r="F785">
        <v>19.989999999999998</v>
      </c>
      <c r="G785" t="s">
        <v>14</v>
      </c>
      <c r="H785" t="s">
        <v>47</v>
      </c>
      <c r="I785" t="s">
        <v>16</v>
      </c>
      <c r="J785" t="s">
        <v>17</v>
      </c>
      <c r="K785" t="s">
        <v>49</v>
      </c>
      <c r="L785" t="s">
        <v>1556</v>
      </c>
      <c r="M785">
        <v>0.52</v>
      </c>
      <c r="N785" t="s">
        <v>8</v>
      </c>
      <c r="O785" t="s">
        <v>87</v>
      </c>
      <c r="P785" t="s">
        <v>293</v>
      </c>
      <c r="Q785" t="s">
        <v>1586</v>
      </c>
      <c r="R785">
        <v>43017</v>
      </c>
      <c r="S785">
        <v>42076</v>
      </c>
      <c r="T785">
        <v>42077</v>
      </c>
      <c r="U785">
        <v>293.66000000000003</v>
      </c>
      <c r="V785">
        <v>6</v>
      </c>
      <c r="W785">
        <v>598.38</v>
      </c>
      <c r="X785">
        <v>90710</v>
      </c>
      <c r="Y785" t="s">
        <v>3218</v>
      </c>
    </row>
    <row r="786" spans="1:25" x14ac:dyDescent="0.2">
      <c r="A786">
        <v>2468</v>
      </c>
      <c r="B786" t="s">
        <v>1587</v>
      </c>
      <c r="C786" t="s">
        <v>1</v>
      </c>
      <c r="D786">
        <v>0.04</v>
      </c>
      <c r="E786">
        <v>65.989999999999995</v>
      </c>
      <c r="F786">
        <v>8.99</v>
      </c>
      <c r="G786" t="s">
        <v>14</v>
      </c>
      <c r="H786" t="s">
        <v>70</v>
      </c>
      <c r="I786" t="s">
        <v>16</v>
      </c>
      <c r="J786" t="s">
        <v>111</v>
      </c>
      <c r="K786" t="s">
        <v>49</v>
      </c>
      <c r="L786" t="s">
        <v>1588</v>
      </c>
      <c r="M786">
        <v>0.55000000000000004</v>
      </c>
      <c r="N786" t="s">
        <v>8</v>
      </c>
      <c r="O786" t="s">
        <v>9</v>
      </c>
      <c r="P786" t="s">
        <v>73</v>
      </c>
      <c r="Q786" t="s">
        <v>1589</v>
      </c>
      <c r="R786">
        <v>28144</v>
      </c>
      <c r="S786">
        <v>42076</v>
      </c>
      <c r="T786">
        <v>42077</v>
      </c>
      <c r="U786">
        <v>-335.041</v>
      </c>
      <c r="V786">
        <v>13</v>
      </c>
      <c r="W786">
        <v>724.57</v>
      </c>
      <c r="X786">
        <v>88137</v>
      </c>
      <c r="Y786" t="s">
        <v>3215</v>
      </c>
    </row>
    <row r="787" spans="1:25" x14ac:dyDescent="0.2">
      <c r="A787">
        <v>3036</v>
      </c>
      <c r="B787" t="s">
        <v>540</v>
      </c>
      <c r="C787" t="s">
        <v>1</v>
      </c>
      <c r="D787">
        <v>0.08</v>
      </c>
      <c r="E787">
        <v>178.47</v>
      </c>
      <c r="F787">
        <v>19.989999999999998</v>
      </c>
      <c r="G787" t="s">
        <v>14</v>
      </c>
      <c r="H787" t="s">
        <v>47</v>
      </c>
      <c r="I787" t="s">
        <v>24</v>
      </c>
      <c r="J787" t="s">
        <v>54</v>
      </c>
      <c r="K787" t="s">
        <v>49</v>
      </c>
      <c r="L787" t="s">
        <v>987</v>
      </c>
      <c r="M787">
        <v>0.55000000000000004</v>
      </c>
      <c r="N787" t="s">
        <v>8</v>
      </c>
      <c r="O787" t="s">
        <v>28</v>
      </c>
      <c r="P787" t="s">
        <v>541</v>
      </c>
      <c r="Q787" t="s">
        <v>542</v>
      </c>
      <c r="R787">
        <v>58554</v>
      </c>
      <c r="S787">
        <v>42076</v>
      </c>
      <c r="T787">
        <v>42079</v>
      </c>
      <c r="U787">
        <v>2267.2199999999998</v>
      </c>
      <c r="V787">
        <v>22</v>
      </c>
      <c r="W787">
        <v>3802.01</v>
      </c>
      <c r="X787">
        <v>89130</v>
      </c>
      <c r="Y787" t="s">
        <v>3216</v>
      </c>
    </row>
    <row r="788" spans="1:25" x14ac:dyDescent="0.2">
      <c r="A788">
        <v>600</v>
      </c>
      <c r="B788" t="s">
        <v>1590</v>
      </c>
      <c r="C788" t="s">
        <v>92</v>
      </c>
      <c r="D788">
        <v>0.06</v>
      </c>
      <c r="E788">
        <v>6.48</v>
      </c>
      <c r="F788">
        <v>7.37</v>
      </c>
      <c r="G788" t="s">
        <v>14</v>
      </c>
      <c r="H788" t="s">
        <v>70</v>
      </c>
      <c r="I788" t="s">
        <v>24</v>
      </c>
      <c r="J788" t="s">
        <v>64</v>
      </c>
      <c r="K788" t="s">
        <v>49</v>
      </c>
      <c r="L788" t="s">
        <v>1591</v>
      </c>
      <c r="M788">
        <v>0.37</v>
      </c>
      <c r="N788" t="s">
        <v>8</v>
      </c>
      <c r="O788" t="s">
        <v>87</v>
      </c>
      <c r="P788" t="s">
        <v>394</v>
      </c>
      <c r="Q788" t="s">
        <v>1592</v>
      </c>
      <c r="R788">
        <v>21136</v>
      </c>
      <c r="S788">
        <v>42076</v>
      </c>
      <c r="T788">
        <v>42077</v>
      </c>
      <c r="U788">
        <v>-75.44</v>
      </c>
      <c r="V788">
        <v>5</v>
      </c>
      <c r="W788">
        <v>32.39</v>
      </c>
      <c r="X788">
        <v>87579</v>
      </c>
      <c r="Y788" t="s">
        <v>3218</v>
      </c>
    </row>
    <row r="789" spans="1:25" x14ac:dyDescent="0.2">
      <c r="A789">
        <v>2285</v>
      </c>
      <c r="B789" t="s">
        <v>1593</v>
      </c>
      <c r="C789" t="s">
        <v>92</v>
      </c>
      <c r="D789">
        <v>0.02</v>
      </c>
      <c r="E789">
        <v>17.7</v>
      </c>
      <c r="F789">
        <v>9.4700000000000006</v>
      </c>
      <c r="G789" t="s">
        <v>63</v>
      </c>
      <c r="H789" t="s">
        <v>70</v>
      </c>
      <c r="I789" t="s">
        <v>24</v>
      </c>
      <c r="J789" t="s">
        <v>54</v>
      </c>
      <c r="K789" t="s">
        <v>49</v>
      </c>
      <c r="L789" t="s">
        <v>1027</v>
      </c>
      <c r="M789">
        <v>0.59</v>
      </c>
      <c r="N789" t="s">
        <v>8</v>
      </c>
      <c r="O789" t="s">
        <v>9</v>
      </c>
      <c r="P789" t="s">
        <v>247</v>
      </c>
      <c r="Q789" t="s">
        <v>1594</v>
      </c>
      <c r="R789">
        <v>29730</v>
      </c>
      <c r="S789">
        <v>42076</v>
      </c>
      <c r="T789">
        <v>42078</v>
      </c>
      <c r="U789">
        <v>-85.022000000000006</v>
      </c>
      <c r="V789">
        <v>21</v>
      </c>
      <c r="W789">
        <v>374.6</v>
      </c>
      <c r="X789">
        <v>90148</v>
      </c>
      <c r="Y789" t="s">
        <v>3215</v>
      </c>
    </row>
    <row r="790" spans="1:25" x14ac:dyDescent="0.2">
      <c r="A790">
        <v>2484</v>
      </c>
      <c r="B790" t="s">
        <v>1595</v>
      </c>
      <c r="C790" t="s">
        <v>92</v>
      </c>
      <c r="D790">
        <v>0.05</v>
      </c>
      <c r="E790">
        <v>6.48</v>
      </c>
      <c r="F790">
        <v>7.91</v>
      </c>
      <c r="G790" t="s">
        <v>14</v>
      </c>
      <c r="H790" t="s">
        <v>70</v>
      </c>
      <c r="I790" t="s">
        <v>24</v>
      </c>
      <c r="J790" t="s">
        <v>64</v>
      </c>
      <c r="K790" t="s">
        <v>49</v>
      </c>
      <c r="L790" t="s">
        <v>1596</v>
      </c>
      <c r="M790">
        <v>0.37</v>
      </c>
      <c r="N790" t="s">
        <v>8</v>
      </c>
      <c r="O790" t="s">
        <v>9</v>
      </c>
      <c r="P790" t="s">
        <v>99</v>
      </c>
      <c r="Q790" t="s">
        <v>1597</v>
      </c>
      <c r="R790">
        <v>33881</v>
      </c>
      <c r="S790">
        <v>42076</v>
      </c>
      <c r="T790">
        <v>42077</v>
      </c>
      <c r="U790">
        <v>322.12200000000001</v>
      </c>
      <c r="V790">
        <v>16</v>
      </c>
      <c r="W790">
        <v>109.99</v>
      </c>
      <c r="X790">
        <v>88998</v>
      </c>
      <c r="Y790" t="s">
        <v>3215</v>
      </c>
    </row>
    <row r="791" spans="1:25" x14ac:dyDescent="0.2">
      <c r="A791">
        <v>2484</v>
      </c>
      <c r="B791" t="s">
        <v>1595</v>
      </c>
      <c r="C791" t="s">
        <v>92</v>
      </c>
      <c r="D791">
        <v>0.03</v>
      </c>
      <c r="E791">
        <v>111.03</v>
      </c>
      <c r="F791">
        <v>8.64</v>
      </c>
      <c r="G791" t="s">
        <v>14</v>
      </c>
      <c r="H791" t="s">
        <v>70</v>
      </c>
      <c r="I791" t="s">
        <v>24</v>
      </c>
      <c r="J791" t="s">
        <v>54</v>
      </c>
      <c r="K791" t="s">
        <v>49</v>
      </c>
      <c r="L791" t="s">
        <v>1598</v>
      </c>
      <c r="M791">
        <v>0.78</v>
      </c>
      <c r="N791" t="s">
        <v>8</v>
      </c>
      <c r="O791" t="s">
        <v>9</v>
      </c>
      <c r="P791" t="s">
        <v>99</v>
      </c>
      <c r="Q791" t="s">
        <v>1597</v>
      </c>
      <c r="R791">
        <v>33881</v>
      </c>
      <c r="S791">
        <v>42076</v>
      </c>
      <c r="T791">
        <v>42077</v>
      </c>
      <c r="U791">
        <v>366.54</v>
      </c>
      <c r="V791">
        <v>8</v>
      </c>
      <c r="W791">
        <v>900.12</v>
      </c>
      <c r="X791">
        <v>88998</v>
      </c>
      <c r="Y791" t="s">
        <v>3215</v>
      </c>
    </row>
    <row r="792" spans="1:25" x14ac:dyDescent="0.2">
      <c r="A792">
        <v>604</v>
      </c>
      <c r="B792" t="s">
        <v>717</v>
      </c>
      <c r="C792" t="s">
        <v>1</v>
      </c>
      <c r="D792">
        <v>0.09</v>
      </c>
      <c r="E792">
        <v>154.13</v>
      </c>
      <c r="F792">
        <v>69</v>
      </c>
      <c r="G792" t="s">
        <v>63</v>
      </c>
      <c r="H792" t="s">
        <v>70</v>
      </c>
      <c r="I792" t="s">
        <v>4</v>
      </c>
      <c r="J792" t="s">
        <v>5</v>
      </c>
      <c r="K792" t="s">
        <v>40</v>
      </c>
      <c r="L792" t="s">
        <v>900</v>
      </c>
      <c r="M792">
        <v>0.68</v>
      </c>
      <c r="N792" t="s">
        <v>8</v>
      </c>
      <c r="O792" t="s">
        <v>35</v>
      </c>
      <c r="P792" t="s">
        <v>66</v>
      </c>
      <c r="Q792" t="s">
        <v>76</v>
      </c>
      <c r="R792">
        <v>90045</v>
      </c>
      <c r="S792">
        <v>42077</v>
      </c>
      <c r="T792">
        <v>42078</v>
      </c>
      <c r="U792">
        <v>-1763.7476999999999</v>
      </c>
      <c r="V792">
        <v>38</v>
      </c>
      <c r="W792">
        <v>5679.59</v>
      </c>
      <c r="X792">
        <v>28647</v>
      </c>
      <c r="Y792" t="s">
        <v>3217</v>
      </c>
    </row>
    <row r="793" spans="1:25" x14ac:dyDescent="0.2">
      <c r="A793">
        <v>605</v>
      </c>
      <c r="B793" t="s">
        <v>1599</v>
      </c>
      <c r="C793" t="s">
        <v>1</v>
      </c>
      <c r="D793">
        <v>0.09</v>
      </c>
      <c r="E793">
        <v>154.13</v>
      </c>
      <c r="F793">
        <v>69</v>
      </c>
      <c r="G793" t="s">
        <v>63</v>
      </c>
      <c r="H793" t="s">
        <v>70</v>
      </c>
      <c r="I793" t="s">
        <v>4</v>
      </c>
      <c r="J793" t="s">
        <v>5</v>
      </c>
      <c r="K793" t="s">
        <v>40</v>
      </c>
      <c r="L793" t="s">
        <v>900</v>
      </c>
      <c r="M793">
        <v>0.68</v>
      </c>
      <c r="N793" t="s">
        <v>8</v>
      </c>
      <c r="O793" t="s">
        <v>87</v>
      </c>
      <c r="P793" t="s">
        <v>88</v>
      </c>
      <c r="Q793" t="s">
        <v>1600</v>
      </c>
      <c r="R793">
        <v>11795</v>
      </c>
      <c r="S793">
        <v>42077</v>
      </c>
      <c r="T793">
        <v>42078</v>
      </c>
      <c r="U793">
        <v>-1763.7476999999999</v>
      </c>
      <c r="V793">
        <v>10</v>
      </c>
      <c r="W793">
        <v>1494.63</v>
      </c>
      <c r="X793">
        <v>91144</v>
      </c>
      <c r="Y793" t="s">
        <v>3218</v>
      </c>
    </row>
    <row r="794" spans="1:25" x14ac:dyDescent="0.2">
      <c r="A794">
        <v>994</v>
      </c>
      <c r="B794" t="s">
        <v>1601</v>
      </c>
      <c r="C794" t="s">
        <v>13</v>
      </c>
      <c r="D794">
        <v>0.1</v>
      </c>
      <c r="E794">
        <v>400.98</v>
      </c>
      <c r="F794">
        <v>76.37</v>
      </c>
      <c r="G794" t="s">
        <v>2</v>
      </c>
      <c r="H794" t="s">
        <v>3</v>
      </c>
      <c r="I794" t="s">
        <v>4</v>
      </c>
      <c r="J794" t="s">
        <v>5</v>
      </c>
      <c r="K794" t="s">
        <v>6</v>
      </c>
      <c r="L794" t="s">
        <v>978</v>
      </c>
      <c r="M794">
        <v>0.6</v>
      </c>
      <c r="N794" t="s">
        <v>8</v>
      </c>
      <c r="O794" t="s">
        <v>87</v>
      </c>
      <c r="P794" t="s">
        <v>307</v>
      </c>
      <c r="Q794" t="s">
        <v>308</v>
      </c>
      <c r="R794">
        <v>4073</v>
      </c>
      <c r="S794">
        <v>42077</v>
      </c>
      <c r="T794">
        <v>42078</v>
      </c>
      <c r="U794">
        <v>-969.04836599999999</v>
      </c>
      <c r="V794">
        <v>2</v>
      </c>
      <c r="W794">
        <v>810.47</v>
      </c>
      <c r="X794">
        <v>89433</v>
      </c>
      <c r="Y794" t="s">
        <v>3218</v>
      </c>
    </row>
    <row r="795" spans="1:25" x14ac:dyDescent="0.2">
      <c r="A795">
        <v>999</v>
      </c>
      <c r="B795" t="s">
        <v>1602</v>
      </c>
      <c r="C795" t="s">
        <v>13</v>
      </c>
      <c r="D795">
        <v>0.08</v>
      </c>
      <c r="E795">
        <v>45.19</v>
      </c>
      <c r="F795">
        <v>1.99</v>
      </c>
      <c r="G795" t="s">
        <v>14</v>
      </c>
      <c r="H795" t="s">
        <v>3</v>
      </c>
      <c r="I795" t="s">
        <v>16</v>
      </c>
      <c r="J795" t="s">
        <v>17</v>
      </c>
      <c r="K795" t="s">
        <v>18</v>
      </c>
      <c r="L795" t="s">
        <v>19</v>
      </c>
      <c r="M795">
        <v>0.55000000000000004</v>
      </c>
      <c r="N795" t="s">
        <v>8</v>
      </c>
      <c r="O795" t="s">
        <v>87</v>
      </c>
      <c r="P795" t="s">
        <v>373</v>
      </c>
      <c r="Q795" t="s">
        <v>1603</v>
      </c>
      <c r="R795">
        <v>7450</v>
      </c>
      <c r="S795">
        <v>42077</v>
      </c>
      <c r="T795">
        <v>42078</v>
      </c>
      <c r="U795">
        <v>-71.83</v>
      </c>
      <c r="V795">
        <v>3</v>
      </c>
      <c r="W795">
        <v>127.22</v>
      </c>
      <c r="X795">
        <v>89433</v>
      </c>
      <c r="Y795" t="s">
        <v>3218</v>
      </c>
    </row>
    <row r="796" spans="1:25" x14ac:dyDescent="0.2">
      <c r="A796">
        <v>1000</v>
      </c>
      <c r="B796" t="s">
        <v>1604</v>
      </c>
      <c r="C796" t="s">
        <v>13</v>
      </c>
      <c r="D796">
        <v>0.03</v>
      </c>
      <c r="E796">
        <v>33.979999999999997</v>
      </c>
      <c r="F796">
        <v>19.989999999999998</v>
      </c>
      <c r="G796" t="s">
        <v>14</v>
      </c>
      <c r="H796" t="s">
        <v>3</v>
      </c>
      <c r="I796" t="s">
        <v>4</v>
      </c>
      <c r="J796" t="s">
        <v>102</v>
      </c>
      <c r="K796" t="s">
        <v>49</v>
      </c>
      <c r="L796" t="s">
        <v>1605</v>
      </c>
      <c r="M796">
        <v>0.55000000000000004</v>
      </c>
      <c r="N796" t="s">
        <v>8</v>
      </c>
      <c r="O796" t="s">
        <v>87</v>
      </c>
      <c r="P796" t="s">
        <v>609</v>
      </c>
      <c r="Q796" t="s">
        <v>1606</v>
      </c>
      <c r="R796">
        <v>5201</v>
      </c>
      <c r="S796">
        <v>42077</v>
      </c>
      <c r="T796">
        <v>42078</v>
      </c>
      <c r="U796">
        <v>-0.74</v>
      </c>
      <c r="V796">
        <v>12</v>
      </c>
      <c r="W796">
        <v>432.44</v>
      </c>
      <c r="X796">
        <v>89433</v>
      </c>
      <c r="Y796" t="s">
        <v>3218</v>
      </c>
    </row>
    <row r="797" spans="1:25" x14ac:dyDescent="0.2">
      <c r="A797">
        <v>2345</v>
      </c>
      <c r="B797" t="s">
        <v>1607</v>
      </c>
      <c r="C797" t="s">
        <v>92</v>
      </c>
      <c r="D797">
        <v>7.0000000000000007E-2</v>
      </c>
      <c r="E797">
        <v>200.98</v>
      </c>
      <c r="F797">
        <v>23.76</v>
      </c>
      <c r="G797" t="s">
        <v>2</v>
      </c>
      <c r="H797" t="s">
        <v>70</v>
      </c>
      <c r="I797" t="s">
        <v>4</v>
      </c>
      <c r="J797" t="s">
        <v>85</v>
      </c>
      <c r="K797" t="s">
        <v>33</v>
      </c>
      <c r="L797" t="s">
        <v>1608</v>
      </c>
      <c r="M797">
        <v>0.57999999999999996</v>
      </c>
      <c r="N797" t="s">
        <v>8</v>
      </c>
      <c r="O797" t="s">
        <v>9</v>
      </c>
      <c r="P797" t="s">
        <v>364</v>
      </c>
      <c r="Q797" t="s">
        <v>803</v>
      </c>
      <c r="R797">
        <v>42003</v>
      </c>
      <c r="S797">
        <v>42077</v>
      </c>
      <c r="T797">
        <v>42078</v>
      </c>
      <c r="U797">
        <v>-132.42599999999999</v>
      </c>
      <c r="V797">
        <v>9</v>
      </c>
      <c r="W797">
        <v>1805.9</v>
      </c>
      <c r="X797">
        <v>89504</v>
      </c>
      <c r="Y797" t="s">
        <v>3215</v>
      </c>
    </row>
    <row r="798" spans="1:25" x14ac:dyDescent="0.2">
      <c r="A798">
        <v>2345</v>
      </c>
      <c r="B798" t="s">
        <v>1607</v>
      </c>
      <c r="C798" t="s">
        <v>92</v>
      </c>
      <c r="D798">
        <v>0.02</v>
      </c>
      <c r="E798">
        <v>179.29</v>
      </c>
      <c r="F798">
        <v>29.21</v>
      </c>
      <c r="G798" t="s">
        <v>2</v>
      </c>
      <c r="H798" t="s">
        <v>70</v>
      </c>
      <c r="I798" t="s">
        <v>4</v>
      </c>
      <c r="J798" t="s">
        <v>5</v>
      </c>
      <c r="K798" t="s">
        <v>6</v>
      </c>
      <c r="L798" t="s">
        <v>519</v>
      </c>
      <c r="M798">
        <v>0.76</v>
      </c>
      <c r="N798" t="s">
        <v>8</v>
      </c>
      <c r="O798" t="s">
        <v>9</v>
      </c>
      <c r="P798" t="s">
        <v>364</v>
      </c>
      <c r="Q798" t="s">
        <v>803</v>
      </c>
      <c r="R798">
        <v>42003</v>
      </c>
      <c r="S798">
        <v>42077</v>
      </c>
      <c r="T798">
        <v>42077</v>
      </c>
      <c r="U798">
        <v>-411.23599999999999</v>
      </c>
      <c r="V798">
        <v>2</v>
      </c>
      <c r="W798">
        <v>311.41000000000003</v>
      </c>
      <c r="X798">
        <v>89504</v>
      </c>
      <c r="Y798" t="s">
        <v>3215</v>
      </c>
    </row>
    <row r="799" spans="1:25" x14ac:dyDescent="0.2">
      <c r="A799">
        <v>2417</v>
      </c>
      <c r="B799" t="s">
        <v>1609</v>
      </c>
      <c r="C799" t="s">
        <v>92</v>
      </c>
      <c r="D799">
        <v>0</v>
      </c>
      <c r="E799">
        <v>65.989999999999995</v>
      </c>
      <c r="F799">
        <v>3.99</v>
      </c>
      <c r="G799" t="s">
        <v>14</v>
      </c>
      <c r="H799" t="s">
        <v>15</v>
      </c>
      <c r="I799" t="s">
        <v>16</v>
      </c>
      <c r="J799" t="s">
        <v>111</v>
      </c>
      <c r="K799" t="s">
        <v>49</v>
      </c>
      <c r="L799" t="s">
        <v>1610</v>
      </c>
      <c r="M799">
        <v>0.59</v>
      </c>
      <c r="N799" t="s">
        <v>8</v>
      </c>
      <c r="O799" t="s">
        <v>9</v>
      </c>
      <c r="P799" t="s">
        <v>218</v>
      </c>
      <c r="Q799" t="s">
        <v>1611</v>
      </c>
      <c r="R799">
        <v>22124</v>
      </c>
      <c r="S799">
        <v>42077</v>
      </c>
      <c r="T799">
        <v>42078</v>
      </c>
      <c r="U799">
        <v>-60.564</v>
      </c>
      <c r="V799">
        <v>13</v>
      </c>
      <c r="W799">
        <v>765.65</v>
      </c>
      <c r="X799">
        <v>86754</v>
      </c>
      <c r="Y799" t="s">
        <v>3215</v>
      </c>
    </row>
    <row r="800" spans="1:25" x14ac:dyDescent="0.2">
      <c r="A800">
        <v>3279</v>
      </c>
      <c r="B800" t="s">
        <v>1612</v>
      </c>
      <c r="C800" t="s">
        <v>92</v>
      </c>
      <c r="D800">
        <v>0.01</v>
      </c>
      <c r="E800">
        <v>45.99</v>
      </c>
      <c r="F800">
        <v>4.99</v>
      </c>
      <c r="G800" t="s">
        <v>14</v>
      </c>
      <c r="H800" t="s">
        <v>47</v>
      </c>
      <c r="I800" t="s">
        <v>16</v>
      </c>
      <c r="J800" t="s">
        <v>111</v>
      </c>
      <c r="K800" t="s">
        <v>49</v>
      </c>
      <c r="L800" t="s">
        <v>1422</v>
      </c>
      <c r="M800">
        <v>0.56000000000000005</v>
      </c>
      <c r="N800" t="s">
        <v>8</v>
      </c>
      <c r="O800" t="s">
        <v>9</v>
      </c>
      <c r="P800" t="s">
        <v>247</v>
      </c>
      <c r="Q800" t="s">
        <v>1613</v>
      </c>
      <c r="R800">
        <v>29203</v>
      </c>
      <c r="S800">
        <v>42077</v>
      </c>
      <c r="T800">
        <v>42079</v>
      </c>
      <c r="U800">
        <v>24.018000000000001</v>
      </c>
      <c r="V800">
        <v>3</v>
      </c>
      <c r="W800">
        <v>125.19</v>
      </c>
      <c r="X800">
        <v>90767</v>
      </c>
      <c r="Y800" t="s">
        <v>3215</v>
      </c>
    </row>
    <row r="801" spans="1:25" x14ac:dyDescent="0.2">
      <c r="A801">
        <v>373</v>
      </c>
      <c r="B801" t="s">
        <v>1614</v>
      </c>
      <c r="C801" t="s">
        <v>46</v>
      </c>
      <c r="D801">
        <v>0.02</v>
      </c>
      <c r="E801">
        <v>200.98</v>
      </c>
      <c r="F801">
        <v>55.96</v>
      </c>
      <c r="G801" t="s">
        <v>2</v>
      </c>
      <c r="H801" t="s">
        <v>3</v>
      </c>
      <c r="I801" t="s">
        <v>4</v>
      </c>
      <c r="J801" t="s">
        <v>93</v>
      </c>
      <c r="K801" t="s">
        <v>6</v>
      </c>
      <c r="L801" t="s">
        <v>1615</v>
      </c>
      <c r="M801">
        <v>0.75</v>
      </c>
      <c r="N801" t="s">
        <v>8</v>
      </c>
      <c r="O801" t="s">
        <v>28</v>
      </c>
      <c r="P801" t="s">
        <v>265</v>
      </c>
      <c r="Q801" t="s">
        <v>1139</v>
      </c>
      <c r="R801">
        <v>48234</v>
      </c>
      <c r="S801">
        <v>42077</v>
      </c>
      <c r="T801">
        <v>42079</v>
      </c>
      <c r="U801">
        <v>-163.63</v>
      </c>
      <c r="V801">
        <v>45</v>
      </c>
      <c r="W801">
        <v>9539.6</v>
      </c>
      <c r="X801">
        <v>24193</v>
      </c>
      <c r="Y801" t="s">
        <v>3216</v>
      </c>
    </row>
    <row r="802" spans="1:25" x14ac:dyDescent="0.2">
      <c r="A802">
        <v>373</v>
      </c>
      <c r="B802" t="s">
        <v>1614</v>
      </c>
      <c r="C802" t="s">
        <v>46</v>
      </c>
      <c r="D802">
        <v>0.02</v>
      </c>
      <c r="E802">
        <v>4.28</v>
      </c>
      <c r="F802">
        <v>5.17</v>
      </c>
      <c r="G802" t="s">
        <v>14</v>
      </c>
      <c r="H802" t="s">
        <v>3</v>
      </c>
      <c r="I802" t="s">
        <v>24</v>
      </c>
      <c r="J802" t="s">
        <v>64</v>
      </c>
      <c r="K802" t="s">
        <v>49</v>
      </c>
      <c r="L802" t="s">
        <v>1230</v>
      </c>
      <c r="M802">
        <v>0.4</v>
      </c>
      <c r="N802" t="s">
        <v>8</v>
      </c>
      <c r="O802" t="s">
        <v>28</v>
      </c>
      <c r="P802" t="s">
        <v>265</v>
      </c>
      <c r="Q802" t="s">
        <v>1139</v>
      </c>
      <c r="R802">
        <v>48234</v>
      </c>
      <c r="S802">
        <v>42077</v>
      </c>
      <c r="T802">
        <v>42078</v>
      </c>
      <c r="U802">
        <v>-63.87</v>
      </c>
      <c r="V802">
        <v>24</v>
      </c>
      <c r="W802">
        <v>109.86</v>
      </c>
      <c r="X802">
        <v>24193</v>
      </c>
      <c r="Y802" t="s">
        <v>3216</v>
      </c>
    </row>
    <row r="803" spans="1:25" x14ac:dyDescent="0.2">
      <c r="A803">
        <v>373</v>
      </c>
      <c r="B803" t="s">
        <v>1614</v>
      </c>
      <c r="C803" t="s">
        <v>46</v>
      </c>
      <c r="D803">
        <v>0.04</v>
      </c>
      <c r="E803">
        <v>85.99</v>
      </c>
      <c r="F803">
        <v>0.99</v>
      </c>
      <c r="G803" t="s">
        <v>14</v>
      </c>
      <c r="H803" t="s">
        <v>3</v>
      </c>
      <c r="I803" t="s">
        <v>16</v>
      </c>
      <c r="J803" t="s">
        <v>111</v>
      </c>
      <c r="K803" t="s">
        <v>26</v>
      </c>
      <c r="L803" t="s">
        <v>1572</v>
      </c>
      <c r="M803">
        <v>0.85</v>
      </c>
      <c r="N803" t="s">
        <v>8</v>
      </c>
      <c r="O803" t="s">
        <v>28</v>
      </c>
      <c r="P803" t="s">
        <v>265</v>
      </c>
      <c r="Q803" t="s">
        <v>1139</v>
      </c>
      <c r="R803">
        <v>48234</v>
      </c>
      <c r="S803">
        <v>42077</v>
      </c>
      <c r="T803">
        <v>42079</v>
      </c>
      <c r="U803">
        <v>-175.17500000000001</v>
      </c>
      <c r="V803">
        <v>19</v>
      </c>
      <c r="W803">
        <v>1426.51</v>
      </c>
      <c r="X803">
        <v>24193</v>
      </c>
      <c r="Y803" t="s">
        <v>3216</v>
      </c>
    </row>
    <row r="804" spans="1:25" x14ac:dyDescent="0.2">
      <c r="A804">
        <v>375</v>
      </c>
      <c r="B804" t="s">
        <v>1616</v>
      </c>
      <c r="C804" t="s">
        <v>46</v>
      </c>
      <c r="D804">
        <v>0.02</v>
      </c>
      <c r="E804">
        <v>200.98</v>
      </c>
      <c r="F804">
        <v>55.96</v>
      </c>
      <c r="G804" t="s">
        <v>2</v>
      </c>
      <c r="H804" t="s">
        <v>3</v>
      </c>
      <c r="I804" t="s">
        <v>4</v>
      </c>
      <c r="J804" t="s">
        <v>93</v>
      </c>
      <c r="K804" t="s">
        <v>6</v>
      </c>
      <c r="L804" t="s">
        <v>1615</v>
      </c>
      <c r="M804">
        <v>0.75</v>
      </c>
      <c r="N804" t="s">
        <v>8</v>
      </c>
      <c r="O804" t="s">
        <v>9</v>
      </c>
      <c r="P804" t="s">
        <v>376</v>
      </c>
      <c r="Q804" t="s">
        <v>1617</v>
      </c>
      <c r="R804">
        <v>37814</v>
      </c>
      <c r="S804">
        <v>42077</v>
      </c>
      <c r="T804">
        <v>42079</v>
      </c>
      <c r="U804">
        <v>-224.9478</v>
      </c>
      <c r="V804">
        <v>11</v>
      </c>
      <c r="W804">
        <v>2331.9</v>
      </c>
      <c r="X804">
        <v>90917</v>
      </c>
      <c r="Y804" t="s">
        <v>3215</v>
      </c>
    </row>
    <row r="805" spans="1:25" x14ac:dyDescent="0.2">
      <c r="A805">
        <v>375</v>
      </c>
      <c r="B805" t="s">
        <v>1616</v>
      </c>
      <c r="C805" t="s">
        <v>46</v>
      </c>
      <c r="D805">
        <v>0.02</v>
      </c>
      <c r="E805">
        <v>4.28</v>
      </c>
      <c r="F805">
        <v>5.17</v>
      </c>
      <c r="G805" t="s">
        <v>14</v>
      </c>
      <c r="H805" t="s">
        <v>3</v>
      </c>
      <c r="I805" t="s">
        <v>24</v>
      </c>
      <c r="J805" t="s">
        <v>64</v>
      </c>
      <c r="K805" t="s">
        <v>49</v>
      </c>
      <c r="L805" t="s">
        <v>1230</v>
      </c>
      <c r="M805">
        <v>0.4</v>
      </c>
      <c r="N805" t="s">
        <v>8</v>
      </c>
      <c r="O805" t="s">
        <v>9</v>
      </c>
      <c r="P805" t="s">
        <v>376</v>
      </c>
      <c r="Q805" t="s">
        <v>1617</v>
      </c>
      <c r="R805">
        <v>37814</v>
      </c>
      <c r="S805">
        <v>42077</v>
      </c>
      <c r="T805">
        <v>42078</v>
      </c>
      <c r="U805">
        <v>196.8</v>
      </c>
      <c r="V805">
        <v>6</v>
      </c>
      <c r="W805">
        <v>27.47</v>
      </c>
      <c r="X805">
        <v>90917</v>
      </c>
      <c r="Y805" t="s">
        <v>3215</v>
      </c>
    </row>
    <row r="806" spans="1:25" x14ac:dyDescent="0.2">
      <c r="A806">
        <v>1682</v>
      </c>
      <c r="B806" t="s">
        <v>1162</v>
      </c>
      <c r="C806" t="s">
        <v>46</v>
      </c>
      <c r="D806">
        <v>0.08</v>
      </c>
      <c r="E806">
        <v>4.9800000000000004</v>
      </c>
      <c r="F806">
        <v>4.7</v>
      </c>
      <c r="G806" t="s">
        <v>14</v>
      </c>
      <c r="H806" t="s">
        <v>15</v>
      </c>
      <c r="I806" t="s">
        <v>24</v>
      </c>
      <c r="J806" t="s">
        <v>64</v>
      </c>
      <c r="K806" t="s">
        <v>49</v>
      </c>
      <c r="L806" t="s">
        <v>1310</v>
      </c>
      <c r="M806">
        <v>0.38</v>
      </c>
      <c r="N806" t="s">
        <v>8</v>
      </c>
      <c r="O806" t="s">
        <v>28</v>
      </c>
      <c r="P806" t="s">
        <v>79</v>
      </c>
      <c r="Q806" t="s">
        <v>509</v>
      </c>
      <c r="R806">
        <v>60611</v>
      </c>
      <c r="S806">
        <v>42077</v>
      </c>
      <c r="T806">
        <v>42078</v>
      </c>
      <c r="U806">
        <v>-56.35</v>
      </c>
      <c r="V806">
        <v>47</v>
      </c>
      <c r="W806">
        <v>225.98</v>
      </c>
      <c r="X806">
        <v>38080</v>
      </c>
      <c r="Y806" t="s">
        <v>3216</v>
      </c>
    </row>
    <row r="807" spans="1:25" x14ac:dyDescent="0.2">
      <c r="A807">
        <v>1683</v>
      </c>
      <c r="B807" t="s">
        <v>1163</v>
      </c>
      <c r="C807" t="s">
        <v>46</v>
      </c>
      <c r="D807">
        <v>0.08</v>
      </c>
      <c r="E807">
        <v>4.9800000000000004</v>
      </c>
      <c r="F807">
        <v>4.7</v>
      </c>
      <c r="G807" t="s">
        <v>14</v>
      </c>
      <c r="H807" t="s">
        <v>15</v>
      </c>
      <c r="I807" t="s">
        <v>24</v>
      </c>
      <c r="J807" t="s">
        <v>64</v>
      </c>
      <c r="K807" t="s">
        <v>49</v>
      </c>
      <c r="L807" t="s">
        <v>1310</v>
      </c>
      <c r="M807">
        <v>0.38</v>
      </c>
      <c r="N807" t="s">
        <v>8</v>
      </c>
      <c r="O807" t="s">
        <v>28</v>
      </c>
      <c r="P807" t="s">
        <v>163</v>
      </c>
      <c r="Q807" t="s">
        <v>1164</v>
      </c>
      <c r="R807">
        <v>77301</v>
      </c>
      <c r="S807">
        <v>42077</v>
      </c>
      <c r="T807">
        <v>42078</v>
      </c>
      <c r="U807">
        <v>-56.35</v>
      </c>
      <c r="V807">
        <v>12</v>
      </c>
      <c r="W807">
        <v>57.7</v>
      </c>
      <c r="X807">
        <v>90613</v>
      </c>
      <c r="Y807" t="s">
        <v>3216</v>
      </c>
    </row>
    <row r="808" spans="1:25" x14ac:dyDescent="0.2">
      <c r="A808">
        <v>3177</v>
      </c>
      <c r="B808" t="s">
        <v>1618</v>
      </c>
      <c r="C808" t="s">
        <v>46</v>
      </c>
      <c r="D808">
        <v>0.1</v>
      </c>
      <c r="E808">
        <v>62.18</v>
      </c>
      <c r="F808">
        <v>10.84</v>
      </c>
      <c r="G808" t="s">
        <v>14</v>
      </c>
      <c r="H808" t="s">
        <v>15</v>
      </c>
      <c r="I808" t="s">
        <v>4</v>
      </c>
      <c r="J808" t="s">
        <v>102</v>
      </c>
      <c r="K808" t="s">
        <v>120</v>
      </c>
      <c r="L808" t="s">
        <v>1207</v>
      </c>
      <c r="M808">
        <v>0.63</v>
      </c>
      <c r="N808" t="s">
        <v>8</v>
      </c>
      <c r="O808" t="s">
        <v>9</v>
      </c>
      <c r="P808" t="s">
        <v>99</v>
      </c>
      <c r="Q808" t="s">
        <v>1619</v>
      </c>
      <c r="R808">
        <v>33458</v>
      </c>
      <c r="S808">
        <v>42077</v>
      </c>
      <c r="T808">
        <v>42079</v>
      </c>
      <c r="U808">
        <v>-29.666</v>
      </c>
      <c r="V808">
        <v>9</v>
      </c>
      <c r="W808">
        <v>511.57</v>
      </c>
      <c r="X808">
        <v>90818</v>
      </c>
      <c r="Y808" t="s">
        <v>3215</v>
      </c>
    </row>
    <row r="809" spans="1:25" x14ac:dyDescent="0.2">
      <c r="A809">
        <v>594</v>
      </c>
      <c r="B809" t="s">
        <v>1620</v>
      </c>
      <c r="C809" t="s">
        <v>1</v>
      </c>
      <c r="D809">
        <v>0.09</v>
      </c>
      <c r="E809">
        <v>13.79</v>
      </c>
      <c r="F809">
        <v>8.7799999999999994</v>
      </c>
      <c r="G809" t="s">
        <v>14</v>
      </c>
      <c r="H809" t="s">
        <v>15</v>
      </c>
      <c r="I809" t="s">
        <v>4</v>
      </c>
      <c r="J809" t="s">
        <v>102</v>
      </c>
      <c r="K809" t="s">
        <v>49</v>
      </c>
      <c r="L809" t="s">
        <v>1302</v>
      </c>
      <c r="M809">
        <v>0.43</v>
      </c>
      <c r="N809" t="s">
        <v>8</v>
      </c>
      <c r="O809" t="s">
        <v>28</v>
      </c>
      <c r="P809" t="s">
        <v>29</v>
      </c>
      <c r="Q809" t="s">
        <v>1621</v>
      </c>
      <c r="R809">
        <v>46016</v>
      </c>
      <c r="S809">
        <v>42078</v>
      </c>
      <c r="T809">
        <v>42080</v>
      </c>
      <c r="U809">
        <v>-22.12</v>
      </c>
      <c r="V809">
        <v>1</v>
      </c>
      <c r="W809">
        <v>17.440000000000001</v>
      </c>
      <c r="X809">
        <v>86309</v>
      </c>
      <c r="Y809" t="s">
        <v>3216</v>
      </c>
    </row>
    <row r="810" spans="1:25" x14ac:dyDescent="0.2">
      <c r="A810">
        <v>83</v>
      </c>
      <c r="B810" t="s">
        <v>1622</v>
      </c>
      <c r="C810" t="s">
        <v>13</v>
      </c>
      <c r="D810">
        <v>0.04</v>
      </c>
      <c r="E810">
        <v>296.18</v>
      </c>
      <c r="F810">
        <v>54.12</v>
      </c>
      <c r="G810" t="s">
        <v>2</v>
      </c>
      <c r="H810" t="s">
        <v>70</v>
      </c>
      <c r="I810" t="s">
        <v>4</v>
      </c>
      <c r="J810" t="s">
        <v>5</v>
      </c>
      <c r="K810" t="s">
        <v>6</v>
      </c>
      <c r="L810" t="s">
        <v>1055</v>
      </c>
      <c r="M810">
        <v>0.76</v>
      </c>
      <c r="N810" t="s">
        <v>8</v>
      </c>
      <c r="O810" t="s">
        <v>87</v>
      </c>
      <c r="P810" t="s">
        <v>293</v>
      </c>
      <c r="Q810" t="s">
        <v>973</v>
      </c>
      <c r="R810">
        <v>44708</v>
      </c>
      <c r="S810">
        <v>42078</v>
      </c>
      <c r="T810">
        <v>42078</v>
      </c>
      <c r="U810">
        <v>-715.77820599999995</v>
      </c>
      <c r="V810">
        <v>6</v>
      </c>
      <c r="W810">
        <v>1821.89</v>
      </c>
      <c r="X810">
        <v>87365</v>
      </c>
      <c r="Y810" t="s">
        <v>3218</v>
      </c>
    </row>
    <row r="811" spans="1:25" x14ac:dyDescent="0.2">
      <c r="A811">
        <v>1123</v>
      </c>
      <c r="B811" t="s">
        <v>1623</v>
      </c>
      <c r="C811" t="s">
        <v>13</v>
      </c>
      <c r="D811">
        <v>0.03</v>
      </c>
      <c r="E811">
        <v>7.3</v>
      </c>
      <c r="F811">
        <v>7.72</v>
      </c>
      <c r="G811" t="s">
        <v>14</v>
      </c>
      <c r="H811" t="s">
        <v>3</v>
      </c>
      <c r="I811" t="s">
        <v>24</v>
      </c>
      <c r="J811" t="s">
        <v>48</v>
      </c>
      <c r="K811" t="s">
        <v>49</v>
      </c>
      <c r="L811" t="s">
        <v>1624</v>
      </c>
      <c r="M811">
        <v>0.38</v>
      </c>
      <c r="N811" t="s">
        <v>8</v>
      </c>
      <c r="O811" t="s">
        <v>35</v>
      </c>
      <c r="P811" t="s">
        <v>66</v>
      </c>
      <c r="Q811" t="s">
        <v>1625</v>
      </c>
      <c r="R811">
        <v>95661</v>
      </c>
      <c r="S811">
        <v>42078</v>
      </c>
      <c r="T811">
        <v>42081</v>
      </c>
      <c r="U811">
        <v>-127.05200000000001</v>
      </c>
      <c r="V811">
        <v>14</v>
      </c>
      <c r="W811">
        <v>103.61</v>
      </c>
      <c r="X811">
        <v>87015</v>
      </c>
      <c r="Y811" t="s">
        <v>3217</v>
      </c>
    </row>
    <row r="812" spans="1:25" x14ac:dyDescent="0.2">
      <c r="A812">
        <v>2426</v>
      </c>
      <c r="B812" t="s">
        <v>1626</v>
      </c>
      <c r="C812" t="s">
        <v>13</v>
      </c>
      <c r="D812">
        <v>0.08</v>
      </c>
      <c r="E812">
        <v>30.93</v>
      </c>
      <c r="F812">
        <v>3.92</v>
      </c>
      <c r="G812" t="s">
        <v>14</v>
      </c>
      <c r="H812" t="s">
        <v>3</v>
      </c>
      <c r="I812" t="s">
        <v>4</v>
      </c>
      <c r="J812" t="s">
        <v>102</v>
      </c>
      <c r="K812" t="s">
        <v>18</v>
      </c>
      <c r="L812" t="s">
        <v>1627</v>
      </c>
      <c r="M812">
        <v>0.44</v>
      </c>
      <c r="N812" t="s">
        <v>8</v>
      </c>
      <c r="O812" t="s">
        <v>28</v>
      </c>
      <c r="P812" t="s">
        <v>163</v>
      </c>
      <c r="Q812" t="s">
        <v>1628</v>
      </c>
      <c r="R812">
        <v>75061</v>
      </c>
      <c r="S812">
        <v>42078</v>
      </c>
      <c r="T812">
        <v>42079</v>
      </c>
      <c r="U812">
        <v>63.059100000000001</v>
      </c>
      <c r="V812">
        <v>3</v>
      </c>
      <c r="W812">
        <v>91.39</v>
      </c>
      <c r="X812">
        <v>90859</v>
      </c>
      <c r="Y812" t="s">
        <v>3216</v>
      </c>
    </row>
    <row r="813" spans="1:25" x14ac:dyDescent="0.2">
      <c r="A813">
        <v>724</v>
      </c>
      <c r="B813" t="s">
        <v>1629</v>
      </c>
      <c r="C813" t="s">
        <v>92</v>
      </c>
      <c r="D813">
        <v>0.09</v>
      </c>
      <c r="E813">
        <v>125.99</v>
      </c>
      <c r="F813">
        <v>8.99</v>
      </c>
      <c r="G813" t="s">
        <v>14</v>
      </c>
      <c r="H813" t="s">
        <v>15</v>
      </c>
      <c r="I813" t="s">
        <v>16</v>
      </c>
      <c r="J813" t="s">
        <v>111</v>
      </c>
      <c r="K813" t="s">
        <v>49</v>
      </c>
      <c r="L813" t="s">
        <v>1630</v>
      </c>
      <c r="M813">
        <v>0.55000000000000004</v>
      </c>
      <c r="N813" t="s">
        <v>8</v>
      </c>
      <c r="O813" t="s">
        <v>87</v>
      </c>
      <c r="P813" t="s">
        <v>224</v>
      </c>
      <c r="Q813" t="s">
        <v>1631</v>
      </c>
      <c r="R813">
        <v>6614</v>
      </c>
      <c r="S813">
        <v>42078</v>
      </c>
      <c r="T813">
        <v>42079</v>
      </c>
      <c r="U813">
        <v>-605.37400000000002</v>
      </c>
      <c r="V813">
        <v>1</v>
      </c>
      <c r="W813">
        <v>100.38</v>
      </c>
      <c r="X813">
        <v>90359</v>
      </c>
      <c r="Y813" t="s">
        <v>3218</v>
      </c>
    </row>
    <row r="814" spans="1:25" x14ac:dyDescent="0.2">
      <c r="A814">
        <v>727</v>
      </c>
      <c r="B814" t="s">
        <v>1632</v>
      </c>
      <c r="C814" t="s">
        <v>92</v>
      </c>
      <c r="D814">
        <v>0.1</v>
      </c>
      <c r="E814">
        <v>17.98</v>
      </c>
      <c r="F814">
        <v>4</v>
      </c>
      <c r="G814" t="s">
        <v>14</v>
      </c>
      <c r="H814" t="s">
        <v>15</v>
      </c>
      <c r="I814" t="s">
        <v>16</v>
      </c>
      <c r="J814" t="s">
        <v>17</v>
      </c>
      <c r="K814" t="s">
        <v>49</v>
      </c>
      <c r="L814" t="s">
        <v>1633</v>
      </c>
      <c r="M814">
        <v>0.79</v>
      </c>
      <c r="N814" t="s">
        <v>8</v>
      </c>
      <c r="O814" t="s">
        <v>87</v>
      </c>
      <c r="P814" t="s">
        <v>307</v>
      </c>
      <c r="Q814" t="s">
        <v>1634</v>
      </c>
      <c r="R814">
        <v>4240</v>
      </c>
      <c r="S814">
        <v>42078</v>
      </c>
      <c r="T814">
        <v>42079</v>
      </c>
      <c r="U814">
        <v>-99.55</v>
      </c>
      <c r="V814">
        <v>4</v>
      </c>
      <c r="W814">
        <v>66.319999999999993</v>
      </c>
      <c r="X814">
        <v>90359</v>
      </c>
      <c r="Y814" t="s">
        <v>3218</v>
      </c>
    </row>
    <row r="815" spans="1:25" x14ac:dyDescent="0.2">
      <c r="A815">
        <v>2356</v>
      </c>
      <c r="B815" t="s">
        <v>1635</v>
      </c>
      <c r="C815" t="s">
        <v>92</v>
      </c>
      <c r="D815">
        <v>0</v>
      </c>
      <c r="E815">
        <v>29.34</v>
      </c>
      <c r="F815">
        <v>7.87</v>
      </c>
      <c r="G815" t="s">
        <v>14</v>
      </c>
      <c r="H815" t="s">
        <v>15</v>
      </c>
      <c r="I815" t="s">
        <v>4</v>
      </c>
      <c r="J815" t="s">
        <v>102</v>
      </c>
      <c r="K815" t="s">
        <v>49</v>
      </c>
      <c r="L815" t="s">
        <v>1636</v>
      </c>
      <c r="M815">
        <v>0.54</v>
      </c>
      <c r="N815" t="s">
        <v>8</v>
      </c>
      <c r="O815" t="s">
        <v>35</v>
      </c>
      <c r="P815" t="s">
        <v>1036</v>
      </c>
      <c r="Q815" t="s">
        <v>1637</v>
      </c>
      <c r="R815">
        <v>82901</v>
      </c>
      <c r="S815">
        <v>42078</v>
      </c>
      <c r="T815">
        <v>42080</v>
      </c>
      <c r="U815">
        <v>385.37</v>
      </c>
      <c r="V815">
        <v>22</v>
      </c>
      <c r="W815">
        <v>668.38</v>
      </c>
      <c r="X815">
        <v>91305</v>
      </c>
      <c r="Y815" t="s">
        <v>3217</v>
      </c>
    </row>
    <row r="816" spans="1:25" x14ac:dyDescent="0.2">
      <c r="A816">
        <v>2372</v>
      </c>
      <c r="B816" t="s">
        <v>1638</v>
      </c>
      <c r="C816" t="s">
        <v>92</v>
      </c>
      <c r="D816">
        <v>0.01</v>
      </c>
      <c r="E816">
        <v>1.76</v>
      </c>
      <c r="F816">
        <v>0.7</v>
      </c>
      <c r="G816" t="s">
        <v>14</v>
      </c>
      <c r="H816" t="s">
        <v>70</v>
      </c>
      <c r="I816" t="s">
        <v>24</v>
      </c>
      <c r="J816" t="s">
        <v>25</v>
      </c>
      <c r="K816" t="s">
        <v>26</v>
      </c>
      <c r="L816" t="s">
        <v>1639</v>
      </c>
      <c r="M816">
        <v>0.56000000000000005</v>
      </c>
      <c r="N816" t="s">
        <v>8</v>
      </c>
      <c r="O816" t="s">
        <v>28</v>
      </c>
      <c r="P816" t="s">
        <v>60</v>
      </c>
      <c r="Q816" t="s">
        <v>1640</v>
      </c>
      <c r="R816">
        <v>55803</v>
      </c>
      <c r="S816">
        <v>42078</v>
      </c>
      <c r="T816">
        <v>42079</v>
      </c>
      <c r="U816">
        <v>-1.56</v>
      </c>
      <c r="V816">
        <v>4</v>
      </c>
      <c r="W816">
        <v>7.2</v>
      </c>
      <c r="X816">
        <v>90714</v>
      </c>
      <c r="Y816" t="s">
        <v>3216</v>
      </c>
    </row>
    <row r="817" spans="1:25" x14ac:dyDescent="0.2">
      <c r="A817">
        <v>871</v>
      </c>
      <c r="B817" t="s">
        <v>1641</v>
      </c>
      <c r="C817" t="s">
        <v>46</v>
      </c>
      <c r="D817">
        <v>0.03</v>
      </c>
      <c r="E817">
        <v>14.2</v>
      </c>
      <c r="F817">
        <v>5.3</v>
      </c>
      <c r="G817" t="s">
        <v>14</v>
      </c>
      <c r="H817" t="s">
        <v>47</v>
      </c>
      <c r="I817" t="s">
        <v>4</v>
      </c>
      <c r="J817" t="s">
        <v>102</v>
      </c>
      <c r="K817" t="s">
        <v>26</v>
      </c>
      <c r="L817" t="s">
        <v>264</v>
      </c>
      <c r="M817">
        <v>0.46</v>
      </c>
      <c r="N817" t="s">
        <v>8</v>
      </c>
      <c r="O817" t="s">
        <v>35</v>
      </c>
      <c r="P817" t="s">
        <v>272</v>
      </c>
      <c r="Q817" t="s">
        <v>1642</v>
      </c>
      <c r="R817">
        <v>89502</v>
      </c>
      <c r="S817">
        <v>42078</v>
      </c>
      <c r="T817">
        <v>42080</v>
      </c>
      <c r="U817">
        <v>21.555599999999998</v>
      </c>
      <c r="V817">
        <v>2</v>
      </c>
      <c r="W817">
        <v>31.24</v>
      </c>
      <c r="X817">
        <v>90577</v>
      </c>
      <c r="Y817" t="s">
        <v>3217</v>
      </c>
    </row>
    <row r="818" spans="1:25" x14ac:dyDescent="0.2">
      <c r="A818">
        <v>1646</v>
      </c>
      <c r="B818" t="s">
        <v>1643</v>
      </c>
      <c r="C818" t="s">
        <v>46</v>
      </c>
      <c r="D818">
        <v>0.06</v>
      </c>
      <c r="E818">
        <v>3.29</v>
      </c>
      <c r="F818">
        <v>1.35</v>
      </c>
      <c r="G818" t="s">
        <v>14</v>
      </c>
      <c r="H818" t="s">
        <v>3</v>
      </c>
      <c r="I818" t="s">
        <v>24</v>
      </c>
      <c r="J818" t="s">
        <v>152</v>
      </c>
      <c r="K818" t="s">
        <v>26</v>
      </c>
      <c r="L818" t="s">
        <v>1644</v>
      </c>
      <c r="M818">
        <v>0.4</v>
      </c>
      <c r="N818" t="s">
        <v>8</v>
      </c>
      <c r="O818" t="s">
        <v>87</v>
      </c>
      <c r="P818" t="s">
        <v>88</v>
      </c>
      <c r="Q818" t="s">
        <v>1645</v>
      </c>
      <c r="R818">
        <v>11714</v>
      </c>
      <c r="S818">
        <v>42078</v>
      </c>
      <c r="T818">
        <v>42080</v>
      </c>
      <c r="U818">
        <v>8.5299999999999994</v>
      </c>
      <c r="V818">
        <v>11</v>
      </c>
      <c r="W818">
        <v>35.97</v>
      </c>
      <c r="X818">
        <v>90932</v>
      </c>
      <c r="Y818" t="s">
        <v>3218</v>
      </c>
    </row>
    <row r="819" spans="1:25" x14ac:dyDescent="0.2">
      <c r="A819">
        <v>853</v>
      </c>
      <c r="B819" t="s">
        <v>1646</v>
      </c>
      <c r="C819" t="s">
        <v>13</v>
      </c>
      <c r="D819">
        <v>0.05</v>
      </c>
      <c r="E819">
        <v>4.24</v>
      </c>
      <c r="F819">
        <v>5.41</v>
      </c>
      <c r="G819" t="s">
        <v>14</v>
      </c>
      <c r="H819" t="s">
        <v>3</v>
      </c>
      <c r="I819" t="s">
        <v>24</v>
      </c>
      <c r="J819" t="s">
        <v>48</v>
      </c>
      <c r="K819" t="s">
        <v>49</v>
      </c>
      <c r="L819" t="s">
        <v>1647</v>
      </c>
      <c r="M819">
        <v>0.35</v>
      </c>
      <c r="N819" t="s">
        <v>8</v>
      </c>
      <c r="O819" t="s">
        <v>35</v>
      </c>
      <c r="P819" t="s">
        <v>66</v>
      </c>
      <c r="Q819" t="s">
        <v>1648</v>
      </c>
      <c r="R819">
        <v>92345</v>
      </c>
      <c r="S819">
        <v>42079</v>
      </c>
      <c r="T819">
        <v>42081</v>
      </c>
      <c r="U819">
        <v>-89.216999999999999</v>
      </c>
      <c r="V819">
        <v>12</v>
      </c>
      <c r="W819">
        <v>50.83</v>
      </c>
      <c r="X819">
        <v>88570</v>
      </c>
      <c r="Y819" t="s">
        <v>3217</v>
      </c>
    </row>
    <row r="820" spans="1:25" x14ac:dyDescent="0.2">
      <c r="A820">
        <v>2272</v>
      </c>
      <c r="B820" t="s">
        <v>1649</v>
      </c>
      <c r="C820" t="s">
        <v>13</v>
      </c>
      <c r="D820">
        <v>0.08</v>
      </c>
      <c r="E820">
        <v>15.73</v>
      </c>
      <c r="F820">
        <v>7.42</v>
      </c>
      <c r="G820" t="s">
        <v>63</v>
      </c>
      <c r="H820" t="s">
        <v>70</v>
      </c>
      <c r="I820" t="s">
        <v>24</v>
      </c>
      <c r="J820" t="s">
        <v>544</v>
      </c>
      <c r="K820" t="s">
        <v>18</v>
      </c>
      <c r="L820" t="s">
        <v>931</v>
      </c>
      <c r="M820">
        <v>0.56000000000000005</v>
      </c>
      <c r="N820" t="s">
        <v>8</v>
      </c>
      <c r="O820" t="s">
        <v>28</v>
      </c>
      <c r="P820" t="s">
        <v>163</v>
      </c>
      <c r="Q820" t="s">
        <v>1650</v>
      </c>
      <c r="R820">
        <v>76543</v>
      </c>
      <c r="S820">
        <v>42079</v>
      </c>
      <c r="T820">
        <v>42081</v>
      </c>
      <c r="U820">
        <v>-37.6</v>
      </c>
      <c r="V820">
        <v>5</v>
      </c>
      <c r="W820">
        <v>78.08</v>
      </c>
      <c r="X820">
        <v>90110</v>
      </c>
      <c r="Y820" t="s">
        <v>3216</v>
      </c>
    </row>
    <row r="821" spans="1:25" x14ac:dyDescent="0.2">
      <c r="A821">
        <v>2323</v>
      </c>
      <c r="B821" t="s">
        <v>1651</v>
      </c>
      <c r="C821" t="s">
        <v>13</v>
      </c>
      <c r="D821">
        <v>0.08</v>
      </c>
      <c r="E821">
        <v>68.81</v>
      </c>
      <c r="F821">
        <v>60</v>
      </c>
      <c r="G821" t="s">
        <v>2</v>
      </c>
      <c r="H821" t="s">
        <v>3</v>
      </c>
      <c r="I821" t="s">
        <v>24</v>
      </c>
      <c r="J821" t="s">
        <v>71</v>
      </c>
      <c r="K821" t="s">
        <v>33</v>
      </c>
      <c r="L821" t="s">
        <v>1652</v>
      </c>
      <c r="M821">
        <v>0.41</v>
      </c>
      <c r="N821" t="s">
        <v>8</v>
      </c>
      <c r="O821" t="s">
        <v>35</v>
      </c>
      <c r="P821" t="s">
        <v>66</v>
      </c>
      <c r="Q821" t="s">
        <v>1190</v>
      </c>
      <c r="R821">
        <v>92236</v>
      </c>
      <c r="S821">
        <v>42079</v>
      </c>
      <c r="T821">
        <v>42080</v>
      </c>
      <c r="U821">
        <v>-550.42999999999995</v>
      </c>
      <c r="V821">
        <v>5</v>
      </c>
      <c r="W821">
        <v>337.86</v>
      </c>
      <c r="X821">
        <v>88721</v>
      </c>
      <c r="Y821" t="s">
        <v>3217</v>
      </c>
    </row>
    <row r="822" spans="1:25" x14ac:dyDescent="0.2">
      <c r="A822">
        <v>2323</v>
      </c>
      <c r="B822" t="s">
        <v>1651</v>
      </c>
      <c r="C822" t="s">
        <v>13</v>
      </c>
      <c r="D822">
        <v>0.04</v>
      </c>
      <c r="E822">
        <v>21.38</v>
      </c>
      <c r="F822">
        <v>8.99</v>
      </c>
      <c r="G822" t="s">
        <v>14</v>
      </c>
      <c r="H822" t="s">
        <v>3</v>
      </c>
      <c r="I822" t="s">
        <v>24</v>
      </c>
      <c r="J822" t="s">
        <v>25</v>
      </c>
      <c r="K822" t="s">
        <v>18</v>
      </c>
      <c r="L822" t="s">
        <v>1653</v>
      </c>
      <c r="M822">
        <v>0.59</v>
      </c>
      <c r="N822" t="s">
        <v>8</v>
      </c>
      <c r="O822" t="s">
        <v>35</v>
      </c>
      <c r="P822" t="s">
        <v>66</v>
      </c>
      <c r="Q822" t="s">
        <v>1190</v>
      </c>
      <c r="R822">
        <v>92236</v>
      </c>
      <c r="S822">
        <v>42079</v>
      </c>
      <c r="T822">
        <v>42081</v>
      </c>
      <c r="U822">
        <v>-52.12</v>
      </c>
      <c r="V822">
        <v>4</v>
      </c>
      <c r="W822">
        <v>84.21</v>
      </c>
      <c r="X822">
        <v>88721</v>
      </c>
      <c r="Y822" t="s">
        <v>3217</v>
      </c>
    </row>
    <row r="823" spans="1:25" x14ac:dyDescent="0.2">
      <c r="A823">
        <v>145</v>
      </c>
      <c r="B823" t="s">
        <v>504</v>
      </c>
      <c r="C823" t="s">
        <v>23</v>
      </c>
      <c r="D823">
        <v>7.0000000000000007E-2</v>
      </c>
      <c r="E823">
        <v>154.13</v>
      </c>
      <c r="F823">
        <v>69</v>
      </c>
      <c r="G823" t="s">
        <v>63</v>
      </c>
      <c r="H823" t="s">
        <v>47</v>
      </c>
      <c r="I823" t="s">
        <v>4</v>
      </c>
      <c r="J823" t="s">
        <v>5</v>
      </c>
      <c r="K823" t="s">
        <v>40</v>
      </c>
      <c r="L823" t="s">
        <v>900</v>
      </c>
      <c r="M823">
        <v>0.68</v>
      </c>
      <c r="N823" t="s">
        <v>8</v>
      </c>
      <c r="O823" t="s">
        <v>87</v>
      </c>
      <c r="P823" t="s">
        <v>296</v>
      </c>
      <c r="Q823" t="s">
        <v>506</v>
      </c>
      <c r="R823">
        <v>15122</v>
      </c>
      <c r="S823">
        <v>42079</v>
      </c>
      <c r="T823">
        <v>42079</v>
      </c>
      <c r="U823">
        <v>-634.73410000000001</v>
      </c>
      <c r="V823">
        <v>3</v>
      </c>
      <c r="W823">
        <v>453.62</v>
      </c>
      <c r="X823">
        <v>91089</v>
      </c>
      <c r="Y823" t="s">
        <v>3218</v>
      </c>
    </row>
    <row r="824" spans="1:25" x14ac:dyDescent="0.2">
      <c r="A824">
        <v>1068</v>
      </c>
      <c r="B824" t="s">
        <v>1654</v>
      </c>
      <c r="C824" t="s">
        <v>23</v>
      </c>
      <c r="D824">
        <v>0.04</v>
      </c>
      <c r="E824">
        <v>22.84</v>
      </c>
      <c r="F824">
        <v>16.87</v>
      </c>
      <c r="G824" t="s">
        <v>14</v>
      </c>
      <c r="H824" t="s">
        <v>47</v>
      </c>
      <c r="I824" t="s">
        <v>24</v>
      </c>
      <c r="J824" t="s">
        <v>64</v>
      </c>
      <c r="K824" t="s">
        <v>49</v>
      </c>
      <c r="L824" t="s">
        <v>1655</v>
      </c>
      <c r="M824">
        <v>0.39</v>
      </c>
      <c r="N824" t="s">
        <v>8</v>
      </c>
      <c r="O824" t="s">
        <v>28</v>
      </c>
      <c r="P824" t="s">
        <v>79</v>
      </c>
      <c r="Q824" t="s">
        <v>1656</v>
      </c>
      <c r="R824">
        <v>60409</v>
      </c>
      <c r="S824">
        <v>42079</v>
      </c>
      <c r="T824">
        <v>42079</v>
      </c>
      <c r="U824">
        <v>-97.28</v>
      </c>
      <c r="V824">
        <v>12</v>
      </c>
      <c r="W824">
        <v>286.39999999999998</v>
      </c>
      <c r="X824">
        <v>87109</v>
      </c>
      <c r="Y824" t="s">
        <v>3216</v>
      </c>
    </row>
    <row r="825" spans="1:25" x14ac:dyDescent="0.2">
      <c r="A825">
        <v>2157</v>
      </c>
      <c r="B825" t="s">
        <v>1657</v>
      </c>
      <c r="C825" t="s">
        <v>23</v>
      </c>
      <c r="D825">
        <v>0.05</v>
      </c>
      <c r="E825">
        <v>55.5</v>
      </c>
      <c r="F825">
        <v>52.2</v>
      </c>
      <c r="G825" t="s">
        <v>14</v>
      </c>
      <c r="H825" t="s">
        <v>47</v>
      </c>
      <c r="I825" t="s">
        <v>4</v>
      </c>
      <c r="J825" t="s">
        <v>102</v>
      </c>
      <c r="K825" t="s">
        <v>120</v>
      </c>
      <c r="L825" t="s">
        <v>1658</v>
      </c>
      <c r="M825">
        <v>0.72</v>
      </c>
      <c r="N825" t="s">
        <v>8</v>
      </c>
      <c r="O825" t="s">
        <v>28</v>
      </c>
      <c r="P825" t="s">
        <v>265</v>
      </c>
      <c r="Q825" t="s">
        <v>1659</v>
      </c>
      <c r="R825">
        <v>48093</v>
      </c>
      <c r="S825">
        <v>42079</v>
      </c>
      <c r="T825">
        <v>42079</v>
      </c>
      <c r="U825">
        <v>-118.54</v>
      </c>
      <c r="V825">
        <v>4</v>
      </c>
      <c r="W825">
        <v>253.87</v>
      </c>
      <c r="X825">
        <v>90385</v>
      </c>
      <c r="Y825" t="s">
        <v>3216</v>
      </c>
    </row>
    <row r="826" spans="1:25" x14ac:dyDescent="0.2">
      <c r="A826">
        <v>2157</v>
      </c>
      <c r="B826" t="s">
        <v>1657</v>
      </c>
      <c r="C826" t="s">
        <v>23</v>
      </c>
      <c r="D826">
        <v>0.05</v>
      </c>
      <c r="E826">
        <v>442.14</v>
      </c>
      <c r="F826">
        <v>14.7</v>
      </c>
      <c r="G826" t="s">
        <v>2</v>
      </c>
      <c r="H826" t="s">
        <v>47</v>
      </c>
      <c r="I826" t="s">
        <v>16</v>
      </c>
      <c r="J826" t="s">
        <v>32</v>
      </c>
      <c r="K826" t="s">
        <v>33</v>
      </c>
      <c r="L826" t="s">
        <v>1288</v>
      </c>
      <c r="M826">
        <v>0.56000000000000005</v>
      </c>
      <c r="N826" t="s">
        <v>8</v>
      </c>
      <c r="O826" t="s">
        <v>28</v>
      </c>
      <c r="P826" t="s">
        <v>265</v>
      </c>
      <c r="Q826" t="s">
        <v>1659</v>
      </c>
      <c r="R826">
        <v>48093</v>
      </c>
      <c r="S826">
        <v>42079</v>
      </c>
      <c r="T826">
        <v>42088</v>
      </c>
      <c r="U826">
        <v>2963.48</v>
      </c>
      <c r="V826">
        <v>14</v>
      </c>
      <c r="W826">
        <v>5880.46</v>
      </c>
      <c r="X826">
        <v>90385</v>
      </c>
      <c r="Y826" t="s">
        <v>3216</v>
      </c>
    </row>
    <row r="827" spans="1:25" x14ac:dyDescent="0.2">
      <c r="A827">
        <v>1241</v>
      </c>
      <c r="B827" t="s">
        <v>1660</v>
      </c>
      <c r="C827" t="s">
        <v>46</v>
      </c>
      <c r="D827">
        <v>0</v>
      </c>
      <c r="E827">
        <v>387.99</v>
      </c>
      <c r="F827">
        <v>19.989999999999998</v>
      </c>
      <c r="G827" t="s">
        <v>14</v>
      </c>
      <c r="H827" t="s">
        <v>70</v>
      </c>
      <c r="I827" t="s">
        <v>24</v>
      </c>
      <c r="J827" t="s">
        <v>48</v>
      </c>
      <c r="K827" t="s">
        <v>49</v>
      </c>
      <c r="L827" t="s">
        <v>1661</v>
      </c>
      <c r="M827">
        <v>0.38</v>
      </c>
      <c r="N827" t="s">
        <v>8</v>
      </c>
      <c r="O827" t="s">
        <v>9</v>
      </c>
      <c r="P827" t="s">
        <v>140</v>
      </c>
      <c r="Q827" t="s">
        <v>1180</v>
      </c>
      <c r="R827">
        <v>36830</v>
      </c>
      <c r="S827">
        <v>42079</v>
      </c>
      <c r="T827">
        <v>42080</v>
      </c>
      <c r="U827">
        <v>-70.14</v>
      </c>
      <c r="V827">
        <v>23</v>
      </c>
      <c r="W827">
        <v>9280.7199999999993</v>
      </c>
      <c r="X827">
        <v>90880</v>
      </c>
      <c r="Y827" t="s">
        <v>3215</v>
      </c>
    </row>
    <row r="828" spans="1:25" x14ac:dyDescent="0.2">
      <c r="A828">
        <v>1711</v>
      </c>
      <c r="B828" t="s">
        <v>1662</v>
      </c>
      <c r="C828" t="s">
        <v>46</v>
      </c>
      <c r="D828">
        <v>7.0000000000000007E-2</v>
      </c>
      <c r="E828">
        <v>7.59</v>
      </c>
      <c r="F828">
        <v>4</v>
      </c>
      <c r="G828" t="s">
        <v>14</v>
      </c>
      <c r="H828" t="s">
        <v>70</v>
      </c>
      <c r="I828" t="s">
        <v>4</v>
      </c>
      <c r="J828" t="s">
        <v>102</v>
      </c>
      <c r="K828" t="s">
        <v>26</v>
      </c>
      <c r="L828" t="s">
        <v>1663</v>
      </c>
      <c r="M828">
        <v>0.42</v>
      </c>
      <c r="N828" t="s">
        <v>8</v>
      </c>
      <c r="O828" t="s">
        <v>9</v>
      </c>
      <c r="P828" t="s">
        <v>51</v>
      </c>
      <c r="Q828" t="s">
        <v>1664</v>
      </c>
      <c r="R828">
        <v>30062</v>
      </c>
      <c r="S828">
        <v>42079</v>
      </c>
      <c r="T828">
        <v>42081</v>
      </c>
      <c r="U828">
        <v>-167.048</v>
      </c>
      <c r="V828">
        <v>3</v>
      </c>
      <c r="W828">
        <v>22.48</v>
      </c>
      <c r="X828">
        <v>87747</v>
      </c>
      <c r="Y828" t="s">
        <v>3215</v>
      </c>
    </row>
    <row r="829" spans="1:25" x14ac:dyDescent="0.2">
      <c r="A829">
        <v>2030</v>
      </c>
      <c r="B829" t="s">
        <v>1665</v>
      </c>
      <c r="C829" t="s">
        <v>1</v>
      </c>
      <c r="D829">
        <v>0.04</v>
      </c>
      <c r="E829">
        <v>120.97</v>
      </c>
      <c r="F829">
        <v>7.11</v>
      </c>
      <c r="G829" t="s">
        <v>14</v>
      </c>
      <c r="H829" t="s">
        <v>70</v>
      </c>
      <c r="I829" t="s">
        <v>16</v>
      </c>
      <c r="J829" t="s">
        <v>32</v>
      </c>
      <c r="K829" t="s">
        <v>120</v>
      </c>
      <c r="L829" t="s">
        <v>1666</v>
      </c>
      <c r="M829">
        <v>0.36</v>
      </c>
      <c r="N829" t="s">
        <v>8</v>
      </c>
      <c r="O829" t="s">
        <v>28</v>
      </c>
      <c r="P829" t="s">
        <v>163</v>
      </c>
      <c r="Q829" t="s">
        <v>1003</v>
      </c>
      <c r="R829">
        <v>75401</v>
      </c>
      <c r="S829">
        <v>42080</v>
      </c>
      <c r="T829">
        <v>42080</v>
      </c>
      <c r="U829">
        <v>1320.5496000000001</v>
      </c>
      <c r="V829">
        <v>16</v>
      </c>
      <c r="W829">
        <v>1913.84</v>
      </c>
      <c r="X829">
        <v>91059</v>
      </c>
      <c r="Y829" t="s">
        <v>3216</v>
      </c>
    </row>
    <row r="830" spans="1:25" x14ac:dyDescent="0.2">
      <c r="A830">
        <v>2030</v>
      </c>
      <c r="B830" t="s">
        <v>1665</v>
      </c>
      <c r="C830" t="s">
        <v>1</v>
      </c>
      <c r="D830">
        <v>0</v>
      </c>
      <c r="E830">
        <v>195.99</v>
      </c>
      <c r="F830">
        <v>4.2</v>
      </c>
      <c r="G830" t="s">
        <v>14</v>
      </c>
      <c r="H830" t="s">
        <v>70</v>
      </c>
      <c r="I830" t="s">
        <v>16</v>
      </c>
      <c r="J830" t="s">
        <v>111</v>
      </c>
      <c r="K830" t="s">
        <v>49</v>
      </c>
      <c r="L830" t="s">
        <v>1667</v>
      </c>
      <c r="M830">
        <v>0.6</v>
      </c>
      <c r="N830" t="s">
        <v>8</v>
      </c>
      <c r="O830" t="s">
        <v>28</v>
      </c>
      <c r="P830" t="s">
        <v>163</v>
      </c>
      <c r="Q830" t="s">
        <v>1003</v>
      </c>
      <c r="R830">
        <v>75401</v>
      </c>
      <c r="S830">
        <v>42080</v>
      </c>
      <c r="T830">
        <v>42082</v>
      </c>
      <c r="U830">
        <v>1585.5029999999999</v>
      </c>
      <c r="V830">
        <v>16</v>
      </c>
      <c r="W830">
        <v>2692.12</v>
      </c>
      <c r="X830">
        <v>91059</v>
      </c>
      <c r="Y830" t="s">
        <v>3216</v>
      </c>
    </row>
    <row r="831" spans="1:25" x14ac:dyDescent="0.2">
      <c r="A831">
        <v>2647</v>
      </c>
      <c r="B831" t="s">
        <v>1668</v>
      </c>
      <c r="C831" t="s">
        <v>23</v>
      </c>
      <c r="D831">
        <v>0.1</v>
      </c>
      <c r="E831">
        <v>10.98</v>
      </c>
      <c r="F831">
        <v>3.99</v>
      </c>
      <c r="G831" t="s">
        <v>14</v>
      </c>
      <c r="H831" t="s">
        <v>70</v>
      </c>
      <c r="I831" t="s">
        <v>24</v>
      </c>
      <c r="J831" t="s">
        <v>71</v>
      </c>
      <c r="K831" t="s">
        <v>49</v>
      </c>
      <c r="L831" t="s">
        <v>1669</v>
      </c>
      <c r="M831">
        <v>0.57999999999999996</v>
      </c>
      <c r="N831" t="s">
        <v>8</v>
      </c>
      <c r="O831" t="s">
        <v>35</v>
      </c>
      <c r="P831" t="s">
        <v>66</v>
      </c>
      <c r="Q831" t="s">
        <v>1670</v>
      </c>
      <c r="R831">
        <v>93309</v>
      </c>
      <c r="S831">
        <v>42080</v>
      </c>
      <c r="T831">
        <v>42087</v>
      </c>
      <c r="U831">
        <v>-21.03</v>
      </c>
      <c r="V831">
        <v>5</v>
      </c>
      <c r="W831">
        <v>52.21</v>
      </c>
      <c r="X831">
        <v>91386</v>
      </c>
      <c r="Y831" t="s">
        <v>3217</v>
      </c>
    </row>
    <row r="832" spans="1:25" x14ac:dyDescent="0.2">
      <c r="A832">
        <v>2647</v>
      </c>
      <c r="B832" t="s">
        <v>1668</v>
      </c>
      <c r="C832" t="s">
        <v>23</v>
      </c>
      <c r="D832">
        <v>0.01</v>
      </c>
      <c r="E832">
        <v>39.979999999999997</v>
      </c>
      <c r="F832">
        <v>9.1999999999999993</v>
      </c>
      <c r="G832" t="s">
        <v>14</v>
      </c>
      <c r="H832" t="s">
        <v>70</v>
      </c>
      <c r="I832" t="s">
        <v>4</v>
      </c>
      <c r="J832" t="s">
        <v>102</v>
      </c>
      <c r="K832" t="s">
        <v>26</v>
      </c>
      <c r="L832" t="s">
        <v>1671</v>
      </c>
      <c r="M832">
        <v>0.65</v>
      </c>
      <c r="N832" t="s">
        <v>8</v>
      </c>
      <c r="O832" t="s">
        <v>35</v>
      </c>
      <c r="P832" t="s">
        <v>66</v>
      </c>
      <c r="Q832" t="s">
        <v>1670</v>
      </c>
      <c r="R832">
        <v>93309</v>
      </c>
      <c r="S832">
        <v>42080</v>
      </c>
      <c r="T832">
        <v>42082</v>
      </c>
      <c r="U832">
        <v>117.52079999999999</v>
      </c>
      <c r="V832">
        <v>4</v>
      </c>
      <c r="W832">
        <v>170.32</v>
      </c>
      <c r="X832">
        <v>91386</v>
      </c>
      <c r="Y832" t="s">
        <v>3217</v>
      </c>
    </row>
    <row r="833" spans="1:25" x14ac:dyDescent="0.2">
      <c r="A833">
        <v>339</v>
      </c>
      <c r="B833" t="s">
        <v>1672</v>
      </c>
      <c r="C833" t="s">
        <v>92</v>
      </c>
      <c r="D833">
        <v>0.08</v>
      </c>
      <c r="E833">
        <v>7.77</v>
      </c>
      <c r="F833">
        <v>9.23</v>
      </c>
      <c r="G833" t="s">
        <v>14</v>
      </c>
      <c r="H833" t="s">
        <v>70</v>
      </c>
      <c r="I833" t="s">
        <v>24</v>
      </c>
      <c r="J833" t="s">
        <v>71</v>
      </c>
      <c r="K833" t="s">
        <v>49</v>
      </c>
      <c r="L833" t="s">
        <v>453</v>
      </c>
      <c r="M833">
        <v>0.57999999999999996</v>
      </c>
      <c r="N833" t="s">
        <v>8</v>
      </c>
      <c r="O833" t="s">
        <v>87</v>
      </c>
      <c r="P833" t="s">
        <v>293</v>
      </c>
      <c r="Q833" t="s">
        <v>1459</v>
      </c>
      <c r="R833">
        <v>43229</v>
      </c>
      <c r="S833">
        <v>42080</v>
      </c>
      <c r="T833">
        <v>42081</v>
      </c>
      <c r="U833">
        <v>-83.65</v>
      </c>
      <c r="V833">
        <v>5</v>
      </c>
      <c r="W833">
        <v>40.299999999999997</v>
      </c>
      <c r="X833">
        <v>90583</v>
      </c>
      <c r="Y833" t="s">
        <v>3218</v>
      </c>
    </row>
    <row r="834" spans="1:25" x14ac:dyDescent="0.2">
      <c r="A834">
        <v>339</v>
      </c>
      <c r="B834" t="s">
        <v>1672</v>
      </c>
      <c r="C834" t="s">
        <v>92</v>
      </c>
      <c r="D834">
        <v>7.0000000000000007E-2</v>
      </c>
      <c r="E834">
        <v>7.59</v>
      </c>
      <c r="F834">
        <v>4</v>
      </c>
      <c r="G834" t="s">
        <v>14</v>
      </c>
      <c r="H834" t="s">
        <v>70</v>
      </c>
      <c r="I834" t="s">
        <v>4</v>
      </c>
      <c r="J834" t="s">
        <v>102</v>
      </c>
      <c r="K834" t="s">
        <v>26</v>
      </c>
      <c r="L834" t="s">
        <v>1663</v>
      </c>
      <c r="M834">
        <v>0.42</v>
      </c>
      <c r="N834" t="s">
        <v>8</v>
      </c>
      <c r="O834" t="s">
        <v>87</v>
      </c>
      <c r="P834" t="s">
        <v>293</v>
      </c>
      <c r="Q834" t="s">
        <v>1459</v>
      </c>
      <c r="R834">
        <v>43229</v>
      </c>
      <c r="S834">
        <v>42080</v>
      </c>
      <c r="T834">
        <v>42082</v>
      </c>
      <c r="U834">
        <v>24.39</v>
      </c>
      <c r="V834">
        <v>15</v>
      </c>
      <c r="W834">
        <v>111.88</v>
      </c>
      <c r="X834">
        <v>90583</v>
      </c>
      <c r="Y834" t="s">
        <v>3218</v>
      </c>
    </row>
    <row r="835" spans="1:25" x14ac:dyDescent="0.2">
      <c r="A835">
        <v>1808</v>
      </c>
      <c r="B835" t="s">
        <v>1673</v>
      </c>
      <c r="C835" t="s">
        <v>92</v>
      </c>
      <c r="D835">
        <v>0.01</v>
      </c>
      <c r="E835">
        <v>8.1199999999999992</v>
      </c>
      <c r="F835">
        <v>2.83</v>
      </c>
      <c r="G835" t="s">
        <v>63</v>
      </c>
      <c r="H835" t="s">
        <v>47</v>
      </c>
      <c r="I835" t="s">
        <v>16</v>
      </c>
      <c r="J835" t="s">
        <v>17</v>
      </c>
      <c r="K835" t="s">
        <v>18</v>
      </c>
      <c r="L835" t="s">
        <v>1674</v>
      </c>
      <c r="M835">
        <v>0.77</v>
      </c>
      <c r="N835" t="s">
        <v>8</v>
      </c>
      <c r="O835" t="s">
        <v>87</v>
      </c>
      <c r="P835" t="s">
        <v>879</v>
      </c>
      <c r="Q835" t="s">
        <v>1675</v>
      </c>
      <c r="R835">
        <v>26101</v>
      </c>
      <c r="S835">
        <v>42080</v>
      </c>
      <c r="T835">
        <v>42081</v>
      </c>
      <c r="U835">
        <v>-40.76</v>
      </c>
      <c r="V835">
        <v>10</v>
      </c>
      <c r="W835">
        <v>88.64</v>
      </c>
      <c r="X835">
        <v>89251</v>
      </c>
      <c r="Y835" t="s">
        <v>3218</v>
      </c>
    </row>
    <row r="836" spans="1:25" x14ac:dyDescent="0.2">
      <c r="A836">
        <v>1364</v>
      </c>
      <c r="B836" t="s">
        <v>1676</v>
      </c>
      <c r="C836" t="s">
        <v>46</v>
      </c>
      <c r="D836">
        <v>0.1</v>
      </c>
      <c r="E836">
        <v>5.98</v>
      </c>
      <c r="F836">
        <v>5.35</v>
      </c>
      <c r="G836" t="s">
        <v>14</v>
      </c>
      <c r="H836" t="s">
        <v>47</v>
      </c>
      <c r="I836" t="s">
        <v>24</v>
      </c>
      <c r="J836" t="s">
        <v>64</v>
      </c>
      <c r="K836" t="s">
        <v>49</v>
      </c>
      <c r="L836" t="s">
        <v>785</v>
      </c>
      <c r="M836">
        <v>0.4</v>
      </c>
      <c r="N836" t="s">
        <v>8</v>
      </c>
      <c r="O836" t="s">
        <v>87</v>
      </c>
      <c r="P836" t="s">
        <v>394</v>
      </c>
      <c r="Q836" t="s">
        <v>1677</v>
      </c>
      <c r="R836">
        <v>20746</v>
      </c>
      <c r="S836">
        <v>42080</v>
      </c>
      <c r="T836">
        <v>42080</v>
      </c>
      <c r="U836">
        <v>-90.26</v>
      </c>
      <c r="V836">
        <v>10</v>
      </c>
      <c r="W836">
        <v>57.34</v>
      </c>
      <c r="X836">
        <v>89994</v>
      </c>
      <c r="Y836" t="s">
        <v>3218</v>
      </c>
    </row>
    <row r="837" spans="1:25" x14ac:dyDescent="0.2">
      <c r="A837">
        <v>3001</v>
      </c>
      <c r="B837" t="s">
        <v>1678</v>
      </c>
      <c r="C837" t="s">
        <v>46</v>
      </c>
      <c r="D837">
        <v>0.03</v>
      </c>
      <c r="E837">
        <v>5.4</v>
      </c>
      <c r="F837">
        <v>7.78</v>
      </c>
      <c r="G837" t="s">
        <v>14</v>
      </c>
      <c r="H837" t="s">
        <v>15</v>
      </c>
      <c r="I837" t="s">
        <v>24</v>
      </c>
      <c r="J837" t="s">
        <v>48</v>
      </c>
      <c r="K837" t="s">
        <v>49</v>
      </c>
      <c r="L837" t="s">
        <v>1460</v>
      </c>
      <c r="M837">
        <v>0.37</v>
      </c>
      <c r="N837" t="s">
        <v>8</v>
      </c>
      <c r="O837" t="s">
        <v>28</v>
      </c>
      <c r="P837" t="s">
        <v>265</v>
      </c>
      <c r="Q837" t="s">
        <v>1512</v>
      </c>
      <c r="R837">
        <v>48060</v>
      </c>
      <c r="S837">
        <v>42080</v>
      </c>
      <c r="T837">
        <v>42082</v>
      </c>
      <c r="U837">
        <v>-237.54400000000001</v>
      </c>
      <c r="V837">
        <v>21</v>
      </c>
      <c r="W837">
        <v>117.87</v>
      </c>
      <c r="X837">
        <v>87043</v>
      </c>
      <c r="Y837" t="s">
        <v>3216</v>
      </c>
    </row>
    <row r="838" spans="1:25" x14ac:dyDescent="0.2">
      <c r="A838">
        <v>2127</v>
      </c>
      <c r="B838" t="s">
        <v>1679</v>
      </c>
      <c r="C838" t="s">
        <v>1</v>
      </c>
      <c r="D838">
        <v>0.1</v>
      </c>
      <c r="E838">
        <v>5.98</v>
      </c>
      <c r="F838">
        <v>5.14</v>
      </c>
      <c r="G838" t="s">
        <v>14</v>
      </c>
      <c r="H838" t="s">
        <v>47</v>
      </c>
      <c r="I838" t="s">
        <v>24</v>
      </c>
      <c r="J838" t="s">
        <v>64</v>
      </c>
      <c r="K838" t="s">
        <v>49</v>
      </c>
      <c r="L838" t="s">
        <v>1680</v>
      </c>
      <c r="M838">
        <v>0.36</v>
      </c>
      <c r="N838" t="s">
        <v>8</v>
      </c>
      <c r="O838" t="s">
        <v>28</v>
      </c>
      <c r="P838" t="s">
        <v>265</v>
      </c>
      <c r="Q838" t="s">
        <v>1681</v>
      </c>
      <c r="R838">
        <v>48310</v>
      </c>
      <c r="S838">
        <v>42081</v>
      </c>
      <c r="T838">
        <v>42083</v>
      </c>
      <c r="U838">
        <v>-49.53</v>
      </c>
      <c r="V838">
        <v>6</v>
      </c>
      <c r="W838">
        <v>33.950000000000003</v>
      </c>
      <c r="X838">
        <v>88418</v>
      </c>
      <c r="Y838" t="s">
        <v>3216</v>
      </c>
    </row>
    <row r="839" spans="1:25" x14ac:dyDescent="0.2">
      <c r="A839">
        <v>3191</v>
      </c>
      <c r="B839" t="s">
        <v>1682</v>
      </c>
      <c r="C839" t="s">
        <v>1</v>
      </c>
      <c r="D839">
        <v>0.01</v>
      </c>
      <c r="E839">
        <v>20.99</v>
      </c>
      <c r="F839">
        <v>4.8099999999999996</v>
      </c>
      <c r="G839" t="s">
        <v>14</v>
      </c>
      <c r="H839" t="s">
        <v>70</v>
      </c>
      <c r="I839" t="s">
        <v>16</v>
      </c>
      <c r="J839" t="s">
        <v>111</v>
      </c>
      <c r="K839" t="s">
        <v>120</v>
      </c>
      <c r="L839" t="s">
        <v>1407</v>
      </c>
      <c r="M839">
        <v>0.57999999999999996</v>
      </c>
      <c r="N839" t="s">
        <v>8</v>
      </c>
      <c r="O839" t="s">
        <v>28</v>
      </c>
      <c r="P839" t="s">
        <v>333</v>
      </c>
      <c r="Q839" t="s">
        <v>1683</v>
      </c>
      <c r="R839">
        <v>54481</v>
      </c>
      <c r="S839">
        <v>42081</v>
      </c>
      <c r="T839">
        <v>42081</v>
      </c>
      <c r="U839">
        <v>-9.1080000000000005</v>
      </c>
      <c r="V839">
        <v>5</v>
      </c>
      <c r="W839">
        <v>93.81</v>
      </c>
      <c r="X839">
        <v>86447</v>
      </c>
      <c r="Y839" t="s">
        <v>3216</v>
      </c>
    </row>
    <row r="840" spans="1:25" x14ac:dyDescent="0.2">
      <c r="A840">
        <v>1197</v>
      </c>
      <c r="B840" t="s">
        <v>1684</v>
      </c>
      <c r="C840" t="s">
        <v>13</v>
      </c>
      <c r="D840">
        <v>0.08</v>
      </c>
      <c r="E840">
        <v>355.98</v>
      </c>
      <c r="F840">
        <v>58.92</v>
      </c>
      <c r="G840" t="s">
        <v>2</v>
      </c>
      <c r="H840" t="s">
        <v>3</v>
      </c>
      <c r="I840" t="s">
        <v>4</v>
      </c>
      <c r="J840" t="s">
        <v>85</v>
      </c>
      <c r="K840" t="s">
        <v>33</v>
      </c>
      <c r="L840" t="s">
        <v>670</v>
      </c>
      <c r="M840">
        <v>0.64</v>
      </c>
      <c r="N840" t="s">
        <v>8</v>
      </c>
      <c r="O840" t="s">
        <v>87</v>
      </c>
      <c r="P840" t="s">
        <v>379</v>
      </c>
      <c r="Q840" t="s">
        <v>1685</v>
      </c>
      <c r="R840">
        <v>1776</v>
      </c>
      <c r="S840">
        <v>42081</v>
      </c>
      <c r="T840">
        <v>42083</v>
      </c>
      <c r="U840">
        <v>103.83</v>
      </c>
      <c r="V840">
        <v>4</v>
      </c>
      <c r="W840">
        <v>1350.94</v>
      </c>
      <c r="X840">
        <v>87583</v>
      </c>
      <c r="Y840" t="s">
        <v>3218</v>
      </c>
    </row>
    <row r="841" spans="1:25" x14ac:dyDescent="0.2">
      <c r="A841">
        <v>1894</v>
      </c>
      <c r="B841" t="s">
        <v>1315</v>
      </c>
      <c r="C841" t="s">
        <v>13</v>
      </c>
      <c r="D841">
        <v>0.01</v>
      </c>
      <c r="E841">
        <v>26.17</v>
      </c>
      <c r="F841">
        <v>1.39</v>
      </c>
      <c r="G841" t="s">
        <v>14</v>
      </c>
      <c r="H841" t="s">
        <v>15</v>
      </c>
      <c r="I841" t="s">
        <v>24</v>
      </c>
      <c r="J841" t="s">
        <v>321</v>
      </c>
      <c r="K841" t="s">
        <v>49</v>
      </c>
      <c r="L841" t="s">
        <v>1686</v>
      </c>
      <c r="M841">
        <v>0.38</v>
      </c>
      <c r="N841" t="s">
        <v>8</v>
      </c>
      <c r="O841" t="s">
        <v>28</v>
      </c>
      <c r="P841" t="s">
        <v>333</v>
      </c>
      <c r="Q841" t="s">
        <v>1317</v>
      </c>
      <c r="R841">
        <v>54915</v>
      </c>
      <c r="S841">
        <v>42081</v>
      </c>
      <c r="T841">
        <v>42082</v>
      </c>
      <c r="U841">
        <v>237.04259999999999</v>
      </c>
      <c r="V841">
        <v>13</v>
      </c>
      <c r="W841">
        <v>343.54</v>
      </c>
      <c r="X841">
        <v>91263</v>
      </c>
      <c r="Y841" t="s">
        <v>3216</v>
      </c>
    </row>
    <row r="842" spans="1:25" x14ac:dyDescent="0.2">
      <c r="A842">
        <v>1015</v>
      </c>
      <c r="B842" t="s">
        <v>1687</v>
      </c>
      <c r="C842" t="s">
        <v>92</v>
      </c>
      <c r="D842">
        <v>0</v>
      </c>
      <c r="E842">
        <v>43.98</v>
      </c>
      <c r="F842">
        <v>8.99</v>
      </c>
      <c r="G842" t="s">
        <v>14</v>
      </c>
      <c r="H842" t="s">
        <v>47</v>
      </c>
      <c r="I842" t="s">
        <v>24</v>
      </c>
      <c r="J842" t="s">
        <v>25</v>
      </c>
      <c r="K842" t="s">
        <v>18</v>
      </c>
      <c r="L842" t="s">
        <v>798</v>
      </c>
      <c r="M842">
        <v>0.57999999999999996</v>
      </c>
      <c r="N842" t="s">
        <v>8</v>
      </c>
      <c r="O842" t="s">
        <v>9</v>
      </c>
      <c r="P842" t="s">
        <v>73</v>
      </c>
      <c r="Q842" t="s">
        <v>1688</v>
      </c>
      <c r="R842">
        <v>27502</v>
      </c>
      <c r="S842">
        <v>42081</v>
      </c>
      <c r="T842">
        <v>42081</v>
      </c>
      <c r="U842">
        <v>829.46699999999998</v>
      </c>
      <c r="V842">
        <v>14</v>
      </c>
      <c r="W842">
        <v>650.70000000000005</v>
      </c>
      <c r="X842">
        <v>88390</v>
      </c>
      <c r="Y842" t="s">
        <v>3215</v>
      </c>
    </row>
    <row r="843" spans="1:25" x14ac:dyDescent="0.2">
      <c r="A843">
        <v>1967</v>
      </c>
      <c r="B843" t="s">
        <v>1689</v>
      </c>
      <c r="C843" t="s">
        <v>92</v>
      </c>
      <c r="D843">
        <v>0.01</v>
      </c>
      <c r="E843">
        <v>78.650000000000006</v>
      </c>
      <c r="F843">
        <v>13.99</v>
      </c>
      <c r="G843" t="s">
        <v>63</v>
      </c>
      <c r="H843" t="s">
        <v>3</v>
      </c>
      <c r="I843" t="s">
        <v>24</v>
      </c>
      <c r="J843" t="s">
        <v>71</v>
      </c>
      <c r="K843" t="s">
        <v>120</v>
      </c>
      <c r="L843" t="s">
        <v>1690</v>
      </c>
      <c r="M843">
        <v>0.52</v>
      </c>
      <c r="N843" t="s">
        <v>8</v>
      </c>
      <c r="O843" t="s">
        <v>28</v>
      </c>
      <c r="P843" t="s">
        <v>189</v>
      </c>
      <c r="Q843" t="s">
        <v>11</v>
      </c>
      <c r="R843">
        <v>52732</v>
      </c>
      <c r="S843">
        <v>42081</v>
      </c>
      <c r="T843">
        <v>42082</v>
      </c>
      <c r="U843">
        <v>442.36590000000001</v>
      </c>
      <c r="V843">
        <v>8</v>
      </c>
      <c r="W843">
        <v>641.11</v>
      </c>
      <c r="X843">
        <v>89456</v>
      </c>
      <c r="Y843" t="s">
        <v>3216</v>
      </c>
    </row>
    <row r="844" spans="1:25" x14ac:dyDescent="0.2">
      <c r="A844">
        <v>2030</v>
      </c>
      <c r="B844" t="s">
        <v>1665</v>
      </c>
      <c r="C844" t="s">
        <v>92</v>
      </c>
      <c r="D844">
        <v>0.03</v>
      </c>
      <c r="E844">
        <v>55.98</v>
      </c>
      <c r="F844">
        <v>4.8600000000000003</v>
      </c>
      <c r="G844" t="s">
        <v>14</v>
      </c>
      <c r="H844" t="s">
        <v>70</v>
      </c>
      <c r="I844" t="s">
        <v>24</v>
      </c>
      <c r="J844" t="s">
        <v>64</v>
      </c>
      <c r="K844" t="s">
        <v>49</v>
      </c>
      <c r="L844" t="s">
        <v>1691</v>
      </c>
      <c r="M844">
        <v>0.36</v>
      </c>
      <c r="N844" t="s">
        <v>8</v>
      </c>
      <c r="O844" t="s">
        <v>28</v>
      </c>
      <c r="P844" t="s">
        <v>163</v>
      </c>
      <c r="Q844" t="s">
        <v>1003</v>
      </c>
      <c r="R844">
        <v>75401</v>
      </c>
      <c r="S844">
        <v>42081</v>
      </c>
      <c r="T844">
        <v>42083</v>
      </c>
      <c r="U844">
        <v>526.04219999999998</v>
      </c>
      <c r="V844">
        <v>13</v>
      </c>
      <c r="W844">
        <v>762.38</v>
      </c>
      <c r="X844">
        <v>91060</v>
      </c>
      <c r="Y844" t="s">
        <v>3216</v>
      </c>
    </row>
    <row r="845" spans="1:25" x14ac:dyDescent="0.2">
      <c r="A845">
        <v>2745</v>
      </c>
      <c r="B845" t="s">
        <v>1692</v>
      </c>
      <c r="C845" t="s">
        <v>92</v>
      </c>
      <c r="D845">
        <v>0.01</v>
      </c>
      <c r="E845">
        <v>220.98</v>
      </c>
      <c r="F845">
        <v>64.66</v>
      </c>
      <c r="G845" t="s">
        <v>2</v>
      </c>
      <c r="H845" t="s">
        <v>70</v>
      </c>
      <c r="I845" t="s">
        <v>4</v>
      </c>
      <c r="J845" t="s">
        <v>93</v>
      </c>
      <c r="K845" t="s">
        <v>6</v>
      </c>
      <c r="L845" t="s">
        <v>1693</v>
      </c>
      <c r="M845">
        <v>0.62</v>
      </c>
      <c r="N845" t="s">
        <v>8</v>
      </c>
      <c r="O845" t="s">
        <v>35</v>
      </c>
      <c r="P845" t="s">
        <v>564</v>
      </c>
      <c r="Q845" t="s">
        <v>1694</v>
      </c>
      <c r="R845">
        <v>85224</v>
      </c>
      <c r="S845">
        <v>42081</v>
      </c>
      <c r="T845">
        <v>42082</v>
      </c>
      <c r="U845">
        <v>1049.03</v>
      </c>
      <c r="V845">
        <v>11</v>
      </c>
      <c r="W845">
        <v>2591.09</v>
      </c>
      <c r="X845">
        <v>86184</v>
      </c>
      <c r="Y845" t="s">
        <v>3217</v>
      </c>
    </row>
    <row r="846" spans="1:25" x14ac:dyDescent="0.2">
      <c r="A846">
        <v>2747</v>
      </c>
      <c r="B846" t="s">
        <v>982</v>
      </c>
      <c r="C846" t="s">
        <v>92</v>
      </c>
      <c r="D846">
        <v>0.01</v>
      </c>
      <c r="E846">
        <v>220.98</v>
      </c>
      <c r="F846">
        <v>64.66</v>
      </c>
      <c r="G846" t="s">
        <v>2</v>
      </c>
      <c r="H846" t="s">
        <v>70</v>
      </c>
      <c r="I846" t="s">
        <v>4</v>
      </c>
      <c r="J846" t="s">
        <v>93</v>
      </c>
      <c r="K846" t="s">
        <v>6</v>
      </c>
      <c r="L846" t="s">
        <v>1693</v>
      </c>
      <c r="M846">
        <v>0.62</v>
      </c>
      <c r="N846" t="s">
        <v>8</v>
      </c>
      <c r="O846" t="s">
        <v>87</v>
      </c>
      <c r="P846" t="s">
        <v>88</v>
      </c>
      <c r="Q846" t="s">
        <v>89</v>
      </c>
      <c r="R846">
        <v>10115</v>
      </c>
      <c r="S846">
        <v>42081</v>
      </c>
      <c r="T846">
        <v>42082</v>
      </c>
      <c r="U846">
        <v>1049.03</v>
      </c>
      <c r="V846">
        <v>44</v>
      </c>
      <c r="W846">
        <v>10364.36</v>
      </c>
      <c r="X846">
        <v>23751</v>
      </c>
      <c r="Y846" t="s">
        <v>3218</v>
      </c>
    </row>
    <row r="847" spans="1:25" x14ac:dyDescent="0.2">
      <c r="A847">
        <v>485</v>
      </c>
      <c r="B847" t="s">
        <v>1695</v>
      </c>
      <c r="C847" t="s">
        <v>46</v>
      </c>
      <c r="D847">
        <v>0.05</v>
      </c>
      <c r="E847">
        <v>2.88</v>
      </c>
      <c r="F847">
        <v>0.5</v>
      </c>
      <c r="G847" t="s">
        <v>14</v>
      </c>
      <c r="H847" t="s">
        <v>70</v>
      </c>
      <c r="I847" t="s">
        <v>24</v>
      </c>
      <c r="J847" t="s">
        <v>128</v>
      </c>
      <c r="K847" t="s">
        <v>49</v>
      </c>
      <c r="L847" t="s">
        <v>1696</v>
      </c>
      <c r="M847">
        <v>0.36</v>
      </c>
      <c r="N847" t="s">
        <v>8</v>
      </c>
      <c r="O847" t="s">
        <v>35</v>
      </c>
      <c r="P847" t="s">
        <v>66</v>
      </c>
      <c r="Q847" t="s">
        <v>1697</v>
      </c>
      <c r="R847">
        <v>93727</v>
      </c>
      <c r="S847">
        <v>42081</v>
      </c>
      <c r="T847">
        <v>42083</v>
      </c>
      <c r="U847">
        <v>6.0513000000000003</v>
      </c>
      <c r="V847">
        <v>3</v>
      </c>
      <c r="W847">
        <v>8.77</v>
      </c>
      <c r="X847">
        <v>91062</v>
      </c>
      <c r="Y847" t="s">
        <v>3217</v>
      </c>
    </row>
    <row r="848" spans="1:25" x14ac:dyDescent="0.2">
      <c r="A848">
        <v>383</v>
      </c>
      <c r="B848" t="s">
        <v>1698</v>
      </c>
      <c r="C848" t="s">
        <v>1</v>
      </c>
      <c r="D848">
        <v>0.06</v>
      </c>
      <c r="E848">
        <v>5.34</v>
      </c>
      <c r="F848">
        <v>5.63</v>
      </c>
      <c r="G848" t="s">
        <v>14</v>
      </c>
      <c r="H848" t="s">
        <v>70</v>
      </c>
      <c r="I848" t="s">
        <v>24</v>
      </c>
      <c r="J848" t="s">
        <v>48</v>
      </c>
      <c r="K848" t="s">
        <v>49</v>
      </c>
      <c r="L848" t="s">
        <v>1699</v>
      </c>
      <c r="M848">
        <v>0.39</v>
      </c>
      <c r="N848" t="s">
        <v>8</v>
      </c>
      <c r="O848" t="s">
        <v>87</v>
      </c>
      <c r="P848" t="s">
        <v>296</v>
      </c>
      <c r="Q848" t="s">
        <v>1700</v>
      </c>
      <c r="R848">
        <v>19026</v>
      </c>
      <c r="S848">
        <v>42082</v>
      </c>
      <c r="T848">
        <v>42082</v>
      </c>
      <c r="U848">
        <v>-82.822999999999993</v>
      </c>
      <c r="V848">
        <v>7</v>
      </c>
      <c r="W848">
        <v>38.65</v>
      </c>
      <c r="X848">
        <v>88928</v>
      </c>
      <c r="Y848" t="s">
        <v>3218</v>
      </c>
    </row>
    <row r="849" spans="1:25" x14ac:dyDescent="0.2">
      <c r="A849">
        <v>383</v>
      </c>
      <c r="B849" t="s">
        <v>1698</v>
      </c>
      <c r="C849" t="s">
        <v>1</v>
      </c>
      <c r="D849">
        <v>7.0000000000000007E-2</v>
      </c>
      <c r="E849">
        <v>65.989999999999995</v>
      </c>
      <c r="F849">
        <v>5.26</v>
      </c>
      <c r="G849" t="s">
        <v>63</v>
      </c>
      <c r="H849" t="s">
        <v>70</v>
      </c>
      <c r="I849" t="s">
        <v>16</v>
      </c>
      <c r="J849" t="s">
        <v>111</v>
      </c>
      <c r="K849" t="s">
        <v>49</v>
      </c>
      <c r="L849" t="s">
        <v>1701</v>
      </c>
      <c r="M849">
        <v>0.56000000000000005</v>
      </c>
      <c r="N849" t="s">
        <v>8</v>
      </c>
      <c r="O849" t="s">
        <v>87</v>
      </c>
      <c r="P849" t="s">
        <v>296</v>
      </c>
      <c r="Q849" t="s">
        <v>1700</v>
      </c>
      <c r="R849">
        <v>19026</v>
      </c>
      <c r="S849">
        <v>42082</v>
      </c>
      <c r="T849">
        <v>42084</v>
      </c>
      <c r="U849">
        <v>107.08199999999999</v>
      </c>
      <c r="V849">
        <v>5</v>
      </c>
      <c r="W849">
        <v>279.83</v>
      </c>
      <c r="X849">
        <v>88928</v>
      </c>
      <c r="Y849" t="s">
        <v>3218</v>
      </c>
    </row>
    <row r="850" spans="1:25" x14ac:dyDescent="0.2">
      <c r="A850">
        <v>770</v>
      </c>
      <c r="B850" t="s">
        <v>1702</v>
      </c>
      <c r="C850" t="s">
        <v>1</v>
      </c>
      <c r="D850">
        <v>0.08</v>
      </c>
      <c r="E850">
        <v>30.73</v>
      </c>
      <c r="F850">
        <v>4</v>
      </c>
      <c r="G850" t="s">
        <v>14</v>
      </c>
      <c r="H850" t="s">
        <v>3</v>
      </c>
      <c r="I850" t="s">
        <v>16</v>
      </c>
      <c r="J850" t="s">
        <v>17</v>
      </c>
      <c r="K850" t="s">
        <v>49</v>
      </c>
      <c r="L850" t="s">
        <v>650</v>
      </c>
      <c r="M850">
        <v>0.75</v>
      </c>
      <c r="N850" t="s">
        <v>8</v>
      </c>
      <c r="O850" t="s">
        <v>35</v>
      </c>
      <c r="P850" t="s">
        <v>115</v>
      </c>
      <c r="Q850" t="s">
        <v>1090</v>
      </c>
      <c r="R850">
        <v>97062</v>
      </c>
      <c r="S850">
        <v>42082</v>
      </c>
      <c r="T850">
        <v>42082</v>
      </c>
      <c r="U850">
        <v>-45.07</v>
      </c>
      <c r="V850">
        <v>14</v>
      </c>
      <c r="W850">
        <v>429.33</v>
      </c>
      <c r="X850">
        <v>88667</v>
      </c>
      <c r="Y850" t="s">
        <v>3217</v>
      </c>
    </row>
    <row r="851" spans="1:25" x14ac:dyDescent="0.2">
      <c r="A851">
        <v>771</v>
      </c>
      <c r="B851" t="s">
        <v>1703</v>
      </c>
      <c r="C851" t="s">
        <v>1</v>
      </c>
      <c r="D851">
        <v>0.05</v>
      </c>
      <c r="E851">
        <v>14.56</v>
      </c>
      <c r="F851">
        <v>3.5</v>
      </c>
      <c r="G851" t="s">
        <v>14</v>
      </c>
      <c r="H851" t="s">
        <v>3</v>
      </c>
      <c r="I851" t="s">
        <v>24</v>
      </c>
      <c r="J851" t="s">
        <v>71</v>
      </c>
      <c r="K851" t="s">
        <v>49</v>
      </c>
      <c r="L851" t="s">
        <v>310</v>
      </c>
      <c r="M851">
        <v>0.57999999999999996</v>
      </c>
      <c r="N851" t="s">
        <v>8</v>
      </c>
      <c r="O851" t="s">
        <v>35</v>
      </c>
      <c r="P851" t="s">
        <v>115</v>
      </c>
      <c r="Q851" t="s">
        <v>1704</v>
      </c>
      <c r="R851">
        <v>97068</v>
      </c>
      <c r="S851">
        <v>42082</v>
      </c>
      <c r="T851">
        <v>42084</v>
      </c>
      <c r="U851">
        <v>-8.5299999999999994</v>
      </c>
      <c r="V851">
        <v>3</v>
      </c>
      <c r="W851">
        <v>44.66</v>
      </c>
      <c r="X851">
        <v>88667</v>
      </c>
      <c r="Y851" t="s">
        <v>3217</v>
      </c>
    </row>
    <row r="852" spans="1:25" x14ac:dyDescent="0.2">
      <c r="A852">
        <v>771</v>
      </c>
      <c r="B852" t="s">
        <v>1703</v>
      </c>
      <c r="C852" t="s">
        <v>1</v>
      </c>
      <c r="D852">
        <v>0</v>
      </c>
      <c r="E852">
        <v>299.99</v>
      </c>
      <c r="F852">
        <v>11.64</v>
      </c>
      <c r="G852" t="s">
        <v>14</v>
      </c>
      <c r="H852" t="s">
        <v>3</v>
      </c>
      <c r="I852" t="s">
        <v>16</v>
      </c>
      <c r="J852" t="s">
        <v>39</v>
      </c>
      <c r="K852" t="s">
        <v>40</v>
      </c>
      <c r="L852" t="s">
        <v>1705</v>
      </c>
      <c r="M852">
        <v>0.5</v>
      </c>
      <c r="N852" t="s">
        <v>8</v>
      </c>
      <c r="O852" t="s">
        <v>35</v>
      </c>
      <c r="P852" t="s">
        <v>115</v>
      </c>
      <c r="Q852" t="s">
        <v>1704</v>
      </c>
      <c r="R852">
        <v>97068</v>
      </c>
      <c r="S852">
        <v>42082</v>
      </c>
      <c r="T852">
        <v>42084</v>
      </c>
      <c r="U852">
        <v>285.95</v>
      </c>
      <c r="V852">
        <v>5</v>
      </c>
      <c r="W852">
        <v>1619.95</v>
      </c>
      <c r="X852">
        <v>88667</v>
      </c>
      <c r="Y852" t="s">
        <v>3217</v>
      </c>
    </row>
    <row r="853" spans="1:25" x14ac:dyDescent="0.2">
      <c r="A853">
        <v>2502</v>
      </c>
      <c r="B853" t="s">
        <v>1706</v>
      </c>
      <c r="C853" t="s">
        <v>13</v>
      </c>
      <c r="D853">
        <v>0.1</v>
      </c>
      <c r="E853">
        <v>24.92</v>
      </c>
      <c r="F853">
        <v>12.98</v>
      </c>
      <c r="G853" t="s">
        <v>14</v>
      </c>
      <c r="H853" t="s">
        <v>47</v>
      </c>
      <c r="I853" t="s">
        <v>24</v>
      </c>
      <c r="J853" t="s">
        <v>48</v>
      </c>
      <c r="K853" t="s">
        <v>49</v>
      </c>
      <c r="L853" t="s">
        <v>1707</v>
      </c>
      <c r="M853">
        <v>0.39</v>
      </c>
      <c r="N853" t="s">
        <v>8</v>
      </c>
      <c r="O853" t="s">
        <v>28</v>
      </c>
      <c r="P853" t="s">
        <v>29</v>
      </c>
      <c r="Q853" t="s">
        <v>1708</v>
      </c>
      <c r="R853">
        <v>46321</v>
      </c>
      <c r="S853">
        <v>42082</v>
      </c>
      <c r="T853">
        <v>42082</v>
      </c>
      <c r="U853">
        <v>-45.816000000000003</v>
      </c>
      <c r="V853">
        <v>3</v>
      </c>
      <c r="W853">
        <v>70.819999999999993</v>
      </c>
      <c r="X853">
        <v>91310</v>
      </c>
      <c r="Y853" t="s">
        <v>3216</v>
      </c>
    </row>
    <row r="854" spans="1:25" x14ac:dyDescent="0.2">
      <c r="A854">
        <v>2502</v>
      </c>
      <c r="B854" t="s">
        <v>1706</v>
      </c>
      <c r="C854" t="s">
        <v>13</v>
      </c>
      <c r="D854">
        <v>0</v>
      </c>
      <c r="E854">
        <v>12.28</v>
      </c>
      <c r="F854">
        <v>6.35</v>
      </c>
      <c r="G854" t="s">
        <v>63</v>
      </c>
      <c r="H854" t="s">
        <v>47</v>
      </c>
      <c r="I854" t="s">
        <v>24</v>
      </c>
      <c r="J854" t="s">
        <v>64</v>
      </c>
      <c r="K854" t="s">
        <v>49</v>
      </c>
      <c r="L854" t="s">
        <v>1709</v>
      </c>
      <c r="M854">
        <v>0.38</v>
      </c>
      <c r="N854" t="s">
        <v>8</v>
      </c>
      <c r="O854" t="s">
        <v>28</v>
      </c>
      <c r="P854" t="s">
        <v>29</v>
      </c>
      <c r="Q854" t="s">
        <v>1708</v>
      </c>
      <c r="R854">
        <v>46321</v>
      </c>
      <c r="S854">
        <v>42082</v>
      </c>
      <c r="T854">
        <v>42083</v>
      </c>
      <c r="U854">
        <v>30.63</v>
      </c>
      <c r="V854">
        <v>7</v>
      </c>
      <c r="W854">
        <v>90.44</v>
      </c>
      <c r="X854">
        <v>91310</v>
      </c>
      <c r="Y854" t="s">
        <v>3216</v>
      </c>
    </row>
    <row r="855" spans="1:25" x14ac:dyDescent="0.2">
      <c r="A855">
        <v>2621</v>
      </c>
      <c r="B855" t="s">
        <v>1710</v>
      </c>
      <c r="C855" t="s">
        <v>13</v>
      </c>
      <c r="D855">
        <v>0.03</v>
      </c>
      <c r="E855">
        <v>40.97</v>
      </c>
      <c r="F855">
        <v>8.99</v>
      </c>
      <c r="G855" t="s">
        <v>63</v>
      </c>
      <c r="H855" t="s">
        <v>70</v>
      </c>
      <c r="I855" t="s">
        <v>24</v>
      </c>
      <c r="J855" t="s">
        <v>25</v>
      </c>
      <c r="K855" t="s">
        <v>18</v>
      </c>
      <c r="L855" t="s">
        <v>1711</v>
      </c>
      <c r="M855">
        <v>0.59</v>
      </c>
      <c r="N855" t="s">
        <v>8</v>
      </c>
      <c r="O855" t="s">
        <v>9</v>
      </c>
      <c r="P855" t="s">
        <v>376</v>
      </c>
      <c r="Q855" t="s">
        <v>1712</v>
      </c>
      <c r="R855">
        <v>37027</v>
      </c>
      <c r="S855">
        <v>42082</v>
      </c>
      <c r="T855">
        <v>42083</v>
      </c>
      <c r="U855">
        <v>-177.05799999999999</v>
      </c>
      <c r="V855">
        <v>5</v>
      </c>
      <c r="W855">
        <v>207.22</v>
      </c>
      <c r="X855">
        <v>88016</v>
      </c>
      <c r="Y855" t="s">
        <v>3215</v>
      </c>
    </row>
    <row r="856" spans="1:25" x14ac:dyDescent="0.2">
      <c r="A856">
        <v>2840</v>
      </c>
      <c r="B856" t="s">
        <v>1713</v>
      </c>
      <c r="C856" t="s">
        <v>13</v>
      </c>
      <c r="D856">
        <v>0</v>
      </c>
      <c r="E856">
        <v>21.98</v>
      </c>
      <c r="F856">
        <v>2.87</v>
      </c>
      <c r="G856" t="s">
        <v>14</v>
      </c>
      <c r="H856" t="s">
        <v>70</v>
      </c>
      <c r="I856" t="s">
        <v>24</v>
      </c>
      <c r="J856" t="s">
        <v>25</v>
      </c>
      <c r="K856" t="s">
        <v>18</v>
      </c>
      <c r="L856" t="s">
        <v>1714</v>
      </c>
      <c r="M856">
        <v>0.55000000000000004</v>
      </c>
      <c r="N856" t="s">
        <v>8</v>
      </c>
      <c r="O856" t="s">
        <v>9</v>
      </c>
      <c r="P856" t="s">
        <v>99</v>
      </c>
      <c r="Q856" t="s">
        <v>1715</v>
      </c>
      <c r="R856">
        <v>33161</v>
      </c>
      <c r="S856">
        <v>42082</v>
      </c>
      <c r="T856">
        <v>42083</v>
      </c>
      <c r="U856">
        <v>21.096</v>
      </c>
      <c r="V856">
        <v>16</v>
      </c>
      <c r="W856">
        <v>360.03</v>
      </c>
      <c r="X856">
        <v>87884</v>
      </c>
      <c r="Y856" t="s">
        <v>3215</v>
      </c>
    </row>
    <row r="857" spans="1:25" x14ac:dyDescent="0.2">
      <c r="A857">
        <v>2882</v>
      </c>
      <c r="B857" t="s">
        <v>647</v>
      </c>
      <c r="C857" t="s">
        <v>13</v>
      </c>
      <c r="D857">
        <v>7.0000000000000007E-2</v>
      </c>
      <c r="E857">
        <v>28.99</v>
      </c>
      <c r="F857">
        <v>8.59</v>
      </c>
      <c r="G857" t="s">
        <v>14</v>
      </c>
      <c r="H857" t="s">
        <v>15</v>
      </c>
      <c r="I857" t="s">
        <v>16</v>
      </c>
      <c r="J857" t="s">
        <v>111</v>
      </c>
      <c r="K857" t="s">
        <v>120</v>
      </c>
      <c r="L857" t="s">
        <v>1005</v>
      </c>
      <c r="M857">
        <v>0.56000000000000005</v>
      </c>
      <c r="N857" t="s">
        <v>8</v>
      </c>
      <c r="O857" t="s">
        <v>9</v>
      </c>
      <c r="P857" t="s">
        <v>73</v>
      </c>
      <c r="Q857" t="s">
        <v>649</v>
      </c>
      <c r="R857">
        <v>28206</v>
      </c>
      <c r="S857">
        <v>42082</v>
      </c>
      <c r="T857">
        <v>42082</v>
      </c>
      <c r="U857">
        <v>-16.063739999999999</v>
      </c>
      <c r="V857">
        <v>39</v>
      </c>
      <c r="W857">
        <v>936.8</v>
      </c>
      <c r="X857">
        <v>16676</v>
      </c>
      <c r="Y857" t="s">
        <v>3215</v>
      </c>
    </row>
    <row r="858" spans="1:25" x14ac:dyDescent="0.2">
      <c r="A858">
        <v>2884</v>
      </c>
      <c r="B858" t="s">
        <v>1716</v>
      </c>
      <c r="C858" t="s">
        <v>13</v>
      </c>
      <c r="D858">
        <v>7.0000000000000007E-2</v>
      </c>
      <c r="E858">
        <v>28.99</v>
      </c>
      <c r="F858">
        <v>8.59</v>
      </c>
      <c r="G858" t="s">
        <v>14</v>
      </c>
      <c r="H858" t="s">
        <v>15</v>
      </c>
      <c r="I858" t="s">
        <v>16</v>
      </c>
      <c r="J858" t="s">
        <v>111</v>
      </c>
      <c r="K858" t="s">
        <v>120</v>
      </c>
      <c r="L858" t="s">
        <v>1005</v>
      </c>
      <c r="M858">
        <v>0.56000000000000005</v>
      </c>
      <c r="N858" t="s">
        <v>8</v>
      </c>
      <c r="O858" t="s">
        <v>87</v>
      </c>
      <c r="P858" t="s">
        <v>293</v>
      </c>
      <c r="Q858" t="s">
        <v>1717</v>
      </c>
      <c r="R858">
        <v>44039</v>
      </c>
      <c r="S858">
        <v>42082</v>
      </c>
      <c r="T858">
        <v>42082</v>
      </c>
      <c r="U858">
        <v>-12.077999999999999</v>
      </c>
      <c r="V858">
        <v>10</v>
      </c>
      <c r="W858">
        <v>240.21</v>
      </c>
      <c r="X858">
        <v>87631</v>
      </c>
      <c r="Y858" t="s">
        <v>3218</v>
      </c>
    </row>
    <row r="859" spans="1:25" x14ac:dyDescent="0.2">
      <c r="A859">
        <v>3222</v>
      </c>
      <c r="B859" t="s">
        <v>1718</v>
      </c>
      <c r="C859" t="s">
        <v>13</v>
      </c>
      <c r="D859">
        <v>0.04</v>
      </c>
      <c r="E859">
        <v>39.479999999999997</v>
      </c>
      <c r="F859">
        <v>1.99</v>
      </c>
      <c r="G859" t="s">
        <v>63</v>
      </c>
      <c r="H859" t="s">
        <v>70</v>
      </c>
      <c r="I859" t="s">
        <v>16</v>
      </c>
      <c r="J859" t="s">
        <v>17</v>
      </c>
      <c r="K859" t="s">
        <v>18</v>
      </c>
      <c r="L859" t="s">
        <v>1233</v>
      </c>
      <c r="M859">
        <v>0.54</v>
      </c>
      <c r="N859" t="s">
        <v>8</v>
      </c>
      <c r="O859" t="s">
        <v>9</v>
      </c>
      <c r="P859" t="s">
        <v>99</v>
      </c>
      <c r="Q859" t="s">
        <v>1719</v>
      </c>
      <c r="R859">
        <v>32303</v>
      </c>
      <c r="S859">
        <v>42082</v>
      </c>
      <c r="T859">
        <v>42082</v>
      </c>
      <c r="U859">
        <v>-1535.4864</v>
      </c>
      <c r="V859">
        <v>8</v>
      </c>
      <c r="W859">
        <v>332.16</v>
      </c>
      <c r="X859">
        <v>90814</v>
      </c>
      <c r="Y859" t="s">
        <v>3215</v>
      </c>
    </row>
    <row r="860" spans="1:25" x14ac:dyDescent="0.2">
      <c r="A860">
        <v>3222</v>
      </c>
      <c r="B860" t="s">
        <v>1718</v>
      </c>
      <c r="C860" t="s">
        <v>13</v>
      </c>
      <c r="D860">
        <v>0</v>
      </c>
      <c r="E860">
        <v>8.1199999999999992</v>
      </c>
      <c r="F860">
        <v>2.83</v>
      </c>
      <c r="G860" t="s">
        <v>14</v>
      </c>
      <c r="H860" t="s">
        <v>70</v>
      </c>
      <c r="I860" t="s">
        <v>16</v>
      </c>
      <c r="J860" t="s">
        <v>17</v>
      </c>
      <c r="K860" t="s">
        <v>18</v>
      </c>
      <c r="L860" t="s">
        <v>1674</v>
      </c>
      <c r="M860">
        <v>0.77</v>
      </c>
      <c r="N860" t="s">
        <v>8</v>
      </c>
      <c r="O860" t="s">
        <v>9</v>
      </c>
      <c r="P860" t="s">
        <v>99</v>
      </c>
      <c r="Q860" t="s">
        <v>1719</v>
      </c>
      <c r="R860">
        <v>32303</v>
      </c>
      <c r="S860">
        <v>42082</v>
      </c>
      <c r="T860">
        <v>42083</v>
      </c>
      <c r="U860">
        <v>-159.32</v>
      </c>
      <c r="V860">
        <v>17</v>
      </c>
      <c r="W860">
        <v>147.62</v>
      </c>
      <c r="X860">
        <v>90814</v>
      </c>
      <c r="Y860" t="s">
        <v>3215</v>
      </c>
    </row>
    <row r="861" spans="1:25" x14ac:dyDescent="0.2">
      <c r="A861">
        <v>1852</v>
      </c>
      <c r="B861" t="s">
        <v>1720</v>
      </c>
      <c r="C861" t="s">
        <v>46</v>
      </c>
      <c r="D861">
        <v>0.06</v>
      </c>
      <c r="E861">
        <v>6.48</v>
      </c>
      <c r="F861">
        <v>5.14</v>
      </c>
      <c r="G861" t="s">
        <v>63</v>
      </c>
      <c r="H861" t="s">
        <v>47</v>
      </c>
      <c r="I861" t="s">
        <v>24</v>
      </c>
      <c r="J861" t="s">
        <v>64</v>
      </c>
      <c r="K861" t="s">
        <v>49</v>
      </c>
      <c r="L861" t="s">
        <v>1721</v>
      </c>
      <c r="M861">
        <v>0.37</v>
      </c>
      <c r="N861" t="s">
        <v>8</v>
      </c>
      <c r="O861" t="s">
        <v>35</v>
      </c>
      <c r="P861" t="s">
        <v>66</v>
      </c>
      <c r="Q861" t="s">
        <v>1722</v>
      </c>
      <c r="R861">
        <v>92008</v>
      </c>
      <c r="S861">
        <v>42082</v>
      </c>
      <c r="T861">
        <v>42084</v>
      </c>
      <c r="U861">
        <v>-28.45</v>
      </c>
      <c r="V861">
        <v>10</v>
      </c>
      <c r="W861">
        <v>68.34</v>
      </c>
      <c r="X861">
        <v>86847</v>
      </c>
      <c r="Y861" t="s">
        <v>3217</v>
      </c>
    </row>
    <row r="862" spans="1:25" x14ac:dyDescent="0.2">
      <c r="A862">
        <v>1854</v>
      </c>
      <c r="B862" t="s">
        <v>1723</v>
      </c>
      <c r="C862" t="s">
        <v>46</v>
      </c>
      <c r="D862">
        <v>0.02</v>
      </c>
      <c r="E862">
        <v>30.73</v>
      </c>
      <c r="F862">
        <v>4</v>
      </c>
      <c r="G862" t="s">
        <v>14</v>
      </c>
      <c r="H862" t="s">
        <v>47</v>
      </c>
      <c r="I862" t="s">
        <v>16</v>
      </c>
      <c r="J862" t="s">
        <v>17</v>
      </c>
      <c r="K862" t="s">
        <v>49</v>
      </c>
      <c r="L862" t="s">
        <v>650</v>
      </c>
      <c r="M862">
        <v>0.75</v>
      </c>
      <c r="N862" t="s">
        <v>8</v>
      </c>
      <c r="O862" t="s">
        <v>87</v>
      </c>
      <c r="P862" t="s">
        <v>224</v>
      </c>
      <c r="Q862" t="s">
        <v>1724</v>
      </c>
      <c r="R862">
        <v>6478</v>
      </c>
      <c r="S862">
        <v>42082</v>
      </c>
      <c r="T862">
        <v>42085</v>
      </c>
      <c r="U862">
        <v>72.78</v>
      </c>
      <c r="V862">
        <v>16</v>
      </c>
      <c r="W862">
        <v>522.22</v>
      </c>
      <c r="X862">
        <v>86847</v>
      </c>
      <c r="Y862" t="s">
        <v>3218</v>
      </c>
    </row>
    <row r="863" spans="1:25" x14ac:dyDescent="0.2">
      <c r="A863">
        <v>2639</v>
      </c>
      <c r="B863" t="s">
        <v>1725</v>
      </c>
      <c r="C863" t="s">
        <v>46</v>
      </c>
      <c r="D863">
        <v>0.05</v>
      </c>
      <c r="E863">
        <v>4.9800000000000004</v>
      </c>
      <c r="F863">
        <v>0.49</v>
      </c>
      <c r="G863" t="s">
        <v>14</v>
      </c>
      <c r="H863" t="s">
        <v>15</v>
      </c>
      <c r="I863" t="s">
        <v>24</v>
      </c>
      <c r="J863" t="s">
        <v>128</v>
      </c>
      <c r="K863" t="s">
        <v>49</v>
      </c>
      <c r="L863" t="s">
        <v>1079</v>
      </c>
      <c r="M863">
        <v>0.39</v>
      </c>
      <c r="N863" t="s">
        <v>8</v>
      </c>
      <c r="O863" t="s">
        <v>35</v>
      </c>
      <c r="P863" t="s">
        <v>616</v>
      </c>
      <c r="Q863" t="s">
        <v>171</v>
      </c>
      <c r="R863">
        <v>88201</v>
      </c>
      <c r="S863">
        <v>42082</v>
      </c>
      <c r="T863">
        <v>42082</v>
      </c>
      <c r="U863">
        <v>3.84</v>
      </c>
      <c r="V863">
        <v>3</v>
      </c>
      <c r="W863">
        <v>14.2</v>
      </c>
      <c r="X863">
        <v>90952</v>
      </c>
      <c r="Y863" t="s">
        <v>3217</v>
      </c>
    </row>
    <row r="864" spans="1:25" x14ac:dyDescent="0.2">
      <c r="A864">
        <v>3105</v>
      </c>
      <c r="B864" t="s">
        <v>1726</v>
      </c>
      <c r="C864" t="s">
        <v>1</v>
      </c>
      <c r="D864">
        <v>0.04</v>
      </c>
      <c r="E864">
        <v>3.08</v>
      </c>
      <c r="F864">
        <v>0.99</v>
      </c>
      <c r="G864" t="s">
        <v>14</v>
      </c>
      <c r="H864" t="s">
        <v>47</v>
      </c>
      <c r="I864" t="s">
        <v>24</v>
      </c>
      <c r="J864" t="s">
        <v>128</v>
      </c>
      <c r="K864" t="s">
        <v>49</v>
      </c>
      <c r="L864" t="s">
        <v>634</v>
      </c>
      <c r="M864">
        <v>0.37</v>
      </c>
      <c r="N864" t="s">
        <v>8</v>
      </c>
      <c r="O864" t="s">
        <v>9</v>
      </c>
      <c r="P864" t="s">
        <v>364</v>
      </c>
      <c r="Q864" t="s">
        <v>925</v>
      </c>
      <c r="R864">
        <v>42071</v>
      </c>
      <c r="S864">
        <v>42083</v>
      </c>
      <c r="T864">
        <v>42084</v>
      </c>
      <c r="U864">
        <v>13.8</v>
      </c>
      <c r="V864">
        <v>19</v>
      </c>
      <c r="W864">
        <v>60.01</v>
      </c>
      <c r="X864">
        <v>86327</v>
      </c>
      <c r="Y864" t="s">
        <v>3215</v>
      </c>
    </row>
    <row r="865" spans="1:25" x14ac:dyDescent="0.2">
      <c r="A865">
        <v>3105</v>
      </c>
      <c r="B865" t="s">
        <v>1726</v>
      </c>
      <c r="C865" t="s">
        <v>1</v>
      </c>
      <c r="D865">
        <v>0.02</v>
      </c>
      <c r="E865">
        <v>6.48</v>
      </c>
      <c r="F865">
        <v>5.9</v>
      </c>
      <c r="G865" t="s">
        <v>14</v>
      </c>
      <c r="H865" t="s">
        <v>47</v>
      </c>
      <c r="I865" t="s">
        <v>24</v>
      </c>
      <c r="J865" t="s">
        <v>64</v>
      </c>
      <c r="K865" t="s">
        <v>49</v>
      </c>
      <c r="L865" t="s">
        <v>1727</v>
      </c>
      <c r="M865">
        <v>0.37</v>
      </c>
      <c r="N865" t="s">
        <v>8</v>
      </c>
      <c r="O865" t="s">
        <v>9</v>
      </c>
      <c r="P865" t="s">
        <v>364</v>
      </c>
      <c r="Q865" t="s">
        <v>925</v>
      </c>
      <c r="R865">
        <v>42071</v>
      </c>
      <c r="S865">
        <v>42083</v>
      </c>
      <c r="T865">
        <v>42084</v>
      </c>
      <c r="U865">
        <v>4.3920000000000003</v>
      </c>
      <c r="V865">
        <v>13</v>
      </c>
      <c r="W865">
        <v>90.98</v>
      </c>
      <c r="X865">
        <v>86327</v>
      </c>
      <c r="Y865" t="s">
        <v>3215</v>
      </c>
    </row>
    <row r="866" spans="1:25" x14ac:dyDescent="0.2">
      <c r="A866">
        <v>3105</v>
      </c>
      <c r="B866" t="s">
        <v>1726</v>
      </c>
      <c r="C866" t="s">
        <v>1</v>
      </c>
      <c r="D866">
        <v>0.04</v>
      </c>
      <c r="E866">
        <v>125.99</v>
      </c>
      <c r="F866">
        <v>4.2</v>
      </c>
      <c r="G866" t="s">
        <v>14</v>
      </c>
      <c r="H866" t="s">
        <v>47</v>
      </c>
      <c r="I866" t="s">
        <v>16</v>
      </c>
      <c r="J866" t="s">
        <v>111</v>
      </c>
      <c r="K866" t="s">
        <v>49</v>
      </c>
      <c r="L866" t="s">
        <v>1402</v>
      </c>
      <c r="M866">
        <v>0.59</v>
      </c>
      <c r="N866" t="s">
        <v>8</v>
      </c>
      <c r="O866" t="s">
        <v>9</v>
      </c>
      <c r="P866" t="s">
        <v>364</v>
      </c>
      <c r="Q866" t="s">
        <v>925</v>
      </c>
      <c r="R866">
        <v>42071</v>
      </c>
      <c r="S866">
        <v>42083</v>
      </c>
      <c r="T866">
        <v>42085</v>
      </c>
      <c r="U866">
        <v>-236.25</v>
      </c>
      <c r="V866">
        <v>12</v>
      </c>
      <c r="W866">
        <v>1270.7</v>
      </c>
      <c r="X866">
        <v>86327</v>
      </c>
      <c r="Y866" t="s">
        <v>3215</v>
      </c>
    </row>
    <row r="867" spans="1:25" x14ac:dyDescent="0.2">
      <c r="A867">
        <v>3106</v>
      </c>
      <c r="B867" t="s">
        <v>1728</v>
      </c>
      <c r="C867" t="s">
        <v>1</v>
      </c>
      <c r="D867">
        <v>0.04</v>
      </c>
      <c r="E867">
        <v>3.08</v>
      </c>
      <c r="F867">
        <v>0.99</v>
      </c>
      <c r="G867" t="s">
        <v>14</v>
      </c>
      <c r="H867" t="s">
        <v>47</v>
      </c>
      <c r="I867" t="s">
        <v>24</v>
      </c>
      <c r="J867" t="s">
        <v>128</v>
      </c>
      <c r="K867" t="s">
        <v>49</v>
      </c>
      <c r="L867" t="s">
        <v>634</v>
      </c>
      <c r="M867">
        <v>0.37</v>
      </c>
      <c r="N867" t="s">
        <v>8</v>
      </c>
      <c r="O867" t="s">
        <v>28</v>
      </c>
      <c r="P867" t="s">
        <v>163</v>
      </c>
      <c r="Q867" t="s">
        <v>1729</v>
      </c>
      <c r="R867">
        <v>77041</v>
      </c>
      <c r="S867">
        <v>42083</v>
      </c>
      <c r="T867">
        <v>42084</v>
      </c>
      <c r="U867">
        <v>36.020000000000003</v>
      </c>
      <c r="V867">
        <v>75</v>
      </c>
      <c r="W867">
        <v>236.87</v>
      </c>
      <c r="X867">
        <v>548</v>
      </c>
      <c r="Y867" t="s">
        <v>3216</v>
      </c>
    </row>
    <row r="868" spans="1:25" x14ac:dyDescent="0.2">
      <c r="A868">
        <v>3106</v>
      </c>
      <c r="B868" t="s">
        <v>1728</v>
      </c>
      <c r="C868" t="s">
        <v>1</v>
      </c>
      <c r="D868">
        <v>0.02</v>
      </c>
      <c r="E868">
        <v>6.48</v>
      </c>
      <c r="F868">
        <v>5.9</v>
      </c>
      <c r="G868" t="s">
        <v>14</v>
      </c>
      <c r="H868" t="s">
        <v>47</v>
      </c>
      <c r="I868" t="s">
        <v>24</v>
      </c>
      <c r="J868" t="s">
        <v>64</v>
      </c>
      <c r="K868" t="s">
        <v>49</v>
      </c>
      <c r="L868" t="s">
        <v>1727</v>
      </c>
      <c r="M868">
        <v>0.37</v>
      </c>
      <c r="N868" t="s">
        <v>8</v>
      </c>
      <c r="O868" t="s">
        <v>28</v>
      </c>
      <c r="P868" t="s">
        <v>163</v>
      </c>
      <c r="Q868" t="s">
        <v>1729</v>
      </c>
      <c r="R868">
        <v>77041</v>
      </c>
      <c r="S868">
        <v>42083</v>
      </c>
      <c r="T868">
        <v>42084</v>
      </c>
      <c r="U868">
        <v>-50.64</v>
      </c>
      <c r="V868">
        <v>53</v>
      </c>
      <c r="W868">
        <v>370.91</v>
      </c>
      <c r="X868">
        <v>548</v>
      </c>
      <c r="Y868" t="s">
        <v>3216</v>
      </c>
    </row>
    <row r="869" spans="1:25" x14ac:dyDescent="0.2">
      <c r="A869">
        <v>3106</v>
      </c>
      <c r="B869" t="s">
        <v>1728</v>
      </c>
      <c r="C869" t="s">
        <v>1</v>
      </c>
      <c r="D869">
        <v>0.04</v>
      </c>
      <c r="E869">
        <v>125.99</v>
      </c>
      <c r="F869">
        <v>4.2</v>
      </c>
      <c r="G869" t="s">
        <v>14</v>
      </c>
      <c r="H869" t="s">
        <v>47</v>
      </c>
      <c r="I869" t="s">
        <v>16</v>
      </c>
      <c r="J869" t="s">
        <v>111</v>
      </c>
      <c r="K869" t="s">
        <v>49</v>
      </c>
      <c r="L869" t="s">
        <v>1402</v>
      </c>
      <c r="M869">
        <v>0.59</v>
      </c>
      <c r="N869" t="s">
        <v>8</v>
      </c>
      <c r="O869" t="s">
        <v>28</v>
      </c>
      <c r="P869" t="s">
        <v>163</v>
      </c>
      <c r="Q869" t="s">
        <v>1729</v>
      </c>
      <c r="R869">
        <v>77041</v>
      </c>
      <c r="S869">
        <v>42083</v>
      </c>
      <c r="T869">
        <v>42085</v>
      </c>
      <c r="U869">
        <v>510.48899999999998</v>
      </c>
      <c r="V869">
        <v>47</v>
      </c>
      <c r="W869">
        <v>4976.92</v>
      </c>
      <c r="X869">
        <v>548</v>
      </c>
      <c r="Y869" t="s">
        <v>3216</v>
      </c>
    </row>
    <row r="870" spans="1:25" x14ac:dyDescent="0.2">
      <c r="A870">
        <v>637</v>
      </c>
      <c r="B870" t="s">
        <v>1730</v>
      </c>
      <c r="C870" t="s">
        <v>23</v>
      </c>
      <c r="D870">
        <v>0.06</v>
      </c>
      <c r="E870">
        <v>160.97999999999999</v>
      </c>
      <c r="F870">
        <v>35.020000000000003</v>
      </c>
      <c r="G870" t="s">
        <v>2</v>
      </c>
      <c r="H870" t="s">
        <v>15</v>
      </c>
      <c r="I870" t="s">
        <v>4</v>
      </c>
      <c r="J870" t="s">
        <v>93</v>
      </c>
      <c r="K870" t="s">
        <v>6</v>
      </c>
      <c r="L870" t="s">
        <v>1731</v>
      </c>
      <c r="M870">
        <v>0.72</v>
      </c>
      <c r="N870" t="s">
        <v>8</v>
      </c>
      <c r="O870" t="s">
        <v>35</v>
      </c>
      <c r="P870" t="s">
        <v>66</v>
      </c>
      <c r="Q870" t="s">
        <v>1732</v>
      </c>
      <c r="R870">
        <v>95051</v>
      </c>
      <c r="S870">
        <v>42083</v>
      </c>
      <c r="T870">
        <v>42087</v>
      </c>
      <c r="U870">
        <v>-229.68</v>
      </c>
      <c r="V870">
        <v>8</v>
      </c>
      <c r="W870">
        <v>1232.01</v>
      </c>
      <c r="X870">
        <v>87953</v>
      </c>
      <c r="Y870" t="s">
        <v>3217</v>
      </c>
    </row>
    <row r="871" spans="1:25" x14ac:dyDescent="0.2">
      <c r="A871">
        <v>640</v>
      </c>
      <c r="B871" t="s">
        <v>1161</v>
      </c>
      <c r="C871" t="s">
        <v>23</v>
      </c>
      <c r="D871">
        <v>0.06</v>
      </c>
      <c r="E871">
        <v>160.97999999999999</v>
      </c>
      <c r="F871">
        <v>35.020000000000003</v>
      </c>
      <c r="G871" t="s">
        <v>2</v>
      </c>
      <c r="H871" t="s">
        <v>15</v>
      </c>
      <c r="I871" t="s">
        <v>4</v>
      </c>
      <c r="J871" t="s">
        <v>93</v>
      </c>
      <c r="K871" t="s">
        <v>6</v>
      </c>
      <c r="L871" t="s">
        <v>1731</v>
      </c>
      <c r="M871">
        <v>0.72</v>
      </c>
      <c r="N871" t="s">
        <v>8</v>
      </c>
      <c r="O871" t="s">
        <v>35</v>
      </c>
      <c r="P871" t="s">
        <v>42</v>
      </c>
      <c r="Q871" t="s">
        <v>118</v>
      </c>
      <c r="R871">
        <v>98119</v>
      </c>
      <c r="S871">
        <v>42083</v>
      </c>
      <c r="T871">
        <v>42087</v>
      </c>
      <c r="U871">
        <v>-229.68</v>
      </c>
      <c r="V871">
        <v>30</v>
      </c>
      <c r="W871">
        <v>4620.05</v>
      </c>
      <c r="X871">
        <v>11077</v>
      </c>
      <c r="Y871" t="s">
        <v>3217</v>
      </c>
    </row>
    <row r="872" spans="1:25" x14ac:dyDescent="0.2">
      <c r="A872">
        <v>314</v>
      </c>
      <c r="B872" t="s">
        <v>1733</v>
      </c>
      <c r="C872" t="s">
        <v>92</v>
      </c>
      <c r="D872">
        <v>0.04</v>
      </c>
      <c r="E872">
        <v>1637.53</v>
      </c>
      <c r="F872">
        <v>24.49</v>
      </c>
      <c r="G872" t="s">
        <v>14</v>
      </c>
      <c r="H872" t="s">
        <v>70</v>
      </c>
      <c r="I872" t="s">
        <v>24</v>
      </c>
      <c r="J872" t="s">
        <v>544</v>
      </c>
      <c r="K872" t="s">
        <v>120</v>
      </c>
      <c r="L872" t="s">
        <v>1734</v>
      </c>
      <c r="M872">
        <v>0.81</v>
      </c>
      <c r="N872" t="s">
        <v>8</v>
      </c>
      <c r="O872" t="s">
        <v>28</v>
      </c>
      <c r="P872" t="s">
        <v>79</v>
      </c>
      <c r="Q872" t="s">
        <v>1735</v>
      </c>
      <c r="R872">
        <v>60130</v>
      </c>
      <c r="S872">
        <v>42083</v>
      </c>
      <c r="T872">
        <v>42085</v>
      </c>
      <c r="U872">
        <v>-1759.58</v>
      </c>
      <c r="V872">
        <v>2</v>
      </c>
      <c r="W872">
        <v>3206.94</v>
      </c>
      <c r="X872">
        <v>89166</v>
      </c>
      <c r="Y872" t="s">
        <v>3216</v>
      </c>
    </row>
    <row r="873" spans="1:25" x14ac:dyDescent="0.2">
      <c r="A873">
        <v>315</v>
      </c>
      <c r="B873" t="s">
        <v>1736</v>
      </c>
      <c r="C873" t="s">
        <v>92</v>
      </c>
      <c r="D873">
        <v>0.01</v>
      </c>
      <c r="E873">
        <v>19.98</v>
      </c>
      <c r="F873">
        <v>4</v>
      </c>
      <c r="G873" t="s">
        <v>14</v>
      </c>
      <c r="H873" t="s">
        <v>70</v>
      </c>
      <c r="I873" t="s">
        <v>16</v>
      </c>
      <c r="J873" t="s">
        <v>17</v>
      </c>
      <c r="K873" t="s">
        <v>49</v>
      </c>
      <c r="L873" t="s">
        <v>1737</v>
      </c>
      <c r="M873">
        <v>0.68</v>
      </c>
      <c r="N873" t="s">
        <v>8</v>
      </c>
      <c r="O873" t="s">
        <v>87</v>
      </c>
      <c r="P873" t="s">
        <v>379</v>
      </c>
      <c r="Q873" t="s">
        <v>1738</v>
      </c>
      <c r="R873">
        <v>1007</v>
      </c>
      <c r="S873">
        <v>42083</v>
      </c>
      <c r="T873">
        <v>42083</v>
      </c>
      <c r="U873">
        <v>-72.23</v>
      </c>
      <c r="V873">
        <v>2</v>
      </c>
      <c r="W873">
        <v>43.08</v>
      </c>
      <c r="X873">
        <v>89166</v>
      </c>
      <c r="Y873" t="s">
        <v>3218</v>
      </c>
    </row>
    <row r="874" spans="1:25" x14ac:dyDescent="0.2">
      <c r="A874">
        <v>669</v>
      </c>
      <c r="B874" t="s">
        <v>1739</v>
      </c>
      <c r="C874" t="s">
        <v>92</v>
      </c>
      <c r="D874">
        <v>0.09</v>
      </c>
      <c r="E874">
        <v>2.89</v>
      </c>
      <c r="F874">
        <v>0.5</v>
      </c>
      <c r="G874" t="s">
        <v>14</v>
      </c>
      <c r="H874" t="s">
        <v>47</v>
      </c>
      <c r="I874" t="s">
        <v>24</v>
      </c>
      <c r="J874" t="s">
        <v>128</v>
      </c>
      <c r="K874" t="s">
        <v>49</v>
      </c>
      <c r="L874" t="s">
        <v>705</v>
      </c>
      <c r="M874">
        <v>0.38</v>
      </c>
      <c r="N874" t="s">
        <v>8</v>
      </c>
      <c r="O874" t="s">
        <v>28</v>
      </c>
      <c r="P874" t="s">
        <v>189</v>
      </c>
      <c r="Q874" t="s">
        <v>1740</v>
      </c>
      <c r="R874">
        <v>52501</v>
      </c>
      <c r="S874">
        <v>42083</v>
      </c>
      <c r="T874">
        <v>42085</v>
      </c>
      <c r="U874">
        <v>40.482300000000002</v>
      </c>
      <c r="V874">
        <v>22</v>
      </c>
      <c r="W874">
        <v>58.67</v>
      </c>
      <c r="X874">
        <v>88475</v>
      </c>
      <c r="Y874" t="s">
        <v>3216</v>
      </c>
    </row>
    <row r="875" spans="1:25" x14ac:dyDescent="0.2">
      <c r="A875">
        <v>669</v>
      </c>
      <c r="B875" t="s">
        <v>1739</v>
      </c>
      <c r="C875" t="s">
        <v>92</v>
      </c>
      <c r="D875">
        <v>0.02</v>
      </c>
      <c r="E875">
        <v>48.91</v>
      </c>
      <c r="F875">
        <v>5.81</v>
      </c>
      <c r="G875" t="s">
        <v>14</v>
      </c>
      <c r="H875" t="s">
        <v>47</v>
      </c>
      <c r="I875" t="s">
        <v>24</v>
      </c>
      <c r="J875" t="s">
        <v>64</v>
      </c>
      <c r="K875" t="s">
        <v>49</v>
      </c>
      <c r="L875" t="s">
        <v>1741</v>
      </c>
      <c r="M875">
        <v>0.38</v>
      </c>
      <c r="N875" t="s">
        <v>8</v>
      </c>
      <c r="O875" t="s">
        <v>28</v>
      </c>
      <c r="P875" t="s">
        <v>189</v>
      </c>
      <c r="Q875" t="s">
        <v>1740</v>
      </c>
      <c r="R875">
        <v>52501</v>
      </c>
      <c r="S875">
        <v>42083</v>
      </c>
      <c r="T875">
        <v>42084</v>
      </c>
      <c r="U875">
        <v>32.86</v>
      </c>
      <c r="V875">
        <v>2</v>
      </c>
      <c r="W875">
        <v>101.06</v>
      </c>
      <c r="X875">
        <v>88475</v>
      </c>
      <c r="Y875" t="s">
        <v>3216</v>
      </c>
    </row>
    <row r="876" spans="1:25" x14ac:dyDescent="0.2">
      <c r="A876">
        <v>1679</v>
      </c>
      <c r="B876" t="s">
        <v>1742</v>
      </c>
      <c r="C876" t="s">
        <v>92</v>
      </c>
      <c r="D876">
        <v>7.0000000000000007E-2</v>
      </c>
      <c r="E876">
        <v>13.73</v>
      </c>
      <c r="F876">
        <v>6.85</v>
      </c>
      <c r="G876" t="s">
        <v>14</v>
      </c>
      <c r="H876" t="s">
        <v>15</v>
      </c>
      <c r="I876" t="s">
        <v>4</v>
      </c>
      <c r="J876" t="s">
        <v>102</v>
      </c>
      <c r="K876" t="s">
        <v>26</v>
      </c>
      <c r="L876" t="s">
        <v>1743</v>
      </c>
      <c r="M876">
        <v>0.54</v>
      </c>
      <c r="N876" t="s">
        <v>8</v>
      </c>
      <c r="O876" t="s">
        <v>87</v>
      </c>
      <c r="P876" t="s">
        <v>293</v>
      </c>
      <c r="Q876" t="s">
        <v>1744</v>
      </c>
      <c r="R876">
        <v>45324</v>
      </c>
      <c r="S876">
        <v>42083</v>
      </c>
      <c r="T876">
        <v>42084</v>
      </c>
      <c r="U876">
        <v>-22.72</v>
      </c>
      <c r="V876">
        <v>21</v>
      </c>
      <c r="W876">
        <v>276.64</v>
      </c>
      <c r="X876">
        <v>86646</v>
      </c>
      <c r="Y876" t="s">
        <v>3218</v>
      </c>
    </row>
    <row r="877" spans="1:25" x14ac:dyDescent="0.2">
      <c r="A877">
        <v>2794</v>
      </c>
      <c r="B877" t="s">
        <v>1745</v>
      </c>
      <c r="C877" t="s">
        <v>92</v>
      </c>
      <c r="D877">
        <v>0.06</v>
      </c>
      <c r="E877">
        <v>2.61</v>
      </c>
      <c r="F877">
        <v>0.5</v>
      </c>
      <c r="G877" t="s">
        <v>14</v>
      </c>
      <c r="H877" t="s">
        <v>70</v>
      </c>
      <c r="I877" t="s">
        <v>24</v>
      </c>
      <c r="J877" t="s">
        <v>128</v>
      </c>
      <c r="K877" t="s">
        <v>49</v>
      </c>
      <c r="L877" t="s">
        <v>1545</v>
      </c>
      <c r="M877">
        <v>0.39</v>
      </c>
      <c r="N877" t="s">
        <v>8</v>
      </c>
      <c r="O877" t="s">
        <v>28</v>
      </c>
      <c r="P877" t="s">
        <v>189</v>
      </c>
      <c r="Q877" t="s">
        <v>1746</v>
      </c>
      <c r="R877">
        <v>50158</v>
      </c>
      <c r="S877">
        <v>42083</v>
      </c>
      <c r="T877">
        <v>42085</v>
      </c>
      <c r="U877">
        <v>3.5949</v>
      </c>
      <c r="V877">
        <v>2</v>
      </c>
      <c r="W877">
        <v>5.21</v>
      </c>
      <c r="X877">
        <v>87554</v>
      </c>
      <c r="Y877" t="s">
        <v>3216</v>
      </c>
    </row>
    <row r="878" spans="1:25" x14ac:dyDescent="0.2">
      <c r="A878">
        <v>3360</v>
      </c>
      <c r="B878" t="s">
        <v>1747</v>
      </c>
      <c r="C878" t="s">
        <v>46</v>
      </c>
      <c r="D878">
        <v>0.02</v>
      </c>
      <c r="E878">
        <v>9.11</v>
      </c>
      <c r="F878">
        <v>2.15</v>
      </c>
      <c r="G878" t="s">
        <v>14</v>
      </c>
      <c r="H878" t="s">
        <v>47</v>
      </c>
      <c r="I878" t="s">
        <v>24</v>
      </c>
      <c r="J878" t="s">
        <v>64</v>
      </c>
      <c r="K878" t="s">
        <v>26</v>
      </c>
      <c r="L878" t="s">
        <v>65</v>
      </c>
      <c r="M878">
        <v>0.4</v>
      </c>
      <c r="N878" t="s">
        <v>8</v>
      </c>
      <c r="O878" t="s">
        <v>28</v>
      </c>
      <c r="P878" t="s">
        <v>333</v>
      </c>
      <c r="Q878" t="s">
        <v>1748</v>
      </c>
      <c r="R878">
        <v>53214</v>
      </c>
      <c r="S878">
        <v>42083</v>
      </c>
      <c r="T878">
        <v>42085</v>
      </c>
      <c r="U878">
        <v>18.41</v>
      </c>
      <c r="V878">
        <v>3</v>
      </c>
      <c r="W878">
        <v>27.37</v>
      </c>
      <c r="X878">
        <v>91435</v>
      </c>
      <c r="Y878" t="s">
        <v>3216</v>
      </c>
    </row>
    <row r="879" spans="1:25" x14ac:dyDescent="0.2">
      <c r="A879">
        <v>3361</v>
      </c>
      <c r="B879" t="s">
        <v>786</v>
      </c>
      <c r="C879" t="s">
        <v>46</v>
      </c>
      <c r="D879">
        <v>0.06</v>
      </c>
      <c r="E879">
        <v>12.64</v>
      </c>
      <c r="F879">
        <v>4.9800000000000004</v>
      </c>
      <c r="G879" t="s">
        <v>14</v>
      </c>
      <c r="H879" t="s">
        <v>47</v>
      </c>
      <c r="I879" t="s">
        <v>4</v>
      </c>
      <c r="J879" t="s">
        <v>102</v>
      </c>
      <c r="K879" t="s">
        <v>18</v>
      </c>
      <c r="L879" t="s">
        <v>1749</v>
      </c>
      <c r="M879">
        <v>0.48</v>
      </c>
      <c r="N879" t="s">
        <v>8</v>
      </c>
      <c r="O879" t="s">
        <v>28</v>
      </c>
      <c r="P879" t="s">
        <v>333</v>
      </c>
      <c r="Q879" t="s">
        <v>788</v>
      </c>
      <c r="R879">
        <v>53095</v>
      </c>
      <c r="S879">
        <v>42083</v>
      </c>
      <c r="T879">
        <v>42085</v>
      </c>
      <c r="U879">
        <v>65.63</v>
      </c>
      <c r="V879">
        <v>8</v>
      </c>
      <c r="W879">
        <v>98.16</v>
      </c>
      <c r="X879">
        <v>91435</v>
      </c>
      <c r="Y879" t="s">
        <v>3216</v>
      </c>
    </row>
    <row r="880" spans="1:25" x14ac:dyDescent="0.2">
      <c r="A880">
        <v>691</v>
      </c>
      <c r="B880" t="s">
        <v>1750</v>
      </c>
      <c r="C880" t="s">
        <v>13</v>
      </c>
      <c r="D880">
        <v>0.09</v>
      </c>
      <c r="E880">
        <v>6.48</v>
      </c>
      <c r="F880">
        <v>6.35</v>
      </c>
      <c r="G880" t="s">
        <v>14</v>
      </c>
      <c r="H880" t="s">
        <v>47</v>
      </c>
      <c r="I880" t="s">
        <v>24</v>
      </c>
      <c r="J880" t="s">
        <v>64</v>
      </c>
      <c r="K880" t="s">
        <v>49</v>
      </c>
      <c r="L880" t="s">
        <v>1751</v>
      </c>
      <c r="M880">
        <v>0.37</v>
      </c>
      <c r="N880" t="s">
        <v>8</v>
      </c>
      <c r="O880" t="s">
        <v>35</v>
      </c>
      <c r="P880" t="s">
        <v>42</v>
      </c>
      <c r="Q880" t="s">
        <v>1752</v>
      </c>
      <c r="R880">
        <v>98408</v>
      </c>
      <c r="S880">
        <v>42084</v>
      </c>
      <c r="T880">
        <v>42085</v>
      </c>
      <c r="U880">
        <v>-88.6</v>
      </c>
      <c r="V880">
        <v>8</v>
      </c>
      <c r="W880">
        <v>49.81</v>
      </c>
      <c r="X880">
        <v>89915</v>
      </c>
      <c r="Y880" t="s">
        <v>3217</v>
      </c>
    </row>
    <row r="881" spans="1:25" x14ac:dyDescent="0.2">
      <c r="A881">
        <v>1471</v>
      </c>
      <c r="B881" t="s">
        <v>1753</v>
      </c>
      <c r="C881" t="s">
        <v>13</v>
      </c>
      <c r="D881">
        <v>0.03</v>
      </c>
      <c r="E881">
        <v>420.98</v>
      </c>
      <c r="F881">
        <v>19.989999999999998</v>
      </c>
      <c r="G881" t="s">
        <v>14</v>
      </c>
      <c r="H881" t="s">
        <v>47</v>
      </c>
      <c r="I881" t="s">
        <v>24</v>
      </c>
      <c r="J881" t="s">
        <v>48</v>
      </c>
      <c r="K881" t="s">
        <v>49</v>
      </c>
      <c r="L881" t="s">
        <v>843</v>
      </c>
      <c r="M881">
        <v>0.35</v>
      </c>
      <c r="N881" t="s">
        <v>8</v>
      </c>
      <c r="O881" t="s">
        <v>87</v>
      </c>
      <c r="P881" t="s">
        <v>293</v>
      </c>
      <c r="Q881" t="s">
        <v>1114</v>
      </c>
      <c r="R881">
        <v>43081</v>
      </c>
      <c r="S881">
        <v>42084</v>
      </c>
      <c r="T881">
        <v>42085</v>
      </c>
      <c r="U881">
        <v>3043.0311000000002</v>
      </c>
      <c r="V881">
        <v>10</v>
      </c>
      <c r="W881">
        <v>4410.1899999999996</v>
      </c>
      <c r="X881">
        <v>87077</v>
      </c>
      <c r="Y881" t="s">
        <v>3218</v>
      </c>
    </row>
    <row r="882" spans="1:25" x14ac:dyDescent="0.2">
      <c r="A882">
        <v>2601</v>
      </c>
      <c r="B882" t="s">
        <v>1754</v>
      </c>
      <c r="C882" t="s">
        <v>23</v>
      </c>
      <c r="D882">
        <v>0.05</v>
      </c>
      <c r="E882">
        <v>5.74</v>
      </c>
      <c r="F882">
        <v>5.3</v>
      </c>
      <c r="G882" t="s">
        <v>14</v>
      </c>
      <c r="H882" t="s">
        <v>70</v>
      </c>
      <c r="I882" t="s">
        <v>24</v>
      </c>
      <c r="J882" t="s">
        <v>544</v>
      </c>
      <c r="K882" t="s">
        <v>18</v>
      </c>
      <c r="L882" t="s">
        <v>1755</v>
      </c>
      <c r="M882">
        <v>0.55000000000000004</v>
      </c>
      <c r="N882" t="s">
        <v>8</v>
      </c>
      <c r="O882" t="s">
        <v>87</v>
      </c>
      <c r="P882" t="s">
        <v>1332</v>
      </c>
      <c r="Q882" t="s">
        <v>1756</v>
      </c>
      <c r="R882">
        <v>3054</v>
      </c>
      <c r="S882">
        <v>42084</v>
      </c>
      <c r="T882">
        <v>42089</v>
      </c>
      <c r="U882">
        <v>-50.75</v>
      </c>
      <c r="V882">
        <v>7</v>
      </c>
      <c r="W882">
        <v>42.02</v>
      </c>
      <c r="X882">
        <v>87382</v>
      </c>
      <c r="Y882" t="s">
        <v>3218</v>
      </c>
    </row>
    <row r="883" spans="1:25" x14ac:dyDescent="0.2">
      <c r="A883">
        <v>3275</v>
      </c>
      <c r="B883" t="s">
        <v>38</v>
      </c>
      <c r="C883" t="s">
        <v>23</v>
      </c>
      <c r="D883">
        <v>0.02</v>
      </c>
      <c r="E883">
        <v>13.48</v>
      </c>
      <c r="F883">
        <v>4.51</v>
      </c>
      <c r="G883" t="s">
        <v>14</v>
      </c>
      <c r="H883" t="s">
        <v>47</v>
      </c>
      <c r="I883" t="s">
        <v>24</v>
      </c>
      <c r="J883" t="s">
        <v>54</v>
      </c>
      <c r="K883" t="s">
        <v>49</v>
      </c>
      <c r="L883" t="s">
        <v>1757</v>
      </c>
      <c r="M883">
        <v>0.59</v>
      </c>
      <c r="N883" t="s">
        <v>8</v>
      </c>
      <c r="O883" t="s">
        <v>35</v>
      </c>
      <c r="P883" t="s">
        <v>42</v>
      </c>
      <c r="Q883" t="s">
        <v>43</v>
      </c>
      <c r="R883">
        <v>98273</v>
      </c>
      <c r="S883">
        <v>42084</v>
      </c>
      <c r="T883">
        <v>42086</v>
      </c>
      <c r="U883">
        <v>34.520000000000003</v>
      </c>
      <c r="V883">
        <v>9</v>
      </c>
      <c r="W883">
        <v>127.12</v>
      </c>
      <c r="X883">
        <v>86233</v>
      </c>
      <c r="Y883" t="s">
        <v>3217</v>
      </c>
    </row>
    <row r="884" spans="1:25" x14ac:dyDescent="0.2">
      <c r="A884">
        <v>247</v>
      </c>
      <c r="B884" t="s">
        <v>1311</v>
      </c>
      <c r="C884" t="s">
        <v>92</v>
      </c>
      <c r="D884">
        <v>0.09</v>
      </c>
      <c r="E884">
        <v>2.88</v>
      </c>
      <c r="F884">
        <v>0.99</v>
      </c>
      <c r="G884" t="s">
        <v>14</v>
      </c>
      <c r="H884" t="s">
        <v>70</v>
      </c>
      <c r="I884" t="s">
        <v>24</v>
      </c>
      <c r="J884" t="s">
        <v>128</v>
      </c>
      <c r="K884" t="s">
        <v>49</v>
      </c>
      <c r="L884" t="s">
        <v>198</v>
      </c>
      <c r="M884">
        <v>0.36</v>
      </c>
      <c r="N884" t="s">
        <v>8</v>
      </c>
      <c r="O884" t="s">
        <v>9</v>
      </c>
      <c r="P884" t="s">
        <v>376</v>
      </c>
      <c r="Q884" t="s">
        <v>1312</v>
      </c>
      <c r="R884">
        <v>37804</v>
      </c>
      <c r="S884">
        <v>42084</v>
      </c>
      <c r="T884">
        <v>42086</v>
      </c>
      <c r="U884">
        <v>-145.08199999999999</v>
      </c>
      <c r="V884">
        <v>10</v>
      </c>
      <c r="W884">
        <v>28.73</v>
      </c>
      <c r="X884">
        <v>89140</v>
      </c>
      <c r="Y884" t="s">
        <v>3215</v>
      </c>
    </row>
    <row r="885" spans="1:25" x14ac:dyDescent="0.2">
      <c r="A885">
        <v>1185</v>
      </c>
      <c r="B885" t="s">
        <v>1758</v>
      </c>
      <c r="C885" t="s">
        <v>92</v>
      </c>
      <c r="D885">
        <v>0</v>
      </c>
      <c r="E885">
        <v>6783.02</v>
      </c>
      <c r="F885">
        <v>24.49</v>
      </c>
      <c r="G885" t="s">
        <v>14</v>
      </c>
      <c r="H885" t="s">
        <v>15</v>
      </c>
      <c r="I885" t="s">
        <v>16</v>
      </c>
      <c r="J885" t="s">
        <v>32</v>
      </c>
      <c r="K885" t="s">
        <v>40</v>
      </c>
      <c r="L885" t="s">
        <v>290</v>
      </c>
      <c r="M885">
        <v>0.39</v>
      </c>
      <c r="N885" t="s">
        <v>8</v>
      </c>
      <c r="O885" t="s">
        <v>9</v>
      </c>
      <c r="P885" t="s">
        <v>140</v>
      </c>
      <c r="Q885" t="s">
        <v>334</v>
      </c>
      <c r="R885">
        <v>35756</v>
      </c>
      <c r="S885">
        <v>42084</v>
      </c>
      <c r="T885">
        <v>42085</v>
      </c>
      <c r="U885">
        <v>4.1100000000000003</v>
      </c>
      <c r="V885">
        <v>3</v>
      </c>
      <c r="W885">
        <v>20552.55</v>
      </c>
      <c r="X885">
        <v>85938</v>
      </c>
      <c r="Y885" t="s">
        <v>3215</v>
      </c>
    </row>
    <row r="886" spans="1:25" x14ac:dyDescent="0.2">
      <c r="A886">
        <v>3258</v>
      </c>
      <c r="B886" t="s">
        <v>1759</v>
      </c>
      <c r="C886" t="s">
        <v>46</v>
      </c>
      <c r="D886">
        <v>0.02</v>
      </c>
      <c r="E886">
        <v>55.94</v>
      </c>
      <c r="F886">
        <v>6.55</v>
      </c>
      <c r="G886" t="s">
        <v>14</v>
      </c>
      <c r="H886" t="s">
        <v>15</v>
      </c>
      <c r="I886" t="s">
        <v>16</v>
      </c>
      <c r="J886" t="s">
        <v>17</v>
      </c>
      <c r="K886" t="s">
        <v>49</v>
      </c>
      <c r="L886" t="s">
        <v>1760</v>
      </c>
      <c r="M886">
        <v>0.68</v>
      </c>
      <c r="N886" t="s">
        <v>8</v>
      </c>
      <c r="O886" t="s">
        <v>35</v>
      </c>
      <c r="P886" t="s">
        <v>42</v>
      </c>
      <c r="Q886" t="s">
        <v>1761</v>
      </c>
      <c r="R886">
        <v>98037</v>
      </c>
      <c r="S886">
        <v>42084</v>
      </c>
      <c r="T886">
        <v>42086</v>
      </c>
      <c r="U886">
        <v>401.85</v>
      </c>
      <c r="V886">
        <v>11</v>
      </c>
      <c r="W886">
        <v>646.88</v>
      </c>
      <c r="X886">
        <v>88824</v>
      </c>
      <c r="Y886" t="s">
        <v>3217</v>
      </c>
    </row>
    <row r="887" spans="1:25" x14ac:dyDescent="0.2">
      <c r="A887">
        <v>87</v>
      </c>
      <c r="B887" t="s">
        <v>1762</v>
      </c>
      <c r="C887" t="s">
        <v>13</v>
      </c>
      <c r="D887">
        <v>0.09</v>
      </c>
      <c r="E887">
        <v>4.91</v>
      </c>
      <c r="F887">
        <v>0.5</v>
      </c>
      <c r="G887" t="s">
        <v>14</v>
      </c>
      <c r="H887" t="s">
        <v>70</v>
      </c>
      <c r="I887" t="s">
        <v>24</v>
      </c>
      <c r="J887" t="s">
        <v>128</v>
      </c>
      <c r="K887" t="s">
        <v>49</v>
      </c>
      <c r="L887" t="s">
        <v>949</v>
      </c>
      <c r="M887">
        <v>0.36</v>
      </c>
      <c r="N887" t="s">
        <v>8</v>
      </c>
      <c r="O887" t="s">
        <v>35</v>
      </c>
      <c r="P887" t="s">
        <v>66</v>
      </c>
      <c r="Q887" t="s">
        <v>1763</v>
      </c>
      <c r="R887">
        <v>95687</v>
      </c>
      <c r="S887">
        <v>42085</v>
      </c>
      <c r="T887">
        <v>42086</v>
      </c>
      <c r="U887">
        <v>28.855799999999999</v>
      </c>
      <c r="V887">
        <v>9</v>
      </c>
      <c r="W887">
        <v>41.82</v>
      </c>
      <c r="X887">
        <v>90597</v>
      </c>
      <c r="Y887" t="s">
        <v>3217</v>
      </c>
    </row>
    <row r="888" spans="1:25" x14ac:dyDescent="0.2">
      <c r="A888">
        <v>87</v>
      </c>
      <c r="B888" t="s">
        <v>1762</v>
      </c>
      <c r="C888" t="s">
        <v>13</v>
      </c>
      <c r="D888">
        <v>0.01</v>
      </c>
      <c r="E888">
        <v>296.18</v>
      </c>
      <c r="F888">
        <v>54.12</v>
      </c>
      <c r="G888" t="s">
        <v>2</v>
      </c>
      <c r="H888" t="s">
        <v>70</v>
      </c>
      <c r="I888" t="s">
        <v>4</v>
      </c>
      <c r="J888" t="s">
        <v>5</v>
      </c>
      <c r="K888" t="s">
        <v>6</v>
      </c>
      <c r="L888" t="s">
        <v>1055</v>
      </c>
      <c r="M888">
        <v>0.76</v>
      </c>
      <c r="N888" t="s">
        <v>8</v>
      </c>
      <c r="O888" t="s">
        <v>35</v>
      </c>
      <c r="P888" t="s">
        <v>66</v>
      </c>
      <c r="Q888" t="s">
        <v>1763</v>
      </c>
      <c r="R888">
        <v>95687</v>
      </c>
      <c r="S888">
        <v>42085</v>
      </c>
      <c r="T888">
        <v>42088</v>
      </c>
      <c r="U888">
        <v>173.48</v>
      </c>
      <c r="V888">
        <v>9</v>
      </c>
      <c r="W888">
        <v>2875.72</v>
      </c>
      <c r="X888">
        <v>90597</v>
      </c>
      <c r="Y888" t="s">
        <v>3217</v>
      </c>
    </row>
    <row r="889" spans="1:25" x14ac:dyDescent="0.2">
      <c r="A889">
        <v>2014</v>
      </c>
      <c r="B889" t="s">
        <v>1764</v>
      </c>
      <c r="C889" t="s">
        <v>13</v>
      </c>
      <c r="D889">
        <v>7.0000000000000007E-2</v>
      </c>
      <c r="E889">
        <v>39.479999999999997</v>
      </c>
      <c r="F889">
        <v>1.99</v>
      </c>
      <c r="G889" t="s">
        <v>14</v>
      </c>
      <c r="H889" t="s">
        <v>47</v>
      </c>
      <c r="I889" t="s">
        <v>16</v>
      </c>
      <c r="J889" t="s">
        <v>17</v>
      </c>
      <c r="K889" t="s">
        <v>18</v>
      </c>
      <c r="L889" t="s">
        <v>1233</v>
      </c>
      <c r="M889">
        <v>0.54</v>
      </c>
      <c r="N889" t="s">
        <v>8</v>
      </c>
      <c r="O889" t="s">
        <v>28</v>
      </c>
      <c r="P889" t="s">
        <v>189</v>
      </c>
      <c r="Q889" t="s">
        <v>1765</v>
      </c>
      <c r="R889">
        <v>51503</v>
      </c>
      <c r="S889">
        <v>42085</v>
      </c>
      <c r="T889">
        <v>42087</v>
      </c>
      <c r="U889">
        <v>88.72</v>
      </c>
      <c r="V889">
        <v>4</v>
      </c>
      <c r="W889">
        <v>151.27000000000001</v>
      </c>
      <c r="X889">
        <v>88367</v>
      </c>
      <c r="Y889" t="s">
        <v>3216</v>
      </c>
    </row>
    <row r="890" spans="1:25" x14ac:dyDescent="0.2">
      <c r="A890">
        <v>2014</v>
      </c>
      <c r="B890" t="s">
        <v>1764</v>
      </c>
      <c r="C890" t="s">
        <v>13</v>
      </c>
      <c r="D890">
        <v>0</v>
      </c>
      <c r="E890">
        <v>4.91</v>
      </c>
      <c r="F890">
        <v>0.5</v>
      </c>
      <c r="G890" t="s">
        <v>14</v>
      </c>
      <c r="H890" t="s">
        <v>47</v>
      </c>
      <c r="I890" t="s">
        <v>24</v>
      </c>
      <c r="J890" t="s">
        <v>128</v>
      </c>
      <c r="K890" t="s">
        <v>49</v>
      </c>
      <c r="L890" t="s">
        <v>949</v>
      </c>
      <c r="M890">
        <v>0.36</v>
      </c>
      <c r="N890" t="s">
        <v>8</v>
      </c>
      <c r="O890" t="s">
        <v>28</v>
      </c>
      <c r="P890" t="s">
        <v>189</v>
      </c>
      <c r="Q890" t="s">
        <v>1765</v>
      </c>
      <c r="R890">
        <v>51503</v>
      </c>
      <c r="S890">
        <v>42085</v>
      </c>
      <c r="T890">
        <v>42087</v>
      </c>
      <c r="U890">
        <v>7.2519</v>
      </c>
      <c r="V890">
        <v>2</v>
      </c>
      <c r="W890">
        <v>10.51</v>
      </c>
      <c r="X890">
        <v>88367</v>
      </c>
      <c r="Y890" t="s">
        <v>3216</v>
      </c>
    </row>
    <row r="891" spans="1:25" x14ac:dyDescent="0.2">
      <c r="A891">
        <v>949</v>
      </c>
      <c r="B891" t="s">
        <v>75</v>
      </c>
      <c r="C891" t="s">
        <v>23</v>
      </c>
      <c r="D891">
        <v>0.02</v>
      </c>
      <c r="E891">
        <v>48.04</v>
      </c>
      <c r="F891">
        <v>5.09</v>
      </c>
      <c r="G891" t="s">
        <v>14</v>
      </c>
      <c r="H891" t="s">
        <v>15</v>
      </c>
      <c r="I891" t="s">
        <v>24</v>
      </c>
      <c r="J891" t="s">
        <v>64</v>
      </c>
      <c r="K891" t="s">
        <v>49</v>
      </c>
      <c r="L891" t="s">
        <v>438</v>
      </c>
      <c r="M891">
        <v>0.37</v>
      </c>
      <c r="N891" t="s">
        <v>8</v>
      </c>
      <c r="O891" t="s">
        <v>35</v>
      </c>
      <c r="P891" t="s">
        <v>66</v>
      </c>
      <c r="Q891" t="s">
        <v>76</v>
      </c>
      <c r="R891">
        <v>90049</v>
      </c>
      <c r="S891">
        <v>42085</v>
      </c>
      <c r="T891">
        <v>42089</v>
      </c>
      <c r="U891">
        <v>373.67</v>
      </c>
      <c r="V891">
        <v>18</v>
      </c>
      <c r="W891">
        <v>881.32</v>
      </c>
      <c r="X891">
        <v>8257</v>
      </c>
      <c r="Y891" t="s">
        <v>3217</v>
      </c>
    </row>
    <row r="892" spans="1:25" x14ac:dyDescent="0.2">
      <c r="A892">
        <v>950</v>
      </c>
      <c r="B892" t="s">
        <v>58</v>
      </c>
      <c r="C892" t="s">
        <v>23</v>
      </c>
      <c r="D892">
        <v>0.05</v>
      </c>
      <c r="E892">
        <v>1500.97</v>
      </c>
      <c r="F892">
        <v>29.7</v>
      </c>
      <c r="G892" t="s">
        <v>2</v>
      </c>
      <c r="H892" t="s">
        <v>15</v>
      </c>
      <c r="I892" t="s">
        <v>16</v>
      </c>
      <c r="J892" t="s">
        <v>32</v>
      </c>
      <c r="K892" t="s">
        <v>33</v>
      </c>
      <c r="L892" t="s">
        <v>1766</v>
      </c>
      <c r="M892">
        <v>0.56999999999999995</v>
      </c>
      <c r="N892" t="s">
        <v>8</v>
      </c>
      <c r="O892" t="s">
        <v>28</v>
      </c>
      <c r="P892" t="s">
        <v>60</v>
      </c>
      <c r="Q892" t="s">
        <v>61</v>
      </c>
      <c r="R892">
        <v>55372</v>
      </c>
      <c r="S892">
        <v>42085</v>
      </c>
      <c r="T892">
        <v>42085</v>
      </c>
      <c r="U892">
        <v>-2561.3235</v>
      </c>
      <c r="V892">
        <v>1</v>
      </c>
      <c r="W892">
        <v>1497.22</v>
      </c>
      <c r="X892">
        <v>89084</v>
      </c>
      <c r="Y892" t="s">
        <v>3216</v>
      </c>
    </row>
    <row r="893" spans="1:25" x14ac:dyDescent="0.2">
      <c r="A893">
        <v>950</v>
      </c>
      <c r="B893" t="s">
        <v>58</v>
      </c>
      <c r="C893" t="s">
        <v>23</v>
      </c>
      <c r="D893">
        <v>0.02</v>
      </c>
      <c r="E893">
        <v>48.04</v>
      </c>
      <c r="F893">
        <v>5.09</v>
      </c>
      <c r="G893" t="s">
        <v>14</v>
      </c>
      <c r="H893" t="s">
        <v>15</v>
      </c>
      <c r="I893" t="s">
        <v>24</v>
      </c>
      <c r="J893" t="s">
        <v>64</v>
      </c>
      <c r="K893" t="s">
        <v>49</v>
      </c>
      <c r="L893" t="s">
        <v>438</v>
      </c>
      <c r="M893">
        <v>0.37</v>
      </c>
      <c r="N893" t="s">
        <v>8</v>
      </c>
      <c r="O893" t="s">
        <v>28</v>
      </c>
      <c r="P893" t="s">
        <v>60</v>
      </c>
      <c r="Q893" t="s">
        <v>61</v>
      </c>
      <c r="R893">
        <v>55372</v>
      </c>
      <c r="S893">
        <v>42085</v>
      </c>
      <c r="T893">
        <v>42089</v>
      </c>
      <c r="U893">
        <v>168.91890000000001</v>
      </c>
      <c r="V893">
        <v>5</v>
      </c>
      <c r="W893">
        <v>244.81</v>
      </c>
      <c r="X893">
        <v>89084</v>
      </c>
      <c r="Y893" t="s">
        <v>3216</v>
      </c>
    </row>
    <row r="894" spans="1:25" x14ac:dyDescent="0.2">
      <c r="A894">
        <v>950</v>
      </c>
      <c r="B894" t="s">
        <v>58</v>
      </c>
      <c r="C894" t="s">
        <v>23</v>
      </c>
      <c r="D894">
        <v>0.03</v>
      </c>
      <c r="E894">
        <v>4.28</v>
      </c>
      <c r="F894">
        <v>1.6</v>
      </c>
      <c r="G894" t="s">
        <v>14</v>
      </c>
      <c r="H894" t="s">
        <v>15</v>
      </c>
      <c r="I894" t="s">
        <v>24</v>
      </c>
      <c r="J894" t="s">
        <v>25</v>
      </c>
      <c r="K894" t="s">
        <v>26</v>
      </c>
      <c r="L894" t="s">
        <v>1767</v>
      </c>
      <c r="M894">
        <v>0.57999999999999996</v>
      </c>
      <c r="N894" t="s">
        <v>8</v>
      </c>
      <c r="O894" t="s">
        <v>28</v>
      </c>
      <c r="P894" t="s">
        <v>60</v>
      </c>
      <c r="Q894" t="s">
        <v>61</v>
      </c>
      <c r="R894">
        <v>55372</v>
      </c>
      <c r="S894">
        <v>42085</v>
      </c>
      <c r="T894">
        <v>42092</v>
      </c>
      <c r="U894">
        <v>-6.2</v>
      </c>
      <c r="V894">
        <v>1</v>
      </c>
      <c r="W894">
        <v>4.55</v>
      </c>
      <c r="X894">
        <v>89084</v>
      </c>
      <c r="Y894" t="s">
        <v>3216</v>
      </c>
    </row>
    <row r="895" spans="1:25" x14ac:dyDescent="0.2">
      <c r="A895">
        <v>1938</v>
      </c>
      <c r="B895" t="s">
        <v>1768</v>
      </c>
      <c r="C895" t="s">
        <v>92</v>
      </c>
      <c r="D895">
        <v>0.1</v>
      </c>
      <c r="E895">
        <v>152.47999999999999</v>
      </c>
      <c r="F895">
        <v>4</v>
      </c>
      <c r="G895" t="s">
        <v>63</v>
      </c>
      <c r="H895" t="s">
        <v>70</v>
      </c>
      <c r="I895" t="s">
        <v>16</v>
      </c>
      <c r="J895" t="s">
        <v>17</v>
      </c>
      <c r="K895" t="s">
        <v>49</v>
      </c>
      <c r="L895" t="s">
        <v>1769</v>
      </c>
      <c r="M895">
        <v>0.79</v>
      </c>
      <c r="N895" t="s">
        <v>8</v>
      </c>
      <c r="O895" t="s">
        <v>28</v>
      </c>
      <c r="P895" t="s">
        <v>513</v>
      </c>
      <c r="Q895" t="s">
        <v>1770</v>
      </c>
      <c r="R895">
        <v>66801</v>
      </c>
      <c r="S895">
        <v>42085</v>
      </c>
      <c r="T895">
        <v>42086</v>
      </c>
      <c r="U895">
        <v>-521.09</v>
      </c>
      <c r="V895">
        <v>4</v>
      </c>
      <c r="W895">
        <v>558.16999999999996</v>
      </c>
      <c r="X895">
        <v>88870</v>
      </c>
      <c r="Y895" t="s">
        <v>3216</v>
      </c>
    </row>
    <row r="896" spans="1:25" x14ac:dyDescent="0.2">
      <c r="A896">
        <v>1940</v>
      </c>
      <c r="B896" t="s">
        <v>1771</v>
      </c>
      <c r="C896" t="s">
        <v>92</v>
      </c>
      <c r="D896">
        <v>0.08</v>
      </c>
      <c r="E896">
        <v>6.84</v>
      </c>
      <c r="F896">
        <v>8.3699999999999992</v>
      </c>
      <c r="G896" t="s">
        <v>14</v>
      </c>
      <c r="H896" t="s">
        <v>70</v>
      </c>
      <c r="I896" t="s">
        <v>24</v>
      </c>
      <c r="J896" t="s">
        <v>544</v>
      </c>
      <c r="K896" t="s">
        <v>18</v>
      </c>
      <c r="L896" t="s">
        <v>712</v>
      </c>
      <c r="M896">
        <v>0.57999999999999996</v>
      </c>
      <c r="N896" t="s">
        <v>8</v>
      </c>
      <c r="O896" t="s">
        <v>35</v>
      </c>
      <c r="P896" t="s">
        <v>122</v>
      </c>
      <c r="Q896" t="s">
        <v>123</v>
      </c>
      <c r="R896">
        <v>84020</v>
      </c>
      <c r="S896">
        <v>42085</v>
      </c>
      <c r="T896">
        <v>42087</v>
      </c>
      <c r="U896">
        <v>-29.49</v>
      </c>
      <c r="V896">
        <v>1</v>
      </c>
      <c r="W896">
        <v>8.39</v>
      </c>
      <c r="X896">
        <v>88870</v>
      </c>
      <c r="Y896" t="s">
        <v>3217</v>
      </c>
    </row>
    <row r="897" spans="1:25" x14ac:dyDescent="0.2">
      <c r="A897">
        <v>959</v>
      </c>
      <c r="B897" t="s">
        <v>1772</v>
      </c>
      <c r="C897" t="s">
        <v>46</v>
      </c>
      <c r="D897">
        <v>0.01</v>
      </c>
      <c r="E897">
        <v>145.44999999999999</v>
      </c>
      <c r="F897">
        <v>17.850000000000001</v>
      </c>
      <c r="G897" t="s">
        <v>2</v>
      </c>
      <c r="H897" t="s">
        <v>70</v>
      </c>
      <c r="I897" t="s">
        <v>16</v>
      </c>
      <c r="J897" t="s">
        <v>32</v>
      </c>
      <c r="K897" t="s">
        <v>33</v>
      </c>
      <c r="L897" t="s">
        <v>186</v>
      </c>
      <c r="M897">
        <v>0.56000000000000005</v>
      </c>
      <c r="N897" t="s">
        <v>8</v>
      </c>
      <c r="O897" t="s">
        <v>28</v>
      </c>
      <c r="P897" t="s">
        <v>163</v>
      </c>
      <c r="Q897" t="s">
        <v>173</v>
      </c>
      <c r="R897">
        <v>76028</v>
      </c>
      <c r="S897">
        <v>42085</v>
      </c>
      <c r="T897">
        <v>42086</v>
      </c>
      <c r="U897">
        <v>837.6807</v>
      </c>
      <c r="V897">
        <v>8</v>
      </c>
      <c r="W897">
        <v>1214.03</v>
      </c>
      <c r="X897">
        <v>91581</v>
      </c>
      <c r="Y897" t="s">
        <v>3216</v>
      </c>
    </row>
    <row r="898" spans="1:25" x14ac:dyDescent="0.2">
      <c r="A898">
        <v>1553</v>
      </c>
      <c r="B898" t="s">
        <v>1773</v>
      </c>
      <c r="C898" t="s">
        <v>46</v>
      </c>
      <c r="D898">
        <v>0.03</v>
      </c>
      <c r="E898">
        <v>12.28</v>
      </c>
      <c r="F898">
        <v>6.35</v>
      </c>
      <c r="G898" t="s">
        <v>14</v>
      </c>
      <c r="H898" t="s">
        <v>3</v>
      </c>
      <c r="I898" t="s">
        <v>24</v>
      </c>
      <c r="J898" t="s">
        <v>64</v>
      </c>
      <c r="K898" t="s">
        <v>49</v>
      </c>
      <c r="L898" t="s">
        <v>1709</v>
      </c>
      <c r="M898">
        <v>0.38</v>
      </c>
      <c r="N898" t="s">
        <v>8</v>
      </c>
      <c r="O898" t="s">
        <v>9</v>
      </c>
      <c r="P898" t="s">
        <v>10</v>
      </c>
      <c r="Q898" t="s">
        <v>1003</v>
      </c>
      <c r="R898">
        <v>38701</v>
      </c>
      <c r="S898">
        <v>42085</v>
      </c>
      <c r="T898">
        <v>42087</v>
      </c>
      <c r="U898">
        <v>68.676000000000002</v>
      </c>
      <c r="V898">
        <v>7</v>
      </c>
      <c r="W898">
        <v>87.53</v>
      </c>
      <c r="X898">
        <v>87484</v>
      </c>
      <c r="Y898" t="s">
        <v>3215</v>
      </c>
    </row>
    <row r="899" spans="1:25" x14ac:dyDescent="0.2">
      <c r="A899">
        <v>2561</v>
      </c>
      <c r="B899" t="s">
        <v>1774</v>
      </c>
      <c r="C899" t="s">
        <v>46</v>
      </c>
      <c r="D899">
        <v>0.03</v>
      </c>
      <c r="E899">
        <v>160.97999999999999</v>
      </c>
      <c r="F899">
        <v>30</v>
      </c>
      <c r="G899" t="s">
        <v>2</v>
      </c>
      <c r="H899" t="s">
        <v>15</v>
      </c>
      <c r="I899" t="s">
        <v>4</v>
      </c>
      <c r="J899" t="s">
        <v>85</v>
      </c>
      <c r="K899" t="s">
        <v>33</v>
      </c>
      <c r="L899" t="s">
        <v>868</v>
      </c>
      <c r="M899">
        <v>0.62</v>
      </c>
      <c r="N899" t="s">
        <v>8</v>
      </c>
      <c r="O899" t="s">
        <v>87</v>
      </c>
      <c r="P899" t="s">
        <v>88</v>
      </c>
      <c r="Q899" t="s">
        <v>1775</v>
      </c>
      <c r="R899">
        <v>10562</v>
      </c>
      <c r="S899">
        <v>42085</v>
      </c>
      <c r="T899">
        <v>42088</v>
      </c>
      <c r="U899">
        <v>1261.4718</v>
      </c>
      <c r="V899">
        <v>11</v>
      </c>
      <c r="W899">
        <v>1828.22</v>
      </c>
      <c r="X899">
        <v>86465</v>
      </c>
      <c r="Y899" t="s">
        <v>3218</v>
      </c>
    </row>
    <row r="900" spans="1:25" x14ac:dyDescent="0.2">
      <c r="A900">
        <v>1976</v>
      </c>
      <c r="B900" t="s">
        <v>353</v>
      </c>
      <c r="C900" t="s">
        <v>1</v>
      </c>
      <c r="D900">
        <v>0.06</v>
      </c>
      <c r="E900">
        <v>40.99</v>
      </c>
      <c r="F900">
        <v>17.48</v>
      </c>
      <c r="G900" t="s">
        <v>14</v>
      </c>
      <c r="H900" t="s">
        <v>15</v>
      </c>
      <c r="I900" t="s">
        <v>24</v>
      </c>
      <c r="J900" t="s">
        <v>64</v>
      </c>
      <c r="K900" t="s">
        <v>49</v>
      </c>
      <c r="L900" t="s">
        <v>1374</v>
      </c>
      <c r="M900">
        <v>0.36</v>
      </c>
      <c r="N900" t="s">
        <v>8</v>
      </c>
      <c r="O900" t="s">
        <v>28</v>
      </c>
      <c r="P900" t="s">
        <v>265</v>
      </c>
      <c r="Q900" t="s">
        <v>355</v>
      </c>
      <c r="R900">
        <v>48823</v>
      </c>
      <c r="S900">
        <v>42086</v>
      </c>
      <c r="T900">
        <v>42088</v>
      </c>
      <c r="U900">
        <v>214.23</v>
      </c>
      <c r="V900">
        <v>14</v>
      </c>
      <c r="W900">
        <v>585.08000000000004</v>
      </c>
      <c r="X900">
        <v>89041</v>
      </c>
      <c r="Y900" t="s">
        <v>3216</v>
      </c>
    </row>
    <row r="901" spans="1:25" x14ac:dyDescent="0.2">
      <c r="A901">
        <v>2618</v>
      </c>
      <c r="B901" t="s">
        <v>583</v>
      </c>
      <c r="C901" t="s">
        <v>1</v>
      </c>
      <c r="D901">
        <v>0.1</v>
      </c>
      <c r="E901">
        <v>20.27</v>
      </c>
      <c r="F901">
        <v>3.99</v>
      </c>
      <c r="G901" t="s">
        <v>14</v>
      </c>
      <c r="H901" t="s">
        <v>70</v>
      </c>
      <c r="I901" t="s">
        <v>24</v>
      </c>
      <c r="J901" t="s">
        <v>71</v>
      </c>
      <c r="K901" t="s">
        <v>49</v>
      </c>
      <c r="L901" t="s">
        <v>1776</v>
      </c>
      <c r="M901">
        <v>0.56999999999999995</v>
      </c>
      <c r="N901" t="s">
        <v>8</v>
      </c>
      <c r="O901" t="s">
        <v>87</v>
      </c>
      <c r="P901" t="s">
        <v>88</v>
      </c>
      <c r="Q901" t="s">
        <v>89</v>
      </c>
      <c r="R901">
        <v>10004</v>
      </c>
      <c r="S901">
        <v>42086</v>
      </c>
      <c r="T901">
        <v>42087</v>
      </c>
      <c r="U901">
        <v>84.05</v>
      </c>
      <c r="V901">
        <v>53</v>
      </c>
      <c r="W901">
        <v>1051.52</v>
      </c>
      <c r="X901">
        <v>53153</v>
      </c>
      <c r="Y901" t="s">
        <v>3218</v>
      </c>
    </row>
    <row r="902" spans="1:25" x14ac:dyDescent="0.2">
      <c r="A902">
        <v>2620</v>
      </c>
      <c r="B902" t="s">
        <v>1777</v>
      </c>
      <c r="C902" t="s">
        <v>1</v>
      </c>
      <c r="D902">
        <v>0.1</v>
      </c>
      <c r="E902">
        <v>20.27</v>
      </c>
      <c r="F902">
        <v>3.99</v>
      </c>
      <c r="G902" t="s">
        <v>14</v>
      </c>
      <c r="H902" t="s">
        <v>70</v>
      </c>
      <c r="I902" t="s">
        <v>24</v>
      </c>
      <c r="J902" t="s">
        <v>71</v>
      </c>
      <c r="K902" t="s">
        <v>49</v>
      </c>
      <c r="L902" t="s">
        <v>1776</v>
      </c>
      <c r="M902">
        <v>0.56999999999999995</v>
      </c>
      <c r="N902" t="s">
        <v>8</v>
      </c>
      <c r="O902" t="s">
        <v>9</v>
      </c>
      <c r="P902" t="s">
        <v>376</v>
      </c>
      <c r="Q902" t="s">
        <v>1778</v>
      </c>
      <c r="R902">
        <v>38134</v>
      </c>
      <c r="S902">
        <v>42086</v>
      </c>
      <c r="T902">
        <v>42087</v>
      </c>
      <c r="U902">
        <v>381.61799999999999</v>
      </c>
      <c r="V902">
        <v>13</v>
      </c>
      <c r="W902">
        <v>257.92</v>
      </c>
      <c r="X902">
        <v>88017</v>
      </c>
      <c r="Y902" t="s">
        <v>3215</v>
      </c>
    </row>
    <row r="903" spans="1:25" x14ac:dyDescent="0.2">
      <c r="A903">
        <v>2618</v>
      </c>
      <c r="B903" t="s">
        <v>583</v>
      </c>
      <c r="C903" t="s">
        <v>13</v>
      </c>
      <c r="D903">
        <v>0.05</v>
      </c>
      <c r="E903">
        <v>4.84</v>
      </c>
      <c r="F903">
        <v>0.71</v>
      </c>
      <c r="G903" t="s">
        <v>63</v>
      </c>
      <c r="H903" t="s">
        <v>70</v>
      </c>
      <c r="I903" t="s">
        <v>24</v>
      </c>
      <c r="J903" t="s">
        <v>25</v>
      </c>
      <c r="K903" t="s">
        <v>26</v>
      </c>
      <c r="L903" t="s">
        <v>27</v>
      </c>
      <c r="M903">
        <v>0.52</v>
      </c>
      <c r="N903" t="s">
        <v>8</v>
      </c>
      <c r="O903" t="s">
        <v>87</v>
      </c>
      <c r="P903" t="s">
        <v>88</v>
      </c>
      <c r="Q903" t="s">
        <v>89</v>
      </c>
      <c r="R903">
        <v>10004</v>
      </c>
      <c r="S903">
        <v>42086</v>
      </c>
      <c r="T903">
        <v>42086</v>
      </c>
      <c r="U903">
        <v>29.17</v>
      </c>
      <c r="V903">
        <v>20</v>
      </c>
      <c r="W903">
        <v>103.39</v>
      </c>
      <c r="X903">
        <v>34017</v>
      </c>
      <c r="Y903" t="s">
        <v>3218</v>
      </c>
    </row>
    <row r="904" spans="1:25" x14ac:dyDescent="0.2">
      <c r="A904">
        <v>2618</v>
      </c>
      <c r="B904" t="s">
        <v>583</v>
      </c>
      <c r="C904" t="s">
        <v>13</v>
      </c>
      <c r="D904">
        <v>0.01</v>
      </c>
      <c r="E904">
        <v>14.98</v>
      </c>
      <c r="F904">
        <v>7.69</v>
      </c>
      <c r="G904" t="s">
        <v>14</v>
      </c>
      <c r="H904" t="s">
        <v>70</v>
      </c>
      <c r="I904" t="s">
        <v>24</v>
      </c>
      <c r="J904" t="s">
        <v>54</v>
      </c>
      <c r="K904" t="s">
        <v>49</v>
      </c>
      <c r="L904" t="s">
        <v>664</v>
      </c>
      <c r="M904">
        <v>0.56999999999999995</v>
      </c>
      <c r="N904" t="s">
        <v>8</v>
      </c>
      <c r="O904" t="s">
        <v>87</v>
      </c>
      <c r="P904" t="s">
        <v>88</v>
      </c>
      <c r="Q904" t="s">
        <v>89</v>
      </c>
      <c r="R904">
        <v>10004</v>
      </c>
      <c r="S904">
        <v>42086</v>
      </c>
      <c r="T904">
        <v>42088</v>
      </c>
      <c r="U904">
        <v>-48.97</v>
      </c>
      <c r="V904">
        <v>28</v>
      </c>
      <c r="W904">
        <v>435.39</v>
      </c>
      <c r="X904">
        <v>34017</v>
      </c>
      <c r="Y904" t="s">
        <v>3218</v>
      </c>
    </row>
    <row r="905" spans="1:25" x14ac:dyDescent="0.2">
      <c r="A905">
        <v>2619</v>
      </c>
      <c r="B905" t="s">
        <v>1046</v>
      </c>
      <c r="C905" t="s">
        <v>13</v>
      </c>
      <c r="D905">
        <v>0.05</v>
      </c>
      <c r="E905">
        <v>4.84</v>
      </c>
      <c r="F905">
        <v>0.71</v>
      </c>
      <c r="G905" t="s">
        <v>63</v>
      </c>
      <c r="H905" t="s">
        <v>70</v>
      </c>
      <c r="I905" t="s">
        <v>24</v>
      </c>
      <c r="J905" t="s">
        <v>25</v>
      </c>
      <c r="K905" t="s">
        <v>26</v>
      </c>
      <c r="L905" t="s">
        <v>27</v>
      </c>
      <c r="M905">
        <v>0.52</v>
      </c>
      <c r="N905" t="s">
        <v>8</v>
      </c>
      <c r="O905" t="s">
        <v>28</v>
      </c>
      <c r="P905" t="s">
        <v>1047</v>
      </c>
      <c r="Q905" t="s">
        <v>1048</v>
      </c>
      <c r="R905">
        <v>57103</v>
      </c>
      <c r="S905">
        <v>42086</v>
      </c>
      <c r="T905">
        <v>42086</v>
      </c>
      <c r="U905">
        <v>17.836500000000001</v>
      </c>
      <c r="V905">
        <v>5</v>
      </c>
      <c r="W905">
        <v>25.85</v>
      </c>
      <c r="X905">
        <v>88014</v>
      </c>
      <c r="Y905" t="s">
        <v>3216</v>
      </c>
    </row>
    <row r="906" spans="1:25" x14ac:dyDescent="0.2">
      <c r="A906">
        <v>2958</v>
      </c>
      <c r="B906" t="s">
        <v>1779</v>
      </c>
      <c r="C906" t="s">
        <v>23</v>
      </c>
      <c r="D906">
        <v>0.06</v>
      </c>
      <c r="E906">
        <v>20.99</v>
      </c>
      <c r="F906">
        <v>0.99</v>
      </c>
      <c r="G906" t="s">
        <v>14</v>
      </c>
      <c r="H906" t="s">
        <v>70</v>
      </c>
      <c r="I906" t="s">
        <v>16</v>
      </c>
      <c r="J906" t="s">
        <v>111</v>
      </c>
      <c r="K906" t="s">
        <v>26</v>
      </c>
      <c r="L906" t="s">
        <v>1780</v>
      </c>
      <c r="M906">
        <v>0.37</v>
      </c>
      <c r="N906" t="s">
        <v>8</v>
      </c>
      <c r="O906" t="s">
        <v>28</v>
      </c>
      <c r="P906" t="s">
        <v>333</v>
      </c>
      <c r="Q906" t="s">
        <v>1781</v>
      </c>
      <c r="R906">
        <v>54956</v>
      </c>
      <c r="S906">
        <v>42086</v>
      </c>
      <c r="T906">
        <v>42091</v>
      </c>
      <c r="U906">
        <v>224.9607</v>
      </c>
      <c r="V906">
        <v>18</v>
      </c>
      <c r="W906">
        <v>326.02999999999997</v>
      </c>
      <c r="X906">
        <v>90265</v>
      </c>
      <c r="Y906" t="s">
        <v>3216</v>
      </c>
    </row>
    <row r="907" spans="1:25" x14ac:dyDescent="0.2">
      <c r="A907">
        <v>1368</v>
      </c>
      <c r="B907" t="s">
        <v>1782</v>
      </c>
      <c r="C907" t="s">
        <v>92</v>
      </c>
      <c r="D907">
        <v>0.09</v>
      </c>
      <c r="E907">
        <v>4.55</v>
      </c>
      <c r="F907">
        <v>1.49</v>
      </c>
      <c r="G907" t="s">
        <v>14</v>
      </c>
      <c r="H907" t="s">
        <v>15</v>
      </c>
      <c r="I907" t="s">
        <v>24</v>
      </c>
      <c r="J907" t="s">
        <v>48</v>
      </c>
      <c r="K907" t="s">
        <v>49</v>
      </c>
      <c r="L907" t="s">
        <v>1479</v>
      </c>
      <c r="M907">
        <v>0.35</v>
      </c>
      <c r="N907" t="s">
        <v>8</v>
      </c>
      <c r="O907" t="s">
        <v>28</v>
      </c>
      <c r="P907" t="s">
        <v>163</v>
      </c>
      <c r="Q907" t="s">
        <v>1783</v>
      </c>
      <c r="R907">
        <v>75901</v>
      </c>
      <c r="S907">
        <v>42086</v>
      </c>
      <c r="T907">
        <v>42088</v>
      </c>
      <c r="U907">
        <v>16.898</v>
      </c>
      <c r="V907">
        <v>6</v>
      </c>
      <c r="W907">
        <v>25.45</v>
      </c>
      <c r="X907">
        <v>90514</v>
      </c>
      <c r="Y907" t="s">
        <v>3216</v>
      </c>
    </row>
    <row r="908" spans="1:25" x14ac:dyDescent="0.2">
      <c r="A908">
        <v>1369</v>
      </c>
      <c r="B908" t="s">
        <v>1784</v>
      </c>
      <c r="C908" t="s">
        <v>92</v>
      </c>
      <c r="D908">
        <v>7.0000000000000007E-2</v>
      </c>
      <c r="E908">
        <v>9.7799999999999994</v>
      </c>
      <c r="F908">
        <v>5.76</v>
      </c>
      <c r="G908" t="s">
        <v>63</v>
      </c>
      <c r="H908" t="s">
        <v>15</v>
      </c>
      <c r="I908" t="s">
        <v>24</v>
      </c>
      <c r="J908" t="s">
        <v>321</v>
      </c>
      <c r="K908" t="s">
        <v>49</v>
      </c>
      <c r="L908" t="s">
        <v>1487</v>
      </c>
      <c r="M908">
        <v>0.35</v>
      </c>
      <c r="N908" t="s">
        <v>8</v>
      </c>
      <c r="O908" t="s">
        <v>28</v>
      </c>
      <c r="P908" t="s">
        <v>163</v>
      </c>
      <c r="Q908" t="s">
        <v>1430</v>
      </c>
      <c r="R908">
        <v>76063</v>
      </c>
      <c r="S908">
        <v>42086</v>
      </c>
      <c r="T908">
        <v>42088</v>
      </c>
      <c r="U908">
        <v>20.14</v>
      </c>
      <c r="V908">
        <v>11</v>
      </c>
      <c r="W908">
        <v>110.72</v>
      </c>
      <c r="X908">
        <v>90514</v>
      </c>
      <c r="Y908" t="s">
        <v>3216</v>
      </c>
    </row>
    <row r="909" spans="1:25" x14ac:dyDescent="0.2">
      <c r="A909">
        <v>2395</v>
      </c>
      <c r="B909" t="s">
        <v>1785</v>
      </c>
      <c r="C909" t="s">
        <v>46</v>
      </c>
      <c r="D909">
        <v>0.04</v>
      </c>
      <c r="E909">
        <v>60.97</v>
      </c>
      <c r="F909">
        <v>4.5</v>
      </c>
      <c r="G909" t="s">
        <v>14</v>
      </c>
      <c r="H909" t="s">
        <v>70</v>
      </c>
      <c r="I909" t="s">
        <v>24</v>
      </c>
      <c r="J909" t="s">
        <v>71</v>
      </c>
      <c r="K909" t="s">
        <v>49</v>
      </c>
      <c r="L909" t="s">
        <v>72</v>
      </c>
      <c r="M909">
        <v>0.56000000000000005</v>
      </c>
      <c r="N909" t="s">
        <v>8</v>
      </c>
      <c r="O909" t="s">
        <v>9</v>
      </c>
      <c r="P909" t="s">
        <v>51</v>
      </c>
      <c r="Q909" t="s">
        <v>1786</v>
      </c>
      <c r="R909">
        <v>31401</v>
      </c>
      <c r="S909">
        <v>42086</v>
      </c>
      <c r="T909">
        <v>42087</v>
      </c>
      <c r="U909">
        <v>79.423199999999994</v>
      </c>
      <c r="V909">
        <v>15</v>
      </c>
      <c r="W909">
        <v>904.31</v>
      </c>
      <c r="X909">
        <v>86952</v>
      </c>
      <c r="Y909" t="s">
        <v>3215</v>
      </c>
    </row>
    <row r="910" spans="1:25" x14ac:dyDescent="0.2">
      <c r="A910">
        <v>3381</v>
      </c>
      <c r="B910" t="s">
        <v>1787</v>
      </c>
      <c r="C910" t="s">
        <v>46</v>
      </c>
      <c r="D910">
        <v>0.05</v>
      </c>
      <c r="E910">
        <v>11.97</v>
      </c>
      <c r="F910">
        <v>5.81</v>
      </c>
      <c r="G910" t="s">
        <v>14</v>
      </c>
      <c r="H910" t="s">
        <v>70</v>
      </c>
      <c r="I910" t="s">
        <v>24</v>
      </c>
      <c r="J910" t="s">
        <v>25</v>
      </c>
      <c r="K910" t="s">
        <v>18</v>
      </c>
      <c r="L910" t="s">
        <v>1788</v>
      </c>
      <c r="M910">
        <v>0.6</v>
      </c>
      <c r="N910" t="s">
        <v>8</v>
      </c>
      <c r="O910" t="s">
        <v>9</v>
      </c>
      <c r="P910" t="s">
        <v>51</v>
      </c>
      <c r="Q910" t="s">
        <v>1789</v>
      </c>
      <c r="R910">
        <v>31204</v>
      </c>
      <c r="S910">
        <v>42086</v>
      </c>
      <c r="T910">
        <v>42088</v>
      </c>
      <c r="U910">
        <v>349.05930000000001</v>
      </c>
      <c r="V910">
        <v>2</v>
      </c>
      <c r="W910">
        <v>25.31</v>
      </c>
      <c r="X910">
        <v>88836</v>
      </c>
      <c r="Y910" t="s">
        <v>3215</v>
      </c>
    </row>
    <row r="911" spans="1:25" x14ac:dyDescent="0.2">
      <c r="A911">
        <v>618</v>
      </c>
      <c r="B911" t="s">
        <v>1790</v>
      </c>
      <c r="C911" t="s">
        <v>1</v>
      </c>
      <c r="D911">
        <v>0.06</v>
      </c>
      <c r="E911">
        <v>17.98</v>
      </c>
      <c r="F911">
        <v>4</v>
      </c>
      <c r="G911" t="s">
        <v>14</v>
      </c>
      <c r="H911" t="s">
        <v>15</v>
      </c>
      <c r="I911" t="s">
        <v>16</v>
      </c>
      <c r="J911" t="s">
        <v>17</v>
      </c>
      <c r="K911" t="s">
        <v>49</v>
      </c>
      <c r="L911" t="s">
        <v>1633</v>
      </c>
      <c r="M911">
        <v>0.79</v>
      </c>
      <c r="N911" t="s">
        <v>8</v>
      </c>
      <c r="O911" t="s">
        <v>35</v>
      </c>
      <c r="P911" t="s">
        <v>36</v>
      </c>
      <c r="Q911" t="s">
        <v>1791</v>
      </c>
      <c r="R911">
        <v>81007</v>
      </c>
      <c r="S911">
        <v>42087</v>
      </c>
      <c r="T911">
        <v>42088</v>
      </c>
      <c r="U911">
        <v>-78.13</v>
      </c>
      <c r="V911">
        <v>4</v>
      </c>
      <c r="W911">
        <v>70.06</v>
      </c>
      <c r="X911">
        <v>88197</v>
      </c>
      <c r="Y911" t="s">
        <v>3217</v>
      </c>
    </row>
    <row r="912" spans="1:25" x14ac:dyDescent="0.2">
      <c r="A912">
        <v>3309</v>
      </c>
      <c r="B912" t="s">
        <v>1792</v>
      </c>
      <c r="C912" t="s">
        <v>1</v>
      </c>
      <c r="D912">
        <v>0.1</v>
      </c>
      <c r="E912">
        <v>6.64</v>
      </c>
      <c r="F912">
        <v>54.95</v>
      </c>
      <c r="G912" t="s">
        <v>14</v>
      </c>
      <c r="H912" t="s">
        <v>3</v>
      </c>
      <c r="I912" t="s">
        <v>4</v>
      </c>
      <c r="J912" t="s">
        <v>102</v>
      </c>
      <c r="K912" t="s">
        <v>18</v>
      </c>
      <c r="L912" t="s">
        <v>244</v>
      </c>
      <c r="M912">
        <v>0.37</v>
      </c>
      <c r="N912" t="s">
        <v>8</v>
      </c>
      <c r="O912" t="s">
        <v>87</v>
      </c>
      <c r="P912" t="s">
        <v>379</v>
      </c>
      <c r="Q912" t="s">
        <v>1793</v>
      </c>
      <c r="R912">
        <v>1760</v>
      </c>
      <c r="S912">
        <v>42087</v>
      </c>
      <c r="T912">
        <v>42089</v>
      </c>
      <c r="U912">
        <v>-25</v>
      </c>
      <c r="V912">
        <v>4</v>
      </c>
      <c r="W912">
        <v>25.31</v>
      </c>
      <c r="X912">
        <v>90460</v>
      </c>
      <c r="Y912" t="s">
        <v>3218</v>
      </c>
    </row>
    <row r="913" spans="1:25" x14ac:dyDescent="0.2">
      <c r="A913">
        <v>3310</v>
      </c>
      <c r="B913" t="s">
        <v>1794</v>
      </c>
      <c r="C913" t="s">
        <v>1</v>
      </c>
      <c r="D913">
        <v>0.05</v>
      </c>
      <c r="E913">
        <v>90.48</v>
      </c>
      <c r="F913">
        <v>19.989999999999998</v>
      </c>
      <c r="G913" t="s">
        <v>14</v>
      </c>
      <c r="H913" t="s">
        <v>3</v>
      </c>
      <c r="I913" t="s">
        <v>24</v>
      </c>
      <c r="J913" t="s">
        <v>321</v>
      </c>
      <c r="K913" t="s">
        <v>49</v>
      </c>
      <c r="L913" t="s">
        <v>478</v>
      </c>
      <c r="M913">
        <v>0.4</v>
      </c>
      <c r="N913" t="s">
        <v>8</v>
      </c>
      <c r="O913" t="s">
        <v>87</v>
      </c>
      <c r="P913" t="s">
        <v>379</v>
      </c>
      <c r="Q913" t="s">
        <v>1795</v>
      </c>
      <c r="R913">
        <v>2563</v>
      </c>
      <c r="S913">
        <v>42087</v>
      </c>
      <c r="T913">
        <v>42088</v>
      </c>
      <c r="U913">
        <v>255.1482</v>
      </c>
      <c r="V913">
        <v>4</v>
      </c>
      <c r="W913">
        <v>369.78</v>
      </c>
      <c r="X913">
        <v>90460</v>
      </c>
      <c r="Y913" t="s">
        <v>3218</v>
      </c>
    </row>
    <row r="914" spans="1:25" x14ac:dyDescent="0.2">
      <c r="A914">
        <v>1689</v>
      </c>
      <c r="B914" t="s">
        <v>1796</v>
      </c>
      <c r="C914" t="s">
        <v>13</v>
      </c>
      <c r="D914">
        <v>0</v>
      </c>
      <c r="E914">
        <v>48.91</v>
      </c>
      <c r="F914">
        <v>35</v>
      </c>
      <c r="G914" t="s">
        <v>14</v>
      </c>
      <c r="H914" t="s">
        <v>70</v>
      </c>
      <c r="I914" t="s">
        <v>24</v>
      </c>
      <c r="J914" t="s">
        <v>54</v>
      </c>
      <c r="K914" t="s">
        <v>40</v>
      </c>
      <c r="L914" t="s">
        <v>1797</v>
      </c>
      <c r="M914">
        <v>0.83</v>
      </c>
      <c r="N914" t="s">
        <v>8</v>
      </c>
      <c r="O914" t="s">
        <v>28</v>
      </c>
      <c r="P914" t="s">
        <v>29</v>
      </c>
      <c r="Q914" t="s">
        <v>1798</v>
      </c>
      <c r="R914">
        <v>46322</v>
      </c>
      <c r="S914">
        <v>42087</v>
      </c>
      <c r="T914">
        <v>42088</v>
      </c>
      <c r="U914">
        <v>-628.38</v>
      </c>
      <c r="V914">
        <v>10</v>
      </c>
      <c r="W914">
        <v>514.79</v>
      </c>
      <c r="X914">
        <v>91077</v>
      </c>
      <c r="Y914" t="s">
        <v>3216</v>
      </c>
    </row>
    <row r="915" spans="1:25" x14ac:dyDescent="0.2">
      <c r="A915">
        <v>2308</v>
      </c>
      <c r="B915" t="s">
        <v>1799</v>
      </c>
      <c r="C915" t="s">
        <v>23</v>
      </c>
      <c r="D915">
        <v>0.08</v>
      </c>
      <c r="E915">
        <v>9.48</v>
      </c>
      <c r="F915">
        <v>7.29</v>
      </c>
      <c r="G915" t="s">
        <v>14</v>
      </c>
      <c r="H915" t="s">
        <v>3</v>
      </c>
      <c r="I915" t="s">
        <v>4</v>
      </c>
      <c r="J915" t="s">
        <v>102</v>
      </c>
      <c r="K915" t="s">
        <v>18</v>
      </c>
      <c r="L915" t="s">
        <v>480</v>
      </c>
      <c r="M915">
        <v>0.45</v>
      </c>
      <c r="N915" t="s">
        <v>8</v>
      </c>
      <c r="O915" t="s">
        <v>9</v>
      </c>
      <c r="P915" t="s">
        <v>99</v>
      </c>
      <c r="Q915" t="s">
        <v>1800</v>
      </c>
      <c r="R915">
        <v>33971</v>
      </c>
      <c r="S915">
        <v>42087</v>
      </c>
      <c r="T915">
        <v>42089</v>
      </c>
      <c r="U915">
        <v>-50.4</v>
      </c>
      <c r="V915">
        <v>2</v>
      </c>
      <c r="W915">
        <v>20.22</v>
      </c>
      <c r="X915">
        <v>90557</v>
      </c>
      <c r="Y915" t="s">
        <v>3215</v>
      </c>
    </row>
    <row r="916" spans="1:25" x14ac:dyDescent="0.2">
      <c r="A916">
        <v>2308</v>
      </c>
      <c r="B916" t="s">
        <v>1799</v>
      </c>
      <c r="C916" t="s">
        <v>23</v>
      </c>
      <c r="D916">
        <v>0.03</v>
      </c>
      <c r="E916">
        <v>193.17</v>
      </c>
      <c r="F916">
        <v>19.989999999999998</v>
      </c>
      <c r="G916" t="s">
        <v>14</v>
      </c>
      <c r="H916" t="s">
        <v>3</v>
      </c>
      <c r="I916" t="s">
        <v>24</v>
      </c>
      <c r="J916" t="s">
        <v>54</v>
      </c>
      <c r="K916" t="s">
        <v>49</v>
      </c>
      <c r="L916" t="s">
        <v>1558</v>
      </c>
      <c r="M916">
        <v>0.71</v>
      </c>
      <c r="N916" t="s">
        <v>8</v>
      </c>
      <c r="O916" t="s">
        <v>9</v>
      </c>
      <c r="P916" t="s">
        <v>99</v>
      </c>
      <c r="Q916" t="s">
        <v>1800</v>
      </c>
      <c r="R916">
        <v>33971</v>
      </c>
      <c r="S916">
        <v>42087</v>
      </c>
      <c r="T916">
        <v>42091</v>
      </c>
      <c r="U916">
        <v>-348.75400000000002</v>
      </c>
      <c r="V916">
        <v>8</v>
      </c>
      <c r="W916">
        <v>1548.97</v>
      </c>
      <c r="X916">
        <v>90557</v>
      </c>
      <c r="Y916" t="s">
        <v>3215</v>
      </c>
    </row>
    <row r="917" spans="1:25" x14ac:dyDescent="0.2">
      <c r="A917">
        <v>1060</v>
      </c>
      <c r="B917" t="s">
        <v>1801</v>
      </c>
      <c r="C917" t="s">
        <v>92</v>
      </c>
      <c r="D917">
        <v>0.09</v>
      </c>
      <c r="E917">
        <v>138.75</v>
      </c>
      <c r="F917">
        <v>52.42</v>
      </c>
      <c r="G917" t="s">
        <v>2</v>
      </c>
      <c r="H917" t="s">
        <v>3</v>
      </c>
      <c r="I917" t="s">
        <v>4</v>
      </c>
      <c r="J917" t="s">
        <v>5</v>
      </c>
      <c r="K917" t="s">
        <v>6</v>
      </c>
      <c r="L917" t="s">
        <v>1802</v>
      </c>
      <c r="M917">
        <v>0.74</v>
      </c>
      <c r="N917" t="s">
        <v>8</v>
      </c>
      <c r="O917" t="s">
        <v>9</v>
      </c>
      <c r="P917" t="s">
        <v>51</v>
      </c>
      <c r="Q917" t="s">
        <v>337</v>
      </c>
      <c r="R917">
        <v>30318</v>
      </c>
      <c r="S917">
        <v>42087</v>
      </c>
      <c r="T917">
        <v>42088</v>
      </c>
      <c r="U917">
        <v>-445.97177625</v>
      </c>
      <c r="V917">
        <v>23</v>
      </c>
      <c r="W917">
        <v>2527.79</v>
      </c>
      <c r="X917">
        <v>58628</v>
      </c>
      <c r="Y917" t="s">
        <v>3215</v>
      </c>
    </row>
    <row r="918" spans="1:25" x14ac:dyDescent="0.2">
      <c r="A918">
        <v>1062</v>
      </c>
      <c r="B918" t="s">
        <v>1803</v>
      </c>
      <c r="C918" t="s">
        <v>92</v>
      </c>
      <c r="D918">
        <v>0.09</v>
      </c>
      <c r="E918">
        <v>138.75</v>
      </c>
      <c r="F918">
        <v>52.42</v>
      </c>
      <c r="G918" t="s">
        <v>2</v>
      </c>
      <c r="H918" t="s">
        <v>3</v>
      </c>
      <c r="I918" t="s">
        <v>4</v>
      </c>
      <c r="J918" t="s">
        <v>5</v>
      </c>
      <c r="K918" t="s">
        <v>6</v>
      </c>
      <c r="L918" t="s">
        <v>1802</v>
      </c>
      <c r="M918">
        <v>0.74</v>
      </c>
      <c r="N918" t="s">
        <v>8</v>
      </c>
      <c r="O918" t="s">
        <v>87</v>
      </c>
      <c r="P918" t="s">
        <v>88</v>
      </c>
      <c r="Q918" t="s">
        <v>1804</v>
      </c>
      <c r="R918">
        <v>11727</v>
      </c>
      <c r="S918">
        <v>42087</v>
      </c>
      <c r="T918">
        <v>42088</v>
      </c>
      <c r="U918">
        <v>-335.31712499999998</v>
      </c>
      <c r="V918">
        <v>6</v>
      </c>
      <c r="W918">
        <v>659.42</v>
      </c>
      <c r="X918">
        <v>91354</v>
      </c>
      <c r="Y918" t="s">
        <v>3218</v>
      </c>
    </row>
    <row r="919" spans="1:25" x14ac:dyDescent="0.2">
      <c r="A919">
        <v>1254</v>
      </c>
      <c r="B919" t="s">
        <v>1566</v>
      </c>
      <c r="C919" t="s">
        <v>92</v>
      </c>
      <c r="D919">
        <v>0.06</v>
      </c>
      <c r="E919">
        <v>3.95</v>
      </c>
      <c r="F919">
        <v>2</v>
      </c>
      <c r="G919" t="s">
        <v>14</v>
      </c>
      <c r="H919" t="s">
        <v>47</v>
      </c>
      <c r="I919" t="s">
        <v>24</v>
      </c>
      <c r="J919" t="s">
        <v>152</v>
      </c>
      <c r="K919" t="s">
        <v>26</v>
      </c>
      <c r="L919" t="s">
        <v>1805</v>
      </c>
      <c r="M919">
        <v>0.53</v>
      </c>
      <c r="N919" t="s">
        <v>8</v>
      </c>
      <c r="O919" t="s">
        <v>28</v>
      </c>
      <c r="P919" t="s">
        <v>163</v>
      </c>
      <c r="Q919" t="s">
        <v>1567</v>
      </c>
      <c r="R919">
        <v>77530</v>
      </c>
      <c r="S919">
        <v>42087</v>
      </c>
      <c r="T919">
        <v>42088</v>
      </c>
      <c r="U919">
        <v>-9.68</v>
      </c>
      <c r="V919">
        <v>5</v>
      </c>
      <c r="W919">
        <v>19.66</v>
      </c>
      <c r="X919">
        <v>89984</v>
      </c>
      <c r="Y919" t="s">
        <v>3216</v>
      </c>
    </row>
    <row r="920" spans="1:25" x14ac:dyDescent="0.2">
      <c r="A920">
        <v>2256</v>
      </c>
      <c r="B920" t="s">
        <v>69</v>
      </c>
      <c r="C920" t="s">
        <v>92</v>
      </c>
      <c r="D920">
        <v>7.0000000000000007E-2</v>
      </c>
      <c r="E920">
        <v>70.98</v>
      </c>
      <c r="F920">
        <v>30</v>
      </c>
      <c r="G920" t="s">
        <v>2</v>
      </c>
      <c r="H920" t="s">
        <v>70</v>
      </c>
      <c r="I920" t="s">
        <v>4</v>
      </c>
      <c r="J920" t="s">
        <v>85</v>
      </c>
      <c r="K920" t="s">
        <v>33</v>
      </c>
      <c r="L920" t="s">
        <v>1806</v>
      </c>
      <c r="M920">
        <v>0.73</v>
      </c>
      <c r="N920" t="s">
        <v>8</v>
      </c>
      <c r="O920" t="s">
        <v>9</v>
      </c>
      <c r="P920" t="s">
        <v>73</v>
      </c>
      <c r="Q920" t="s">
        <v>74</v>
      </c>
      <c r="R920">
        <v>28560</v>
      </c>
      <c r="S920">
        <v>42087</v>
      </c>
      <c r="T920">
        <v>42089</v>
      </c>
      <c r="U920">
        <v>-222.95</v>
      </c>
      <c r="V920">
        <v>20</v>
      </c>
      <c r="W920">
        <v>1373.47</v>
      </c>
      <c r="X920">
        <v>87964</v>
      </c>
      <c r="Y920" t="s">
        <v>3215</v>
      </c>
    </row>
    <row r="921" spans="1:25" x14ac:dyDescent="0.2">
      <c r="A921">
        <v>2330</v>
      </c>
      <c r="B921" t="s">
        <v>1807</v>
      </c>
      <c r="C921" t="s">
        <v>92</v>
      </c>
      <c r="D921">
        <v>0.06</v>
      </c>
      <c r="E921">
        <v>28.53</v>
      </c>
      <c r="F921">
        <v>1.49</v>
      </c>
      <c r="G921" t="s">
        <v>14</v>
      </c>
      <c r="H921" t="s">
        <v>47</v>
      </c>
      <c r="I921" t="s">
        <v>24</v>
      </c>
      <c r="J921" t="s">
        <v>48</v>
      </c>
      <c r="K921" t="s">
        <v>49</v>
      </c>
      <c r="L921" t="s">
        <v>1808</v>
      </c>
      <c r="M921">
        <v>0.38</v>
      </c>
      <c r="N921" t="s">
        <v>8</v>
      </c>
      <c r="O921" t="s">
        <v>28</v>
      </c>
      <c r="P921" t="s">
        <v>189</v>
      </c>
      <c r="Q921" t="s">
        <v>1809</v>
      </c>
      <c r="R921">
        <v>52302</v>
      </c>
      <c r="S921">
        <v>42087</v>
      </c>
      <c r="T921">
        <v>42090</v>
      </c>
      <c r="U921">
        <v>74.638499999999993</v>
      </c>
      <c r="V921">
        <v>5</v>
      </c>
      <c r="W921">
        <v>134.09</v>
      </c>
      <c r="X921">
        <v>90964</v>
      </c>
      <c r="Y921" t="s">
        <v>3216</v>
      </c>
    </row>
    <row r="922" spans="1:25" x14ac:dyDescent="0.2">
      <c r="A922">
        <v>3143</v>
      </c>
      <c r="B922" t="s">
        <v>1810</v>
      </c>
      <c r="C922" t="s">
        <v>92</v>
      </c>
      <c r="D922">
        <v>0.02</v>
      </c>
      <c r="E922">
        <v>15.42</v>
      </c>
      <c r="F922">
        <v>5.41</v>
      </c>
      <c r="G922" t="s">
        <v>14</v>
      </c>
      <c r="H922" t="s">
        <v>15</v>
      </c>
      <c r="I922" t="s">
        <v>24</v>
      </c>
      <c r="J922" t="s">
        <v>54</v>
      </c>
      <c r="K922" t="s">
        <v>49</v>
      </c>
      <c r="L922" t="s">
        <v>1811</v>
      </c>
      <c r="M922">
        <v>0.59</v>
      </c>
      <c r="N922" t="s">
        <v>8</v>
      </c>
      <c r="O922" t="s">
        <v>28</v>
      </c>
      <c r="P922" t="s">
        <v>163</v>
      </c>
      <c r="Q922" t="s">
        <v>1812</v>
      </c>
      <c r="R922">
        <v>78660</v>
      </c>
      <c r="S922">
        <v>42087</v>
      </c>
      <c r="T922">
        <v>42088</v>
      </c>
      <c r="U922">
        <v>-16.37</v>
      </c>
      <c r="V922">
        <v>2</v>
      </c>
      <c r="W922">
        <v>33.840000000000003</v>
      </c>
      <c r="X922">
        <v>86368</v>
      </c>
      <c r="Y922" t="s">
        <v>3216</v>
      </c>
    </row>
    <row r="923" spans="1:25" x14ac:dyDescent="0.2">
      <c r="A923">
        <v>2430</v>
      </c>
      <c r="B923" t="s">
        <v>1813</v>
      </c>
      <c r="C923" t="s">
        <v>46</v>
      </c>
      <c r="D923">
        <v>0.1</v>
      </c>
      <c r="E923">
        <v>14.28</v>
      </c>
      <c r="F923">
        <v>2.99</v>
      </c>
      <c r="G923" t="s">
        <v>14</v>
      </c>
      <c r="H923" t="s">
        <v>47</v>
      </c>
      <c r="I923" t="s">
        <v>24</v>
      </c>
      <c r="J923" t="s">
        <v>48</v>
      </c>
      <c r="K923" t="s">
        <v>49</v>
      </c>
      <c r="L923" t="s">
        <v>661</v>
      </c>
      <c r="M923">
        <v>0.39</v>
      </c>
      <c r="N923" t="s">
        <v>8</v>
      </c>
      <c r="O923" t="s">
        <v>28</v>
      </c>
      <c r="P923" t="s">
        <v>163</v>
      </c>
      <c r="Q923" t="s">
        <v>1814</v>
      </c>
      <c r="R923">
        <v>76541</v>
      </c>
      <c r="S923">
        <v>42087</v>
      </c>
      <c r="T923">
        <v>42088</v>
      </c>
      <c r="U923">
        <v>104.9145</v>
      </c>
      <c r="V923">
        <v>11</v>
      </c>
      <c r="W923">
        <v>152.05000000000001</v>
      </c>
      <c r="X923">
        <v>91108</v>
      </c>
      <c r="Y923" t="s">
        <v>3216</v>
      </c>
    </row>
    <row r="924" spans="1:25" x14ac:dyDescent="0.2">
      <c r="A924">
        <v>880</v>
      </c>
      <c r="B924" t="s">
        <v>1815</v>
      </c>
      <c r="C924" t="s">
        <v>1</v>
      </c>
      <c r="D924">
        <v>7.0000000000000007E-2</v>
      </c>
      <c r="E924">
        <v>5.68</v>
      </c>
      <c r="F924">
        <v>1.39</v>
      </c>
      <c r="G924" t="s">
        <v>14</v>
      </c>
      <c r="H924" t="s">
        <v>3</v>
      </c>
      <c r="I924" t="s">
        <v>24</v>
      </c>
      <c r="J924" t="s">
        <v>321</v>
      </c>
      <c r="K924" t="s">
        <v>49</v>
      </c>
      <c r="L924" t="s">
        <v>574</v>
      </c>
      <c r="M924">
        <v>0.38</v>
      </c>
      <c r="N924" t="s">
        <v>8</v>
      </c>
      <c r="O924" t="s">
        <v>35</v>
      </c>
      <c r="P924" t="s">
        <v>564</v>
      </c>
      <c r="Q924" t="s">
        <v>1816</v>
      </c>
      <c r="R924">
        <v>85254</v>
      </c>
      <c r="S924">
        <v>42088</v>
      </c>
      <c r="T924">
        <v>42090</v>
      </c>
      <c r="U924">
        <v>18.643799999999999</v>
      </c>
      <c r="V924">
        <v>5</v>
      </c>
      <c r="W924">
        <v>27.02</v>
      </c>
      <c r="X924">
        <v>86153</v>
      </c>
      <c r="Y924" t="s">
        <v>3217</v>
      </c>
    </row>
    <row r="925" spans="1:25" x14ac:dyDescent="0.2">
      <c r="A925">
        <v>880</v>
      </c>
      <c r="B925" t="s">
        <v>1815</v>
      </c>
      <c r="C925" t="s">
        <v>1</v>
      </c>
      <c r="D925">
        <v>0.06</v>
      </c>
      <c r="E925">
        <v>22.84</v>
      </c>
      <c r="F925">
        <v>11.54</v>
      </c>
      <c r="G925" t="s">
        <v>14</v>
      </c>
      <c r="H925" t="s">
        <v>3</v>
      </c>
      <c r="I925" t="s">
        <v>24</v>
      </c>
      <c r="J925" t="s">
        <v>64</v>
      </c>
      <c r="K925" t="s">
        <v>49</v>
      </c>
      <c r="L925" t="s">
        <v>1817</v>
      </c>
      <c r="M925">
        <v>0.39</v>
      </c>
      <c r="N925" t="s">
        <v>8</v>
      </c>
      <c r="O925" t="s">
        <v>35</v>
      </c>
      <c r="P925" t="s">
        <v>564</v>
      </c>
      <c r="Q925" t="s">
        <v>1816</v>
      </c>
      <c r="R925">
        <v>85254</v>
      </c>
      <c r="S925">
        <v>42088</v>
      </c>
      <c r="T925">
        <v>42090</v>
      </c>
      <c r="U925">
        <v>-31.24</v>
      </c>
      <c r="V925">
        <v>1</v>
      </c>
      <c r="W925">
        <v>27.67</v>
      </c>
      <c r="X925">
        <v>86153</v>
      </c>
      <c r="Y925" t="s">
        <v>3217</v>
      </c>
    </row>
    <row r="926" spans="1:25" x14ac:dyDescent="0.2">
      <c r="A926">
        <v>1241</v>
      </c>
      <c r="B926" t="s">
        <v>1660</v>
      </c>
      <c r="C926" t="s">
        <v>1</v>
      </c>
      <c r="D926">
        <v>0.06</v>
      </c>
      <c r="E926">
        <v>200.97</v>
      </c>
      <c r="F926">
        <v>15.59</v>
      </c>
      <c r="G926" t="s">
        <v>2</v>
      </c>
      <c r="H926" t="s">
        <v>3</v>
      </c>
      <c r="I926" t="s">
        <v>16</v>
      </c>
      <c r="J926" t="s">
        <v>32</v>
      </c>
      <c r="K926" t="s">
        <v>33</v>
      </c>
      <c r="L926" t="s">
        <v>916</v>
      </c>
      <c r="M926">
        <v>0.36</v>
      </c>
      <c r="N926" t="s">
        <v>8</v>
      </c>
      <c r="O926" t="s">
        <v>9</v>
      </c>
      <c r="P926" t="s">
        <v>140</v>
      </c>
      <c r="Q926" t="s">
        <v>1180</v>
      </c>
      <c r="R926">
        <v>36830</v>
      </c>
      <c r="S926">
        <v>42088</v>
      </c>
      <c r="T926">
        <v>42088</v>
      </c>
      <c r="U926">
        <v>531.61800000000005</v>
      </c>
      <c r="V926">
        <v>7</v>
      </c>
      <c r="W926">
        <v>1348.83</v>
      </c>
      <c r="X926">
        <v>90881</v>
      </c>
      <c r="Y926" t="s">
        <v>3215</v>
      </c>
    </row>
    <row r="927" spans="1:25" x14ac:dyDescent="0.2">
      <c r="A927">
        <v>1648</v>
      </c>
      <c r="B927" t="s">
        <v>1818</v>
      </c>
      <c r="C927" t="s">
        <v>1</v>
      </c>
      <c r="D927">
        <v>0.08</v>
      </c>
      <c r="E927">
        <v>46.89</v>
      </c>
      <c r="F927">
        <v>5.0999999999999996</v>
      </c>
      <c r="G927" t="s">
        <v>14</v>
      </c>
      <c r="H927" t="s">
        <v>70</v>
      </c>
      <c r="I927" t="s">
        <v>24</v>
      </c>
      <c r="J927" t="s">
        <v>71</v>
      </c>
      <c r="K927" t="s">
        <v>120</v>
      </c>
      <c r="L927" t="s">
        <v>1819</v>
      </c>
      <c r="M927">
        <v>0.46</v>
      </c>
      <c r="N927" t="s">
        <v>8</v>
      </c>
      <c r="O927" t="s">
        <v>28</v>
      </c>
      <c r="P927" t="s">
        <v>79</v>
      </c>
      <c r="Q927" t="s">
        <v>640</v>
      </c>
      <c r="R927">
        <v>60098</v>
      </c>
      <c r="S927">
        <v>42088</v>
      </c>
      <c r="T927">
        <v>42090</v>
      </c>
      <c r="U927">
        <v>507.63299999999998</v>
      </c>
      <c r="V927">
        <v>17</v>
      </c>
      <c r="W927">
        <v>735.7</v>
      </c>
      <c r="X927">
        <v>91043</v>
      </c>
      <c r="Y927" t="s">
        <v>3216</v>
      </c>
    </row>
    <row r="928" spans="1:25" x14ac:dyDescent="0.2">
      <c r="A928">
        <v>1648</v>
      </c>
      <c r="B928" t="s">
        <v>1818</v>
      </c>
      <c r="C928" t="s">
        <v>1</v>
      </c>
      <c r="D928">
        <v>0.05</v>
      </c>
      <c r="E928">
        <v>12.98</v>
      </c>
      <c r="F928">
        <v>3.14</v>
      </c>
      <c r="G928" t="s">
        <v>14</v>
      </c>
      <c r="H928" t="s">
        <v>70</v>
      </c>
      <c r="I928" t="s">
        <v>24</v>
      </c>
      <c r="J928" t="s">
        <v>544</v>
      </c>
      <c r="K928" t="s">
        <v>18</v>
      </c>
      <c r="L928" t="s">
        <v>545</v>
      </c>
      <c r="M928">
        <v>0.6</v>
      </c>
      <c r="N928" t="s">
        <v>8</v>
      </c>
      <c r="O928" t="s">
        <v>28</v>
      </c>
      <c r="P928" t="s">
        <v>79</v>
      </c>
      <c r="Q928" t="s">
        <v>640</v>
      </c>
      <c r="R928">
        <v>60098</v>
      </c>
      <c r="S928">
        <v>42088</v>
      </c>
      <c r="T928">
        <v>42088</v>
      </c>
      <c r="U928">
        <v>38.229999999999997</v>
      </c>
      <c r="V928">
        <v>18</v>
      </c>
      <c r="W928">
        <v>225.59</v>
      </c>
      <c r="X928">
        <v>91043</v>
      </c>
      <c r="Y928" t="s">
        <v>3216</v>
      </c>
    </row>
    <row r="929" spans="1:25" x14ac:dyDescent="0.2">
      <c r="A929">
        <v>1829</v>
      </c>
      <c r="B929" t="s">
        <v>230</v>
      </c>
      <c r="C929" t="s">
        <v>1</v>
      </c>
      <c r="D929">
        <v>0.01</v>
      </c>
      <c r="E929">
        <v>10.64</v>
      </c>
      <c r="F929">
        <v>5.16</v>
      </c>
      <c r="G929" t="s">
        <v>63</v>
      </c>
      <c r="H929" t="s">
        <v>70</v>
      </c>
      <c r="I929" t="s">
        <v>4</v>
      </c>
      <c r="J929" t="s">
        <v>102</v>
      </c>
      <c r="K929" t="s">
        <v>49</v>
      </c>
      <c r="L929" t="s">
        <v>1820</v>
      </c>
      <c r="M929">
        <v>0.56999999999999995</v>
      </c>
      <c r="N929" t="s">
        <v>8</v>
      </c>
      <c r="O929" t="s">
        <v>28</v>
      </c>
      <c r="P929" t="s">
        <v>189</v>
      </c>
      <c r="Q929" t="s">
        <v>232</v>
      </c>
      <c r="R929">
        <v>52402</v>
      </c>
      <c r="S929">
        <v>42088</v>
      </c>
      <c r="T929">
        <v>42090</v>
      </c>
      <c r="U929">
        <v>-11.69</v>
      </c>
      <c r="V929">
        <v>5</v>
      </c>
      <c r="W929">
        <v>58.52</v>
      </c>
      <c r="X929">
        <v>86957</v>
      </c>
      <c r="Y929" t="s">
        <v>3216</v>
      </c>
    </row>
    <row r="930" spans="1:25" x14ac:dyDescent="0.2">
      <c r="A930">
        <v>2201</v>
      </c>
      <c r="B930" t="s">
        <v>1821</v>
      </c>
      <c r="C930" t="s">
        <v>1</v>
      </c>
      <c r="D930">
        <v>0.17</v>
      </c>
      <c r="E930">
        <v>14.89</v>
      </c>
      <c r="F930">
        <v>13.56</v>
      </c>
      <c r="G930" t="s">
        <v>14</v>
      </c>
      <c r="H930" t="s">
        <v>3</v>
      </c>
      <c r="I930" t="s">
        <v>4</v>
      </c>
      <c r="J930" t="s">
        <v>102</v>
      </c>
      <c r="K930" t="s">
        <v>40</v>
      </c>
      <c r="L930" t="s">
        <v>1822</v>
      </c>
      <c r="M930">
        <v>0.57999999999999996</v>
      </c>
      <c r="N930" t="s">
        <v>8</v>
      </c>
      <c r="O930" t="s">
        <v>28</v>
      </c>
      <c r="P930" t="s">
        <v>60</v>
      </c>
      <c r="Q930" t="s">
        <v>1823</v>
      </c>
      <c r="R930">
        <v>55420</v>
      </c>
      <c r="S930">
        <v>42088</v>
      </c>
      <c r="T930">
        <v>42090</v>
      </c>
      <c r="U930">
        <v>-9.1300000000000008</v>
      </c>
      <c r="V930">
        <v>1</v>
      </c>
      <c r="W930">
        <v>27.96</v>
      </c>
      <c r="X930">
        <v>86054</v>
      </c>
      <c r="Y930" t="s">
        <v>3216</v>
      </c>
    </row>
    <row r="931" spans="1:25" x14ac:dyDescent="0.2">
      <c r="A931">
        <v>3100</v>
      </c>
      <c r="B931" t="s">
        <v>1824</v>
      </c>
      <c r="C931" t="s">
        <v>1</v>
      </c>
      <c r="D931">
        <v>7.0000000000000007E-2</v>
      </c>
      <c r="E931">
        <v>35.99</v>
      </c>
      <c r="F931">
        <v>5</v>
      </c>
      <c r="G931" t="s">
        <v>14</v>
      </c>
      <c r="H931" t="s">
        <v>15</v>
      </c>
      <c r="I931" t="s">
        <v>16</v>
      </c>
      <c r="J931" t="s">
        <v>111</v>
      </c>
      <c r="K931" t="s">
        <v>26</v>
      </c>
      <c r="L931" t="s">
        <v>1825</v>
      </c>
      <c r="M931">
        <v>0.82</v>
      </c>
      <c r="N931" t="s">
        <v>8</v>
      </c>
      <c r="O931" t="s">
        <v>9</v>
      </c>
      <c r="P931" t="s">
        <v>99</v>
      </c>
      <c r="Q931" t="s">
        <v>1826</v>
      </c>
      <c r="R931">
        <v>33334</v>
      </c>
      <c r="S931">
        <v>42088</v>
      </c>
      <c r="T931">
        <v>42090</v>
      </c>
      <c r="U931">
        <v>-299.81420000000003</v>
      </c>
      <c r="V931">
        <v>1</v>
      </c>
      <c r="W931">
        <v>31.71</v>
      </c>
      <c r="X931">
        <v>89988</v>
      </c>
      <c r="Y931" t="s">
        <v>3215</v>
      </c>
    </row>
    <row r="932" spans="1:25" x14ac:dyDescent="0.2">
      <c r="A932">
        <v>693</v>
      </c>
      <c r="B932" t="s">
        <v>1525</v>
      </c>
      <c r="C932" t="s">
        <v>23</v>
      </c>
      <c r="D932">
        <v>0.02</v>
      </c>
      <c r="E932">
        <v>500.98</v>
      </c>
      <c r="F932">
        <v>41.44</v>
      </c>
      <c r="G932" t="s">
        <v>2</v>
      </c>
      <c r="H932" t="s">
        <v>3</v>
      </c>
      <c r="I932" t="s">
        <v>4</v>
      </c>
      <c r="J932" t="s">
        <v>93</v>
      </c>
      <c r="K932" t="s">
        <v>6</v>
      </c>
      <c r="L932" t="s">
        <v>1827</v>
      </c>
      <c r="M932">
        <v>0.66</v>
      </c>
      <c r="N932" t="s">
        <v>8</v>
      </c>
      <c r="O932" t="s">
        <v>35</v>
      </c>
      <c r="P932" t="s">
        <v>36</v>
      </c>
      <c r="Q932" t="s">
        <v>1526</v>
      </c>
      <c r="R932">
        <v>80229</v>
      </c>
      <c r="S932">
        <v>42088</v>
      </c>
      <c r="T932">
        <v>42088</v>
      </c>
      <c r="U932">
        <v>2568.4629</v>
      </c>
      <c r="V932">
        <v>7</v>
      </c>
      <c r="W932">
        <v>3722.41</v>
      </c>
      <c r="X932">
        <v>87811</v>
      </c>
      <c r="Y932" t="s">
        <v>3217</v>
      </c>
    </row>
    <row r="933" spans="1:25" x14ac:dyDescent="0.2">
      <c r="A933">
        <v>1557</v>
      </c>
      <c r="B933" t="s">
        <v>1828</v>
      </c>
      <c r="C933" t="s">
        <v>23</v>
      </c>
      <c r="D933">
        <v>0.09</v>
      </c>
      <c r="E933">
        <v>60.98</v>
      </c>
      <c r="F933">
        <v>49</v>
      </c>
      <c r="G933" t="s">
        <v>14</v>
      </c>
      <c r="H933" t="s">
        <v>15</v>
      </c>
      <c r="I933" t="s">
        <v>24</v>
      </c>
      <c r="J933" t="s">
        <v>71</v>
      </c>
      <c r="K933" t="s">
        <v>40</v>
      </c>
      <c r="L933" t="s">
        <v>1506</v>
      </c>
      <c r="M933">
        <v>0.59</v>
      </c>
      <c r="N933" t="s">
        <v>8</v>
      </c>
      <c r="O933" t="s">
        <v>9</v>
      </c>
      <c r="P933" t="s">
        <v>218</v>
      </c>
      <c r="Q933" t="s">
        <v>1829</v>
      </c>
      <c r="R933">
        <v>22003</v>
      </c>
      <c r="S933">
        <v>42088</v>
      </c>
      <c r="T933">
        <v>42096</v>
      </c>
      <c r="U933">
        <v>-954.75800000000004</v>
      </c>
      <c r="V933">
        <v>15</v>
      </c>
      <c r="W933">
        <v>879.62</v>
      </c>
      <c r="X933">
        <v>87426</v>
      </c>
      <c r="Y933" t="s">
        <v>3215</v>
      </c>
    </row>
    <row r="934" spans="1:25" x14ac:dyDescent="0.2">
      <c r="A934">
        <v>1557</v>
      </c>
      <c r="B934" t="s">
        <v>1828</v>
      </c>
      <c r="C934" t="s">
        <v>23</v>
      </c>
      <c r="D934">
        <v>0.05</v>
      </c>
      <c r="E934">
        <v>29.89</v>
      </c>
      <c r="F934">
        <v>1.99</v>
      </c>
      <c r="G934" t="s">
        <v>14</v>
      </c>
      <c r="H934" t="s">
        <v>15</v>
      </c>
      <c r="I934" t="s">
        <v>16</v>
      </c>
      <c r="J934" t="s">
        <v>17</v>
      </c>
      <c r="K934" t="s">
        <v>18</v>
      </c>
      <c r="L934" t="s">
        <v>419</v>
      </c>
      <c r="M934">
        <v>0.5</v>
      </c>
      <c r="N934" t="s">
        <v>8</v>
      </c>
      <c r="O934" t="s">
        <v>9</v>
      </c>
      <c r="P934" t="s">
        <v>218</v>
      </c>
      <c r="Q934" t="s">
        <v>1829</v>
      </c>
      <c r="R934">
        <v>22003</v>
      </c>
      <c r="S934">
        <v>42088</v>
      </c>
      <c r="T934">
        <v>42090</v>
      </c>
      <c r="U934">
        <v>219.4734</v>
      </c>
      <c r="V934">
        <v>12</v>
      </c>
      <c r="W934">
        <v>361.19</v>
      </c>
      <c r="X934">
        <v>87426</v>
      </c>
      <c r="Y934" t="s">
        <v>3215</v>
      </c>
    </row>
    <row r="935" spans="1:25" x14ac:dyDescent="0.2">
      <c r="A935">
        <v>1699</v>
      </c>
      <c r="B935" t="s">
        <v>1830</v>
      </c>
      <c r="C935" t="s">
        <v>23</v>
      </c>
      <c r="D935">
        <v>0.05</v>
      </c>
      <c r="E935">
        <v>3.98</v>
      </c>
      <c r="F935">
        <v>5.26</v>
      </c>
      <c r="G935" t="s">
        <v>14</v>
      </c>
      <c r="H935" t="s">
        <v>3</v>
      </c>
      <c r="I935" t="s">
        <v>24</v>
      </c>
      <c r="J935" t="s">
        <v>48</v>
      </c>
      <c r="K935" t="s">
        <v>49</v>
      </c>
      <c r="L935" t="s">
        <v>1831</v>
      </c>
      <c r="M935">
        <v>0.38</v>
      </c>
      <c r="N935" t="s">
        <v>8</v>
      </c>
      <c r="O935" t="s">
        <v>87</v>
      </c>
      <c r="P935" t="s">
        <v>296</v>
      </c>
      <c r="Q935" t="s">
        <v>1832</v>
      </c>
      <c r="R935">
        <v>19057</v>
      </c>
      <c r="S935">
        <v>42088</v>
      </c>
      <c r="T935">
        <v>42092</v>
      </c>
      <c r="U935">
        <v>-152.52449999999999</v>
      </c>
      <c r="V935">
        <v>12</v>
      </c>
      <c r="W935">
        <v>49.44</v>
      </c>
      <c r="X935">
        <v>87345</v>
      </c>
      <c r="Y935" t="s">
        <v>3218</v>
      </c>
    </row>
    <row r="936" spans="1:25" x14ac:dyDescent="0.2">
      <c r="A936">
        <v>1699</v>
      </c>
      <c r="B936" t="s">
        <v>1830</v>
      </c>
      <c r="C936" t="s">
        <v>23</v>
      </c>
      <c r="D936">
        <v>0.01</v>
      </c>
      <c r="E936">
        <v>6.48</v>
      </c>
      <c r="F936">
        <v>5.4</v>
      </c>
      <c r="G936" t="s">
        <v>14</v>
      </c>
      <c r="H936" t="s">
        <v>3</v>
      </c>
      <c r="I936" t="s">
        <v>24</v>
      </c>
      <c r="J936" t="s">
        <v>64</v>
      </c>
      <c r="K936" t="s">
        <v>49</v>
      </c>
      <c r="L936" t="s">
        <v>1833</v>
      </c>
      <c r="M936">
        <v>0.37</v>
      </c>
      <c r="N936" t="s">
        <v>8</v>
      </c>
      <c r="O936" t="s">
        <v>87</v>
      </c>
      <c r="P936" t="s">
        <v>296</v>
      </c>
      <c r="Q936" t="s">
        <v>1832</v>
      </c>
      <c r="R936">
        <v>19057</v>
      </c>
      <c r="S936">
        <v>42088</v>
      </c>
      <c r="T936">
        <v>42088</v>
      </c>
      <c r="U936">
        <v>-18.850000000000001</v>
      </c>
      <c r="V936">
        <v>2</v>
      </c>
      <c r="W936">
        <v>14.29</v>
      </c>
      <c r="X936">
        <v>87345</v>
      </c>
      <c r="Y936" t="s">
        <v>3218</v>
      </c>
    </row>
    <row r="937" spans="1:25" x14ac:dyDescent="0.2">
      <c r="A937">
        <v>290</v>
      </c>
      <c r="B937" t="s">
        <v>1834</v>
      </c>
      <c r="C937" t="s">
        <v>46</v>
      </c>
      <c r="D937">
        <v>0.04</v>
      </c>
      <c r="E937">
        <v>4.9800000000000004</v>
      </c>
      <c r="F937">
        <v>4.62</v>
      </c>
      <c r="G937" t="s">
        <v>14</v>
      </c>
      <c r="H937" t="s">
        <v>3</v>
      </c>
      <c r="I937" t="s">
        <v>16</v>
      </c>
      <c r="J937" t="s">
        <v>17</v>
      </c>
      <c r="K937" t="s">
        <v>18</v>
      </c>
      <c r="L937" t="s">
        <v>1197</v>
      </c>
      <c r="M937">
        <v>0.64</v>
      </c>
      <c r="N937" t="s">
        <v>8</v>
      </c>
      <c r="O937" t="s">
        <v>35</v>
      </c>
      <c r="P937" t="s">
        <v>36</v>
      </c>
      <c r="Q937" t="s">
        <v>1835</v>
      </c>
      <c r="R937">
        <v>80538</v>
      </c>
      <c r="S937">
        <v>42088</v>
      </c>
      <c r="T937">
        <v>42089</v>
      </c>
      <c r="U937">
        <v>-135.16</v>
      </c>
      <c r="V937">
        <v>20</v>
      </c>
      <c r="W937">
        <v>102.54</v>
      </c>
      <c r="X937">
        <v>90837</v>
      </c>
      <c r="Y937" t="s">
        <v>3217</v>
      </c>
    </row>
    <row r="938" spans="1:25" x14ac:dyDescent="0.2">
      <c r="A938">
        <v>2287</v>
      </c>
      <c r="B938" t="s">
        <v>1239</v>
      </c>
      <c r="C938" t="s">
        <v>46</v>
      </c>
      <c r="D938">
        <v>0.01</v>
      </c>
      <c r="E938">
        <v>18.97</v>
      </c>
      <c r="F938">
        <v>9.0299999999999994</v>
      </c>
      <c r="G938" t="s">
        <v>14</v>
      </c>
      <c r="H938" t="s">
        <v>70</v>
      </c>
      <c r="I938" t="s">
        <v>24</v>
      </c>
      <c r="J938" t="s">
        <v>64</v>
      </c>
      <c r="K938" t="s">
        <v>49</v>
      </c>
      <c r="L938" t="s">
        <v>606</v>
      </c>
      <c r="M938">
        <v>0.37</v>
      </c>
      <c r="N938" t="s">
        <v>8</v>
      </c>
      <c r="O938" t="s">
        <v>9</v>
      </c>
      <c r="P938" t="s">
        <v>247</v>
      </c>
      <c r="Q938" t="s">
        <v>1241</v>
      </c>
      <c r="R938">
        <v>29483</v>
      </c>
      <c r="S938">
        <v>42088</v>
      </c>
      <c r="T938">
        <v>42088</v>
      </c>
      <c r="U938">
        <v>-12.0267</v>
      </c>
      <c r="V938">
        <v>8</v>
      </c>
      <c r="W938">
        <v>164.67</v>
      </c>
      <c r="X938">
        <v>90146</v>
      </c>
      <c r="Y938" t="s">
        <v>3215</v>
      </c>
    </row>
    <row r="939" spans="1:25" x14ac:dyDescent="0.2">
      <c r="A939">
        <v>2287</v>
      </c>
      <c r="B939" t="s">
        <v>1239</v>
      </c>
      <c r="C939" t="s">
        <v>46</v>
      </c>
      <c r="D939">
        <v>0.03</v>
      </c>
      <c r="E939">
        <v>12.28</v>
      </c>
      <c r="F939">
        <v>4.8600000000000003</v>
      </c>
      <c r="G939" t="s">
        <v>14</v>
      </c>
      <c r="H939" t="s">
        <v>70</v>
      </c>
      <c r="I939" t="s">
        <v>24</v>
      </c>
      <c r="J939" t="s">
        <v>64</v>
      </c>
      <c r="K939" t="s">
        <v>49</v>
      </c>
      <c r="L939" t="s">
        <v>1836</v>
      </c>
      <c r="M939">
        <v>0.38</v>
      </c>
      <c r="N939" t="s">
        <v>8</v>
      </c>
      <c r="O939" t="s">
        <v>9</v>
      </c>
      <c r="P939" t="s">
        <v>247</v>
      </c>
      <c r="Q939" t="s">
        <v>1241</v>
      </c>
      <c r="R939">
        <v>29483</v>
      </c>
      <c r="S939">
        <v>42088</v>
      </c>
      <c r="T939">
        <v>42089</v>
      </c>
      <c r="U939">
        <v>122.508</v>
      </c>
      <c r="V939">
        <v>6</v>
      </c>
      <c r="W939">
        <v>72.739999999999995</v>
      </c>
      <c r="X939">
        <v>90146</v>
      </c>
      <c r="Y939" t="s">
        <v>3215</v>
      </c>
    </row>
    <row r="940" spans="1:25" x14ac:dyDescent="0.2">
      <c r="A940">
        <v>2287</v>
      </c>
      <c r="B940" t="s">
        <v>1239</v>
      </c>
      <c r="C940" t="s">
        <v>46</v>
      </c>
      <c r="D940">
        <v>0.05</v>
      </c>
      <c r="E940">
        <v>34.99</v>
      </c>
      <c r="F940">
        <v>7.73</v>
      </c>
      <c r="G940" t="s">
        <v>63</v>
      </c>
      <c r="H940" t="s">
        <v>70</v>
      </c>
      <c r="I940" t="s">
        <v>24</v>
      </c>
      <c r="J940" t="s">
        <v>25</v>
      </c>
      <c r="K940" t="s">
        <v>49</v>
      </c>
      <c r="L940" t="s">
        <v>1280</v>
      </c>
      <c r="M940">
        <v>0.59</v>
      </c>
      <c r="N940" t="s">
        <v>8</v>
      </c>
      <c r="O940" t="s">
        <v>9</v>
      </c>
      <c r="P940" t="s">
        <v>247</v>
      </c>
      <c r="Q940" t="s">
        <v>1241</v>
      </c>
      <c r="R940">
        <v>29483</v>
      </c>
      <c r="S940">
        <v>42088</v>
      </c>
      <c r="T940">
        <v>42090</v>
      </c>
      <c r="U940">
        <v>-12.0267</v>
      </c>
      <c r="V940">
        <v>12</v>
      </c>
      <c r="W940">
        <v>418.75</v>
      </c>
      <c r="X940">
        <v>90146</v>
      </c>
      <c r="Y940" t="s">
        <v>3215</v>
      </c>
    </row>
    <row r="941" spans="1:25" x14ac:dyDescent="0.2">
      <c r="A941">
        <v>2833</v>
      </c>
      <c r="B941" t="s">
        <v>1837</v>
      </c>
      <c r="C941" t="s">
        <v>46</v>
      </c>
      <c r="D941">
        <v>0.03</v>
      </c>
      <c r="E941">
        <v>140.97999999999999</v>
      </c>
      <c r="F941">
        <v>36.090000000000003</v>
      </c>
      <c r="G941" t="s">
        <v>2</v>
      </c>
      <c r="H941" t="s">
        <v>3</v>
      </c>
      <c r="I941" t="s">
        <v>4</v>
      </c>
      <c r="J941" t="s">
        <v>93</v>
      </c>
      <c r="K941" t="s">
        <v>6</v>
      </c>
      <c r="L941" t="s">
        <v>1838</v>
      </c>
      <c r="M941">
        <v>0.77</v>
      </c>
      <c r="N941" t="s">
        <v>8</v>
      </c>
      <c r="O941" t="s">
        <v>28</v>
      </c>
      <c r="P941" t="s">
        <v>60</v>
      </c>
      <c r="Q941" t="s">
        <v>1839</v>
      </c>
      <c r="R941">
        <v>55076</v>
      </c>
      <c r="S941">
        <v>42088</v>
      </c>
      <c r="T941">
        <v>42090</v>
      </c>
      <c r="U941">
        <v>-221.5</v>
      </c>
      <c r="V941">
        <v>4</v>
      </c>
      <c r="W941">
        <v>608.80999999999995</v>
      </c>
      <c r="X941">
        <v>91030</v>
      </c>
      <c r="Y941" t="s">
        <v>3216</v>
      </c>
    </row>
    <row r="942" spans="1:25" x14ac:dyDescent="0.2">
      <c r="A942">
        <v>2833</v>
      </c>
      <c r="B942" t="s">
        <v>1837</v>
      </c>
      <c r="C942" t="s">
        <v>46</v>
      </c>
      <c r="D942">
        <v>0.08</v>
      </c>
      <c r="E942">
        <v>65.989999999999995</v>
      </c>
      <c r="F942">
        <v>8.99</v>
      </c>
      <c r="G942" t="s">
        <v>14</v>
      </c>
      <c r="H942" t="s">
        <v>3</v>
      </c>
      <c r="I942" t="s">
        <v>16</v>
      </c>
      <c r="J942" t="s">
        <v>111</v>
      </c>
      <c r="K942" t="s">
        <v>49</v>
      </c>
      <c r="L942" t="s">
        <v>1840</v>
      </c>
      <c r="M942">
        <v>0.56000000000000005</v>
      </c>
      <c r="N942" t="s">
        <v>8</v>
      </c>
      <c r="O942" t="s">
        <v>28</v>
      </c>
      <c r="P942" t="s">
        <v>60</v>
      </c>
      <c r="Q942" t="s">
        <v>1839</v>
      </c>
      <c r="R942">
        <v>55076</v>
      </c>
      <c r="S942">
        <v>42088</v>
      </c>
      <c r="T942">
        <v>42089</v>
      </c>
      <c r="U942">
        <v>206.352</v>
      </c>
      <c r="V942">
        <v>15</v>
      </c>
      <c r="W942">
        <v>808.61</v>
      </c>
      <c r="X942">
        <v>91030</v>
      </c>
      <c r="Y942" t="s">
        <v>3216</v>
      </c>
    </row>
    <row r="943" spans="1:25" x14ac:dyDescent="0.2">
      <c r="A943">
        <v>1767</v>
      </c>
      <c r="B943" t="s">
        <v>1841</v>
      </c>
      <c r="C943" t="s">
        <v>1</v>
      </c>
      <c r="D943">
        <v>0.01</v>
      </c>
      <c r="E943">
        <v>50.98</v>
      </c>
      <c r="F943">
        <v>6.5</v>
      </c>
      <c r="G943" t="s">
        <v>14</v>
      </c>
      <c r="H943" t="s">
        <v>47</v>
      </c>
      <c r="I943" t="s">
        <v>16</v>
      </c>
      <c r="J943" t="s">
        <v>17</v>
      </c>
      <c r="K943" t="s">
        <v>49</v>
      </c>
      <c r="L943" t="s">
        <v>1842</v>
      </c>
      <c r="M943">
        <v>0.73</v>
      </c>
      <c r="N943" t="s">
        <v>8</v>
      </c>
      <c r="O943" t="s">
        <v>9</v>
      </c>
      <c r="P943" t="s">
        <v>51</v>
      </c>
      <c r="Q943" t="s">
        <v>1843</v>
      </c>
      <c r="R943">
        <v>30265</v>
      </c>
      <c r="S943">
        <v>42089</v>
      </c>
      <c r="T943">
        <v>42090</v>
      </c>
      <c r="U943">
        <v>5.3396999999999997</v>
      </c>
      <c r="V943">
        <v>16</v>
      </c>
      <c r="W943">
        <v>818.49</v>
      </c>
      <c r="X943">
        <v>89211</v>
      </c>
      <c r="Y943" t="s">
        <v>3215</v>
      </c>
    </row>
    <row r="944" spans="1:25" x14ac:dyDescent="0.2">
      <c r="A944">
        <v>2114</v>
      </c>
      <c r="B944" t="s">
        <v>1351</v>
      </c>
      <c r="C944" t="s">
        <v>1</v>
      </c>
      <c r="D944">
        <v>0.08</v>
      </c>
      <c r="E944">
        <v>6.68</v>
      </c>
      <c r="F944">
        <v>1.5</v>
      </c>
      <c r="G944" t="s">
        <v>14</v>
      </c>
      <c r="H944" t="s">
        <v>70</v>
      </c>
      <c r="I944" t="s">
        <v>24</v>
      </c>
      <c r="J944" t="s">
        <v>25</v>
      </c>
      <c r="K944" t="s">
        <v>26</v>
      </c>
      <c r="L944" t="s">
        <v>1844</v>
      </c>
      <c r="M944">
        <v>0.48</v>
      </c>
      <c r="N944" t="s">
        <v>8</v>
      </c>
      <c r="O944" t="s">
        <v>9</v>
      </c>
      <c r="P944" t="s">
        <v>218</v>
      </c>
      <c r="Q944" t="s">
        <v>1353</v>
      </c>
      <c r="R944">
        <v>23518</v>
      </c>
      <c r="S944">
        <v>42089</v>
      </c>
      <c r="T944">
        <v>42091</v>
      </c>
      <c r="U944">
        <v>-601.80399999999997</v>
      </c>
      <c r="V944">
        <v>10</v>
      </c>
      <c r="W944">
        <v>66.12</v>
      </c>
      <c r="X944">
        <v>88403</v>
      </c>
      <c r="Y944" t="s">
        <v>3215</v>
      </c>
    </row>
    <row r="945" spans="1:25" x14ac:dyDescent="0.2">
      <c r="A945">
        <v>3379</v>
      </c>
      <c r="B945" t="s">
        <v>1845</v>
      </c>
      <c r="C945" t="s">
        <v>1</v>
      </c>
      <c r="D945">
        <v>0</v>
      </c>
      <c r="E945">
        <v>19.98</v>
      </c>
      <c r="F945">
        <v>5.97</v>
      </c>
      <c r="G945" t="s">
        <v>63</v>
      </c>
      <c r="H945" t="s">
        <v>70</v>
      </c>
      <c r="I945" t="s">
        <v>24</v>
      </c>
      <c r="J945" t="s">
        <v>64</v>
      </c>
      <c r="K945" t="s">
        <v>49</v>
      </c>
      <c r="L945" t="s">
        <v>1846</v>
      </c>
      <c r="M945">
        <v>0.38</v>
      </c>
      <c r="N945" t="s">
        <v>8</v>
      </c>
      <c r="O945" t="s">
        <v>9</v>
      </c>
      <c r="P945" t="s">
        <v>51</v>
      </c>
      <c r="Q945" t="s">
        <v>1847</v>
      </c>
      <c r="R945">
        <v>30144</v>
      </c>
      <c r="S945">
        <v>42089</v>
      </c>
      <c r="T945">
        <v>42092</v>
      </c>
      <c r="U945">
        <v>-189.714</v>
      </c>
      <c r="V945">
        <v>12</v>
      </c>
      <c r="W945">
        <v>249.07</v>
      </c>
      <c r="X945">
        <v>88837</v>
      </c>
      <c r="Y945" t="s">
        <v>3215</v>
      </c>
    </row>
    <row r="946" spans="1:25" x14ac:dyDescent="0.2">
      <c r="A946">
        <v>2124</v>
      </c>
      <c r="B946" t="s">
        <v>12</v>
      </c>
      <c r="C946" t="s">
        <v>13</v>
      </c>
      <c r="D946">
        <v>0.03</v>
      </c>
      <c r="E946">
        <v>124.49</v>
      </c>
      <c r="F946">
        <v>51.94</v>
      </c>
      <c r="G946" t="s">
        <v>2</v>
      </c>
      <c r="H946" t="s">
        <v>70</v>
      </c>
      <c r="I946" t="s">
        <v>4</v>
      </c>
      <c r="J946" t="s">
        <v>5</v>
      </c>
      <c r="K946" t="s">
        <v>6</v>
      </c>
      <c r="L946" t="s">
        <v>1125</v>
      </c>
      <c r="M946">
        <v>0.63</v>
      </c>
      <c r="N946" t="s">
        <v>8</v>
      </c>
      <c r="O946" t="s">
        <v>9</v>
      </c>
      <c r="P946" t="s">
        <v>20</v>
      </c>
      <c r="Q946" t="s">
        <v>21</v>
      </c>
      <c r="R946">
        <v>72301</v>
      </c>
      <c r="S946">
        <v>42089</v>
      </c>
      <c r="T946">
        <v>42090</v>
      </c>
      <c r="U946">
        <v>18.173999999999999</v>
      </c>
      <c r="V946">
        <v>21</v>
      </c>
      <c r="W946">
        <v>2761.94</v>
      </c>
      <c r="X946">
        <v>89666</v>
      </c>
      <c r="Y946" t="s">
        <v>3215</v>
      </c>
    </row>
    <row r="947" spans="1:25" x14ac:dyDescent="0.2">
      <c r="A947">
        <v>2066</v>
      </c>
      <c r="B947" t="s">
        <v>1848</v>
      </c>
      <c r="C947" t="s">
        <v>92</v>
      </c>
      <c r="D947">
        <v>0.09</v>
      </c>
      <c r="E947">
        <v>20.89</v>
      </c>
      <c r="F947">
        <v>11.52</v>
      </c>
      <c r="G947" t="s">
        <v>14</v>
      </c>
      <c r="H947" t="s">
        <v>47</v>
      </c>
      <c r="I947" t="s">
        <v>24</v>
      </c>
      <c r="J947" t="s">
        <v>54</v>
      </c>
      <c r="K947" t="s">
        <v>49</v>
      </c>
      <c r="L947" t="s">
        <v>1849</v>
      </c>
      <c r="M947">
        <v>0.83</v>
      </c>
      <c r="N947" t="s">
        <v>8</v>
      </c>
      <c r="O947" t="s">
        <v>9</v>
      </c>
      <c r="P947" t="s">
        <v>73</v>
      </c>
      <c r="Q947" t="s">
        <v>1850</v>
      </c>
      <c r="R947">
        <v>28079</v>
      </c>
      <c r="S947">
        <v>42089</v>
      </c>
      <c r="T947">
        <v>42090</v>
      </c>
      <c r="U947">
        <v>-133.54599999999999</v>
      </c>
      <c r="V947">
        <v>7</v>
      </c>
      <c r="W947">
        <v>146.5</v>
      </c>
      <c r="X947">
        <v>85833</v>
      </c>
      <c r="Y947" t="s">
        <v>3215</v>
      </c>
    </row>
    <row r="948" spans="1:25" x14ac:dyDescent="0.2">
      <c r="A948">
        <v>2419</v>
      </c>
      <c r="B948" t="s">
        <v>1851</v>
      </c>
      <c r="C948" t="s">
        <v>46</v>
      </c>
      <c r="D948">
        <v>7.0000000000000007E-2</v>
      </c>
      <c r="E948">
        <v>225.04</v>
      </c>
      <c r="F948">
        <v>11.79</v>
      </c>
      <c r="G948" t="s">
        <v>14</v>
      </c>
      <c r="H948" t="s">
        <v>15</v>
      </c>
      <c r="I948" t="s">
        <v>24</v>
      </c>
      <c r="J948" t="s">
        <v>71</v>
      </c>
      <c r="K948" t="s">
        <v>120</v>
      </c>
      <c r="L948" t="s">
        <v>1852</v>
      </c>
      <c r="M948">
        <v>0.42</v>
      </c>
      <c r="N948" t="s">
        <v>8</v>
      </c>
      <c r="O948" t="s">
        <v>9</v>
      </c>
      <c r="P948" t="s">
        <v>218</v>
      </c>
      <c r="Q948" t="s">
        <v>1853</v>
      </c>
      <c r="R948">
        <v>23701</v>
      </c>
      <c r="S948">
        <v>42089</v>
      </c>
      <c r="T948">
        <v>42089</v>
      </c>
      <c r="U948">
        <v>-162.91800000000001</v>
      </c>
      <c r="V948">
        <v>5</v>
      </c>
      <c r="W948">
        <v>1130.1500000000001</v>
      </c>
      <c r="X948">
        <v>86751</v>
      </c>
      <c r="Y948" t="s">
        <v>3215</v>
      </c>
    </row>
    <row r="949" spans="1:25" x14ac:dyDescent="0.2">
      <c r="A949">
        <v>2419</v>
      </c>
      <c r="B949" t="s">
        <v>1851</v>
      </c>
      <c r="C949" t="s">
        <v>46</v>
      </c>
      <c r="D949">
        <v>0.03</v>
      </c>
      <c r="E949">
        <v>7.84</v>
      </c>
      <c r="F949">
        <v>4.71</v>
      </c>
      <c r="G949" t="s">
        <v>14</v>
      </c>
      <c r="H949" t="s">
        <v>15</v>
      </c>
      <c r="I949" t="s">
        <v>24</v>
      </c>
      <c r="J949" t="s">
        <v>48</v>
      </c>
      <c r="K949" t="s">
        <v>49</v>
      </c>
      <c r="L949" t="s">
        <v>655</v>
      </c>
      <c r="M949">
        <v>0.35</v>
      </c>
      <c r="N949" t="s">
        <v>8</v>
      </c>
      <c r="O949" t="s">
        <v>9</v>
      </c>
      <c r="P949" t="s">
        <v>218</v>
      </c>
      <c r="Q949" t="s">
        <v>1853</v>
      </c>
      <c r="R949">
        <v>23701</v>
      </c>
      <c r="S949">
        <v>42089</v>
      </c>
      <c r="T949">
        <v>42092</v>
      </c>
      <c r="U949">
        <v>859.71780000000001</v>
      </c>
      <c r="V949">
        <v>7</v>
      </c>
      <c r="W949">
        <v>54.37</v>
      </c>
      <c r="X949">
        <v>86751</v>
      </c>
      <c r="Y949" t="s">
        <v>3215</v>
      </c>
    </row>
    <row r="950" spans="1:25" x14ac:dyDescent="0.2">
      <c r="A950">
        <v>2773</v>
      </c>
      <c r="B950" t="s">
        <v>1854</v>
      </c>
      <c r="C950" t="s">
        <v>46</v>
      </c>
      <c r="D950">
        <v>0.1</v>
      </c>
      <c r="E950">
        <v>5.18</v>
      </c>
      <c r="F950">
        <v>5.74</v>
      </c>
      <c r="G950" t="s">
        <v>14</v>
      </c>
      <c r="H950" t="s">
        <v>70</v>
      </c>
      <c r="I950" t="s">
        <v>24</v>
      </c>
      <c r="J950" t="s">
        <v>48</v>
      </c>
      <c r="K950" t="s">
        <v>49</v>
      </c>
      <c r="L950" t="s">
        <v>826</v>
      </c>
      <c r="M950">
        <v>0.36</v>
      </c>
      <c r="N950" t="s">
        <v>8</v>
      </c>
      <c r="O950" t="s">
        <v>35</v>
      </c>
      <c r="P950" t="s">
        <v>66</v>
      </c>
      <c r="Q950" t="s">
        <v>1586</v>
      </c>
      <c r="R950">
        <v>94568</v>
      </c>
      <c r="S950">
        <v>42089</v>
      </c>
      <c r="T950">
        <v>42091</v>
      </c>
      <c r="U950">
        <v>-29.003</v>
      </c>
      <c r="V950">
        <v>2</v>
      </c>
      <c r="W950">
        <v>10.96</v>
      </c>
      <c r="X950">
        <v>91584</v>
      </c>
      <c r="Y950" t="s">
        <v>3217</v>
      </c>
    </row>
    <row r="951" spans="1:25" x14ac:dyDescent="0.2">
      <c r="A951">
        <v>2059</v>
      </c>
      <c r="B951" t="s">
        <v>592</v>
      </c>
      <c r="C951" t="s">
        <v>1</v>
      </c>
      <c r="D951">
        <v>0.1</v>
      </c>
      <c r="E951">
        <v>9.85</v>
      </c>
      <c r="F951">
        <v>4.82</v>
      </c>
      <c r="G951" t="s">
        <v>14</v>
      </c>
      <c r="H951" t="s">
        <v>70</v>
      </c>
      <c r="I951" t="s">
        <v>24</v>
      </c>
      <c r="J951" t="s">
        <v>25</v>
      </c>
      <c r="K951" t="s">
        <v>26</v>
      </c>
      <c r="L951" t="s">
        <v>1855</v>
      </c>
      <c r="M951">
        <v>0.47</v>
      </c>
      <c r="N951" t="s">
        <v>8</v>
      </c>
      <c r="O951" t="s">
        <v>9</v>
      </c>
      <c r="P951" t="s">
        <v>73</v>
      </c>
      <c r="Q951" t="s">
        <v>593</v>
      </c>
      <c r="R951">
        <v>27260</v>
      </c>
      <c r="S951">
        <v>42090</v>
      </c>
      <c r="T951">
        <v>42091</v>
      </c>
      <c r="U951">
        <v>374.904</v>
      </c>
      <c r="V951">
        <v>12</v>
      </c>
      <c r="W951">
        <v>114.91</v>
      </c>
      <c r="X951">
        <v>88041</v>
      </c>
      <c r="Y951" t="s">
        <v>3215</v>
      </c>
    </row>
    <row r="952" spans="1:25" x14ac:dyDescent="0.2">
      <c r="A952">
        <v>2059</v>
      </c>
      <c r="B952" t="s">
        <v>592</v>
      </c>
      <c r="C952" t="s">
        <v>1</v>
      </c>
      <c r="D952">
        <v>0.04</v>
      </c>
      <c r="E952">
        <v>125.99</v>
      </c>
      <c r="F952">
        <v>7.69</v>
      </c>
      <c r="G952" t="s">
        <v>14</v>
      </c>
      <c r="H952" t="s">
        <v>70</v>
      </c>
      <c r="I952" t="s">
        <v>16</v>
      </c>
      <c r="J952" t="s">
        <v>111</v>
      </c>
      <c r="K952" t="s">
        <v>49</v>
      </c>
      <c r="L952" t="s">
        <v>1025</v>
      </c>
      <c r="M952">
        <v>0.57999999999999996</v>
      </c>
      <c r="N952" t="s">
        <v>8</v>
      </c>
      <c r="O952" t="s">
        <v>9</v>
      </c>
      <c r="P952" t="s">
        <v>73</v>
      </c>
      <c r="Q952" t="s">
        <v>593</v>
      </c>
      <c r="R952">
        <v>27260</v>
      </c>
      <c r="S952">
        <v>42090</v>
      </c>
      <c r="T952">
        <v>42091</v>
      </c>
      <c r="U952">
        <v>-528.83600000000001</v>
      </c>
      <c r="V952">
        <v>9</v>
      </c>
      <c r="W952">
        <v>934.52</v>
      </c>
      <c r="X952">
        <v>88041</v>
      </c>
      <c r="Y952" t="s">
        <v>3215</v>
      </c>
    </row>
    <row r="953" spans="1:25" x14ac:dyDescent="0.2">
      <c r="A953">
        <v>32</v>
      </c>
      <c r="B953" t="s">
        <v>620</v>
      </c>
      <c r="C953" t="s">
        <v>13</v>
      </c>
      <c r="D953">
        <v>0.01</v>
      </c>
      <c r="E953">
        <v>17.98</v>
      </c>
      <c r="F953">
        <v>8.51</v>
      </c>
      <c r="G953" t="s">
        <v>14</v>
      </c>
      <c r="H953" t="s">
        <v>70</v>
      </c>
      <c r="I953" t="s">
        <v>16</v>
      </c>
      <c r="J953" t="s">
        <v>32</v>
      </c>
      <c r="K953" t="s">
        <v>120</v>
      </c>
      <c r="L953" t="s">
        <v>1856</v>
      </c>
      <c r="M953">
        <v>0.4</v>
      </c>
      <c r="N953" t="s">
        <v>8</v>
      </c>
      <c r="O953" t="s">
        <v>35</v>
      </c>
      <c r="P953" t="s">
        <v>115</v>
      </c>
      <c r="Q953" t="s">
        <v>622</v>
      </c>
      <c r="R953">
        <v>97526</v>
      </c>
      <c r="S953">
        <v>42090</v>
      </c>
      <c r="T953">
        <v>42091</v>
      </c>
      <c r="U953">
        <v>-35.878799999999998</v>
      </c>
      <c r="V953">
        <v>2</v>
      </c>
      <c r="W953">
        <v>40.17</v>
      </c>
      <c r="X953">
        <v>89200</v>
      </c>
      <c r="Y953" t="s">
        <v>3217</v>
      </c>
    </row>
    <row r="954" spans="1:25" x14ac:dyDescent="0.2">
      <c r="A954">
        <v>234</v>
      </c>
      <c r="B954" t="s">
        <v>961</v>
      </c>
      <c r="C954" t="s">
        <v>13</v>
      </c>
      <c r="D954">
        <v>0.03</v>
      </c>
      <c r="E954">
        <v>28.53</v>
      </c>
      <c r="F954">
        <v>1.49</v>
      </c>
      <c r="G954" t="s">
        <v>14</v>
      </c>
      <c r="H954" t="s">
        <v>3</v>
      </c>
      <c r="I954" t="s">
        <v>24</v>
      </c>
      <c r="J954" t="s">
        <v>48</v>
      </c>
      <c r="K954" t="s">
        <v>49</v>
      </c>
      <c r="L954" t="s">
        <v>1808</v>
      </c>
      <c r="M954">
        <v>0.38</v>
      </c>
      <c r="N954" t="s">
        <v>8</v>
      </c>
      <c r="O954" t="s">
        <v>28</v>
      </c>
      <c r="P954" t="s">
        <v>189</v>
      </c>
      <c r="Q954" t="s">
        <v>713</v>
      </c>
      <c r="R954">
        <v>50208</v>
      </c>
      <c r="S954">
        <v>42090</v>
      </c>
      <c r="T954">
        <v>42092</v>
      </c>
      <c r="U954">
        <v>136.33709999999999</v>
      </c>
      <c r="V954">
        <v>7</v>
      </c>
      <c r="W954">
        <v>197.59</v>
      </c>
      <c r="X954">
        <v>90238</v>
      </c>
      <c r="Y954" t="s">
        <v>3216</v>
      </c>
    </row>
    <row r="955" spans="1:25" x14ac:dyDescent="0.2">
      <c r="A955">
        <v>234</v>
      </c>
      <c r="B955" t="s">
        <v>961</v>
      </c>
      <c r="C955" t="s">
        <v>13</v>
      </c>
      <c r="D955">
        <v>0.01</v>
      </c>
      <c r="E955">
        <v>15.28</v>
      </c>
      <c r="F955">
        <v>1.99</v>
      </c>
      <c r="G955" t="s">
        <v>14</v>
      </c>
      <c r="H955" t="s">
        <v>3</v>
      </c>
      <c r="I955" t="s">
        <v>16</v>
      </c>
      <c r="J955" t="s">
        <v>17</v>
      </c>
      <c r="K955" t="s">
        <v>18</v>
      </c>
      <c r="L955" t="s">
        <v>488</v>
      </c>
      <c r="M955">
        <v>0.42</v>
      </c>
      <c r="N955" t="s">
        <v>8</v>
      </c>
      <c r="O955" t="s">
        <v>28</v>
      </c>
      <c r="P955" t="s">
        <v>189</v>
      </c>
      <c r="Q955" t="s">
        <v>713</v>
      </c>
      <c r="R955">
        <v>50208</v>
      </c>
      <c r="S955">
        <v>42090</v>
      </c>
      <c r="T955">
        <v>42092</v>
      </c>
      <c r="U955">
        <v>-12.46</v>
      </c>
      <c r="V955">
        <v>2</v>
      </c>
      <c r="W955">
        <v>33.04</v>
      </c>
      <c r="X955">
        <v>90238</v>
      </c>
      <c r="Y955" t="s">
        <v>3216</v>
      </c>
    </row>
    <row r="956" spans="1:25" x14ac:dyDescent="0.2">
      <c r="A956">
        <v>920</v>
      </c>
      <c r="B956" t="s">
        <v>1857</v>
      </c>
      <c r="C956" t="s">
        <v>23</v>
      </c>
      <c r="D956">
        <v>0.1</v>
      </c>
      <c r="E956">
        <v>15.98</v>
      </c>
      <c r="F956">
        <v>4</v>
      </c>
      <c r="G956" t="s">
        <v>14</v>
      </c>
      <c r="H956" t="s">
        <v>70</v>
      </c>
      <c r="I956" t="s">
        <v>16</v>
      </c>
      <c r="J956" t="s">
        <v>17</v>
      </c>
      <c r="K956" t="s">
        <v>49</v>
      </c>
      <c r="L956" t="s">
        <v>1858</v>
      </c>
      <c r="M956">
        <v>0.37</v>
      </c>
      <c r="N956" t="s">
        <v>8</v>
      </c>
      <c r="O956" t="s">
        <v>35</v>
      </c>
      <c r="P956" t="s">
        <v>66</v>
      </c>
      <c r="Q956" t="s">
        <v>1205</v>
      </c>
      <c r="R956">
        <v>92374</v>
      </c>
      <c r="S956">
        <v>42090</v>
      </c>
      <c r="T956">
        <v>42095</v>
      </c>
      <c r="U956">
        <v>92.722200000000001</v>
      </c>
      <c r="V956">
        <v>9</v>
      </c>
      <c r="W956">
        <v>134.38</v>
      </c>
      <c r="X956">
        <v>90491</v>
      </c>
      <c r="Y956" t="s">
        <v>3217</v>
      </c>
    </row>
    <row r="957" spans="1:25" x14ac:dyDescent="0.2">
      <c r="A957">
        <v>696</v>
      </c>
      <c r="B957" t="s">
        <v>1859</v>
      </c>
      <c r="C957" t="s">
        <v>92</v>
      </c>
      <c r="D957">
        <v>0.06</v>
      </c>
      <c r="E957">
        <v>8.1199999999999992</v>
      </c>
      <c r="F957">
        <v>2.83</v>
      </c>
      <c r="G957" t="s">
        <v>14</v>
      </c>
      <c r="H957" t="s">
        <v>70</v>
      </c>
      <c r="I957" t="s">
        <v>16</v>
      </c>
      <c r="J957" t="s">
        <v>17</v>
      </c>
      <c r="K957" t="s">
        <v>18</v>
      </c>
      <c r="L957" t="s">
        <v>1674</v>
      </c>
      <c r="M957">
        <v>0.77</v>
      </c>
      <c r="N957" t="s">
        <v>8</v>
      </c>
      <c r="O957" t="s">
        <v>28</v>
      </c>
      <c r="P957" t="s">
        <v>29</v>
      </c>
      <c r="Q957" t="s">
        <v>1860</v>
      </c>
      <c r="R957">
        <v>46307</v>
      </c>
      <c r="S957">
        <v>42090</v>
      </c>
      <c r="T957">
        <v>42091</v>
      </c>
      <c r="U957">
        <v>-82.83</v>
      </c>
      <c r="V957">
        <v>10</v>
      </c>
      <c r="W957">
        <v>78.540000000000006</v>
      </c>
      <c r="X957">
        <v>89847</v>
      </c>
      <c r="Y957" t="s">
        <v>3216</v>
      </c>
    </row>
    <row r="958" spans="1:25" x14ac:dyDescent="0.2">
      <c r="A958">
        <v>696</v>
      </c>
      <c r="B958" t="s">
        <v>1859</v>
      </c>
      <c r="C958" t="s">
        <v>92</v>
      </c>
      <c r="D958">
        <v>0.05</v>
      </c>
      <c r="E958">
        <v>51.65</v>
      </c>
      <c r="F958">
        <v>18.45</v>
      </c>
      <c r="G958" t="s">
        <v>14</v>
      </c>
      <c r="H958" t="s">
        <v>70</v>
      </c>
      <c r="I958" t="s">
        <v>4</v>
      </c>
      <c r="J958" t="s">
        <v>102</v>
      </c>
      <c r="K958" t="s">
        <v>120</v>
      </c>
      <c r="L958" t="s">
        <v>1861</v>
      </c>
      <c r="M958">
        <v>0.65</v>
      </c>
      <c r="N958" t="s">
        <v>8</v>
      </c>
      <c r="O958" t="s">
        <v>28</v>
      </c>
      <c r="P958" t="s">
        <v>29</v>
      </c>
      <c r="Q958" t="s">
        <v>1860</v>
      </c>
      <c r="R958">
        <v>46307</v>
      </c>
      <c r="S958">
        <v>42090</v>
      </c>
      <c r="T958">
        <v>42091</v>
      </c>
      <c r="U958">
        <v>25.04</v>
      </c>
      <c r="V958">
        <v>12</v>
      </c>
      <c r="W958">
        <v>605.1</v>
      </c>
      <c r="X958">
        <v>89847</v>
      </c>
      <c r="Y958" t="s">
        <v>3216</v>
      </c>
    </row>
    <row r="959" spans="1:25" x14ac:dyDescent="0.2">
      <c r="A959">
        <v>697</v>
      </c>
      <c r="B959" t="s">
        <v>1017</v>
      </c>
      <c r="C959" t="s">
        <v>92</v>
      </c>
      <c r="D959">
        <v>0.1</v>
      </c>
      <c r="E959">
        <v>175.99</v>
      </c>
      <c r="F959">
        <v>8.99</v>
      </c>
      <c r="G959" t="s">
        <v>14</v>
      </c>
      <c r="H959" t="s">
        <v>70</v>
      </c>
      <c r="I959" t="s">
        <v>16</v>
      </c>
      <c r="J959" t="s">
        <v>111</v>
      </c>
      <c r="K959" t="s">
        <v>49</v>
      </c>
      <c r="L959" t="s">
        <v>1155</v>
      </c>
      <c r="M959">
        <v>0.56999999999999995</v>
      </c>
      <c r="N959" t="s">
        <v>8</v>
      </c>
      <c r="O959" t="s">
        <v>28</v>
      </c>
      <c r="P959" t="s">
        <v>29</v>
      </c>
      <c r="Q959" t="s">
        <v>1018</v>
      </c>
      <c r="R959">
        <v>46312</v>
      </c>
      <c r="S959">
        <v>42090</v>
      </c>
      <c r="T959">
        <v>42091</v>
      </c>
      <c r="U959">
        <v>928.96079999999995</v>
      </c>
      <c r="V959">
        <v>10</v>
      </c>
      <c r="W959">
        <v>1346.32</v>
      </c>
      <c r="X959">
        <v>89847</v>
      </c>
      <c r="Y959" t="s">
        <v>3216</v>
      </c>
    </row>
    <row r="960" spans="1:25" x14ac:dyDescent="0.2">
      <c r="A960">
        <v>698</v>
      </c>
      <c r="B960" t="s">
        <v>1019</v>
      </c>
      <c r="C960" t="s">
        <v>92</v>
      </c>
      <c r="D960">
        <v>0.06</v>
      </c>
      <c r="E960">
        <v>8.1199999999999992</v>
      </c>
      <c r="F960">
        <v>2.83</v>
      </c>
      <c r="G960" t="s">
        <v>14</v>
      </c>
      <c r="H960" t="s">
        <v>70</v>
      </c>
      <c r="I960" t="s">
        <v>16</v>
      </c>
      <c r="J960" t="s">
        <v>17</v>
      </c>
      <c r="K960" t="s">
        <v>18</v>
      </c>
      <c r="L960" t="s">
        <v>1674</v>
      </c>
      <c r="M960">
        <v>0.77</v>
      </c>
      <c r="N960" t="s">
        <v>8</v>
      </c>
      <c r="O960" t="s">
        <v>35</v>
      </c>
      <c r="P960" t="s">
        <v>42</v>
      </c>
      <c r="Q960" t="s">
        <v>118</v>
      </c>
      <c r="R960">
        <v>98105</v>
      </c>
      <c r="S960">
        <v>42090</v>
      </c>
      <c r="T960">
        <v>42091</v>
      </c>
      <c r="U960">
        <v>-82.83</v>
      </c>
      <c r="V960">
        <v>41</v>
      </c>
      <c r="W960">
        <v>322.02999999999997</v>
      </c>
      <c r="X960">
        <v>32869</v>
      </c>
      <c r="Y960" t="s">
        <v>3217</v>
      </c>
    </row>
    <row r="961" spans="1:25" x14ac:dyDescent="0.2">
      <c r="A961">
        <v>698</v>
      </c>
      <c r="B961" t="s">
        <v>1019</v>
      </c>
      <c r="C961" t="s">
        <v>92</v>
      </c>
      <c r="D961">
        <v>0.05</v>
      </c>
      <c r="E961">
        <v>51.65</v>
      </c>
      <c r="F961">
        <v>18.45</v>
      </c>
      <c r="G961" t="s">
        <v>14</v>
      </c>
      <c r="H961" t="s">
        <v>70</v>
      </c>
      <c r="I961" t="s">
        <v>4</v>
      </c>
      <c r="J961" t="s">
        <v>102</v>
      </c>
      <c r="K961" t="s">
        <v>120</v>
      </c>
      <c r="L961" t="s">
        <v>1861</v>
      </c>
      <c r="M961">
        <v>0.65</v>
      </c>
      <c r="N961" t="s">
        <v>8</v>
      </c>
      <c r="O961" t="s">
        <v>35</v>
      </c>
      <c r="P961" t="s">
        <v>42</v>
      </c>
      <c r="Q961" t="s">
        <v>118</v>
      </c>
      <c r="R961">
        <v>98105</v>
      </c>
      <c r="S961">
        <v>42090</v>
      </c>
      <c r="T961">
        <v>42091</v>
      </c>
      <c r="U961">
        <v>25.04</v>
      </c>
      <c r="V961">
        <v>49</v>
      </c>
      <c r="W961">
        <v>2470.84</v>
      </c>
      <c r="X961">
        <v>32869</v>
      </c>
      <c r="Y961" t="s">
        <v>3217</v>
      </c>
    </row>
    <row r="962" spans="1:25" x14ac:dyDescent="0.2">
      <c r="A962">
        <v>698</v>
      </c>
      <c r="B962" t="s">
        <v>1019</v>
      </c>
      <c r="C962" t="s">
        <v>92</v>
      </c>
      <c r="D962">
        <v>0.1</v>
      </c>
      <c r="E962">
        <v>175.99</v>
      </c>
      <c r="F962">
        <v>8.99</v>
      </c>
      <c r="G962" t="s">
        <v>14</v>
      </c>
      <c r="H962" t="s">
        <v>70</v>
      </c>
      <c r="I962" t="s">
        <v>16</v>
      </c>
      <c r="J962" t="s">
        <v>111</v>
      </c>
      <c r="K962" t="s">
        <v>49</v>
      </c>
      <c r="L962" t="s">
        <v>1155</v>
      </c>
      <c r="M962">
        <v>0.56999999999999995</v>
      </c>
      <c r="N962" t="s">
        <v>8</v>
      </c>
      <c r="O962" t="s">
        <v>35</v>
      </c>
      <c r="P962" t="s">
        <v>42</v>
      </c>
      <c r="Q962" t="s">
        <v>118</v>
      </c>
      <c r="R962">
        <v>98105</v>
      </c>
      <c r="S962">
        <v>42090</v>
      </c>
      <c r="T962">
        <v>42091</v>
      </c>
      <c r="U962">
        <v>930.98699999999997</v>
      </c>
      <c r="V962">
        <v>39</v>
      </c>
      <c r="W962">
        <v>5250.66</v>
      </c>
      <c r="X962">
        <v>32869</v>
      </c>
      <c r="Y962" t="s">
        <v>3217</v>
      </c>
    </row>
    <row r="963" spans="1:25" x14ac:dyDescent="0.2">
      <c r="A963">
        <v>1625</v>
      </c>
      <c r="B963" t="s">
        <v>1199</v>
      </c>
      <c r="C963" t="s">
        <v>92</v>
      </c>
      <c r="D963">
        <v>0.08</v>
      </c>
      <c r="E963">
        <v>213.45</v>
      </c>
      <c r="F963">
        <v>14.7</v>
      </c>
      <c r="G963" t="s">
        <v>2</v>
      </c>
      <c r="H963" t="s">
        <v>47</v>
      </c>
      <c r="I963" t="s">
        <v>16</v>
      </c>
      <c r="J963" t="s">
        <v>32</v>
      </c>
      <c r="K963" t="s">
        <v>33</v>
      </c>
      <c r="L963" t="s">
        <v>156</v>
      </c>
      <c r="M963">
        <v>0.59</v>
      </c>
      <c r="N963" t="s">
        <v>8</v>
      </c>
      <c r="O963" t="s">
        <v>87</v>
      </c>
      <c r="P963" t="s">
        <v>88</v>
      </c>
      <c r="Q963" t="s">
        <v>1201</v>
      </c>
      <c r="R963">
        <v>11542</v>
      </c>
      <c r="S963">
        <v>42090</v>
      </c>
      <c r="T963">
        <v>42092</v>
      </c>
      <c r="U963">
        <v>1674.7542000000001</v>
      </c>
      <c r="V963">
        <v>12</v>
      </c>
      <c r="W963">
        <v>2427.1799999999998</v>
      </c>
      <c r="X963">
        <v>90600</v>
      </c>
      <c r="Y963" t="s">
        <v>3218</v>
      </c>
    </row>
    <row r="964" spans="1:25" x14ac:dyDescent="0.2">
      <c r="A964">
        <v>1625</v>
      </c>
      <c r="B964" t="s">
        <v>1199</v>
      </c>
      <c r="C964" t="s">
        <v>92</v>
      </c>
      <c r="D964">
        <v>0.1</v>
      </c>
      <c r="E964">
        <v>55.98</v>
      </c>
      <c r="F964">
        <v>13.88</v>
      </c>
      <c r="G964" t="s">
        <v>14</v>
      </c>
      <c r="H964" t="s">
        <v>47</v>
      </c>
      <c r="I964" t="s">
        <v>24</v>
      </c>
      <c r="J964" t="s">
        <v>64</v>
      </c>
      <c r="K964" t="s">
        <v>49</v>
      </c>
      <c r="L964" t="s">
        <v>1862</v>
      </c>
      <c r="M964">
        <v>0.36</v>
      </c>
      <c r="N964" t="s">
        <v>8</v>
      </c>
      <c r="O964" t="s">
        <v>87</v>
      </c>
      <c r="P964" t="s">
        <v>88</v>
      </c>
      <c r="Q964" t="s">
        <v>1201</v>
      </c>
      <c r="R964">
        <v>11542</v>
      </c>
      <c r="S964">
        <v>42090</v>
      </c>
      <c r="T964">
        <v>42092</v>
      </c>
      <c r="U964">
        <v>300.04649999999998</v>
      </c>
      <c r="V964">
        <v>8</v>
      </c>
      <c r="W964">
        <v>434.85</v>
      </c>
      <c r="X964">
        <v>90600</v>
      </c>
      <c r="Y964" t="s">
        <v>3218</v>
      </c>
    </row>
    <row r="965" spans="1:25" x14ac:dyDescent="0.2">
      <c r="A965">
        <v>1625</v>
      </c>
      <c r="B965" t="s">
        <v>1199</v>
      </c>
      <c r="C965" t="s">
        <v>92</v>
      </c>
      <c r="D965">
        <v>0</v>
      </c>
      <c r="E965">
        <v>16.059999999999999</v>
      </c>
      <c r="F965">
        <v>8.34</v>
      </c>
      <c r="G965" t="s">
        <v>14</v>
      </c>
      <c r="H965" t="s">
        <v>47</v>
      </c>
      <c r="I965" t="s">
        <v>24</v>
      </c>
      <c r="J965" t="s">
        <v>54</v>
      </c>
      <c r="K965" t="s">
        <v>49</v>
      </c>
      <c r="L965" t="s">
        <v>1863</v>
      </c>
      <c r="M965">
        <v>0.59</v>
      </c>
      <c r="N965" t="s">
        <v>8</v>
      </c>
      <c r="O965" t="s">
        <v>87</v>
      </c>
      <c r="P965" t="s">
        <v>88</v>
      </c>
      <c r="Q965" t="s">
        <v>1201</v>
      </c>
      <c r="R965">
        <v>11542</v>
      </c>
      <c r="S965">
        <v>42090</v>
      </c>
      <c r="T965">
        <v>42091</v>
      </c>
      <c r="U965">
        <v>-28.09</v>
      </c>
      <c r="V965">
        <v>1</v>
      </c>
      <c r="W965">
        <v>19.16</v>
      </c>
      <c r="X965">
        <v>90600</v>
      </c>
      <c r="Y965" t="s">
        <v>3218</v>
      </c>
    </row>
    <row r="966" spans="1:25" x14ac:dyDescent="0.2">
      <c r="A966">
        <v>1917</v>
      </c>
      <c r="B966" t="s">
        <v>1432</v>
      </c>
      <c r="C966" t="s">
        <v>92</v>
      </c>
      <c r="D966">
        <v>0.08</v>
      </c>
      <c r="E966">
        <v>18.7</v>
      </c>
      <c r="F966">
        <v>8.99</v>
      </c>
      <c r="G966" t="s">
        <v>14</v>
      </c>
      <c r="H966" t="s">
        <v>47</v>
      </c>
      <c r="I966" t="s">
        <v>4</v>
      </c>
      <c r="J966" t="s">
        <v>102</v>
      </c>
      <c r="K966" t="s">
        <v>18</v>
      </c>
      <c r="L966" t="s">
        <v>1864</v>
      </c>
      <c r="M966">
        <v>0.47</v>
      </c>
      <c r="N966" t="s">
        <v>8</v>
      </c>
      <c r="O966" t="s">
        <v>9</v>
      </c>
      <c r="P966" t="s">
        <v>20</v>
      </c>
      <c r="Q966" t="s">
        <v>1434</v>
      </c>
      <c r="R966">
        <v>72113</v>
      </c>
      <c r="S966">
        <v>42090</v>
      </c>
      <c r="T966">
        <v>42091</v>
      </c>
      <c r="U966">
        <v>16.136399999999998</v>
      </c>
      <c r="V966">
        <v>7</v>
      </c>
      <c r="W966">
        <v>132.22999999999999</v>
      </c>
      <c r="X966">
        <v>85894</v>
      </c>
      <c r="Y966" t="s">
        <v>3215</v>
      </c>
    </row>
    <row r="967" spans="1:25" x14ac:dyDescent="0.2">
      <c r="A967">
        <v>1072</v>
      </c>
      <c r="B967" t="s">
        <v>1865</v>
      </c>
      <c r="C967" t="s">
        <v>46</v>
      </c>
      <c r="D967">
        <v>0.01</v>
      </c>
      <c r="E967">
        <v>150.88999999999999</v>
      </c>
      <c r="F967">
        <v>60.2</v>
      </c>
      <c r="G967" t="s">
        <v>2</v>
      </c>
      <c r="H967" t="s">
        <v>70</v>
      </c>
      <c r="I967" t="s">
        <v>4</v>
      </c>
      <c r="J967" t="s">
        <v>85</v>
      </c>
      <c r="K967" t="s">
        <v>33</v>
      </c>
      <c r="L967" t="s">
        <v>1279</v>
      </c>
      <c r="M967">
        <v>0.77</v>
      </c>
      <c r="N967" t="s">
        <v>8</v>
      </c>
      <c r="O967" t="s">
        <v>87</v>
      </c>
      <c r="P967" t="s">
        <v>296</v>
      </c>
      <c r="Q967" t="s">
        <v>1866</v>
      </c>
      <c r="R967">
        <v>18018</v>
      </c>
      <c r="S967">
        <v>42090</v>
      </c>
      <c r="T967">
        <v>42093</v>
      </c>
      <c r="U967">
        <v>-505.76</v>
      </c>
      <c r="V967">
        <v>3</v>
      </c>
      <c r="W967">
        <v>473.53</v>
      </c>
      <c r="X967">
        <v>89631</v>
      </c>
      <c r="Y967" t="s">
        <v>3218</v>
      </c>
    </row>
    <row r="968" spans="1:25" x14ac:dyDescent="0.2">
      <c r="A968">
        <v>1481</v>
      </c>
      <c r="B968" t="s">
        <v>1867</v>
      </c>
      <c r="C968" t="s">
        <v>46</v>
      </c>
      <c r="D968">
        <v>7.0000000000000007E-2</v>
      </c>
      <c r="E968">
        <v>8.9499999999999993</v>
      </c>
      <c r="F968">
        <v>2.0099999999999998</v>
      </c>
      <c r="G968" t="s">
        <v>14</v>
      </c>
      <c r="H968" t="s">
        <v>70</v>
      </c>
      <c r="I968" t="s">
        <v>24</v>
      </c>
      <c r="J968" t="s">
        <v>64</v>
      </c>
      <c r="K968" t="s">
        <v>26</v>
      </c>
      <c r="L968" t="s">
        <v>1868</v>
      </c>
      <c r="M968">
        <v>0.39</v>
      </c>
      <c r="N968" t="s">
        <v>8</v>
      </c>
      <c r="O968" t="s">
        <v>35</v>
      </c>
      <c r="P968" t="s">
        <v>66</v>
      </c>
      <c r="Q968" t="s">
        <v>76</v>
      </c>
      <c r="R968">
        <v>90049</v>
      </c>
      <c r="S968">
        <v>42090</v>
      </c>
      <c r="T968">
        <v>42091</v>
      </c>
      <c r="U968">
        <v>91.73</v>
      </c>
      <c r="V968">
        <v>36</v>
      </c>
      <c r="W968">
        <v>307.64999999999998</v>
      </c>
      <c r="X968">
        <v>53953</v>
      </c>
      <c r="Y968" t="s">
        <v>3217</v>
      </c>
    </row>
    <row r="969" spans="1:25" x14ac:dyDescent="0.2">
      <c r="A969">
        <v>1482</v>
      </c>
      <c r="B969" t="s">
        <v>1414</v>
      </c>
      <c r="C969" t="s">
        <v>46</v>
      </c>
      <c r="D969">
        <v>7.0000000000000007E-2</v>
      </c>
      <c r="E969">
        <v>8.9499999999999993</v>
      </c>
      <c r="F969">
        <v>2.0099999999999998</v>
      </c>
      <c r="G969" t="s">
        <v>14</v>
      </c>
      <c r="H969" t="s">
        <v>70</v>
      </c>
      <c r="I969" t="s">
        <v>24</v>
      </c>
      <c r="J969" t="s">
        <v>64</v>
      </c>
      <c r="K969" t="s">
        <v>26</v>
      </c>
      <c r="L969" t="s">
        <v>1868</v>
      </c>
      <c r="M969">
        <v>0.39</v>
      </c>
      <c r="N969" t="s">
        <v>8</v>
      </c>
      <c r="O969" t="s">
        <v>28</v>
      </c>
      <c r="P969" t="s">
        <v>265</v>
      </c>
      <c r="Q969" t="s">
        <v>970</v>
      </c>
      <c r="R969">
        <v>48708</v>
      </c>
      <c r="S969">
        <v>42090</v>
      </c>
      <c r="T969">
        <v>42091</v>
      </c>
      <c r="U969">
        <v>53.067900000000002</v>
      </c>
      <c r="V969">
        <v>9</v>
      </c>
      <c r="W969">
        <v>76.91</v>
      </c>
      <c r="X969">
        <v>91362</v>
      </c>
      <c r="Y969" t="s">
        <v>3216</v>
      </c>
    </row>
    <row r="970" spans="1:25" x14ac:dyDescent="0.2">
      <c r="A970">
        <v>3354</v>
      </c>
      <c r="B970" t="s">
        <v>1869</v>
      </c>
      <c r="C970" t="s">
        <v>46</v>
      </c>
      <c r="D970">
        <v>0.04</v>
      </c>
      <c r="E970">
        <v>3.69</v>
      </c>
      <c r="F970">
        <v>0.5</v>
      </c>
      <c r="G970" t="s">
        <v>14</v>
      </c>
      <c r="H970" t="s">
        <v>70</v>
      </c>
      <c r="I970" t="s">
        <v>24</v>
      </c>
      <c r="J970" t="s">
        <v>128</v>
      </c>
      <c r="K970" t="s">
        <v>49</v>
      </c>
      <c r="L970" t="s">
        <v>1870</v>
      </c>
      <c r="M970">
        <v>0.38</v>
      </c>
      <c r="N970" t="s">
        <v>8</v>
      </c>
      <c r="O970" t="s">
        <v>35</v>
      </c>
      <c r="P970" t="s">
        <v>66</v>
      </c>
      <c r="Q970" t="s">
        <v>1871</v>
      </c>
      <c r="R970">
        <v>92231</v>
      </c>
      <c r="S970">
        <v>42090</v>
      </c>
      <c r="T970">
        <v>42092</v>
      </c>
      <c r="U970">
        <v>47.527200000000001</v>
      </c>
      <c r="V970">
        <v>19</v>
      </c>
      <c r="W970">
        <v>68.88</v>
      </c>
      <c r="X970">
        <v>88590</v>
      </c>
      <c r="Y970" t="s">
        <v>3217</v>
      </c>
    </row>
    <row r="971" spans="1:25" x14ac:dyDescent="0.2">
      <c r="A971">
        <v>2668</v>
      </c>
      <c r="B971" t="s">
        <v>1872</v>
      </c>
      <c r="C971" t="s">
        <v>13</v>
      </c>
      <c r="D971">
        <v>0.04</v>
      </c>
      <c r="E971">
        <v>10.4</v>
      </c>
      <c r="F971">
        <v>5.4</v>
      </c>
      <c r="G971" t="s">
        <v>14</v>
      </c>
      <c r="H971" t="s">
        <v>70</v>
      </c>
      <c r="I971" t="s">
        <v>4</v>
      </c>
      <c r="J971" t="s">
        <v>102</v>
      </c>
      <c r="K971" t="s">
        <v>18</v>
      </c>
      <c r="L971" t="s">
        <v>1873</v>
      </c>
      <c r="M971">
        <v>0.51</v>
      </c>
      <c r="N971" t="s">
        <v>8</v>
      </c>
      <c r="O971" t="s">
        <v>28</v>
      </c>
      <c r="P971" t="s">
        <v>1047</v>
      </c>
      <c r="Q971" t="s">
        <v>1874</v>
      </c>
      <c r="R971">
        <v>57701</v>
      </c>
      <c r="S971">
        <v>42091</v>
      </c>
      <c r="T971">
        <v>42092</v>
      </c>
      <c r="U971">
        <v>29.98</v>
      </c>
      <c r="V971">
        <v>12</v>
      </c>
      <c r="W971">
        <v>130.74</v>
      </c>
      <c r="X971">
        <v>87830</v>
      </c>
      <c r="Y971" t="s">
        <v>3216</v>
      </c>
    </row>
    <row r="972" spans="1:25" x14ac:dyDescent="0.2">
      <c r="A972">
        <v>2668</v>
      </c>
      <c r="B972" t="s">
        <v>1872</v>
      </c>
      <c r="C972" t="s">
        <v>13</v>
      </c>
      <c r="D972">
        <v>0.08</v>
      </c>
      <c r="E972">
        <v>4.28</v>
      </c>
      <c r="F972">
        <v>4.79</v>
      </c>
      <c r="G972" t="s">
        <v>14</v>
      </c>
      <c r="H972" t="s">
        <v>70</v>
      </c>
      <c r="I972" t="s">
        <v>24</v>
      </c>
      <c r="J972" t="s">
        <v>64</v>
      </c>
      <c r="K972" t="s">
        <v>49</v>
      </c>
      <c r="L972" t="s">
        <v>1875</v>
      </c>
      <c r="M972">
        <v>0.4</v>
      </c>
      <c r="N972" t="s">
        <v>8</v>
      </c>
      <c r="O972" t="s">
        <v>28</v>
      </c>
      <c r="P972" t="s">
        <v>1047</v>
      </c>
      <c r="Q972" t="s">
        <v>1874</v>
      </c>
      <c r="R972">
        <v>57701</v>
      </c>
      <c r="S972">
        <v>42091</v>
      </c>
      <c r="T972">
        <v>42093</v>
      </c>
      <c r="U972">
        <v>-121.2</v>
      </c>
      <c r="V972">
        <v>12</v>
      </c>
      <c r="W972">
        <v>49.87</v>
      </c>
      <c r="X972">
        <v>87830</v>
      </c>
      <c r="Y972" t="s">
        <v>3216</v>
      </c>
    </row>
    <row r="973" spans="1:25" x14ac:dyDescent="0.2">
      <c r="A973">
        <v>2968</v>
      </c>
      <c r="B973" t="s">
        <v>1295</v>
      </c>
      <c r="C973" t="s">
        <v>13</v>
      </c>
      <c r="D973">
        <v>0.06</v>
      </c>
      <c r="E973">
        <v>363.25</v>
      </c>
      <c r="F973">
        <v>19.989999999999998</v>
      </c>
      <c r="G973" t="s">
        <v>14</v>
      </c>
      <c r="H973" t="s">
        <v>3</v>
      </c>
      <c r="I973" t="s">
        <v>24</v>
      </c>
      <c r="J973" t="s">
        <v>71</v>
      </c>
      <c r="K973" t="s">
        <v>49</v>
      </c>
      <c r="L973" t="s">
        <v>175</v>
      </c>
      <c r="M973">
        <v>0.56999999999999995</v>
      </c>
      <c r="N973" t="s">
        <v>8</v>
      </c>
      <c r="O973" t="s">
        <v>9</v>
      </c>
      <c r="P973" t="s">
        <v>99</v>
      </c>
      <c r="Q973" t="s">
        <v>1297</v>
      </c>
      <c r="R973">
        <v>33021</v>
      </c>
      <c r="S973">
        <v>42091</v>
      </c>
      <c r="T973">
        <v>42093</v>
      </c>
      <c r="U973">
        <v>36.164099999999998</v>
      </c>
      <c r="V973">
        <v>1</v>
      </c>
      <c r="W973">
        <v>344.87</v>
      </c>
      <c r="X973">
        <v>86086</v>
      </c>
      <c r="Y973" t="s">
        <v>3215</v>
      </c>
    </row>
    <row r="974" spans="1:25" x14ac:dyDescent="0.2">
      <c r="A974">
        <v>800</v>
      </c>
      <c r="B974" t="s">
        <v>1876</v>
      </c>
      <c r="C974" t="s">
        <v>23</v>
      </c>
      <c r="D974">
        <v>0.04</v>
      </c>
      <c r="E974">
        <v>50.98</v>
      </c>
      <c r="F974">
        <v>6.5</v>
      </c>
      <c r="G974" t="s">
        <v>14</v>
      </c>
      <c r="H974" t="s">
        <v>15</v>
      </c>
      <c r="I974" t="s">
        <v>16</v>
      </c>
      <c r="J974" t="s">
        <v>17</v>
      </c>
      <c r="K974" t="s">
        <v>49</v>
      </c>
      <c r="L974" t="s">
        <v>1842</v>
      </c>
      <c r="M974">
        <v>0.73</v>
      </c>
      <c r="N974" t="s">
        <v>8</v>
      </c>
      <c r="O974" t="s">
        <v>35</v>
      </c>
      <c r="P974" t="s">
        <v>122</v>
      </c>
      <c r="Q974" t="s">
        <v>1502</v>
      </c>
      <c r="R974">
        <v>84067</v>
      </c>
      <c r="S974">
        <v>42091</v>
      </c>
      <c r="T974">
        <v>42097</v>
      </c>
      <c r="U974">
        <v>-13.28</v>
      </c>
      <c r="V974">
        <v>11</v>
      </c>
      <c r="W974">
        <v>568.25</v>
      </c>
      <c r="X974">
        <v>89910</v>
      </c>
      <c r="Y974" t="s">
        <v>3217</v>
      </c>
    </row>
    <row r="975" spans="1:25" x14ac:dyDescent="0.2">
      <c r="A975">
        <v>800</v>
      </c>
      <c r="B975" t="s">
        <v>1876</v>
      </c>
      <c r="C975" t="s">
        <v>23</v>
      </c>
      <c r="D975">
        <v>0.02</v>
      </c>
      <c r="E975">
        <v>6.48</v>
      </c>
      <c r="F975">
        <v>5.14</v>
      </c>
      <c r="G975" t="s">
        <v>14</v>
      </c>
      <c r="H975" t="s">
        <v>15</v>
      </c>
      <c r="I975" t="s">
        <v>24</v>
      </c>
      <c r="J975" t="s">
        <v>64</v>
      </c>
      <c r="K975" t="s">
        <v>49</v>
      </c>
      <c r="L975" t="s">
        <v>1721</v>
      </c>
      <c r="M975">
        <v>0.37</v>
      </c>
      <c r="N975" t="s">
        <v>8</v>
      </c>
      <c r="O975" t="s">
        <v>35</v>
      </c>
      <c r="P975" t="s">
        <v>122</v>
      </c>
      <c r="Q975" t="s">
        <v>1502</v>
      </c>
      <c r="R975">
        <v>84067</v>
      </c>
      <c r="S975">
        <v>42091</v>
      </c>
      <c r="T975">
        <v>42093</v>
      </c>
      <c r="U975">
        <v>-48.68</v>
      </c>
      <c r="V975">
        <v>19</v>
      </c>
      <c r="W975">
        <v>126.66</v>
      </c>
      <c r="X975">
        <v>89910</v>
      </c>
      <c r="Y975" t="s">
        <v>3217</v>
      </c>
    </row>
    <row r="976" spans="1:25" x14ac:dyDescent="0.2">
      <c r="A976">
        <v>1738</v>
      </c>
      <c r="B976" t="s">
        <v>1877</v>
      </c>
      <c r="C976" t="s">
        <v>92</v>
      </c>
      <c r="D976">
        <v>0.08</v>
      </c>
      <c r="E976">
        <v>175.99</v>
      </c>
      <c r="F976">
        <v>4.99</v>
      </c>
      <c r="G976" t="s">
        <v>14</v>
      </c>
      <c r="H976" t="s">
        <v>70</v>
      </c>
      <c r="I976" t="s">
        <v>16</v>
      </c>
      <c r="J976" t="s">
        <v>111</v>
      </c>
      <c r="K976" t="s">
        <v>49</v>
      </c>
      <c r="L976" t="s">
        <v>1225</v>
      </c>
      <c r="M976">
        <v>0.59</v>
      </c>
      <c r="N976" t="s">
        <v>8</v>
      </c>
      <c r="O976" t="s">
        <v>9</v>
      </c>
      <c r="P976" t="s">
        <v>73</v>
      </c>
      <c r="Q976" t="s">
        <v>1878</v>
      </c>
      <c r="R976">
        <v>28052</v>
      </c>
      <c r="S976">
        <v>42091</v>
      </c>
      <c r="T976">
        <v>42091</v>
      </c>
      <c r="U976">
        <v>-16476.838</v>
      </c>
      <c r="V976">
        <v>10</v>
      </c>
      <c r="W976">
        <v>1486.34</v>
      </c>
      <c r="X976">
        <v>85865</v>
      </c>
      <c r="Y976" t="s">
        <v>3215</v>
      </c>
    </row>
    <row r="977" spans="1:25" x14ac:dyDescent="0.2">
      <c r="A977">
        <v>2880</v>
      </c>
      <c r="B977" t="s">
        <v>1879</v>
      </c>
      <c r="C977" t="s">
        <v>92</v>
      </c>
      <c r="D977">
        <v>0.05</v>
      </c>
      <c r="E977">
        <v>6.68</v>
      </c>
      <c r="F977">
        <v>6.93</v>
      </c>
      <c r="G977" t="s">
        <v>14</v>
      </c>
      <c r="H977" t="s">
        <v>3</v>
      </c>
      <c r="I977" t="s">
        <v>24</v>
      </c>
      <c r="J977" t="s">
        <v>64</v>
      </c>
      <c r="K977" t="s">
        <v>49</v>
      </c>
      <c r="L977" t="s">
        <v>952</v>
      </c>
      <c r="M977">
        <v>0.37</v>
      </c>
      <c r="N977" t="s">
        <v>8</v>
      </c>
      <c r="O977" t="s">
        <v>9</v>
      </c>
      <c r="P977" t="s">
        <v>99</v>
      </c>
      <c r="Q977" t="s">
        <v>1880</v>
      </c>
      <c r="R977">
        <v>33160</v>
      </c>
      <c r="S977">
        <v>42091</v>
      </c>
      <c r="T977">
        <v>42092</v>
      </c>
      <c r="U977">
        <v>-2.3519999999999999</v>
      </c>
      <c r="V977">
        <v>11</v>
      </c>
      <c r="W977">
        <v>77.2</v>
      </c>
      <c r="X977">
        <v>88626</v>
      </c>
      <c r="Y977" t="s">
        <v>3215</v>
      </c>
    </row>
    <row r="978" spans="1:25" x14ac:dyDescent="0.2">
      <c r="A978">
        <v>152</v>
      </c>
      <c r="B978" t="s">
        <v>481</v>
      </c>
      <c r="C978" t="s">
        <v>13</v>
      </c>
      <c r="D978">
        <v>0.01</v>
      </c>
      <c r="E978">
        <v>65.989999999999995</v>
      </c>
      <c r="F978">
        <v>8.99</v>
      </c>
      <c r="G978" t="s">
        <v>14</v>
      </c>
      <c r="H978" t="s">
        <v>15</v>
      </c>
      <c r="I978" t="s">
        <v>16</v>
      </c>
      <c r="J978" t="s">
        <v>111</v>
      </c>
      <c r="K978" t="s">
        <v>49</v>
      </c>
      <c r="L978" t="s">
        <v>1881</v>
      </c>
      <c r="M978">
        <v>0.6</v>
      </c>
      <c r="N978" t="s">
        <v>8</v>
      </c>
      <c r="O978" t="s">
        <v>9</v>
      </c>
      <c r="P978" t="s">
        <v>376</v>
      </c>
      <c r="Q978" t="s">
        <v>483</v>
      </c>
      <c r="R978">
        <v>37918</v>
      </c>
      <c r="S978">
        <v>42092</v>
      </c>
      <c r="T978">
        <v>42095</v>
      </c>
      <c r="U978">
        <v>97.86</v>
      </c>
      <c r="V978">
        <v>5</v>
      </c>
      <c r="W978">
        <v>292.23</v>
      </c>
      <c r="X978">
        <v>89524</v>
      </c>
      <c r="Y978" t="s">
        <v>3215</v>
      </c>
    </row>
    <row r="979" spans="1:25" x14ac:dyDescent="0.2">
      <c r="A979">
        <v>2338</v>
      </c>
      <c r="B979" t="s">
        <v>434</v>
      </c>
      <c r="C979" t="s">
        <v>13</v>
      </c>
      <c r="D979">
        <v>0.1</v>
      </c>
      <c r="E979">
        <v>6.75</v>
      </c>
      <c r="F979">
        <v>2.99</v>
      </c>
      <c r="G979" t="s">
        <v>14</v>
      </c>
      <c r="H979" t="s">
        <v>47</v>
      </c>
      <c r="I979" t="s">
        <v>24</v>
      </c>
      <c r="J979" t="s">
        <v>48</v>
      </c>
      <c r="K979" t="s">
        <v>49</v>
      </c>
      <c r="L979" t="s">
        <v>1882</v>
      </c>
      <c r="M979">
        <v>0.35</v>
      </c>
      <c r="N979" t="s">
        <v>8</v>
      </c>
      <c r="O979" t="s">
        <v>87</v>
      </c>
      <c r="P979" t="s">
        <v>394</v>
      </c>
      <c r="Q979" t="s">
        <v>436</v>
      </c>
      <c r="R979">
        <v>20740</v>
      </c>
      <c r="S979">
        <v>42092</v>
      </c>
      <c r="T979">
        <v>42092</v>
      </c>
      <c r="U979">
        <v>18.147500000000001</v>
      </c>
      <c r="V979">
        <v>15</v>
      </c>
      <c r="W979">
        <v>96.13</v>
      </c>
      <c r="X979">
        <v>91481</v>
      </c>
      <c r="Y979" t="s">
        <v>3218</v>
      </c>
    </row>
    <row r="980" spans="1:25" x14ac:dyDescent="0.2">
      <c r="A980">
        <v>2530</v>
      </c>
      <c r="B980" t="s">
        <v>1883</v>
      </c>
      <c r="C980" t="s">
        <v>13</v>
      </c>
      <c r="D980">
        <v>0.04</v>
      </c>
      <c r="E980">
        <v>40.98</v>
      </c>
      <c r="F980">
        <v>6.5</v>
      </c>
      <c r="G980" t="s">
        <v>14</v>
      </c>
      <c r="H980" t="s">
        <v>3</v>
      </c>
      <c r="I980" t="s">
        <v>16</v>
      </c>
      <c r="J980" t="s">
        <v>17</v>
      </c>
      <c r="K980" t="s">
        <v>49</v>
      </c>
      <c r="L980" t="s">
        <v>422</v>
      </c>
      <c r="M980">
        <v>0.74</v>
      </c>
      <c r="N980" t="s">
        <v>8</v>
      </c>
      <c r="O980" t="s">
        <v>35</v>
      </c>
      <c r="P980" t="s">
        <v>66</v>
      </c>
      <c r="Q980" t="s">
        <v>1884</v>
      </c>
      <c r="R980">
        <v>92307</v>
      </c>
      <c r="S980">
        <v>42092</v>
      </c>
      <c r="T980">
        <v>42093</v>
      </c>
      <c r="U980">
        <v>-89.5</v>
      </c>
      <c r="V980">
        <v>7</v>
      </c>
      <c r="W980">
        <v>277.07</v>
      </c>
      <c r="X980">
        <v>87451</v>
      </c>
      <c r="Y980" t="s">
        <v>3217</v>
      </c>
    </row>
    <row r="981" spans="1:25" x14ac:dyDescent="0.2">
      <c r="A981">
        <v>2534</v>
      </c>
      <c r="B981" t="s">
        <v>1885</v>
      </c>
      <c r="C981" t="s">
        <v>13</v>
      </c>
      <c r="D981">
        <v>0.05</v>
      </c>
      <c r="E981">
        <v>35.99</v>
      </c>
      <c r="F981">
        <v>3.3</v>
      </c>
      <c r="G981" t="s">
        <v>14</v>
      </c>
      <c r="H981" t="s">
        <v>3</v>
      </c>
      <c r="I981" t="s">
        <v>16</v>
      </c>
      <c r="J981" t="s">
        <v>111</v>
      </c>
      <c r="K981" t="s">
        <v>18</v>
      </c>
      <c r="L981" t="s">
        <v>1886</v>
      </c>
      <c r="M981">
        <v>0.39</v>
      </c>
      <c r="N981" t="s">
        <v>8</v>
      </c>
      <c r="O981" t="s">
        <v>87</v>
      </c>
      <c r="P981" t="s">
        <v>307</v>
      </c>
      <c r="Q981" t="s">
        <v>863</v>
      </c>
      <c r="R981">
        <v>4401</v>
      </c>
      <c r="S981">
        <v>42092</v>
      </c>
      <c r="T981">
        <v>42094</v>
      </c>
      <c r="U981">
        <v>103.2723</v>
      </c>
      <c r="V981">
        <v>5</v>
      </c>
      <c r="W981">
        <v>149.66999999999999</v>
      </c>
      <c r="X981">
        <v>87451</v>
      </c>
      <c r="Y981" t="s">
        <v>3218</v>
      </c>
    </row>
    <row r="982" spans="1:25" x14ac:dyDescent="0.2">
      <c r="A982">
        <v>3151</v>
      </c>
      <c r="B982" t="s">
        <v>929</v>
      </c>
      <c r="C982" t="s">
        <v>13</v>
      </c>
      <c r="D982">
        <v>0.01</v>
      </c>
      <c r="E982">
        <v>99.23</v>
      </c>
      <c r="F982">
        <v>8.99</v>
      </c>
      <c r="G982" t="s">
        <v>14</v>
      </c>
      <c r="H982" t="s">
        <v>70</v>
      </c>
      <c r="I982" t="s">
        <v>4</v>
      </c>
      <c r="J982" t="s">
        <v>102</v>
      </c>
      <c r="K982" t="s">
        <v>18</v>
      </c>
      <c r="L982" t="s">
        <v>103</v>
      </c>
      <c r="M982">
        <v>0.35</v>
      </c>
      <c r="N982" t="s">
        <v>8</v>
      </c>
      <c r="O982" t="s">
        <v>35</v>
      </c>
      <c r="P982" t="s">
        <v>66</v>
      </c>
      <c r="Q982" t="s">
        <v>930</v>
      </c>
      <c r="R982">
        <v>92277</v>
      </c>
      <c r="S982">
        <v>42092</v>
      </c>
      <c r="T982">
        <v>42096</v>
      </c>
      <c r="U982">
        <v>-87.46</v>
      </c>
      <c r="V982">
        <v>1</v>
      </c>
      <c r="W982">
        <v>99.22</v>
      </c>
      <c r="X982">
        <v>88548</v>
      </c>
      <c r="Y982" t="s">
        <v>3217</v>
      </c>
    </row>
    <row r="983" spans="1:25" x14ac:dyDescent="0.2">
      <c r="A983">
        <v>2430</v>
      </c>
      <c r="B983" t="s">
        <v>1813</v>
      </c>
      <c r="C983" t="s">
        <v>23</v>
      </c>
      <c r="D983">
        <v>0.03</v>
      </c>
      <c r="E983">
        <v>140.99</v>
      </c>
      <c r="F983">
        <v>4.2</v>
      </c>
      <c r="G983" t="s">
        <v>14</v>
      </c>
      <c r="H983" t="s">
        <v>47</v>
      </c>
      <c r="I983" t="s">
        <v>16</v>
      </c>
      <c r="J983" t="s">
        <v>111</v>
      </c>
      <c r="K983" t="s">
        <v>49</v>
      </c>
      <c r="L983" t="s">
        <v>1887</v>
      </c>
      <c r="M983">
        <v>0.59</v>
      </c>
      <c r="N983" t="s">
        <v>8</v>
      </c>
      <c r="O983" t="s">
        <v>28</v>
      </c>
      <c r="P983" t="s">
        <v>163</v>
      </c>
      <c r="Q983" t="s">
        <v>1814</v>
      </c>
      <c r="R983">
        <v>76541</v>
      </c>
      <c r="S983">
        <v>42092</v>
      </c>
      <c r="T983">
        <v>42100</v>
      </c>
      <c r="U983">
        <v>-458.74400000000003</v>
      </c>
      <c r="V983">
        <v>2</v>
      </c>
      <c r="W983">
        <v>246.44</v>
      </c>
      <c r="X983">
        <v>91110</v>
      </c>
      <c r="Y983" t="s">
        <v>3216</v>
      </c>
    </row>
    <row r="984" spans="1:25" x14ac:dyDescent="0.2">
      <c r="A984">
        <v>1028</v>
      </c>
      <c r="B984" t="s">
        <v>1888</v>
      </c>
      <c r="C984" t="s">
        <v>92</v>
      </c>
      <c r="D984">
        <v>7.0000000000000007E-2</v>
      </c>
      <c r="E984">
        <v>7.08</v>
      </c>
      <c r="F984">
        <v>2.35</v>
      </c>
      <c r="G984" t="s">
        <v>63</v>
      </c>
      <c r="H984" t="s">
        <v>3</v>
      </c>
      <c r="I984" t="s">
        <v>24</v>
      </c>
      <c r="J984" t="s">
        <v>25</v>
      </c>
      <c r="K984" t="s">
        <v>26</v>
      </c>
      <c r="L984" t="s">
        <v>1889</v>
      </c>
      <c r="M984">
        <v>0.47</v>
      </c>
      <c r="N984" t="s">
        <v>8</v>
      </c>
      <c r="O984" t="s">
        <v>87</v>
      </c>
      <c r="P984" t="s">
        <v>88</v>
      </c>
      <c r="Q984" t="s">
        <v>1890</v>
      </c>
      <c r="R984">
        <v>11725</v>
      </c>
      <c r="S984">
        <v>42092</v>
      </c>
      <c r="T984">
        <v>42093</v>
      </c>
      <c r="U984">
        <v>30.49</v>
      </c>
      <c r="V984">
        <v>13</v>
      </c>
      <c r="W984">
        <v>93.82</v>
      </c>
      <c r="X984">
        <v>89006</v>
      </c>
      <c r="Y984" t="s">
        <v>3218</v>
      </c>
    </row>
    <row r="985" spans="1:25" x14ac:dyDescent="0.2">
      <c r="A985">
        <v>1129</v>
      </c>
      <c r="B985" t="s">
        <v>762</v>
      </c>
      <c r="C985" t="s">
        <v>46</v>
      </c>
      <c r="D985">
        <v>0.05</v>
      </c>
      <c r="E985">
        <v>5.78</v>
      </c>
      <c r="F985">
        <v>7.64</v>
      </c>
      <c r="G985" t="s">
        <v>63</v>
      </c>
      <c r="H985" t="s">
        <v>70</v>
      </c>
      <c r="I985" t="s">
        <v>24</v>
      </c>
      <c r="J985" t="s">
        <v>64</v>
      </c>
      <c r="K985" t="s">
        <v>49</v>
      </c>
      <c r="L985" t="s">
        <v>1891</v>
      </c>
      <c r="M985">
        <v>0.36</v>
      </c>
      <c r="N985" t="s">
        <v>8</v>
      </c>
      <c r="O985" t="s">
        <v>87</v>
      </c>
      <c r="P985" t="s">
        <v>379</v>
      </c>
      <c r="Q985" t="s">
        <v>764</v>
      </c>
      <c r="R985">
        <v>2118</v>
      </c>
      <c r="S985">
        <v>42092</v>
      </c>
      <c r="T985">
        <v>42094</v>
      </c>
      <c r="U985">
        <v>-116.05</v>
      </c>
      <c r="V985">
        <v>29</v>
      </c>
      <c r="W985">
        <v>177.41</v>
      </c>
      <c r="X985">
        <v>49125</v>
      </c>
      <c r="Y985" t="s">
        <v>3218</v>
      </c>
    </row>
    <row r="986" spans="1:25" x14ac:dyDescent="0.2">
      <c r="A986">
        <v>1237</v>
      </c>
      <c r="B986" t="s">
        <v>1892</v>
      </c>
      <c r="C986" t="s">
        <v>46</v>
      </c>
      <c r="D986">
        <v>0.02</v>
      </c>
      <c r="E986">
        <v>7.38</v>
      </c>
      <c r="F986">
        <v>5.21</v>
      </c>
      <c r="G986" t="s">
        <v>14</v>
      </c>
      <c r="H986" t="s">
        <v>70</v>
      </c>
      <c r="I986" t="s">
        <v>4</v>
      </c>
      <c r="J986" t="s">
        <v>102</v>
      </c>
      <c r="K986" t="s">
        <v>49</v>
      </c>
      <c r="L986" t="s">
        <v>1893</v>
      </c>
      <c r="M986">
        <v>0.56000000000000005</v>
      </c>
      <c r="N986" t="s">
        <v>8</v>
      </c>
      <c r="O986" t="s">
        <v>28</v>
      </c>
      <c r="P986" t="s">
        <v>163</v>
      </c>
      <c r="Q986" t="s">
        <v>1894</v>
      </c>
      <c r="R986">
        <v>75007</v>
      </c>
      <c r="S986">
        <v>42092</v>
      </c>
      <c r="T986">
        <v>42093</v>
      </c>
      <c r="U986">
        <v>7.74</v>
      </c>
      <c r="V986">
        <v>3</v>
      </c>
      <c r="W986">
        <v>24.52</v>
      </c>
      <c r="X986">
        <v>86076</v>
      </c>
      <c r="Y986" t="s">
        <v>3216</v>
      </c>
    </row>
    <row r="987" spans="1:25" x14ac:dyDescent="0.2">
      <c r="A987">
        <v>3399</v>
      </c>
      <c r="B987" t="s">
        <v>1895</v>
      </c>
      <c r="C987" t="s">
        <v>46</v>
      </c>
      <c r="D987">
        <v>0.08</v>
      </c>
      <c r="E987">
        <v>11.97</v>
      </c>
      <c r="F987">
        <v>5.81</v>
      </c>
      <c r="G987" t="s">
        <v>14</v>
      </c>
      <c r="H987" t="s">
        <v>3</v>
      </c>
      <c r="I987" t="s">
        <v>24</v>
      </c>
      <c r="J987" t="s">
        <v>25</v>
      </c>
      <c r="K987" t="s">
        <v>18</v>
      </c>
      <c r="L987" t="s">
        <v>1788</v>
      </c>
      <c r="M987">
        <v>0.6</v>
      </c>
      <c r="N987" t="s">
        <v>8</v>
      </c>
      <c r="O987" t="s">
        <v>28</v>
      </c>
      <c r="P987" t="s">
        <v>79</v>
      </c>
      <c r="Q987" t="s">
        <v>1557</v>
      </c>
      <c r="R987">
        <v>60016</v>
      </c>
      <c r="S987">
        <v>42092</v>
      </c>
      <c r="T987">
        <v>42094</v>
      </c>
      <c r="U987">
        <v>-41.87</v>
      </c>
      <c r="V987">
        <v>5</v>
      </c>
      <c r="W987">
        <v>59.98</v>
      </c>
      <c r="X987">
        <v>87534</v>
      </c>
      <c r="Y987" t="s">
        <v>3216</v>
      </c>
    </row>
    <row r="988" spans="1:25" x14ac:dyDescent="0.2">
      <c r="A988">
        <v>2351</v>
      </c>
      <c r="B988" t="s">
        <v>1896</v>
      </c>
      <c r="C988" t="s">
        <v>1</v>
      </c>
      <c r="D988">
        <v>0.08</v>
      </c>
      <c r="E988">
        <v>6.48</v>
      </c>
      <c r="F988">
        <v>7.49</v>
      </c>
      <c r="G988" t="s">
        <v>14</v>
      </c>
      <c r="H988" t="s">
        <v>70</v>
      </c>
      <c r="I988" t="s">
        <v>24</v>
      </c>
      <c r="J988" t="s">
        <v>64</v>
      </c>
      <c r="K988" t="s">
        <v>49</v>
      </c>
      <c r="L988" t="s">
        <v>1897</v>
      </c>
      <c r="M988">
        <v>0.37</v>
      </c>
      <c r="N988" t="s">
        <v>8</v>
      </c>
      <c r="O988" t="s">
        <v>87</v>
      </c>
      <c r="P988" t="s">
        <v>394</v>
      </c>
      <c r="Q988" t="s">
        <v>1898</v>
      </c>
      <c r="R988">
        <v>21114</v>
      </c>
      <c r="S988">
        <v>42093</v>
      </c>
      <c r="T988">
        <v>42096</v>
      </c>
      <c r="U988">
        <v>-119.32</v>
      </c>
      <c r="V988">
        <v>13</v>
      </c>
      <c r="W988">
        <v>80.86</v>
      </c>
      <c r="X988">
        <v>86163</v>
      </c>
      <c r="Y988" t="s">
        <v>3218</v>
      </c>
    </row>
    <row r="989" spans="1:25" x14ac:dyDescent="0.2">
      <c r="A989">
        <v>3154</v>
      </c>
      <c r="B989" t="s">
        <v>757</v>
      </c>
      <c r="C989" t="s">
        <v>1</v>
      </c>
      <c r="D989">
        <v>0.04</v>
      </c>
      <c r="E989">
        <v>21.38</v>
      </c>
      <c r="F989">
        <v>8.99</v>
      </c>
      <c r="G989" t="s">
        <v>14</v>
      </c>
      <c r="H989" t="s">
        <v>70</v>
      </c>
      <c r="I989" t="s">
        <v>24</v>
      </c>
      <c r="J989" t="s">
        <v>25</v>
      </c>
      <c r="K989" t="s">
        <v>18</v>
      </c>
      <c r="L989" t="s">
        <v>1653</v>
      </c>
      <c r="M989">
        <v>0.59</v>
      </c>
      <c r="N989" t="s">
        <v>8</v>
      </c>
      <c r="O989" t="s">
        <v>9</v>
      </c>
      <c r="P989" t="s">
        <v>99</v>
      </c>
      <c r="Q989" t="s">
        <v>759</v>
      </c>
      <c r="R989">
        <v>33710</v>
      </c>
      <c r="S989">
        <v>42093</v>
      </c>
      <c r="T989">
        <v>42093</v>
      </c>
      <c r="U989">
        <v>-51.66</v>
      </c>
      <c r="V989">
        <v>21</v>
      </c>
      <c r="W989">
        <v>443.66</v>
      </c>
      <c r="X989">
        <v>86901</v>
      </c>
      <c r="Y989" t="s">
        <v>3215</v>
      </c>
    </row>
    <row r="990" spans="1:25" x14ac:dyDescent="0.2">
      <c r="A990">
        <v>3252</v>
      </c>
      <c r="B990" t="s">
        <v>1899</v>
      </c>
      <c r="C990" t="s">
        <v>1</v>
      </c>
      <c r="D990">
        <v>0.01</v>
      </c>
      <c r="E990">
        <v>11.34</v>
      </c>
      <c r="F990">
        <v>5.01</v>
      </c>
      <c r="G990" t="s">
        <v>14</v>
      </c>
      <c r="H990" t="s">
        <v>3</v>
      </c>
      <c r="I990" t="s">
        <v>24</v>
      </c>
      <c r="J990" t="s">
        <v>64</v>
      </c>
      <c r="K990" t="s">
        <v>49</v>
      </c>
      <c r="L990" t="s">
        <v>391</v>
      </c>
      <c r="M990">
        <v>0.36</v>
      </c>
      <c r="N990" t="s">
        <v>8</v>
      </c>
      <c r="O990" t="s">
        <v>87</v>
      </c>
      <c r="P990" t="s">
        <v>88</v>
      </c>
      <c r="Q990" t="s">
        <v>1900</v>
      </c>
      <c r="R990">
        <v>12306</v>
      </c>
      <c r="S990">
        <v>42093</v>
      </c>
      <c r="T990">
        <v>42095</v>
      </c>
      <c r="U990">
        <v>-11.83</v>
      </c>
      <c r="V990">
        <v>1</v>
      </c>
      <c r="W990">
        <v>14.52</v>
      </c>
      <c r="X990">
        <v>87296</v>
      </c>
      <c r="Y990" t="s">
        <v>3218</v>
      </c>
    </row>
    <row r="991" spans="1:25" x14ac:dyDescent="0.2">
      <c r="A991">
        <v>84</v>
      </c>
      <c r="B991" t="s">
        <v>909</v>
      </c>
      <c r="C991" t="s">
        <v>13</v>
      </c>
      <c r="D991">
        <v>0.08</v>
      </c>
      <c r="E991">
        <v>896.99</v>
      </c>
      <c r="F991">
        <v>19.989999999999998</v>
      </c>
      <c r="G991" t="s">
        <v>14</v>
      </c>
      <c r="H991" t="s">
        <v>70</v>
      </c>
      <c r="I991" t="s">
        <v>24</v>
      </c>
      <c r="J991" t="s">
        <v>48</v>
      </c>
      <c r="K991" t="s">
        <v>49</v>
      </c>
      <c r="L991" t="s">
        <v>299</v>
      </c>
      <c r="M991">
        <v>0.38</v>
      </c>
      <c r="N991" t="s">
        <v>8</v>
      </c>
      <c r="O991" t="s">
        <v>87</v>
      </c>
      <c r="P991" t="s">
        <v>293</v>
      </c>
      <c r="Q991" t="s">
        <v>910</v>
      </c>
      <c r="R991">
        <v>45231</v>
      </c>
      <c r="S991">
        <v>42093</v>
      </c>
      <c r="T991">
        <v>42096</v>
      </c>
      <c r="U991">
        <v>7402.32</v>
      </c>
      <c r="V991">
        <v>13</v>
      </c>
      <c r="W991">
        <v>10728</v>
      </c>
      <c r="X991">
        <v>87366</v>
      </c>
      <c r="Y991" t="s">
        <v>3218</v>
      </c>
    </row>
    <row r="992" spans="1:25" x14ac:dyDescent="0.2">
      <c r="A992">
        <v>1527</v>
      </c>
      <c r="B992" t="s">
        <v>314</v>
      </c>
      <c r="C992" t="s">
        <v>23</v>
      </c>
      <c r="D992">
        <v>0.03</v>
      </c>
      <c r="E992">
        <v>65.989999999999995</v>
      </c>
      <c r="F992">
        <v>5.26</v>
      </c>
      <c r="G992" t="s">
        <v>14</v>
      </c>
      <c r="H992" t="s">
        <v>47</v>
      </c>
      <c r="I992" t="s">
        <v>16</v>
      </c>
      <c r="J992" t="s">
        <v>111</v>
      </c>
      <c r="K992" t="s">
        <v>49</v>
      </c>
      <c r="L992" t="s">
        <v>1701</v>
      </c>
      <c r="M992">
        <v>0.56000000000000005</v>
      </c>
      <c r="N992" t="s">
        <v>8</v>
      </c>
      <c r="O992" t="s">
        <v>9</v>
      </c>
      <c r="P992" t="s">
        <v>140</v>
      </c>
      <c r="Q992" t="s">
        <v>316</v>
      </c>
      <c r="R992">
        <v>35601</v>
      </c>
      <c r="S992">
        <v>42093</v>
      </c>
      <c r="T992">
        <v>42103</v>
      </c>
      <c r="U992">
        <v>-52.247999999999998</v>
      </c>
      <c r="V992">
        <v>23</v>
      </c>
      <c r="W992">
        <v>1316.03</v>
      </c>
      <c r="X992">
        <v>86814</v>
      </c>
      <c r="Y992" t="s">
        <v>3215</v>
      </c>
    </row>
    <row r="993" spans="1:25" x14ac:dyDescent="0.2">
      <c r="A993">
        <v>3205</v>
      </c>
      <c r="B993" t="s">
        <v>1901</v>
      </c>
      <c r="C993" t="s">
        <v>23</v>
      </c>
      <c r="D993">
        <v>7.0000000000000007E-2</v>
      </c>
      <c r="E993">
        <v>5.98</v>
      </c>
      <c r="F993">
        <v>0.96</v>
      </c>
      <c r="G993" t="s">
        <v>14</v>
      </c>
      <c r="H993" t="s">
        <v>15</v>
      </c>
      <c r="I993" t="s">
        <v>24</v>
      </c>
      <c r="J993" t="s">
        <v>25</v>
      </c>
      <c r="K993" t="s">
        <v>26</v>
      </c>
      <c r="L993" t="s">
        <v>1243</v>
      </c>
      <c r="M993">
        <v>0.6</v>
      </c>
      <c r="N993" t="s">
        <v>8</v>
      </c>
      <c r="O993" t="s">
        <v>35</v>
      </c>
      <c r="P993" t="s">
        <v>466</v>
      </c>
      <c r="Q993" t="s">
        <v>470</v>
      </c>
      <c r="R993">
        <v>83440</v>
      </c>
      <c r="S993">
        <v>42093</v>
      </c>
      <c r="T993">
        <v>42097</v>
      </c>
      <c r="U993">
        <v>32.83</v>
      </c>
      <c r="V993">
        <v>10</v>
      </c>
      <c r="W993">
        <v>56.4</v>
      </c>
      <c r="X993">
        <v>87933</v>
      </c>
      <c r="Y993" t="s">
        <v>3217</v>
      </c>
    </row>
    <row r="994" spans="1:25" x14ac:dyDescent="0.2">
      <c r="A994">
        <v>3206</v>
      </c>
      <c r="B994" t="s">
        <v>1902</v>
      </c>
      <c r="C994" t="s">
        <v>23</v>
      </c>
      <c r="D994">
        <v>0.01</v>
      </c>
      <c r="E994">
        <v>39.979999999999997</v>
      </c>
      <c r="F994">
        <v>4</v>
      </c>
      <c r="G994" t="s">
        <v>14</v>
      </c>
      <c r="H994" t="s">
        <v>15</v>
      </c>
      <c r="I994" t="s">
        <v>16</v>
      </c>
      <c r="J994" t="s">
        <v>17</v>
      </c>
      <c r="K994" t="s">
        <v>49</v>
      </c>
      <c r="L994" t="s">
        <v>1903</v>
      </c>
      <c r="M994">
        <v>0.7</v>
      </c>
      <c r="N994" t="s">
        <v>8</v>
      </c>
      <c r="O994" t="s">
        <v>35</v>
      </c>
      <c r="P994" t="s">
        <v>466</v>
      </c>
      <c r="Q994" t="s">
        <v>1904</v>
      </c>
      <c r="R994">
        <v>83301</v>
      </c>
      <c r="S994">
        <v>42093</v>
      </c>
      <c r="T994">
        <v>42098</v>
      </c>
      <c r="U994">
        <v>51.59</v>
      </c>
      <c r="V994">
        <v>6</v>
      </c>
      <c r="W994">
        <v>257.52</v>
      </c>
      <c r="X994">
        <v>87933</v>
      </c>
      <c r="Y994" t="s">
        <v>3217</v>
      </c>
    </row>
    <row r="995" spans="1:25" x14ac:dyDescent="0.2">
      <c r="A995">
        <v>193</v>
      </c>
      <c r="B995" t="s">
        <v>155</v>
      </c>
      <c r="C995" t="s">
        <v>92</v>
      </c>
      <c r="D995">
        <v>7.0000000000000007E-2</v>
      </c>
      <c r="E995">
        <v>6.54</v>
      </c>
      <c r="F995">
        <v>5.27</v>
      </c>
      <c r="G995" t="s">
        <v>14</v>
      </c>
      <c r="H995" t="s">
        <v>70</v>
      </c>
      <c r="I995" t="s">
        <v>24</v>
      </c>
      <c r="J995" t="s">
        <v>48</v>
      </c>
      <c r="K995" t="s">
        <v>49</v>
      </c>
      <c r="L995" t="s">
        <v>1905</v>
      </c>
      <c r="M995">
        <v>0.36</v>
      </c>
      <c r="N995" t="s">
        <v>8</v>
      </c>
      <c r="O995" t="s">
        <v>35</v>
      </c>
      <c r="P995" t="s">
        <v>122</v>
      </c>
      <c r="Q995" t="s">
        <v>157</v>
      </c>
      <c r="R995">
        <v>84041</v>
      </c>
      <c r="S995">
        <v>42093</v>
      </c>
      <c r="T995">
        <v>42095</v>
      </c>
      <c r="U995">
        <v>-66.044499999999999</v>
      </c>
      <c r="V995">
        <v>21</v>
      </c>
      <c r="W995">
        <v>140.30000000000001</v>
      </c>
      <c r="X995">
        <v>90432</v>
      </c>
      <c r="Y995" t="s">
        <v>3217</v>
      </c>
    </row>
    <row r="996" spans="1:25" x14ac:dyDescent="0.2">
      <c r="A996">
        <v>194</v>
      </c>
      <c r="B996" t="s">
        <v>369</v>
      </c>
      <c r="C996" t="s">
        <v>92</v>
      </c>
      <c r="D996">
        <v>0.09</v>
      </c>
      <c r="E996">
        <v>3.29</v>
      </c>
      <c r="F996">
        <v>1.35</v>
      </c>
      <c r="G996" t="s">
        <v>14</v>
      </c>
      <c r="H996" t="s">
        <v>70</v>
      </c>
      <c r="I996" t="s">
        <v>24</v>
      </c>
      <c r="J996" t="s">
        <v>152</v>
      </c>
      <c r="K996" t="s">
        <v>26</v>
      </c>
      <c r="L996" t="s">
        <v>1644</v>
      </c>
      <c r="M996">
        <v>0.4</v>
      </c>
      <c r="N996" t="s">
        <v>8</v>
      </c>
      <c r="O996" t="s">
        <v>35</v>
      </c>
      <c r="P996" t="s">
        <v>122</v>
      </c>
      <c r="Q996" t="s">
        <v>371</v>
      </c>
      <c r="R996">
        <v>84043</v>
      </c>
      <c r="S996">
        <v>42093</v>
      </c>
      <c r="T996">
        <v>42095</v>
      </c>
      <c r="U996">
        <v>15.66</v>
      </c>
      <c r="V996">
        <v>23</v>
      </c>
      <c r="W996">
        <v>71.55</v>
      </c>
      <c r="X996">
        <v>90432</v>
      </c>
      <c r="Y996" t="s">
        <v>3217</v>
      </c>
    </row>
    <row r="997" spans="1:25" x14ac:dyDescent="0.2">
      <c r="A997">
        <v>271</v>
      </c>
      <c r="B997" t="s">
        <v>1906</v>
      </c>
      <c r="C997" t="s">
        <v>92</v>
      </c>
      <c r="D997">
        <v>0.1</v>
      </c>
      <c r="E997">
        <v>80.97</v>
      </c>
      <c r="F997">
        <v>30.06</v>
      </c>
      <c r="G997" t="s">
        <v>2</v>
      </c>
      <c r="H997" t="s">
        <v>3</v>
      </c>
      <c r="I997" t="s">
        <v>16</v>
      </c>
      <c r="J997" t="s">
        <v>32</v>
      </c>
      <c r="K997" t="s">
        <v>6</v>
      </c>
      <c r="L997" t="s">
        <v>1128</v>
      </c>
      <c r="M997">
        <v>0.4</v>
      </c>
      <c r="N997" t="s">
        <v>8</v>
      </c>
      <c r="O997" t="s">
        <v>9</v>
      </c>
      <c r="P997" t="s">
        <v>51</v>
      </c>
      <c r="Q997" t="s">
        <v>1735</v>
      </c>
      <c r="R997">
        <v>30297</v>
      </c>
      <c r="S997">
        <v>42093</v>
      </c>
      <c r="T997">
        <v>42094</v>
      </c>
      <c r="U997">
        <v>128.02529999999999</v>
      </c>
      <c r="V997">
        <v>12</v>
      </c>
      <c r="W997">
        <v>899.81</v>
      </c>
      <c r="X997">
        <v>88940</v>
      </c>
      <c r="Y997" t="s">
        <v>3215</v>
      </c>
    </row>
    <row r="998" spans="1:25" x14ac:dyDescent="0.2">
      <c r="A998">
        <v>1314</v>
      </c>
      <c r="B998" t="s">
        <v>199</v>
      </c>
      <c r="C998" t="s">
        <v>92</v>
      </c>
      <c r="D998">
        <v>0.04</v>
      </c>
      <c r="E998">
        <v>5.34</v>
      </c>
      <c r="F998">
        <v>2.99</v>
      </c>
      <c r="G998" t="s">
        <v>14</v>
      </c>
      <c r="H998" t="s">
        <v>47</v>
      </c>
      <c r="I998" t="s">
        <v>24</v>
      </c>
      <c r="J998" t="s">
        <v>48</v>
      </c>
      <c r="K998" t="s">
        <v>49</v>
      </c>
      <c r="L998" t="s">
        <v>1354</v>
      </c>
      <c r="M998">
        <v>0.38</v>
      </c>
      <c r="N998" t="s">
        <v>8</v>
      </c>
      <c r="O998" t="s">
        <v>35</v>
      </c>
      <c r="P998" t="s">
        <v>66</v>
      </c>
      <c r="Q998" t="s">
        <v>76</v>
      </c>
      <c r="R998">
        <v>90058</v>
      </c>
      <c r="S998">
        <v>42093</v>
      </c>
      <c r="T998">
        <v>42095</v>
      </c>
      <c r="U998">
        <v>3.4510000000000001</v>
      </c>
      <c r="V998">
        <v>45</v>
      </c>
      <c r="W998">
        <v>240.6</v>
      </c>
      <c r="X998">
        <v>22755</v>
      </c>
      <c r="Y998" t="s">
        <v>3217</v>
      </c>
    </row>
    <row r="999" spans="1:25" x14ac:dyDescent="0.2">
      <c r="A999">
        <v>1314</v>
      </c>
      <c r="B999" t="s">
        <v>199</v>
      </c>
      <c r="C999" t="s">
        <v>92</v>
      </c>
      <c r="D999">
        <v>0.06</v>
      </c>
      <c r="E999">
        <v>55.99</v>
      </c>
      <c r="F999">
        <v>5</v>
      </c>
      <c r="G999" t="s">
        <v>14</v>
      </c>
      <c r="H999" t="s">
        <v>47</v>
      </c>
      <c r="I999" t="s">
        <v>16</v>
      </c>
      <c r="J999" t="s">
        <v>111</v>
      </c>
      <c r="K999" t="s">
        <v>18</v>
      </c>
      <c r="L999" t="s">
        <v>1907</v>
      </c>
      <c r="M999">
        <v>0.8</v>
      </c>
      <c r="N999" t="s">
        <v>8</v>
      </c>
      <c r="O999" t="s">
        <v>35</v>
      </c>
      <c r="P999" t="s">
        <v>66</v>
      </c>
      <c r="Q999" t="s">
        <v>76</v>
      </c>
      <c r="R999">
        <v>90058</v>
      </c>
      <c r="S999">
        <v>42093</v>
      </c>
      <c r="T999">
        <v>42095</v>
      </c>
      <c r="U999">
        <v>-275.25299999999999</v>
      </c>
      <c r="V999">
        <v>5</v>
      </c>
      <c r="W999">
        <v>236.88</v>
      </c>
      <c r="X999">
        <v>22755</v>
      </c>
      <c r="Y999" t="s">
        <v>3217</v>
      </c>
    </row>
    <row r="1000" spans="1:25" x14ac:dyDescent="0.2">
      <c r="A1000">
        <v>1315</v>
      </c>
      <c r="B1000" t="s">
        <v>1908</v>
      </c>
      <c r="C1000" t="s">
        <v>92</v>
      </c>
      <c r="D1000">
        <v>0</v>
      </c>
      <c r="E1000">
        <v>4.91</v>
      </c>
      <c r="F1000">
        <v>5.68</v>
      </c>
      <c r="G1000" t="s">
        <v>14</v>
      </c>
      <c r="H1000" t="s">
        <v>47</v>
      </c>
      <c r="I1000" t="s">
        <v>24</v>
      </c>
      <c r="J1000" t="s">
        <v>48</v>
      </c>
      <c r="K1000" t="s">
        <v>49</v>
      </c>
      <c r="L1000" t="s">
        <v>1909</v>
      </c>
      <c r="M1000">
        <v>0.36</v>
      </c>
      <c r="N1000" t="s">
        <v>8</v>
      </c>
      <c r="O1000" t="s">
        <v>35</v>
      </c>
      <c r="P1000" t="s">
        <v>36</v>
      </c>
      <c r="Q1000" t="s">
        <v>1910</v>
      </c>
      <c r="R1000">
        <v>80906</v>
      </c>
      <c r="S1000">
        <v>42093</v>
      </c>
      <c r="T1000">
        <v>42094</v>
      </c>
      <c r="U1000">
        <v>-95.047499999999999</v>
      </c>
      <c r="V1000">
        <v>9</v>
      </c>
      <c r="W1000">
        <v>48.3</v>
      </c>
      <c r="X1000">
        <v>87602</v>
      </c>
      <c r="Y1000" t="s">
        <v>3217</v>
      </c>
    </row>
    <row r="1001" spans="1:25" x14ac:dyDescent="0.2">
      <c r="A1001">
        <v>1316</v>
      </c>
      <c r="B1001" t="s">
        <v>202</v>
      </c>
      <c r="C1001" t="s">
        <v>92</v>
      </c>
      <c r="D1001">
        <v>0.04</v>
      </c>
      <c r="E1001">
        <v>5.34</v>
      </c>
      <c r="F1001">
        <v>2.99</v>
      </c>
      <c r="G1001" t="s">
        <v>14</v>
      </c>
      <c r="H1001" t="s">
        <v>47</v>
      </c>
      <c r="I1001" t="s">
        <v>24</v>
      </c>
      <c r="J1001" t="s">
        <v>48</v>
      </c>
      <c r="K1001" t="s">
        <v>49</v>
      </c>
      <c r="L1001" t="s">
        <v>1354</v>
      </c>
      <c r="M1001">
        <v>0.38</v>
      </c>
      <c r="N1001" t="s">
        <v>8</v>
      </c>
      <c r="O1001" t="s">
        <v>35</v>
      </c>
      <c r="P1001" t="s">
        <v>36</v>
      </c>
      <c r="Q1001" t="s">
        <v>203</v>
      </c>
      <c r="R1001">
        <v>80022</v>
      </c>
      <c r="S1001">
        <v>42093</v>
      </c>
      <c r="T1001">
        <v>42095</v>
      </c>
      <c r="U1001">
        <v>3.4510000000000001</v>
      </c>
      <c r="V1001">
        <v>11</v>
      </c>
      <c r="W1001">
        <v>58.81</v>
      </c>
      <c r="X1001">
        <v>87602</v>
      </c>
      <c r="Y1001" t="s">
        <v>3217</v>
      </c>
    </row>
    <row r="1002" spans="1:25" x14ac:dyDescent="0.2">
      <c r="A1002">
        <v>1316</v>
      </c>
      <c r="B1002" t="s">
        <v>202</v>
      </c>
      <c r="C1002" t="s">
        <v>92</v>
      </c>
      <c r="D1002">
        <v>0.06</v>
      </c>
      <c r="E1002">
        <v>55.99</v>
      </c>
      <c r="F1002">
        <v>5</v>
      </c>
      <c r="G1002" t="s">
        <v>14</v>
      </c>
      <c r="H1002" t="s">
        <v>47</v>
      </c>
      <c r="I1002" t="s">
        <v>16</v>
      </c>
      <c r="J1002" t="s">
        <v>111</v>
      </c>
      <c r="K1002" t="s">
        <v>18</v>
      </c>
      <c r="L1002" t="s">
        <v>1907</v>
      </c>
      <c r="M1002">
        <v>0.8</v>
      </c>
      <c r="N1002" t="s">
        <v>8</v>
      </c>
      <c r="O1002" t="s">
        <v>35</v>
      </c>
      <c r="P1002" t="s">
        <v>36</v>
      </c>
      <c r="Q1002" t="s">
        <v>203</v>
      </c>
      <c r="R1002">
        <v>80022</v>
      </c>
      <c r="S1002">
        <v>42093</v>
      </c>
      <c r="T1002">
        <v>42095</v>
      </c>
      <c r="U1002">
        <v>-275.25299999999999</v>
      </c>
      <c r="V1002">
        <v>1</v>
      </c>
      <c r="W1002">
        <v>47.38</v>
      </c>
      <c r="X1002">
        <v>87602</v>
      </c>
      <c r="Y1002" t="s">
        <v>3217</v>
      </c>
    </row>
    <row r="1003" spans="1:25" x14ac:dyDescent="0.2">
      <c r="A1003">
        <v>1840</v>
      </c>
      <c r="B1003" t="s">
        <v>1911</v>
      </c>
      <c r="C1003" t="s">
        <v>46</v>
      </c>
      <c r="D1003">
        <v>7.0000000000000007E-2</v>
      </c>
      <c r="E1003">
        <v>40.98</v>
      </c>
      <c r="F1003">
        <v>2.99</v>
      </c>
      <c r="G1003" t="s">
        <v>14</v>
      </c>
      <c r="H1003" t="s">
        <v>47</v>
      </c>
      <c r="I1003" t="s">
        <v>24</v>
      </c>
      <c r="J1003" t="s">
        <v>48</v>
      </c>
      <c r="K1003" t="s">
        <v>49</v>
      </c>
      <c r="L1003" t="s">
        <v>59</v>
      </c>
      <c r="M1003">
        <v>0.36</v>
      </c>
      <c r="N1003" t="s">
        <v>8</v>
      </c>
      <c r="O1003" t="s">
        <v>87</v>
      </c>
      <c r="P1003" t="s">
        <v>379</v>
      </c>
      <c r="Q1003" t="s">
        <v>1912</v>
      </c>
      <c r="R1003">
        <v>1469</v>
      </c>
      <c r="S1003">
        <v>42093</v>
      </c>
      <c r="T1003">
        <v>42095</v>
      </c>
      <c r="U1003">
        <v>369.20519999999999</v>
      </c>
      <c r="V1003">
        <v>13</v>
      </c>
      <c r="W1003">
        <v>535.08000000000004</v>
      </c>
      <c r="X1003">
        <v>86599</v>
      </c>
      <c r="Y1003" t="s">
        <v>3218</v>
      </c>
    </row>
    <row r="1004" spans="1:25" x14ac:dyDescent="0.2">
      <c r="A1004">
        <v>2066</v>
      </c>
      <c r="B1004" t="s">
        <v>1848</v>
      </c>
      <c r="C1004" t="s">
        <v>1</v>
      </c>
      <c r="D1004">
        <v>0.09</v>
      </c>
      <c r="E1004">
        <v>20.99</v>
      </c>
      <c r="F1004">
        <v>4.8099999999999996</v>
      </c>
      <c r="G1004" t="s">
        <v>63</v>
      </c>
      <c r="H1004" t="s">
        <v>47</v>
      </c>
      <c r="I1004" t="s">
        <v>16</v>
      </c>
      <c r="J1004" t="s">
        <v>111</v>
      </c>
      <c r="K1004" t="s">
        <v>120</v>
      </c>
      <c r="L1004" t="s">
        <v>1407</v>
      </c>
      <c r="M1004">
        <v>0.57999999999999996</v>
      </c>
      <c r="N1004" t="s">
        <v>8</v>
      </c>
      <c r="O1004" t="s">
        <v>9</v>
      </c>
      <c r="P1004" t="s">
        <v>73</v>
      </c>
      <c r="Q1004" t="s">
        <v>1850</v>
      </c>
      <c r="R1004">
        <v>28079</v>
      </c>
      <c r="S1004">
        <v>42094</v>
      </c>
      <c r="T1004">
        <v>42095</v>
      </c>
      <c r="U1004">
        <v>272.69400000000002</v>
      </c>
      <c r="V1004">
        <v>2</v>
      </c>
      <c r="W1004">
        <v>38.979999999999997</v>
      </c>
      <c r="X1004">
        <v>85834</v>
      </c>
      <c r="Y1004" t="s">
        <v>3215</v>
      </c>
    </row>
    <row r="1005" spans="1:25" x14ac:dyDescent="0.2">
      <c r="A1005">
        <v>3177</v>
      </c>
      <c r="B1005" t="s">
        <v>1618</v>
      </c>
      <c r="C1005" t="s">
        <v>1</v>
      </c>
      <c r="D1005">
        <v>0.06</v>
      </c>
      <c r="E1005">
        <v>1.68</v>
      </c>
      <c r="F1005">
        <v>1</v>
      </c>
      <c r="G1005" t="s">
        <v>14</v>
      </c>
      <c r="H1005" t="s">
        <v>15</v>
      </c>
      <c r="I1005" t="s">
        <v>24</v>
      </c>
      <c r="J1005" t="s">
        <v>25</v>
      </c>
      <c r="K1005" t="s">
        <v>26</v>
      </c>
      <c r="L1005" t="s">
        <v>396</v>
      </c>
      <c r="M1005">
        <v>0.35</v>
      </c>
      <c r="N1005" t="s">
        <v>8</v>
      </c>
      <c r="O1005" t="s">
        <v>9</v>
      </c>
      <c r="P1005" t="s">
        <v>99</v>
      </c>
      <c r="Q1005" t="s">
        <v>1619</v>
      </c>
      <c r="R1005">
        <v>33458</v>
      </c>
      <c r="S1005">
        <v>42094</v>
      </c>
      <c r="T1005">
        <v>42096</v>
      </c>
      <c r="U1005">
        <v>-1319.5</v>
      </c>
      <c r="V1005">
        <v>5</v>
      </c>
      <c r="W1005">
        <v>8.65</v>
      </c>
      <c r="X1005">
        <v>90819</v>
      </c>
      <c r="Y1005" t="s">
        <v>3215</v>
      </c>
    </row>
    <row r="1006" spans="1:25" x14ac:dyDescent="0.2">
      <c r="A1006">
        <v>1083</v>
      </c>
      <c r="B1006" t="s">
        <v>1913</v>
      </c>
      <c r="C1006" t="s">
        <v>46</v>
      </c>
      <c r="D1006">
        <v>7.0000000000000007E-2</v>
      </c>
      <c r="E1006">
        <v>55.99</v>
      </c>
      <c r="F1006">
        <v>5</v>
      </c>
      <c r="G1006" t="s">
        <v>63</v>
      </c>
      <c r="H1006" t="s">
        <v>70</v>
      </c>
      <c r="I1006" t="s">
        <v>16</v>
      </c>
      <c r="J1006" t="s">
        <v>111</v>
      </c>
      <c r="K1006" t="s">
        <v>18</v>
      </c>
      <c r="L1006" t="s">
        <v>1914</v>
      </c>
      <c r="M1006">
        <v>0.83</v>
      </c>
      <c r="N1006" t="s">
        <v>8</v>
      </c>
      <c r="O1006" t="s">
        <v>28</v>
      </c>
      <c r="P1006" t="s">
        <v>79</v>
      </c>
      <c r="Q1006" t="s">
        <v>854</v>
      </c>
      <c r="R1006">
        <v>62701</v>
      </c>
      <c r="S1006">
        <v>42094</v>
      </c>
      <c r="T1006">
        <v>42096</v>
      </c>
      <c r="U1006">
        <v>-232.99100000000001</v>
      </c>
      <c r="V1006">
        <v>1</v>
      </c>
      <c r="W1006">
        <v>54.08</v>
      </c>
      <c r="X1006">
        <v>88460</v>
      </c>
      <c r="Y1006" t="s">
        <v>3216</v>
      </c>
    </row>
    <row r="1007" spans="1:25" x14ac:dyDescent="0.2">
      <c r="A1007">
        <v>3224</v>
      </c>
      <c r="B1007" t="s">
        <v>1915</v>
      </c>
      <c r="C1007" t="s">
        <v>1</v>
      </c>
      <c r="D1007">
        <v>0.06</v>
      </c>
      <c r="E1007">
        <v>60.98</v>
      </c>
      <c r="F1007">
        <v>30</v>
      </c>
      <c r="G1007" t="s">
        <v>2</v>
      </c>
      <c r="H1007" t="s">
        <v>3</v>
      </c>
      <c r="I1007" t="s">
        <v>4</v>
      </c>
      <c r="J1007" t="s">
        <v>85</v>
      </c>
      <c r="K1007" t="s">
        <v>33</v>
      </c>
      <c r="L1007" t="s">
        <v>1916</v>
      </c>
      <c r="M1007">
        <v>0.7</v>
      </c>
      <c r="N1007" t="s">
        <v>8</v>
      </c>
      <c r="O1007" t="s">
        <v>9</v>
      </c>
      <c r="P1007" t="s">
        <v>376</v>
      </c>
      <c r="Q1007" t="s">
        <v>1917</v>
      </c>
      <c r="R1007">
        <v>37066</v>
      </c>
      <c r="S1007">
        <v>42095</v>
      </c>
      <c r="T1007">
        <v>42096</v>
      </c>
      <c r="U1007">
        <v>-74.087999999999994</v>
      </c>
      <c r="V1007">
        <v>2</v>
      </c>
      <c r="W1007">
        <v>125.9</v>
      </c>
      <c r="X1007">
        <v>86508</v>
      </c>
      <c r="Y1007" t="s">
        <v>3215</v>
      </c>
    </row>
    <row r="1008" spans="1:25" x14ac:dyDescent="0.2">
      <c r="A1008">
        <v>623</v>
      </c>
      <c r="B1008" t="s">
        <v>1918</v>
      </c>
      <c r="C1008" t="s">
        <v>13</v>
      </c>
      <c r="D1008">
        <v>0.05</v>
      </c>
      <c r="E1008">
        <v>6.48</v>
      </c>
      <c r="F1008">
        <v>8.4</v>
      </c>
      <c r="G1008" t="s">
        <v>14</v>
      </c>
      <c r="H1008" t="s">
        <v>47</v>
      </c>
      <c r="I1008" t="s">
        <v>24</v>
      </c>
      <c r="J1008" t="s">
        <v>64</v>
      </c>
      <c r="K1008" t="s">
        <v>49</v>
      </c>
      <c r="L1008" t="s">
        <v>1919</v>
      </c>
      <c r="M1008">
        <v>0.37</v>
      </c>
      <c r="N1008" t="s">
        <v>8</v>
      </c>
      <c r="O1008" t="s">
        <v>87</v>
      </c>
      <c r="P1008" t="s">
        <v>1332</v>
      </c>
      <c r="Q1008" t="s">
        <v>1920</v>
      </c>
      <c r="R1008">
        <v>3101</v>
      </c>
      <c r="S1008">
        <v>42095</v>
      </c>
      <c r="T1008">
        <v>42097</v>
      </c>
      <c r="U1008">
        <v>-226.34639999999999</v>
      </c>
      <c r="V1008">
        <v>21</v>
      </c>
      <c r="W1008">
        <v>136.99</v>
      </c>
      <c r="X1008">
        <v>91433</v>
      </c>
      <c r="Y1008" t="s">
        <v>3218</v>
      </c>
    </row>
    <row r="1009" spans="1:25" x14ac:dyDescent="0.2">
      <c r="A1009">
        <v>624</v>
      </c>
      <c r="B1009" t="s">
        <v>1921</v>
      </c>
      <c r="C1009" t="s">
        <v>13</v>
      </c>
      <c r="D1009">
        <v>0.05</v>
      </c>
      <c r="E1009">
        <v>55.99</v>
      </c>
      <c r="F1009">
        <v>5</v>
      </c>
      <c r="G1009" t="s">
        <v>14</v>
      </c>
      <c r="H1009" t="s">
        <v>47</v>
      </c>
      <c r="I1009" t="s">
        <v>16</v>
      </c>
      <c r="J1009" t="s">
        <v>111</v>
      </c>
      <c r="K1009" t="s">
        <v>18</v>
      </c>
      <c r="L1009" t="s">
        <v>1907</v>
      </c>
      <c r="M1009">
        <v>0.8</v>
      </c>
      <c r="N1009" t="s">
        <v>8</v>
      </c>
      <c r="O1009" t="s">
        <v>87</v>
      </c>
      <c r="P1009" t="s">
        <v>609</v>
      </c>
      <c r="Q1009" t="s">
        <v>1922</v>
      </c>
      <c r="R1009">
        <v>5701</v>
      </c>
      <c r="S1009">
        <v>42095</v>
      </c>
      <c r="T1009">
        <v>42095</v>
      </c>
      <c r="U1009">
        <v>-281.17583999999999</v>
      </c>
      <c r="V1009">
        <v>2</v>
      </c>
      <c r="W1009">
        <v>99.36</v>
      </c>
      <c r="X1009">
        <v>91433</v>
      </c>
      <c r="Y1009" t="s">
        <v>3218</v>
      </c>
    </row>
    <row r="1010" spans="1:25" x14ac:dyDescent="0.2">
      <c r="A1010">
        <v>1849</v>
      </c>
      <c r="B1010" t="s">
        <v>1923</v>
      </c>
      <c r="C1010" t="s">
        <v>13</v>
      </c>
      <c r="D1010">
        <v>0.09</v>
      </c>
      <c r="E1010">
        <v>35.99</v>
      </c>
      <c r="F1010">
        <v>1.1000000000000001</v>
      </c>
      <c r="G1010" t="s">
        <v>14</v>
      </c>
      <c r="H1010" t="s">
        <v>15</v>
      </c>
      <c r="I1010" t="s">
        <v>16</v>
      </c>
      <c r="J1010" t="s">
        <v>111</v>
      </c>
      <c r="K1010" t="s">
        <v>49</v>
      </c>
      <c r="L1010" t="s">
        <v>250</v>
      </c>
      <c r="M1010">
        <v>0.55000000000000004</v>
      </c>
      <c r="N1010" t="s">
        <v>8</v>
      </c>
      <c r="O1010" t="s">
        <v>9</v>
      </c>
      <c r="P1010" t="s">
        <v>140</v>
      </c>
      <c r="Q1010" t="s">
        <v>1924</v>
      </c>
      <c r="R1010">
        <v>36330</v>
      </c>
      <c r="S1010">
        <v>42095</v>
      </c>
      <c r="T1010">
        <v>42097</v>
      </c>
      <c r="U1010">
        <v>19.350000000000001</v>
      </c>
      <c r="V1010">
        <v>8</v>
      </c>
      <c r="W1010">
        <v>222.71</v>
      </c>
      <c r="X1010">
        <v>89697</v>
      </c>
      <c r="Y1010" t="s">
        <v>3215</v>
      </c>
    </row>
    <row r="1011" spans="1:25" x14ac:dyDescent="0.2">
      <c r="A1011">
        <v>1849</v>
      </c>
      <c r="B1011" t="s">
        <v>1923</v>
      </c>
      <c r="C1011" t="s">
        <v>13</v>
      </c>
      <c r="D1011">
        <v>0.01</v>
      </c>
      <c r="E1011">
        <v>125.99</v>
      </c>
      <c r="F1011">
        <v>2.5</v>
      </c>
      <c r="G1011" t="s">
        <v>14</v>
      </c>
      <c r="H1011" t="s">
        <v>15</v>
      </c>
      <c r="I1011" t="s">
        <v>16</v>
      </c>
      <c r="J1011" t="s">
        <v>111</v>
      </c>
      <c r="K1011" t="s">
        <v>49</v>
      </c>
      <c r="L1011" t="s">
        <v>924</v>
      </c>
      <c r="M1011">
        <v>0.6</v>
      </c>
      <c r="N1011" t="s">
        <v>8</v>
      </c>
      <c r="O1011" t="s">
        <v>9</v>
      </c>
      <c r="P1011" t="s">
        <v>140</v>
      </c>
      <c r="Q1011" t="s">
        <v>1924</v>
      </c>
      <c r="R1011">
        <v>36330</v>
      </c>
      <c r="S1011">
        <v>42095</v>
      </c>
      <c r="T1011">
        <v>42096</v>
      </c>
      <c r="U1011">
        <v>-967.83399999999995</v>
      </c>
      <c r="V1011">
        <v>2</v>
      </c>
      <c r="W1011">
        <v>220.52</v>
      </c>
      <c r="X1011">
        <v>89697</v>
      </c>
      <c r="Y1011" t="s">
        <v>3215</v>
      </c>
    </row>
    <row r="1012" spans="1:25" x14ac:dyDescent="0.2">
      <c r="A1012">
        <v>3246</v>
      </c>
      <c r="B1012" t="s">
        <v>1925</v>
      </c>
      <c r="C1012" t="s">
        <v>23</v>
      </c>
      <c r="D1012">
        <v>0.06</v>
      </c>
      <c r="E1012">
        <v>5.18</v>
      </c>
      <c r="F1012">
        <v>2.04</v>
      </c>
      <c r="G1012" t="s">
        <v>14</v>
      </c>
      <c r="H1012" t="s">
        <v>3</v>
      </c>
      <c r="I1012" t="s">
        <v>24</v>
      </c>
      <c r="J1012" t="s">
        <v>64</v>
      </c>
      <c r="K1012" t="s">
        <v>26</v>
      </c>
      <c r="L1012" t="s">
        <v>809</v>
      </c>
      <c r="M1012">
        <v>0.36</v>
      </c>
      <c r="N1012" t="s">
        <v>8</v>
      </c>
      <c r="O1012" t="s">
        <v>87</v>
      </c>
      <c r="P1012" t="s">
        <v>1332</v>
      </c>
      <c r="Q1012" t="s">
        <v>1926</v>
      </c>
      <c r="R1012">
        <v>3051</v>
      </c>
      <c r="S1012">
        <v>42095</v>
      </c>
      <c r="T1012">
        <v>42095</v>
      </c>
      <c r="U1012">
        <v>1.9503999999999999</v>
      </c>
      <c r="V1012">
        <v>4</v>
      </c>
      <c r="W1012">
        <v>21.86</v>
      </c>
      <c r="X1012">
        <v>88330</v>
      </c>
      <c r="Y1012" t="s">
        <v>3218</v>
      </c>
    </row>
    <row r="1013" spans="1:25" x14ac:dyDescent="0.2">
      <c r="A1013">
        <v>568</v>
      </c>
      <c r="B1013" t="s">
        <v>1458</v>
      </c>
      <c r="C1013" t="s">
        <v>92</v>
      </c>
      <c r="D1013">
        <v>0.08</v>
      </c>
      <c r="E1013">
        <v>67.28</v>
      </c>
      <c r="F1013">
        <v>19.989999999999998</v>
      </c>
      <c r="G1013" t="s">
        <v>63</v>
      </c>
      <c r="H1013" t="s">
        <v>15</v>
      </c>
      <c r="I1013" t="s">
        <v>24</v>
      </c>
      <c r="J1013" t="s">
        <v>48</v>
      </c>
      <c r="K1013" t="s">
        <v>49</v>
      </c>
      <c r="L1013" t="s">
        <v>1927</v>
      </c>
      <c r="M1013">
        <v>0.4</v>
      </c>
      <c r="N1013" t="s">
        <v>8</v>
      </c>
      <c r="O1013" t="s">
        <v>9</v>
      </c>
      <c r="P1013" t="s">
        <v>10</v>
      </c>
      <c r="Q1013" t="s">
        <v>1459</v>
      </c>
      <c r="R1013">
        <v>39701</v>
      </c>
      <c r="S1013">
        <v>42095</v>
      </c>
      <c r="T1013">
        <v>42097</v>
      </c>
      <c r="U1013">
        <v>224.85059999999999</v>
      </c>
      <c r="V1013">
        <v>16</v>
      </c>
      <c r="W1013">
        <v>1066.54</v>
      </c>
      <c r="X1013">
        <v>88882</v>
      </c>
      <c r="Y1013" t="s">
        <v>3215</v>
      </c>
    </row>
    <row r="1014" spans="1:25" x14ac:dyDescent="0.2">
      <c r="A1014">
        <v>3306</v>
      </c>
      <c r="B1014" t="s">
        <v>1928</v>
      </c>
      <c r="C1014" t="s">
        <v>92</v>
      </c>
      <c r="D1014">
        <v>0.06</v>
      </c>
      <c r="E1014">
        <v>11.33</v>
      </c>
      <c r="F1014">
        <v>6.12</v>
      </c>
      <c r="G1014" t="s">
        <v>14</v>
      </c>
      <c r="H1014" t="s">
        <v>3</v>
      </c>
      <c r="I1014" t="s">
        <v>24</v>
      </c>
      <c r="J1014" t="s">
        <v>71</v>
      </c>
      <c r="K1014" t="s">
        <v>120</v>
      </c>
      <c r="L1014" t="s">
        <v>1929</v>
      </c>
      <c r="M1014">
        <v>0.42</v>
      </c>
      <c r="N1014" t="s">
        <v>8</v>
      </c>
      <c r="O1014" t="s">
        <v>87</v>
      </c>
      <c r="P1014" t="s">
        <v>224</v>
      </c>
      <c r="Q1014" t="s">
        <v>1930</v>
      </c>
      <c r="R1014">
        <v>6320</v>
      </c>
      <c r="S1014">
        <v>42095</v>
      </c>
      <c r="T1014">
        <v>42097</v>
      </c>
      <c r="U1014">
        <v>-15.92</v>
      </c>
      <c r="V1014">
        <v>1</v>
      </c>
      <c r="W1014">
        <v>17.62</v>
      </c>
      <c r="X1014">
        <v>90461</v>
      </c>
      <c r="Y1014" t="s">
        <v>3218</v>
      </c>
    </row>
    <row r="1015" spans="1:25" x14ac:dyDescent="0.2">
      <c r="A1015">
        <v>2859</v>
      </c>
      <c r="B1015" t="s">
        <v>1931</v>
      </c>
      <c r="C1015" t="s">
        <v>46</v>
      </c>
      <c r="D1015">
        <v>0.03</v>
      </c>
      <c r="E1015">
        <v>142.86000000000001</v>
      </c>
      <c r="F1015">
        <v>19.989999999999998</v>
      </c>
      <c r="G1015" t="s">
        <v>14</v>
      </c>
      <c r="H1015" t="s">
        <v>70</v>
      </c>
      <c r="I1015" t="s">
        <v>24</v>
      </c>
      <c r="J1015" t="s">
        <v>54</v>
      </c>
      <c r="K1015" t="s">
        <v>49</v>
      </c>
      <c r="L1015" t="s">
        <v>1932</v>
      </c>
      <c r="M1015">
        <v>0.56000000000000005</v>
      </c>
      <c r="N1015" t="s">
        <v>8</v>
      </c>
      <c r="O1015" t="s">
        <v>9</v>
      </c>
      <c r="P1015" t="s">
        <v>99</v>
      </c>
      <c r="Q1015" t="s">
        <v>1933</v>
      </c>
      <c r="R1015">
        <v>32601</v>
      </c>
      <c r="S1015">
        <v>42095</v>
      </c>
      <c r="T1015">
        <v>42097</v>
      </c>
      <c r="U1015">
        <v>-8.3880999999999997</v>
      </c>
      <c r="V1015">
        <v>23</v>
      </c>
      <c r="W1015">
        <v>3292.02</v>
      </c>
      <c r="X1015">
        <v>88281</v>
      </c>
      <c r="Y1015" t="s">
        <v>3215</v>
      </c>
    </row>
    <row r="1016" spans="1:25" x14ac:dyDescent="0.2">
      <c r="A1016">
        <v>197</v>
      </c>
      <c r="B1016" t="s">
        <v>1934</v>
      </c>
      <c r="C1016" t="s">
        <v>1</v>
      </c>
      <c r="D1016">
        <v>0</v>
      </c>
      <c r="E1016">
        <v>161.55000000000001</v>
      </c>
      <c r="F1016">
        <v>19.989999999999998</v>
      </c>
      <c r="G1016" t="s">
        <v>14</v>
      </c>
      <c r="H1016" t="s">
        <v>3</v>
      </c>
      <c r="I1016" t="s">
        <v>24</v>
      </c>
      <c r="J1016" t="s">
        <v>54</v>
      </c>
      <c r="K1016" t="s">
        <v>49</v>
      </c>
      <c r="L1016" t="s">
        <v>55</v>
      </c>
      <c r="M1016">
        <v>0.66</v>
      </c>
      <c r="N1016" t="s">
        <v>8</v>
      </c>
      <c r="O1016" t="s">
        <v>28</v>
      </c>
      <c r="P1016" t="s">
        <v>513</v>
      </c>
      <c r="Q1016" t="s">
        <v>1935</v>
      </c>
      <c r="R1016">
        <v>66212</v>
      </c>
      <c r="S1016">
        <v>42096</v>
      </c>
      <c r="T1016">
        <v>42098</v>
      </c>
      <c r="U1016">
        <v>1167.1579999999999</v>
      </c>
      <c r="V1016">
        <v>19</v>
      </c>
      <c r="W1016">
        <v>3108.98</v>
      </c>
      <c r="X1016">
        <v>88921</v>
      </c>
      <c r="Y1016" t="s">
        <v>3216</v>
      </c>
    </row>
    <row r="1017" spans="1:25" x14ac:dyDescent="0.2">
      <c r="A1017">
        <v>198</v>
      </c>
      <c r="B1017" t="s">
        <v>1936</v>
      </c>
      <c r="C1017" t="s">
        <v>1</v>
      </c>
      <c r="D1017">
        <v>0</v>
      </c>
      <c r="E1017">
        <v>161.55000000000001</v>
      </c>
      <c r="F1017">
        <v>19.989999999999998</v>
      </c>
      <c r="G1017" t="s">
        <v>14</v>
      </c>
      <c r="H1017" t="s">
        <v>3</v>
      </c>
      <c r="I1017" t="s">
        <v>24</v>
      </c>
      <c r="J1017" t="s">
        <v>54</v>
      </c>
      <c r="K1017" t="s">
        <v>49</v>
      </c>
      <c r="L1017" t="s">
        <v>55</v>
      </c>
      <c r="M1017">
        <v>0.66</v>
      </c>
      <c r="N1017" t="s">
        <v>8</v>
      </c>
      <c r="O1017" t="s">
        <v>28</v>
      </c>
      <c r="P1017" t="s">
        <v>265</v>
      </c>
      <c r="Q1017" t="s">
        <v>1139</v>
      </c>
      <c r="R1017">
        <v>48138</v>
      </c>
      <c r="S1017">
        <v>42096</v>
      </c>
      <c r="T1017">
        <v>42098</v>
      </c>
      <c r="U1017">
        <v>1014.92</v>
      </c>
      <c r="V1017">
        <v>77</v>
      </c>
      <c r="W1017">
        <v>12599.55</v>
      </c>
      <c r="X1017">
        <v>51072</v>
      </c>
      <c r="Y1017" t="s">
        <v>3216</v>
      </c>
    </row>
    <row r="1018" spans="1:25" x14ac:dyDescent="0.2">
      <c r="A1018">
        <v>2667</v>
      </c>
      <c r="B1018" t="s">
        <v>1937</v>
      </c>
      <c r="C1018" t="s">
        <v>13</v>
      </c>
      <c r="D1018">
        <v>0.04</v>
      </c>
      <c r="E1018">
        <v>90.24</v>
      </c>
      <c r="F1018">
        <v>0.99</v>
      </c>
      <c r="G1018" t="s">
        <v>14</v>
      </c>
      <c r="H1018" t="s">
        <v>47</v>
      </c>
      <c r="I1018" t="s">
        <v>24</v>
      </c>
      <c r="J1018" t="s">
        <v>71</v>
      </c>
      <c r="K1018" t="s">
        <v>49</v>
      </c>
      <c r="L1018" t="s">
        <v>1938</v>
      </c>
      <c r="M1018">
        <v>0.56000000000000005</v>
      </c>
      <c r="N1018" t="s">
        <v>8</v>
      </c>
      <c r="O1018" t="s">
        <v>87</v>
      </c>
      <c r="P1018" t="s">
        <v>293</v>
      </c>
      <c r="Q1018" t="s">
        <v>1939</v>
      </c>
      <c r="R1018">
        <v>44107</v>
      </c>
      <c r="S1018">
        <v>42096</v>
      </c>
      <c r="T1018">
        <v>42098</v>
      </c>
      <c r="U1018">
        <v>246.2748</v>
      </c>
      <c r="V1018">
        <v>4</v>
      </c>
      <c r="W1018">
        <v>356.92</v>
      </c>
      <c r="X1018">
        <v>87831</v>
      </c>
      <c r="Y1018" t="s">
        <v>3218</v>
      </c>
    </row>
    <row r="1019" spans="1:25" x14ac:dyDescent="0.2">
      <c r="A1019">
        <v>2667</v>
      </c>
      <c r="B1019" t="s">
        <v>1937</v>
      </c>
      <c r="C1019" t="s">
        <v>13</v>
      </c>
      <c r="D1019">
        <v>0.09</v>
      </c>
      <c r="E1019">
        <v>47.9</v>
      </c>
      <c r="F1019">
        <v>5.86</v>
      </c>
      <c r="G1019" t="s">
        <v>63</v>
      </c>
      <c r="H1019" t="s">
        <v>47</v>
      </c>
      <c r="I1019" t="s">
        <v>24</v>
      </c>
      <c r="J1019" t="s">
        <v>64</v>
      </c>
      <c r="K1019" t="s">
        <v>49</v>
      </c>
      <c r="L1019" t="s">
        <v>1285</v>
      </c>
      <c r="M1019">
        <v>0.37</v>
      </c>
      <c r="N1019" t="s">
        <v>8</v>
      </c>
      <c r="O1019" t="s">
        <v>87</v>
      </c>
      <c r="P1019" t="s">
        <v>293</v>
      </c>
      <c r="Q1019" t="s">
        <v>1939</v>
      </c>
      <c r="R1019">
        <v>44107</v>
      </c>
      <c r="S1019">
        <v>42096</v>
      </c>
      <c r="T1019">
        <v>42098</v>
      </c>
      <c r="U1019">
        <v>93.950400000000002</v>
      </c>
      <c r="V1019">
        <v>3</v>
      </c>
      <c r="W1019">
        <v>136.16</v>
      </c>
      <c r="X1019">
        <v>87831</v>
      </c>
      <c r="Y1019" t="s">
        <v>3218</v>
      </c>
    </row>
    <row r="1020" spans="1:25" x14ac:dyDescent="0.2">
      <c r="A1020">
        <v>228</v>
      </c>
      <c r="B1020" t="s">
        <v>1940</v>
      </c>
      <c r="C1020" t="s">
        <v>92</v>
      </c>
      <c r="D1020">
        <v>0.03</v>
      </c>
      <c r="E1020">
        <v>60.89</v>
      </c>
      <c r="F1020">
        <v>32.409999999999997</v>
      </c>
      <c r="G1020" t="s">
        <v>2</v>
      </c>
      <c r="H1020" t="s">
        <v>3</v>
      </c>
      <c r="I1020" t="s">
        <v>4</v>
      </c>
      <c r="J1020" t="s">
        <v>85</v>
      </c>
      <c r="K1020" t="s">
        <v>33</v>
      </c>
      <c r="L1020" t="s">
        <v>1941</v>
      </c>
      <c r="M1020">
        <v>0.56000000000000005</v>
      </c>
      <c r="N1020" t="s">
        <v>8</v>
      </c>
      <c r="O1020" t="s">
        <v>9</v>
      </c>
      <c r="P1020" t="s">
        <v>73</v>
      </c>
      <c r="Q1020" t="s">
        <v>1942</v>
      </c>
      <c r="R1020">
        <v>28227</v>
      </c>
      <c r="S1020">
        <v>42096</v>
      </c>
      <c r="T1020">
        <v>42097</v>
      </c>
      <c r="U1020">
        <v>36.353999999999999</v>
      </c>
      <c r="V1020">
        <v>7</v>
      </c>
      <c r="W1020">
        <v>450.49</v>
      </c>
      <c r="X1020">
        <v>88527</v>
      </c>
      <c r="Y1020" t="s">
        <v>3215</v>
      </c>
    </row>
    <row r="1021" spans="1:25" x14ac:dyDescent="0.2">
      <c r="A1021">
        <v>2957</v>
      </c>
      <c r="B1021" t="s">
        <v>1943</v>
      </c>
      <c r="C1021" t="s">
        <v>92</v>
      </c>
      <c r="D1021">
        <v>0.1</v>
      </c>
      <c r="E1021">
        <v>37.94</v>
      </c>
      <c r="F1021">
        <v>5.08</v>
      </c>
      <c r="G1021" t="s">
        <v>63</v>
      </c>
      <c r="H1021" t="s">
        <v>70</v>
      </c>
      <c r="I1021" t="s">
        <v>24</v>
      </c>
      <c r="J1021" t="s">
        <v>64</v>
      </c>
      <c r="K1021" t="s">
        <v>26</v>
      </c>
      <c r="L1021" t="s">
        <v>1089</v>
      </c>
      <c r="M1021">
        <v>0.38</v>
      </c>
      <c r="N1021" t="s">
        <v>8</v>
      </c>
      <c r="O1021" t="s">
        <v>28</v>
      </c>
      <c r="P1021" t="s">
        <v>333</v>
      </c>
      <c r="Q1021" t="s">
        <v>1944</v>
      </c>
      <c r="R1021">
        <v>53209</v>
      </c>
      <c r="S1021">
        <v>42096</v>
      </c>
      <c r="T1021">
        <v>42098</v>
      </c>
      <c r="U1021">
        <v>95.054400000000001</v>
      </c>
      <c r="V1021">
        <v>4</v>
      </c>
      <c r="W1021">
        <v>137.76</v>
      </c>
      <c r="X1021">
        <v>90264</v>
      </c>
      <c r="Y1021" t="s">
        <v>3216</v>
      </c>
    </row>
    <row r="1022" spans="1:25" x14ac:dyDescent="0.2">
      <c r="A1022">
        <v>1112</v>
      </c>
      <c r="B1022" t="s">
        <v>1945</v>
      </c>
      <c r="C1022" t="s">
        <v>46</v>
      </c>
      <c r="D1022">
        <v>0.03</v>
      </c>
      <c r="E1022">
        <v>300.98</v>
      </c>
      <c r="F1022">
        <v>54.92</v>
      </c>
      <c r="G1022" t="s">
        <v>2</v>
      </c>
      <c r="H1022" t="s">
        <v>70</v>
      </c>
      <c r="I1022" t="s">
        <v>4</v>
      </c>
      <c r="J1022" t="s">
        <v>93</v>
      </c>
      <c r="K1022" t="s">
        <v>6</v>
      </c>
      <c r="L1022" t="s">
        <v>1946</v>
      </c>
      <c r="M1022">
        <v>0.55000000000000004</v>
      </c>
      <c r="N1022" t="s">
        <v>8</v>
      </c>
      <c r="O1022" t="s">
        <v>35</v>
      </c>
      <c r="P1022" t="s">
        <v>66</v>
      </c>
      <c r="Q1022" t="s">
        <v>1947</v>
      </c>
      <c r="R1022">
        <v>92399</v>
      </c>
      <c r="S1022">
        <v>42096</v>
      </c>
      <c r="T1022">
        <v>42098</v>
      </c>
      <c r="U1022">
        <v>1272.5808</v>
      </c>
      <c r="V1022">
        <v>12</v>
      </c>
      <c r="W1022">
        <v>3527.82</v>
      </c>
      <c r="X1022">
        <v>90832</v>
      </c>
      <c r="Y1022" t="s">
        <v>3217</v>
      </c>
    </row>
    <row r="1023" spans="1:25" x14ac:dyDescent="0.2">
      <c r="A1023">
        <v>1112</v>
      </c>
      <c r="B1023" t="s">
        <v>1945</v>
      </c>
      <c r="C1023" t="s">
        <v>46</v>
      </c>
      <c r="D1023">
        <v>0.02</v>
      </c>
      <c r="E1023">
        <v>2550.14</v>
      </c>
      <c r="F1023">
        <v>29.7</v>
      </c>
      <c r="G1023" t="s">
        <v>2</v>
      </c>
      <c r="H1023" t="s">
        <v>70</v>
      </c>
      <c r="I1023" t="s">
        <v>16</v>
      </c>
      <c r="J1023" t="s">
        <v>32</v>
      </c>
      <c r="K1023" t="s">
        <v>33</v>
      </c>
      <c r="L1023" t="s">
        <v>1948</v>
      </c>
      <c r="M1023">
        <v>0.56999999999999995</v>
      </c>
      <c r="N1023" t="s">
        <v>8</v>
      </c>
      <c r="O1023" t="s">
        <v>35</v>
      </c>
      <c r="P1023" t="s">
        <v>66</v>
      </c>
      <c r="Q1023" t="s">
        <v>1947</v>
      </c>
      <c r="R1023">
        <v>92399</v>
      </c>
      <c r="S1023">
        <v>42096</v>
      </c>
      <c r="T1023">
        <v>42098</v>
      </c>
      <c r="U1023">
        <v>-5390.7388920000003</v>
      </c>
      <c r="V1023">
        <v>2</v>
      </c>
      <c r="W1023">
        <v>4698.21</v>
      </c>
      <c r="X1023">
        <v>90832</v>
      </c>
      <c r="Y1023" t="s">
        <v>3217</v>
      </c>
    </row>
    <row r="1024" spans="1:25" x14ac:dyDescent="0.2">
      <c r="A1024">
        <v>1777</v>
      </c>
      <c r="B1024" t="s">
        <v>148</v>
      </c>
      <c r="C1024" t="s">
        <v>46</v>
      </c>
      <c r="D1024">
        <v>0.03</v>
      </c>
      <c r="E1024">
        <v>19.989999999999998</v>
      </c>
      <c r="F1024">
        <v>11.17</v>
      </c>
      <c r="G1024" t="s">
        <v>14</v>
      </c>
      <c r="H1024" t="s">
        <v>70</v>
      </c>
      <c r="I1024" t="s">
        <v>4</v>
      </c>
      <c r="J1024" t="s">
        <v>102</v>
      </c>
      <c r="K1024" t="s">
        <v>40</v>
      </c>
      <c r="L1024" t="s">
        <v>465</v>
      </c>
      <c r="M1024">
        <v>0.6</v>
      </c>
      <c r="N1024" t="s">
        <v>8</v>
      </c>
      <c r="O1024" t="s">
        <v>28</v>
      </c>
      <c r="P1024" t="s">
        <v>29</v>
      </c>
      <c r="Q1024" t="s">
        <v>150</v>
      </c>
      <c r="R1024">
        <v>46383</v>
      </c>
      <c r="S1024">
        <v>42096</v>
      </c>
      <c r="T1024">
        <v>42097</v>
      </c>
      <c r="U1024">
        <v>-20.8764</v>
      </c>
      <c r="V1024">
        <v>12</v>
      </c>
      <c r="W1024">
        <v>251.61</v>
      </c>
      <c r="X1024">
        <v>89942</v>
      </c>
      <c r="Y1024" t="s">
        <v>3216</v>
      </c>
    </row>
    <row r="1025" spans="1:25" x14ac:dyDescent="0.2">
      <c r="A1025">
        <v>2014</v>
      </c>
      <c r="B1025" t="s">
        <v>1764</v>
      </c>
      <c r="C1025" t="s">
        <v>1</v>
      </c>
      <c r="D1025">
        <v>0.06</v>
      </c>
      <c r="E1025">
        <v>6.48</v>
      </c>
      <c r="F1025">
        <v>7.49</v>
      </c>
      <c r="G1025" t="s">
        <v>14</v>
      </c>
      <c r="H1025" t="s">
        <v>47</v>
      </c>
      <c r="I1025" t="s">
        <v>24</v>
      </c>
      <c r="J1025" t="s">
        <v>64</v>
      </c>
      <c r="K1025" t="s">
        <v>49</v>
      </c>
      <c r="L1025" t="s">
        <v>1897</v>
      </c>
      <c r="M1025">
        <v>0.37</v>
      </c>
      <c r="N1025" t="s">
        <v>8</v>
      </c>
      <c r="O1025" t="s">
        <v>28</v>
      </c>
      <c r="P1025" t="s">
        <v>189</v>
      </c>
      <c r="Q1025" t="s">
        <v>1765</v>
      </c>
      <c r="R1025">
        <v>51503</v>
      </c>
      <c r="S1025">
        <v>42098</v>
      </c>
      <c r="T1025">
        <v>42098</v>
      </c>
      <c r="U1025">
        <v>-191.49</v>
      </c>
      <c r="V1025">
        <v>12</v>
      </c>
      <c r="W1025">
        <v>74.930000000000007</v>
      </c>
      <c r="X1025">
        <v>88368</v>
      </c>
      <c r="Y1025" t="s">
        <v>3216</v>
      </c>
    </row>
    <row r="1026" spans="1:25" x14ac:dyDescent="0.2">
      <c r="A1026">
        <v>911</v>
      </c>
      <c r="B1026" t="s">
        <v>878</v>
      </c>
      <c r="C1026" t="s">
        <v>13</v>
      </c>
      <c r="D1026">
        <v>0.01</v>
      </c>
      <c r="E1026">
        <v>59.76</v>
      </c>
      <c r="F1026">
        <v>9.7100000000000009</v>
      </c>
      <c r="G1026" t="s">
        <v>14</v>
      </c>
      <c r="H1026" t="s">
        <v>70</v>
      </c>
      <c r="I1026" t="s">
        <v>24</v>
      </c>
      <c r="J1026" t="s">
        <v>54</v>
      </c>
      <c r="K1026" t="s">
        <v>49</v>
      </c>
      <c r="L1026" t="s">
        <v>1949</v>
      </c>
      <c r="M1026">
        <v>0.56999999999999995</v>
      </c>
      <c r="N1026" t="s">
        <v>8</v>
      </c>
      <c r="O1026" t="s">
        <v>87</v>
      </c>
      <c r="P1026" t="s">
        <v>879</v>
      </c>
      <c r="Q1026" t="s">
        <v>880</v>
      </c>
      <c r="R1026">
        <v>26003</v>
      </c>
      <c r="S1026">
        <v>42098</v>
      </c>
      <c r="T1026">
        <v>42100</v>
      </c>
      <c r="U1026">
        <v>354.3288</v>
      </c>
      <c r="V1026">
        <v>8</v>
      </c>
      <c r="W1026">
        <v>513.52</v>
      </c>
      <c r="X1026">
        <v>90186</v>
      </c>
      <c r="Y1026" t="s">
        <v>3218</v>
      </c>
    </row>
    <row r="1027" spans="1:25" x14ac:dyDescent="0.2">
      <c r="A1027">
        <v>2685</v>
      </c>
      <c r="B1027" t="s">
        <v>1950</v>
      </c>
      <c r="C1027" t="s">
        <v>13</v>
      </c>
      <c r="D1027">
        <v>0</v>
      </c>
      <c r="E1027">
        <v>7.38</v>
      </c>
      <c r="F1027">
        <v>11.51</v>
      </c>
      <c r="G1027" t="s">
        <v>14</v>
      </c>
      <c r="H1027" t="s">
        <v>3</v>
      </c>
      <c r="I1027" t="s">
        <v>24</v>
      </c>
      <c r="J1027" t="s">
        <v>48</v>
      </c>
      <c r="K1027" t="s">
        <v>49</v>
      </c>
      <c r="L1027" t="s">
        <v>1951</v>
      </c>
      <c r="M1027">
        <v>0.36</v>
      </c>
      <c r="N1027" t="s">
        <v>8</v>
      </c>
      <c r="O1027" t="s">
        <v>87</v>
      </c>
      <c r="P1027" t="s">
        <v>88</v>
      </c>
      <c r="Q1027" t="s">
        <v>1952</v>
      </c>
      <c r="R1027">
        <v>11803</v>
      </c>
      <c r="S1027">
        <v>42098</v>
      </c>
      <c r="T1027">
        <v>42099</v>
      </c>
      <c r="U1027">
        <v>-66.171000000000006</v>
      </c>
      <c r="V1027">
        <v>2</v>
      </c>
      <c r="W1027">
        <v>17.64</v>
      </c>
      <c r="X1027">
        <v>89147</v>
      </c>
      <c r="Y1027" t="s">
        <v>3218</v>
      </c>
    </row>
    <row r="1028" spans="1:25" x14ac:dyDescent="0.2">
      <c r="A1028">
        <v>321</v>
      </c>
      <c r="B1028" t="s">
        <v>1953</v>
      </c>
      <c r="C1028" t="s">
        <v>23</v>
      </c>
      <c r="D1028">
        <v>0.04</v>
      </c>
      <c r="E1028">
        <v>8.33</v>
      </c>
      <c r="F1028">
        <v>1.99</v>
      </c>
      <c r="G1028" t="s">
        <v>14</v>
      </c>
      <c r="H1028" t="s">
        <v>15</v>
      </c>
      <c r="I1028" t="s">
        <v>16</v>
      </c>
      <c r="J1028" t="s">
        <v>17</v>
      </c>
      <c r="K1028" t="s">
        <v>18</v>
      </c>
      <c r="L1028" t="s">
        <v>1150</v>
      </c>
      <c r="M1028">
        <v>0.52</v>
      </c>
      <c r="N1028" t="s">
        <v>8</v>
      </c>
      <c r="O1028" t="s">
        <v>87</v>
      </c>
      <c r="P1028" t="s">
        <v>394</v>
      </c>
      <c r="Q1028" t="s">
        <v>1954</v>
      </c>
      <c r="R1028">
        <v>20854</v>
      </c>
      <c r="S1028">
        <v>42098</v>
      </c>
      <c r="T1028">
        <v>42103</v>
      </c>
      <c r="U1028">
        <v>9.9268000000000001</v>
      </c>
      <c r="V1028">
        <v>11</v>
      </c>
      <c r="W1028">
        <v>89.76</v>
      </c>
      <c r="X1028">
        <v>91057</v>
      </c>
      <c r="Y1028" t="s">
        <v>3218</v>
      </c>
    </row>
    <row r="1029" spans="1:25" x14ac:dyDescent="0.2">
      <c r="A1029">
        <v>975</v>
      </c>
      <c r="B1029" t="s">
        <v>1955</v>
      </c>
      <c r="C1029" t="s">
        <v>23</v>
      </c>
      <c r="D1029">
        <v>0.1</v>
      </c>
      <c r="E1029">
        <v>2.2200000000000002</v>
      </c>
      <c r="F1029">
        <v>5</v>
      </c>
      <c r="G1029" t="s">
        <v>14</v>
      </c>
      <c r="H1029" t="s">
        <v>70</v>
      </c>
      <c r="I1029" t="s">
        <v>24</v>
      </c>
      <c r="J1029" t="s">
        <v>71</v>
      </c>
      <c r="K1029" t="s">
        <v>49</v>
      </c>
      <c r="L1029" t="s">
        <v>1956</v>
      </c>
      <c r="M1029">
        <v>0.55000000000000004</v>
      </c>
      <c r="N1029" t="s">
        <v>8</v>
      </c>
      <c r="O1029" t="s">
        <v>87</v>
      </c>
      <c r="P1029" t="s">
        <v>379</v>
      </c>
      <c r="Q1029" t="s">
        <v>764</v>
      </c>
      <c r="R1029">
        <v>2108</v>
      </c>
      <c r="S1029">
        <v>42098</v>
      </c>
      <c r="T1029">
        <v>42103</v>
      </c>
      <c r="U1029">
        <v>-21.319199999999999</v>
      </c>
      <c r="V1029">
        <v>3</v>
      </c>
      <c r="W1029">
        <v>8.8000000000000007</v>
      </c>
      <c r="X1029">
        <v>87260</v>
      </c>
      <c r="Y1029" t="s">
        <v>3218</v>
      </c>
    </row>
    <row r="1030" spans="1:25" x14ac:dyDescent="0.2">
      <c r="A1030">
        <v>1918</v>
      </c>
      <c r="B1030" t="s">
        <v>1957</v>
      </c>
      <c r="C1030" t="s">
        <v>23</v>
      </c>
      <c r="D1030">
        <v>0.1</v>
      </c>
      <c r="E1030">
        <v>10.44</v>
      </c>
      <c r="F1030">
        <v>5.75</v>
      </c>
      <c r="G1030" t="s">
        <v>63</v>
      </c>
      <c r="H1030" t="s">
        <v>47</v>
      </c>
      <c r="I1030" t="s">
        <v>24</v>
      </c>
      <c r="J1030" t="s">
        <v>48</v>
      </c>
      <c r="K1030" t="s">
        <v>49</v>
      </c>
      <c r="L1030" t="s">
        <v>1958</v>
      </c>
      <c r="M1030">
        <v>0.39</v>
      </c>
      <c r="N1030" t="s">
        <v>8</v>
      </c>
      <c r="O1030" t="s">
        <v>9</v>
      </c>
      <c r="P1030" t="s">
        <v>20</v>
      </c>
      <c r="Q1030" t="s">
        <v>1959</v>
      </c>
      <c r="R1030">
        <v>72450</v>
      </c>
      <c r="S1030">
        <v>42098</v>
      </c>
      <c r="T1030">
        <v>42105</v>
      </c>
      <c r="U1030">
        <v>125.724</v>
      </c>
      <c r="V1030">
        <v>17</v>
      </c>
      <c r="W1030">
        <v>168.04</v>
      </c>
      <c r="X1030">
        <v>85898</v>
      </c>
      <c r="Y1030" t="s">
        <v>3215</v>
      </c>
    </row>
    <row r="1031" spans="1:25" x14ac:dyDescent="0.2">
      <c r="A1031">
        <v>2548</v>
      </c>
      <c r="B1031" t="s">
        <v>1960</v>
      </c>
      <c r="C1031" t="s">
        <v>23</v>
      </c>
      <c r="D1031">
        <v>0</v>
      </c>
      <c r="E1031">
        <v>35.99</v>
      </c>
      <c r="F1031">
        <v>0.99</v>
      </c>
      <c r="G1031" t="s">
        <v>14</v>
      </c>
      <c r="H1031" t="s">
        <v>3</v>
      </c>
      <c r="I1031" t="s">
        <v>16</v>
      </c>
      <c r="J1031" t="s">
        <v>111</v>
      </c>
      <c r="K1031" t="s">
        <v>18</v>
      </c>
      <c r="L1031" t="s">
        <v>1961</v>
      </c>
      <c r="M1031">
        <v>0.35</v>
      </c>
      <c r="N1031" t="s">
        <v>8</v>
      </c>
      <c r="O1031" t="s">
        <v>35</v>
      </c>
      <c r="P1031" t="s">
        <v>66</v>
      </c>
      <c r="Q1031" t="s">
        <v>76</v>
      </c>
      <c r="R1031">
        <v>90068</v>
      </c>
      <c r="S1031">
        <v>42098</v>
      </c>
      <c r="T1031">
        <v>42105</v>
      </c>
      <c r="U1031">
        <v>840.05100000000004</v>
      </c>
      <c r="V1031">
        <v>46</v>
      </c>
      <c r="W1031">
        <v>1477.57</v>
      </c>
      <c r="X1031">
        <v>46436</v>
      </c>
      <c r="Y1031" t="s">
        <v>3217</v>
      </c>
    </row>
    <row r="1032" spans="1:25" x14ac:dyDescent="0.2">
      <c r="A1032">
        <v>2551</v>
      </c>
      <c r="B1032" t="s">
        <v>1962</v>
      </c>
      <c r="C1032" t="s">
        <v>23</v>
      </c>
      <c r="D1032">
        <v>0</v>
      </c>
      <c r="E1032">
        <v>35.99</v>
      </c>
      <c r="F1032">
        <v>0.99</v>
      </c>
      <c r="G1032" t="s">
        <v>14</v>
      </c>
      <c r="H1032" t="s">
        <v>3</v>
      </c>
      <c r="I1032" t="s">
        <v>16</v>
      </c>
      <c r="J1032" t="s">
        <v>111</v>
      </c>
      <c r="K1032" t="s">
        <v>18</v>
      </c>
      <c r="L1032" t="s">
        <v>1961</v>
      </c>
      <c r="M1032">
        <v>0.35</v>
      </c>
      <c r="N1032" t="s">
        <v>8</v>
      </c>
      <c r="O1032" t="s">
        <v>87</v>
      </c>
      <c r="P1032" t="s">
        <v>296</v>
      </c>
      <c r="Q1032" t="s">
        <v>1963</v>
      </c>
      <c r="R1032">
        <v>17403</v>
      </c>
      <c r="S1032">
        <v>42098</v>
      </c>
      <c r="T1032">
        <v>42105</v>
      </c>
      <c r="U1032">
        <v>265.96050000000002</v>
      </c>
      <c r="V1032">
        <v>12</v>
      </c>
      <c r="W1032">
        <v>385.45</v>
      </c>
      <c r="X1032">
        <v>88656</v>
      </c>
      <c r="Y1032" t="s">
        <v>3218</v>
      </c>
    </row>
    <row r="1033" spans="1:25" x14ac:dyDescent="0.2">
      <c r="A1033">
        <v>114</v>
      </c>
      <c r="B1033" t="s">
        <v>113</v>
      </c>
      <c r="C1033" t="s">
        <v>92</v>
      </c>
      <c r="D1033">
        <v>0.01</v>
      </c>
      <c r="E1033">
        <v>4.91</v>
      </c>
      <c r="F1033">
        <v>0.5</v>
      </c>
      <c r="G1033" t="s">
        <v>14</v>
      </c>
      <c r="H1033" t="s">
        <v>47</v>
      </c>
      <c r="I1033" t="s">
        <v>24</v>
      </c>
      <c r="J1033" t="s">
        <v>128</v>
      </c>
      <c r="K1033" t="s">
        <v>49</v>
      </c>
      <c r="L1033" t="s">
        <v>949</v>
      </c>
      <c r="M1033">
        <v>0.36</v>
      </c>
      <c r="N1033" t="s">
        <v>8</v>
      </c>
      <c r="O1033" t="s">
        <v>35</v>
      </c>
      <c r="P1033" t="s">
        <v>115</v>
      </c>
      <c r="Q1033" t="s">
        <v>116</v>
      </c>
      <c r="R1033">
        <v>97035</v>
      </c>
      <c r="S1033">
        <v>42098</v>
      </c>
      <c r="T1033">
        <v>42100</v>
      </c>
      <c r="U1033">
        <v>40.247700000000002</v>
      </c>
      <c r="V1033">
        <v>12</v>
      </c>
      <c r="W1033">
        <v>58.33</v>
      </c>
      <c r="X1033">
        <v>89584</v>
      </c>
      <c r="Y1033" t="s">
        <v>3217</v>
      </c>
    </row>
    <row r="1034" spans="1:25" x14ac:dyDescent="0.2">
      <c r="A1034">
        <v>114</v>
      </c>
      <c r="B1034" t="s">
        <v>113</v>
      </c>
      <c r="C1034" t="s">
        <v>92</v>
      </c>
      <c r="D1034">
        <v>0.09</v>
      </c>
      <c r="E1034">
        <v>4</v>
      </c>
      <c r="F1034">
        <v>1.3</v>
      </c>
      <c r="G1034" t="s">
        <v>63</v>
      </c>
      <c r="H1034" t="s">
        <v>47</v>
      </c>
      <c r="I1034" t="s">
        <v>24</v>
      </c>
      <c r="J1034" t="s">
        <v>64</v>
      </c>
      <c r="K1034" t="s">
        <v>26</v>
      </c>
      <c r="L1034" t="s">
        <v>347</v>
      </c>
      <c r="M1034">
        <v>0.37</v>
      </c>
      <c r="N1034" t="s">
        <v>8</v>
      </c>
      <c r="O1034" t="s">
        <v>35</v>
      </c>
      <c r="P1034" t="s">
        <v>115</v>
      </c>
      <c r="Q1034" t="s">
        <v>116</v>
      </c>
      <c r="R1034">
        <v>97035</v>
      </c>
      <c r="S1034">
        <v>42098</v>
      </c>
      <c r="T1034">
        <v>42100</v>
      </c>
      <c r="U1034">
        <v>14.0898</v>
      </c>
      <c r="V1034">
        <v>5</v>
      </c>
      <c r="W1034">
        <v>20.420000000000002</v>
      </c>
      <c r="X1034">
        <v>89584</v>
      </c>
      <c r="Y1034" t="s">
        <v>3217</v>
      </c>
    </row>
    <row r="1035" spans="1:25" x14ac:dyDescent="0.2">
      <c r="A1035">
        <v>117</v>
      </c>
      <c r="B1035" t="s">
        <v>117</v>
      </c>
      <c r="C1035" t="s">
        <v>92</v>
      </c>
      <c r="D1035">
        <v>0.01</v>
      </c>
      <c r="E1035">
        <v>4.91</v>
      </c>
      <c r="F1035">
        <v>0.5</v>
      </c>
      <c r="G1035" t="s">
        <v>14</v>
      </c>
      <c r="H1035" t="s">
        <v>47</v>
      </c>
      <c r="I1035" t="s">
        <v>24</v>
      </c>
      <c r="J1035" t="s">
        <v>128</v>
      </c>
      <c r="K1035" t="s">
        <v>49</v>
      </c>
      <c r="L1035" t="s">
        <v>949</v>
      </c>
      <c r="M1035">
        <v>0.36</v>
      </c>
      <c r="N1035" t="s">
        <v>8</v>
      </c>
      <c r="O1035" t="s">
        <v>35</v>
      </c>
      <c r="P1035" t="s">
        <v>42</v>
      </c>
      <c r="Q1035" t="s">
        <v>118</v>
      </c>
      <c r="R1035">
        <v>98103</v>
      </c>
      <c r="S1035">
        <v>42098</v>
      </c>
      <c r="T1035">
        <v>42100</v>
      </c>
      <c r="U1035">
        <v>112.06</v>
      </c>
      <c r="V1035">
        <v>47</v>
      </c>
      <c r="W1035">
        <v>228.46</v>
      </c>
      <c r="X1035">
        <v>13959</v>
      </c>
      <c r="Y1035" t="s">
        <v>3217</v>
      </c>
    </row>
    <row r="1036" spans="1:25" x14ac:dyDescent="0.2">
      <c r="A1036">
        <v>117</v>
      </c>
      <c r="B1036" t="s">
        <v>117</v>
      </c>
      <c r="C1036" t="s">
        <v>92</v>
      </c>
      <c r="D1036">
        <v>0.09</v>
      </c>
      <c r="E1036">
        <v>4</v>
      </c>
      <c r="F1036">
        <v>1.3</v>
      </c>
      <c r="G1036" t="s">
        <v>63</v>
      </c>
      <c r="H1036" t="s">
        <v>47</v>
      </c>
      <c r="I1036" t="s">
        <v>24</v>
      </c>
      <c r="J1036" t="s">
        <v>64</v>
      </c>
      <c r="K1036" t="s">
        <v>26</v>
      </c>
      <c r="L1036" t="s">
        <v>347</v>
      </c>
      <c r="M1036">
        <v>0.37</v>
      </c>
      <c r="N1036" t="s">
        <v>8</v>
      </c>
      <c r="O1036" t="s">
        <v>35</v>
      </c>
      <c r="P1036" t="s">
        <v>42</v>
      </c>
      <c r="Q1036" t="s">
        <v>118</v>
      </c>
      <c r="R1036">
        <v>98103</v>
      </c>
      <c r="S1036">
        <v>42098</v>
      </c>
      <c r="T1036">
        <v>42100</v>
      </c>
      <c r="U1036">
        <v>16.79</v>
      </c>
      <c r="V1036">
        <v>19</v>
      </c>
      <c r="W1036">
        <v>77.61</v>
      </c>
      <c r="X1036">
        <v>13959</v>
      </c>
      <c r="Y1036" t="s">
        <v>3217</v>
      </c>
    </row>
    <row r="1037" spans="1:25" x14ac:dyDescent="0.2">
      <c r="A1037">
        <v>1590</v>
      </c>
      <c r="B1037" t="s">
        <v>1964</v>
      </c>
      <c r="C1037" t="s">
        <v>92</v>
      </c>
      <c r="D1037">
        <v>0.03</v>
      </c>
      <c r="E1037">
        <v>19.04</v>
      </c>
      <c r="F1037">
        <v>6.38</v>
      </c>
      <c r="G1037" t="s">
        <v>63</v>
      </c>
      <c r="H1037" t="s">
        <v>70</v>
      </c>
      <c r="I1037" t="s">
        <v>4</v>
      </c>
      <c r="J1037" t="s">
        <v>102</v>
      </c>
      <c r="K1037" t="s">
        <v>49</v>
      </c>
      <c r="L1037" t="s">
        <v>1965</v>
      </c>
      <c r="M1037">
        <v>0.56000000000000005</v>
      </c>
      <c r="N1037" t="s">
        <v>8</v>
      </c>
      <c r="O1037" t="s">
        <v>87</v>
      </c>
      <c r="P1037" t="s">
        <v>293</v>
      </c>
      <c r="Q1037" t="s">
        <v>1966</v>
      </c>
      <c r="R1037">
        <v>44094</v>
      </c>
      <c r="S1037">
        <v>42098</v>
      </c>
      <c r="T1037">
        <v>42098</v>
      </c>
      <c r="U1037">
        <v>83.793599999999998</v>
      </c>
      <c r="V1037">
        <v>7</v>
      </c>
      <c r="W1037">
        <v>144.03</v>
      </c>
      <c r="X1037">
        <v>86668</v>
      </c>
      <c r="Y1037" t="s">
        <v>3218</v>
      </c>
    </row>
    <row r="1038" spans="1:25" x14ac:dyDescent="0.2">
      <c r="A1038">
        <v>1593</v>
      </c>
      <c r="B1038" t="s">
        <v>1967</v>
      </c>
      <c r="C1038" t="s">
        <v>92</v>
      </c>
      <c r="D1038">
        <v>0.02</v>
      </c>
      <c r="E1038">
        <v>5.53</v>
      </c>
      <c r="F1038">
        <v>6.98</v>
      </c>
      <c r="G1038" t="s">
        <v>14</v>
      </c>
      <c r="H1038" t="s">
        <v>70</v>
      </c>
      <c r="I1038" t="s">
        <v>24</v>
      </c>
      <c r="J1038" t="s">
        <v>48</v>
      </c>
      <c r="K1038" t="s">
        <v>49</v>
      </c>
      <c r="L1038" t="s">
        <v>1968</v>
      </c>
      <c r="M1038">
        <v>0.39</v>
      </c>
      <c r="N1038" t="s">
        <v>8</v>
      </c>
      <c r="O1038" t="s">
        <v>28</v>
      </c>
      <c r="P1038" t="s">
        <v>183</v>
      </c>
      <c r="Q1038" t="s">
        <v>526</v>
      </c>
      <c r="R1038">
        <v>74006</v>
      </c>
      <c r="S1038">
        <v>42098</v>
      </c>
      <c r="T1038">
        <v>42100</v>
      </c>
      <c r="U1038">
        <v>-77.823719999999994</v>
      </c>
      <c r="V1038">
        <v>8</v>
      </c>
      <c r="W1038">
        <v>48.81</v>
      </c>
      <c r="X1038">
        <v>86668</v>
      </c>
      <c r="Y1038" t="s">
        <v>3216</v>
      </c>
    </row>
    <row r="1039" spans="1:25" x14ac:dyDescent="0.2">
      <c r="A1039">
        <v>2441</v>
      </c>
      <c r="B1039" t="s">
        <v>1969</v>
      </c>
      <c r="C1039" t="s">
        <v>92</v>
      </c>
      <c r="D1039">
        <v>0.02</v>
      </c>
      <c r="E1039">
        <v>63.94</v>
      </c>
      <c r="F1039">
        <v>14.48</v>
      </c>
      <c r="G1039" t="s">
        <v>14</v>
      </c>
      <c r="H1039" t="s">
        <v>15</v>
      </c>
      <c r="I1039" t="s">
        <v>4</v>
      </c>
      <c r="J1039" t="s">
        <v>102</v>
      </c>
      <c r="K1039" t="s">
        <v>49</v>
      </c>
      <c r="L1039" t="s">
        <v>1970</v>
      </c>
      <c r="M1039">
        <v>0.46</v>
      </c>
      <c r="N1039" t="s">
        <v>8</v>
      </c>
      <c r="O1039" t="s">
        <v>9</v>
      </c>
      <c r="P1039" t="s">
        <v>99</v>
      </c>
      <c r="Q1039" t="s">
        <v>1971</v>
      </c>
      <c r="R1039">
        <v>32935</v>
      </c>
      <c r="S1039">
        <v>42098</v>
      </c>
      <c r="T1039">
        <v>42098</v>
      </c>
      <c r="U1039">
        <v>-100.17</v>
      </c>
      <c r="V1039">
        <v>11</v>
      </c>
      <c r="W1039">
        <v>709.7</v>
      </c>
      <c r="X1039">
        <v>89300</v>
      </c>
      <c r="Y1039" t="s">
        <v>3215</v>
      </c>
    </row>
    <row r="1040" spans="1:25" x14ac:dyDescent="0.2">
      <c r="A1040">
        <v>2442</v>
      </c>
      <c r="B1040" t="s">
        <v>1972</v>
      </c>
      <c r="C1040" t="s">
        <v>92</v>
      </c>
      <c r="D1040">
        <v>0.01</v>
      </c>
      <c r="E1040">
        <v>5.0199999999999996</v>
      </c>
      <c r="F1040">
        <v>5.14</v>
      </c>
      <c r="G1040" t="s">
        <v>14</v>
      </c>
      <c r="H1040" t="s">
        <v>15</v>
      </c>
      <c r="I1040" t="s">
        <v>16</v>
      </c>
      <c r="J1040" t="s">
        <v>17</v>
      </c>
      <c r="K1040" t="s">
        <v>18</v>
      </c>
      <c r="L1040" t="s">
        <v>367</v>
      </c>
      <c r="M1040">
        <v>0.79</v>
      </c>
      <c r="N1040" t="s">
        <v>8</v>
      </c>
      <c r="O1040" t="s">
        <v>9</v>
      </c>
      <c r="P1040" t="s">
        <v>99</v>
      </c>
      <c r="Q1040" t="s">
        <v>1973</v>
      </c>
      <c r="R1040">
        <v>32953</v>
      </c>
      <c r="S1040">
        <v>42098</v>
      </c>
      <c r="T1040">
        <v>42100</v>
      </c>
      <c r="U1040">
        <v>-3.948</v>
      </c>
      <c r="V1040">
        <v>5</v>
      </c>
      <c r="W1040">
        <v>27.42</v>
      </c>
      <c r="X1040">
        <v>89300</v>
      </c>
      <c r="Y1040" t="s">
        <v>3215</v>
      </c>
    </row>
    <row r="1041" spans="1:25" x14ac:dyDescent="0.2">
      <c r="A1041">
        <v>3400</v>
      </c>
      <c r="B1041" t="s">
        <v>1974</v>
      </c>
      <c r="C1041" t="s">
        <v>92</v>
      </c>
      <c r="D1041">
        <v>0.1</v>
      </c>
      <c r="E1041">
        <v>9.3800000000000008</v>
      </c>
      <c r="F1041">
        <v>4.93</v>
      </c>
      <c r="G1041" t="s">
        <v>63</v>
      </c>
      <c r="H1041" t="s">
        <v>3</v>
      </c>
      <c r="I1041" t="s">
        <v>4</v>
      </c>
      <c r="J1041" t="s">
        <v>102</v>
      </c>
      <c r="K1041" t="s">
        <v>49</v>
      </c>
      <c r="L1041" t="s">
        <v>1975</v>
      </c>
      <c r="M1041">
        <v>0.56999999999999995</v>
      </c>
      <c r="N1041" t="s">
        <v>8</v>
      </c>
      <c r="O1041" t="s">
        <v>87</v>
      </c>
      <c r="P1041" t="s">
        <v>879</v>
      </c>
      <c r="Q1041" t="s">
        <v>1976</v>
      </c>
      <c r="R1041">
        <v>26554</v>
      </c>
      <c r="S1041">
        <v>42098</v>
      </c>
      <c r="T1041">
        <v>42098</v>
      </c>
      <c r="U1041">
        <v>-24.7104</v>
      </c>
      <c r="V1041">
        <v>15</v>
      </c>
      <c r="W1041">
        <v>135.78</v>
      </c>
      <c r="X1041">
        <v>87537</v>
      </c>
      <c r="Y1041" t="s">
        <v>3218</v>
      </c>
    </row>
    <row r="1042" spans="1:25" x14ac:dyDescent="0.2">
      <c r="A1042">
        <v>1733</v>
      </c>
      <c r="B1042" t="s">
        <v>1977</v>
      </c>
      <c r="C1042" t="s">
        <v>46</v>
      </c>
      <c r="D1042">
        <v>0.02</v>
      </c>
      <c r="E1042">
        <v>60.98</v>
      </c>
      <c r="F1042">
        <v>49</v>
      </c>
      <c r="G1042" t="s">
        <v>14</v>
      </c>
      <c r="H1042" t="s">
        <v>3</v>
      </c>
      <c r="I1042" t="s">
        <v>24</v>
      </c>
      <c r="J1042" t="s">
        <v>71</v>
      </c>
      <c r="K1042" t="s">
        <v>40</v>
      </c>
      <c r="L1042" t="s">
        <v>1506</v>
      </c>
      <c r="M1042">
        <v>0.59</v>
      </c>
      <c r="N1042" t="s">
        <v>8</v>
      </c>
      <c r="O1042" t="s">
        <v>87</v>
      </c>
      <c r="P1042" t="s">
        <v>350</v>
      </c>
      <c r="Q1042" t="s">
        <v>42</v>
      </c>
      <c r="R1042">
        <v>20012</v>
      </c>
      <c r="S1042">
        <v>42098</v>
      </c>
      <c r="T1042">
        <v>42100</v>
      </c>
      <c r="U1042">
        <v>-662.52</v>
      </c>
      <c r="V1042">
        <v>34</v>
      </c>
      <c r="W1042">
        <v>2119.54</v>
      </c>
      <c r="X1042">
        <v>3841</v>
      </c>
      <c r="Y1042" t="s">
        <v>3218</v>
      </c>
    </row>
    <row r="1043" spans="1:25" x14ac:dyDescent="0.2">
      <c r="A1043">
        <v>1733</v>
      </c>
      <c r="B1043" t="s">
        <v>1977</v>
      </c>
      <c r="C1043" t="s">
        <v>46</v>
      </c>
      <c r="D1043">
        <v>0.02</v>
      </c>
      <c r="E1043">
        <v>1270.99</v>
      </c>
      <c r="F1043">
        <v>19.989999999999998</v>
      </c>
      <c r="G1043" t="s">
        <v>14</v>
      </c>
      <c r="H1043" t="s">
        <v>3</v>
      </c>
      <c r="I1043" t="s">
        <v>24</v>
      </c>
      <c r="J1043" t="s">
        <v>48</v>
      </c>
      <c r="K1043" t="s">
        <v>49</v>
      </c>
      <c r="L1043" t="s">
        <v>628</v>
      </c>
      <c r="M1043">
        <v>0.35</v>
      </c>
      <c r="N1043" t="s">
        <v>8</v>
      </c>
      <c r="O1043" t="s">
        <v>87</v>
      </c>
      <c r="P1043" t="s">
        <v>350</v>
      </c>
      <c r="Q1043" t="s">
        <v>42</v>
      </c>
      <c r="R1043">
        <v>20012</v>
      </c>
      <c r="S1043">
        <v>42098</v>
      </c>
      <c r="T1043">
        <v>42100</v>
      </c>
      <c r="U1043">
        <v>9228.2255999999998</v>
      </c>
      <c r="V1043">
        <v>36</v>
      </c>
      <c r="W1043">
        <v>45737.33</v>
      </c>
      <c r="X1043">
        <v>3841</v>
      </c>
      <c r="Y1043" t="s">
        <v>3218</v>
      </c>
    </row>
    <row r="1044" spans="1:25" x14ac:dyDescent="0.2">
      <c r="A1044">
        <v>1734</v>
      </c>
      <c r="B1044" t="s">
        <v>1978</v>
      </c>
      <c r="C1044" t="s">
        <v>46</v>
      </c>
      <c r="D1044">
        <v>0.02</v>
      </c>
      <c r="E1044">
        <v>60.98</v>
      </c>
      <c r="F1044">
        <v>49</v>
      </c>
      <c r="G1044" t="s">
        <v>14</v>
      </c>
      <c r="H1044" t="s">
        <v>3</v>
      </c>
      <c r="I1044" t="s">
        <v>24</v>
      </c>
      <c r="J1044" t="s">
        <v>71</v>
      </c>
      <c r="K1044" t="s">
        <v>40</v>
      </c>
      <c r="L1044" t="s">
        <v>1506</v>
      </c>
      <c r="M1044">
        <v>0.59</v>
      </c>
      <c r="N1044" t="s">
        <v>8</v>
      </c>
      <c r="O1044" t="s">
        <v>87</v>
      </c>
      <c r="P1044" t="s">
        <v>88</v>
      </c>
      <c r="Q1044" t="s">
        <v>1979</v>
      </c>
      <c r="R1044">
        <v>10528</v>
      </c>
      <c r="S1044">
        <v>42098</v>
      </c>
      <c r="T1044">
        <v>42100</v>
      </c>
      <c r="U1044">
        <v>-596.26800000000003</v>
      </c>
      <c r="V1044">
        <v>9</v>
      </c>
      <c r="W1044">
        <v>561.05999999999995</v>
      </c>
      <c r="X1044">
        <v>88443</v>
      </c>
      <c r="Y1044" t="s">
        <v>3218</v>
      </c>
    </row>
    <row r="1045" spans="1:25" x14ac:dyDescent="0.2">
      <c r="A1045">
        <v>1734</v>
      </c>
      <c r="B1045" t="s">
        <v>1978</v>
      </c>
      <c r="C1045" t="s">
        <v>46</v>
      </c>
      <c r="D1045">
        <v>0.02</v>
      </c>
      <c r="E1045">
        <v>1270.99</v>
      </c>
      <c r="F1045">
        <v>19.989999999999998</v>
      </c>
      <c r="G1045" t="s">
        <v>14</v>
      </c>
      <c r="H1045" t="s">
        <v>3</v>
      </c>
      <c r="I1045" t="s">
        <v>24</v>
      </c>
      <c r="J1045" t="s">
        <v>48</v>
      </c>
      <c r="K1045" t="s">
        <v>49</v>
      </c>
      <c r="L1045" t="s">
        <v>628</v>
      </c>
      <c r="M1045">
        <v>0.35</v>
      </c>
      <c r="N1045" t="s">
        <v>8</v>
      </c>
      <c r="O1045" t="s">
        <v>87</v>
      </c>
      <c r="P1045" t="s">
        <v>88</v>
      </c>
      <c r="Q1045" t="s">
        <v>1979</v>
      </c>
      <c r="R1045">
        <v>10528</v>
      </c>
      <c r="S1045">
        <v>42098</v>
      </c>
      <c r="T1045">
        <v>42100</v>
      </c>
      <c r="U1045">
        <v>7889.6877000000004</v>
      </c>
      <c r="V1045">
        <v>9</v>
      </c>
      <c r="W1045">
        <v>11434.33</v>
      </c>
      <c r="X1045">
        <v>88443</v>
      </c>
      <c r="Y1045" t="s">
        <v>3218</v>
      </c>
    </row>
    <row r="1046" spans="1:25" x14ac:dyDescent="0.2">
      <c r="A1046">
        <v>1734</v>
      </c>
      <c r="B1046" t="s">
        <v>1978</v>
      </c>
      <c r="C1046" t="s">
        <v>46</v>
      </c>
      <c r="D1046">
        <v>0.05</v>
      </c>
      <c r="E1046">
        <v>205.99</v>
      </c>
      <c r="F1046">
        <v>8.99</v>
      </c>
      <c r="G1046" t="s">
        <v>63</v>
      </c>
      <c r="H1046" t="s">
        <v>3</v>
      </c>
      <c r="I1046" t="s">
        <v>16</v>
      </c>
      <c r="J1046" t="s">
        <v>111</v>
      </c>
      <c r="K1046" t="s">
        <v>49</v>
      </c>
      <c r="L1046" t="s">
        <v>1008</v>
      </c>
      <c r="M1046">
        <v>0.6</v>
      </c>
      <c r="N1046" t="s">
        <v>8</v>
      </c>
      <c r="O1046" t="s">
        <v>87</v>
      </c>
      <c r="P1046" t="s">
        <v>88</v>
      </c>
      <c r="Q1046" t="s">
        <v>1979</v>
      </c>
      <c r="R1046">
        <v>10528</v>
      </c>
      <c r="S1046">
        <v>42098</v>
      </c>
      <c r="T1046">
        <v>42100</v>
      </c>
      <c r="U1046">
        <v>1545.8097600000001</v>
      </c>
      <c r="V1046">
        <v>19</v>
      </c>
      <c r="W1046">
        <v>3229.24</v>
      </c>
      <c r="X1046">
        <v>88443</v>
      </c>
      <c r="Y1046" t="s">
        <v>3218</v>
      </c>
    </row>
    <row r="1047" spans="1:25" x14ac:dyDescent="0.2">
      <c r="A1047">
        <v>2603</v>
      </c>
      <c r="B1047" t="s">
        <v>1980</v>
      </c>
      <c r="C1047" t="s">
        <v>1</v>
      </c>
      <c r="D1047">
        <v>7.0000000000000007E-2</v>
      </c>
      <c r="E1047">
        <v>200.99</v>
      </c>
      <c r="F1047">
        <v>4.2</v>
      </c>
      <c r="G1047" t="s">
        <v>14</v>
      </c>
      <c r="H1047" t="s">
        <v>70</v>
      </c>
      <c r="I1047" t="s">
        <v>16</v>
      </c>
      <c r="J1047" t="s">
        <v>111</v>
      </c>
      <c r="K1047" t="s">
        <v>49</v>
      </c>
      <c r="L1047" t="s">
        <v>770</v>
      </c>
      <c r="M1047">
        <v>0.59</v>
      </c>
      <c r="N1047" t="s">
        <v>8</v>
      </c>
      <c r="O1047" t="s">
        <v>87</v>
      </c>
      <c r="P1047" t="s">
        <v>373</v>
      </c>
      <c r="Q1047" t="s">
        <v>1981</v>
      </c>
      <c r="R1047">
        <v>7601</v>
      </c>
      <c r="S1047">
        <v>42099</v>
      </c>
      <c r="T1047">
        <v>42100</v>
      </c>
      <c r="U1047">
        <v>2225.0761200000002</v>
      </c>
      <c r="V1047">
        <v>22</v>
      </c>
      <c r="W1047">
        <v>3705.14</v>
      </c>
      <c r="X1047">
        <v>87383</v>
      </c>
      <c r="Y1047" t="s">
        <v>3218</v>
      </c>
    </row>
    <row r="1048" spans="1:25" x14ac:dyDescent="0.2">
      <c r="A1048">
        <v>2604</v>
      </c>
      <c r="B1048" t="s">
        <v>1982</v>
      </c>
      <c r="C1048" t="s">
        <v>1</v>
      </c>
      <c r="D1048">
        <v>0.01</v>
      </c>
      <c r="E1048">
        <v>297.48</v>
      </c>
      <c r="F1048">
        <v>18.059999999999999</v>
      </c>
      <c r="G1048" t="s">
        <v>2</v>
      </c>
      <c r="H1048" t="s">
        <v>70</v>
      </c>
      <c r="I1048" t="s">
        <v>16</v>
      </c>
      <c r="J1048" t="s">
        <v>32</v>
      </c>
      <c r="K1048" t="s">
        <v>33</v>
      </c>
      <c r="L1048" t="s">
        <v>363</v>
      </c>
      <c r="M1048">
        <v>0.6</v>
      </c>
      <c r="N1048" t="s">
        <v>8</v>
      </c>
      <c r="O1048" t="s">
        <v>87</v>
      </c>
      <c r="P1048" t="s">
        <v>373</v>
      </c>
      <c r="Q1048" t="s">
        <v>1983</v>
      </c>
      <c r="R1048">
        <v>8830</v>
      </c>
      <c r="S1048">
        <v>42099</v>
      </c>
      <c r="T1048">
        <v>42100</v>
      </c>
      <c r="U1048">
        <v>-338.18083200000001</v>
      </c>
      <c r="V1048">
        <v>3</v>
      </c>
      <c r="W1048">
        <v>945.36</v>
      </c>
      <c r="X1048">
        <v>87383</v>
      </c>
      <c r="Y1048" t="s">
        <v>3218</v>
      </c>
    </row>
    <row r="1049" spans="1:25" x14ac:dyDescent="0.2">
      <c r="A1049">
        <v>635</v>
      </c>
      <c r="B1049" t="s">
        <v>1984</v>
      </c>
      <c r="C1049" t="s">
        <v>13</v>
      </c>
      <c r="D1049">
        <v>0.01</v>
      </c>
      <c r="E1049">
        <v>2.08</v>
      </c>
      <c r="F1049">
        <v>5.33</v>
      </c>
      <c r="G1049" t="s">
        <v>14</v>
      </c>
      <c r="H1049" t="s">
        <v>70</v>
      </c>
      <c r="I1049" t="s">
        <v>4</v>
      </c>
      <c r="J1049" t="s">
        <v>102</v>
      </c>
      <c r="K1049" t="s">
        <v>49</v>
      </c>
      <c r="L1049" t="s">
        <v>435</v>
      </c>
      <c r="M1049">
        <v>0.43</v>
      </c>
      <c r="N1049" t="s">
        <v>8</v>
      </c>
      <c r="O1049" t="s">
        <v>28</v>
      </c>
      <c r="P1049" t="s">
        <v>60</v>
      </c>
      <c r="Q1049" t="s">
        <v>1985</v>
      </c>
      <c r="R1049">
        <v>55106</v>
      </c>
      <c r="S1049">
        <v>42099</v>
      </c>
      <c r="T1049">
        <v>42099</v>
      </c>
      <c r="U1049">
        <v>-103.7124</v>
      </c>
      <c r="V1049">
        <v>12</v>
      </c>
      <c r="W1049">
        <v>28.32</v>
      </c>
      <c r="X1049">
        <v>89284</v>
      </c>
      <c r="Y1049" t="s">
        <v>3216</v>
      </c>
    </row>
    <row r="1050" spans="1:25" x14ac:dyDescent="0.2">
      <c r="A1050">
        <v>635</v>
      </c>
      <c r="B1050" t="s">
        <v>1984</v>
      </c>
      <c r="C1050" t="s">
        <v>13</v>
      </c>
      <c r="D1050">
        <v>0.03</v>
      </c>
      <c r="E1050">
        <v>370.98</v>
      </c>
      <c r="F1050">
        <v>99</v>
      </c>
      <c r="G1050" t="s">
        <v>2</v>
      </c>
      <c r="H1050" t="s">
        <v>70</v>
      </c>
      <c r="I1050" t="s">
        <v>24</v>
      </c>
      <c r="J1050" t="s">
        <v>54</v>
      </c>
      <c r="K1050" t="s">
        <v>33</v>
      </c>
      <c r="L1050" t="s">
        <v>1986</v>
      </c>
      <c r="M1050">
        <v>0.65</v>
      </c>
      <c r="N1050" t="s">
        <v>8</v>
      </c>
      <c r="O1050" t="s">
        <v>28</v>
      </c>
      <c r="P1050" t="s">
        <v>60</v>
      </c>
      <c r="Q1050" t="s">
        <v>1985</v>
      </c>
      <c r="R1050">
        <v>55106</v>
      </c>
      <c r="S1050">
        <v>42099</v>
      </c>
      <c r="T1050">
        <v>42100</v>
      </c>
      <c r="U1050">
        <v>-124.2864</v>
      </c>
      <c r="V1050">
        <v>6</v>
      </c>
      <c r="W1050">
        <v>2309.4899999999998</v>
      </c>
      <c r="X1050">
        <v>89284</v>
      </c>
      <c r="Y1050" t="s">
        <v>3216</v>
      </c>
    </row>
    <row r="1051" spans="1:25" x14ac:dyDescent="0.2">
      <c r="A1051">
        <v>1246</v>
      </c>
      <c r="B1051" t="s">
        <v>1987</v>
      </c>
      <c r="C1051" t="s">
        <v>13</v>
      </c>
      <c r="D1051">
        <v>0.1</v>
      </c>
      <c r="E1051">
        <v>22.38</v>
      </c>
      <c r="F1051">
        <v>15.1</v>
      </c>
      <c r="G1051" t="s">
        <v>14</v>
      </c>
      <c r="H1051" t="s">
        <v>47</v>
      </c>
      <c r="I1051" t="s">
        <v>24</v>
      </c>
      <c r="J1051" t="s">
        <v>48</v>
      </c>
      <c r="K1051" t="s">
        <v>49</v>
      </c>
      <c r="L1051" t="s">
        <v>1061</v>
      </c>
      <c r="M1051">
        <v>0.38</v>
      </c>
      <c r="N1051" t="s">
        <v>8</v>
      </c>
      <c r="O1051" t="s">
        <v>87</v>
      </c>
      <c r="P1051" t="s">
        <v>88</v>
      </c>
      <c r="Q1051" t="s">
        <v>89</v>
      </c>
      <c r="R1051">
        <v>10009</v>
      </c>
      <c r="S1051">
        <v>42099</v>
      </c>
      <c r="T1051">
        <v>42100</v>
      </c>
      <c r="U1051">
        <v>-107.51349999999999</v>
      </c>
      <c r="V1051">
        <v>26</v>
      </c>
      <c r="W1051">
        <v>564.98</v>
      </c>
      <c r="X1051">
        <v>36452</v>
      </c>
      <c r="Y1051" t="s">
        <v>3218</v>
      </c>
    </row>
    <row r="1052" spans="1:25" x14ac:dyDescent="0.2">
      <c r="A1052">
        <v>1246</v>
      </c>
      <c r="B1052" t="s">
        <v>1987</v>
      </c>
      <c r="C1052" t="s">
        <v>13</v>
      </c>
      <c r="D1052">
        <v>0.04</v>
      </c>
      <c r="E1052">
        <v>6.98</v>
      </c>
      <c r="F1052">
        <v>2.83</v>
      </c>
      <c r="G1052" t="s">
        <v>14</v>
      </c>
      <c r="H1052" t="s">
        <v>47</v>
      </c>
      <c r="I1052" t="s">
        <v>4</v>
      </c>
      <c r="J1052" t="s">
        <v>102</v>
      </c>
      <c r="K1052" t="s">
        <v>18</v>
      </c>
      <c r="L1052" t="s">
        <v>1988</v>
      </c>
      <c r="M1052">
        <v>0.37</v>
      </c>
      <c r="N1052" t="s">
        <v>8</v>
      </c>
      <c r="O1052" t="s">
        <v>87</v>
      </c>
      <c r="P1052" t="s">
        <v>88</v>
      </c>
      <c r="Q1052" t="s">
        <v>89</v>
      </c>
      <c r="R1052">
        <v>10009</v>
      </c>
      <c r="S1052">
        <v>42099</v>
      </c>
      <c r="T1052">
        <v>42101</v>
      </c>
      <c r="U1052">
        <v>46.01</v>
      </c>
      <c r="V1052">
        <v>18</v>
      </c>
      <c r="W1052">
        <v>129.47999999999999</v>
      </c>
      <c r="X1052">
        <v>36452</v>
      </c>
      <c r="Y1052" t="s">
        <v>3218</v>
      </c>
    </row>
    <row r="1053" spans="1:25" x14ac:dyDescent="0.2">
      <c r="A1053">
        <v>1247</v>
      </c>
      <c r="B1053" t="s">
        <v>1989</v>
      </c>
      <c r="C1053" t="s">
        <v>13</v>
      </c>
      <c r="D1053">
        <v>0.1</v>
      </c>
      <c r="E1053">
        <v>22.38</v>
      </c>
      <c r="F1053">
        <v>15.1</v>
      </c>
      <c r="G1053" t="s">
        <v>14</v>
      </c>
      <c r="H1053" t="s">
        <v>47</v>
      </c>
      <c r="I1053" t="s">
        <v>24</v>
      </c>
      <c r="J1053" t="s">
        <v>48</v>
      </c>
      <c r="K1053" t="s">
        <v>49</v>
      </c>
      <c r="L1053" t="s">
        <v>1061</v>
      </c>
      <c r="M1053">
        <v>0.38</v>
      </c>
      <c r="N1053" t="s">
        <v>8</v>
      </c>
      <c r="O1053" t="s">
        <v>28</v>
      </c>
      <c r="P1053" t="s">
        <v>163</v>
      </c>
      <c r="Q1053" t="s">
        <v>1990</v>
      </c>
      <c r="R1053">
        <v>78641</v>
      </c>
      <c r="S1053">
        <v>42099</v>
      </c>
      <c r="T1053">
        <v>42100</v>
      </c>
      <c r="U1053">
        <v>-107.51349999999999</v>
      </c>
      <c r="V1053">
        <v>7</v>
      </c>
      <c r="W1053">
        <v>152.11000000000001</v>
      </c>
      <c r="X1053">
        <v>91555</v>
      </c>
      <c r="Y1053" t="s">
        <v>3216</v>
      </c>
    </row>
    <row r="1054" spans="1:25" x14ac:dyDescent="0.2">
      <c r="A1054">
        <v>1247</v>
      </c>
      <c r="B1054" t="s">
        <v>1989</v>
      </c>
      <c r="C1054" t="s">
        <v>13</v>
      </c>
      <c r="D1054">
        <v>0.04</v>
      </c>
      <c r="E1054">
        <v>6.98</v>
      </c>
      <c r="F1054">
        <v>2.83</v>
      </c>
      <c r="G1054" t="s">
        <v>14</v>
      </c>
      <c r="H1054" t="s">
        <v>47</v>
      </c>
      <c r="I1054" t="s">
        <v>4</v>
      </c>
      <c r="J1054" t="s">
        <v>102</v>
      </c>
      <c r="K1054" t="s">
        <v>18</v>
      </c>
      <c r="L1054" t="s">
        <v>1988</v>
      </c>
      <c r="M1054">
        <v>0.37</v>
      </c>
      <c r="N1054" t="s">
        <v>8</v>
      </c>
      <c r="O1054" t="s">
        <v>28</v>
      </c>
      <c r="P1054" t="s">
        <v>163</v>
      </c>
      <c r="Q1054" t="s">
        <v>1990</v>
      </c>
      <c r="R1054">
        <v>78641</v>
      </c>
      <c r="S1054">
        <v>42099</v>
      </c>
      <c r="T1054">
        <v>42101</v>
      </c>
      <c r="U1054">
        <v>24.819299999999998</v>
      </c>
      <c r="V1054">
        <v>5</v>
      </c>
      <c r="W1054">
        <v>35.97</v>
      </c>
      <c r="X1054">
        <v>91555</v>
      </c>
      <c r="Y1054" t="s">
        <v>3216</v>
      </c>
    </row>
    <row r="1055" spans="1:25" x14ac:dyDescent="0.2">
      <c r="A1055">
        <v>1459</v>
      </c>
      <c r="B1055" t="s">
        <v>1991</v>
      </c>
      <c r="C1055" t="s">
        <v>13</v>
      </c>
      <c r="D1055">
        <v>0.05</v>
      </c>
      <c r="E1055">
        <v>85.99</v>
      </c>
      <c r="F1055">
        <v>0.99</v>
      </c>
      <c r="G1055" t="s">
        <v>14</v>
      </c>
      <c r="H1055" t="s">
        <v>15</v>
      </c>
      <c r="I1055" t="s">
        <v>16</v>
      </c>
      <c r="J1055" t="s">
        <v>111</v>
      </c>
      <c r="K1055" t="s">
        <v>26</v>
      </c>
      <c r="L1055" t="s">
        <v>1152</v>
      </c>
      <c r="M1055">
        <v>0.55000000000000004</v>
      </c>
      <c r="N1055" t="s">
        <v>8</v>
      </c>
      <c r="O1055" t="s">
        <v>9</v>
      </c>
      <c r="P1055" t="s">
        <v>247</v>
      </c>
      <c r="Q1055" t="s">
        <v>1992</v>
      </c>
      <c r="R1055">
        <v>29687</v>
      </c>
      <c r="S1055">
        <v>42099</v>
      </c>
      <c r="T1055">
        <v>42101</v>
      </c>
      <c r="U1055">
        <v>36.216000000000001</v>
      </c>
      <c r="V1055">
        <v>4</v>
      </c>
      <c r="W1055">
        <v>291.64</v>
      </c>
      <c r="X1055">
        <v>86734</v>
      </c>
      <c r="Y1055" t="s">
        <v>3215</v>
      </c>
    </row>
    <row r="1056" spans="1:25" x14ac:dyDescent="0.2">
      <c r="A1056">
        <v>1891</v>
      </c>
      <c r="B1056" t="s">
        <v>1993</v>
      </c>
      <c r="C1056" t="s">
        <v>46</v>
      </c>
      <c r="D1056">
        <v>0.03</v>
      </c>
      <c r="E1056">
        <v>320.64</v>
      </c>
      <c r="F1056">
        <v>29.2</v>
      </c>
      <c r="G1056" t="s">
        <v>2</v>
      </c>
      <c r="H1056" t="s">
        <v>47</v>
      </c>
      <c r="I1056" t="s">
        <v>4</v>
      </c>
      <c r="J1056" t="s">
        <v>5</v>
      </c>
      <c r="K1056" t="s">
        <v>6</v>
      </c>
      <c r="L1056" t="s">
        <v>1994</v>
      </c>
      <c r="M1056">
        <v>0.66</v>
      </c>
      <c r="N1056" t="s">
        <v>8</v>
      </c>
      <c r="O1056" t="s">
        <v>87</v>
      </c>
      <c r="P1056" t="s">
        <v>293</v>
      </c>
      <c r="Q1056" t="s">
        <v>1995</v>
      </c>
      <c r="R1056">
        <v>45801</v>
      </c>
      <c r="S1056">
        <v>42099</v>
      </c>
      <c r="T1056">
        <v>42101</v>
      </c>
      <c r="U1056">
        <v>429.75435599999997</v>
      </c>
      <c r="V1056">
        <v>7</v>
      </c>
      <c r="W1056">
        <v>2233.46</v>
      </c>
      <c r="X1056">
        <v>90630</v>
      </c>
      <c r="Y1056" t="s">
        <v>3218</v>
      </c>
    </row>
    <row r="1057" spans="1:25" x14ac:dyDescent="0.2">
      <c r="A1057">
        <v>2960</v>
      </c>
      <c r="B1057" t="s">
        <v>1996</v>
      </c>
      <c r="C1057" t="s">
        <v>46</v>
      </c>
      <c r="D1057">
        <v>0.1</v>
      </c>
      <c r="E1057">
        <v>36.549999999999997</v>
      </c>
      <c r="F1057">
        <v>13.89</v>
      </c>
      <c r="G1057" t="s">
        <v>14</v>
      </c>
      <c r="H1057" t="s">
        <v>70</v>
      </c>
      <c r="I1057" t="s">
        <v>24</v>
      </c>
      <c r="J1057" t="s">
        <v>25</v>
      </c>
      <c r="K1057" t="s">
        <v>26</v>
      </c>
      <c r="L1057" t="s">
        <v>1329</v>
      </c>
      <c r="M1057">
        <v>0.41</v>
      </c>
      <c r="N1057" t="s">
        <v>8</v>
      </c>
      <c r="O1057" t="s">
        <v>9</v>
      </c>
      <c r="P1057" t="s">
        <v>20</v>
      </c>
      <c r="Q1057" t="s">
        <v>1997</v>
      </c>
      <c r="R1057">
        <v>72956</v>
      </c>
      <c r="S1057">
        <v>42099</v>
      </c>
      <c r="T1057">
        <v>42101</v>
      </c>
      <c r="U1057">
        <v>-89.572000000000003</v>
      </c>
      <c r="V1057">
        <v>11</v>
      </c>
      <c r="W1057">
        <v>379.72</v>
      </c>
      <c r="X1057">
        <v>90646</v>
      </c>
      <c r="Y1057" t="s">
        <v>3215</v>
      </c>
    </row>
    <row r="1058" spans="1:25" x14ac:dyDescent="0.2">
      <c r="A1058">
        <v>925</v>
      </c>
      <c r="B1058" t="s">
        <v>1998</v>
      </c>
      <c r="C1058" t="s">
        <v>1</v>
      </c>
      <c r="D1058">
        <v>0.03</v>
      </c>
      <c r="E1058">
        <v>2.1800000000000002</v>
      </c>
      <c r="F1058">
        <v>1.38</v>
      </c>
      <c r="G1058" t="s">
        <v>14</v>
      </c>
      <c r="H1058" t="s">
        <v>3</v>
      </c>
      <c r="I1058" t="s">
        <v>24</v>
      </c>
      <c r="J1058" t="s">
        <v>152</v>
      </c>
      <c r="K1058" t="s">
        <v>26</v>
      </c>
      <c r="L1058" t="s">
        <v>1999</v>
      </c>
      <c r="M1058">
        <v>0.44</v>
      </c>
      <c r="N1058" t="s">
        <v>8</v>
      </c>
      <c r="O1058" t="s">
        <v>87</v>
      </c>
      <c r="P1058" t="s">
        <v>307</v>
      </c>
      <c r="Q1058" t="s">
        <v>346</v>
      </c>
      <c r="R1058">
        <v>4330</v>
      </c>
      <c r="S1058">
        <v>42100</v>
      </c>
      <c r="T1058">
        <v>42100</v>
      </c>
      <c r="U1058">
        <v>-7.04</v>
      </c>
      <c r="V1058">
        <v>7</v>
      </c>
      <c r="W1058">
        <v>15.73</v>
      </c>
      <c r="X1058">
        <v>87134</v>
      </c>
      <c r="Y1058" t="s">
        <v>3218</v>
      </c>
    </row>
    <row r="1059" spans="1:25" x14ac:dyDescent="0.2">
      <c r="A1059">
        <v>929</v>
      </c>
      <c r="B1059" t="s">
        <v>2000</v>
      </c>
      <c r="C1059" t="s">
        <v>1</v>
      </c>
      <c r="D1059">
        <v>0.01</v>
      </c>
      <c r="E1059">
        <v>170.98</v>
      </c>
      <c r="F1059">
        <v>35.89</v>
      </c>
      <c r="G1059" t="s">
        <v>2</v>
      </c>
      <c r="H1059" t="s">
        <v>3</v>
      </c>
      <c r="I1059" t="s">
        <v>4</v>
      </c>
      <c r="J1059" t="s">
        <v>93</v>
      </c>
      <c r="K1059" t="s">
        <v>6</v>
      </c>
      <c r="L1059" t="s">
        <v>1445</v>
      </c>
      <c r="M1059">
        <v>0.66</v>
      </c>
      <c r="N1059" t="s">
        <v>8</v>
      </c>
      <c r="O1059" t="s">
        <v>87</v>
      </c>
      <c r="P1059" t="s">
        <v>373</v>
      </c>
      <c r="Q1059" t="s">
        <v>2001</v>
      </c>
      <c r="R1059">
        <v>8857</v>
      </c>
      <c r="S1059">
        <v>42100</v>
      </c>
      <c r="T1059">
        <v>42102</v>
      </c>
      <c r="U1059">
        <v>538.52</v>
      </c>
      <c r="V1059">
        <v>10</v>
      </c>
      <c r="W1059">
        <v>1719.07</v>
      </c>
      <c r="X1059">
        <v>87134</v>
      </c>
      <c r="Y1059" t="s">
        <v>3218</v>
      </c>
    </row>
    <row r="1060" spans="1:25" x14ac:dyDescent="0.2">
      <c r="A1060">
        <v>1113</v>
      </c>
      <c r="B1060" t="s">
        <v>2002</v>
      </c>
      <c r="C1060" t="s">
        <v>1</v>
      </c>
      <c r="D1060">
        <v>0.01</v>
      </c>
      <c r="E1060">
        <v>2.89</v>
      </c>
      <c r="F1060">
        <v>0.5</v>
      </c>
      <c r="G1060" t="s">
        <v>14</v>
      </c>
      <c r="H1060" t="s">
        <v>70</v>
      </c>
      <c r="I1060" t="s">
        <v>24</v>
      </c>
      <c r="J1060" t="s">
        <v>128</v>
      </c>
      <c r="K1060" t="s">
        <v>49</v>
      </c>
      <c r="L1060" t="s">
        <v>705</v>
      </c>
      <c r="M1060">
        <v>0.38</v>
      </c>
      <c r="N1060" t="s">
        <v>8</v>
      </c>
      <c r="O1060" t="s">
        <v>35</v>
      </c>
      <c r="P1060" t="s">
        <v>36</v>
      </c>
      <c r="Q1060" t="s">
        <v>2003</v>
      </c>
      <c r="R1060">
        <v>80004</v>
      </c>
      <c r="S1060">
        <v>42100</v>
      </c>
      <c r="T1060">
        <v>42101</v>
      </c>
      <c r="U1060">
        <v>29.725200000000001</v>
      </c>
      <c r="V1060">
        <v>14</v>
      </c>
      <c r="W1060">
        <v>43.08</v>
      </c>
      <c r="X1060">
        <v>90833</v>
      </c>
      <c r="Y1060" t="s">
        <v>3217</v>
      </c>
    </row>
    <row r="1061" spans="1:25" x14ac:dyDescent="0.2">
      <c r="A1061">
        <v>1113</v>
      </c>
      <c r="B1061" t="s">
        <v>2002</v>
      </c>
      <c r="C1061" t="s">
        <v>1</v>
      </c>
      <c r="D1061">
        <v>0</v>
      </c>
      <c r="E1061">
        <v>55.99</v>
      </c>
      <c r="F1061">
        <v>5</v>
      </c>
      <c r="G1061" t="s">
        <v>14</v>
      </c>
      <c r="H1061" t="s">
        <v>70</v>
      </c>
      <c r="I1061" t="s">
        <v>16</v>
      </c>
      <c r="J1061" t="s">
        <v>111</v>
      </c>
      <c r="K1061" t="s">
        <v>18</v>
      </c>
      <c r="L1061" t="s">
        <v>1907</v>
      </c>
      <c r="M1061">
        <v>0.8</v>
      </c>
      <c r="N1061" t="s">
        <v>8</v>
      </c>
      <c r="O1061" t="s">
        <v>35</v>
      </c>
      <c r="P1061" t="s">
        <v>36</v>
      </c>
      <c r="Q1061" t="s">
        <v>2003</v>
      </c>
      <c r="R1061">
        <v>80004</v>
      </c>
      <c r="S1061">
        <v>42100</v>
      </c>
      <c r="T1061">
        <v>42102</v>
      </c>
      <c r="U1061">
        <v>-187.11</v>
      </c>
      <c r="V1061">
        <v>5</v>
      </c>
      <c r="W1061">
        <v>258.93</v>
      </c>
      <c r="X1061">
        <v>90833</v>
      </c>
      <c r="Y1061" t="s">
        <v>3217</v>
      </c>
    </row>
    <row r="1062" spans="1:25" x14ac:dyDescent="0.2">
      <c r="A1062">
        <v>2481</v>
      </c>
      <c r="B1062" t="s">
        <v>2004</v>
      </c>
      <c r="C1062" t="s">
        <v>1</v>
      </c>
      <c r="D1062">
        <v>7.0000000000000007E-2</v>
      </c>
      <c r="E1062">
        <v>5.18</v>
      </c>
      <c r="F1062">
        <v>5.74</v>
      </c>
      <c r="G1062" t="s">
        <v>63</v>
      </c>
      <c r="H1062" t="s">
        <v>70</v>
      </c>
      <c r="I1062" t="s">
        <v>24</v>
      </c>
      <c r="J1062" t="s">
        <v>48</v>
      </c>
      <c r="K1062" t="s">
        <v>49</v>
      </c>
      <c r="L1062" t="s">
        <v>826</v>
      </c>
      <c r="M1062">
        <v>0.36</v>
      </c>
      <c r="N1062" t="s">
        <v>8</v>
      </c>
      <c r="O1062" t="s">
        <v>9</v>
      </c>
      <c r="P1062" t="s">
        <v>144</v>
      </c>
      <c r="Q1062" t="s">
        <v>2005</v>
      </c>
      <c r="R1062">
        <v>70506</v>
      </c>
      <c r="S1062">
        <v>42100</v>
      </c>
      <c r="T1062">
        <v>42102</v>
      </c>
      <c r="U1062">
        <v>-188.03399999999999</v>
      </c>
      <c r="V1062">
        <v>14</v>
      </c>
      <c r="W1062">
        <v>79.61</v>
      </c>
      <c r="X1062">
        <v>91000</v>
      </c>
      <c r="Y1062" t="s">
        <v>3215</v>
      </c>
    </row>
    <row r="1063" spans="1:25" x14ac:dyDescent="0.2">
      <c r="A1063">
        <v>1618</v>
      </c>
      <c r="B1063" t="s">
        <v>2006</v>
      </c>
      <c r="C1063" t="s">
        <v>13</v>
      </c>
      <c r="D1063">
        <v>0.09</v>
      </c>
      <c r="E1063">
        <v>12.88</v>
      </c>
      <c r="F1063">
        <v>4.59</v>
      </c>
      <c r="G1063" t="s">
        <v>14</v>
      </c>
      <c r="H1063" t="s">
        <v>15</v>
      </c>
      <c r="I1063" t="s">
        <v>24</v>
      </c>
      <c r="J1063" t="s">
        <v>544</v>
      </c>
      <c r="K1063" t="s">
        <v>26</v>
      </c>
      <c r="L1063" t="s">
        <v>2007</v>
      </c>
      <c r="M1063">
        <v>0.82</v>
      </c>
      <c r="N1063" t="s">
        <v>8</v>
      </c>
      <c r="O1063" t="s">
        <v>28</v>
      </c>
      <c r="P1063" t="s">
        <v>29</v>
      </c>
      <c r="Q1063" t="s">
        <v>1798</v>
      </c>
      <c r="R1063">
        <v>46322</v>
      </c>
      <c r="S1063">
        <v>42100</v>
      </c>
      <c r="T1063">
        <v>42100</v>
      </c>
      <c r="U1063">
        <v>-175.13</v>
      </c>
      <c r="V1063">
        <v>13</v>
      </c>
      <c r="W1063">
        <v>158.13</v>
      </c>
      <c r="X1063">
        <v>90248</v>
      </c>
      <c r="Y1063" t="s">
        <v>3216</v>
      </c>
    </row>
    <row r="1064" spans="1:25" x14ac:dyDescent="0.2">
      <c r="A1064">
        <v>1620</v>
      </c>
      <c r="B1064" t="s">
        <v>2008</v>
      </c>
      <c r="C1064" t="s">
        <v>13</v>
      </c>
      <c r="D1064">
        <v>0.02</v>
      </c>
      <c r="E1064">
        <v>45.99</v>
      </c>
      <c r="F1064">
        <v>4.99</v>
      </c>
      <c r="G1064" t="s">
        <v>63</v>
      </c>
      <c r="H1064" t="s">
        <v>15</v>
      </c>
      <c r="I1064" t="s">
        <v>16</v>
      </c>
      <c r="J1064" t="s">
        <v>111</v>
      </c>
      <c r="K1064" t="s">
        <v>49</v>
      </c>
      <c r="L1064" t="s">
        <v>2009</v>
      </c>
      <c r="M1064">
        <v>0.56999999999999995</v>
      </c>
      <c r="N1064" t="s">
        <v>8</v>
      </c>
      <c r="O1064" t="s">
        <v>87</v>
      </c>
      <c r="P1064" t="s">
        <v>296</v>
      </c>
      <c r="Q1064" t="s">
        <v>2010</v>
      </c>
      <c r="R1064">
        <v>17602</v>
      </c>
      <c r="S1064">
        <v>42100</v>
      </c>
      <c r="T1064">
        <v>42101</v>
      </c>
      <c r="U1064">
        <v>3.96</v>
      </c>
      <c r="V1064">
        <v>4</v>
      </c>
      <c r="W1064">
        <v>163.01</v>
      </c>
      <c r="X1064">
        <v>90248</v>
      </c>
      <c r="Y1064" t="s">
        <v>3218</v>
      </c>
    </row>
    <row r="1065" spans="1:25" x14ac:dyDescent="0.2">
      <c r="A1065">
        <v>3279</v>
      </c>
      <c r="B1065" t="s">
        <v>1612</v>
      </c>
      <c r="C1065" t="s">
        <v>13</v>
      </c>
      <c r="D1065">
        <v>0.06</v>
      </c>
      <c r="E1065">
        <v>89.83</v>
      </c>
      <c r="F1065">
        <v>35</v>
      </c>
      <c r="G1065" t="s">
        <v>14</v>
      </c>
      <c r="H1065" t="s">
        <v>47</v>
      </c>
      <c r="I1065" t="s">
        <v>24</v>
      </c>
      <c r="J1065" t="s">
        <v>54</v>
      </c>
      <c r="K1065" t="s">
        <v>40</v>
      </c>
      <c r="L1065" t="s">
        <v>2011</v>
      </c>
      <c r="M1065">
        <v>0.83</v>
      </c>
      <c r="N1065" t="s">
        <v>8</v>
      </c>
      <c r="O1065" t="s">
        <v>9</v>
      </c>
      <c r="P1065" t="s">
        <v>247</v>
      </c>
      <c r="Q1065" t="s">
        <v>1613</v>
      </c>
      <c r="R1065">
        <v>29203</v>
      </c>
      <c r="S1065">
        <v>42100</v>
      </c>
      <c r="T1065">
        <v>42102</v>
      </c>
      <c r="U1065">
        <v>31.11</v>
      </c>
      <c r="V1065">
        <v>4</v>
      </c>
      <c r="W1065">
        <v>366.26</v>
      </c>
      <c r="X1065">
        <v>90766</v>
      </c>
      <c r="Y1065" t="s">
        <v>3215</v>
      </c>
    </row>
    <row r="1066" spans="1:25" x14ac:dyDescent="0.2">
      <c r="A1066">
        <v>3279</v>
      </c>
      <c r="B1066" t="s">
        <v>1612</v>
      </c>
      <c r="C1066" t="s">
        <v>13</v>
      </c>
      <c r="D1066">
        <v>0.1</v>
      </c>
      <c r="E1066">
        <v>13.43</v>
      </c>
      <c r="F1066">
        <v>5.5</v>
      </c>
      <c r="G1066" t="s">
        <v>14</v>
      </c>
      <c r="H1066" t="s">
        <v>47</v>
      </c>
      <c r="I1066" t="s">
        <v>24</v>
      </c>
      <c r="J1066" t="s">
        <v>54</v>
      </c>
      <c r="K1066" t="s">
        <v>49</v>
      </c>
      <c r="L1066" t="s">
        <v>535</v>
      </c>
      <c r="M1066">
        <v>0.56999999999999995</v>
      </c>
      <c r="N1066" t="s">
        <v>8</v>
      </c>
      <c r="O1066" t="s">
        <v>9</v>
      </c>
      <c r="P1066" t="s">
        <v>247</v>
      </c>
      <c r="Q1066" t="s">
        <v>1613</v>
      </c>
      <c r="R1066">
        <v>29203</v>
      </c>
      <c r="S1066">
        <v>42100</v>
      </c>
      <c r="T1066">
        <v>42102</v>
      </c>
      <c r="U1066">
        <v>358.29539999999997</v>
      </c>
      <c r="V1066">
        <v>12</v>
      </c>
      <c r="W1066">
        <v>157.99</v>
      </c>
      <c r="X1066">
        <v>90766</v>
      </c>
      <c r="Y1066" t="s">
        <v>3215</v>
      </c>
    </row>
    <row r="1067" spans="1:25" x14ac:dyDescent="0.2">
      <c r="A1067">
        <v>3279</v>
      </c>
      <c r="B1067" t="s">
        <v>1612</v>
      </c>
      <c r="C1067" t="s">
        <v>13</v>
      </c>
      <c r="D1067">
        <v>0.01</v>
      </c>
      <c r="E1067">
        <v>125.99</v>
      </c>
      <c r="F1067">
        <v>7.69</v>
      </c>
      <c r="G1067" t="s">
        <v>14</v>
      </c>
      <c r="H1067" t="s">
        <v>47</v>
      </c>
      <c r="I1067" t="s">
        <v>16</v>
      </c>
      <c r="J1067" t="s">
        <v>111</v>
      </c>
      <c r="K1067" t="s">
        <v>49</v>
      </c>
      <c r="L1067" t="s">
        <v>1025</v>
      </c>
      <c r="M1067">
        <v>0.57999999999999996</v>
      </c>
      <c r="N1067" t="s">
        <v>8</v>
      </c>
      <c r="O1067" t="s">
        <v>9</v>
      </c>
      <c r="P1067" t="s">
        <v>247</v>
      </c>
      <c r="Q1067" t="s">
        <v>1613</v>
      </c>
      <c r="R1067">
        <v>29203</v>
      </c>
      <c r="S1067">
        <v>42100</v>
      </c>
      <c r="T1067">
        <v>42100</v>
      </c>
      <c r="U1067">
        <v>8.3219999999999992</v>
      </c>
      <c r="V1067">
        <v>11</v>
      </c>
      <c r="W1067">
        <v>1212.8800000000001</v>
      </c>
      <c r="X1067">
        <v>90766</v>
      </c>
      <c r="Y1067" t="s">
        <v>3215</v>
      </c>
    </row>
    <row r="1068" spans="1:25" x14ac:dyDescent="0.2">
      <c r="A1068">
        <v>2240</v>
      </c>
      <c r="B1068" t="s">
        <v>2012</v>
      </c>
      <c r="C1068" t="s">
        <v>23</v>
      </c>
      <c r="D1068">
        <v>0.01</v>
      </c>
      <c r="E1068">
        <v>13.43</v>
      </c>
      <c r="F1068">
        <v>5.5</v>
      </c>
      <c r="G1068" t="s">
        <v>63</v>
      </c>
      <c r="H1068" t="s">
        <v>70</v>
      </c>
      <c r="I1068" t="s">
        <v>24</v>
      </c>
      <c r="J1068" t="s">
        <v>54</v>
      </c>
      <c r="K1068" t="s">
        <v>49</v>
      </c>
      <c r="L1068" t="s">
        <v>535</v>
      </c>
      <c r="M1068">
        <v>0.56999999999999995</v>
      </c>
      <c r="N1068" t="s">
        <v>8</v>
      </c>
      <c r="O1068" t="s">
        <v>9</v>
      </c>
      <c r="P1068" t="s">
        <v>99</v>
      </c>
      <c r="Q1068" t="s">
        <v>2013</v>
      </c>
      <c r="R1068">
        <v>33801</v>
      </c>
      <c r="S1068">
        <v>42100</v>
      </c>
      <c r="T1068">
        <v>42107</v>
      </c>
      <c r="U1068">
        <v>-313.02179999999998</v>
      </c>
      <c r="V1068">
        <v>7</v>
      </c>
      <c r="W1068">
        <v>99.75</v>
      </c>
      <c r="X1068">
        <v>89102</v>
      </c>
      <c r="Y1068" t="s">
        <v>3215</v>
      </c>
    </row>
    <row r="1069" spans="1:25" x14ac:dyDescent="0.2">
      <c r="A1069">
        <v>2334</v>
      </c>
      <c r="B1069" t="s">
        <v>2014</v>
      </c>
      <c r="C1069" t="s">
        <v>23</v>
      </c>
      <c r="D1069">
        <v>0.06</v>
      </c>
      <c r="E1069">
        <v>60.65</v>
      </c>
      <c r="F1069">
        <v>12.23</v>
      </c>
      <c r="G1069" t="s">
        <v>14</v>
      </c>
      <c r="H1069" t="s">
        <v>15</v>
      </c>
      <c r="I1069" t="s">
        <v>4</v>
      </c>
      <c r="J1069" t="s">
        <v>102</v>
      </c>
      <c r="K1069" t="s">
        <v>120</v>
      </c>
      <c r="L1069" t="s">
        <v>1157</v>
      </c>
      <c r="M1069">
        <v>0.64</v>
      </c>
      <c r="N1069" t="s">
        <v>8</v>
      </c>
      <c r="O1069" t="s">
        <v>28</v>
      </c>
      <c r="P1069" t="s">
        <v>333</v>
      </c>
      <c r="Q1069" t="s">
        <v>2015</v>
      </c>
      <c r="R1069">
        <v>53220</v>
      </c>
      <c r="S1069">
        <v>42100</v>
      </c>
      <c r="T1069">
        <v>42102</v>
      </c>
      <c r="U1069">
        <v>427.00650000000002</v>
      </c>
      <c r="V1069">
        <v>10</v>
      </c>
      <c r="W1069">
        <v>618.85</v>
      </c>
      <c r="X1069">
        <v>89608</v>
      </c>
      <c r="Y1069" t="s">
        <v>3216</v>
      </c>
    </row>
    <row r="1070" spans="1:25" x14ac:dyDescent="0.2">
      <c r="A1070">
        <v>2874</v>
      </c>
      <c r="B1070" t="s">
        <v>2016</v>
      </c>
      <c r="C1070" t="s">
        <v>23</v>
      </c>
      <c r="D1070">
        <v>0.05</v>
      </c>
      <c r="E1070">
        <v>4.84</v>
      </c>
      <c r="F1070">
        <v>0.71</v>
      </c>
      <c r="G1070" t="s">
        <v>14</v>
      </c>
      <c r="H1070" t="s">
        <v>47</v>
      </c>
      <c r="I1070" t="s">
        <v>24</v>
      </c>
      <c r="J1070" t="s">
        <v>25</v>
      </c>
      <c r="K1070" t="s">
        <v>26</v>
      </c>
      <c r="L1070" t="s">
        <v>27</v>
      </c>
      <c r="M1070">
        <v>0.52</v>
      </c>
      <c r="N1070" t="s">
        <v>8</v>
      </c>
      <c r="O1070" t="s">
        <v>28</v>
      </c>
      <c r="P1070" t="s">
        <v>109</v>
      </c>
      <c r="Q1070" t="s">
        <v>2017</v>
      </c>
      <c r="R1070">
        <v>68128</v>
      </c>
      <c r="S1070">
        <v>42100</v>
      </c>
      <c r="T1070">
        <v>42109</v>
      </c>
      <c r="U1070">
        <v>13.4481</v>
      </c>
      <c r="V1070">
        <v>4</v>
      </c>
      <c r="W1070">
        <v>19.489999999999998</v>
      </c>
      <c r="X1070">
        <v>89873</v>
      </c>
      <c r="Y1070" t="s">
        <v>3216</v>
      </c>
    </row>
    <row r="1071" spans="1:25" x14ac:dyDescent="0.2">
      <c r="A1071">
        <v>102</v>
      </c>
      <c r="B1071" t="s">
        <v>2018</v>
      </c>
      <c r="C1071" t="s">
        <v>92</v>
      </c>
      <c r="D1071">
        <v>0.04</v>
      </c>
      <c r="E1071">
        <v>300.98</v>
      </c>
      <c r="F1071">
        <v>54.92</v>
      </c>
      <c r="G1071" t="s">
        <v>2</v>
      </c>
      <c r="H1071" t="s">
        <v>15</v>
      </c>
      <c r="I1071" t="s">
        <v>4</v>
      </c>
      <c r="J1071" t="s">
        <v>93</v>
      </c>
      <c r="K1071" t="s">
        <v>6</v>
      </c>
      <c r="L1071" t="s">
        <v>1946</v>
      </c>
      <c r="M1071">
        <v>0.55000000000000004</v>
      </c>
      <c r="N1071" t="s">
        <v>8</v>
      </c>
      <c r="O1071" t="s">
        <v>87</v>
      </c>
      <c r="P1071" t="s">
        <v>379</v>
      </c>
      <c r="Q1071" t="s">
        <v>764</v>
      </c>
      <c r="R1071">
        <v>2129</v>
      </c>
      <c r="S1071">
        <v>42100</v>
      </c>
      <c r="T1071">
        <v>42101</v>
      </c>
      <c r="U1071">
        <v>2023.75</v>
      </c>
      <c r="V1071">
        <v>31</v>
      </c>
      <c r="W1071">
        <v>9459.94</v>
      </c>
      <c r="X1071">
        <v>42599</v>
      </c>
      <c r="Y1071" t="s">
        <v>3218</v>
      </c>
    </row>
    <row r="1072" spans="1:25" x14ac:dyDescent="0.2">
      <c r="A1072">
        <v>107</v>
      </c>
      <c r="B1072" t="s">
        <v>2019</v>
      </c>
      <c r="C1072" t="s">
        <v>92</v>
      </c>
      <c r="D1072">
        <v>0.04</v>
      </c>
      <c r="E1072">
        <v>300.98</v>
      </c>
      <c r="F1072">
        <v>54.92</v>
      </c>
      <c r="G1072" t="s">
        <v>2</v>
      </c>
      <c r="H1072" t="s">
        <v>15</v>
      </c>
      <c r="I1072" t="s">
        <v>4</v>
      </c>
      <c r="J1072" t="s">
        <v>93</v>
      </c>
      <c r="K1072" t="s">
        <v>6</v>
      </c>
      <c r="L1072" t="s">
        <v>1946</v>
      </c>
      <c r="M1072">
        <v>0.55000000000000004</v>
      </c>
      <c r="N1072" t="s">
        <v>8</v>
      </c>
      <c r="O1072" t="s">
        <v>87</v>
      </c>
      <c r="P1072" t="s">
        <v>1332</v>
      </c>
      <c r="Q1072" t="s">
        <v>2020</v>
      </c>
      <c r="R1072">
        <v>3820</v>
      </c>
      <c r="S1072">
        <v>42100</v>
      </c>
      <c r="T1072">
        <v>42101</v>
      </c>
      <c r="U1072">
        <v>1684.4763</v>
      </c>
      <c r="V1072">
        <v>8</v>
      </c>
      <c r="W1072">
        <v>2441.27</v>
      </c>
      <c r="X1072">
        <v>88204</v>
      </c>
      <c r="Y1072" t="s">
        <v>3218</v>
      </c>
    </row>
    <row r="1073" spans="1:25" x14ac:dyDescent="0.2">
      <c r="A1073">
        <v>786</v>
      </c>
      <c r="B1073" t="s">
        <v>2021</v>
      </c>
      <c r="C1073" t="s">
        <v>92</v>
      </c>
      <c r="D1073">
        <v>0</v>
      </c>
      <c r="E1073">
        <v>8.34</v>
      </c>
      <c r="F1073">
        <v>4.82</v>
      </c>
      <c r="G1073" t="s">
        <v>14</v>
      </c>
      <c r="H1073" t="s">
        <v>47</v>
      </c>
      <c r="I1073" t="s">
        <v>24</v>
      </c>
      <c r="J1073" t="s">
        <v>64</v>
      </c>
      <c r="K1073" t="s">
        <v>49</v>
      </c>
      <c r="L1073" t="s">
        <v>937</v>
      </c>
      <c r="M1073">
        <v>0.4</v>
      </c>
      <c r="N1073" t="s">
        <v>8</v>
      </c>
      <c r="O1073" t="s">
        <v>35</v>
      </c>
      <c r="P1073" t="s">
        <v>66</v>
      </c>
      <c r="Q1073" t="s">
        <v>2022</v>
      </c>
      <c r="R1073">
        <v>92691</v>
      </c>
      <c r="S1073">
        <v>42100</v>
      </c>
      <c r="T1073">
        <v>42101</v>
      </c>
      <c r="U1073">
        <v>-5.05</v>
      </c>
      <c r="V1073">
        <v>9</v>
      </c>
      <c r="W1073">
        <v>76.23</v>
      </c>
      <c r="X1073">
        <v>91513</v>
      </c>
      <c r="Y1073" t="s">
        <v>3217</v>
      </c>
    </row>
    <row r="1074" spans="1:25" x14ac:dyDescent="0.2">
      <c r="A1074">
        <v>1730</v>
      </c>
      <c r="B1074" t="s">
        <v>2023</v>
      </c>
      <c r="C1074" t="s">
        <v>13</v>
      </c>
      <c r="D1074">
        <v>0.1</v>
      </c>
      <c r="E1074">
        <v>65.989999999999995</v>
      </c>
      <c r="F1074">
        <v>3.99</v>
      </c>
      <c r="G1074" t="s">
        <v>63</v>
      </c>
      <c r="H1074" t="s">
        <v>3</v>
      </c>
      <c r="I1074" t="s">
        <v>16</v>
      </c>
      <c r="J1074" t="s">
        <v>111</v>
      </c>
      <c r="K1074" t="s">
        <v>49</v>
      </c>
      <c r="L1074" t="s">
        <v>1610</v>
      </c>
      <c r="M1074">
        <v>0.59</v>
      </c>
      <c r="N1074" t="s">
        <v>8</v>
      </c>
      <c r="O1074" t="s">
        <v>35</v>
      </c>
      <c r="P1074" t="s">
        <v>466</v>
      </c>
      <c r="Q1074" t="s">
        <v>1474</v>
      </c>
      <c r="R1074">
        <v>83843</v>
      </c>
      <c r="S1074">
        <v>42101</v>
      </c>
      <c r="T1074">
        <v>42103</v>
      </c>
      <c r="U1074">
        <v>-88.624799999999993</v>
      </c>
      <c r="V1074">
        <v>5</v>
      </c>
      <c r="W1074">
        <v>272.86</v>
      </c>
      <c r="X1074">
        <v>90653</v>
      </c>
      <c r="Y1074" t="s">
        <v>3217</v>
      </c>
    </row>
    <row r="1075" spans="1:25" x14ac:dyDescent="0.2">
      <c r="A1075">
        <v>1957</v>
      </c>
      <c r="B1075" t="s">
        <v>2024</v>
      </c>
      <c r="C1075" t="s">
        <v>13</v>
      </c>
      <c r="D1075">
        <v>0.09</v>
      </c>
      <c r="E1075">
        <v>77.510000000000005</v>
      </c>
      <c r="F1075">
        <v>4</v>
      </c>
      <c r="G1075" t="s">
        <v>14</v>
      </c>
      <c r="H1075" t="s">
        <v>15</v>
      </c>
      <c r="I1075" t="s">
        <v>16</v>
      </c>
      <c r="J1075" t="s">
        <v>17</v>
      </c>
      <c r="K1075" t="s">
        <v>49</v>
      </c>
      <c r="L1075" t="s">
        <v>2025</v>
      </c>
      <c r="M1075">
        <v>0.76</v>
      </c>
      <c r="N1075" t="s">
        <v>8</v>
      </c>
      <c r="O1075" t="s">
        <v>28</v>
      </c>
      <c r="P1075" t="s">
        <v>56</v>
      </c>
      <c r="Q1075" t="s">
        <v>1000</v>
      </c>
      <c r="R1075">
        <v>63130</v>
      </c>
      <c r="S1075">
        <v>42101</v>
      </c>
      <c r="T1075">
        <v>42103</v>
      </c>
      <c r="U1075">
        <v>-387.1044</v>
      </c>
      <c r="V1075">
        <v>1</v>
      </c>
      <c r="W1075">
        <v>77.47</v>
      </c>
      <c r="X1075">
        <v>89818</v>
      </c>
      <c r="Y1075" t="s">
        <v>3216</v>
      </c>
    </row>
    <row r="1076" spans="1:25" x14ac:dyDescent="0.2">
      <c r="A1076">
        <v>268</v>
      </c>
      <c r="B1076" t="s">
        <v>2026</v>
      </c>
      <c r="C1076" t="s">
        <v>23</v>
      </c>
      <c r="D1076">
        <v>0.02</v>
      </c>
      <c r="E1076">
        <v>5.58</v>
      </c>
      <c r="F1076">
        <v>5.3</v>
      </c>
      <c r="G1076" t="s">
        <v>14</v>
      </c>
      <c r="H1076" t="s">
        <v>47</v>
      </c>
      <c r="I1076" t="s">
        <v>24</v>
      </c>
      <c r="J1076" t="s">
        <v>321</v>
      </c>
      <c r="K1076" t="s">
        <v>49</v>
      </c>
      <c r="L1076" t="s">
        <v>322</v>
      </c>
      <c r="M1076">
        <v>0.35</v>
      </c>
      <c r="N1076" t="s">
        <v>8</v>
      </c>
      <c r="O1076" t="s">
        <v>35</v>
      </c>
      <c r="P1076" t="s">
        <v>564</v>
      </c>
      <c r="Q1076" t="s">
        <v>2027</v>
      </c>
      <c r="R1076">
        <v>86001</v>
      </c>
      <c r="S1076">
        <v>42101</v>
      </c>
      <c r="T1076">
        <v>42106</v>
      </c>
      <c r="U1076">
        <v>-22.48</v>
      </c>
      <c r="V1076">
        <v>3</v>
      </c>
      <c r="W1076">
        <v>18.670000000000002</v>
      </c>
      <c r="X1076">
        <v>88941</v>
      </c>
      <c r="Y1076" t="s">
        <v>3217</v>
      </c>
    </row>
    <row r="1077" spans="1:25" x14ac:dyDescent="0.2">
      <c r="A1077">
        <v>268</v>
      </c>
      <c r="B1077" t="s">
        <v>2026</v>
      </c>
      <c r="C1077" t="s">
        <v>23</v>
      </c>
      <c r="D1077">
        <v>0.03</v>
      </c>
      <c r="E1077">
        <v>40.89</v>
      </c>
      <c r="F1077">
        <v>18.98</v>
      </c>
      <c r="G1077" t="s">
        <v>14</v>
      </c>
      <c r="H1077" t="s">
        <v>47</v>
      </c>
      <c r="I1077" t="s">
        <v>4</v>
      </c>
      <c r="J1077" t="s">
        <v>102</v>
      </c>
      <c r="K1077" t="s">
        <v>49</v>
      </c>
      <c r="L1077" t="s">
        <v>2028</v>
      </c>
      <c r="M1077">
        <v>0.56999999999999995</v>
      </c>
      <c r="N1077" t="s">
        <v>8</v>
      </c>
      <c r="O1077" t="s">
        <v>35</v>
      </c>
      <c r="P1077" t="s">
        <v>564</v>
      </c>
      <c r="Q1077" t="s">
        <v>2027</v>
      </c>
      <c r="R1077">
        <v>86001</v>
      </c>
      <c r="S1077">
        <v>42101</v>
      </c>
      <c r="T1077">
        <v>42108</v>
      </c>
      <c r="U1077">
        <v>78.98</v>
      </c>
      <c r="V1077">
        <v>5</v>
      </c>
      <c r="W1077">
        <v>210.77</v>
      </c>
      <c r="X1077">
        <v>88941</v>
      </c>
      <c r="Y1077" t="s">
        <v>3217</v>
      </c>
    </row>
    <row r="1078" spans="1:25" x14ac:dyDescent="0.2">
      <c r="A1078">
        <v>272</v>
      </c>
      <c r="B1078" t="s">
        <v>2029</v>
      </c>
      <c r="C1078" t="s">
        <v>23</v>
      </c>
      <c r="D1078">
        <v>0.02</v>
      </c>
      <c r="E1078">
        <v>5.58</v>
      </c>
      <c r="F1078">
        <v>5.3</v>
      </c>
      <c r="G1078" t="s">
        <v>14</v>
      </c>
      <c r="H1078" t="s">
        <v>47</v>
      </c>
      <c r="I1078" t="s">
        <v>24</v>
      </c>
      <c r="J1078" t="s">
        <v>321</v>
      </c>
      <c r="K1078" t="s">
        <v>49</v>
      </c>
      <c r="L1078" t="s">
        <v>322</v>
      </c>
      <c r="M1078">
        <v>0.35</v>
      </c>
      <c r="N1078" t="s">
        <v>8</v>
      </c>
      <c r="O1078" t="s">
        <v>9</v>
      </c>
      <c r="P1078" t="s">
        <v>73</v>
      </c>
      <c r="Q1078" t="s">
        <v>649</v>
      </c>
      <c r="R1078">
        <v>28204</v>
      </c>
      <c r="S1078">
        <v>42101</v>
      </c>
      <c r="T1078">
        <v>42106</v>
      </c>
      <c r="U1078">
        <v>-29.898399999999999</v>
      </c>
      <c r="V1078">
        <v>11</v>
      </c>
      <c r="W1078">
        <v>68.459999999999994</v>
      </c>
      <c r="X1078">
        <v>5509</v>
      </c>
      <c r="Y1078" t="s">
        <v>3215</v>
      </c>
    </row>
    <row r="1079" spans="1:25" x14ac:dyDescent="0.2">
      <c r="A1079">
        <v>272</v>
      </c>
      <c r="B1079" t="s">
        <v>2029</v>
      </c>
      <c r="C1079" t="s">
        <v>23</v>
      </c>
      <c r="D1079">
        <v>0.03</v>
      </c>
      <c r="E1079">
        <v>40.89</v>
      </c>
      <c r="F1079">
        <v>18.98</v>
      </c>
      <c r="G1079" t="s">
        <v>14</v>
      </c>
      <c r="H1079" t="s">
        <v>47</v>
      </c>
      <c r="I1079" t="s">
        <v>4</v>
      </c>
      <c r="J1079" t="s">
        <v>102</v>
      </c>
      <c r="K1079" t="s">
        <v>49</v>
      </c>
      <c r="L1079" t="s">
        <v>2028</v>
      </c>
      <c r="M1079">
        <v>0.56999999999999995</v>
      </c>
      <c r="N1079" t="s">
        <v>8</v>
      </c>
      <c r="O1079" t="s">
        <v>9</v>
      </c>
      <c r="P1079" t="s">
        <v>73</v>
      </c>
      <c r="Q1079" t="s">
        <v>649</v>
      </c>
      <c r="R1079">
        <v>28204</v>
      </c>
      <c r="S1079">
        <v>42101</v>
      </c>
      <c r="T1079">
        <v>42108</v>
      </c>
      <c r="U1079">
        <v>52.916600000000003</v>
      </c>
      <c r="V1079">
        <v>21</v>
      </c>
      <c r="W1079">
        <v>885.23</v>
      </c>
      <c r="X1079">
        <v>5509</v>
      </c>
      <c r="Y1079" t="s">
        <v>3215</v>
      </c>
    </row>
    <row r="1080" spans="1:25" x14ac:dyDescent="0.2">
      <c r="A1080">
        <v>696</v>
      </c>
      <c r="B1080" t="s">
        <v>1859</v>
      </c>
      <c r="C1080" t="s">
        <v>23</v>
      </c>
      <c r="D1080">
        <v>0.1</v>
      </c>
      <c r="E1080">
        <v>40.479999999999997</v>
      </c>
      <c r="F1080">
        <v>19.989999999999998</v>
      </c>
      <c r="G1080" t="s">
        <v>14</v>
      </c>
      <c r="H1080" t="s">
        <v>70</v>
      </c>
      <c r="I1080" t="s">
        <v>16</v>
      </c>
      <c r="J1080" t="s">
        <v>17</v>
      </c>
      <c r="K1080" t="s">
        <v>49</v>
      </c>
      <c r="L1080" t="s">
        <v>2030</v>
      </c>
      <c r="M1080">
        <v>0.77</v>
      </c>
      <c r="N1080" t="s">
        <v>8</v>
      </c>
      <c r="O1080" t="s">
        <v>28</v>
      </c>
      <c r="P1080" t="s">
        <v>29</v>
      </c>
      <c r="Q1080" t="s">
        <v>1860</v>
      </c>
      <c r="R1080">
        <v>46307</v>
      </c>
      <c r="S1080">
        <v>42101</v>
      </c>
      <c r="T1080">
        <v>42103</v>
      </c>
      <c r="U1080">
        <v>-580.32000000000005</v>
      </c>
      <c r="V1080">
        <v>9</v>
      </c>
      <c r="W1080">
        <v>355.84</v>
      </c>
      <c r="X1080">
        <v>89848</v>
      </c>
      <c r="Y1080" t="s">
        <v>3216</v>
      </c>
    </row>
    <row r="1081" spans="1:25" x14ac:dyDescent="0.2">
      <c r="A1081">
        <v>698</v>
      </c>
      <c r="B1081" t="s">
        <v>1019</v>
      </c>
      <c r="C1081" t="s">
        <v>23</v>
      </c>
      <c r="D1081">
        <v>0.1</v>
      </c>
      <c r="E1081">
        <v>40.479999999999997</v>
      </c>
      <c r="F1081">
        <v>19.989999999999998</v>
      </c>
      <c r="G1081" t="s">
        <v>14</v>
      </c>
      <c r="H1081" t="s">
        <v>70</v>
      </c>
      <c r="I1081" t="s">
        <v>16</v>
      </c>
      <c r="J1081" t="s">
        <v>17</v>
      </c>
      <c r="K1081" t="s">
        <v>49</v>
      </c>
      <c r="L1081" t="s">
        <v>2030</v>
      </c>
      <c r="M1081">
        <v>0.77</v>
      </c>
      <c r="N1081" t="s">
        <v>8</v>
      </c>
      <c r="O1081" t="s">
        <v>35</v>
      </c>
      <c r="P1081" t="s">
        <v>42</v>
      </c>
      <c r="Q1081" t="s">
        <v>118</v>
      </c>
      <c r="R1081">
        <v>98105</v>
      </c>
      <c r="S1081">
        <v>42101</v>
      </c>
      <c r="T1081">
        <v>42103</v>
      </c>
      <c r="U1081">
        <v>-580.32000000000005</v>
      </c>
      <c r="V1081">
        <v>36</v>
      </c>
      <c r="W1081">
        <v>1423.35</v>
      </c>
      <c r="X1081">
        <v>8994</v>
      </c>
      <c r="Y1081" t="s">
        <v>3217</v>
      </c>
    </row>
    <row r="1082" spans="1:25" x14ac:dyDescent="0.2">
      <c r="A1082">
        <v>683</v>
      </c>
      <c r="B1082" t="s">
        <v>2031</v>
      </c>
      <c r="C1082" t="s">
        <v>92</v>
      </c>
      <c r="D1082">
        <v>0.06</v>
      </c>
      <c r="E1082">
        <v>17.670000000000002</v>
      </c>
      <c r="F1082">
        <v>8.99</v>
      </c>
      <c r="G1082" t="s">
        <v>63</v>
      </c>
      <c r="H1082" t="s">
        <v>3</v>
      </c>
      <c r="I1082" t="s">
        <v>4</v>
      </c>
      <c r="J1082" t="s">
        <v>102</v>
      </c>
      <c r="K1082" t="s">
        <v>18</v>
      </c>
      <c r="L1082" t="s">
        <v>2032</v>
      </c>
      <c r="M1082">
        <v>0.47</v>
      </c>
      <c r="N1082" t="s">
        <v>8</v>
      </c>
      <c r="O1082" t="s">
        <v>28</v>
      </c>
      <c r="P1082" t="s">
        <v>109</v>
      </c>
      <c r="Q1082" t="s">
        <v>1565</v>
      </c>
      <c r="R1082">
        <v>68046</v>
      </c>
      <c r="S1082">
        <v>42101</v>
      </c>
      <c r="T1082">
        <v>42102</v>
      </c>
      <c r="U1082">
        <v>38.06</v>
      </c>
      <c r="V1082">
        <v>4</v>
      </c>
      <c r="W1082">
        <v>69.959999999999994</v>
      </c>
      <c r="X1082">
        <v>87765</v>
      </c>
      <c r="Y1082" t="s">
        <v>3216</v>
      </c>
    </row>
    <row r="1083" spans="1:25" x14ac:dyDescent="0.2">
      <c r="A1083">
        <v>1410</v>
      </c>
      <c r="B1083" t="s">
        <v>2033</v>
      </c>
      <c r="C1083" t="s">
        <v>92</v>
      </c>
      <c r="D1083">
        <v>0</v>
      </c>
      <c r="E1083">
        <v>65.989999999999995</v>
      </c>
      <c r="F1083">
        <v>5.26</v>
      </c>
      <c r="G1083" t="s">
        <v>14</v>
      </c>
      <c r="H1083" t="s">
        <v>70</v>
      </c>
      <c r="I1083" t="s">
        <v>16</v>
      </c>
      <c r="J1083" t="s">
        <v>111</v>
      </c>
      <c r="K1083" t="s">
        <v>49</v>
      </c>
      <c r="L1083" t="s">
        <v>2034</v>
      </c>
      <c r="M1083">
        <v>0.59</v>
      </c>
      <c r="N1083" t="s">
        <v>8</v>
      </c>
      <c r="O1083" t="s">
        <v>35</v>
      </c>
      <c r="P1083" t="s">
        <v>66</v>
      </c>
      <c r="Q1083" t="s">
        <v>2035</v>
      </c>
      <c r="R1083">
        <v>92553</v>
      </c>
      <c r="S1083">
        <v>42101</v>
      </c>
      <c r="T1083">
        <v>42102</v>
      </c>
      <c r="U1083">
        <v>369.99869999999999</v>
      </c>
      <c r="V1083">
        <v>9</v>
      </c>
      <c r="W1083">
        <v>536.23</v>
      </c>
      <c r="X1083">
        <v>87086</v>
      </c>
      <c r="Y1083" t="s">
        <v>3217</v>
      </c>
    </row>
    <row r="1084" spans="1:25" x14ac:dyDescent="0.2">
      <c r="A1084">
        <v>1413</v>
      </c>
      <c r="B1084" t="s">
        <v>914</v>
      </c>
      <c r="C1084" t="s">
        <v>92</v>
      </c>
      <c r="D1084">
        <v>0</v>
      </c>
      <c r="E1084">
        <v>65.989999999999995</v>
      </c>
      <c r="F1084">
        <v>5.26</v>
      </c>
      <c r="G1084" t="s">
        <v>14</v>
      </c>
      <c r="H1084" t="s">
        <v>70</v>
      </c>
      <c r="I1084" t="s">
        <v>16</v>
      </c>
      <c r="J1084" t="s">
        <v>111</v>
      </c>
      <c r="K1084" t="s">
        <v>49</v>
      </c>
      <c r="L1084" t="s">
        <v>2034</v>
      </c>
      <c r="M1084">
        <v>0.59</v>
      </c>
      <c r="N1084" t="s">
        <v>8</v>
      </c>
      <c r="O1084" t="s">
        <v>87</v>
      </c>
      <c r="P1084" t="s">
        <v>379</v>
      </c>
      <c r="Q1084" t="s">
        <v>764</v>
      </c>
      <c r="R1084">
        <v>2113</v>
      </c>
      <c r="S1084">
        <v>42101</v>
      </c>
      <c r="T1084">
        <v>42102</v>
      </c>
      <c r="U1084">
        <v>542.25</v>
      </c>
      <c r="V1084">
        <v>36</v>
      </c>
      <c r="W1084">
        <v>2144.92</v>
      </c>
      <c r="X1084">
        <v>10277</v>
      </c>
      <c r="Y1084" t="s">
        <v>3218</v>
      </c>
    </row>
    <row r="1085" spans="1:25" x14ac:dyDescent="0.2">
      <c r="A1085">
        <v>2196</v>
      </c>
      <c r="B1085" t="s">
        <v>2036</v>
      </c>
      <c r="C1085" t="s">
        <v>92</v>
      </c>
      <c r="D1085">
        <v>0.03</v>
      </c>
      <c r="E1085">
        <v>27.48</v>
      </c>
      <c r="F1085">
        <v>4</v>
      </c>
      <c r="G1085" t="s">
        <v>14</v>
      </c>
      <c r="H1085" t="s">
        <v>3</v>
      </c>
      <c r="I1085" t="s">
        <v>16</v>
      </c>
      <c r="J1085" t="s">
        <v>17</v>
      </c>
      <c r="K1085" t="s">
        <v>49</v>
      </c>
      <c r="L1085" t="s">
        <v>2037</v>
      </c>
      <c r="M1085">
        <v>0.75</v>
      </c>
      <c r="N1085" t="s">
        <v>8</v>
      </c>
      <c r="O1085" t="s">
        <v>87</v>
      </c>
      <c r="P1085" t="s">
        <v>88</v>
      </c>
      <c r="Q1085" t="s">
        <v>2038</v>
      </c>
      <c r="R1085">
        <v>14701</v>
      </c>
      <c r="S1085">
        <v>42101</v>
      </c>
      <c r="T1085">
        <v>42102</v>
      </c>
      <c r="U1085">
        <v>-88.840800000000002</v>
      </c>
      <c r="V1085">
        <v>11</v>
      </c>
      <c r="W1085">
        <v>294.97000000000003</v>
      </c>
      <c r="X1085">
        <v>89175</v>
      </c>
      <c r="Y1085" t="s">
        <v>3218</v>
      </c>
    </row>
    <row r="1086" spans="1:25" x14ac:dyDescent="0.2">
      <c r="A1086">
        <v>2196</v>
      </c>
      <c r="B1086" t="s">
        <v>2036</v>
      </c>
      <c r="C1086" t="s">
        <v>92</v>
      </c>
      <c r="D1086">
        <v>0.1</v>
      </c>
      <c r="E1086">
        <v>179.99</v>
      </c>
      <c r="F1086">
        <v>19.989999999999998</v>
      </c>
      <c r="G1086" t="s">
        <v>14</v>
      </c>
      <c r="H1086" t="s">
        <v>3</v>
      </c>
      <c r="I1086" t="s">
        <v>16</v>
      </c>
      <c r="J1086" t="s">
        <v>17</v>
      </c>
      <c r="K1086" t="s">
        <v>49</v>
      </c>
      <c r="L1086" t="s">
        <v>691</v>
      </c>
      <c r="M1086">
        <v>0.48</v>
      </c>
      <c r="N1086" t="s">
        <v>8</v>
      </c>
      <c r="O1086" t="s">
        <v>87</v>
      </c>
      <c r="P1086" t="s">
        <v>88</v>
      </c>
      <c r="Q1086" t="s">
        <v>2038</v>
      </c>
      <c r="R1086">
        <v>14701</v>
      </c>
      <c r="S1086">
        <v>42101</v>
      </c>
      <c r="T1086">
        <v>42102</v>
      </c>
      <c r="U1086">
        <v>1208.9903999999999</v>
      </c>
      <c r="V1086">
        <v>14</v>
      </c>
      <c r="W1086">
        <v>2458.0500000000002</v>
      </c>
      <c r="X1086">
        <v>89175</v>
      </c>
      <c r="Y1086" t="s">
        <v>3218</v>
      </c>
    </row>
    <row r="1087" spans="1:25" x14ac:dyDescent="0.2">
      <c r="A1087">
        <v>2196</v>
      </c>
      <c r="B1087" t="s">
        <v>2036</v>
      </c>
      <c r="C1087" t="s">
        <v>92</v>
      </c>
      <c r="D1087">
        <v>0.1</v>
      </c>
      <c r="E1087">
        <v>140.85</v>
      </c>
      <c r="F1087">
        <v>19.989999999999998</v>
      </c>
      <c r="G1087" t="s">
        <v>14</v>
      </c>
      <c r="H1087" t="s">
        <v>3</v>
      </c>
      <c r="I1087" t="s">
        <v>24</v>
      </c>
      <c r="J1087" t="s">
        <v>54</v>
      </c>
      <c r="K1087" t="s">
        <v>49</v>
      </c>
      <c r="L1087" t="s">
        <v>2039</v>
      </c>
      <c r="M1087">
        <v>0.73</v>
      </c>
      <c r="N1087" t="s">
        <v>8</v>
      </c>
      <c r="O1087" t="s">
        <v>87</v>
      </c>
      <c r="P1087" t="s">
        <v>88</v>
      </c>
      <c r="Q1087" t="s">
        <v>2038</v>
      </c>
      <c r="R1087">
        <v>14701</v>
      </c>
      <c r="S1087">
        <v>42101</v>
      </c>
      <c r="T1087">
        <v>42103</v>
      </c>
      <c r="U1087">
        <v>9.9911999999999992</v>
      </c>
      <c r="V1087">
        <v>19</v>
      </c>
      <c r="W1087">
        <v>2465.75</v>
      </c>
      <c r="X1087">
        <v>89175</v>
      </c>
      <c r="Y1087" t="s">
        <v>3218</v>
      </c>
    </row>
    <row r="1088" spans="1:25" x14ac:dyDescent="0.2">
      <c r="A1088">
        <v>2073</v>
      </c>
      <c r="B1088" t="s">
        <v>2040</v>
      </c>
      <c r="C1088" t="s">
        <v>46</v>
      </c>
      <c r="D1088">
        <v>0.05</v>
      </c>
      <c r="E1088">
        <v>291.73</v>
      </c>
      <c r="F1088">
        <v>48.8</v>
      </c>
      <c r="G1088" t="s">
        <v>2</v>
      </c>
      <c r="H1088" t="s">
        <v>15</v>
      </c>
      <c r="I1088" t="s">
        <v>4</v>
      </c>
      <c r="J1088" t="s">
        <v>85</v>
      </c>
      <c r="K1088" t="s">
        <v>33</v>
      </c>
      <c r="L1088" t="s">
        <v>86</v>
      </c>
      <c r="M1088">
        <v>0.56000000000000005</v>
      </c>
      <c r="N1088" t="s">
        <v>8</v>
      </c>
      <c r="O1088" t="s">
        <v>28</v>
      </c>
      <c r="P1088" t="s">
        <v>265</v>
      </c>
      <c r="Q1088" t="s">
        <v>2041</v>
      </c>
      <c r="R1088">
        <v>48135</v>
      </c>
      <c r="S1088">
        <v>42101</v>
      </c>
      <c r="T1088">
        <v>42103</v>
      </c>
      <c r="U1088">
        <v>550.38080000000002</v>
      </c>
      <c r="V1088">
        <v>6</v>
      </c>
      <c r="W1088">
        <v>1818.41</v>
      </c>
      <c r="X1088">
        <v>88557</v>
      </c>
      <c r="Y1088" t="s">
        <v>3216</v>
      </c>
    </row>
    <row r="1089" spans="1:25" x14ac:dyDescent="0.2">
      <c r="A1089">
        <v>2539</v>
      </c>
      <c r="B1089" t="s">
        <v>2042</v>
      </c>
      <c r="C1089" t="s">
        <v>46</v>
      </c>
      <c r="D1089">
        <v>0.08</v>
      </c>
      <c r="E1089">
        <v>12.53</v>
      </c>
      <c r="F1089">
        <v>0.5</v>
      </c>
      <c r="G1089" t="s">
        <v>14</v>
      </c>
      <c r="H1089" t="s">
        <v>47</v>
      </c>
      <c r="I1089" t="s">
        <v>24</v>
      </c>
      <c r="J1089" t="s">
        <v>128</v>
      </c>
      <c r="K1089" t="s">
        <v>49</v>
      </c>
      <c r="L1089" t="s">
        <v>2043</v>
      </c>
      <c r="M1089">
        <v>0.38</v>
      </c>
      <c r="N1089" t="s">
        <v>8</v>
      </c>
      <c r="O1089" t="s">
        <v>9</v>
      </c>
      <c r="P1089" t="s">
        <v>99</v>
      </c>
      <c r="Q1089" t="s">
        <v>2044</v>
      </c>
      <c r="R1089">
        <v>32789</v>
      </c>
      <c r="S1089">
        <v>42101</v>
      </c>
      <c r="T1089">
        <v>42102</v>
      </c>
      <c r="U1089">
        <v>215.71799999999999</v>
      </c>
      <c r="V1089">
        <v>5</v>
      </c>
      <c r="W1089">
        <v>61.1</v>
      </c>
      <c r="X1089">
        <v>91017</v>
      </c>
      <c r="Y1089" t="s">
        <v>3215</v>
      </c>
    </row>
    <row r="1090" spans="1:25" x14ac:dyDescent="0.2">
      <c r="A1090">
        <v>2540</v>
      </c>
      <c r="B1090" t="s">
        <v>2045</v>
      </c>
      <c r="C1090" t="s">
        <v>46</v>
      </c>
      <c r="D1090">
        <v>0.02</v>
      </c>
      <c r="E1090">
        <v>178.47</v>
      </c>
      <c r="F1090">
        <v>19.989999999999998</v>
      </c>
      <c r="G1090" t="s">
        <v>14</v>
      </c>
      <c r="H1090" t="s">
        <v>47</v>
      </c>
      <c r="I1090" t="s">
        <v>24</v>
      </c>
      <c r="J1090" t="s">
        <v>54</v>
      </c>
      <c r="K1090" t="s">
        <v>49</v>
      </c>
      <c r="L1090" t="s">
        <v>987</v>
      </c>
      <c r="M1090">
        <v>0.55000000000000004</v>
      </c>
      <c r="N1090" t="s">
        <v>8</v>
      </c>
      <c r="O1090" t="s">
        <v>9</v>
      </c>
      <c r="P1090" t="s">
        <v>99</v>
      </c>
      <c r="Q1090" t="s">
        <v>2046</v>
      </c>
      <c r="R1090">
        <v>32708</v>
      </c>
      <c r="S1090">
        <v>42101</v>
      </c>
      <c r="T1090">
        <v>42102</v>
      </c>
      <c r="U1090">
        <v>106.98480000000001</v>
      </c>
      <c r="V1090">
        <v>1</v>
      </c>
      <c r="W1090">
        <v>193.81</v>
      </c>
      <c r="X1090">
        <v>91017</v>
      </c>
      <c r="Y1090" t="s">
        <v>3215</v>
      </c>
    </row>
    <row r="1091" spans="1:25" x14ac:dyDescent="0.2">
      <c r="A1091">
        <v>15</v>
      </c>
      <c r="B1091" t="s">
        <v>2047</v>
      </c>
      <c r="C1091" t="s">
        <v>1</v>
      </c>
      <c r="D1091">
        <v>0</v>
      </c>
      <c r="E1091">
        <v>4.42</v>
      </c>
      <c r="F1091">
        <v>4.99</v>
      </c>
      <c r="G1091" t="s">
        <v>14</v>
      </c>
      <c r="H1091" t="s">
        <v>3</v>
      </c>
      <c r="I1091" t="s">
        <v>24</v>
      </c>
      <c r="J1091" t="s">
        <v>321</v>
      </c>
      <c r="K1091" t="s">
        <v>49</v>
      </c>
      <c r="L1091" t="s">
        <v>2048</v>
      </c>
      <c r="M1091">
        <v>0.38</v>
      </c>
      <c r="N1091" t="s">
        <v>8</v>
      </c>
      <c r="O1091" t="s">
        <v>87</v>
      </c>
      <c r="P1091" t="s">
        <v>88</v>
      </c>
      <c r="Q1091" t="s">
        <v>2049</v>
      </c>
      <c r="R1091">
        <v>11787</v>
      </c>
      <c r="S1091">
        <v>42102</v>
      </c>
      <c r="T1091">
        <v>42103</v>
      </c>
      <c r="U1091">
        <v>-59.82</v>
      </c>
      <c r="V1091">
        <v>7</v>
      </c>
      <c r="W1091">
        <v>33.47</v>
      </c>
      <c r="X1091">
        <v>86837</v>
      </c>
      <c r="Y1091" t="s">
        <v>3218</v>
      </c>
    </row>
    <row r="1092" spans="1:25" x14ac:dyDescent="0.2">
      <c r="A1092">
        <v>1935</v>
      </c>
      <c r="B1092" t="s">
        <v>2050</v>
      </c>
      <c r="C1092" t="s">
        <v>1</v>
      </c>
      <c r="D1092">
        <v>0.01</v>
      </c>
      <c r="E1092">
        <v>42.98</v>
      </c>
      <c r="F1092">
        <v>4.62</v>
      </c>
      <c r="G1092" t="s">
        <v>63</v>
      </c>
      <c r="H1092" t="s">
        <v>70</v>
      </c>
      <c r="I1092" t="s">
        <v>24</v>
      </c>
      <c r="J1092" t="s">
        <v>71</v>
      </c>
      <c r="K1092" t="s">
        <v>49</v>
      </c>
      <c r="L1092" t="s">
        <v>256</v>
      </c>
      <c r="M1092">
        <v>0.56000000000000005</v>
      </c>
      <c r="N1092" t="s">
        <v>8</v>
      </c>
      <c r="O1092" t="s">
        <v>28</v>
      </c>
      <c r="P1092" t="s">
        <v>163</v>
      </c>
      <c r="Q1092" t="s">
        <v>2051</v>
      </c>
      <c r="R1092">
        <v>75051</v>
      </c>
      <c r="S1092">
        <v>42102</v>
      </c>
      <c r="T1092">
        <v>42104</v>
      </c>
      <c r="U1092">
        <v>285.47370000000001</v>
      </c>
      <c r="V1092">
        <v>9</v>
      </c>
      <c r="W1092">
        <v>413.73</v>
      </c>
      <c r="X1092">
        <v>86686</v>
      </c>
      <c r="Y1092" t="s">
        <v>3216</v>
      </c>
    </row>
    <row r="1093" spans="1:25" x14ac:dyDescent="0.2">
      <c r="A1093">
        <v>2655</v>
      </c>
      <c r="B1093" t="s">
        <v>2052</v>
      </c>
      <c r="C1093" t="s">
        <v>1</v>
      </c>
      <c r="D1093">
        <v>7.0000000000000007E-2</v>
      </c>
      <c r="E1093">
        <v>2.94</v>
      </c>
      <c r="F1093">
        <v>0.81</v>
      </c>
      <c r="G1093" t="s">
        <v>14</v>
      </c>
      <c r="H1093" t="s">
        <v>70</v>
      </c>
      <c r="I1093" t="s">
        <v>24</v>
      </c>
      <c r="J1093" t="s">
        <v>25</v>
      </c>
      <c r="K1093" t="s">
        <v>26</v>
      </c>
      <c r="L1093" t="s">
        <v>2053</v>
      </c>
      <c r="M1093">
        <v>0.4</v>
      </c>
      <c r="N1093" t="s">
        <v>8</v>
      </c>
      <c r="O1093" t="s">
        <v>9</v>
      </c>
      <c r="P1093" t="s">
        <v>51</v>
      </c>
      <c r="Q1093" t="s">
        <v>337</v>
      </c>
      <c r="R1093">
        <v>30318</v>
      </c>
      <c r="S1093">
        <v>42102</v>
      </c>
      <c r="T1093">
        <v>42103</v>
      </c>
      <c r="U1093">
        <v>-93.927400000000006</v>
      </c>
      <c r="V1093">
        <v>10</v>
      </c>
      <c r="W1093">
        <v>29.88</v>
      </c>
      <c r="X1093">
        <v>86064</v>
      </c>
      <c r="Y1093" t="s">
        <v>3215</v>
      </c>
    </row>
    <row r="1094" spans="1:25" x14ac:dyDescent="0.2">
      <c r="A1094">
        <v>3098</v>
      </c>
      <c r="B1094" t="s">
        <v>1396</v>
      </c>
      <c r="C1094" t="s">
        <v>1</v>
      </c>
      <c r="D1094">
        <v>0.05</v>
      </c>
      <c r="E1094">
        <v>35.44</v>
      </c>
      <c r="F1094">
        <v>5.09</v>
      </c>
      <c r="G1094" t="s">
        <v>14</v>
      </c>
      <c r="H1094" t="s">
        <v>15</v>
      </c>
      <c r="I1094" t="s">
        <v>24</v>
      </c>
      <c r="J1094" t="s">
        <v>64</v>
      </c>
      <c r="K1094" t="s">
        <v>49</v>
      </c>
      <c r="L1094" t="s">
        <v>2054</v>
      </c>
      <c r="M1094">
        <v>0.38</v>
      </c>
      <c r="N1094" t="s">
        <v>8</v>
      </c>
      <c r="O1094" t="s">
        <v>87</v>
      </c>
      <c r="P1094" t="s">
        <v>88</v>
      </c>
      <c r="Q1094" t="s">
        <v>1397</v>
      </c>
      <c r="R1094">
        <v>11967</v>
      </c>
      <c r="S1094">
        <v>42102</v>
      </c>
      <c r="T1094">
        <v>42103</v>
      </c>
      <c r="U1094">
        <v>240.17519999999999</v>
      </c>
      <c r="V1094">
        <v>10</v>
      </c>
      <c r="W1094">
        <v>348.08</v>
      </c>
      <c r="X1094">
        <v>89314</v>
      </c>
      <c r="Y1094" t="s">
        <v>3218</v>
      </c>
    </row>
    <row r="1095" spans="1:25" x14ac:dyDescent="0.2">
      <c r="A1095">
        <v>1614</v>
      </c>
      <c r="B1095" t="s">
        <v>2055</v>
      </c>
      <c r="C1095" t="s">
        <v>23</v>
      </c>
      <c r="D1095">
        <v>0.06</v>
      </c>
      <c r="E1095">
        <v>40.97</v>
      </c>
      <c r="F1095">
        <v>1.99</v>
      </c>
      <c r="G1095" t="s">
        <v>14</v>
      </c>
      <c r="H1095" t="s">
        <v>15</v>
      </c>
      <c r="I1095" t="s">
        <v>16</v>
      </c>
      <c r="J1095" t="s">
        <v>17</v>
      </c>
      <c r="K1095" t="s">
        <v>18</v>
      </c>
      <c r="L1095" t="s">
        <v>2056</v>
      </c>
      <c r="M1095">
        <v>0.42</v>
      </c>
      <c r="N1095" t="s">
        <v>8</v>
      </c>
      <c r="O1095" t="s">
        <v>87</v>
      </c>
      <c r="P1095" t="s">
        <v>379</v>
      </c>
      <c r="Q1095" t="s">
        <v>2057</v>
      </c>
      <c r="R1095">
        <v>1748</v>
      </c>
      <c r="S1095">
        <v>42102</v>
      </c>
      <c r="T1095">
        <v>42106</v>
      </c>
      <c r="U1095">
        <v>341.19810000000001</v>
      </c>
      <c r="V1095">
        <v>12</v>
      </c>
      <c r="W1095">
        <v>494.49</v>
      </c>
      <c r="X1095">
        <v>87823</v>
      </c>
      <c r="Y1095" t="s">
        <v>3218</v>
      </c>
    </row>
    <row r="1096" spans="1:25" x14ac:dyDescent="0.2">
      <c r="A1096">
        <v>1018</v>
      </c>
      <c r="B1096" t="s">
        <v>2058</v>
      </c>
      <c r="C1096" t="s">
        <v>92</v>
      </c>
      <c r="D1096">
        <v>0.05</v>
      </c>
      <c r="E1096">
        <v>35.89</v>
      </c>
      <c r="F1096">
        <v>14.72</v>
      </c>
      <c r="G1096" t="s">
        <v>14</v>
      </c>
      <c r="H1096" t="s">
        <v>47</v>
      </c>
      <c r="I1096" t="s">
        <v>24</v>
      </c>
      <c r="J1096" t="s">
        <v>321</v>
      </c>
      <c r="K1096" t="s">
        <v>49</v>
      </c>
      <c r="L1096" t="s">
        <v>2059</v>
      </c>
      <c r="M1096">
        <v>0.4</v>
      </c>
      <c r="N1096" t="s">
        <v>8</v>
      </c>
      <c r="O1096" t="s">
        <v>9</v>
      </c>
      <c r="P1096" t="s">
        <v>73</v>
      </c>
      <c r="Q1096" t="s">
        <v>2060</v>
      </c>
      <c r="R1096">
        <v>27511</v>
      </c>
      <c r="S1096">
        <v>42102</v>
      </c>
      <c r="T1096">
        <v>42103</v>
      </c>
      <c r="U1096">
        <v>22.866</v>
      </c>
      <c r="V1096">
        <v>19</v>
      </c>
      <c r="W1096">
        <v>680.39</v>
      </c>
      <c r="X1096">
        <v>88391</v>
      </c>
      <c r="Y1096" t="s">
        <v>3215</v>
      </c>
    </row>
    <row r="1097" spans="1:25" x14ac:dyDescent="0.2">
      <c r="A1097">
        <v>1018</v>
      </c>
      <c r="B1097" t="s">
        <v>2058</v>
      </c>
      <c r="C1097" t="s">
        <v>92</v>
      </c>
      <c r="D1097">
        <v>0</v>
      </c>
      <c r="E1097">
        <v>11.48</v>
      </c>
      <c r="F1097">
        <v>5.43</v>
      </c>
      <c r="G1097" t="s">
        <v>14</v>
      </c>
      <c r="H1097" t="s">
        <v>47</v>
      </c>
      <c r="I1097" t="s">
        <v>24</v>
      </c>
      <c r="J1097" t="s">
        <v>64</v>
      </c>
      <c r="K1097" t="s">
        <v>49</v>
      </c>
      <c r="L1097" t="s">
        <v>2061</v>
      </c>
      <c r="M1097">
        <v>0.36</v>
      </c>
      <c r="N1097" t="s">
        <v>8</v>
      </c>
      <c r="O1097" t="s">
        <v>9</v>
      </c>
      <c r="P1097" t="s">
        <v>73</v>
      </c>
      <c r="Q1097" t="s">
        <v>2060</v>
      </c>
      <c r="R1097">
        <v>27511</v>
      </c>
      <c r="S1097">
        <v>42102</v>
      </c>
      <c r="T1097">
        <v>42102</v>
      </c>
      <c r="U1097">
        <v>115.72799999999999</v>
      </c>
      <c r="V1097">
        <v>6</v>
      </c>
      <c r="W1097">
        <v>75.52</v>
      </c>
      <c r="X1097">
        <v>88391</v>
      </c>
      <c r="Y1097" t="s">
        <v>3215</v>
      </c>
    </row>
    <row r="1098" spans="1:25" x14ac:dyDescent="0.2">
      <c r="A1098">
        <v>2561</v>
      </c>
      <c r="B1098" t="s">
        <v>1774</v>
      </c>
      <c r="C1098" t="s">
        <v>46</v>
      </c>
      <c r="D1098">
        <v>7.0000000000000007E-2</v>
      </c>
      <c r="E1098">
        <v>3.98</v>
      </c>
      <c r="F1098">
        <v>5.26</v>
      </c>
      <c r="G1098" t="s">
        <v>14</v>
      </c>
      <c r="H1098" t="s">
        <v>15</v>
      </c>
      <c r="I1098" t="s">
        <v>24</v>
      </c>
      <c r="J1098" t="s">
        <v>48</v>
      </c>
      <c r="K1098" t="s">
        <v>49</v>
      </c>
      <c r="L1098" t="s">
        <v>1831</v>
      </c>
      <c r="M1098">
        <v>0.38</v>
      </c>
      <c r="N1098" t="s">
        <v>8</v>
      </c>
      <c r="O1098" t="s">
        <v>87</v>
      </c>
      <c r="P1098" t="s">
        <v>88</v>
      </c>
      <c r="Q1098" t="s">
        <v>1775</v>
      </c>
      <c r="R1098">
        <v>10562</v>
      </c>
      <c r="S1098">
        <v>42102</v>
      </c>
      <c r="T1098">
        <v>42104</v>
      </c>
      <c r="U1098">
        <v>-59.963760000000001</v>
      </c>
      <c r="V1098">
        <v>7</v>
      </c>
      <c r="W1098">
        <v>29.77</v>
      </c>
      <c r="X1098">
        <v>86466</v>
      </c>
      <c r="Y1098" t="s">
        <v>3218</v>
      </c>
    </row>
    <row r="1099" spans="1:25" x14ac:dyDescent="0.2">
      <c r="A1099">
        <v>2561</v>
      </c>
      <c r="B1099" t="s">
        <v>1774</v>
      </c>
      <c r="C1099" t="s">
        <v>46</v>
      </c>
      <c r="D1099">
        <v>7.0000000000000007E-2</v>
      </c>
      <c r="E1099">
        <v>12.22</v>
      </c>
      <c r="F1099">
        <v>2.85</v>
      </c>
      <c r="G1099" t="s">
        <v>14</v>
      </c>
      <c r="H1099" t="s">
        <v>15</v>
      </c>
      <c r="I1099" t="s">
        <v>4</v>
      </c>
      <c r="J1099" t="s">
        <v>102</v>
      </c>
      <c r="K1099" t="s">
        <v>18</v>
      </c>
      <c r="L1099" t="s">
        <v>2062</v>
      </c>
      <c r="M1099">
        <v>0.55000000000000004</v>
      </c>
      <c r="N1099" t="s">
        <v>8</v>
      </c>
      <c r="O1099" t="s">
        <v>87</v>
      </c>
      <c r="P1099" t="s">
        <v>88</v>
      </c>
      <c r="Q1099" t="s">
        <v>1775</v>
      </c>
      <c r="R1099">
        <v>10562</v>
      </c>
      <c r="S1099">
        <v>42102</v>
      </c>
      <c r="T1099">
        <v>42102</v>
      </c>
      <c r="U1099">
        <v>89.4148</v>
      </c>
      <c r="V1099">
        <v>12</v>
      </c>
      <c r="W1099">
        <v>147.19</v>
      </c>
      <c r="X1099">
        <v>86466</v>
      </c>
      <c r="Y1099" t="s">
        <v>3218</v>
      </c>
    </row>
    <row r="1100" spans="1:25" x14ac:dyDescent="0.2">
      <c r="A1100">
        <v>2563</v>
      </c>
      <c r="B1100" t="s">
        <v>2063</v>
      </c>
      <c r="C1100" t="s">
        <v>46</v>
      </c>
      <c r="D1100">
        <v>0.08</v>
      </c>
      <c r="E1100">
        <v>4.55</v>
      </c>
      <c r="F1100">
        <v>1.49</v>
      </c>
      <c r="G1100" t="s">
        <v>14</v>
      </c>
      <c r="H1100" t="s">
        <v>47</v>
      </c>
      <c r="I1100" t="s">
        <v>24</v>
      </c>
      <c r="J1100" t="s">
        <v>48</v>
      </c>
      <c r="K1100" t="s">
        <v>49</v>
      </c>
      <c r="L1100" t="s">
        <v>1479</v>
      </c>
      <c r="M1100">
        <v>0.35</v>
      </c>
      <c r="N1100" t="s">
        <v>8</v>
      </c>
      <c r="O1100" t="s">
        <v>28</v>
      </c>
      <c r="P1100" t="s">
        <v>60</v>
      </c>
      <c r="Q1100" t="s">
        <v>2064</v>
      </c>
      <c r="R1100">
        <v>55432</v>
      </c>
      <c r="S1100">
        <v>42102</v>
      </c>
      <c r="T1100">
        <v>42103</v>
      </c>
      <c r="U1100">
        <v>27.0273</v>
      </c>
      <c r="V1100">
        <v>9</v>
      </c>
      <c r="W1100">
        <v>39.17</v>
      </c>
      <c r="X1100">
        <v>91447</v>
      </c>
      <c r="Y1100" t="s">
        <v>3216</v>
      </c>
    </row>
    <row r="1101" spans="1:25" x14ac:dyDescent="0.2">
      <c r="A1101">
        <v>2699</v>
      </c>
      <c r="B1101" t="s">
        <v>2065</v>
      </c>
      <c r="C1101" t="s">
        <v>46</v>
      </c>
      <c r="D1101">
        <v>0.04</v>
      </c>
      <c r="E1101">
        <v>70.98</v>
      </c>
      <c r="F1101">
        <v>26.74</v>
      </c>
      <c r="G1101" t="s">
        <v>2</v>
      </c>
      <c r="H1101" t="s">
        <v>70</v>
      </c>
      <c r="I1101" t="s">
        <v>4</v>
      </c>
      <c r="J1101" t="s">
        <v>93</v>
      </c>
      <c r="K1101" t="s">
        <v>6</v>
      </c>
      <c r="L1101" t="s">
        <v>2066</v>
      </c>
      <c r="M1101">
        <v>0.6</v>
      </c>
      <c r="N1101" t="s">
        <v>8</v>
      </c>
      <c r="O1101" t="s">
        <v>35</v>
      </c>
      <c r="P1101" t="s">
        <v>564</v>
      </c>
      <c r="Q1101" t="s">
        <v>2067</v>
      </c>
      <c r="R1101">
        <v>86442</v>
      </c>
      <c r="S1101">
        <v>42102</v>
      </c>
      <c r="T1101">
        <v>42104</v>
      </c>
      <c r="U1101">
        <v>-84.628799999999998</v>
      </c>
      <c r="V1101">
        <v>19</v>
      </c>
      <c r="W1101">
        <v>1345.33</v>
      </c>
      <c r="X1101">
        <v>87679</v>
      </c>
      <c r="Y1101" t="s">
        <v>3217</v>
      </c>
    </row>
    <row r="1102" spans="1:25" x14ac:dyDescent="0.2">
      <c r="A1102">
        <v>123</v>
      </c>
      <c r="B1102" t="s">
        <v>2068</v>
      </c>
      <c r="C1102" t="s">
        <v>1</v>
      </c>
      <c r="D1102">
        <v>0.06</v>
      </c>
      <c r="E1102">
        <v>8.57</v>
      </c>
      <c r="F1102">
        <v>6.14</v>
      </c>
      <c r="G1102" t="s">
        <v>14</v>
      </c>
      <c r="H1102" t="s">
        <v>47</v>
      </c>
      <c r="I1102" t="s">
        <v>24</v>
      </c>
      <c r="J1102" t="s">
        <v>544</v>
      </c>
      <c r="K1102" t="s">
        <v>18</v>
      </c>
      <c r="L1102" t="s">
        <v>2069</v>
      </c>
      <c r="M1102">
        <v>0.59</v>
      </c>
      <c r="N1102" t="s">
        <v>8</v>
      </c>
      <c r="O1102" t="s">
        <v>9</v>
      </c>
      <c r="P1102" t="s">
        <v>218</v>
      </c>
      <c r="Q1102" t="s">
        <v>2070</v>
      </c>
      <c r="R1102">
        <v>22102</v>
      </c>
      <c r="S1102">
        <v>42103</v>
      </c>
      <c r="T1102">
        <v>42104</v>
      </c>
      <c r="U1102">
        <v>105.678</v>
      </c>
      <c r="V1102">
        <v>11</v>
      </c>
      <c r="W1102">
        <v>94.97</v>
      </c>
      <c r="X1102">
        <v>90669</v>
      </c>
      <c r="Y1102" t="s">
        <v>3215</v>
      </c>
    </row>
    <row r="1103" spans="1:25" x14ac:dyDescent="0.2">
      <c r="A1103">
        <v>1186</v>
      </c>
      <c r="B1103" t="s">
        <v>2071</v>
      </c>
      <c r="C1103" t="s">
        <v>1</v>
      </c>
      <c r="D1103">
        <v>7.0000000000000007E-2</v>
      </c>
      <c r="E1103">
        <v>400.97</v>
      </c>
      <c r="F1103">
        <v>48.26</v>
      </c>
      <c r="G1103" t="s">
        <v>2</v>
      </c>
      <c r="H1103" t="s">
        <v>15</v>
      </c>
      <c r="I1103" t="s">
        <v>16</v>
      </c>
      <c r="J1103" t="s">
        <v>32</v>
      </c>
      <c r="K1103" t="s">
        <v>6</v>
      </c>
      <c r="L1103" t="s">
        <v>1536</v>
      </c>
      <c r="M1103">
        <v>0.36</v>
      </c>
      <c r="N1103" t="s">
        <v>8</v>
      </c>
      <c r="O1103" t="s">
        <v>35</v>
      </c>
      <c r="P1103" t="s">
        <v>66</v>
      </c>
      <c r="Q1103" t="s">
        <v>2072</v>
      </c>
      <c r="R1103">
        <v>92646</v>
      </c>
      <c r="S1103">
        <v>42103</v>
      </c>
      <c r="T1103">
        <v>42104</v>
      </c>
      <c r="U1103">
        <v>2581.5590999999999</v>
      </c>
      <c r="V1103">
        <v>10</v>
      </c>
      <c r="W1103">
        <v>3741.39</v>
      </c>
      <c r="X1103">
        <v>85939</v>
      </c>
      <c r="Y1103" t="s">
        <v>3217</v>
      </c>
    </row>
    <row r="1104" spans="1:25" x14ac:dyDescent="0.2">
      <c r="A1104">
        <v>1233</v>
      </c>
      <c r="B1104" t="s">
        <v>2073</v>
      </c>
      <c r="C1104" t="s">
        <v>1</v>
      </c>
      <c r="D1104">
        <v>0.1</v>
      </c>
      <c r="E1104">
        <v>120.98</v>
      </c>
      <c r="F1104">
        <v>9.07</v>
      </c>
      <c r="G1104" t="s">
        <v>63</v>
      </c>
      <c r="H1104" t="s">
        <v>15</v>
      </c>
      <c r="I1104" t="s">
        <v>24</v>
      </c>
      <c r="J1104" t="s">
        <v>48</v>
      </c>
      <c r="K1104" t="s">
        <v>49</v>
      </c>
      <c r="L1104" t="s">
        <v>1399</v>
      </c>
      <c r="M1104">
        <v>0.35</v>
      </c>
      <c r="N1104" t="s">
        <v>8</v>
      </c>
      <c r="O1104" t="s">
        <v>28</v>
      </c>
      <c r="P1104" t="s">
        <v>163</v>
      </c>
      <c r="Q1104" t="s">
        <v>2074</v>
      </c>
      <c r="R1104">
        <v>75028</v>
      </c>
      <c r="S1104">
        <v>42103</v>
      </c>
      <c r="T1104">
        <v>42105</v>
      </c>
      <c r="U1104">
        <v>297.45715999999999</v>
      </c>
      <c r="V1104">
        <v>5</v>
      </c>
      <c r="W1104">
        <v>568.24</v>
      </c>
      <c r="X1104">
        <v>89375</v>
      </c>
      <c r="Y1104" t="s">
        <v>3216</v>
      </c>
    </row>
    <row r="1105" spans="1:25" x14ac:dyDescent="0.2">
      <c r="A1105">
        <v>1233</v>
      </c>
      <c r="B1105" t="s">
        <v>2073</v>
      </c>
      <c r="C1105" t="s">
        <v>1</v>
      </c>
      <c r="D1105">
        <v>0.02</v>
      </c>
      <c r="E1105">
        <v>152.47999999999999</v>
      </c>
      <c r="F1105">
        <v>6.5</v>
      </c>
      <c r="G1105" t="s">
        <v>63</v>
      </c>
      <c r="H1105" t="s">
        <v>15</v>
      </c>
      <c r="I1105" t="s">
        <v>16</v>
      </c>
      <c r="J1105" t="s">
        <v>17</v>
      </c>
      <c r="K1105" t="s">
        <v>49</v>
      </c>
      <c r="L1105" t="s">
        <v>1769</v>
      </c>
      <c r="M1105">
        <v>0.74</v>
      </c>
      <c r="N1105" t="s">
        <v>8</v>
      </c>
      <c r="O1105" t="s">
        <v>28</v>
      </c>
      <c r="P1105" t="s">
        <v>163</v>
      </c>
      <c r="Q1105" t="s">
        <v>2074</v>
      </c>
      <c r="R1105">
        <v>75028</v>
      </c>
      <c r="S1105">
        <v>42103</v>
      </c>
      <c r="T1105">
        <v>42105</v>
      </c>
      <c r="U1105">
        <v>-564.60239999999999</v>
      </c>
      <c r="V1105">
        <v>1</v>
      </c>
      <c r="W1105">
        <v>162.91</v>
      </c>
      <c r="X1105">
        <v>89375</v>
      </c>
      <c r="Y1105" t="s">
        <v>3216</v>
      </c>
    </row>
    <row r="1106" spans="1:25" x14ac:dyDescent="0.2">
      <c r="A1106">
        <v>1178</v>
      </c>
      <c r="B1106" t="s">
        <v>2075</v>
      </c>
      <c r="C1106" t="s">
        <v>13</v>
      </c>
      <c r="D1106">
        <v>0.03</v>
      </c>
      <c r="E1106">
        <v>4.4800000000000004</v>
      </c>
      <c r="F1106">
        <v>49</v>
      </c>
      <c r="G1106" t="s">
        <v>14</v>
      </c>
      <c r="H1106" t="s">
        <v>15</v>
      </c>
      <c r="I1106" t="s">
        <v>24</v>
      </c>
      <c r="J1106" t="s">
        <v>71</v>
      </c>
      <c r="K1106" t="s">
        <v>40</v>
      </c>
      <c r="L1106" t="s">
        <v>444</v>
      </c>
      <c r="M1106">
        <v>0.6</v>
      </c>
      <c r="N1106" t="s">
        <v>8</v>
      </c>
      <c r="O1106" t="s">
        <v>9</v>
      </c>
      <c r="P1106" t="s">
        <v>99</v>
      </c>
      <c r="Q1106" t="s">
        <v>2076</v>
      </c>
      <c r="R1106">
        <v>32701</v>
      </c>
      <c r="S1106">
        <v>42103</v>
      </c>
      <c r="T1106">
        <v>42105</v>
      </c>
      <c r="U1106">
        <v>64.266000000000005</v>
      </c>
      <c r="V1106">
        <v>2</v>
      </c>
      <c r="W1106">
        <v>21.46</v>
      </c>
      <c r="X1106">
        <v>89787</v>
      </c>
      <c r="Y1106" t="s">
        <v>3215</v>
      </c>
    </row>
    <row r="1107" spans="1:25" x14ac:dyDescent="0.2">
      <c r="A1107">
        <v>1178</v>
      </c>
      <c r="B1107" t="s">
        <v>2075</v>
      </c>
      <c r="C1107" t="s">
        <v>13</v>
      </c>
      <c r="D1107">
        <v>0.06</v>
      </c>
      <c r="E1107">
        <v>350.99</v>
      </c>
      <c r="F1107">
        <v>39</v>
      </c>
      <c r="G1107" t="s">
        <v>2</v>
      </c>
      <c r="H1107" t="s">
        <v>15</v>
      </c>
      <c r="I1107" t="s">
        <v>4</v>
      </c>
      <c r="J1107" t="s">
        <v>85</v>
      </c>
      <c r="K1107" t="s">
        <v>33</v>
      </c>
      <c r="L1107" t="s">
        <v>414</v>
      </c>
      <c r="M1107">
        <v>0.55000000000000004</v>
      </c>
      <c r="N1107" t="s">
        <v>8</v>
      </c>
      <c r="O1107" t="s">
        <v>9</v>
      </c>
      <c r="P1107" t="s">
        <v>99</v>
      </c>
      <c r="Q1107" t="s">
        <v>2076</v>
      </c>
      <c r="R1107">
        <v>32701</v>
      </c>
      <c r="S1107">
        <v>42103</v>
      </c>
      <c r="T1107">
        <v>42105</v>
      </c>
      <c r="U1107">
        <v>-302.61559999999997</v>
      </c>
      <c r="V1107">
        <v>10</v>
      </c>
      <c r="W1107">
        <v>3506.78</v>
      </c>
      <c r="X1107">
        <v>89787</v>
      </c>
      <c r="Y1107" t="s">
        <v>3215</v>
      </c>
    </row>
    <row r="1108" spans="1:25" x14ac:dyDescent="0.2">
      <c r="A1108">
        <v>1178</v>
      </c>
      <c r="B1108" t="s">
        <v>2075</v>
      </c>
      <c r="C1108" t="s">
        <v>13</v>
      </c>
      <c r="D1108">
        <v>0.09</v>
      </c>
      <c r="E1108">
        <v>40.98</v>
      </c>
      <c r="F1108">
        <v>6.5</v>
      </c>
      <c r="G1108" t="s">
        <v>63</v>
      </c>
      <c r="H1108" t="s">
        <v>15</v>
      </c>
      <c r="I1108" t="s">
        <v>16</v>
      </c>
      <c r="J1108" t="s">
        <v>17</v>
      </c>
      <c r="K1108" t="s">
        <v>49</v>
      </c>
      <c r="L1108" t="s">
        <v>422</v>
      </c>
      <c r="M1108">
        <v>0.74</v>
      </c>
      <c r="N1108" t="s">
        <v>8</v>
      </c>
      <c r="O1108" t="s">
        <v>9</v>
      </c>
      <c r="P1108" t="s">
        <v>99</v>
      </c>
      <c r="Q1108" t="s">
        <v>2076</v>
      </c>
      <c r="R1108">
        <v>32701</v>
      </c>
      <c r="S1108">
        <v>42103</v>
      </c>
      <c r="T1108">
        <v>42105</v>
      </c>
      <c r="U1108">
        <v>5.6916000000000002</v>
      </c>
      <c r="V1108">
        <v>7</v>
      </c>
      <c r="W1108">
        <v>267.69</v>
      </c>
      <c r="X1108">
        <v>89787</v>
      </c>
      <c r="Y1108" t="s">
        <v>3215</v>
      </c>
    </row>
    <row r="1109" spans="1:25" x14ac:dyDescent="0.2">
      <c r="A1109">
        <v>1250</v>
      </c>
      <c r="B1109" t="s">
        <v>2077</v>
      </c>
      <c r="C1109" t="s">
        <v>13</v>
      </c>
      <c r="D1109">
        <v>0</v>
      </c>
      <c r="E1109">
        <v>3.89</v>
      </c>
      <c r="F1109">
        <v>7.01</v>
      </c>
      <c r="G1109" t="s">
        <v>14</v>
      </c>
      <c r="H1109" t="s">
        <v>70</v>
      </c>
      <c r="I1109" t="s">
        <v>24</v>
      </c>
      <c r="J1109" t="s">
        <v>48</v>
      </c>
      <c r="K1109" t="s">
        <v>49</v>
      </c>
      <c r="L1109" t="s">
        <v>702</v>
      </c>
      <c r="M1109">
        <v>0.37</v>
      </c>
      <c r="N1109" t="s">
        <v>8</v>
      </c>
      <c r="O1109" t="s">
        <v>28</v>
      </c>
      <c r="P1109" t="s">
        <v>79</v>
      </c>
      <c r="Q1109" t="s">
        <v>2078</v>
      </c>
      <c r="R1109">
        <v>60110</v>
      </c>
      <c r="S1109">
        <v>42103</v>
      </c>
      <c r="T1109">
        <v>42103</v>
      </c>
      <c r="U1109">
        <v>-255.16890000000001</v>
      </c>
      <c r="V1109">
        <v>21</v>
      </c>
      <c r="W1109">
        <v>85.64</v>
      </c>
      <c r="X1109">
        <v>87877</v>
      </c>
      <c r="Y1109" t="s">
        <v>3216</v>
      </c>
    </row>
    <row r="1110" spans="1:25" x14ac:dyDescent="0.2">
      <c r="A1110">
        <v>1250</v>
      </c>
      <c r="B1110" t="s">
        <v>2077</v>
      </c>
      <c r="C1110" t="s">
        <v>13</v>
      </c>
      <c r="D1110">
        <v>0.09</v>
      </c>
      <c r="E1110">
        <v>120.98</v>
      </c>
      <c r="F1110">
        <v>30</v>
      </c>
      <c r="G1110" t="s">
        <v>2</v>
      </c>
      <c r="H1110" t="s">
        <v>70</v>
      </c>
      <c r="I1110" t="s">
        <v>4</v>
      </c>
      <c r="J1110" t="s">
        <v>85</v>
      </c>
      <c r="K1110" t="s">
        <v>33</v>
      </c>
      <c r="L1110" t="s">
        <v>1101</v>
      </c>
      <c r="M1110">
        <v>0.64</v>
      </c>
      <c r="N1110" t="s">
        <v>8</v>
      </c>
      <c r="O1110" t="s">
        <v>28</v>
      </c>
      <c r="P1110" t="s">
        <v>79</v>
      </c>
      <c r="Q1110" t="s">
        <v>2078</v>
      </c>
      <c r="R1110">
        <v>60110</v>
      </c>
      <c r="S1110">
        <v>42103</v>
      </c>
      <c r="T1110">
        <v>42105</v>
      </c>
      <c r="U1110">
        <v>74.004800000000003</v>
      </c>
      <c r="V1110">
        <v>22</v>
      </c>
      <c r="W1110">
        <v>2508.15</v>
      </c>
      <c r="X1110">
        <v>87877</v>
      </c>
      <c r="Y1110" t="s">
        <v>3216</v>
      </c>
    </row>
    <row r="1111" spans="1:25" x14ac:dyDescent="0.2">
      <c r="A1111">
        <v>1250</v>
      </c>
      <c r="B1111" t="s">
        <v>2077</v>
      </c>
      <c r="C1111" t="s">
        <v>13</v>
      </c>
      <c r="D1111">
        <v>0.1</v>
      </c>
      <c r="E1111">
        <v>30.98</v>
      </c>
      <c r="F1111">
        <v>5.76</v>
      </c>
      <c r="G1111" t="s">
        <v>14</v>
      </c>
      <c r="H1111" t="s">
        <v>70</v>
      </c>
      <c r="I1111" t="s">
        <v>24</v>
      </c>
      <c r="J1111" t="s">
        <v>64</v>
      </c>
      <c r="K1111" t="s">
        <v>49</v>
      </c>
      <c r="L1111" t="s">
        <v>715</v>
      </c>
      <c r="M1111">
        <v>0.4</v>
      </c>
      <c r="N1111" t="s">
        <v>8</v>
      </c>
      <c r="O1111" t="s">
        <v>28</v>
      </c>
      <c r="P1111" t="s">
        <v>79</v>
      </c>
      <c r="Q1111" t="s">
        <v>2078</v>
      </c>
      <c r="R1111">
        <v>60110</v>
      </c>
      <c r="S1111">
        <v>42103</v>
      </c>
      <c r="T1111">
        <v>42104</v>
      </c>
      <c r="U1111">
        <v>109.4248</v>
      </c>
      <c r="V1111">
        <v>8</v>
      </c>
      <c r="W1111">
        <v>225.62</v>
      </c>
      <c r="X1111">
        <v>87877</v>
      </c>
      <c r="Y1111" t="s">
        <v>3216</v>
      </c>
    </row>
    <row r="1112" spans="1:25" x14ac:dyDescent="0.2">
      <c r="A1112">
        <v>2488</v>
      </c>
      <c r="B1112" t="s">
        <v>2079</v>
      </c>
      <c r="C1112" t="s">
        <v>13</v>
      </c>
      <c r="D1112">
        <v>0.08</v>
      </c>
      <c r="E1112">
        <v>4.91</v>
      </c>
      <c r="F1112">
        <v>0.5</v>
      </c>
      <c r="G1112" t="s">
        <v>14</v>
      </c>
      <c r="H1112" t="s">
        <v>15</v>
      </c>
      <c r="I1112" t="s">
        <v>24</v>
      </c>
      <c r="J1112" t="s">
        <v>128</v>
      </c>
      <c r="K1112" t="s">
        <v>49</v>
      </c>
      <c r="L1112" t="s">
        <v>949</v>
      </c>
      <c r="M1112">
        <v>0.36</v>
      </c>
      <c r="N1112" t="s">
        <v>8</v>
      </c>
      <c r="O1112" t="s">
        <v>9</v>
      </c>
      <c r="P1112" t="s">
        <v>20</v>
      </c>
      <c r="Q1112" t="s">
        <v>2080</v>
      </c>
      <c r="R1112">
        <v>72023</v>
      </c>
      <c r="S1112">
        <v>42103</v>
      </c>
      <c r="T1112">
        <v>42103</v>
      </c>
      <c r="U1112">
        <v>12.726000000000001</v>
      </c>
      <c r="V1112">
        <v>9</v>
      </c>
      <c r="W1112">
        <v>42.69</v>
      </c>
      <c r="X1112">
        <v>86887</v>
      </c>
      <c r="Y1112" t="s">
        <v>3215</v>
      </c>
    </row>
    <row r="1113" spans="1:25" x14ac:dyDescent="0.2">
      <c r="A1113">
        <v>2488</v>
      </c>
      <c r="B1113" t="s">
        <v>2079</v>
      </c>
      <c r="C1113" t="s">
        <v>13</v>
      </c>
      <c r="D1113">
        <v>0.02</v>
      </c>
      <c r="E1113">
        <v>28.15</v>
      </c>
      <c r="F1113">
        <v>6.17</v>
      </c>
      <c r="G1113" t="s">
        <v>14</v>
      </c>
      <c r="H1113" t="s">
        <v>15</v>
      </c>
      <c r="I1113" t="s">
        <v>24</v>
      </c>
      <c r="J1113" t="s">
        <v>25</v>
      </c>
      <c r="K1113" t="s">
        <v>18</v>
      </c>
      <c r="L1113" t="s">
        <v>595</v>
      </c>
      <c r="M1113">
        <v>0.55000000000000004</v>
      </c>
      <c r="N1113" t="s">
        <v>8</v>
      </c>
      <c r="O1113" t="s">
        <v>9</v>
      </c>
      <c r="P1113" t="s">
        <v>20</v>
      </c>
      <c r="Q1113" t="s">
        <v>2080</v>
      </c>
      <c r="R1113">
        <v>72023</v>
      </c>
      <c r="S1113">
        <v>42103</v>
      </c>
      <c r="T1113">
        <v>42104</v>
      </c>
      <c r="U1113">
        <v>160.8066</v>
      </c>
      <c r="V1113">
        <v>11</v>
      </c>
      <c r="W1113">
        <v>327.41000000000003</v>
      </c>
      <c r="X1113">
        <v>86887</v>
      </c>
      <c r="Y1113" t="s">
        <v>3215</v>
      </c>
    </row>
    <row r="1114" spans="1:25" x14ac:dyDescent="0.2">
      <c r="A1114">
        <v>2491</v>
      </c>
      <c r="B1114" t="s">
        <v>433</v>
      </c>
      <c r="C1114" t="s">
        <v>13</v>
      </c>
      <c r="D1114">
        <v>0.08</v>
      </c>
      <c r="E1114">
        <v>4.91</v>
      </c>
      <c r="F1114">
        <v>0.5</v>
      </c>
      <c r="G1114" t="s">
        <v>14</v>
      </c>
      <c r="H1114" t="s">
        <v>15</v>
      </c>
      <c r="I1114" t="s">
        <v>24</v>
      </c>
      <c r="J1114" t="s">
        <v>128</v>
      </c>
      <c r="K1114" t="s">
        <v>49</v>
      </c>
      <c r="L1114" t="s">
        <v>949</v>
      </c>
      <c r="M1114">
        <v>0.36</v>
      </c>
      <c r="N1114" t="s">
        <v>8</v>
      </c>
      <c r="O1114" t="s">
        <v>35</v>
      </c>
      <c r="P1114" t="s">
        <v>66</v>
      </c>
      <c r="Q1114" t="s">
        <v>76</v>
      </c>
      <c r="R1114">
        <v>90045</v>
      </c>
      <c r="S1114">
        <v>42103</v>
      </c>
      <c r="T1114">
        <v>42103</v>
      </c>
      <c r="U1114">
        <v>31.751999999999999</v>
      </c>
      <c r="V1114">
        <v>36</v>
      </c>
      <c r="W1114">
        <v>170.75</v>
      </c>
      <c r="X1114">
        <v>14785</v>
      </c>
      <c r="Y1114" t="s">
        <v>3217</v>
      </c>
    </row>
    <row r="1115" spans="1:25" x14ac:dyDescent="0.2">
      <c r="A1115">
        <v>2491</v>
      </c>
      <c r="B1115" t="s">
        <v>433</v>
      </c>
      <c r="C1115" t="s">
        <v>13</v>
      </c>
      <c r="D1115">
        <v>0.02</v>
      </c>
      <c r="E1115">
        <v>28.15</v>
      </c>
      <c r="F1115">
        <v>6.17</v>
      </c>
      <c r="G1115" t="s">
        <v>14</v>
      </c>
      <c r="H1115" t="s">
        <v>15</v>
      </c>
      <c r="I1115" t="s">
        <v>24</v>
      </c>
      <c r="J1115" t="s">
        <v>25</v>
      </c>
      <c r="K1115" t="s">
        <v>18</v>
      </c>
      <c r="L1115" t="s">
        <v>595</v>
      </c>
      <c r="M1115">
        <v>0.55000000000000004</v>
      </c>
      <c r="N1115" t="s">
        <v>8</v>
      </c>
      <c r="O1115" t="s">
        <v>35</v>
      </c>
      <c r="P1115" t="s">
        <v>66</v>
      </c>
      <c r="Q1115" t="s">
        <v>76</v>
      </c>
      <c r="R1115">
        <v>90045</v>
      </c>
      <c r="S1115">
        <v>42103</v>
      </c>
      <c r="T1115">
        <v>42104</v>
      </c>
      <c r="U1115">
        <v>117.208</v>
      </c>
      <c r="V1115">
        <v>45</v>
      </c>
      <c r="W1115">
        <v>1339.42</v>
      </c>
      <c r="X1115">
        <v>14785</v>
      </c>
      <c r="Y1115" t="s">
        <v>3217</v>
      </c>
    </row>
    <row r="1116" spans="1:25" x14ac:dyDescent="0.2">
      <c r="A1116">
        <v>115</v>
      </c>
      <c r="B1116" t="s">
        <v>2081</v>
      </c>
      <c r="C1116" t="s">
        <v>23</v>
      </c>
      <c r="D1116">
        <v>7.0000000000000007E-2</v>
      </c>
      <c r="E1116">
        <v>2.12</v>
      </c>
      <c r="F1116">
        <v>1.99</v>
      </c>
      <c r="G1116" t="s">
        <v>14</v>
      </c>
      <c r="H1116" t="s">
        <v>47</v>
      </c>
      <c r="I1116" t="s">
        <v>16</v>
      </c>
      <c r="J1116" t="s">
        <v>17</v>
      </c>
      <c r="K1116" t="s">
        <v>18</v>
      </c>
      <c r="L1116" t="s">
        <v>2082</v>
      </c>
      <c r="M1116">
        <v>0.55000000000000004</v>
      </c>
      <c r="N1116" t="s">
        <v>8</v>
      </c>
      <c r="O1116" t="s">
        <v>35</v>
      </c>
      <c r="P1116" t="s">
        <v>115</v>
      </c>
      <c r="Q1116" t="s">
        <v>2083</v>
      </c>
      <c r="R1116">
        <v>97128</v>
      </c>
      <c r="S1116">
        <v>42103</v>
      </c>
      <c r="T1116">
        <v>42105</v>
      </c>
      <c r="U1116">
        <v>-55.84</v>
      </c>
      <c r="V1116">
        <v>12</v>
      </c>
      <c r="W1116">
        <v>26.07</v>
      </c>
      <c r="X1116">
        <v>89585</v>
      </c>
      <c r="Y1116" t="s">
        <v>3217</v>
      </c>
    </row>
    <row r="1117" spans="1:25" x14ac:dyDescent="0.2">
      <c r="A1117">
        <v>117</v>
      </c>
      <c r="B1117" t="s">
        <v>117</v>
      </c>
      <c r="C1117" t="s">
        <v>23</v>
      </c>
      <c r="D1117">
        <v>7.0000000000000007E-2</v>
      </c>
      <c r="E1117">
        <v>2.12</v>
      </c>
      <c r="F1117">
        <v>1.99</v>
      </c>
      <c r="G1117" t="s">
        <v>14</v>
      </c>
      <c r="H1117" t="s">
        <v>47</v>
      </c>
      <c r="I1117" t="s">
        <v>16</v>
      </c>
      <c r="J1117" t="s">
        <v>17</v>
      </c>
      <c r="K1117" t="s">
        <v>18</v>
      </c>
      <c r="L1117" t="s">
        <v>2082</v>
      </c>
      <c r="M1117">
        <v>0.55000000000000004</v>
      </c>
      <c r="N1117" t="s">
        <v>8</v>
      </c>
      <c r="O1117" t="s">
        <v>35</v>
      </c>
      <c r="P1117" t="s">
        <v>42</v>
      </c>
      <c r="Q1117" t="s">
        <v>118</v>
      </c>
      <c r="R1117">
        <v>98103</v>
      </c>
      <c r="S1117">
        <v>42103</v>
      </c>
      <c r="T1117">
        <v>42105</v>
      </c>
      <c r="U1117">
        <v>-55.84</v>
      </c>
      <c r="V1117">
        <v>46</v>
      </c>
      <c r="W1117">
        <v>99.94</v>
      </c>
      <c r="X1117">
        <v>58914</v>
      </c>
      <c r="Y1117" t="s">
        <v>3217</v>
      </c>
    </row>
    <row r="1118" spans="1:25" x14ac:dyDescent="0.2">
      <c r="A1118">
        <v>2851</v>
      </c>
      <c r="B1118" t="s">
        <v>2084</v>
      </c>
      <c r="C1118" t="s">
        <v>23</v>
      </c>
      <c r="D1118">
        <v>0.05</v>
      </c>
      <c r="E1118">
        <v>115.99</v>
      </c>
      <c r="F1118">
        <v>8.99</v>
      </c>
      <c r="G1118" t="s">
        <v>14</v>
      </c>
      <c r="H1118" t="s">
        <v>15</v>
      </c>
      <c r="I1118" t="s">
        <v>16</v>
      </c>
      <c r="J1118" t="s">
        <v>111</v>
      </c>
      <c r="K1118" t="s">
        <v>49</v>
      </c>
      <c r="L1118" t="s">
        <v>2085</v>
      </c>
      <c r="M1118">
        <v>0.57999999999999996</v>
      </c>
      <c r="N1118" t="s">
        <v>8</v>
      </c>
      <c r="O1118" t="s">
        <v>28</v>
      </c>
      <c r="P1118" t="s">
        <v>163</v>
      </c>
      <c r="Q1118" t="s">
        <v>2086</v>
      </c>
      <c r="R1118">
        <v>79762</v>
      </c>
      <c r="S1118">
        <v>42103</v>
      </c>
      <c r="T1118">
        <v>42107</v>
      </c>
      <c r="U1118">
        <v>719.35260000000005</v>
      </c>
      <c r="V1118">
        <v>11</v>
      </c>
      <c r="W1118">
        <v>1042.54</v>
      </c>
      <c r="X1118">
        <v>86454</v>
      </c>
      <c r="Y1118" t="s">
        <v>3216</v>
      </c>
    </row>
    <row r="1119" spans="1:25" x14ac:dyDescent="0.2">
      <c r="A1119">
        <v>1271</v>
      </c>
      <c r="B1119" t="s">
        <v>2087</v>
      </c>
      <c r="C1119" t="s">
        <v>92</v>
      </c>
      <c r="D1119">
        <v>7.0000000000000007E-2</v>
      </c>
      <c r="E1119">
        <v>125.99</v>
      </c>
      <c r="F1119">
        <v>7.69</v>
      </c>
      <c r="G1119" t="s">
        <v>14</v>
      </c>
      <c r="H1119" t="s">
        <v>70</v>
      </c>
      <c r="I1119" t="s">
        <v>16</v>
      </c>
      <c r="J1119" t="s">
        <v>111</v>
      </c>
      <c r="K1119" t="s">
        <v>49</v>
      </c>
      <c r="L1119" t="s">
        <v>621</v>
      </c>
      <c r="M1119">
        <v>0.59</v>
      </c>
      <c r="N1119" t="s">
        <v>8</v>
      </c>
      <c r="O1119" t="s">
        <v>35</v>
      </c>
      <c r="P1119" t="s">
        <v>66</v>
      </c>
      <c r="Q1119" t="s">
        <v>2088</v>
      </c>
      <c r="R1119">
        <v>91941</v>
      </c>
      <c r="S1119">
        <v>42103</v>
      </c>
      <c r="T1119">
        <v>42104</v>
      </c>
      <c r="U1119">
        <v>588.24570000000006</v>
      </c>
      <c r="V1119">
        <v>8</v>
      </c>
      <c r="W1119">
        <v>852.53</v>
      </c>
      <c r="X1119">
        <v>88410</v>
      </c>
      <c r="Y1119" t="s">
        <v>3217</v>
      </c>
    </row>
    <row r="1120" spans="1:25" x14ac:dyDescent="0.2">
      <c r="A1120">
        <v>191</v>
      </c>
      <c r="B1120" t="s">
        <v>1097</v>
      </c>
      <c r="C1120" t="s">
        <v>46</v>
      </c>
      <c r="D1120">
        <v>0.05</v>
      </c>
      <c r="E1120">
        <v>3.8</v>
      </c>
      <c r="F1120">
        <v>1.49</v>
      </c>
      <c r="G1120" t="s">
        <v>14</v>
      </c>
      <c r="H1120" t="s">
        <v>70</v>
      </c>
      <c r="I1120" t="s">
        <v>24</v>
      </c>
      <c r="J1120" t="s">
        <v>48</v>
      </c>
      <c r="K1120" t="s">
        <v>49</v>
      </c>
      <c r="L1120" t="s">
        <v>1168</v>
      </c>
      <c r="M1120">
        <v>0.38</v>
      </c>
      <c r="N1120" t="s">
        <v>8</v>
      </c>
      <c r="O1120" t="s">
        <v>28</v>
      </c>
      <c r="P1120" t="s">
        <v>79</v>
      </c>
      <c r="Q1120" t="s">
        <v>1099</v>
      </c>
      <c r="R1120">
        <v>60505</v>
      </c>
      <c r="S1120">
        <v>42103</v>
      </c>
      <c r="T1120">
        <v>42105</v>
      </c>
      <c r="U1120">
        <v>14.467000000000001</v>
      </c>
      <c r="V1120">
        <v>14</v>
      </c>
      <c r="W1120">
        <v>53.26</v>
      </c>
      <c r="X1120">
        <v>89093</v>
      </c>
      <c r="Y1120" t="s">
        <v>3216</v>
      </c>
    </row>
    <row r="1121" spans="1:25" x14ac:dyDescent="0.2">
      <c r="A1121">
        <v>191</v>
      </c>
      <c r="B1121" t="s">
        <v>1097</v>
      </c>
      <c r="C1121" t="s">
        <v>46</v>
      </c>
      <c r="D1121">
        <v>0.09</v>
      </c>
      <c r="E1121">
        <v>30.73</v>
      </c>
      <c r="F1121">
        <v>4</v>
      </c>
      <c r="G1121" t="s">
        <v>14</v>
      </c>
      <c r="H1121" t="s">
        <v>70</v>
      </c>
      <c r="I1121" t="s">
        <v>16</v>
      </c>
      <c r="J1121" t="s">
        <v>17</v>
      </c>
      <c r="K1121" t="s">
        <v>49</v>
      </c>
      <c r="L1121" t="s">
        <v>650</v>
      </c>
      <c r="M1121">
        <v>0.75</v>
      </c>
      <c r="N1121" t="s">
        <v>8</v>
      </c>
      <c r="O1121" t="s">
        <v>28</v>
      </c>
      <c r="P1121" t="s">
        <v>79</v>
      </c>
      <c r="Q1121" t="s">
        <v>1099</v>
      </c>
      <c r="R1121">
        <v>60505</v>
      </c>
      <c r="S1121">
        <v>42103</v>
      </c>
      <c r="T1121">
        <v>42103</v>
      </c>
      <c r="U1121">
        <v>-99.986400000000003</v>
      </c>
      <c r="V1121">
        <v>7</v>
      </c>
      <c r="W1121">
        <v>203.49</v>
      </c>
      <c r="X1121">
        <v>89093</v>
      </c>
      <c r="Y1121" t="s">
        <v>3216</v>
      </c>
    </row>
    <row r="1122" spans="1:25" x14ac:dyDescent="0.2">
      <c r="A1122">
        <v>191</v>
      </c>
      <c r="B1122" t="s">
        <v>1097</v>
      </c>
      <c r="C1122" t="s">
        <v>46</v>
      </c>
      <c r="D1122">
        <v>0</v>
      </c>
      <c r="E1122">
        <v>125.99</v>
      </c>
      <c r="F1122">
        <v>8.08</v>
      </c>
      <c r="G1122" t="s">
        <v>14</v>
      </c>
      <c r="H1122" t="s">
        <v>70</v>
      </c>
      <c r="I1122" t="s">
        <v>16</v>
      </c>
      <c r="J1122" t="s">
        <v>111</v>
      </c>
      <c r="K1122" t="s">
        <v>49</v>
      </c>
      <c r="L1122" t="s">
        <v>2089</v>
      </c>
      <c r="M1122">
        <v>0.56999999999999995</v>
      </c>
      <c r="N1122" t="s">
        <v>8</v>
      </c>
      <c r="O1122" t="s">
        <v>28</v>
      </c>
      <c r="P1122" t="s">
        <v>79</v>
      </c>
      <c r="Q1122" t="s">
        <v>1099</v>
      </c>
      <c r="R1122">
        <v>60505</v>
      </c>
      <c r="S1122">
        <v>42103</v>
      </c>
      <c r="T1122">
        <v>42104</v>
      </c>
      <c r="U1122">
        <v>1348.59672</v>
      </c>
      <c r="V1122">
        <v>22</v>
      </c>
      <c r="W1122">
        <v>2356.0100000000002</v>
      </c>
      <c r="X1122">
        <v>89093</v>
      </c>
      <c r="Y1122" t="s">
        <v>3216</v>
      </c>
    </row>
    <row r="1123" spans="1:25" x14ac:dyDescent="0.2">
      <c r="A1123">
        <v>1634</v>
      </c>
      <c r="B1123" t="s">
        <v>2090</v>
      </c>
      <c r="C1123" t="s">
        <v>46</v>
      </c>
      <c r="D1123">
        <v>0.08</v>
      </c>
      <c r="E1123">
        <v>100.97</v>
      </c>
      <c r="F1123">
        <v>14</v>
      </c>
      <c r="G1123" t="s">
        <v>2</v>
      </c>
      <c r="H1123" t="s">
        <v>47</v>
      </c>
      <c r="I1123" t="s">
        <v>16</v>
      </c>
      <c r="J1123" t="s">
        <v>32</v>
      </c>
      <c r="K1123" t="s">
        <v>33</v>
      </c>
      <c r="L1123" t="s">
        <v>2091</v>
      </c>
      <c r="M1123">
        <v>0.37</v>
      </c>
      <c r="N1123" t="s">
        <v>8</v>
      </c>
      <c r="O1123" t="s">
        <v>9</v>
      </c>
      <c r="P1123" t="s">
        <v>10</v>
      </c>
      <c r="Q1123" t="s">
        <v>2092</v>
      </c>
      <c r="R1123">
        <v>39212</v>
      </c>
      <c r="S1123">
        <v>42103</v>
      </c>
      <c r="T1123">
        <v>42104</v>
      </c>
      <c r="U1123">
        <v>-73.494119999999995</v>
      </c>
      <c r="V1123">
        <v>15</v>
      </c>
      <c r="W1123">
        <v>1483.16</v>
      </c>
      <c r="X1123">
        <v>90532</v>
      </c>
      <c r="Y1123" t="s">
        <v>3215</v>
      </c>
    </row>
    <row r="1124" spans="1:25" x14ac:dyDescent="0.2">
      <c r="A1124">
        <v>2334</v>
      </c>
      <c r="B1124" t="s">
        <v>2014</v>
      </c>
      <c r="C1124" t="s">
        <v>46</v>
      </c>
      <c r="D1124">
        <v>0.05</v>
      </c>
      <c r="E1124">
        <v>14.81</v>
      </c>
      <c r="F1124">
        <v>13.32</v>
      </c>
      <c r="G1124" t="s">
        <v>14</v>
      </c>
      <c r="H1124" t="s">
        <v>3</v>
      </c>
      <c r="I1124" t="s">
        <v>24</v>
      </c>
      <c r="J1124" t="s">
        <v>71</v>
      </c>
      <c r="K1124" t="s">
        <v>49</v>
      </c>
      <c r="L1124" t="s">
        <v>570</v>
      </c>
      <c r="M1124">
        <v>0.43</v>
      </c>
      <c r="N1124" t="s">
        <v>8</v>
      </c>
      <c r="O1124" t="s">
        <v>28</v>
      </c>
      <c r="P1124" t="s">
        <v>333</v>
      </c>
      <c r="Q1124" t="s">
        <v>2015</v>
      </c>
      <c r="R1124">
        <v>53220</v>
      </c>
      <c r="S1124">
        <v>42103</v>
      </c>
      <c r="T1124">
        <v>42105</v>
      </c>
      <c r="U1124">
        <v>-190.49</v>
      </c>
      <c r="V1124">
        <v>8</v>
      </c>
      <c r="W1124">
        <v>115.99</v>
      </c>
      <c r="X1124">
        <v>89609</v>
      </c>
      <c r="Y1124" t="s">
        <v>3216</v>
      </c>
    </row>
    <row r="1125" spans="1:25" x14ac:dyDescent="0.2">
      <c r="A1125">
        <v>2334</v>
      </c>
      <c r="B1125" t="s">
        <v>2014</v>
      </c>
      <c r="C1125" t="s">
        <v>46</v>
      </c>
      <c r="D1125">
        <v>0.08</v>
      </c>
      <c r="E1125">
        <v>2.78</v>
      </c>
      <c r="F1125">
        <v>1.25</v>
      </c>
      <c r="G1125" t="s">
        <v>14</v>
      </c>
      <c r="H1125" t="s">
        <v>3</v>
      </c>
      <c r="I1125" t="s">
        <v>24</v>
      </c>
      <c r="J1125" t="s">
        <v>25</v>
      </c>
      <c r="K1125" t="s">
        <v>26</v>
      </c>
      <c r="L1125" t="s">
        <v>358</v>
      </c>
      <c r="M1125">
        <v>0.59</v>
      </c>
      <c r="N1125" t="s">
        <v>8</v>
      </c>
      <c r="O1125" t="s">
        <v>28</v>
      </c>
      <c r="P1125" t="s">
        <v>333</v>
      </c>
      <c r="Q1125" t="s">
        <v>2015</v>
      </c>
      <c r="R1125">
        <v>53220</v>
      </c>
      <c r="S1125">
        <v>42103</v>
      </c>
      <c r="T1125">
        <v>42104</v>
      </c>
      <c r="U1125">
        <v>-8.77</v>
      </c>
      <c r="V1125">
        <v>7</v>
      </c>
      <c r="W1125">
        <v>19.46</v>
      </c>
      <c r="X1125">
        <v>89609</v>
      </c>
      <c r="Y1125" t="s">
        <v>3216</v>
      </c>
    </row>
    <row r="1126" spans="1:25" x14ac:dyDescent="0.2">
      <c r="A1126">
        <v>2847</v>
      </c>
      <c r="B1126" t="s">
        <v>2093</v>
      </c>
      <c r="C1126" t="s">
        <v>46</v>
      </c>
      <c r="D1126">
        <v>0.04</v>
      </c>
      <c r="E1126">
        <v>90.48</v>
      </c>
      <c r="F1126">
        <v>19.989999999999998</v>
      </c>
      <c r="G1126" t="s">
        <v>14</v>
      </c>
      <c r="H1126" t="s">
        <v>70</v>
      </c>
      <c r="I1126" t="s">
        <v>24</v>
      </c>
      <c r="J1126" t="s">
        <v>321</v>
      </c>
      <c r="K1126" t="s">
        <v>49</v>
      </c>
      <c r="L1126" t="s">
        <v>478</v>
      </c>
      <c r="M1126">
        <v>0.4</v>
      </c>
      <c r="N1126" t="s">
        <v>8</v>
      </c>
      <c r="O1126" t="s">
        <v>9</v>
      </c>
      <c r="P1126" t="s">
        <v>376</v>
      </c>
      <c r="Q1126" t="s">
        <v>2094</v>
      </c>
      <c r="R1126">
        <v>38017</v>
      </c>
      <c r="S1126">
        <v>42103</v>
      </c>
      <c r="T1126">
        <v>42105</v>
      </c>
      <c r="U1126">
        <v>55.555199999999999</v>
      </c>
      <c r="V1126">
        <v>3</v>
      </c>
      <c r="W1126">
        <v>268.64</v>
      </c>
      <c r="X1126">
        <v>85928</v>
      </c>
      <c r="Y1126" t="s">
        <v>3215</v>
      </c>
    </row>
    <row r="1127" spans="1:25" x14ac:dyDescent="0.2">
      <c r="A1127">
        <v>2847</v>
      </c>
      <c r="B1127" t="s">
        <v>2093</v>
      </c>
      <c r="C1127" t="s">
        <v>46</v>
      </c>
      <c r="D1127">
        <v>0.02</v>
      </c>
      <c r="E1127">
        <v>9.77</v>
      </c>
      <c r="F1127">
        <v>6.02</v>
      </c>
      <c r="G1127" t="s">
        <v>14</v>
      </c>
      <c r="H1127" t="s">
        <v>70</v>
      </c>
      <c r="I1127" t="s">
        <v>4</v>
      </c>
      <c r="J1127" t="s">
        <v>102</v>
      </c>
      <c r="K1127" t="s">
        <v>120</v>
      </c>
      <c r="L1127" t="s">
        <v>2095</v>
      </c>
      <c r="M1127">
        <v>0.48</v>
      </c>
      <c r="N1127" t="s">
        <v>8</v>
      </c>
      <c r="O1127" t="s">
        <v>9</v>
      </c>
      <c r="P1127" t="s">
        <v>376</v>
      </c>
      <c r="Q1127" t="s">
        <v>2094</v>
      </c>
      <c r="R1127">
        <v>38017</v>
      </c>
      <c r="S1127">
        <v>42103</v>
      </c>
      <c r="T1127">
        <v>42104</v>
      </c>
      <c r="U1127">
        <v>-535.33199999999999</v>
      </c>
      <c r="V1127">
        <v>9</v>
      </c>
      <c r="W1127">
        <v>87.68</v>
      </c>
      <c r="X1127">
        <v>85928</v>
      </c>
      <c r="Y1127" t="s">
        <v>3215</v>
      </c>
    </row>
    <row r="1128" spans="1:25" x14ac:dyDescent="0.2">
      <c r="A1128">
        <v>2847</v>
      </c>
      <c r="B1128" t="s">
        <v>2093</v>
      </c>
      <c r="C1128" t="s">
        <v>46</v>
      </c>
      <c r="D1128">
        <v>0.09</v>
      </c>
      <c r="E1128">
        <v>34.99</v>
      </c>
      <c r="F1128">
        <v>7.73</v>
      </c>
      <c r="G1128" t="s">
        <v>14</v>
      </c>
      <c r="H1128" t="s">
        <v>70</v>
      </c>
      <c r="I1128" t="s">
        <v>24</v>
      </c>
      <c r="J1128" t="s">
        <v>25</v>
      </c>
      <c r="K1128" t="s">
        <v>49</v>
      </c>
      <c r="L1128" t="s">
        <v>1280</v>
      </c>
      <c r="M1128">
        <v>0.59</v>
      </c>
      <c r="N1128" t="s">
        <v>8</v>
      </c>
      <c r="O1128" t="s">
        <v>9</v>
      </c>
      <c r="P1128" t="s">
        <v>376</v>
      </c>
      <c r="Q1128" t="s">
        <v>2094</v>
      </c>
      <c r="R1128">
        <v>38017</v>
      </c>
      <c r="S1128">
        <v>42103</v>
      </c>
      <c r="T1128">
        <v>42105</v>
      </c>
      <c r="U1128">
        <v>-208.72040000000001</v>
      </c>
      <c r="V1128">
        <v>1</v>
      </c>
      <c r="W1128">
        <v>37.619999999999997</v>
      </c>
      <c r="X1128">
        <v>85928</v>
      </c>
      <c r="Y1128" t="s">
        <v>3215</v>
      </c>
    </row>
    <row r="1129" spans="1:25" x14ac:dyDescent="0.2">
      <c r="A1129">
        <v>1602</v>
      </c>
      <c r="B1129" t="s">
        <v>2096</v>
      </c>
      <c r="C1129" t="s">
        <v>1</v>
      </c>
      <c r="D1129">
        <v>0.1</v>
      </c>
      <c r="E1129">
        <v>9.11</v>
      </c>
      <c r="F1129">
        <v>2.15</v>
      </c>
      <c r="G1129" t="s">
        <v>14</v>
      </c>
      <c r="H1129" t="s">
        <v>47</v>
      </c>
      <c r="I1129" t="s">
        <v>24</v>
      </c>
      <c r="J1129" t="s">
        <v>64</v>
      </c>
      <c r="K1129" t="s">
        <v>26</v>
      </c>
      <c r="L1129" t="s">
        <v>65</v>
      </c>
      <c r="M1129">
        <v>0.4</v>
      </c>
      <c r="N1129" t="s">
        <v>8</v>
      </c>
      <c r="O1129" t="s">
        <v>87</v>
      </c>
      <c r="P1129" t="s">
        <v>394</v>
      </c>
      <c r="Q1129" t="s">
        <v>2097</v>
      </c>
      <c r="R1129">
        <v>20601</v>
      </c>
      <c r="S1129">
        <v>42104</v>
      </c>
      <c r="T1129">
        <v>42106</v>
      </c>
      <c r="U1129">
        <v>-3.9312</v>
      </c>
      <c r="V1129">
        <v>2</v>
      </c>
      <c r="W1129">
        <v>17.420000000000002</v>
      </c>
      <c r="X1129">
        <v>89680</v>
      </c>
      <c r="Y1129" t="s">
        <v>3218</v>
      </c>
    </row>
    <row r="1130" spans="1:25" x14ac:dyDescent="0.2">
      <c r="A1130">
        <v>451</v>
      </c>
      <c r="B1130" t="s">
        <v>195</v>
      </c>
      <c r="C1130" t="s">
        <v>13</v>
      </c>
      <c r="D1130">
        <v>0.03</v>
      </c>
      <c r="E1130">
        <v>15.99</v>
      </c>
      <c r="F1130">
        <v>11.28</v>
      </c>
      <c r="G1130" t="s">
        <v>14</v>
      </c>
      <c r="H1130" t="s">
        <v>47</v>
      </c>
      <c r="I1130" t="s">
        <v>16</v>
      </c>
      <c r="J1130" t="s">
        <v>32</v>
      </c>
      <c r="K1130" t="s">
        <v>120</v>
      </c>
      <c r="L1130" t="s">
        <v>1182</v>
      </c>
      <c r="M1130">
        <v>0.38</v>
      </c>
      <c r="N1130" t="s">
        <v>8</v>
      </c>
      <c r="O1130" t="s">
        <v>35</v>
      </c>
      <c r="P1130" t="s">
        <v>66</v>
      </c>
      <c r="Q1130" t="s">
        <v>197</v>
      </c>
      <c r="R1130">
        <v>94024</v>
      </c>
      <c r="S1130">
        <v>42104</v>
      </c>
      <c r="T1130">
        <v>42105</v>
      </c>
      <c r="U1130">
        <v>-53.296199999999999</v>
      </c>
      <c r="V1130">
        <v>2</v>
      </c>
      <c r="W1130">
        <v>35.479999999999997</v>
      </c>
      <c r="X1130">
        <v>86010</v>
      </c>
      <c r="Y1130" t="s">
        <v>3217</v>
      </c>
    </row>
    <row r="1131" spans="1:25" x14ac:dyDescent="0.2">
      <c r="A1131">
        <v>3191</v>
      </c>
      <c r="B1131" t="s">
        <v>1682</v>
      </c>
      <c r="C1131" t="s">
        <v>13</v>
      </c>
      <c r="D1131">
        <v>0.09</v>
      </c>
      <c r="E1131">
        <v>35.94</v>
      </c>
      <c r="F1131">
        <v>6.66</v>
      </c>
      <c r="G1131" t="s">
        <v>14</v>
      </c>
      <c r="H1131" t="s">
        <v>70</v>
      </c>
      <c r="I1131" t="s">
        <v>24</v>
      </c>
      <c r="J1131" t="s">
        <v>321</v>
      </c>
      <c r="K1131" t="s">
        <v>49</v>
      </c>
      <c r="L1131" t="s">
        <v>2098</v>
      </c>
      <c r="M1131">
        <v>0.4</v>
      </c>
      <c r="N1131" t="s">
        <v>8</v>
      </c>
      <c r="O1131" t="s">
        <v>28</v>
      </c>
      <c r="P1131" t="s">
        <v>333</v>
      </c>
      <c r="Q1131" t="s">
        <v>1683</v>
      </c>
      <c r="R1131">
        <v>54481</v>
      </c>
      <c r="S1131">
        <v>42104</v>
      </c>
      <c r="T1131">
        <v>42106</v>
      </c>
      <c r="U1131">
        <v>172.56440000000001</v>
      </c>
      <c r="V1131">
        <v>9</v>
      </c>
      <c r="W1131">
        <v>312.22000000000003</v>
      </c>
      <c r="X1131">
        <v>86448</v>
      </c>
      <c r="Y1131" t="s">
        <v>3216</v>
      </c>
    </row>
    <row r="1132" spans="1:25" x14ac:dyDescent="0.2">
      <c r="A1132">
        <v>2684</v>
      </c>
      <c r="B1132" t="s">
        <v>1183</v>
      </c>
      <c r="C1132" t="s">
        <v>23</v>
      </c>
      <c r="D1132">
        <v>7.0000000000000007E-2</v>
      </c>
      <c r="E1132">
        <v>4.97</v>
      </c>
      <c r="F1132">
        <v>5.71</v>
      </c>
      <c r="G1132" t="s">
        <v>14</v>
      </c>
      <c r="H1132" t="s">
        <v>3</v>
      </c>
      <c r="I1132" t="s">
        <v>4</v>
      </c>
      <c r="J1132" t="s">
        <v>102</v>
      </c>
      <c r="K1132" t="s">
        <v>120</v>
      </c>
      <c r="L1132" t="s">
        <v>2099</v>
      </c>
      <c r="M1132">
        <v>0.54</v>
      </c>
      <c r="N1132" t="s">
        <v>8</v>
      </c>
      <c r="O1132" t="s">
        <v>9</v>
      </c>
      <c r="P1132" t="s">
        <v>99</v>
      </c>
      <c r="Q1132" t="s">
        <v>1184</v>
      </c>
      <c r="R1132">
        <v>33952</v>
      </c>
      <c r="S1132">
        <v>42104</v>
      </c>
      <c r="T1132">
        <v>42109</v>
      </c>
      <c r="U1132">
        <v>-180.15199999999999</v>
      </c>
      <c r="V1132">
        <v>5</v>
      </c>
      <c r="W1132">
        <v>26.66</v>
      </c>
      <c r="X1132">
        <v>89148</v>
      </c>
      <c r="Y1132" t="s">
        <v>3215</v>
      </c>
    </row>
    <row r="1133" spans="1:25" x14ac:dyDescent="0.2">
      <c r="A1133">
        <v>2684</v>
      </c>
      <c r="B1133" t="s">
        <v>1183</v>
      </c>
      <c r="C1133" t="s">
        <v>23</v>
      </c>
      <c r="D1133">
        <v>0.09</v>
      </c>
      <c r="E1133">
        <v>2.62</v>
      </c>
      <c r="F1133">
        <v>0.8</v>
      </c>
      <c r="G1133" t="s">
        <v>14</v>
      </c>
      <c r="H1133" t="s">
        <v>3</v>
      </c>
      <c r="I1133" t="s">
        <v>24</v>
      </c>
      <c r="J1133" t="s">
        <v>152</v>
      </c>
      <c r="K1133" t="s">
        <v>26</v>
      </c>
      <c r="L1133" t="s">
        <v>2100</v>
      </c>
      <c r="M1133">
        <v>0.39</v>
      </c>
      <c r="N1133" t="s">
        <v>8</v>
      </c>
      <c r="O1133" t="s">
        <v>9</v>
      </c>
      <c r="P1133" t="s">
        <v>99</v>
      </c>
      <c r="Q1133" t="s">
        <v>1184</v>
      </c>
      <c r="R1133">
        <v>33952</v>
      </c>
      <c r="S1133">
        <v>42104</v>
      </c>
      <c r="T1133">
        <v>42106</v>
      </c>
      <c r="U1133">
        <v>8.3879999999999999</v>
      </c>
      <c r="V1133">
        <v>12</v>
      </c>
      <c r="W1133">
        <v>29.55</v>
      </c>
      <c r="X1133">
        <v>89148</v>
      </c>
      <c r="Y1133" t="s">
        <v>3215</v>
      </c>
    </row>
    <row r="1134" spans="1:25" x14ac:dyDescent="0.2">
      <c r="A1134">
        <v>2684</v>
      </c>
      <c r="B1134" t="s">
        <v>1183</v>
      </c>
      <c r="C1134" t="s">
        <v>23</v>
      </c>
      <c r="D1134">
        <v>0.03</v>
      </c>
      <c r="E1134">
        <v>65.989999999999995</v>
      </c>
      <c r="F1134">
        <v>8.8000000000000007</v>
      </c>
      <c r="G1134" t="s">
        <v>14</v>
      </c>
      <c r="H1134" t="s">
        <v>3</v>
      </c>
      <c r="I1134" t="s">
        <v>16</v>
      </c>
      <c r="J1134" t="s">
        <v>111</v>
      </c>
      <c r="K1134" t="s">
        <v>49</v>
      </c>
      <c r="L1134" t="s">
        <v>428</v>
      </c>
      <c r="M1134">
        <v>0.57999999999999996</v>
      </c>
      <c r="N1134" t="s">
        <v>8</v>
      </c>
      <c r="O1134" t="s">
        <v>9</v>
      </c>
      <c r="P1134" t="s">
        <v>99</v>
      </c>
      <c r="Q1134" t="s">
        <v>1184</v>
      </c>
      <c r="R1134">
        <v>33952</v>
      </c>
      <c r="S1134">
        <v>42104</v>
      </c>
      <c r="T1134">
        <v>42104</v>
      </c>
      <c r="U1134">
        <v>9.9398999999999997</v>
      </c>
      <c r="V1134">
        <v>21</v>
      </c>
      <c r="W1134">
        <v>1237.4000000000001</v>
      </c>
      <c r="X1134">
        <v>89148</v>
      </c>
      <c r="Y1134" t="s">
        <v>3215</v>
      </c>
    </row>
    <row r="1135" spans="1:25" x14ac:dyDescent="0.2">
      <c r="A1135">
        <v>1103</v>
      </c>
      <c r="B1135" t="s">
        <v>2101</v>
      </c>
      <c r="C1135" t="s">
        <v>46</v>
      </c>
      <c r="D1135">
        <v>0.05</v>
      </c>
      <c r="E1135">
        <v>328.14</v>
      </c>
      <c r="F1135">
        <v>91.05</v>
      </c>
      <c r="G1135" t="s">
        <v>2</v>
      </c>
      <c r="H1135" t="s">
        <v>47</v>
      </c>
      <c r="I1135" t="s">
        <v>24</v>
      </c>
      <c r="J1135" t="s">
        <v>71</v>
      </c>
      <c r="K1135" t="s">
        <v>33</v>
      </c>
      <c r="L1135" t="s">
        <v>559</v>
      </c>
      <c r="M1135">
        <v>0.56999999999999995</v>
      </c>
      <c r="N1135" t="s">
        <v>8</v>
      </c>
      <c r="O1135" t="s">
        <v>28</v>
      </c>
      <c r="P1135" t="s">
        <v>109</v>
      </c>
      <c r="Q1135" t="s">
        <v>2102</v>
      </c>
      <c r="R1135">
        <v>68046</v>
      </c>
      <c r="S1135">
        <v>42104</v>
      </c>
      <c r="T1135">
        <v>42105</v>
      </c>
      <c r="U1135">
        <v>772.04</v>
      </c>
      <c r="V1135">
        <v>7</v>
      </c>
      <c r="W1135">
        <v>2291.39</v>
      </c>
      <c r="X1135">
        <v>90977</v>
      </c>
      <c r="Y1135" t="s">
        <v>3216</v>
      </c>
    </row>
    <row r="1136" spans="1:25" x14ac:dyDescent="0.2">
      <c r="A1136">
        <v>1104</v>
      </c>
      <c r="B1136" t="s">
        <v>2103</v>
      </c>
      <c r="C1136" t="s">
        <v>46</v>
      </c>
      <c r="D1136">
        <v>0.05</v>
      </c>
      <c r="E1136">
        <v>328.14</v>
      </c>
      <c r="F1136">
        <v>91.05</v>
      </c>
      <c r="G1136" t="s">
        <v>2</v>
      </c>
      <c r="H1136" t="s">
        <v>47</v>
      </c>
      <c r="I1136" t="s">
        <v>24</v>
      </c>
      <c r="J1136" t="s">
        <v>71</v>
      </c>
      <c r="K1136" t="s">
        <v>33</v>
      </c>
      <c r="L1136" t="s">
        <v>559</v>
      </c>
      <c r="M1136">
        <v>0.56999999999999995</v>
      </c>
      <c r="N1136" t="s">
        <v>8</v>
      </c>
      <c r="O1136" t="s">
        <v>87</v>
      </c>
      <c r="P1136" t="s">
        <v>88</v>
      </c>
      <c r="Q1136" t="s">
        <v>89</v>
      </c>
      <c r="R1136">
        <v>10282</v>
      </c>
      <c r="S1136">
        <v>42104</v>
      </c>
      <c r="T1136">
        <v>42105</v>
      </c>
      <c r="U1136">
        <v>772.04</v>
      </c>
      <c r="V1136">
        <v>29</v>
      </c>
      <c r="W1136">
        <v>9492.92</v>
      </c>
      <c r="X1136">
        <v>27456</v>
      </c>
      <c r="Y1136" t="s">
        <v>3218</v>
      </c>
    </row>
    <row r="1137" spans="1:25" x14ac:dyDescent="0.2">
      <c r="A1137">
        <v>1185</v>
      </c>
      <c r="B1137" t="s">
        <v>1758</v>
      </c>
      <c r="C1137" t="s">
        <v>46</v>
      </c>
      <c r="D1137">
        <v>0.08</v>
      </c>
      <c r="E1137">
        <v>11.7</v>
      </c>
      <c r="F1137">
        <v>6.96</v>
      </c>
      <c r="G1137" t="s">
        <v>14</v>
      </c>
      <c r="H1137" t="s">
        <v>15</v>
      </c>
      <c r="I1137" t="s">
        <v>24</v>
      </c>
      <c r="J1137" t="s">
        <v>71</v>
      </c>
      <c r="K1137" t="s">
        <v>120</v>
      </c>
      <c r="L1137" t="s">
        <v>736</v>
      </c>
      <c r="M1137">
        <v>0.5</v>
      </c>
      <c r="N1137" t="s">
        <v>8</v>
      </c>
      <c r="O1137" t="s">
        <v>9</v>
      </c>
      <c r="P1137" t="s">
        <v>140</v>
      </c>
      <c r="Q1137" t="s">
        <v>334</v>
      </c>
      <c r="R1137">
        <v>35756</v>
      </c>
      <c r="S1137">
        <v>42104</v>
      </c>
      <c r="T1137">
        <v>42107</v>
      </c>
      <c r="U1137">
        <v>28.565999999999999</v>
      </c>
      <c r="V1137">
        <v>8</v>
      </c>
      <c r="W1137">
        <v>87.8</v>
      </c>
      <c r="X1137">
        <v>85940</v>
      </c>
      <c r="Y1137" t="s">
        <v>3215</v>
      </c>
    </row>
    <row r="1138" spans="1:25" x14ac:dyDescent="0.2">
      <c r="A1138">
        <v>2430</v>
      </c>
      <c r="B1138" t="s">
        <v>1813</v>
      </c>
      <c r="C1138" t="s">
        <v>46</v>
      </c>
      <c r="D1138">
        <v>0.04</v>
      </c>
      <c r="E1138">
        <v>7.08</v>
      </c>
      <c r="F1138">
        <v>2.35</v>
      </c>
      <c r="G1138" t="s">
        <v>14</v>
      </c>
      <c r="H1138" t="s">
        <v>47</v>
      </c>
      <c r="I1138" t="s">
        <v>24</v>
      </c>
      <c r="J1138" t="s">
        <v>25</v>
      </c>
      <c r="K1138" t="s">
        <v>26</v>
      </c>
      <c r="L1138" t="s">
        <v>1889</v>
      </c>
      <c r="M1138">
        <v>0.47</v>
      </c>
      <c r="N1138" t="s">
        <v>8</v>
      </c>
      <c r="O1138" t="s">
        <v>28</v>
      </c>
      <c r="P1138" t="s">
        <v>163</v>
      </c>
      <c r="Q1138" t="s">
        <v>1814</v>
      </c>
      <c r="R1138">
        <v>76541</v>
      </c>
      <c r="S1138">
        <v>42104</v>
      </c>
      <c r="T1138">
        <v>42105</v>
      </c>
      <c r="U1138">
        <v>24.59</v>
      </c>
      <c r="V1138">
        <v>7</v>
      </c>
      <c r="W1138">
        <v>49.1</v>
      </c>
      <c r="X1138">
        <v>91109</v>
      </c>
      <c r="Y1138" t="s">
        <v>3216</v>
      </c>
    </row>
    <row r="1139" spans="1:25" x14ac:dyDescent="0.2">
      <c r="A1139">
        <v>2999</v>
      </c>
      <c r="B1139" t="s">
        <v>2104</v>
      </c>
      <c r="C1139" t="s">
        <v>46</v>
      </c>
      <c r="D1139">
        <v>0.03</v>
      </c>
      <c r="E1139">
        <v>10.98</v>
      </c>
      <c r="F1139">
        <v>3.37</v>
      </c>
      <c r="G1139" t="s">
        <v>14</v>
      </c>
      <c r="H1139" t="s">
        <v>15</v>
      </c>
      <c r="I1139" t="s">
        <v>24</v>
      </c>
      <c r="J1139" t="s">
        <v>544</v>
      </c>
      <c r="K1139" t="s">
        <v>18</v>
      </c>
      <c r="L1139" t="s">
        <v>2105</v>
      </c>
      <c r="M1139">
        <v>0.56999999999999995</v>
      </c>
      <c r="N1139" t="s">
        <v>8</v>
      </c>
      <c r="O1139" t="s">
        <v>28</v>
      </c>
      <c r="P1139" t="s">
        <v>265</v>
      </c>
      <c r="Q1139" t="s">
        <v>2106</v>
      </c>
      <c r="R1139">
        <v>48237</v>
      </c>
      <c r="S1139">
        <v>42104</v>
      </c>
      <c r="T1139">
        <v>42105</v>
      </c>
      <c r="U1139">
        <v>11.82</v>
      </c>
      <c r="V1139">
        <v>5</v>
      </c>
      <c r="W1139">
        <v>56.19</v>
      </c>
      <c r="X1139">
        <v>87041</v>
      </c>
      <c r="Y1139" t="s">
        <v>3216</v>
      </c>
    </row>
    <row r="1140" spans="1:25" x14ac:dyDescent="0.2">
      <c r="A1140">
        <v>2363</v>
      </c>
      <c r="B1140" t="s">
        <v>2107</v>
      </c>
      <c r="C1140" t="s">
        <v>13</v>
      </c>
      <c r="D1140">
        <v>0</v>
      </c>
      <c r="E1140">
        <v>5.77</v>
      </c>
      <c r="F1140">
        <v>5.92</v>
      </c>
      <c r="G1140" t="s">
        <v>14</v>
      </c>
      <c r="H1140" t="s">
        <v>47</v>
      </c>
      <c r="I1140" t="s">
        <v>4</v>
      </c>
      <c r="J1140" t="s">
        <v>102</v>
      </c>
      <c r="K1140" t="s">
        <v>120</v>
      </c>
      <c r="L1140" t="s">
        <v>2108</v>
      </c>
      <c r="M1140">
        <v>0.55000000000000004</v>
      </c>
      <c r="N1140" t="s">
        <v>8</v>
      </c>
      <c r="O1140" t="s">
        <v>87</v>
      </c>
      <c r="P1140" t="s">
        <v>293</v>
      </c>
      <c r="Q1140" t="s">
        <v>2109</v>
      </c>
      <c r="R1140">
        <v>44256</v>
      </c>
      <c r="S1140">
        <v>42105</v>
      </c>
      <c r="T1140">
        <v>42107</v>
      </c>
      <c r="U1140">
        <v>-61.5276</v>
      </c>
      <c r="V1140">
        <v>11</v>
      </c>
      <c r="W1140">
        <v>69.89</v>
      </c>
      <c r="X1140">
        <v>90040</v>
      </c>
      <c r="Y1140" t="s">
        <v>3218</v>
      </c>
    </row>
    <row r="1141" spans="1:25" x14ac:dyDescent="0.2">
      <c r="A1141">
        <v>2862</v>
      </c>
      <c r="B1141" t="s">
        <v>2110</v>
      </c>
      <c r="C1141" t="s">
        <v>13</v>
      </c>
      <c r="D1141">
        <v>0</v>
      </c>
      <c r="E1141">
        <v>12.22</v>
      </c>
      <c r="F1141">
        <v>2.85</v>
      </c>
      <c r="G1141" t="s">
        <v>14</v>
      </c>
      <c r="H1141" t="s">
        <v>70</v>
      </c>
      <c r="I1141" t="s">
        <v>4</v>
      </c>
      <c r="J1141" t="s">
        <v>102</v>
      </c>
      <c r="K1141" t="s">
        <v>18</v>
      </c>
      <c r="L1141" t="s">
        <v>2062</v>
      </c>
      <c r="M1141">
        <v>0.55000000000000004</v>
      </c>
      <c r="N1141" t="s">
        <v>8</v>
      </c>
      <c r="O1141" t="s">
        <v>28</v>
      </c>
      <c r="P1141" t="s">
        <v>109</v>
      </c>
      <c r="Q1141" t="s">
        <v>2017</v>
      </c>
      <c r="R1141">
        <v>68128</v>
      </c>
      <c r="S1141">
        <v>42105</v>
      </c>
      <c r="T1141">
        <v>42106</v>
      </c>
      <c r="U1141">
        <v>76.389899999999997</v>
      </c>
      <c r="V1141">
        <v>9</v>
      </c>
      <c r="W1141">
        <v>110.71</v>
      </c>
      <c r="X1141">
        <v>88278</v>
      </c>
      <c r="Y1141" t="s">
        <v>3216</v>
      </c>
    </row>
    <row r="1142" spans="1:25" x14ac:dyDescent="0.2">
      <c r="A1142">
        <v>369</v>
      </c>
      <c r="B1142" t="s">
        <v>2111</v>
      </c>
      <c r="C1142" t="s">
        <v>23</v>
      </c>
      <c r="D1142">
        <v>0.09</v>
      </c>
      <c r="E1142">
        <v>19.23</v>
      </c>
      <c r="F1142">
        <v>6.15</v>
      </c>
      <c r="G1142" t="s">
        <v>63</v>
      </c>
      <c r="H1142" t="s">
        <v>70</v>
      </c>
      <c r="I1142" t="s">
        <v>4</v>
      </c>
      <c r="J1142" t="s">
        <v>102</v>
      </c>
      <c r="K1142" t="s">
        <v>18</v>
      </c>
      <c r="L1142" t="s">
        <v>1253</v>
      </c>
      <c r="M1142">
        <v>0.44</v>
      </c>
      <c r="N1142" t="s">
        <v>8</v>
      </c>
      <c r="O1142" t="s">
        <v>35</v>
      </c>
      <c r="P1142" t="s">
        <v>66</v>
      </c>
      <c r="Q1142" t="s">
        <v>2112</v>
      </c>
      <c r="R1142">
        <v>94601</v>
      </c>
      <c r="S1142">
        <v>42105</v>
      </c>
      <c r="T1142">
        <v>42107</v>
      </c>
      <c r="U1142">
        <v>211.232</v>
      </c>
      <c r="V1142">
        <v>21</v>
      </c>
      <c r="W1142">
        <v>394.1</v>
      </c>
      <c r="X1142">
        <v>90292</v>
      </c>
      <c r="Y1142" t="s">
        <v>3217</v>
      </c>
    </row>
    <row r="1143" spans="1:25" x14ac:dyDescent="0.2">
      <c r="A1143">
        <v>1712</v>
      </c>
      <c r="B1143" t="s">
        <v>2113</v>
      </c>
      <c r="C1143" t="s">
        <v>23</v>
      </c>
      <c r="D1143">
        <v>0.03</v>
      </c>
      <c r="E1143">
        <v>11.66</v>
      </c>
      <c r="F1143">
        <v>7.95</v>
      </c>
      <c r="G1143" t="s">
        <v>14</v>
      </c>
      <c r="H1143" t="s">
        <v>70</v>
      </c>
      <c r="I1143" t="s">
        <v>24</v>
      </c>
      <c r="J1143" t="s">
        <v>25</v>
      </c>
      <c r="K1143" t="s">
        <v>18</v>
      </c>
      <c r="L1143" t="s">
        <v>2114</v>
      </c>
      <c r="M1143">
        <v>0.57999999999999996</v>
      </c>
      <c r="N1143" t="s">
        <v>8</v>
      </c>
      <c r="O1143" t="s">
        <v>9</v>
      </c>
      <c r="P1143" t="s">
        <v>51</v>
      </c>
      <c r="Q1143" t="s">
        <v>2115</v>
      </c>
      <c r="R1143">
        <v>30907</v>
      </c>
      <c r="S1143">
        <v>42105</v>
      </c>
      <c r="T1143">
        <v>42114</v>
      </c>
      <c r="U1143">
        <v>-31.094000000000001</v>
      </c>
      <c r="V1143">
        <v>22</v>
      </c>
      <c r="W1143">
        <v>267.32</v>
      </c>
      <c r="X1143">
        <v>87749</v>
      </c>
      <c r="Y1143" t="s">
        <v>3215</v>
      </c>
    </row>
    <row r="1144" spans="1:25" x14ac:dyDescent="0.2">
      <c r="A1144">
        <v>721</v>
      </c>
      <c r="B1144" t="s">
        <v>2116</v>
      </c>
      <c r="C1144" t="s">
        <v>92</v>
      </c>
      <c r="D1144">
        <v>0.01</v>
      </c>
      <c r="E1144">
        <v>7.28</v>
      </c>
      <c r="F1144">
        <v>11.15</v>
      </c>
      <c r="G1144" t="s">
        <v>14</v>
      </c>
      <c r="H1144" t="s">
        <v>70</v>
      </c>
      <c r="I1144" t="s">
        <v>24</v>
      </c>
      <c r="J1144" t="s">
        <v>64</v>
      </c>
      <c r="K1144" t="s">
        <v>49</v>
      </c>
      <c r="L1144" t="s">
        <v>951</v>
      </c>
      <c r="M1144">
        <v>0.37</v>
      </c>
      <c r="N1144" t="s">
        <v>8</v>
      </c>
      <c r="O1144" t="s">
        <v>28</v>
      </c>
      <c r="P1144" t="s">
        <v>29</v>
      </c>
      <c r="Q1144" t="s">
        <v>2117</v>
      </c>
      <c r="R1144">
        <v>46041</v>
      </c>
      <c r="S1144">
        <v>42105</v>
      </c>
      <c r="T1144">
        <v>42107</v>
      </c>
      <c r="U1144">
        <v>-24.245999999999999</v>
      </c>
      <c r="V1144">
        <v>1</v>
      </c>
      <c r="W1144">
        <v>11.21</v>
      </c>
      <c r="X1144">
        <v>91054</v>
      </c>
      <c r="Y1144" t="s">
        <v>3216</v>
      </c>
    </row>
    <row r="1145" spans="1:25" x14ac:dyDescent="0.2">
      <c r="A1145">
        <v>445</v>
      </c>
      <c r="B1145" t="s">
        <v>2118</v>
      </c>
      <c r="C1145" t="s">
        <v>46</v>
      </c>
      <c r="D1145">
        <v>0.03</v>
      </c>
      <c r="E1145">
        <v>48.04</v>
      </c>
      <c r="F1145">
        <v>19.989999999999998</v>
      </c>
      <c r="G1145" t="s">
        <v>14</v>
      </c>
      <c r="H1145" t="s">
        <v>3</v>
      </c>
      <c r="I1145" t="s">
        <v>24</v>
      </c>
      <c r="J1145" t="s">
        <v>64</v>
      </c>
      <c r="K1145" t="s">
        <v>49</v>
      </c>
      <c r="L1145" t="s">
        <v>2119</v>
      </c>
      <c r="M1145">
        <v>0.37</v>
      </c>
      <c r="N1145" t="s">
        <v>8</v>
      </c>
      <c r="O1145" t="s">
        <v>28</v>
      </c>
      <c r="P1145" t="s">
        <v>109</v>
      </c>
      <c r="Q1145" t="s">
        <v>1353</v>
      </c>
      <c r="R1145">
        <v>68701</v>
      </c>
      <c r="S1145">
        <v>42105</v>
      </c>
      <c r="T1145">
        <v>42107</v>
      </c>
      <c r="U1145">
        <v>-4.46</v>
      </c>
      <c r="V1145">
        <v>2</v>
      </c>
      <c r="W1145">
        <v>101.71</v>
      </c>
      <c r="X1145">
        <v>88083</v>
      </c>
      <c r="Y1145" t="s">
        <v>3216</v>
      </c>
    </row>
    <row r="1146" spans="1:25" x14ac:dyDescent="0.2">
      <c r="A1146">
        <v>918</v>
      </c>
      <c r="B1146" t="s">
        <v>2120</v>
      </c>
      <c r="C1146" t="s">
        <v>13</v>
      </c>
      <c r="D1146">
        <v>0.05</v>
      </c>
      <c r="E1146">
        <v>35.51</v>
      </c>
      <c r="F1146">
        <v>6.31</v>
      </c>
      <c r="G1146" t="s">
        <v>14</v>
      </c>
      <c r="H1146" t="s">
        <v>15</v>
      </c>
      <c r="I1146" t="s">
        <v>24</v>
      </c>
      <c r="J1146" t="s">
        <v>54</v>
      </c>
      <c r="K1146" t="s">
        <v>49</v>
      </c>
      <c r="L1146" t="s">
        <v>2121</v>
      </c>
      <c r="M1146">
        <v>0.57999999999999996</v>
      </c>
      <c r="N1146" t="s">
        <v>8</v>
      </c>
      <c r="O1146" t="s">
        <v>35</v>
      </c>
      <c r="P1146" t="s">
        <v>66</v>
      </c>
      <c r="Q1146" t="s">
        <v>2122</v>
      </c>
      <c r="R1146">
        <v>91730</v>
      </c>
      <c r="S1146">
        <v>42106</v>
      </c>
      <c r="T1146">
        <v>42108</v>
      </c>
      <c r="U1146">
        <v>6.11</v>
      </c>
      <c r="V1146">
        <v>2</v>
      </c>
      <c r="W1146">
        <v>73.099999999999994</v>
      </c>
      <c r="X1146">
        <v>90492</v>
      </c>
      <c r="Y1146" t="s">
        <v>3217</v>
      </c>
    </row>
    <row r="1147" spans="1:25" x14ac:dyDescent="0.2">
      <c r="A1147">
        <v>919</v>
      </c>
      <c r="B1147" t="s">
        <v>2123</v>
      </c>
      <c r="C1147" t="s">
        <v>13</v>
      </c>
      <c r="D1147">
        <v>0.1</v>
      </c>
      <c r="E1147">
        <v>8.34</v>
      </c>
      <c r="F1147">
        <v>2.64</v>
      </c>
      <c r="G1147" t="s">
        <v>14</v>
      </c>
      <c r="H1147" t="s">
        <v>15</v>
      </c>
      <c r="I1147" t="s">
        <v>24</v>
      </c>
      <c r="J1147" t="s">
        <v>544</v>
      </c>
      <c r="K1147" t="s">
        <v>18</v>
      </c>
      <c r="L1147" t="s">
        <v>859</v>
      </c>
      <c r="M1147">
        <v>0.59</v>
      </c>
      <c r="N1147" t="s">
        <v>8</v>
      </c>
      <c r="O1147" t="s">
        <v>35</v>
      </c>
      <c r="P1147" t="s">
        <v>66</v>
      </c>
      <c r="Q1147" t="s">
        <v>2124</v>
      </c>
      <c r="R1147">
        <v>96003</v>
      </c>
      <c r="S1147">
        <v>42106</v>
      </c>
      <c r="T1147">
        <v>42106</v>
      </c>
      <c r="U1147">
        <v>-6.34</v>
      </c>
      <c r="V1147">
        <v>6</v>
      </c>
      <c r="W1147">
        <v>47.95</v>
      </c>
      <c r="X1147">
        <v>90492</v>
      </c>
      <c r="Y1147" t="s">
        <v>3217</v>
      </c>
    </row>
    <row r="1148" spans="1:25" x14ac:dyDescent="0.2">
      <c r="A1148">
        <v>920</v>
      </c>
      <c r="B1148" t="s">
        <v>1857</v>
      </c>
      <c r="C1148" t="s">
        <v>13</v>
      </c>
      <c r="D1148">
        <v>0.03</v>
      </c>
      <c r="E1148">
        <v>8.0399999999999991</v>
      </c>
      <c r="F1148">
        <v>8.94</v>
      </c>
      <c r="G1148" t="s">
        <v>14</v>
      </c>
      <c r="H1148" t="s">
        <v>15</v>
      </c>
      <c r="I1148" t="s">
        <v>24</v>
      </c>
      <c r="J1148" t="s">
        <v>48</v>
      </c>
      <c r="K1148" t="s">
        <v>49</v>
      </c>
      <c r="L1148" t="s">
        <v>2125</v>
      </c>
      <c r="M1148">
        <v>0.4</v>
      </c>
      <c r="N1148" t="s">
        <v>8</v>
      </c>
      <c r="O1148" t="s">
        <v>35</v>
      </c>
      <c r="P1148" t="s">
        <v>66</v>
      </c>
      <c r="Q1148" t="s">
        <v>1205</v>
      </c>
      <c r="R1148">
        <v>92374</v>
      </c>
      <c r="S1148">
        <v>42106</v>
      </c>
      <c r="T1148">
        <v>42108</v>
      </c>
      <c r="U1148">
        <v>-160.27549999999999</v>
      </c>
      <c r="V1148">
        <v>9</v>
      </c>
      <c r="W1148">
        <v>76.77</v>
      </c>
      <c r="X1148">
        <v>90492</v>
      </c>
      <c r="Y1148" t="s">
        <v>3217</v>
      </c>
    </row>
    <row r="1149" spans="1:25" x14ac:dyDescent="0.2">
      <c r="A1149">
        <v>754</v>
      </c>
      <c r="B1149" t="s">
        <v>2126</v>
      </c>
      <c r="C1149" t="s">
        <v>23</v>
      </c>
      <c r="D1149">
        <v>0.06</v>
      </c>
      <c r="E1149">
        <v>119.99</v>
      </c>
      <c r="F1149">
        <v>14</v>
      </c>
      <c r="G1149" t="s">
        <v>2</v>
      </c>
      <c r="H1149" t="s">
        <v>15</v>
      </c>
      <c r="I1149" t="s">
        <v>16</v>
      </c>
      <c r="J1149" t="s">
        <v>32</v>
      </c>
      <c r="K1149" t="s">
        <v>33</v>
      </c>
      <c r="L1149" t="s">
        <v>2127</v>
      </c>
      <c r="M1149">
        <v>0.36</v>
      </c>
      <c r="N1149" t="s">
        <v>8</v>
      </c>
      <c r="O1149" t="s">
        <v>35</v>
      </c>
      <c r="P1149" t="s">
        <v>564</v>
      </c>
      <c r="Q1149" t="s">
        <v>2128</v>
      </c>
      <c r="R1149">
        <v>86314</v>
      </c>
      <c r="S1149">
        <v>42106</v>
      </c>
      <c r="T1149">
        <v>42113</v>
      </c>
      <c r="U1149">
        <v>-207.679788</v>
      </c>
      <c r="V1149">
        <v>2</v>
      </c>
      <c r="W1149">
        <v>243.86</v>
      </c>
      <c r="X1149">
        <v>90439</v>
      </c>
      <c r="Y1149" t="s">
        <v>3217</v>
      </c>
    </row>
    <row r="1150" spans="1:25" x14ac:dyDescent="0.2">
      <c r="A1150">
        <v>3221</v>
      </c>
      <c r="B1150" t="s">
        <v>2129</v>
      </c>
      <c r="C1150" t="s">
        <v>46</v>
      </c>
      <c r="D1150">
        <v>0.03</v>
      </c>
      <c r="E1150">
        <v>6.68</v>
      </c>
      <c r="F1150">
        <v>1.5</v>
      </c>
      <c r="G1150" t="s">
        <v>14</v>
      </c>
      <c r="H1150" t="s">
        <v>70</v>
      </c>
      <c r="I1150" t="s">
        <v>24</v>
      </c>
      <c r="J1150" t="s">
        <v>25</v>
      </c>
      <c r="K1150" t="s">
        <v>26</v>
      </c>
      <c r="L1150" t="s">
        <v>1844</v>
      </c>
      <c r="M1150">
        <v>0.48</v>
      </c>
      <c r="N1150" t="s">
        <v>8</v>
      </c>
      <c r="O1150" t="s">
        <v>9</v>
      </c>
      <c r="P1150" t="s">
        <v>99</v>
      </c>
      <c r="Q1150" t="s">
        <v>2130</v>
      </c>
      <c r="R1150">
        <v>33322</v>
      </c>
      <c r="S1150">
        <v>42106</v>
      </c>
      <c r="T1150">
        <v>42107</v>
      </c>
      <c r="U1150">
        <v>-577.30399999999997</v>
      </c>
      <c r="V1150">
        <v>7</v>
      </c>
      <c r="W1150">
        <v>48.32</v>
      </c>
      <c r="X1150">
        <v>90815</v>
      </c>
      <c r="Y1150" t="s">
        <v>3215</v>
      </c>
    </row>
    <row r="1151" spans="1:25" x14ac:dyDescent="0.2">
      <c r="A1151">
        <v>171</v>
      </c>
      <c r="B1151" t="s">
        <v>2131</v>
      </c>
      <c r="C1151" t="s">
        <v>1</v>
      </c>
      <c r="D1151">
        <v>0.05</v>
      </c>
      <c r="E1151">
        <v>1.88</v>
      </c>
      <c r="F1151">
        <v>1.49</v>
      </c>
      <c r="G1151" t="s">
        <v>14</v>
      </c>
      <c r="H1151" t="s">
        <v>70</v>
      </c>
      <c r="I1151" t="s">
        <v>24</v>
      </c>
      <c r="J1151" t="s">
        <v>48</v>
      </c>
      <c r="K1151" t="s">
        <v>49</v>
      </c>
      <c r="L1151" t="s">
        <v>589</v>
      </c>
      <c r="M1151">
        <v>0.37</v>
      </c>
      <c r="N1151" t="s">
        <v>8</v>
      </c>
      <c r="O1151" t="s">
        <v>87</v>
      </c>
      <c r="P1151" t="s">
        <v>373</v>
      </c>
      <c r="Q1151" t="s">
        <v>781</v>
      </c>
      <c r="R1151">
        <v>7024</v>
      </c>
      <c r="S1151">
        <v>42107</v>
      </c>
      <c r="T1151">
        <v>42109</v>
      </c>
      <c r="U1151">
        <v>-2.9095</v>
      </c>
      <c r="V1151">
        <v>1</v>
      </c>
      <c r="W1151">
        <v>3.42</v>
      </c>
      <c r="X1151">
        <v>87464</v>
      </c>
      <c r="Y1151" t="s">
        <v>3218</v>
      </c>
    </row>
    <row r="1152" spans="1:25" x14ac:dyDescent="0.2">
      <c r="A1152">
        <v>1561</v>
      </c>
      <c r="B1152" t="s">
        <v>1428</v>
      </c>
      <c r="C1152" t="s">
        <v>1</v>
      </c>
      <c r="D1152">
        <v>0.05</v>
      </c>
      <c r="E1152">
        <v>12.2</v>
      </c>
      <c r="F1152">
        <v>6.02</v>
      </c>
      <c r="G1152" t="s">
        <v>14</v>
      </c>
      <c r="H1152" t="s">
        <v>70</v>
      </c>
      <c r="I1152" t="s">
        <v>4</v>
      </c>
      <c r="J1152" t="s">
        <v>102</v>
      </c>
      <c r="K1152" t="s">
        <v>18</v>
      </c>
      <c r="L1152" t="s">
        <v>2132</v>
      </c>
      <c r="M1152">
        <v>0.43</v>
      </c>
      <c r="N1152" t="s">
        <v>8</v>
      </c>
      <c r="O1152" t="s">
        <v>28</v>
      </c>
      <c r="P1152" t="s">
        <v>163</v>
      </c>
      <c r="Q1152" t="s">
        <v>1430</v>
      </c>
      <c r="R1152">
        <v>76063</v>
      </c>
      <c r="S1152">
        <v>42107</v>
      </c>
      <c r="T1152">
        <v>42108</v>
      </c>
      <c r="U1152">
        <v>-6.6420000000000003</v>
      </c>
      <c r="V1152">
        <v>5</v>
      </c>
      <c r="W1152">
        <v>63.93</v>
      </c>
      <c r="X1152">
        <v>88094</v>
      </c>
      <c r="Y1152" t="s">
        <v>3216</v>
      </c>
    </row>
    <row r="1153" spans="1:25" x14ac:dyDescent="0.2">
      <c r="A1153">
        <v>2738</v>
      </c>
      <c r="B1153" t="s">
        <v>2133</v>
      </c>
      <c r="C1153" t="s">
        <v>1</v>
      </c>
      <c r="D1153">
        <v>0.02</v>
      </c>
      <c r="E1153">
        <v>33.979999999999997</v>
      </c>
      <c r="F1153">
        <v>1.99</v>
      </c>
      <c r="G1153" t="s">
        <v>14</v>
      </c>
      <c r="H1153" t="s">
        <v>3</v>
      </c>
      <c r="I1153" t="s">
        <v>16</v>
      </c>
      <c r="J1153" t="s">
        <v>17</v>
      </c>
      <c r="K1153" t="s">
        <v>18</v>
      </c>
      <c r="L1153" t="s">
        <v>2134</v>
      </c>
      <c r="M1153">
        <v>0.45</v>
      </c>
      <c r="N1153" t="s">
        <v>8</v>
      </c>
      <c r="O1153" t="s">
        <v>87</v>
      </c>
      <c r="P1153" t="s">
        <v>609</v>
      </c>
      <c r="Q1153" t="s">
        <v>610</v>
      </c>
      <c r="R1153">
        <v>5403</v>
      </c>
      <c r="S1153">
        <v>42107</v>
      </c>
      <c r="T1153">
        <v>42109</v>
      </c>
      <c r="U1153">
        <v>164.06129999999999</v>
      </c>
      <c r="V1153">
        <v>7</v>
      </c>
      <c r="W1153">
        <v>237.77</v>
      </c>
      <c r="X1153">
        <v>89017</v>
      </c>
      <c r="Y1153" t="s">
        <v>3218</v>
      </c>
    </row>
    <row r="1154" spans="1:25" x14ac:dyDescent="0.2">
      <c r="A1154">
        <v>3169</v>
      </c>
      <c r="B1154" t="s">
        <v>2135</v>
      </c>
      <c r="C1154" t="s">
        <v>1</v>
      </c>
      <c r="D1154">
        <v>0.08</v>
      </c>
      <c r="E1154">
        <v>7.28</v>
      </c>
      <c r="F1154">
        <v>11.15</v>
      </c>
      <c r="G1154" t="s">
        <v>63</v>
      </c>
      <c r="H1154" t="s">
        <v>3</v>
      </c>
      <c r="I1154" t="s">
        <v>24</v>
      </c>
      <c r="J1154" t="s">
        <v>64</v>
      </c>
      <c r="K1154" t="s">
        <v>49</v>
      </c>
      <c r="L1154" t="s">
        <v>951</v>
      </c>
      <c r="M1154">
        <v>0.37</v>
      </c>
      <c r="N1154" t="s">
        <v>8</v>
      </c>
      <c r="O1154" t="s">
        <v>9</v>
      </c>
      <c r="P1154" t="s">
        <v>99</v>
      </c>
      <c r="Q1154" t="s">
        <v>2136</v>
      </c>
      <c r="R1154">
        <v>32127</v>
      </c>
      <c r="S1154">
        <v>42107</v>
      </c>
      <c r="T1154">
        <v>42108</v>
      </c>
      <c r="U1154">
        <v>-44.414999999999999</v>
      </c>
      <c r="V1154">
        <v>1</v>
      </c>
      <c r="W1154">
        <v>14.66</v>
      </c>
      <c r="X1154">
        <v>86490</v>
      </c>
      <c r="Y1154" t="s">
        <v>3215</v>
      </c>
    </row>
    <row r="1155" spans="1:25" x14ac:dyDescent="0.2">
      <c r="A1155">
        <v>2973</v>
      </c>
      <c r="B1155" t="s">
        <v>2137</v>
      </c>
      <c r="C1155" t="s">
        <v>13</v>
      </c>
      <c r="D1155">
        <v>0.01</v>
      </c>
      <c r="E1155">
        <v>30.97</v>
      </c>
      <c r="F1155">
        <v>4</v>
      </c>
      <c r="G1155" t="s">
        <v>14</v>
      </c>
      <c r="H1155" t="s">
        <v>47</v>
      </c>
      <c r="I1155" t="s">
        <v>16</v>
      </c>
      <c r="J1155" t="s">
        <v>17</v>
      </c>
      <c r="K1155" t="s">
        <v>49</v>
      </c>
      <c r="L1155" t="s">
        <v>2138</v>
      </c>
      <c r="M1155">
        <v>0.74</v>
      </c>
      <c r="N1155" t="s">
        <v>8</v>
      </c>
      <c r="O1155" t="s">
        <v>28</v>
      </c>
      <c r="P1155" t="s">
        <v>333</v>
      </c>
      <c r="Q1155" t="s">
        <v>2139</v>
      </c>
      <c r="R1155">
        <v>53151</v>
      </c>
      <c r="S1155">
        <v>42107</v>
      </c>
      <c r="T1155">
        <v>42109</v>
      </c>
      <c r="U1155">
        <v>17.102799999999998</v>
      </c>
      <c r="V1155">
        <v>17</v>
      </c>
      <c r="W1155">
        <v>523.05999999999995</v>
      </c>
      <c r="X1155">
        <v>87186</v>
      </c>
      <c r="Y1155" t="s">
        <v>3216</v>
      </c>
    </row>
    <row r="1156" spans="1:25" x14ac:dyDescent="0.2">
      <c r="A1156">
        <v>2973</v>
      </c>
      <c r="B1156" t="s">
        <v>2137</v>
      </c>
      <c r="C1156" t="s">
        <v>13</v>
      </c>
      <c r="D1156">
        <v>0.08</v>
      </c>
      <c r="E1156">
        <v>125.99</v>
      </c>
      <c r="F1156">
        <v>7.69</v>
      </c>
      <c r="G1156" t="s">
        <v>14</v>
      </c>
      <c r="H1156" t="s">
        <v>47</v>
      </c>
      <c r="I1156" t="s">
        <v>16</v>
      </c>
      <c r="J1156" t="s">
        <v>111</v>
      </c>
      <c r="K1156" t="s">
        <v>49</v>
      </c>
      <c r="L1156" t="s">
        <v>1025</v>
      </c>
      <c r="M1156">
        <v>0.57999999999999996</v>
      </c>
      <c r="N1156" t="s">
        <v>8</v>
      </c>
      <c r="O1156" t="s">
        <v>28</v>
      </c>
      <c r="P1156" t="s">
        <v>333</v>
      </c>
      <c r="Q1156" t="s">
        <v>2139</v>
      </c>
      <c r="R1156">
        <v>53151</v>
      </c>
      <c r="S1156">
        <v>42107</v>
      </c>
      <c r="T1156">
        <v>42109</v>
      </c>
      <c r="U1156">
        <v>1269.3819599999999</v>
      </c>
      <c r="V1156">
        <v>23</v>
      </c>
      <c r="W1156">
        <v>2424.6799999999998</v>
      </c>
      <c r="X1156">
        <v>87186</v>
      </c>
      <c r="Y1156" t="s">
        <v>3216</v>
      </c>
    </row>
    <row r="1157" spans="1:25" x14ac:dyDescent="0.2">
      <c r="A1157">
        <v>2250</v>
      </c>
      <c r="B1157" t="s">
        <v>2140</v>
      </c>
      <c r="C1157" t="s">
        <v>23</v>
      </c>
      <c r="D1157">
        <v>0</v>
      </c>
      <c r="E1157">
        <v>2.08</v>
      </c>
      <c r="F1157">
        <v>5.33</v>
      </c>
      <c r="G1157" t="s">
        <v>14</v>
      </c>
      <c r="H1157" t="s">
        <v>47</v>
      </c>
      <c r="I1157" t="s">
        <v>4</v>
      </c>
      <c r="J1157" t="s">
        <v>102</v>
      </c>
      <c r="K1157" t="s">
        <v>49</v>
      </c>
      <c r="L1157" t="s">
        <v>435</v>
      </c>
      <c r="M1157">
        <v>0.43</v>
      </c>
      <c r="N1157" t="s">
        <v>8</v>
      </c>
      <c r="O1157" t="s">
        <v>87</v>
      </c>
      <c r="P1157" t="s">
        <v>296</v>
      </c>
      <c r="Q1157" t="s">
        <v>2141</v>
      </c>
      <c r="R1157">
        <v>16801</v>
      </c>
      <c r="S1157">
        <v>42107</v>
      </c>
      <c r="T1157">
        <v>42114</v>
      </c>
      <c r="U1157">
        <v>-192.5532</v>
      </c>
      <c r="V1157">
        <v>22</v>
      </c>
      <c r="W1157">
        <v>51.41</v>
      </c>
      <c r="X1157">
        <v>86699</v>
      </c>
      <c r="Y1157" t="s">
        <v>3218</v>
      </c>
    </row>
    <row r="1158" spans="1:25" x14ac:dyDescent="0.2">
      <c r="A1158">
        <v>940</v>
      </c>
      <c r="B1158" t="s">
        <v>2142</v>
      </c>
      <c r="C1158" t="s">
        <v>23</v>
      </c>
      <c r="D1158">
        <v>0.09</v>
      </c>
      <c r="E1158">
        <v>100.98</v>
      </c>
      <c r="F1158">
        <v>35.840000000000003</v>
      </c>
      <c r="G1158" t="s">
        <v>2</v>
      </c>
      <c r="H1158" t="s">
        <v>47</v>
      </c>
      <c r="I1158" t="s">
        <v>4</v>
      </c>
      <c r="J1158" t="s">
        <v>93</v>
      </c>
      <c r="K1158" t="s">
        <v>6</v>
      </c>
      <c r="L1158" t="s">
        <v>94</v>
      </c>
      <c r="M1158">
        <v>0.62</v>
      </c>
      <c r="N1158" t="s">
        <v>8</v>
      </c>
      <c r="O1158" t="s">
        <v>87</v>
      </c>
      <c r="P1158" t="s">
        <v>224</v>
      </c>
      <c r="Q1158" t="s">
        <v>2143</v>
      </c>
      <c r="R1158">
        <v>6776</v>
      </c>
      <c r="S1158">
        <v>42108</v>
      </c>
      <c r="T1158">
        <v>42113</v>
      </c>
      <c r="U1158">
        <v>-193.58</v>
      </c>
      <c r="V1158">
        <v>4</v>
      </c>
      <c r="W1158">
        <v>396.19</v>
      </c>
      <c r="X1158">
        <v>90844</v>
      </c>
      <c r="Y1158" t="s">
        <v>3218</v>
      </c>
    </row>
    <row r="1159" spans="1:25" x14ac:dyDescent="0.2">
      <c r="A1159">
        <v>329</v>
      </c>
      <c r="B1159" t="s">
        <v>2144</v>
      </c>
      <c r="C1159" t="s">
        <v>92</v>
      </c>
      <c r="D1159">
        <v>0.06</v>
      </c>
      <c r="E1159">
        <v>296.18</v>
      </c>
      <c r="F1159">
        <v>54.12</v>
      </c>
      <c r="G1159" t="s">
        <v>2</v>
      </c>
      <c r="H1159" t="s">
        <v>47</v>
      </c>
      <c r="I1159" t="s">
        <v>4</v>
      </c>
      <c r="J1159" t="s">
        <v>5</v>
      </c>
      <c r="K1159" t="s">
        <v>6</v>
      </c>
      <c r="L1159" t="s">
        <v>1055</v>
      </c>
      <c r="M1159">
        <v>0.76</v>
      </c>
      <c r="N1159" t="s">
        <v>8</v>
      </c>
      <c r="O1159" t="s">
        <v>87</v>
      </c>
      <c r="P1159" t="s">
        <v>307</v>
      </c>
      <c r="Q1159" t="s">
        <v>308</v>
      </c>
      <c r="R1159">
        <v>4073</v>
      </c>
      <c r="S1159">
        <v>42108</v>
      </c>
      <c r="T1159">
        <v>42109</v>
      </c>
      <c r="U1159">
        <v>-715.77820599999995</v>
      </c>
      <c r="V1159">
        <v>5</v>
      </c>
      <c r="W1159">
        <v>1170.21</v>
      </c>
      <c r="X1159">
        <v>89726</v>
      </c>
      <c r="Y1159" t="s">
        <v>3218</v>
      </c>
    </row>
    <row r="1160" spans="1:25" x14ac:dyDescent="0.2">
      <c r="A1160">
        <v>331</v>
      </c>
      <c r="B1160" t="s">
        <v>2145</v>
      </c>
      <c r="C1160" t="s">
        <v>92</v>
      </c>
      <c r="D1160">
        <v>0.01</v>
      </c>
      <c r="E1160">
        <v>29.1</v>
      </c>
      <c r="F1160">
        <v>4</v>
      </c>
      <c r="G1160" t="s">
        <v>63</v>
      </c>
      <c r="H1160" t="s">
        <v>47</v>
      </c>
      <c r="I1160" t="s">
        <v>16</v>
      </c>
      <c r="J1160" t="s">
        <v>17</v>
      </c>
      <c r="K1160" t="s">
        <v>49</v>
      </c>
      <c r="L1160" t="s">
        <v>2146</v>
      </c>
      <c r="M1160">
        <v>0.78</v>
      </c>
      <c r="N1160" t="s">
        <v>8</v>
      </c>
      <c r="O1160" t="s">
        <v>87</v>
      </c>
      <c r="P1160" t="s">
        <v>1332</v>
      </c>
      <c r="Q1160" t="s">
        <v>2147</v>
      </c>
      <c r="R1160">
        <v>3045</v>
      </c>
      <c r="S1160">
        <v>42108</v>
      </c>
      <c r="T1160">
        <v>42110</v>
      </c>
      <c r="U1160">
        <v>-22.82</v>
      </c>
      <c r="V1160">
        <v>8</v>
      </c>
      <c r="W1160">
        <v>243.32</v>
      </c>
      <c r="X1160">
        <v>89726</v>
      </c>
      <c r="Y1160" t="s">
        <v>3218</v>
      </c>
    </row>
    <row r="1161" spans="1:25" x14ac:dyDescent="0.2">
      <c r="A1161">
        <v>1559</v>
      </c>
      <c r="B1161" t="s">
        <v>2148</v>
      </c>
      <c r="C1161" t="s">
        <v>1</v>
      </c>
      <c r="D1161">
        <v>0.1</v>
      </c>
      <c r="E1161">
        <v>226.67</v>
      </c>
      <c r="F1161">
        <v>28.16</v>
      </c>
      <c r="G1161" t="s">
        <v>2</v>
      </c>
      <c r="H1161" t="s">
        <v>15</v>
      </c>
      <c r="I1161" t="s">
        <v>4</v>
      </c>
      <c r="J1161" t="s">
        <v>85</v>
      </c>
      <c r="K1161" t="s">
        <v>33</v>
      </c>
      <c r="L1161" t="s">
        <v>1352</v>
      </c>
      <c r="M1161">
        <v>0.59</v>
      </c>
      <c r="N1161" t="s">
        <v>8</v>
      </c>
      <c r="O1161" t="s">
        <v>9</v>
      </c>
      <c r="P1161" t="s">
        <v>218</v>
      </c>
      <c r="Q1161" t="s">
        <v>2149</v>
      </c>
      <c r="R1161">
        <v>24060</v>
      </c>
      <c r="S1161">
        <v>42109</v>
      </c>
      <c r="T1161">
        <v>42111</v>
      </c>
      <c r="U1161">
        <v>-390.76799999999997</v>
      </c>
      <c r="V1161">
        <v>5</v>
      </c>
      <c r="W1161">
        <v>1088.26</v>
      </c>
      <c r="X1161">
        <v>87424</v>
      </c>
      <c r="Y1161" t="s">
        <v>3215</v>
      </c>
    </row>
    <row r="1162" spans="1:25" x14ac:dyDescent="0.2">
      <c r="A1162">
        <v>1632</v>
      </c>
      <c r="B1162" t="s">
        <v>497</v>
      </c>
      <c r="C1162" t="s">
        <v>13</v>
      </c>
      <c r="D1162">
        <v>0.02</v>
      </c>
      <c r="E1162">
        <v>25.99</v>
      </c>
      <c r="F1162">
        <v>5.37</v>
      </c>
      <c r="G1162" t="s">
        <v>14</v>
      </c>
      <c r="H1162" t="s">
        <v>47</v>
      </c>
      <c r="I1162" t="s">
        <v>24</v>
      </c>
      <c r="J1162" t="s">
        <v>25</v>
      </c>
      <c r="K1162" t="s">
        <v>49</v>
      </c>
      <c r="L1162" t="s">
        <v>1202</v>
      </c>
      <c r="M1162">
        <v>0.56000000000000005</v>
      </c>
      <c r="N1162" t="s">
        <v>8</v>
      </c>
      <c r="O1162" t="s">
        <v>9</v>
      </c>
      <c r="P1162" t="s">
        <v>10</v>
      </c>
      <c r="Q1162" t="s">
        <v>499</v>
      </c>
      <c r="R1162">
        <v>39401</v>
      </c>
      <c r="S1162">
        <v>42109</v>
      </c>
      <c r="T1162">
        <v>42111</v>
      </c>
      <c r="U1162">
        <v>-88.158000000000001</v>
      </c>
      <c r="V1162">
        <v>9</v>
      </c>
      <c r="W1162">
        <v>243.24</v>
      </c>
      <c r="X1162">
        <v>90533</v>
      </c>
      <c r="Y1162" t="s">
        <v>3215</v>
      </c>
    </row>
    <row r="1163" spans="1:25" x14ac:dyDescent="0.2">
      <c r="A1163">
        <v>553</v>
      </c>
      <c r="B1163" t="s">
        <v>827</v>
      </c>
      <c r="C1163" t="s">
        <v>23</v>
      </c>
      <c r="D1163">
        <v>0.01</v>
      </c>
      <c r="E1163">
        <v>4.9800000000000004</v>
      </c>
      <c r="F1163">
        <v>7.44</v>
      </c>
      <c r="G1163" t="s">
        <v>14</v>
      </c>
      <c r="H1163" t="s">
        <v>70</v>
      </c>
      <c r="I1163" t="s">
        <v>24</v>
      </c>
      <c r="J1163" t="s">
        <v>64</v>
      </c>
      <c r="K1163" t="s">
        <v>49</v>
      </c>
      <c r="L1163" t="s">
        <v>2150</v>
      </c>
      <c r="M1163">
        <v>0.36</v>
      </c>
      <c r="N1163" t="s">
        <v>8</v>
      </c>
      <c r="O1163" t="s">
        <v>35</v>
      </c>
      <c r="P1163" t="s">
        <v>66</v>
      </c>
      <c r="Q1163" t="s">
        <v>76</v>
      </c>
      <c r="R1163">
        <v>90008</v>
      </c>
      <c r="S1163">
        <v>42109</v>
      </c>
      <c r="T1163">
        <v>42118</v>
      </c>
      <c r="U1163">
        <v>-179.59200000000001</v>
      </c>
      <c r="V1163">
        <v>63</v>
      </c>
      <c r="W1163">
        <v>330.21</v>
      </c>
      <c r="X1163">
        <v>8165</v>
      </c>
      <c r="Y1163" t="s">
        <v>3217</v>
      </c>
    </row>
    <row r="1164" spans="1:25" x14ac:dyDescent="0.2">
      <c r="A1164">
        <v>555</v>
      </c>
      <c r="B1164" t="s">
        <v>1276</v>
      </c>
      <c r="C1164" t="s">
        <v>23</v>
      </c>
      <c r="D1164">
        <v>0.01</v>
      </c>
      <c r="E1164">
        <v>4.9800000000000004</v>
      </c>
      <c r="F1164">
        <v>7.44</v>
      </c>
      <c r="G1164" t="s">
        <v>14</v>
      </c>
      <c r="H1164" t="s">
        <v>70</v>
      </c>
      <c r="I1164" t="s">
        <v>24</v>
      </c>
      <c r="J1164" t="s">
        <v>64</v>
      </c>
      <c r="K1164" t="s">
        <v>49</v>
      </c>
      <c r="L1164" t="s">
        <v>2150</v>
      </c>
      <c r="M1164">
        <v>0.36</v>
      </c>
      <c r="N1164" t="s">
        <v>8</v>
      </c>
      <c r="O1164" t="s">
        <v>35</v>
      </c>
      <c r="P1164" t="s">
        <v>122</v>
      </c>
      <c r="Q1164" t="s">
        <v>1277</v>
      </c>
      <c r="R1164">
        <v>84062</v>
      </c>
      <c r="S1164">
        <v>42109</v>
      </c>
      <c r="T1164">
        <v>42118</v>
      </c>
      <c r="U1164">
        <v>-161.6328</v>
      </c>
      <c r="V1164">
        <v>16</v>
      </c>
      <c r="W1164">
        <v>83.86</v>
      </c>
      <c r="X1164">
        <v>86191</v>
      </c>
      <c r="Y1164" t="s">
        <v>3217</v>
      </c>
    </row>
    <row r="1165" spans="1:25" x14ac:dyDescent="0.2">
      <c r="A1165">
        <v>2952</v>
      </c>
      <c r="B1165" t="s">
        <v>2151</v>
      </c>
      <c r="C1165" t="s">
        <v>92</v>
      </c>
      <c r="D1165">
        <v>0.08</v>
      </c>
      <c r="E1165">
        <v>5.74</v>
      </c>
      <c r="F1165">
        <v>5.01</v>
      </c>
      <c r="G1165" t="s">
        <v>63</v>
      </c>
      <c r="H1165" t="s">
        <v>70</v>
      </c>
      <c r="I1165" t="s">
        <v>24</v>
      </c>
      <c r="J1165" t="s">
        <v>48</v>
      </c>
      <c r="K1165" t="s">
        <v>49</v>
      </c>
      <c r="L1165" t="s">
        <v>1041</v>
      </c>
      <c r="M1165">
        <v>0.39</v>
      </c>
      <c r="N1165" t="s">
        <v>8</v>
      </c>
      <c r="O1165" t="s">
        <v>87</v>
      </c>
      <c r="P1165" t="s">
        <v>293</v>
      </c>
      <c r="Q1165" t="s">
        <v>2152</v>
      </c>
      <c r="R1165">
        <v>43123</v>
      </c>
      <c r="S1165">
        <v>42109</v>
      </c>
      <c r="T1165">
        <v>42111</v>
      </c>
      <c r="U1165">
        <v>-61.628039999999999</v>
      </c>
      <c r="V1165">
        <v>12</v>
      </c>
      <c r="W1165">
        <v>70.03</v>
      </c>
      <c r="X1165">
        <v>91398</v>
      </c>
      <c r="Y1165" t="s">
        <v>3218</v>
      </c>
    </row>
    <row r="1166" spans="1:25" x14ac:dyDescent="0.2">
      <c r="A1166">
        <v>568</v>
      </c>
      <c r="B1166" t="s">
        <v>1458</v>
      </c>
      <c r="C1166" t="s">
        <v>46</v>
      </c>
      <c r="D1166">
        <v>0.09</v>
      </c>
      <c r="E1166">
        <v>70.97</v>
      </c>
      <c r="F1166">
        <v>3.5</v>
      </c>
      <c r="G1166" t="s">
        <v>14</v>
      </c>
      <c r="H1166" t="s">
        <v>15</v>
      </c>
      <c r="I1166" t="s">
        <v>24</v>
      </c>
      <c r="J1166" t="s">
        <v>71</v>
      </c>
      <c r="K1166" t="s">
        <v>49</v>
      </c>
      <c r="L1166" t="s">
        <v>2153</v>
      </c>
      <c r="M1166">
        <v>0.59</v>
      </c>
      <c r="N1166" t="s">
        <v>8</v>
      </c>
      <c r="O1166" t="s">
        <v>9</v>
      </c>
      <c r="P1166" t="s">
        <v>10</v>
      </c>
      <c r="Q1166" t="s">
        <v>1459</v>
      </c>
      <c r="R1166">
        <v>39701</v>
      </c>
      <c r="S1166">
        <v>42109</v>
      </c>
      <c r="T1166">
        <v>42109</v>
      </c>
      <c r="U1166">
        <v>-99.567999999999998</v>
      </c>
      <c r="V1166">
        <v>12</v>
      </c>
      <c r="W1166">
        <v>805.99</v>
      </c>
      <c r="X1166">
        <v>88880</v>
      </c>
      <c r="Y1166" t="s">
        <v>3215</v>
      </c>
    </row>
    <row r="1167" spans="1:25" x14ac:dyDescent="0.2">
      <c r="A1167">
        <v>1607</v>
      </c>
      <c r="B1167" t="s">
        <v>1011</v>
      </c>
      <c r="C1167" t="s">
        <v>46</v>
      </c>
      <c r="D1167">
        <v>0.01</v>
      </c>
      <c r="E1167">
        <v>15.16</v>
      </c>
      <c r="F1167">
        <v>15.09</v>
      </c>
      <c r="G1167" t="s">
        <v>14</v>
      </c>
      <c r="H1167" t="s">
        <v>47</v>
      </c>
      <c r="I1167" t="s">
        <v>24</v>
      </c>
      <c r="J1167" t="s">
        <v>48</v>
      </c>
      <c r="K1167" t="s">
        <v>49</v>
      </c>
      <c r="L1167" t="s">
        <v>2154</v>
      </c>
      <c r="M1167">
        <v>0.39</v>
      </c>
      <c r="N1167" t="s">
        <v>8</v>
      </c>
      <c r="O1167" t="s">
        <v>87</v>
      </c>
      <c r="P1167" t="s">
        <v>88</v>
      </c>
      <c r="Q1167" t="s">
        <v>1013</v>
      </c>
      <c r="R1167">
        <v>11520</v>
      </c>
      <c r="S1167">
        <v>42109</v>
      </c>
      <c r="T1167">
        <v>42109</v>
      </c>
      <c r="U1167">
        <v>-200.85900000000001</v>
      </c>
      <c r="V1167">
        <v>7</v>
      </c>
      <c r="W1167">
        <v>110.93</v>
      </c>
      <c r="X1167">
        <v>87994</v>
      </c>
      <c r="Y1167" t="s">
        <v>3218</v>
      </c>
    </row>
    <row r="1168" spans="1:25" x14ac:dyDescent="0.2">
      <c r="A1168">
        <v>1818</v>
      </c>
      <c r="B1168" t="s">
        <v>2155</v>
      </c>
      <c r="C1168" t="s">
        <v>46</v>
      </c>
      <c r="D1168">
        <v>0.06</v>
      </c>
      <c r="E1168">
        <v>17.98</v>
      </c>
      <c r="F1168">
        <v>8.51</v>
      </c>
      <c r="G1168" t="s">
        <v>14</v>
      </c>
      <c r="H1168" t="s">
        <v>15</v>
      </c>
      <c r="I1168" t="s">
        <v>16</v>
      </c>
      <c r="J1168" t="s">
        <v>32</v>
      </c>
      <c r="K1168" t="s">
        <v>120</v>
      </c>
      <c r="L1168" t="s">
        <v>1856</v>
      </c>
      <c r="M1168">
        <v>0.4</v>
      </c>
      <c r="N1168" t="s">
        <v>8</v>
      </c>
      <c r="O1168" t="s">
        <v>28</v>
      </c>
      <c r="P1168" t="s">
        <v>265</v>
      </c>
      <c r="Q1168" t="s">
        <v>2156</v>
      </c>
      <c r="R1168">
        <v>48126</v>
      </c>
      <c r="S1168">
        <v>42109</v>
      </c>
      <c r="T1168">
        <v>42111</v>
      </c>
      <c r="U1168">
        <v>-47.243088</v>
      </c>
      <c r="V1168">
        <v>3</v>
      </c>
      <c r="W1168">
        <v>56.38</v>
      </c>
      <c r="X1168">
        <v>85991</v>
      </c>
      <c r="Y1168" t="s">
        <v>3216</v>
      </c>
    </row>
    <row r="1169" spans="1:25" x14ac:dyDescent="0.2">
      <c r="A1169">
        <v>1818</v>
      </c>
      <c r="B1169" t="s">
        <v>2155</v>
      </c>
      <c r="C1169" t="s">
        <v>46</v>
      </c>
      <c r="D1169">
        <v>0.1</v>
      </c>
      <c r="E1169">
        <v>9.99</v>
      </c>
      <c r="F1169">
        <v>4.78</v>
      </c>
      <c r="G1169" t="s">
        <v>63</v>
      </c>
      <c r="H1169" t="s">
        <v>15</v>
      </c>
      <c r="I1169" t="s">
        <v>24</v>
      </c>
      <c r="J1169" t="s">
        <v>64</v>
      </c>
      <c r="K1169" t="s">
        <v>49</v>
      </c>
      <c r="L1169" t="s">
        <v>1495</v>
      </c>
      <c r="M1169">
        <v>0.4</v>
      </c>
      <c r="N1169" t="s">
        <v>8</v>
      </c>
      <c r="O1169" t="s">
        <v>28</v>
      </c>
      <c r="P1169" t="s">
        <v>265</v>
      </c>
      <c r="Q1169" t="s">
        <v>2156</v>
      </c>
      <c r="R1169">
        <v>48126</v>
      </c>
      <c r="S1169">
        <v>42109</v>
      </c>
      <c r="T1169">
        <v>42112</v>
      </c>
      <c r="U1169">
        <v>9.1539999999999999</v>
      </c>
      <c r="V1169">
        <v>12</v>
      </c>
      <c r="W1169">
        <v>119.13</v>
      </c>
      <c r="X1169">
        <v>85991</v>
      </c>
      <c r="Y1169" t="s">
        <v>3216</v>
      </c>
    </row>
    <row r="1170" spans="1:25" x14ac:dyDescent="0.2">
      <c r="A1170">
        <v>1821</v>
      </c>
      <c r="B1170" t="s">
        <v>974</v>
      </c>
      <c r="C1170" t="s">
        <v>46</v>
      </c>
      <c r="D1170">
        <v>7.0000000000000007E-2</v>
      </c>
      <c r="E1170">
        <v>18.649999999999999</v>
      </c>
      <c r="F1170">
        <v>3.77</v>
      </c>
      <c r="G1170" t="s">
        <v>14</v>
      </c>
      <c r="H1170" t="s">
        <v>15</v>
      </c>
      <c r="I1170" t="s">
        <v>4</v>
      </c>
      <c r="J1170" t="s">
        <v>102</v>
      </c>
      <c r="K1170" t="s">
        <v>18</v>
      </c>
      <c r="L1170" t="s">
        <v>2157</v>
      </c>
      <c r="M1170">
        <v>0.39</v>
      </c>
      <c r="N1170" t="s">
        <v>8</v>
      </c>
      <c r="O1170" t="s">
        <v>87</v>
      </c>
      <c r="P1170" t="s">
        <v>88</v>
      </c>
      <c r="Q1170" t="s">
        <v>89</v>
      </c>
      <c r="R1170">
        <v>10177</v>
      </c>
      <c r="S1170">
        <v>42109</v>
      </c>
      <c r="T1170">
        <v>42110</v>
      </c>
      <c r="U1170">
        <v>149.72</v>
      </c>
      <c r="V1170">
        <v>34</v>
      </c>
      <c r="W1170">
        <v>643.64</v>
      </c>
      <c r="X1170">
        <v>47108</v>
      </c>
      <c r="Y1170" t="s">
        <v>3218</v>
      </c>
    </row>
    <row r="1171" spans="1:25" x14ac:dyDescent="0.2">
      <c r="A1171">
        <v>1821</v>
      </c>
      <c r="B1171" t="s">
        <v>974</v>
      </c>
      <c r="C1171" t="s">
        <v>46</v>
      </c>
      <c r="D1171">
        <v>0.06</v>
      </c>
      <c r="E1171">
        <v>17.98</v>
      </c>
      <c r="F1171">
        <v>8.51</v>
      </c>
      <c r="G1171" t="s">
        <v>14</v>
      </c>
      <c r="H1171" t="s">
        <v>15</v>
      </c>
      <c r="I1171" t="s">
        <v>16</v>
      </c>
      <c r="J1171" t="s">
        <v>32</v>
      </c>
      <c r="K1171" t="s">
        <v>120</v>
      </c>
      <c r="L1171" t="s">
        <v>1856</v>
      </c>
      <c r="M1171">
        <v>0.4</v>
      </c>
      <c r="N1171" t="s">
        <v>8</v>
      </c>
      <c r="O1171" t="s">
        <v>87</v>
      </c>
      <c r="P1171" t="s">
        <v>88</v>
      </c>
      <c r="Q1171" t="s">
        <v>89</v>
      </c>
      <c r="R1171">
        <v>10177</v>
      </c>
      <c r="S1171">
        <v>42109</v>
      </c>
      <c r="T1171">
        <v>42111</v>
      </c>
      <c r="U1171">
        <v>-52.492319999999999</v>
      </c>
      <c r="V1171">
        <v>13</v>
      </c>
      <c r="W1171">
        <v>244.31</v>
      </c>
      <c r="X1171">
        <v>47108</v>
      </c>
      <c r="Y1171" t="s">
        <v>3218</v>
      </c>
    </row>
    <row r="1172" spans="1:25" x14ac:dyDescent="0.2">
      <c r="A1172">
        <v>1821</v>
      </c>
      <c r="B1172" t="s">
        <v>974</v>
      </c>
      <c r="C1172" t="s">
        <v>46</v>
      </c>
      <c r="D1172">
        <v>0.1</v>
      </c>
      <c r="E1172">
        <v>9.99</v>
      </c>
      <c r="F1172">
        <v>4.78</v>
      </c>
      <c r="G1172" t="s">
        <v>63</v>
      </c>
      <c r="H1172" t="s">
        <v>15</v>
      </c>
      <c r="I1172" t="s">
        <v>24</v>
      </c>
      <c r="J1172" t="s">
        <v>64</v>
      </c>
      <c r="K1172" t="s">
        <v>49</v>
      </c>
      <c r="L1172" t="s">
        <v>1495</v>
      </c>
      <c r="M1172">
        <v>0.4</v>
      </c>
      <c r="N1172" t="s">
        <v>8</v>
      </c>
      <c r="O1172" t="s">
        <v>87</v>
      </c>
      <c r="P1172" t="s">
        <v>88</v>
      </c>
      <c r="Q1172" t="s">
        <v>89</v>
      </c>
      <c r="R1172">
        <v>10177</v>
      </c>
      <c r="S1172">
        <v>42109</v>
      </c>
      <c r="T1172">
        <v>42112</v>
      </c>
      <c r="U1172">
        <v>7.96</v>
      </c>
      <c r="V1172">
        <v>47</v>
      </c>
      <c r="W1172">
        <v>466.58</v>
      </c>
      <c r="X1172">
        <v>47108</v>
      </c>
      <c r="Y1172" t="s">
        <v>3218</v>
      </c>
    </row>
    <row r="1173" spans="1:25" x14ac:dyDescent="0.2">
      <c r="A1173">
        <v>1821</v>
      </c>
      <c r="B1173" t="s">
        <v>974</v>
      </c>
      <c r="C1173" t="s">
        <v>46</v>
      </c>
      <c r="D1173">
        <v>0.08</v>
      </c>
      <c r="E1173">
        <v>175.99</v>
      </c>
      <c r="F1173">
        <v>8.99</v>
      </c>
      <c r="G1173" t="s">
        <v>63</v>
      </c>
      <c r="H1173" t="s">
        <v>15</v>
      </c>
      <c r="I1173" t="s">
        <v>16</v>
      </c>
      <c r="J1173" t="s">
        <v>111</v>
      </c>
      <c r="K1173" t="s">
        <v>49</v>
      </c>
      <c r="L1173" t="s">
        <v>1155</v>
      </c>
      <c r="M1173">
        <v>0.56999999999999995</v>
      </c>
      <c r="N1173" t="s">
        <v>8</v>
      </c>
      <c r="O1173" t="s">
        <v>87</v>
      </c>
      <c r="P1173" t="s">
        <v>88</v>
      </c>
      <c r="Q1173" t="s">
        <v>89</v>
      </c>
      <c r="R1173">
        <v>10177</v>
      </c>
      <c r="S1173">
        <v>42109</v>
      </c>
      <c r="T1173">
        <v>42110</v>
      </c>
      <c r="U1173">
        <v>-459.08280000000002</v>
      </c>
      <c r="V1173">
        <v>16</v>
      </c>
      <c r="W1173">
        <v>2290.69</v>
      </c>
      <c r="X1173">
        <v>47108</v>
      </c>
      <c r="Y1173" t="s">
        <v>3218</v>
      </c>
    </row>
    <row r="1174" spans="1:25" x14ac:dyDescent="0.2">
      <c r="A1174">
        <v>2139</v>
      </c>
      <c r="B1174" t="s">
        <v>2158</v>
      </c>
      <c r="C1174" t="s">
        <v>1</v>
      </c>
      <c r="D1174">
        <v>0.05</v>
      </c>
      <c r="E1174">
        <v>2550.14</v>
      </c>
      <c r="F1174">
        <v>29.7</v>
      </c>
      <c r="G1174" t="s">
        <v>2</v>
      </c>
      <c r="H1174" t="s">
        <v>70</v>
      </c>
      <c r="I1174" t="s">
        <v>16</v>
      </c>
      <c r="J1174" t="s">
        <v>32</v>
      </c>
      <c r="K1174" t="s">
        <v>33</v>
      </c>
      <c r="L1174" t="s">
        <v>1948</v>
      </c>
      <c r="M1174">
        <v>0.56999999999999995</v>
      </c>
      <c r="N1174" t="s">
        <v>8</v>
      </c>
      <c r="O1174" t="s">
        <v>28</v>
      </c>
      <c r="P1174" t="s">
        <v>333</v>
      </c>
      <c r="Q1174" t="s">
        <v>106</v>
      </c>
      <c r="R1174">
        <v>53094</v>
      </c>
      <c r="S1174">
        <v>42110</v>
      </c>
      <c r="T1174">
        <v>42111</v>
      </c>
      <c r="U1174">
        <v>-3971.0628000000002</v>
      </c>
      <c r="V1174">
        <v>2</v>
      </c>
      <c r="W1174">
        <v>4845.2700000000004</v>
      </c>
      <c r="X1174">
        <v>86003</v>
      </c>
      <c r="Y1174" t="s">
        <v>3216</v>
      </c>
    </row>
    <row r="1175" spans="1:25" x14ac:dyDescent="0.2">
      <c r="A1175">
        <v>1916</v>
      </c>
      <c r="B1175" t="s">
        <v>1370</v>
      </c>
      <c r="C1175" t="s">
        <v>13</v>
      </c>
      <c r="D1175">
        <v>0.01</v>
      </c>
      <c r="E1175">
        <v>125.99</v>
      </c>
      <c r="F1175">
        <v>8.99</v>
      </c>
      <c r="G1175" t="s">
        <v>14</v>
      </c>
      <c r="H1175" t="s">
        <v>47</v>
      </c>
      <c r="I1175" t="s">
        <v>16</v>
      </c>
      <c r="J1175" t="s">
        <v>111</v>
      </c>
      <c r="K1175" t="s">
        <v>49</v>
      </c>
      <c r="L1175" t="s">
        <v>1630</v>
      </c>
      <c r="M1175">
        <v>0.55000000000000004</v>
      </c>
      <c r="N1175" t="s">
        <v>8</v>
      </c>
      <c r="O1175" t="s">
        <v>9</v>
      </c>
      <c r="P1175" t="s">
        <v>20</v>
      </c>
      <c r="Q1175" t="s">
        <v>1372</v>
      </c>
      <c r="R1175">
        <v>72209</v>
      </c>
      <c r="S1175">
        <v>42110</v>
      </c>
      <c r="T1175">
        <v>42112</v>
      </c>
      <c r="U1175">
        <v>-45.472000000000001</v>
      </c>
      <c r="V1175">
        <v>9</v>
      </c>
      <c r="W1175">
        <v>1011.44</v>
      </c>
      <c r="X1175">
        <v>85895</v>
      </c>
      <c r="Y1175" t="s">
        <v>3215</v>
      </c>
    </row>
    <row r="1176" spans="1:25" x14ac:dyDescent="0.2">
      <c r="A1176">
        <v>653</v>
      </c>
      <c r="B1176" t="s">
        <v>2159</v>
      </c>
      <c r="C1176" t="s">
        <v>46</v>
      </c>
      <c r="D1176">
        <v>0</v>
      </c>
      <c r="E1176">
        <v>2.78</v>
      </c>
      <c r="F1176">
        <v>1.49</v>
      </c>
      <c r="G1176" t="s">
        <v>63</v>
      </c>
      <c r="H1176" t="s">
        <v>15</v>
      </c>
      <c r="I1176" t="s">
        <v>24</v>
      </c>
      <c r="J1176" t="s">
        <v>48</v>
      </c>
      <c r="K1176" t="s">
        <v>49</v>
      </c>
      <c r="L1176" t="s">
        <v>2160</v>
      </c>
      <c r="M1176">
        <v>0.36</v>
      </c>
      <c r="N1176" t="s">
        <v>8</v>
      </c>
      <c r="O1176" t="s">
        <v>35</v>
      </c>
      <c r="P1176" t="s">
        <v>66</v>
      </c>
      <c r="Q1176" t="s">
        <v>2122</v>
      </c>
      <c r="R1176">
        <v>91730</v>
      </c>
      <c r="S1176">
        <v>42110</v>
      </c>
      <c r="T1176">
        <v>42111</v>
      </c>
      <c r="U1176">
        <v>20.6448</v>
      </c>
      <c r="V1176">
        <v>9</v>
      </c>
      <c r="W1176">
        <v>29.92</v>
      </c>
      <c r="X1176">
        <v>91213</v>
      </c>
      <c r="Y1176" t="s">
        <v>3217</v>
      </c>
    </row>
    <row r="1177" spans="1:25" x14ac:dyDescent="0.2">
      <c r="A1177">
        <v>1041</v>
      </c>
      <c r="B1177" t="s">
        <v>2161</v>
      </c>
      <c r="C1177" t="s">
        <v>1</v>
      </c>
      <c r="D1177">
        <v>0.06</v>
      </c>
      <c r="E1177">
        <v>55.94</v>
      </c>
      <c r="F1177">
        <v>4</v>
      </c>
      <c r="G1177" t="s">
        <v>14</v>
      </c>
      <c r="H1177" t="s">
        <v>3</v>
      </c>
      <c r="I1177" t="s">
        <v>16</v>
      </c>
      <c r="J1177" t="s">
        <v>17</v>
      </c>
      <c r="K1177" t="s">
        <v>49</v>
      </c>
      <c r="L1177" t="s">
        <v>1760</v>
      </c>
      <c r="M1177">
        <v>0.74</v>
      </c>
      <c r="N1177" t="s">
        <v>8</v>
      </c>
      <c r="O1177" t="s">
        <v>35</v>
      </c>
      <c r="P1177" t="s">
        <v>66</v>
      </c>
      <c r="Q1177" t="s">
        <v>2162</v>
      </c>
      <c r="R1177">
        <v>95695</v>
      </c>
      <c r="S1177">
        <v>42111</v>
      </c>
      <c r="T1177">
        <v>42112</v>
      </c>
      <c r="U1177">
        <v>-13.77</v>
      </c>
      <c r="V1177">
        <v>6</v>
      </c>
      <c r="W1177">
        <v>322.77</v>
      </c>
      <c r="X1177">
        <v>87846</v>
      </c>
      <c r="Y1177" t="s">
        <v>3217</v>
      </c>
    </row>
    <row r="1178" spans="1:25" x14ac:dyDescent="0.2">
      <c r="A1178">
        <v>1041</v>
      </c>
      <c r="B1178" t="s">
        <v>2161</v>
      </c>
      <c r="C1178" t="s">
        <v>1</v>
      </c>
      <c r="D1178">
        <v>7.0000000000000007E-2</v>
      </c>
      <c r="E1178">
        <v>6.3</v>
      </c>
      <c r="F1178">
        <v>0.5</v>
      </c>
      <c r="G1178" t="s">
        <v>14</v>
      </c>
      <c r="H1178" t="s">
        <v>3</v>
      </c>
      <c r="I1178" t="s">
        <v>24</v>
      </c>
      <c r="J1178" t="s">
        <v>128</v>
      </c>
      <c r="K1178" t="s">
        <v>49</v>
      </c>
      <c r="L1178" t="s">
        <v>802</v>
      </c>
      <c r="M1178">
        <v>0.39</v>
      </c>
      <c r="N1178" t="s">
        <v>8</v>
      </c>
      <c r="O1178" t="s">
        <v>35</v>
      </c>
      <c r="P1178" t="s">
        <v>66</v>
      </c>
      <c r="Q1178" t="s">
        <v>2162</v>
      </c>
      <c r="R1178">
        <v>95695</v>
      </c>
      <c r="S1178">
        <v>42111</v>
      </c>
      <c r="T1178">
        <v>42111</v>
      </c>
      <c r="U1178">
        <v>44.912100000000002</v>
      </c>
      <c r="V1178">
        <v>11</v>
      </c>
      <c r="W1178">
        <v>65.09</v>
      </c>
      <c r="X1178">
        <v>87846</v>
      </c>
      <c r="Y1178" t="s">
        <v>3217</v>
      </c>
    </row>
    <row r="1179" spans="1:25" x14ac:dyDescent="0.2">
      <c r="A1179">
        <v>1350</v>
      </c>
      <c r="B1179" t="s">
        <v>2163</v>
      </c>
      <c r="C1179" t="s">
        <v>13</v>
      </c>
      <c r="D1179">
        <v>0</v>
      </c>
      <c r="E1179">
        <v>12.2</v>
      </c>
      <c r="F1179">
        <v>6.02</v>
      </c>
      <c r="G1179" t="s">
        <v>63</v>
      </c>
      <c r="H1179" t="s">
        <v>47</v>
      </c>
      <c r="I1179" t="s">
        <v>4</v>
      </c>
      <c r="J1179" t="s">
        <v>102</v>
      </c>
      <c r="K1179" t="s">
        <v>18</v>
      </c>
      <c r="L1179" t="s">
        <v>2132</v>
      </c>
      <c r="M1179">
        <v>0.43</v>
      </c>
      <c r="N1179" t="s">
        <v>8</v>
      </c>
      <c r="O1179" t="s">
        <v>9</v>
      </c>
      <c r="P1179" t="s">
        <v>99</v>
      </c>
      <c r="Q1179" t="s">
        <v>2164</v>
      </c>
      <c r="R1179">
        <v>33055</v>
      </c>
      <c r="S1179">
        <v>42111</v>
      </c>
      <c r="T1179">
        <v>42112</v>
      </c>
      <c r="U1179">
        <v>-172.298</v>
      </c>
      <c r="V1179">
        <v>4</v>
      </c>
      <c r="W1179">
        <v>56.24</v>
      </c>
      <c r="X1179">
        <v>88233</v>
      </c>
      <c r="Y1179" t="s">
        <v>3215</v>
      </c>
    </row>
    <row r="1180" spans="1:25" x14ac:dyDescent="0.2">
      <c r="A1180">
        <v>2867</v>
      </c>
      <c r="B1180" t="s">
        <v>2165</v>
      </c>
      <c r="C1180" t="s">
        <v>13</v>
      </c>
      <c r="D1180">
        <v>0.01</v>
      </c>
      <c r="E1180">
        <v>125.99</v>
      </c>
      <c r="F1180">
        <v>8.99</v>
      </c>
      <c r="G1180" t="s">
        <v>14</v>
      </c>
      <c r="H1180" t="s">
        <v>70</v>
      </c>
      <c r="I1180" t="s">
        <v>16</v>
      </c>
      <c r="J1180" t="s">
        <v>111</v>
      </c>
      <c r="K1180" t="s">
        <v>49</v>
      </c>
      <c r="L1180" t="s">
        <v>329</v>
      </c>
      <c r="M1180">
        <v>0.59</v>
      </c>
      <c r="N1180" t="s">
        <v>8</v>
      </c>
      <c r="O1180" t="s">
        <v>87</v>
      </c>
      <c r="P1180" t="s">
        <v>350</v>
      </c>
      <c r="Q1180" t="s">
        <v>42</v>
      </c>
      <c r="R1180">
        <v>20016</v>
      </c>
      <c r="S1180">
        <v>42111</v>
      </c>
      <c r="T1180">
        <v>42112</v>
      </c>
      <c r="U1180">
        <v>-582.64800000000002</v>
      </c>
      <c r="V1180">
        <v>2</v>
      </c>
      <c r="W1180">
        <v>226.88</v>
      </c>
      <c r="X1180">
        <v>11013</v>
      </c>
      <c r="Y1180" t="s">
        <v>3218</v>
      </c>
    </row>
    <row r="1181" spans="1:25" x14ac:dyDescent="0.2">
      <c r="A1181">
        <v>2868</v>
      </c>
      <c r="B1181" t="s">
        <v>298</v>
      </c>
      <c r="C1181" t="s">
        <v>13</v>
      </c>
      <c r="D1181">
        <v>0.01</v>
      </c>
      <c r="E1181">
        <v>125.99</v>
      </c>
      <c r="F1181">
        <v>8.99</v>
      </c>
      <c r="G1181" t="s">
        <v>14</v>
      </c>
      <c r="H1181" t="s">
        <v>70</v>
      </c>
      <c r="I1181" t="s">
        <v>16</v>
      </c>
      <c r="J1181" t="s">
        <v>111</v>
      </c>
      <c r="K1181" t="s">
        <v>49</v>
      </c>
      <c r="L1181" t="s">
        <v>329</v>
      </c>
      <c r="M1181">
        <v>0.59</v>
      </c>
      <c r="N1181" t="s">
        <v>8</v>
      </c>
      <c r="O1181" t="s">
        <v>35</v>
      </c>
      <c r="P1181" t="s">
        <v>42</v>
      </c>
      <c r="Q1181" t="s">
        <v>300</v>
      </c>
      <c r="R1181">
        <v>98026</v>
      </c>
      <c r="S1181">
        <v>42111</v>
      </c>
      <c r="T1181">
        <v>42112</v>
      </c>
      <c r="U1181">
        <v>-582.64800000000002</v>
      </c>
      <c r="V1181">
        <v>1</v>
      </c>
      <c r="W1181">
        <v>113.44</v>
      </c>
      <c r="X1181">
        <v>85827</v>
      </c>
      <c r="Y1181" t="s">
        <v>3217</v>
      </c>
    </row>
    <row r="1182" spans="1:25" x14ac:dyDescent="0.2">
      <c r="A1182">
        <v>1889</v>
      </c>
      <c r="B1182" t="s">
        <v>2166</v>
      </c>
      <c r="C1182" t="s">
        <v>23</v>
      </c>
      <c r="D1182">
        <v>0.09</v>
      </c>
      <c r="E1182">
        <v>78.8</v>
      </c>
      <c r="F1182">
        <v>35</v>
      </c>
      <c r="G1182" t="s">
        <v>14</v>
      </c>
      <c r="H1182" t="s">
        <v>47</v>
      </c>
      <c r="I1182" t="s">
        <v>24</v>
      </c>
      <c r="J1182" t="s">
        <v>54</v>
      </c>
      <c r="K1182" t="s">
        <v>40</v>
      </c>
      <c r="L1182" t="s">
        <v>2167</v>
      </c>
      <c r="M1182">
        <v>0.83</v>
      </c>
      <c r="N1182" t="s">
        <v>8</v>
      </c>
      <c r="O1182" t="s">
        <v>87</v>
      </c>
      <c r="P1182" t="s">
        <v>293</v>
      </c>
      <c r="Q1182" t="s">
        <v>1283</v>
      </c>
      <c r="R1182">
        <v>45429</v>
      </c>
      <c r="S1182">
        <v>42111</v>
      </c>
      <c r="T1182">
        <v>42115</v>
      </c>
      <c r="U1182">
        <v>-1025.0172</v>
      </c>
      <c r="V1182">
        <v>14</v>
      </c>
      <c r="W1182">
        <v>1059.3800000000001</v>
      </c>
      <c r="X1182">
        <v>90631</v>
      </c>
      <c r="Y1182" t="s">
        <v>3218</v>
      </c>
    </row>
    <row r="1183" spans="1:25" x14ac:dyDescent="0.2">
      <c r="A1183">
        <v>2593</v>
      </c>
      <c r="B1183" t="s">
        <v>1571</v>
      </c>
      <c r="C1183" t="s">
        <v>23</v>
      </c>
      <c r="D1183">
        <v>0.02</v>
      </c>
      <c r="E1183">
        <v>419.19</v>
      </c>
      <c r="F1183">
        <v>19.989999999999998</v>
      </c>
      <c r="G1183" t="s">
        <v>14</v>
      </c>
      <c r="H1183" t="s">
        <v>70</v>
      </c>
      <c r="I1183" t="s">
        <v>24</v>
      </c>
      <c r="J1183" t="s">
        <v>54</v>
      </c>
      <c r="K1183" t="s">
        <v>49</v>
      </c>
      <c r="L1183" t="s">
        <v>2168</v>
      </c>
      <c r="M1183">
        <v>0.57999999999999996</v>
      </c>
      <c r="N1183" t="s">
        <v>8</v>
      </c>
      <c r="O1183" t="s">
        <v>9</v>
      </c>
      <c r="P1183" t="s">
        <v>51</v>
      </c>
      <c r="Q1183" t="s">
        <v>1573</v>
      </c>
      <c r="R1183">
        <v>30605</v>
      </c>
      <c r="S1183">
        <v>42111</v>
      </c>
      <c r="T1183">
        <v>42111</v>
      </c>
      <c r="U1183">
        <v>-39.606000000000002</v>
      </c>
      <c r="V1183">
        <v>10</v>
      </c>
      <c r="W1183">
        <v>4354.55</v>
      </c>
      <c r="X1183">
        <v>87772</v>
      </c>
      <c r="Y1183" t="s">
        <v>3215</v>
      </c>
    </row>
    <row r="1184" spans="1:25" x14ac:dyDescent="0.2">
      <c r="A1184">
        <v>377</v>
      </c>
      <c r="B1184" t="s">
        <v>2169</v>
      </c>
      <c r="C1184" t="s">
        <v>92</v>
      </c>
      <c r="D1184">
        <v>0.03</v>
      </c>
      <c r="E1184">
        <v>25.98</v>
      </c>
      <c r="F1184">
        <v>5.37</v>
      </c>
      <c r="G1184" t="s">
        <v>14</v>
      </c>
      <c r="H1184" t="s">
        <v>15</v>
      </c>
      <c r="I1184" t="s">
        <v>24</v>
      </c>
      <c r="J1184" t="s">
        <v>71</v>
      </c>
      <c r="K1184" t="s">
        <v>120</v>
      </c>
      <c r="L1184" t="s">
        <v>2170</v>
      </c>
      <c r="M1184">
        <v>0.5</v>
      </c>
      <c r="N1184" t="s">
        <v>8</v>
      </c>
      <c r="O1184" t="s">
        <v>28</v>
      </c>
      <c r="P1184" t="s">
        <v>79</v>
      </c>
      <c r="Q1184" t="s">
        <v>2171</v>
      </c>
      <c r="R1184">
        <v>60510</v>
      </c>
      <c r="S1184">
        <v>42111</v>
      </c>
      <c r="T1184">
        <v>42111</v>
      </c>
      <c r="U1184">
        <v>250.0376</v>
      </c>
      <c r="V1184">
        <v>17</v>
      </c>
      <c r="W1184">
        <v>460.87</v>
      </c>
      <c r="X1184">
        <v>89579</v>
      </c>
      <c r="Y1184" t="s">
        <v>3216</v>
      </c>
    </row>
    <row r="1185" spans="1:25" x14ac:dyDescent="0.2">
      <c r="A1185">
        <v>2004</v>
      </c>
      <c r="B1185" t="s">
        <v>2172</v>
      </c>
      <c r="C1185" t="s">
        <v>92</v>
      </c>
      <c r="D1185">
        <v>0.06</v>
      </c>
      <c r="E1185">
        <v>4.24</v>
      </c>
      <c r="F1185">
        <v>5.41</v>
      </c>
      <c r="G1185" t="s">
        <v>14</v>
      </c>
      <c r="H1185" t="s">
        <v>47</v>
      </c>
      <c r="I1185" t="s">
        <v>24</v>
      </c>
      <c r="J1185" t="s">
        <v>48</v>
      </c>
      <c r="K1185" t="s">
        <v>49</v>
      </c>
      <c r="L1185" t="s">
        <v>1647</v>
      </c>
      <c r="M1185">
        <v>0.35</v>
      </c>
      <c r="N1185" t="s">
        <v>8</v>
      </c>
      <c r="O1185" t="s">
        <v>35</v>
      </c>
      <c r="P1185" t="s">
        <v>253</v>
      </c>
      <c r="Q1185" t="s">
        <v>892</v>
      </c>
      <c r="R1185">
        <v>59715</v>
      </c>
      <c r="S1185">
        <v>42111</v>
      </c>
      <c r="T1185">
        <v>42113</v>
      </c>
      <c r="U1185">
        <v>-78.916679999999999</v>
      </c>
      <c r="V1185">
        <v>10</v>
      </c>
      <c r="W1185">
        <v>45</v>
      </c>
      <c r="X1185">
        <v>91277</v>
      </c>
      <c r="Y1185" t="s">
        <v>3217</v>
      </c>
    </row>
    <row r="1186" spans="1:25" x14ac:dyDescent="0.2">
      <c r="A1186">
        <v>2004</v>
      </c>
      <c r="B1186" t="s">
        <v>2172</v>
      </c>
      <c r="C1186" t="s">
        <v>92</v>
      </c>
      <c r="D1186">
        <v>0.04</v>
      </c>
      <c r="E1186">
        <v>6783.02</v>
      </c>
      <c r="F1186">
        <v>24.49</v>
      </c>
      <c r="G1186" t="s">
        <v>14</v>
      </c>
      <c r="H1186" t="s">
        <v>47</v>
      </c>
      <c r="I1186" t="s">
        <v>16</v>
      </c>
      <c r="J1186" t="s">
        <v>32</v>
      </c>
      <c r="K1186" t="s">
        <v>40</v>
      </c>
      <c r="L1186" t="s">
        <v>290</v>
      </c>
      <c r="M1186">
        <v>0.39</v>
      </c>
      <c r="N1186" t="s">
        <v>8</v>
      </c>
      <c r="O1186" t="s">
        <v>35</v>
      </c>
      <c r="P1186" t="s">
        <v>253</v>
      </c>
      <c r="Q1186" t="s">
        <v>892</v>
      </c>
      <c r="R1186">
        <v>59715</v>
      </c>
      <c r="S1186">
        <v>42111</v>
      </c>
      <c r="T1186">
        <v>42113</v>
      </c>
      <c r="U1186">
        <v>-13562.637408000001</v>
      </c>
      <c r="V1186">
        <v>1</v>
      </c>
      <c r="W1186">
        <v>6569.07</v>
      </c>
      <c r="X1186">
        <v>91277</v>
      </c>
      <c r="Y1186" t="s">
        <v>3217</v>
      </c>
    </row>
    <row r="1187" spans="1:25" x14ac:dyDescent="0.2">
      <c r="A1187">
        <v>507</v>
      </c>
      <c r="B1187" t="s">
        <v>2173</v>
      </c>
      <c r="C1187" t="s">
        <v>1</v>
      </c>
      <c r="D1187">
        <v>0.01</v>
      </c>
      <c r="E1187">
        <v>55.98</v>
      </c>
      <c r="F1187">
        <v>4.8600000000000003</v>
      </c>
      <c r="G1187" t="s">
        <v>63</v>
      </c>
      <c r="H1187" t="s">
        <v>70</v>
      </c>
      <c r="I1187" t="s">
        <v>24</v>
      </c>
      <c r="J1187" t="s">
        <v>64</v>
      </c>
      <c r="K1187" t="s">
        <v>49</v>
      </c>
      <c r="L1187" t="s">
        <v>1691</v>
      </c>
      <c r="M1187">
        <v>0.36</v>
      </c>
      <c r="N1187" t="s">
        <v>8</v>
      </c>
      <c r="O1187" t="s">
        <v>9</v>
      </c>
      <c r="P1187" t="s">
        <v>364</v>
      </c>
      <c r="Q1187" t="s">
        <v>2174</v>
      </c>
      <c r="R1187">
        <v>42104</v>
      </c>
      <c r="S1187">
        <v>42112</v>
      </c>
      <c r="T1187">
        <v>42114</v>
      </c>
      <c r="U1187">
        <v>32.940899999999999</v>
      </c>
      <c r="V1187">
        <v>11</v>
      </c>
      <c r="W1187">
        <v>646.97</v>
      </c>
      <c r="X1187">
        <v>87357</v>
      </c>
      <c r="Y1187" t="s">
        <v>3215</v>
      </c>
    </row>
    <row r="1188" spans="1:25" x14ac:dyDescent="0.2">
      <c r="A1188">
        <v>507</v>
      </c>
      <c r="B1188" t="s">
        <v>2173</v>
      </c>
      <c r="C1188" t="s">
        <v>1</v>
      </c>
      <c r="D1188">
        <v>0.04</v>
      </c>
      <c r="E1188">
        <v>65.989999999999995</v>
      </c>
      <c r="F1188">
        <v>8.99</v>
      </c>
      <c r="G1188" t="s">
        <v>14</v>
      </c>
      <c r="H1188" t="s">
        <v>70</v>
      </c>
      <c r="I1188" t="s">
        <v>16</v>
      </c>
      <c r="J1188" t="s">
        <v>111</v>
      </c>
      <c r="K1188" t="s">
        <v>49</v>
      </c>
      <c r="L1188" t="s">
        <v>1840</v>
      </c>
      <c r="M1188">
        <v>0.56000000000000005</v>
      </c>
      <c r="N1188" t="s">
        <v>8</v>
      </c>
      <c r="O1188" t="s">
        <v>9</v>
      </c>
      <c r="P1188" t="s">
        <v>364</v>
      </c>
      <c r="Q1188" t="s">
        <v>2174</v>
      </c>
      <c r="R1188">
        <v>42104</v>
      </c>
      <c r="S1188">
        <v>42112</v>
      </c>
      <c r="T1188">
        <v>42113</v>
      </c>
      <c r="U1188">
        <v>131.334</v>
      </c>
      <c r="V1188">
        <v>17</v>
      </c>
      <c r="W1188">
        <v>946.29</v>
      </c>
      <c r="X1188">
        <v>87357</v>
      </c>
      <c r="Y1188" t="s">
        <v>3215</v>
      </c>
    </row>
    <row r="1189" spans="1:25" x14ac:dyDescent="0.2">
      <c r="A1189">
        <v>665</v>
      </c>
      <c r="B1189" t="s">
        <v>527</v>
      </c>
      <c r="C1189" t="s">
        <v>1</v>
      </c>
      <c r="D1189">
        <v>0.02</v>
      </c>
      <c r="E1189">
        <v>130.97999999999999</v>
      </c>
      <c r="F1189">
        <v>30</v>
      </c>
      <c r="G1189" t="s">
        <v>2</v>
      </c>
      <c r="H1189" t="s">
        <v>70</v>
      </c>
      <c r="I1189" t="s">
        <v>4</v>
      </c>
      <c r="J1189" t="s">
        <v>85</v>
      </c>
      <c r="K1189" t="s">
        <v>33</v>
      </c>
      <c r="L1189" t="s">
        <v>2175</v>
      </c>
      <c r="M1189">
        <v>0.78</v>
      </c>
      <c r="N1189" t="s">
        <v>8</v>
      </c>
      <c r="O1189" t="s">
        <v>9</v>
      </c>
      <c r="P1189" t="s">
        <v>376</v>
      </c>
      <c r="Q1189" t="s">
        <v>528</v>
      </c>
      <c r="R1189">
        <v>37130</v>
      </c>
      <c r="S1189">
        <v>42112</v>
      </c>
      <c r="T1189">
        <v>42113</v>
      </c>
      <c r="U1189">
        <v>90.762</v>
      </c>
      <c r="V1189">
        <v>6</v>
      </c>
      <c r="W1189">
        <v>793.39</v>
      </c>
      <c r="X1189">
        <v>88678</v>
      </c>
      <c r="Y1189" t="s">
        <v>3215</v>
      </c>
    </row>
    <row r="1190" spans="1:25" x14ac:dyDescent="0.2">
      <c r="A1190">
        <v>1959</v>
      </c>
      <c r="B1190" t="s">
        <v>685</v>
      </c>
      <c r="C1190" t="s">
        <v>23</v>
      </c>
      <c r="D1190">
        <v>0.02</v>
      </c>
      <c r="E1190">
        <v>9.99</v>
      </c>
      <c r="F1190">
        <v>11.59</v>
      </c>
      <c r="G1190" t="s">
        <v>14</v>
      </c>
      <c r="H1190" t="s">
        <v>47</v>
      </c>
      <c r="I1190" t="s">
        <v>24</v>
      </c>
      <c r="J1190" t="s">
        <v>64</v>
      </c>
      <c r="K1190" t="s">
        <v>49</v>
      </c>
      <c r="L1190" t="s">
        <v>2176</v>
      </c>
      <c r="M1190">
        <v>0.4</v>
      </c>
      <c r="N1190" t="s">
        <v>8</v>
      </c>
      <c r="O1190" t="s">
        <v>9</v>
      </c>
      <c r="P1190" t="s">
        <v>99</v>
      </c>
      <c r="Q1190" t="s">
        <v>104</v>
      </c>
      <c r="R1190">
        <v>33916</v>
      </c>
      <c r="S1190">
        <v>42112</v>
      </c>
      <c r="T1190">
        <v>42121</v>
      </c>
      <c r="U1190">
        <v>-171.15770000000001</v>
      </c>
      <c r="V1190">
        <v>43</v>
      </c>
      <c r="W1190">
        <v>475.42</v>
      </c>
      <c r="X1190">
        <v>26342</v>
      </c>
      <c r="Y1190" t="s">
        <v>3215</v>
      </c>
    </row>
    <row r="1191" spans="1:25" x14ac:dyDescent="0.2">
      <c r="A1191">
        <v>1959</v>
      </c>
      <c r="B1191" t="s">
        <v>685</v>
      </c>
      <c r="C1191" t="s">
        <v>23</v>
      </c>
      <c r="D1191">
        <v>0.02</v>
      </c>
      <c r="E1191">
        <v>48.04</v>
      </c>
      <c r="F1191">
        <v>5.79</v>
      </c>
      <c r="G1191" t="s">
        <v>14</v>
      </c>
      <c r="H1191" t="s">
        <v>47</v>
      </c>
      <c r="I1191" t="s">
        <v>24</v>
      </c>
      <c r="J1191" t="s">
        <v>64</v>
      </c>
      <c r="K1191" t="s">
        <v>49</v>
      </c>
      <c r="L1191" t="s">
        <v>2177</v>
      </c>
      <c r="M1191">
        <v>0.37</v>
      </c>
      <c r="N1191" t="s">
        <v>8</v>
      </c>
      <c r="O1191" t="s">
        <v>9</v>
      </c>
      <c r="P1191" t="s">
        <v>99</v>
      </c>
      <c r="Q1191" t="s">
        <v>104</v>
      </c>
      <c r="R1191">
        <v>33916</v>
      </c>
      <c r="S1191">
        <v>42112</v>
      </c>
      <c r="T1191">
        <v>42117</v>
      </c>
      <c r="U1191">
        <v>624.23900000000003</v>
      </c>
      <c r="V1191">
        <v>74</v>
      </c>
      <c r="W1191">
        <v>3598.82</v>
      </c>
      <c r="X1191">
        <v>26342</v>
      </c>
      <c r="Y1191" t="s">
        <v>3215</v>
      </c>
    </row>
    <row r="1192" spans="1:25" x14ac:dyDescent="0.2">
      <c r="A1192">
        <v>1959</v>
      </c>
      <c r="B1192" t="s">
        <v>685</v>
      </c>
      <c r="C1192" t="s">
        <v>23</v>
      </c>
      <c r="D1192">
        <v>0.04</v>
      </c>
      <c r="E1192">
        <v>6.68</v>
      </c>
      <c r="F1192">
        <v>4.91</v>
      </c>
      <c r="G1192" t="s">
        <v>14</v>
      </c>
      <c r="H1192" t="s">
        <v>47</v>
      </c>
      <c r="I1192" t="s">
        <v>24</v>
      </c>
      <c r="J1192" t="s">
        <v>64</v>
      </c>
      <c r="K1192" t="s">
        <v>49</v>
      </c>
      <c r="L1192" t="s">
        <v>252</v>
      </c>
      <c r="M1192">
        <v>0.37</v>
      </c>
      <c r="N1192" t="s">
        <v>8</v>
      </c>
      <c r="O1192" t="s">
        <v>9</v>
      </c>
      <c r="P1192" t="s">
        <v>99</v>
      </c>
      <c r="Q1192" t="s">
        <v>104</v>
      </c>
      <c r="R1192">
        <v>33916</v>
      </c>
      <c r="S1192">
        <v>42112</v>
      </c>
      <c r="T1192">
        <v>42119</v>
      </c>
      <c r="U1192">
        <v>-14.3241</v>
      </c>
      <c r="V1192">
        <v>5</v>
      </c>
      <c r="W1192">
        <v>41.22</v>
      </c>
      <c r="X1192">
        <v>26342</v>
      </c>
      <c r="Y1192" t="s">
        <v>3215</v>
      </c>
    </row>
    <row r="1193" spans="1:25" x14ac:dyDescent="0.2">
      <c r="A1193">
        <v>1962</v>
      </c>
      <c r="B1193" t="s">
        <v>2178</v>
      </c>
      <c r="C1193" t="s">
        <v>23</v>
      </c>
      <c r="D1193">
        <v>0.02</v>
      </c>
      <c r="E1193">
        <v>48.04</v>
      </c>
      <c r="F1193">
        <v>5.79</v>
      </c>
      <c r="G1193" t="s">
        <v>14</v>
      </c>
      <c r="H1193" t="s">
        <v>47</v>
      </c>
      <c r="I1193" t="s">
        <v>24</v>
      </c>
      <c r="J1193" t="s">
        <v>64</v>
      </c>
      <c r="K1193" t="s">
        <v>49</v>
      </c>
      <c r="L1193" t="s">
        <v>2177</v>
      </c>
      <c r="M1193">
        <v>0.37</v>
      </c>
      <c r="N1193" t="s">
        <v>8</v>
      </c>
      <c r="O1193" t="s">
        <v>28</v>
      </c>
      <c r="P1193" t="s">
        <v>265</v>
      </c>
      <c r="Q1193" t="s">
        <v>2179</v>
      </c>
      <c r="R1193">
        <v>48601</v>
      </c>
      <c r="S1193">
        <v>42112</v>
      </c>
      <c r="T1193">
        <v>42117</v>
      </c>
      <c r="U1193">
        <v>604.01909999999998</v>
      </c>
      <c r="V1193">
        <v>18</v>
      </c>
      <c r="W1193">
        <v>875.39</v>
      </c>
      <c r="X1193">
        <v>88857</v>
      </c>
      <c r="Y1193" t="s">
        <v>3216</v>
      </c>
    </row>
    <row r="1194" spans="1:25" x14ac:dyDescent="0.2">
      <c r="A1194">
        <v>1962</v>
      </c>
      <c r="B1194" t="s">
        <v>2178</v>
      </c>
      <c r="C1194" t="s">
        <v>23</v>
      </c>
      <c r="D1194">
        <v>0.04</v>
      </c>
      <c r="E1194">
        <v>6.68</v>
      </c>
      <c r="F1194">
        <v>4.91</v>
      </c>
      <c r="G1194" t="s">
        <v>14</v>
      </c>
      <c r="H1194" t="s">
        <v>47</v>
      </c>
      <c r="I1194" t="s">
        <v>24</v>
      </c>
      <c r="J1194" t="s">
        <v>64</v>
      </c>
      <c r="K1194" t="s">
        <v>49</v>
      </c>
      <c r="L1194" t="s">
        <v>252</v>
      </c>
      <c r="M1194">
        <v>0.37</v>
      </c>
      <c r="N1194" t="s">
        <v>8</v>
      </c>
      <c r="O1194" t="s">
        <v>28</v>
      </c>
      <c r="P1194" t="s">
        <v>265</v>
      </c>
      <c r="Q1194" t="s">
        <v>2179</v>
      </c>
      <c r="R1194">
        <v>48601</v>
      </c>
      <c r="S1194">
        <v>42112</v>
      </c>
      <c r="T1194">
        <v>42119</v>
      </c>
      <c r="U1194">
        <v>-11.631600000000001</v>
      </c>
      <c r="V1194">
        <v>1</v>
      </c>
      <c r="W1194">
        <v>8.24</v>
      </c>
      <c r="X1194">
        <v>88857</v>
      </c>
      <c r="Y1194" t="s">
        <v>3216</v>
      </c>
    </row>
    <row r="1195" spans="1:25" x14ac:dyDescent="0.2">
      <c r="A1195">
        <v>1826</v>
      </c>
      <c r="B1195" t="s">
        <v>2180</v>
      </c>
      <c r="C1195" t="s">
        <v>92</v>
      </c>
      <c r="D1195">
        <v>0.1</v>
      </c>
      <c r="E1195">
        <v>52.99</v>
      </c>
      <c r="F1195">
        <v>19.989999999999998</v>
      </c>
      <c r="G1195" t="s">
        <v>63</v>
      </c>
      <c r="H1195" t="s">
        <v>70</v>
      </c>
      <c r="I1195" t="s">
        <v>24</v>
      </c>
      <c r="J1195" t="s">
        <v>54</v>
      </c>
      <c r="K1195" t="s">
        <v>49</v>
      </c>
      <c r="L1195" t="s">
        <v>2181</v>
      </c>
      <c r="M1195">
        <v>0.81</v>
      </c>
      <c r="N1195" t="s">
        <v>8</v>
      </c>
      <c r="O1195" t="s">
        <v>28</v>
      </c>
      <c r="P1195" t="s">
        <v>189</v>
      </c>
      <c r="Q1195" t="s">
        <v>2182</v>
      </c>
      <c r="R1195">
        <v>52722</v>
      </c>
      <c r="S1195">
        <v>42112</v>
      </c>
      <c r="T1195">
        <v>42113</v>
      </c>
      <c r="U1195">
        <v>-517.16999999999996</v>
      </c>
      <c r="V1195">
        <v>7</v>
      </c>
      <c r="W1195">
        <v>337.59</v>
      </c>
      <c r="X1195">
        <v>86958</v>
      </c>
      <c r="Y1195" t="s">
        <v>3216</v>
      </c>
    </row>
    <row r="1196" spans="1:25" x14ac:dyDescent="0.2">
      <c r="A1196">
        <v>1827</v>
      </c>
      <c r="B1196" t="s">
        <v>1242</v>
      </c>
      <c r="C1196" t="s">
        <v>92</v>
      </c>
      <c r="D1196">
        <v>7.0000000000000007E-2</v>
      </c>
      <c r="E1196">
        <v>100.98</v>
      </c>
      <c r="F1196">
        <v>57.38</v>
      </c>
      <c r="G1196" t="s">
        <v>2</v>
      </c>
      <c r="H1196" t="s">
        <v>70</v>
      </c>
      <c r="I1196" t="s">
        <v>4</v>
      </c>
      <c r="J1196" t="s">
        <v>93</v>
      </c>
      <c r="K1196" t="s">
        <v>6</v>
      </c>
      <c r="L1196" t="s">
        <v>2183</v>
      </c>
      <c r="M1196">
        <v>0.78</v>
      </c>
      <c r="N1196" t="s">
        <v>8</v>
      </c>
      <c r="O1196" t="s">
        <v>28</v>
      </c>
      <c r="P1196" t="s">
        <v>189</v>
      </c>
      <c r="Q1196" t="s">
        <v>904</v>
      </c>
      <c r="R1196">
        <v>52601</v>
      </c>
      <c r="S1196">
        <v>42112</v>
      </c>
      <c r="T1196">
        <v>42115</v>
      </c>
      <c r="U1196">
        <v>-429.86</v>
      </c>
      <c r="V1196">
        <v>2</v>
      </c>
      <c r="W1196">
        <v>215.32</v>
      </c>
      <c r="X1196">
        <v>86958</v>
      </c>
      <c r="Y1196" t="s">
        <v>3216</v>
      </c>
    </row>
    <row r="1197" spans="1:25" x14ac:dyDescent="0.2">
      <c r="A1197">
        <v>1827</v>
      </c>
      <c r="B1197" t="s">
        <v>1242</v>
      </c>
      <c r="C1197" t="s">
        <v>92</v>
      </c>
      <c r="D1197">
        <v>0.03</v>
      </c>
      <c r="E1197">
        <v>85.99</v>
      </c>
      <c r="F1197">
        <v>0.99</v>
      </c>
      <c r="G1197" t="s">
        <v>14</v>
      </c>
      <c r="H1197" t="s">
        <v>70</v>
      </c>
      <c r="I1197" t="s">
        <v>16</v>
      </c>
      <c r="J1197" t="s">
        <v>111</v>
      </c>
      <c r="K1197" t="s">
        <v>26</v>
      </c>
      <c r="L1197" t="s">
        <v>1152</v>
      </c>
      <c r="M1197">
        <v>0.55000000000000004</v>
      </c>
      <c r="N1197" t="s">
        <v>8</v>
      </c>
      <c r="O1197" t="s">
        <v>28</v>
      </c>
      <c r="P1197" t="s">
        <v>189</v>
      </c>
      <c r="Q1197" t="s">
        <v>904</v>
      </c>
      <c r="R1197">
        <v>52601</v>
      </c>
      <c r="S1197">
        <v>42112</v>
      </c>
      <c r="T1197">
        <v>42114</v>
      </c>
      <c r="U1197">
        <v>264.16649999999998</v>
      </c>
      <c r="V1197">
        <v>5</v>
      </c>
      <c r="W1197">
        <v>382.85</v>
      </c>
      <c r="X1197">
        <v>86958</v>
      </c>
      <c r="Y1197" t="s">
        <v>3216</v>
      </c>
    </row>
    <row r="1198" spans="1:25" x14ac:dyDescent="0.2">
      <c r="A1198">
        <v>2097</v>
      </c>
      <c r="B1198" t="s">
        <v>2184</v>
      </c>
      <c r="C1198" t="s">
        <v>92</v>
      </c>
      <c r="D1198">
        <v>0.1</v>
      </c>
      <c r="E1198">
        <v>300.97000000000003</v>
      </c>
      <c r="F1198">
        <v>7.18</v>
      </c>
      <c r="G1198" t="s">
        <v>14</v>
      </c>
      <c r="H1198" t="s">
        <v>47</v>
      </c>
      <c r="I1198" t="s">
        <v>16</v>
      </c>
      <c r="J1198" t="s">
        <v>17</v>
      </c>
      <c r="K1198" t="s">
        <v>49</v>
      </c>
      <c r="L1198" t="s">
        <v>2185</v>
      </c>
      <c r="M1198">
        <v>0.48</v>
      </c>
      <c r="N1198" t="s">
        <v>8</v>
      </c>
      <c r="O1198" t="s">
        <v>9</v>
      </c>
      <c r="P1198" t="s">
        <v>247</v>
      </c>
      <c r="Q1198" t="s">
        <v>248</v>
      </c>
      <c r="R1198">
        <v>29915</v>
      </c>
      <c r="S1198">
        <v>42112</v>
      </c>
      <c r="T1198">
        <v>42113</v>
      </c>
      <c r="U1198">
        <v>138.018</v>
      </c>
      <c r="V1198">
        <v>4</v>
      </c>
      <c r="W1198">
        <v>1094.33</v>
      </c>
      <c r="X1198">
        <v>87889</v>
      </c>
      <c r="Y1198" t="s">
        <v>3215</v>
      </c>
    </row>
    <row r="1199" spans="1:25" x14ac:dyDescent="0.2">
      <c r="A1199">
        <v>2098</v>
      </c>
      <c r="B1199" t="s">
        <v>2186</v>
      </c>
      <c r="C1199" t="s">
        <v>92</v>
      </c>
      <c r="D1199">
        <v>0.06</v>
      </c>
      <c r="E1199">
        <v>39.89</v>
      </c>
      <c r="F1199">
        <v>3.04</v>
      </c>
      <c r="G1199" t="s">
        <v>14</v>
      </c>
      <c r="H1199" t="s">
        <v>47</v>
      </c>
      <c r="I1199" t="s">
        <v>4</v>
      </c>
      <c r="J1199" t="s">
        <v>102</v>
      </c>
      <c r="K1199" t="s">
        <v>26</v>
      </c>
      <c r="L1199" t="s">
        <v>2187</v>
      </c>
      <c r="M1199">
        <v>0.53</v>
      </c>
      <c r="N1199" t="s">
        <v>8</v>
      </c>
      <c r="O1199" t="s">
        <v>9</v>
      </c>
      <c r="P1199" t="s">
        <v>247</v>
      </c>
      <c r="Q1199" t="s">
        <v>2188</v>
      </c>
      <c r="R1199">
        <v>29464</v>
      </c>
      <c r="S1199">
        <v>42112</v>
      </c>
      <c r="T1199">
        <v>42114</v>
      </c>
      <c r="U1199">
        <v>38.874000000000002</v>
      </c>
      <c r="V1199">
        <v>10</v>
      </c>
      <c r="W1199">
        <v>389.97</v>
      </c>
      <c r="X1199">
        <v>87889</v>
      </c>
      <c r="Y1199" t="s">
        <v>3215</v>
      </c>
    </row>
    <row r="1200" spans="1:25" x14ac:dyDescent="0.2">
      <c r="A1200">
        <v>2655</v>
      </c>
      <c r="B1200" t="s">
        <v>2052</v>
      </c>
      <c r="C1200" t="s">
        <v>92</v>
      </c>
      <c r="D1200">
        <v>0.09</v>
      </c>
      <c r="E1200">
        <v>89.99</v>
      </c>
      <c r="F1200">
        <v>42</v>
      </c>
      <c r="G1200" t="s">
        <v>2</v>
      </c>
      <c r="H1200" t="s">
        <v>15</v>
      </c>
      <c r="I1200" t="s">
        <v>4</v>
      </c>
      <c r="J1200" t="s">
        <v>85</v>
      </c>
      <c r="K1200" t="s">
        <v>33</v>
      </c>
      <c r="L1200" t="s">
        <v>1187</v>
      </c>
      <c r="M1200">
        <v>0.66</v>
      </c>
      <c r="N1200" t="s">
        <v>8</v>
      </c>
      <c r="O1200" t="s">
        <v>9</v>
      </c>
      <c r="P1200" t="s">
        <v>51</v>
      </c>
      <c r="Q1200" t="s">
        <v>337</v>
      </c>
      <c r="R1200">
        <v>30318</v>
      </c>
      <c r="S1200">
        <v>42112</v>
      </c>
      <c r="T1200">
        <v>42112</v>
      </c>
      <c r="U1200">
        <v>223.416</v>
      </c>
      <c r="V1200">
        <v>6</v>
      </c>
      <c r="W1200">
        <v>511.25</v>
      </c>
      <c r="X1200">
        <v>86063</v>
      </c>
      <c r="Y1200" t="s">
        <v>3215</v>
      </c>
    </row>
    <row r="1201" spans="1:25" x14ac:dyDescent="0.2">
      <c r="A1201">
        <v>3155</v>
      </c>
      <c r="B1201" t="s">
        <v>618</v>
      </c>
      <c r="C1201" t="s">
        <v>1</v>
      </c>
      <c r="D1201">
        <v>0.05</v>
      </c>
      <c r="E1201">
        <v>159.99</v>
      </c>
      <c r="F1201">
        <v>5.5</v>
      </c>
      <c r="G1201" t="s">
        <v>14</v>
      </c>
      <c r="H1201" t="s">
        <v>15</v>
      </c>
      <c r="I1201" t="s">
        <v>16</v>
      </c>
      <c r="J1201" t="s">
        <v>17</v>
      </c>
      <c r="K1201" t="s">
        <v>49</v>
      </c>
      <c r="L1201" t="s">
        <v>2189</v>
      </c>
      <c r="M1201">
        <v>0.49</v>
      </c>
      <c r="N1201" t="s">
        <v>8</v>
      </c>
      <c r="O1201" t="s">
        <v>9</v>
      </c>
      <c r="P1201" t="s">
        <v>99</v>
      </c>
      <c r="Q1201" t="s">
        <v>308</v>
      </c>
      <c r="R1201">
        <v>32771</v>
      </c>
      <c r="S1201">
        <v>42113</v>
      </c>
      <c r="T1201">
        <v>42115</v>
      </c>
      <c r="U1201">
        <v>12.263999999999999</v>
      </c>
      <c r="V1201">
        <v>23</v>
      </c>
      <c r="W1201">
        <v>3600.65</v>
      </c>
      <c r="X1201">
        <v>86902</v>
      </c>
      <c r="Y1201" t="s">
        <v>3215</v>
      </c>
    </row>
    <row r="1202" spans="1:25" x14ac:dyDescent="0.2">
      <c r="A1202">
        <v>1836</v>
      </c>
      <c r="B1202" t="s">
        <v>2190</v>
      </c>
      <c r="C1202" t="s">
        <v>13</v>
      </c>
      <c r="D1202">
        <v>0.01</v>
      </c>
      <c r="E1202">
        <v>155.99</v>
      </c>
      <c r="F1202">
        <v>8.99</v>
      </c>
      <c r="G1202" t="s">
        <v>63</v>
      </c>
      <c r="H1202" t="s">
        <v>70</v>
      </c>
      <c r="I1202" t="s">
        <v>16</v>
      </c>
      <c r="J1202" t="s">
        <v>111</v>
      </c>
      <c r="K1202" t="s">
        <v>49</v>
      </c>
      <c r="L1202" t="s">
        <v>1273</v>
      </c>
      <c r="M1202">
        <v>0.57999999999999996</v>
      </c>
      <c r="N1202" t="s">
        <v>8</v>
      </c>
      <c r="O1202" t="s">
        <v>35</v>
      </c>
      <c r="P1202" t="s">
        <v>66</v>
      </c>
      <c r="Q1202" t="s">
        <v>917</v>
      </c>
      <c r="R1202">
        <v>94110</v>
      </c>
      <c r="S1202">
        <v>42113</v>
      </c>
      <c r="T1202">
        <v>42114</v>
      </c>
      <c r="U1202">
        <v>-219.07908</v>
      </c>
      <c r="V1202">
        <v>5</v>
      </c>
      <c r="W1202">
        <v>675.83</v>
      </c>
      <c r="X1202">
        <v>86600</v>
      </c>
      <c r="Y1202" t="s">
        <v>3217</v>
      </c>
    </row>
    <row r="1203" spans="1:25" x14ac:dyDescent="0.2">
      <c r="A1203">
        <v>1837</v>
      </c>
      <c r="B1203" t="s">
        <v>2191</v>
      </c>
      <c r="C1203" t="s">
        <v>13</v>
      </c>
      <c r="D1203">
        <v>0.01</v>
      </c>
      <c r="E1203">
        <v>5.98</v>
      </c>
      <c r="F1203">
        <v>5.46</v>
      </c>
      <c r="G1203" t="s">
        <v>14</v>
      </c>
      <c r="H1203" t="s">
        <v>70</v>
      </c>
      <c r="I1203" t="s">
        <v>24</v>
      </c>
      <c r="J1203" t="s">
        <v>64</v>
      </c>
      <c r="K1203" t="s">
        <v>49</v>
      </c>
      <c r="L1203" t="s">
        <v>1132</v>
      </c>
      <c r="M1203">
        <v>0.36</v>
      </c>
      <c r="N1203" t="s">
        <v>8</v>
      </c>
      <c r="O1203" t="s">
        <v>35</v>
      </c>
      <c r="P1203" t="s">
        <v>66</v>
      </c>
      <c r="Q1203" t="s">
        <v>2192</v>
      </c>
      <c r="R1203">
        <v>91776</v>
      </c>
      <c r="S1203">
        <v>42113</v>
      </c>
      <c r="T1203">
        <v>42115</v>
      </c>
      <c r="U1203">
        <v>-18.878399999999999</v>
      </c>
      <c r="V1203">
        <v>4</v>
      </c>
      <c r="W1203">
        <v>28</v>
      </c>
      <c r="X1203">
        <v>86600</v>
      </c>
      <c r="Y1203" t="s">
        <v>3217</v>
      </c>
    </row>
    <row r="1204" spans="1:25" x14ac:dyDescent="0.2">
      <c r="A1204">
        <v>2212</v>
      </c>
      <c r="B1204" t="s">
        <v>2193</v>
      </c>
      <c r="C1204" t="s">
        <v>13</v>
      </c>
      <c r="D1204">
        <v>0.09</v>
      </c>
      <c r="E1204">
        <v>199.99</v>
      </c>
      <c r="F1204">
        <v>24.49</v>
      </c>
      <c r="G1204" t="s">
        <v>63</v>
      </c>
      <c r="H1204" t="s">
        <v>47</v>
      </c>
      <c r="I1204" t="s">
        <v>16</v>
      </c>
      <c r="J1204" t="s">
        <v>39</v>
      </c>
      <c r="K1204" t="s">
        <v>40</v>
      </c>
      <c r="L1204" t="s">
        <v>723</v>
      </c>
      <c r="M1204">
        <v>0.46</v>
      </c>
      <c r="N1204" t="s">
        <v>8</v>
      </c>
      <c r="O1204" t="s">
        <v>87</v>
      </c>
      <c r="P1204" t="s">
        <v>394</v>
      </c>
      <c r="Q1204" t="s">
        <v>2194</v>
      </c>
      <c r="R1204">
        <v>21228</v>
      </c>
      <c r="S1204">
        <v>42113</v>
      </c>
      <c r="T1204">
        <v>42115</v>
      </c>
      <c r="U1204">
        <v>631.33000000000004</v>
      </c>
      <c r="V1204">
        <v>5</v>
      </c>
      <c r="W1204">
        <v>990.25</v>
      </c>
      <c r="X1204">
        <v>88029</v>
      </c>
      <c r="Y1204" t="s">
        <v>3218</v>
      </c>
    </row>
    <row r="1205" spans="1:25" x14ac:dyDescent="0.2">
      <c r="A1205">
        <v>152</v>
      </c>
      <c r="B1205" t="s">
        <v>481</v>
      </c>
      <c r="C1205" t="s">
        <v>23</v>
      </c>
      <c r="D1205">
        <v>0.01</v>
      </c>
      <c r="E1205">
        <v>79.52</v>
      </c>
      <c r="F1205">
        <v>48.2</v>
      </c>
      <c r="G1205" t="s">
        <v>14</v>
      </c>
      <c r="H1205" t="s">
        <v>47</v>
      </c>
      <c r="I1205" t="s">
        <v>4</v>
      </c>
      <c r="J1205" t="s">
        <v>102</v>
      </c>
      <c r="K1205" t="s">
        <v>120</v>
      </c>
      <c r="L1205" t="s">
        <v>2195</v>
      </c>
      <c r="M1205">
        <v>0.74</v>
      </c>
      <c r="N1205" t="s">
        <v>8</v>
      </c>
      <c r="O1205" t="s">
        <v>9</v>
      </c>
      <c r="P1205" t="s">
        <v>376</v>
      </c>
      <c r="Q1205" t="s">
        <v>483</v>
      </c>
      <c r="R1205">
        <v>37918</v>
      </c>
      <c r="S1205">
        <v>42113</v>
      </c>
      <c r="T1205">
        <v>42120</v>
      </c>
      <c r="U1205">
        <v>-40.683999999999997</v>
      </c>
      <c r="V1205">
        <v>8</v>
      </c>
      <c r="W1205">
        <v>667.84</v>
      </c>
      <c r="X1205">
        <v>89522</v>
      </c>
      <c r="Y1205" t="s">
        <v>3215</v>
      </c>
    </row>
    <row r="1206" spans="1:25" x14ac:dyDescent="0.2">
      <c r="A1206">
        <v>1933</v>
      </c>
      <c r="B1206" t="s">
        <v>2196</v>
      </c>
      <c r="C1206" t="s">
        <v>23</v>
      </c>
      <c r="D1206">
        <v>0.06</v>
      </c>
      <c r="E1206">
        <v>3.58</v>
      </c>
      <c r="F1206">
        <v>1.63</v>
      </c>
      <c r="G1206" t="s">
        <v>14</v>
      </c>
      <c r="H1206" t="s">
        <v>70</v>
      </c>
      <c r="I1206" t="s">
        <v>24</v>
      </c>
      <c r="J1206" t="s">
        <v>152</v>
      </c>
      <c r="K1206" t="s">
        <v>26</v>
      </c>
      <c r="L1206" t="s">
        <v>2197</v>
      </c>
      <c r="M1206">
        <v>0.36</v>
      </c>
      <c r="N1206" t="s">
        <v>8</v>
      </c>
      <c r="O1206" t="s">
        <v>28</v>
      </c>
      <c r="P1206" t="s">
        <v>163</v>
      </c>
      <c r="Q1206" t="s">
        <v>2198</v>
      </c>
      <c r="R1206">
        <v>75043</v>
      </c>
      <c r="S1206">
        <v>42113</v>
      </c>
      <c r="T1206">
        <v>42117</v>
      </c>
      <c r="U1206">
        <v>14</v>
      </c>
      <c r="V1206">
        <v>10</v>
      </c>
      <c r="W1206">
        <v>34.76</v>
      </c>
      <c r="X1206">
        <v>86687</v>
      </c>
      <c r="Y1206" t="s">
        <v>3216</v>
      </c>
    </row>
    <row r="1207" spans="1:25" x14ac:dyDescent="0.2">
      <c r="A1207">
        <v>1940</v>
      </c>
      <c r="B1207" t="s">
        <v>1771</v>
      </c>
      <c r="C1207" t="s">
        <v>23</v>
      </c>
      <c r="D1207">
        <v>0</v>
      </c>
      <c r="E1207">
        <v>78.650000000000006</v>
      </c>
      <c r="F1207">
        <v>13.99</v>
      </c>
      <c r="G1207" t="s">
        <v>14</v>
      </c>
      <c r="H1207" t="s">
        <v>70</v>
      </c>
      <c r="I1207" t="s">
        <v>24</v>
      </c>
      <c r="J1207" t="s">
        <v>71</v>
      </c>
      <c r="K1207" t="s">
        <v>120</v>
      </c>
      <c r="L1207" t="s">
        <v>1690</v>
      </c>
      <c r="M1207">
        <v>0.52</v>
      </c>
      <c r="N1207" t="s">
        <v>8</v>
      </c>
      <c r="O1207" t="s">
        <v>35</v>
      </c>
      <c r="P1207" t="s">
        <v>122</v>
      </c>
      <c r="Q1207" t="s">
        <v>123</v>
      </c>
      <c r="R1207">
        <v>84020</v>
      </c>
      <c r="S1207">
        <v>42113</v>
      </c>
      <c r="T1207">
        <v>42120</v>
      </c>
      <c r="U1207">
        <v>386.00670000000002</v>
      </c>
      <c r="V1207">
        <v>7</v>
      </c>
      <c r="W1207">
        <v>559.42999999999995</v>
      </c>
      <c r="X1207">
        <v>88871</v>
      </c>
      <c r="Y1207" t="s">
        <v>3217</v>
      </c>
    </row>
    <row r="1208" spans="1:25" x14ac:dyDescent="0.2">
      <c r="A1208">
        <v>1940</v>
      </c>
      <c r="B1208" t="s">
        <v>1771</v>
      </c>
      <c r="C1208" t="s">
        <v>23</v>
      </c>
      <c r="D1208">
        <v>0.08</v>
      </c>
      <c r="E1208">
        <v>122.99</v>
      </c>
      <c r="F1208">
        <v>70.2</v>
      </c>
      <c r="G1208" t="s">
        <v>2</v>
      </c>
      <c r="H1208" t="s">
        <v>70</v>
      </c>
      <c r="I1208" t="s">
        <v>4</v>
      </c>
      <c r="J1208" t="s">
        <v>85</v>
      </c>
      <c r="K1208" t="s">
        <v>33</v>
      </c>
      <c r="L1208" t="s">
        <v>780</v>
      </c>
      <c r="M1208">
        <v>0.74</v>
      </c>
      <c r="N1208" t="s">
        <v>8</v>
      </c>
      <c r="O1208" t="s">
        <v>35</v>
      </c>
      <c r="P1208" t="s">
        <v>122</v>
      </c>
      <c r="Q1208" t="s">
        <v>123</v>
      </c>
      <c r="R1208">
        <v>84020</v>
      </c>
      <c r="S1208">
        <v>42113</v>
      </c>
      <c r="T1208">
        <v>42118</v>
      </c>
      <c r="U1208">
        <v>-1867.97</v>
      </c>
      <c r="V1208">
        <v>10</v>
      </c>
      <c r="W1208">
        <v>1216.52</v>
      </c>
      <c r="X1208">
        <v>88871</v>
      </c>
      <c r="Y1208" t="s">
        <v>3217</v>
      </c>
    </row>
    <row r="1209" spans="1:25" x14ac:dyDescent="0.2">
      <c r="A1209">
        <v>2066</v>
      </c>
      <c r="B1209" t="s">
        <v>1848</v>
      </c>
      <c r="C1209" t="s">
        <v>23</v>
      </c>
      <c r="D1209">
        <v>0.1</v>
      </c>
      <c r="E1209">
        <v>4.24</v>
      </c>
      <c r="F1209">
        <v>5.41</v>
      </c>
      <c r="G1209" t="s">
        <v>14</v>
      </c>
      <c r="H1209" t="s">
        <v>70</v>
      </c>
      <c r="I1209" t="s">
        <v>24</v>
      </c>
      <c r="J1209" t="s">
        <v>48</v>
      </c>
      <c r="K1209" t="s">
        <v>49</v>
      </c>
      <c r="L1209" t="s">
        <v>1647</v>
      </c>
      <c r="M1209">
        <v>0.35</v>
      </c>
      <c r="N1209" t="s">
        <v>8</v>
      </c>
      <c r="O1209" t="s">
        <v>9</v>
      </c>
      <c r="P1209" t="s">
        <v>73</v>
      </c>
      <c r="Q1209" t="s">
        <v>1850</v>
      </c>
      <c r="R1209">
        <v>28079</v>
      </c>
      <c r="S1209">
        <v>42113</v>
      </c>
      <c r="T1209">
        <v>42117</v>
      </c>
      <c r="U1209">
        <v>-61.6</v>
      </c>
      <c r="V1209">
        <v>8</v>
      </c>
      <c r="W1209">
        <v>34.159999999999997</v>
      </c>
      <c r="X1209">
        <v>85835</v>
      </c>
      <c r="Y1209" t="s">
        <v>3215</v>
      </c>
    </row>
    <row r="1210" spans="1:25" x14ac:dyDescent="0.2">
      <c r="A1210">
        <v>2547</v>
      </c>
      <c r="B1210" t="s">
        <v>2199</v>
      </c>
      <c r="C1210" t="s">
        <v>23</v>
      </c>
      <c r="D1210">
        <v>7.0000000000000007E-2</v>
      </c>
      <c r="E1210">
        <v>6.48</v>
      </c>
      <c r="F1210">
        <v>9.5399999999999991</v>
      </c>
      <c r="G1210" t="s">
        <v>14</v>
      </c>
      <c r="H1210" t="s">
        <v>3</v>
      </c>
      <c r="I1210" t="s">
        <v>24</v>
      </c>
      <c r="J1210" t="s">
        <v>64</v>
      </c>
      <c r="K1210" t="s">
        <v>49</v>
      </c>
      <c r="L1210" t="s">
        <v>2200</v>
      </c>
      <c r="M1210">
        <v>0.37</v>
      </c>
      <c r="N1210" t="s">
        <v>8</v>
      </c>
      <c r="O1210" t="s">
        <v>9</v>
      </c>
      <c r="P1210" t="s">
        <v>218</v>
      </c>
      <c r="Q1210" t="s">
        <v>2201</v>
      </c>
      <c r="R1210">
        <v>23464</v>
      </c>
      <c r="S1210">
        <v>42113</v>
      </c>
      <c r="T1210">
        <v>42113</v>
      </c>
      <c r="U1210">
        <v>2.2320000000000002</v>
      </c>
      <c r="V1210">
        <v>1</v>
      </c>
      <c r="W1210">
        <v>10.86</v>
      </c>
      <c r="X1210">
        <v>87916</v>
      </c>
      <c r="Y1210" t="s">
        <v>3215</v>
      </c>
    </row>
    <row r="1211" spans="1:25" x14ac:dyDescent="0.2">
      <c r="A1211">
        <v>3380</v>
      </c>
      <c r="B1211" t="s">
        <v>2202</v>
      </c>
      <c r="C1211" t="s">
        <v>1</v>
      </c>
      <c r="D1211">
        <v>0.03</v>
      </c>
      <c r="E1211">
        <v>315.98</v>
      </c>
      <c r="F1211">
        <v>19.989999999999998</v>
      </c>
      <c r="G1211" t="s">
        <v>14</v>
      </c>
      <c r="H1211" t="s">
        <v>47</v>
      </c>
      <c r="I1211" t="s">
        <v>24</v>
      </c>
      <c r="J1211" t="s">
        <v>48</v>
      </c>
      <c r="K1211" t="s">
        <v>49</v>
      </c>
      <c r="L1211" t="s">
        <v>2203</v>
      </c>
      <c r="M1211">
        <v>0.38</v>
      </c>
      <c r="N1211" t="s">
        <v>8</v>
      </c>
      <c r="O1211" t="s">
        <v>9</v>
      </c>
      <c r="P1211" t="s">
        <v>51</v>
      </c>
      <c r="Q1211" t="s">
        <v>2204</v>
      </c>
      <c r="R1211">
        <v>30240</v>
      </c>
      <c r="S1211">
        <v>42114</v>
      </c>
      <c r="T1211">
        <v>42116</v>
      </c>
      <c r="U1211">
        <v>-4.4800000000000004</v>
      </c>
      <c r="V1211">
        <v>18</v>
      </c>
      <c r="W1211">
        <v>5572.18</v>
      </c>
      <c r="X1211">
        <v>88838</v>
      </c>
      <c r="Y1211" t="s">
        <v>3215</v>
      </c>
    </row>
    <row r="1212" spans="1:25" x14ac:dyDescent="0.2">
      <c r="A1212">
        <v>3380</v>
      </c>
      <c r="B1212" t="s">
        <v>2202</v>
      </c>
      <c r="C1212" t="s">
        <v>1</v>
      </c>
      <c r="D1212">
        <v>0.03</v>
      </c>
      <c r="E1212">
        <v>63.94</v>
      </c>
      <c r="F1212">
        <v>14.48</v>
      </c>
      <c r="G1212" t="s">
        <v>14</v>
      </c>
      <c r="H1212" t="s">
        <v>47</v>
      </c>
      <c r="I1212" t="s">
        <v>4</v>
      </c>
      <c r="J1212" t="s">
        <v>102</v>
      </c>
      <c r="K1212" t="s">
        <v>49</v>
      </c>
      <c r="L1212" t="s">
        <v>1970</v>
      </c>
      <c r="M1212">
        <v>0.46</v>
      </c>
      <c r="N1212" t="s">
        <v>8</v>
      </c>
      <c r="O1212" t="s">
        <v>9</v>
      </c>
      <c r="P1212" t="s">
        <v>51</v>
      </c>
      <c r="Q1212" t="s">
        <v>2204</v>
      </c>
      <c r="R1212">
        <v>30240</v>
      </c>
      <c r="S1212">
        <v>42114</v>
      </c>
      <c r="T1212">
        <v>42115</v>
      </c>
      <c r="U1212">
        <v>43.691699999999997</v>
      </c>
      <c r="V1212">
        <v>8</v>
      </c>
      <c r="W1212">
        <v>522.46</v>
      </c>
      <c r="X1212">
        <v>88838</v>
      </c>
      <c r="Y1212" t="s">
        <v>3215</v>
      </c>
    </row>
    <row r="1213" spans="1:25" x14ac:dyDescent="0.2">
      <c r="A1213">
        <v>151</v>
      </c>
      <c r="B1213" t="s">
        <v>679</v>
      </c>
      <c r="C1213" t="s">
        <v>13</v>
      </c>
      <c r="D1213">
        <v>0.09</v>
      </c>
      <c r="E1213">
        <v>5.98</v>
      </c>
      <c r="F1213">
        <v>2.5</v>
      </c>
      <c r="G1213" t="s">
        <v>14</v>
      </c>
      <c r="H1213" t="s">
        <v>47</v>
      </c>
      <c r="I1213" t="s">
        <v>24</v>
      </c>
      <c r="J1213" t="s">
        <v>321</v>
      </c>
      <c r="K1213" t="s">
        <v>49</v>
      </c>
      <c r="L1213" t="s">
        <v>1246</v>
      </c>
      <c r="M1213">
        <v>0.36</v>
      </c>
      <c r="N1213" t="s">
        <v>8</v>
      </c>
      <c r="O1213" t="s">
        <v>9</v>
      </c>
      <c r="P1213" t="s">
        <v>376</v>
      </c>
      <c r="Q1213" t="s">
        <v>681</v>
      </c>
      <c r="R1213">
        <v>37664</v>
      </c>
      <c r="S1213">
        <v>42114</v>
      </c>
      <c r="T1213">
        <v>42116</v>
      </c>
      <c r="U1213">
        <v>13.896000000000001</v>
      </c>
      <c r="V1213">
        <v>5</v>
      </c>
      <c r="W1213">
        <v>28.11</v>
      </c>
      <c r="X1213">
        <v>89523</v>
      </c>
      <c r="Y1213" t="s">
        <v>3215</v>
      </c>
    </row>
    <row r="1214" spans="1:25" x14ac:dyDescent="0.2">
      <c r="A1214">
        <v>1259</v>
      </c>
      <c r="B1214" t="s">
        <v>2205</v>
      </c>
      <c r="C1214" t="s">
        <v>13</v>
      </c>
      <c r="D1214">
        <v>0.03</v>
      </c>
      <c r="E1214">
        <v>3.69</v>
      </c>
      <c r="F1214">
        <v>2.5</v>
      </c>
      <c r="G1214" t="s">
        <v>63</v>
      </c>
      <c r="H1214" t="s">
        <v>47</v>
      </c>
      <c r="I1214" t="s">
        <v>24</v>
      </c>
      <c r="J1214" t="s">
        <v>321</v>
      </c>
      <c r="K1214" t="s">
        <v>49</v>
      </c>
      <c r="L1214" t="s">
        <v>2206</v>
      </c>
      <c r="M1214">
        <v>0.39</v>
      </c>
      <c r="N1214" t="s">
        <v>8</v>
      </c>
      <c r="O1214" t="s">
        <v>9</v>
      </c>
      <c r="P1214" t="s">
        <v>364</v>
      </c>
      <c r="Q1214" t="s">
        <v>1562</v>
      </c>
      <c r="R1214">
        <v>40422</v>
      </c>
      <c r="S1214">
        <v>42114</v>
      </c>
      <c r="T1214">
        <v>42114</v>
      </c>
      <c r="U1214">
        <v>-2196.6840000000002</v>
      </c>
      <c r="V1214">
        <v>9</v>
      </c>
      <c r="W1214">
        <v>38.65</v>
      </c>
      <c r="X1214">
        <v>86534</v>
      </c>
      <c r="Y1214" t="s">
        <v>3215</v>
      </c>
    </row>
    <row r="1215" spans="1:25" x14ac:dyDescent="0.2">
      <c r="A1215">
        <v>2117</v>
      </c>
      <c r="B1215" t="s">
        <v>2207</v>
      </c>
      <c r="C1215" t="s">
        <v>13</v>
      </c>
      <c r="D1215">
        <v>0.03</v>
      </c>
      <c r="E1215">
        <v>320.98</v>
      </c>
      <c r="F1215">
        <v>24.49</v>
      </c>
      <c r="G1215" t="s">
        <v>14</v>
      </c>
      <c r="H1215" t="s">
        <v>47</v>
      </c>
      <c r="I1215" t="s">
        <v>4</v>
      </c>
      <c r="J1215" t="s">
        <v>85</v>
      </c>
      <c r="K1215" t="s">
        <v>40</v>
      </c>
      <c r="L1215" t="s">
        <v>2208</v>
      </c>
      <c r="M1215">
        <v>0.55000000000000004</v>
      </c>
      <c r="N1215" t="s">
        <v>8</v>
      </c>
      <c r="O1215" t="s">
        <v>28</v>
      </c>
      <c r="P1215" t="s">
        <v>163</v>
      </c>
      <c r="Q1215" t="s">
        <v>1003</v>
      </c>
      <c r="R1215">
        <v>75401</v>
      </c>
      <c r="S1215">
        <v>42114</v>
      </c>
      <c r="T1215">
        <v>42116</v>
      </c>
      <c r="U1215">
        <v>4554.4346999999998</v>
      </c>
      <c r="V1215">
        <v>20</v>
      </c>
      <c r="W1215">
        <v>6600.63</v>
      </c>
      <c r="X1215">
        <v>90891</v>
      </c>
      <c r="Y1215" t="s">
        <v>3216</v>
      </c>
    </row>
    <row r="1216" spans="1:25" x14ac:dyDescent="0.2">
      <c r="A1216">
        <v>2117</v>
      </c>
      <c r="B1216" t="s">
        <v>2207</v>
      </c>
      <c r="C1216" t="s">
        <v>13</v>
      </c>
      <c r="D1216">
        <v>0.06</v>
      </c>
      <c r="E1216">
        <v>125.99</v>
      </c>
      <c r="F1216">
        <v>8.8000000000000007</v>
      </c>
      <c r="G1216" t="s">
        <v>14</v>
      </c>
      <c r="H1216" t="s">
        <v>47</v>
      </c>
      <c r="I1216" t="s">
        <v>16</v>
      </c>
      <c r="J1216" t="s">
        <v>111</v>
      </c>
      <c r="K1216" t="s">
        <v>49</v>
      </c>
      <c r="L1216" t="s">
        <v>2209</v>
      </c>
      <c r="M1216">
        <v>0.59</v>
      </c>
      <c r="N1216" t="s">
        <v>8</v>
      </c>
      <c r="O1216" t="s">
        <v>28</v>
      </c>
      <c r="P1216" t="s">
        <v>163</v>
      </c>
      <c r="Q1216" t="s">
        <v>1003</v>
      </c>
      <c r="R1216">
        <v>75401</v>
      </c>
      <c r="S1216">
        <v>42114</v>
      </c>
      <c r="T1216">
        <v>42115</v>
      </c>
      <c r="U1216">
        <v>618.19308000000001</v>
      </c>
      <c r="V1216">
        <v>18</v>
      </c>
      <c r="W1216">
        <v>1811.99</v>
      </c>
      <c r="X1216">
        <v>90891</v>
      </c>
      <c r="Y1216" t="s">
        <v>3216</v>
      </c>
    </row>
    <row r="1217" spans="1:25" x14ac:dyDescent="0.2">
      <c r="A1217">
        <v>3084</v>
      </c>
      <c r="B1217" t="s">
        <v>2210</v>
      </c>
      <c r="C1217" t="s">
        <v>13</v>
      </c>
      <c r="D1217">
        <v>0</v>
      </c>
      <c r="E1217">
        <v>65.989999999999995</v>
      </c>
      <c r="F1217">
        <v>5.99</v>
      </c>
      <c r="G1217" t="s">
        <v>63</v>
      </c>
      <c r="H1217" t="s">
        <v>3</v>
      </c>
      <c r="I1217" t="s">
        <v>16</v>
      </c>
      <c r="J1217" t="s">
        <v>111</v>
      </c>
      <c r="K1217" t="s">
        <v>49</v>
      </c>
      <c r="L1217" t="s">
        <v>274</v>
      </c>
      <c r="M1217">
        <v>0.57999999999999996</v>
      </c>
      <c r="N1217" t="s">
        <v>8</v>
      </c>
      <c r="O1217" t="s">
        <v>35</v>
      </c>
      <c r="P1217" t="s">
        <v>42</v>
      </c>
      <c r="Q1217" t="s">
        <v>463</v>
      </c>
      <c r="R1217">
        <v>98503</v>
      </c>
      <c r="S1217">
        <v>42114</v>
      </c>
      <c r="T1217">
        <v>42116</v>
      </c>
      <c r="U1217">
        <v>313.81200000000001</v>
      </c>
      <c r="V1217">
        <v>14</v>
      </c>
      <c r="W1217">
        <v>798.89</v>
      </c>
      <c r="X1217">
        <v>89879</v>
      </c>
      <c r="Y1217" t="s">
        <v>3217</v>
      </c>
    </row>
    <row r="1218" spans="1:25" x14ac:dyDescent="0.2">
      <c r="A1218">
        <v>56</v>
      </c>
      <c r="B1218" t="s">
        <v>2211</v>
      </c>
      <c r="C1218" t="s">
        <v>92</v>
      </c>
      <c r="D1218">
        <v>0.06</v>
      </c>
      <c r="E1218">
        <v>3.8</v>
      </c>
      <c r="F1218">
        <v>1.49</v>
      </c>
      <c r="G1218" t="s">
        <v>14</v>
      </c>
      <c r="H1218" t="s">
        <v>15</v>
      </c>
      <c r="I1218" t="s">
        <v>24</v>
      </c>
      <c r="J1218" t="s">
        <v>48</v>
      </c>
      <c r="K1218" t="s">
        <v>49</v>
      </c>
      <c r="L1218" t="s">
        <v>1168</v>
      </c>
      <c r="M1218">
        <v>0.38</v>
      </c>
      <c r="N1218" t="s">
        <v>8</v>
      </c>
      <c r="O1218" t="s">
        <v>87</v>
      </c>
      <c r="P1218" t="s">
        <v>88</v>
      </c>
      <c r="Q1218" t="s">
        <v>2212</v>
      </c>
      <c r="R1218">
        <v>14150</v>
      </c>
      <c r="S1218">
        <v>42114</v>
      </c>
      <c r="T1218">
        <v>42115</v>
      </c>
      <c r="U1218">
        <v>19.6282</v>
      </c>
      <c r="V1218">
        <v>20</v>
      </c>
      <c r="W1218">
        <v>73.55</v>
      </c>
      <c r="X1218">
        <v>88075</v>
      </c>
      <c r="Y1218" t="s">
        <v>3218</v>
      </c>
    </row>
    <row r="1219" spans="1:25" x14ac:dyDescent="0.2">
      <c r="A1219">
        <v>56</v>
      </c>
      <c r="B1219" t="s">
        <v>2211</v>
      </c>
      <c r="C1219" t="s">
        <v>92</v>
      </c>
      <c r="D1219">
        <v>0.06</v>
      </c>
      <c r="E1219">
        <v>1.76</v>
      </c>
      <c r="F1219">
        <v>0.7</v>
      </c>
      <c r="G1219" t="s">
        <v>14</v>
      </c>
      <c r="H1219" t="s">
        <v>15</v>
      </c>
      <c r="I1219" t="s">
        <v>24</v>
      </c>
      <c r="J1219" t="s">
        <v>25</v>
      </c>
      <c r="K1219" t="s">
        <v>26</v>
      </c>
      <c r="L1219" t="s">
        <v>1639</v>
      </c>
      <c r="M1219">
        <v>0.56000000000000005</v>
      </c>
      <c r="N1219" t="s">
        <v>8</v>
      </c>
      <c r="O1219" t="s">
        <v>87</v>
      </c>
      <c r="P1219" t="s">
        <v>88</v>
      </c>
      <c r="Q1219" t="s">
        <v>2212</v>
      </c>
      <c r="R1219">
        <v>14150</v>
      </c>
      <c r="S1219">
        <v>42114</v>
      </c>
      <c r="T1219">
        <v>42115</v>
      </c>
      <c r="U1219">
        <v>-1.6524000000000001</v>
      </c>
      <c r="V1219">
        <v>17</v>
      </c>
      <c r="W1219">
        <v>29.57</v>
      </c>
      <c r="X1219">
        <v>88075</v>
      </c>
      <c r="Y1219" t="s">
        <v>3218</v>
      </c>
    </row>
    <row r="1220" spans="1:25" x14ac:dyDescent="0.2">
      <c r="A1220">
        <v>240</v>
      </c>
      <c r="B1220" t="s">
        <v>2213</v>
      </c>
      <c r="C1220" t="s">
        <v>92</v>
      </c>
      <c r="D1220">
        <v>0.1</v>
      </c>
      <c r="E1220">
        <v>19.98</v>
      </c>
      <c r="F1220">
        <v>5.77</v>
      </c>
      <c r="G1220" t="s">
        <v>63</v>
      </c>
      <c r="H1220" t="s">
        <v>3</v>
      </c>
      <c r="I1220" t="s">
        <v>24</v>
      </c>
      <c r="J1220" t="s">
        <v>64</v>
      </c>
      <c r="K1220" t="s">
        <v>49</v>
      </c>
      <c r="L1220" t="s">
        <v>2214</v>
      </c>
      <c r="M1220">
        <v>0.38</v>
      </c>
      <c r="N1220" t="s">
        <v>8</v>
      </c>
      <c r="O1220" t="s">
        <v>35</v>
      </c>
      <c r="P1220" t="s">
        <v>36</v>
      </c>
      <c r="Q1220" t="s">
        <v>2215</v>
      </c>
      <c r="R1220">
        <v>80817</v>
      </c>
      <c r="S1220">
        <v>42114</v>
      </c>
      <c r="T1220">
        <v>42114</v>
      </c>
      <c r="U1220">
        <v>35.090000000000003</v>
      </c>
      <c r="V1220">
        <v>3</v>
      </c>
      <c r="W1220">
        <v>57.41</v>
      </c>
      <c r="X1220">
        <v>90479</v>
      </c>
      <c r="Y1220" t="s">
        <v>3217</v>
      </c>
    </row>
    <row r="1221" spans="1:25" x14ac:dyDescent="0.2">
      <c r="A1221">
        <v>241</v>
      </c>
      <c r="B1221" t="s">
        <v>2216</v>
      </c>
      <c r="C1221" t="s">
        <v>92</v>
      </c>
      <c r="D1221">
        <v>0.06</v>
      </c>
      <c r="E1221">
        <v>259.70999999999998</v>
      </c>
      <c r="F1221">
        <v>66.67</v>
      </c>
      <c r="G1221" t="s">
        <v>2</v>
      </c>
      <c r="H1221" t="s">
        <v>3</v>
      </c>
      <c r="I1221" t="s">
        <v>4</v>
      </c>
      <c r="J1221" t="s">
        <v>5</v>
      </c>
      <c r="K1221" t="s">
        <v>6</v>
      </c>
      <c r="L1221" t="s">
        <v>1002</v>
      </c>
      <c r="M1221">
        <v>0.61</v>
      </c>
      <c r="N1221" t="s">
        <v>8</v>
      </c>
      <c r="O1221" t="s">
        <v>35</v>
      </c>
      <c r="P1221" t="s">
        <v>36</v>
      </c>
      <c r="Q1221" t="s">
        <v>2217</v>
      </c>
      <c r="R1221">
        <v>81503</v>
      </c>
      <c r="S1221">
        <v>42114</v>
      </c>
      <c r="T1221">
        <v>42115</v>
      </c>
      <c r="U1221">
        <v>785.63</v>
      </c>
      <c r="V1221">
        <v>11</v>
      </c>
      <c r="W1221">
        <v>2809.87</v>
      </c>
      <c r="X1221">
        <v>90479</v>
      </c>
      <c r="Y1221" t="s">
        <v>3217</v>
      </c>
    </row>
    <row r="1222" spans="1:25" x14ac:dyDescent="0.2">
      <c r="A1222">
        <v>970</v>
      </c>
      <c r="B1222" t="s">
        <v>2218</v>
      </c>
      <c r="C1222" t="s">
        <v>92</v>
      </c>
      <c r="D1222">
        <v>0</v>
      </c>
      <c r="E1222">
        <v>170.98</v>
      </c>
      <c r="F1222">
        <v>35.89</v>
      </c>
      <c r="G1222" t="s">
        <v>2</v>
      </c>
      <c r="H1222" t="s">
        <v>15</v>
      </c>
      <c r="I1222" t="s">
        <v>4</v>
      </c>
      <c r="J1222" t="s">
        <v>93</v>
      </c>
      <c r="K1222" t="s">
        <v>6</v>
      </c>
      <c r="L1222" t="s">
        <v>1445</v>
      </c>
      <c r="M1222">
        <v>0.66</v>
      </c>
      <c r="N1222" t="s">
        <v>8</v>
      </c>
      <c r="O1222" t="s">
        <v>9</v>
      </c>
      <c r="P1222" t="s">
        <v>218</v>
      </c>
      <c r="Q1222" t="s">
        <v>2219</v>
      </c>
      <c r="R1222">
        <v>24281</v>
      </c>
      <c r="S1222">
        <v>42114</v>
      </c>
      <c r="T1222">
        <v>42115</v>
      </c>
      <c r="U1222">
        <v>-102.66200000000001</v>
      </c>
      <c r="V1222">
        <v>8</v>
      </c>
      <c r="W1222">
        <v>1452.18</v>
      </c>
      <c r="X1222">
        <v>86173</v>
      </c>
      <c r="Y1222" t="s">
        <v>3215</v>
      </c>
    </row>
    <row r="1223" spans="1:25" x14ac:dyDescent="0.2">
      <c r="A1223">
        <v>3283</v>
      </c>
      <c r="B1223" t="s">
        <v>2220</v>
      </c>
      <c r="C1223" t="s">
        <v>1</v>
      </c>
      <c r="D1223">
        <v>0.05</v>
      </c>
      <c r="E1223">
        <v>363.25</v>
      </c>
      <c r="F1223">
        <v>19.989999999999998</v>
      </c>
      <c r="G1223" t="s">
        <v>63</v>
      </c>
      <c r="H1223" t="s">
        <v>70</v>
      </c>
      <c r="I1223" t="s">
        <v>24</v>
      </c>
      <c r="J1223" t="s">
        <v>71</v>
      </c>
      <c r="K1223" t="s">
        <v>49</v>
      </c>
      <c r="L1223" t="s">
        <v>175</v>
      </c>
      <c r="M1223">
        <v>0.56999999999999995</v>
      </c>
      <c r="N1223" t="s">
        <v>8</v>
      </c>
      <c r="O1223" t="s">
        <v>9</v>
      </c>
      <c r="P1223" t="s">
        <v>99</v>
      </c>
      <c r="Q1223" t="s">
        <v>2221</v>
      </c>
      <c r="R1223">
        <v>33156</v>
      </c>
      <c r="S1223">
        <v>42115</v>
      </c>
      <c r="T1223">
        <v>42115</v>
      </c>
      <c r="U1223">
        <v>-269.75549999999998</v>
      </c>
      <c r="V1223">
        <v>5</v>
      </c>
      <c r="W1223">
        <v>1867.04</v>
      </c>
      <c r="X1223">
        <v>90752</v>
      </c>
      <c r="Y1223" t="s">
        <v>3215</v>
      </c>
    </row>
    <row r="1224" spans="1:25" x14ac:dyDescent="0.2">
      <c r="A1224">
        <v>2038</v>
      </c>
      <c r="B1224" t="s">
        <v>2222</v>
      </c>
      <c r="C1224" t="s">
        <v>13</v>
      </c>
      <c r="D1224">
        <v>0.06</v>
      </c>
      <c r="E1224">
        <v>40.99</v>
      </c>
      <c r="F1224">
        <v>17.48</v>
      </c>
      <c r="G1224" t="s">
        <v>14</v>
      </c>
      <c r="H1224" t="s">
        <v>3</v>
      </c>
      <c r="I1224" t="s">
        <v>24</v>
      </c>
      <c r="J1224" t="s">
        <v>64</v>
      </c>
      <c r="K1224" t="s">
        <v>49</v>
      </c>
      <c r="L1224" t="s">
        <v>1374</v>
      </c>
      <c r="M1224">
        <v>0.36</v>
      </c>
      <c r="N1224" t="s">
        <v>8</v>
      </c>
      <c r="O1224" t="s">
        <v>87</v>
      </c>
      <c r="P1224" t="s">
        <v>88</v>
      </c>
      <c r="Q1224" t="s">
        <v>43</v>
      </c>
      <c r="R1224">
        <v>10550</v>
      </c>
      <c r="S1224">
        <v>42115</v>
      </c>
      <c r="T1224">
        <v>42115</v>
      </c>
      <c r="U1224">
        <v>109.16</v>
      </c>
      <c r="V1224">
        <v>7</v>
      </c>
      <c r="W1224">
        <v>277.12</v>
      </c>
      <c r="X1224">
        <v>89334</v>
      </c>
      <c r="Y1224" t="s">
        <v>3218</v>
      </c>
    </row>
    <row r="1225" spans="1:25" x14ac:dyDescent="0.2">
      <c r="A1225">
        <v>2260</v>
      </c>
      <c r="B1225" t="s">
        <v>1172</v>
      </c>
      <c r="C1225" t="s">
        <v>13</v>
      </c>
      <c r="D1225">
        <v>0.08</v>
      </c>
      <c r="E1225">
        <v>4.9800000000000004</v>
      </c>
      <c r="F1225">
        <v>0.49</v>
      </c>
      <c r="G1225" t="s">
        <v>14</v>
      </c>
      <c r="H1225" t="s">
        <v>70</v>
      </c>
      <c r="I1225" t="s">
        <v>24</v>
      </c>
      <c r="J1225" t="s">
        <v>128</v>
      </c>
      <c r="K1225" t="s">
        <v>49</v>
      </c>
      <c r="L1225" t="s">
        <v>1079</v>
      </c>
      <c r="M1225">
        <v>0.39</v>
      </c>
      <c r="N1225" t="s">
        <v>8</v>
      </c>
      <c r="O1225" t="s">
        <v>9</v>
      </c>
      <c r="P1225" t="s">
        <v>51</v>
      </c>
      <c r="Q1225" t="s">
        <v>1173</v>
      </c>
      <c r="R1225">
        <v>30161</v>
      </c>
      <c r="S1225">
        <v>42115</v>
      </c>
      <c r="T1225">
        <v>42116</v>
      </c>
      <c r="U1225">
        <v>4949.9160000000002</v>
      </c>
      <c r="V1225">
        <v>1</v>
      </c>
      <c r="W1225">
        <v>4.95</v>
      </c>
      <c r="X1225">
        <v>89602</v>
      </c>
      <c r="Y1225" t="s">
        <v>3215</v>
      </c>
    </row>
    <row r="1226" spans="1:25" x14ac:dyDescent="0.2">
      <c r="A1226">
        <v>2260</v>
      </c>
      <c r="B1226" t="s">
        <v>1172</v>
      </c>
      <c r="C1226" t="s">
        <v>13</v>
      </c>
      <c r="D1226">
        <v>0.09</v>
      </c>
      <c r="E1226">
        <v>119.99</v>
      </c>
      <c r="F1226">
        <v>14</v>
      </c>
      <c r="G1226" t="s">
        <v>2</v>
      </c>
      <c r="H1226" t="s">
        <v>70</v>
      </c>
      <c r="I1226" t="s">
        <v>16</v>
      </c>
      <c r="J1226" t="s">
        <v>32</v>
      </c>
      <c r="K1226" t="s">
        <v>33</v>
      </c>
      <c r="L1226" t="s">
        <v>2127</v>
      </c>
      <c r="M1226">
        <v>0.36</v>
      </c>
      <c r="N1226" t="s">
        <v>8</v>
      </c>
      <c r="O1226" t="s">
        <v>9</v>
      </c>
      <c r="P1226" t="s">
        <v>51</v>
      </c>
      <c r="Q1226" t="s">
        <v>1173</v>
      </c>
      <c r="R1226">
        <v>30161</v>
      </c>
      <c r="S1226">
        <v>42115</v>
      </c>
      <c r="T1226">
        <v>42117</v>
      </c>
      <c r="U1226">
        <v>1055.604</v>
      </c>
      <c r="V1226">
        <v>4</v>
      </c>
      <c r="W1226">
        <v>461.24</v>
      </c>
      <c r="X1226">
        <v>89602</v>
      </c>
      <c r="Y1226" t="s">
        <v>3215</v>
      </c>
    </row>
    <row r="1227" spans="1:25" x14ac:dyDescent="0.2">
      <c r="A1227">
        <v>2964</v>
      </c>
      <c r="B1227" t="s">
        <v>2223</v>
      </c>
      <c r="C1227" t="s">
        <v>13</v>
      </c>
      <c r="D1227">
        <v>0.06</v>
      </c>
      <c r="E1227">
        <v>42.98</v>
      </c>
      <c r="F1227">
        <v>4.62</v>
      </c>
      <c r="G1227" t="s">
        <v>14</v>
      </c>
      <c r="H1227" t="s">
        <v>15</v>
      </c>
      <c r="I1227" t="s">
        <v>24</v>
      </c>
      <c r="J1227" t="s">
        <v>71</v>
      </c>
      <c r="K1227" t="s">
        <v>49</v>
      </c>
      <c r="L1227" t="s">
        <v>256</v>
      </c>
      <c r="M1227">
        <v>0.56000000000000005</v>
      </c>
      <c r="N1227" t="s">
        <v>8</v>
      </c>
      <c r="O1227" t="s">
        <v>87</v>
      </c>
      <c r="P1227" t="s">
        <v>293</v>
      </c>
      <c r="Q1227" t="s">
        <v>43</v>
      </c>
      <c r="R1227">
        <v>43050</v>
      </c>
      <c r="S1227">
        <v>42115</v>
      </c>
      <c r="T1227">
        <v>42117</v>
      </c>
      <c r="U1227">
        <v>-24.63</v>
      </c>
      <c r="V1227">
        <v>1</v>
      </c>
      <c r="W1227">
        <v>47.04</v>
      </c>
      <c r="X1227">
        <v>88610</v>
      </c>
      <c r="Y1227" t="s">
        <v>3218</v>
      </c>
    </row>
    <row r="1228" spans="1:25" x14ac:dyDescent="0.2">
      <c r="A1228">
        <v>535</v>
      </c>
      <c r="B1228" t="s">
        <v>2224</v>
      </c>
      <c r="C1228" t="s">
        <v>23</v>
      </c>
      <c r="D1228">
        <v>0</v>
      </c>
      <c r="E1228">
        <v>15.99</v>
      </c>
      <c r="F1228">
        <v>13.18</v>
      </c>
      <c r="G1228" t="s">
        <v>14</v>
      </c>
      <c r="H1228" t="s">
        <v>70</v>
      </c>
      <c r="I1228" t="s">
        <v>24</v>
      </c>
      <c r="J1228" t="s">
        <v>48</v>
      </c>
      <c r="K1228" t="s">
        <v>49</v>
      </c>
      <c r="L1228" t="s">
        <v>271</v>
      </c>
      <c r="M1228">
        <v>0.37</v>
      </c>
      <c r="N1228" t="s">
        <v>8</v>
      </c>
      <c r="O1228" t="s">
        <v>9</v>
      </c>
      <c r="P1228" t="s">
        <v>218</v>
      </c>
      <c r="Q1228" t="s">
        <v>1477</v>
      </c>
      <c r="R1228">
        <v>22025</v>
      </c>
      <c r="S1228">
        <v>42115</v>
      </c>
      <c r="T1228">
        <v>42119</v>
      </c>
      <c r="U1228">
        <v>46.488</v>
      </c>
      <c r="V1228">
        <v>23</v>
      </c>
      <c r="W1228">
        <v>403.25</v>
      </c>
      <c r="X1228">
        <v>88511</v>
      </c>
      <c r="Y1228" t="s">
        <v>3215</v>
      </c>
    </row>
    <row r="1229" spans="1:25" x14ac:dyDescent="0.2">
      <c r="A1229">
        <v>2548</v>
      </c>
      <c r="B1229" t="s">
        <v>1960</v>
      </c>
      <c r="C1229" t="s">
        <v>23</v>
      </c>
      <c r="D1229">
        <v>0.05</v>
      </c>
      <c r="E1229">
        <v>30.98</v>
      </c>
      <c r="F1229">
        <v>9.18</v>
      </c>
      <c r="G1229" t="s">
        <v>63</v>
      </c>
      <c r="H1229" t="s">
        <v>3</v>
      </c>
      <c r="I1229" t="s">
        <v>24</v>
      </c>
      <c r="J1229" t="s">
        <v>64</v>
      </c>
      <c r="K1229" t="s">
        <v>49</v>
      </c>
      <c r="L1229" t="s">
        <v>2225</v>
      </c>
      <c r="M1229">
        <v>0.4</v>
      </c>
      <c r="N1229" t="s">
        <v>8</v>
      </c>
      <c r="O1229" t="s">
        <v>35</v>
      </c>
      <c r="P1229" t="s">
        <v>66</v>
      </c>
      <c r="Q1229" t="s">
        <v>76</v>
      </c>
      <c r="R1229">
        <v>90068</v>
      </c>
      <c r="S1229">
        <v>42115</v>
      </c>
      <c r="T1229">
        <v>42115</v>
      </c>
      <c r="U1229">
        <v>61.47</v>
      </c>
      <c r="V1229">
        <v>12</v>
      </c>
      <c r="W1229">
        <v>382.29</v>
      </c>
      <c r="X1229">
        <v>40997</v>
      </c>
      <c r="Y1229" t="s">
        <v>3217</v>
      </c>
    </row>
    <row r="1230" spans="1:25" x14ac:dyDescent="0.2">
      <c r="A1230">
        <v>2548</v>
      </c>
      <c r="B1230" t="s">
        <v>1960</v>
      </c>
      <c r="C1230" t="s">
        <v>23</v>
      </c>
      <c r="D1230">
        <v>0.05</v>
      </c>
      <c r="E1230">
        <v>22.99</v>
      </c>
      <c r="F1230">
        <v>8.99</v>
      </c>
      <c r="G1230" t="s">
        <v>14</v>
      </c>
      <c r="H1230" t="s">
        <v>3</v>
      </c>
      <c r="I1230" t="s">
        <v>24</v>
      </c>
      <c r="J1230" t="s">
        <v>25</v>
      </c>
      <c r="K1230" t="s">
        <v>18</v>
      </c>
      <c r="L1230" t="s">
        <v>2226</v>
      </c>
      <c r="M1230">
        <v>0.56999999999999995</v>
      </c>
      <c r="N1230" t="s">
        <v>8</v>
      </c>
      <c r="O1230" t="s">
        <v>35</v>
      </c>
      <c r="P1230" t="s">
        <v>66</v>
      </c>
      <c r="Q1230" t="s">
        <v>76</v>
      </c>
      <c r="R1230">
        <v>90068</v>
      </c>
      <c r="S1230">
        <v>42115</v>
      </c>
      <c r="T1230">
        <v>42122</v>
      </c>
      <c r="U1230">
        <v>18.27</v>
      </c>
      <c r="V1230">
        <v>37</v>
      </c>
      <c r="W1230">
        <v>881.74</v>
      </c>
      <c r="X1230">
        <v>40997</v>
      </c>
      <c r="Y1230" t="s">
        <v>3217</v>
      </c>
    </row>
    <row r="1231" spans="1:25" x14ac:dyDescent="0.2">
      <c r="A1231">
        <v>2548</v>
      </c>
      <c r="B1231" t="s">
        <v>1960</v>
      </c>
      <c r="C1231" t="s">
        <v>23</v>
      </c>
      <c r="D1231">
        <v>0.04</v>
      </c>
      <c r="E1231">
        <v>212.6</v>
      </c>
      <c r="F1231">
        <v>110.2</v>
      </c>
      <c r="G1231" t="s">
        <v>2</v>
      </c>
      <c r="H1231" t="s">
        <v>3</v>
      </c>
      <c r="I1231" t="s">
        <v>4</v>
      </c>
      <c r="J1231" t="s">
        <v>5</v>
      </c>
      <c r="K1231" t="s">
        <v>6</v>
      </c>
      <c r="L1231" t="s">
        <v>139</v>
      </c>
      <c r="M1231">
        <v>0.73</v>
      </c>
      <c r="N1231" t="s">
        <v>8</v>
      </c>
      <c r="O1231" t="s">
        <v>35</v>
      </c>
      <c r="P1231" t="s">
        <v>66</v>
      </c>
      <c r="Q1231" t="s">
        <v>76</v>
      </c>
      <c r="R1231">
        <v>90068</v>
      </c>
      <c r="S1231">
        <v>42115</v>
      </c>
      <c r="T1231">
        <v>42119</v>
      </c>
      <c r="U1231">
        <v>-513.79042000000004</v>
      </c>
      <c r="V1231">
        <v>33</v>
      </c>
      <c r="W1231">
        <v>7384.18</v>
      </c>
      <c r="X1231">
        <v>40997</v>
      </c>
      <c r="Y1231" t="s">
        <v>3217</v>
      </c>
    </row>
    <row r="1232" spans="1:25" x14ac:dyDescent="0.2">
      <c r="A1232">
        <v>2549</v>
      </c>
      <c r="B1232" t="s">
        <v>2227</v>
      </c>
      <c r="C1232" t="s">
        <v>23</v>
      </c>
      <c r="D1232">
        <v>0.05</v>
      </c>
      <c r="E1232">
        <v>30.98</v>
      </c>
      <c r="F1232">
        <v>9.18</v>
      </c>
      <c r="G1232" t="s">
        <v>63</v>
      </c>
      <c r="H1232" t="s">
        <v>3</v>
      </c>
      <c r="I1232" t="s">
        <v>24</v>
      </c>
      <c r="J1232" t="s">
        <v>64</v>
      </c>
      <c r="K1232" t="s">
        <v>49</v>
      </c>
      <c r="L1232" t="s">
        <v>2225</v>
      </c>
      <c r="M1232">
        <v>0.4</v>
      </c>
      <c r="N1232" t="s">
        <v>8</v>
      </c>
      <c r="O1232" t="s">
        <v>87</v>
      </c>
      <c r="P1232" t="s">
        <v>293</v>
      </c>
      <c r="Q1232" t="s">
        <v>2228</v>
      </c>
      <c r="R1232">
        <v>43213</v>
      </c>
      <c r="S1232">
        <v>42115</v>
      </c>
      <c r="T1232">
        <v>42115</v>
      </c>
      <c r="U1232">
        <v>61.47</v>
      </c>
      <c r="V1232">
        <v>3</v>
      </c>
      <c r="W1232">
        <v>95.57</v>
      </c>
      <c r="X1232">
        <v>88657</v>
      </c>
      <c r="Y1232" t="s">
        <v>3218</v>
      </c>
    </row>
    <row r="1233" spans="1:25" x14ac:dyDescent="0.2">
      <c r="A1233">
        <v>2549</v>
      </c>
      <c r="B1233" t="s">
        <v>2227</v>
      </c>
      <c r="C1233" t="s">
        <v>23</v>
      </c>
      <c r="D1233">
        <v>0.05</v>
      </c>
      <c r="E1233">
        <v>22.99</v>
      </c>
      <c r="F1233">
        <v>8.99</v>
      </c>
      <c r="G1233" t="s">
        <v>14</v>
      </c>
      <c r="H1233" t="s">
        <v>3</v>
      </c>
      <c r="I1233" t="s">
        <v>24</v>
      </c>
      <c r="J1233" t="s">
        <v>25</v>
      </c>
      <c r="K1233" t="s">
        <v>18</v>
      </c>
      <c r="L1233" t="s">
        <v>2226</v>
      </c>
      <c r="M1233">
        <v>0.56999999999999995</v>
      </c>
      <c r="N1233" t="s">
        <v>8</v>
      </c>
      <c r="O1233" t="s">
        <v>87</v>
      </c>
      <c r="P1233" t="s">
        <v>293</v>
      </c>
      <c r="Q1233" t="s">
        <v>2228</v>
      </c>
      <c r="R1233">
        <v>43213</v>
      </c>
      <c r="S1233">
        <v>42115</v>
      </c>
      <c r="T1233">
        <v>42122</v>
      </c>
      <c r="U1233">
        <v>18.27</v>
      </c>
      <c r="V1233">
        <v>9</v>
      </c>
      <c r="W1233">
        <v>214.48</v>
      </c>
      <c r="X1233">
        <v>88657</v>
      </c>
      <c r="Y1233" t="s">
        <v>3218</v>
      </c>
    </row>
    <row r="1234" spans="1:25" x14ac:dyDescent="0.2">
      <c r="A1234">
        <v>2549</v>
      </c>
      <c r="B1234" t="s">
        <v>2227</v>
      </c>
      <c r="C1234" t="s">
        <v>23</v>
      </c>
      <c r="D1234">
        <v>0.04</v>
      </c>
      <c r="E1234">
        <v>212.6</v>
      </c>
      <c r="F1234">
        <v>110.2</v>
      </c>
      <c r="G1234" t="s">
        <v>2</v>
      </c>
      <c r="H1234" t="s">
        <v>3</v>
      </c>
      <c r="I1234" t="s">
        <v>4</v>
      </c>
      <c r="J1234" t="s">
        <v>5</v>
      </c>
      <c r="K1234" t="s">
        <v>6</v>
      </c>
      <c r="L1234" t="s">
        <v>139</v>
      </c>
      <c r="M1234">
        <v>0.73</v>
      </c>
      <c r="N1234" t="s">
        <v>8</v>
      </c>
      <c r="O1234" t="s">
        <v>87</v>
      </c>
      <c r="P1234" t="s">
        <v>293</v>
      </c>
      <c r="Q1234" t="s">
        <v>2228</v>
      </c>
      <c r="R1234">
        <v>43213</v>
      </c>
      <c r="S1234">
        <v>42115</v>
      </c>
      <c r="T1234">
        <v>42119</v>
      </c>
      <c r="U1234">
        <v>-513.79042000000004</v>
      </c>
      <c r="V1234">
        <v>8</v>
      </c>
      <c r="W1234">
        <v>1790.1</v>
      </c>
      <c r="X1234">
        <v>88657</v>
      </c>
      <c r="Y1234" t="s">
        <v>3218</v>
      </c>
    </row>
    <row r="1235" spans="1:25" x14ac:dyDescent="0.2">
      <c r="A1235">
        <v>627</v>
      </c>
      <c r="B1235" t="s">
        <v>2229</v>
      </c>
      <c r="C1235" t="s">
        <v>92</v>
      </c>
      <c r="D1235">
        <v>0.02</v>
      </c>
      <c r="E1235">
        <v>419.19</v>
      </c>
      <c r="F1235">
        <v>19.989999999999998</v>
      </c>
      <c r="G1235" t="s">
        <v>14</v>
      </c>
      <c r="H1235" t="s">
        <v>70</v>
      </c>
      <c r="I1235" t="s">
        <v>24</v>
      </c>
      <c r="J1235" t="s">
        <v>54</v>
      </c>
      <c r="K1235" t="s">
        <v>49</v>
      </c>
      <c r="L1235" t="s">
        <v>2168</v>
      </c>
      <c r="M1235">
        <v>0.57999999999999996</v>
      </c>
      <c r="N1235" t="s">
        <v>8</v>
      </c>
      <c r="O1235" t="s">
        <v>87</v>
      </c>
      <c r="P1235" t="s">
        <v>293</v>
      </c>
      <c r="Q1235" t="s">
        <v>2230</v>
      </c>
      <c r="R1235">
        <v>43952</v>
      </c>
      <c r="S1235">
        <v>42115</v>
      </c>
      <c r="T1235">
        <v>42116</v>
      </c>
      <c r="U1235">
        <v>6610.2</v>
      </c>
      <c r="V1235">
        <v>22</v>
      </c>
      <c r="W1235">
        <v>9580</v>
      </c>
      <c r="X1235">
        <v>90469</v>
      </c>
      <c r="Y1235" t="s">
        <v>3218</v>
      </c>
    </row>
    <row r="1236" spans="1:25" x14ac:dyDescent="0.2">
      <c r="A1236">
        <v>2668</v>
      </c>
      <c r="B1236" t="s">
        <v>1872</v>
      </c>
      <c r="C1236" t="s">
        <v>46</v>
      </c>
      <c r="D1236">
        <v>0.06</v>
      </c>
      <c r="E1236">
        <v>3.93</v>
      </c>
      <c r="F1236">
        <v>0.99</v>
      </c>
      <c r="G1236" t="s">
        <v>14</v>
      </c>
      <c r="H1236" t="s">
        <v>47</v>
      </c>
      <c r="I1236" t="s">
        <v>24</v>
      </c>
      <c r="J1236" t="s">
        <v>152</v>
      </c>
      <c r="K1236" t="s">
        <v>26</v>
      </c>
      <c r="L1236" t="s">
        <v>2231</v>
      </c>
      <c r="M1236">
        <v>0.39</v>
      </c>
      <c r="N1236" t="s">
        <v>8</v>
      </c>
      <c r="O1236" t="s">
        <v>28</v>
      </c>
      <c r="P1236" t="s">
        <v>1047</v>
      </c>
      <c r="Q1236" t="s">
        <v>1874</v>
      </c>
      <c r="R1236">
        <v>57701</v>
      </c>
      <c r="S1236">
        <v>42115</v>
      </c>
      <c r="T1236">
        <v>42117</v>
      </c>
      <c r="U1236">
        <v>10.782400000000001</v>
      </c>
      <c r="V1236">
        <v>6</v>
      </c>
      <c r="W1236">
        <v>24.18</v>
      </c>
      <c r="X1236">
        <v>87832</v>
      </c>
      <c r="Y1236" t="s">
        <v>3216</v>
      </c>
    </row>
    <row r="1237" spans="1:25" x14ac:dyDescent="0.2">
      <c r="A1237">
        <v>2932</v>
      </c>
      <c r="B1237" t="s">
        <v>2232</v>
      </c>
      <c r="C1237" t="s">
        <v>13</v>
      </c>
      <c r="D1237">
        <v>0.01</v>
      </c>
      <c r="E1237">
        <v>35.44</v>
      </c>
      <c r="F1237">
        <v>19.989999999999998</v>
      </c>
      <c r="G1237" t="s">
        <v>14</v>
      </c>
      <c r="H1237" t="s">
        <v>3</v>
      </c>
      <c r="I1237" t="s">
        <v>24</v>
      </c>
      <c r="J1237" t="s">
        <v>64</v>
      </c>
      <c r="K1237" t="s">
        <v>49</v>
      </c>
      <c r="L1237" t="s">
        <v>2233</v>
      </c>
      <c r="M1237">
        <v>0.38</v>
      </c>
      <c r="N1237" t="s">
        <v>8</v>
      </c>
      <c r="O1237" t="s">
        <v>87</v>
      </c>
      <c r="P1237" t="s">
        <v>224</v>
      </c>
      <c r="Q1237" t="s">
        <v>1631</v>
      </c>
      <c r="R1237">
        <v>6614</v>
      </c>
      <c r="S1237">
        <v>42116</v>
      </c>
      <c r="T1237">
        <v>42117</v>
      </c>
      <c r="U1237">
        <v>-52.822800000000001</v>
      </c>
      <c r="V1237">
        <v>1</v>
      </c>
      <c r="W1237">
        <v>55.43</v>
      </c>
      <c r="X1237">
        <v>87620</v>
      </c>
      <c r="Y1237" t="s">
        <v>3218</v>
      </c>
    </row>
    <row r="1238" spans="1:25" x14ac:dyDescent="0.2">
      <c r="A1238">
        <v>2938</v>
      </c>
      <c r="B1238" t="s">
        <v>2234</v>
      </c>
      <c r="C1238" t="s">
        <v>13</v>
      </c>
      <c r="D1238">
        <v>0.03</v>
      </c>
      <c r="E1238">
        <v>47.9</v>
      </c>
      <c r="F1238">
        <v>5.86</v>
      </c>
      <c r="G1238" t="s">
        <v>14</v>
      </c>
      <c r="H1238" t="s">
        <v>3</v>
      </c>
      <c r="I1238" t="s">
        <v>24</v>
      </c>
      <c r="J1238" t="s">
        <v>64</v>
      </c>
      <c r="K1238" t="s">
        <v>49</v>
      </c>
      <c r="L1238" t="s">
        <v>1285</v>
      </c>
      <c r="M1238">
        <v>0.37</v>
      </c>
      <c r="N1238" t="s">
        <v>8</v>
      </c>
      <c r="O1238" t="s">
        <v>87</v>
      </c>
      <c r="P1238" t="s">
        <v>379</v>
      </c>
      <c r="Q1238" t="s">
        <v>2235</v>
      </c>
      <c r="R1238">
        <v>2180</v>
      </c>
      <c r="S1238">
        <v>42116</v>
      </c>
      <c r="T1238">
        <v>42119</v>
      </c>
      <c r="U1238">
        <v>642.99030000000005</v>
      </c>
      <c r="V1238">
        <v>20</v>
      </c>
      <c r="W1238">
        <v>931.87</v>
      </c>
      <c r="X1238">
        <v>87620</v>
      </c>
      <c r="Y1238" t="s">
        <v>3218</v>
      </c>
    </row>
    <row r="1239" spans="1:25" x14ac:dyDescent="0.2">
      <c r="A1239">
        <v>666</v>
      </c>
      <c r="B1239" t="s">
        <v>2236</v>
      </c>
      <c r="C1239" t="s">
        <v>23</v>
      </c>
      <c r="D1239">
        <v>0.02</v>
      </c>
      <c r="E1239">
        <v>4.57</v>
      </c>
      <c r="F1239">
        <v>5.42</v>
      </c>
      <c r="G1239" t="s">
        <v>14</v>
      </c>
      <c r="H1239" t="s">
        <v>70</v>
      </c>
      <c r="I1239" t="s">
        <v>24</v>
      </c>
      <c r="J1239" t="s">
        <v>48</v>
      </c>
      <c r="K1239" t="s">
        <v>49</v>
      </c>
      <c r="L1239" t="s">
        <v>2237</v>
      </c>
      <c r="M1239">
        <v>0.37</v>
      </c>
      <c r="N1239" t="s">
        <v>8</v>
      </c>
      <c r="O1239" t="s">
        <v>9</v>
      </c>
      <c r="P1239" t="s">
        <v>376</v>
      </c>
      <c r="Q1239" t="s">
        <v>2238</v>
      </c>
      <c r="R1239">
        <v>37211</v>
      </c>
      <c r="S1239">
        <v>42116</v>
      </c>
      <c r="T1239">
        <v>42120</v>
      </c>
      <c r="U1239">
        <v>-352.81400000000002</v>
      </c>
      <c r="V1239">
        <v>11</v>
      </c>
      <c r="W1239">
        <v>54.04</v>
      </c>
      <c r="X1239">
        <v>88679</v>
      </c>
      <c r="Y1239" t="s">
        <v>3215</v>
      </c>
    </row>
    <row r="1240" spans="1:25" x14ac:dyDescent="0.2">
      <c r="A1240">
        <v>667</v>
      </c>
      <c r="B1240" t="s">
        <v>529</v>
      </c>
      <c r="C1240" t="s">
        <v>23</v>
      </c>
      <c r="D1240">
        <v>0.02</v>
      </c>
      <c r="E1240">
        <v>4.57</v>
      </c>
      <c r="F1240">
        <v>5.42</v>
      </c>
      <c r="G1240" t="s">
        <v>14</v>
      </c>
      <c r="H1240" t="s">
        <v>70</v>
      </c>
      <c r="I1240" t="s">
        <v>24</v>
      </c>
      <c r="J1240" t="s">
        <v>48</v>
      </c>
      <c r="K1240" t="s">
        <v>49</v>
      </c>
      <c r="L1240" t="s">
        <v>2237</v>
      </c>
      <c r="M1240">
        <v>0.37</v>
      </c>
      <c r="N1240" t="s">
        <v>8</v>
      </c>
      <c r="O1240" t="s">
        <v>28</v>
      </c>
      <c r="P1240" t="s">
        <v>163</v>
      </c>
      <c r="Q1240" t="s">
        <v>530</v>
      </c>
      <c r="R1240">
        <v>75203</v>
      </c>
      <c r="S1240">
        <v>42116</v>
      </c>
      <c r="T1240">
        <v>42120</v>
      </c>
      <c r="U1240">
        <v>-124.2805</v>
      </c>
      <c r="V1240">
        <v>45</v>
      </c>
      <c r="W1240">
        <v>221.06</v>
      </c>
      <c r="X1240">
        <v>48257</v>
      </c>
      <c r="Y1240" t="s">
        <v>3216</v>
      </c>
    </row>
    <row r="1241" spans="1:25" x14ac:dyDescent="0.2">
      <c r="A1241">
        <v>1777</v>
      </c>
      <c r="B1241" t="s">
        <v>148</v>
      </c>
      <c r="C1241" t="s">
        <v>23</v>
      </c>
      <c r="D1241">
        <v>7.0000000000000007E-2</v>
      </c>
      <c r="E1241">
        <v>5.43</v>
      </c>
      <c r="F1241">
        <v>0.95</v>
      </c>
      <c r="G1241" t="s">
        <v>14</v>
      </c>
      <c r="H1241" t="s">
        <v>15</v>
      </c>
      <c r="I1241" t="s">
        <v>24</v>
      </c>
      <c r="J1241" t="s">
        <v>64</v>
      </c>
      <c r="K1241" t="s">
        <v>26</v>
      </c>
      <c r="L1241" t="s">
        <v>2239</v>
      </c>
      <c r="M1241">
        <v>0.36</v>
      </c>
      <c r="N1241" t="s">
        <v>8</v>
      </c>
      <c r="O1241" t="s">
        <v>28</v>
      </c>
      <c r="P1241" t="s">
        <v>29</v>
      </c>
      <c r="Q1241" t="s">
        <v>150</v>
      </c>
      <c r="R1241">
        <v>46383</v>
      </c>
      <c r="S1241">
        <v>42116</v>
      </c>
      <c r="T1241">
        <v>42120</v>
      </c>
      <c r="U1241">
        <v>26.5029</v>
      </c>
      <c r="V1241">
        <v>7</v>
      </c>
      <c r="W1241">
        <v>38.409999999999997</v>
      </c>
      <c r="X1241">
        <v>89939</v>
      </c>
      <c r="Y1241" t="s">
        <v>3216</v>
      </c>
    </row>
    <row r="1242" spans="1:25" x14ac:dyDescent="0.2">
      <c r="A1242">
        <v>678</v>
      </c>
      <c r="B1242" t="s">
        <v>2240</v>
      </c>
      <c r="C1242" t="s">
        <v>92</v>
      </c>
      <c r="D1242">
        <v>0.04</v>
      </c>
      <c r="E1242">
        <v>15.42</v>
      </c>
      <c r="F1242">
        <v>10.68</v>
      </c>
      <c r="G1242" t="s">
        <v>63</v>
      </c>
      <c r="H1242" t="s">
        <v>70</v>
      </c>
      <c r="I1242" t="s">
        <v>24</v>
      </c>
      <c r="J1242" t="s">
        <v>54</v>
      </c>
      <c r="K1242" t="s">
        <v>49</v>
      </c>
      <c r="L1242" t="s">
        <v>2241</v>
      </c>
      <c r="M1242">
        <v>0.57999999999999996</v>
      </c>
      <c r="N1242" t="s">
        <v>8</v>
      </c>
      <c r="O1242" t="s">
        <v>9</v>
      </c>
      <c r="P1242" t="s">
        <v>218</v>
      </c>
      <c r="Q1242" t="s">
        <v>2219</v>
      </c>
      <c r="R1242">
        <v>24281</v>
      </c>
      <c r="S1242">
        <v>42116</v>
      </c>
      <c r="T1242">
        <v>42117</v>
      </c>
      <c r="U1242">
        <v>-109.70399999999999</v>
      </c>
      <c r="V1242">
        <v>5</v>
      </c>
      <c r="W1242">
        <v>81.14</v>
      </c>
      <c r="X1242">
        <v>88889</v>
      </c>
      <c r="Y1242" t="s">
        <v>3215</v>
      </c>
    </row>
    <row r="1243" spans="1:25" x14ac:dyDescent="0.2">
      <c r="A1243">
        <v>2760</v>
      </c>
      <c r="B1243" t="s">
        <v>2242</v>
      </c>
      <c r="C1243" t="s">
        <v>92</v>
      </c>
      <c r="D1243">
        <v>0.08</v>
      </c>
      <c r="E1243">
        <v>22.01</v>
      </c>
      <c r="F1243">
        <v>5.53</v>
      </c>
      <c r="G1243" t="s">
        <v>14</v>
      </c>
      <c r="H1243" t="s">
        <v>70</v>
      </c>
      <c r="I1243" t="s">
        <v>24</v>
      </c>
      <c r="J1243" t="s">
        <v>25</v>
      </c>
      <c r="K1243" t="s">
        <v>18</v>
      </c>
      <c r="L1243" t="s">
        <v>472</v>
      </c>
      <c r="M1243">
        <v>0.59</v>
      </c>
      <c r="N1243" t="s">
        <v>8</v>
      </c>
      <c r="O1243" t="s">
        <v>87</v>
      </c>
      <c r="P1243" t="s">
        <v>224</v>
      </c>
      <c r="Q1243" t="s">
        <v>2243</v>
      </c>
      <c r="R1243">
        <v>6708</v>
      </c>
      <c r="S1243">
        <v>42116</v>
      </c>
      <c r="T1243">
        <v>42118</v>
      </c>
      <c r="U1243">
        <v>105.7</v>
      </c>
      <c r="V1243">
        <v>11</v>
      </c>
      <c r="W1243">
        <v>241.97</v>
      </c>
      <c r="X1243">
        <v>90724</v>
      </c>
      <c r="Y1243" t="s">
        <v>3218</v>
      </c>
    </row>
    <row r="1244" spans="1:25" x14ac:dyDescent="0.2">
      <c r="A1244">
        <v>2764</v>
      </c>
      <c r="B1244" t="s">
        <v>2244</v>
      </c>
      <c r="C1244" t="s">
        <v>92</v>
      </c>
      <c r="D1244">
        <v>0.02</v>
      </c>
      <c r="E1244">
        <v>29.74</v>
      </c>
      <c r="F1244">
        <v>6.64</v>
      </c>
      <c r="G1244" t="s">
        <v>14</v>
      </c>
      <c r="H1244" t="s">
        <v>70</v>
      </c>
      <c r="I1244" t="s">
        <v>24</v>
      </c>
      <c r="J1244" t="s">
        <v>54</v>
      </c>
      <c r="K1244" t="s">
        <v>49</v>
      </c>
      <c r="L1244" t="s">
        <v>2245</v>
      </c>
      <c r="M1244">
        <v>0.7</v>
      </c>
      <c r="N1244" t="s">
        <v>8</v>
      </c>
      <c r="O1244" t="s">
        <v>87</v>
      </c>
      <c r="P1244" t="s">
        <v>373</v>
      </c>
      <c r="Q1244" t="s">
        <v>1981</v>
      </c>
      <c r="R1244">
        <v>7601</v>
      </c>
      <c r="S1244">
        <v>42116</v>
      </c>
      <c r="T1244">
        <v>42116</v>
      </c>
      <c r="U1244">
        <v>-21.06</v>
      </c>
      <c r="V1244">
        <v>4</v>
      </c>
      <c r="W1244">
        <v>120.81</v>
      </c>
      <c r="X1244">
        <v>90724</v>
      </c>
      <c r="Y1244" t="s">
        <v>3218</v>
      </c>
    </row>
    <row r="1245" spans="1:25" x14ac:dyDescent="0.2">
      <c r="A1245">
        <v>2737</v>
      </c>
      <c r="B1245" t="s">
        <v>2246</v>
      </c>
      <c r="C1245" t="s">
        <v>46</v>
      </c>
      <c r="D1245">
        <v>0.05</v>
      </c>
      <c r="E1245">
        <v>100.98</v>
      </c>
      <c r="F1245">
        <v>7.18</v>
      </c>
      <c r="G1245" t="s">
        <v>14</v>
      </c>
      <c r="H1245" t="s">
        <v>3</v>
      </c>
      <c r="I1245" t="s">
        <v>16</v>
      </c>
      <c r="J1245" t="s">
        <v>17</v>
      </c>
      <c r="K1245" t="s">
        <v>49</v>
      </c>
      <c r="L1245" t="s">
        <v>645</v>
      </c>
      <c r="M1245">
        <v>0.4</v>
      </c>
      <c r="N1245" t="s">
        <v>8</v>
      </c>
      <c r="O1245" t="s">
        <v>87</v>
      </c>
      <c r="P1245" t="s">
        <v>609</v>
      </c>
      <c r="Q1245" t="s">
        <v>1922</v>
      </c>
      <c r="R1245">
        <v>5701</v>
      </c>
      <c r="S1245">
        <v>42116</v>
      </c>
      <c r="T1245">
        <v>42118</v>
      </c>
      <c r="U1245">
        <v>566.60730000000001</v>
      </c>
      <c r="V1245">
        <v>8</v>
      </c>
      <c r="W1245">
        <v>821.17</v>
      </c>
      <c r="X1245">
        <v>89018</v>
      </c>
      <c r="Y1245" t="s">
        <v>3218</v>
      </c>
    </row>
    <row r="1246" spans="1:25" x14ac:dyDescent="0.2">
      <c r="A1246">
        <v>2114</v>
      </c>
      <c r="B1246" t="s">
        <v>1351</v>
      </c>
      <c r="C1246" t="s">
        <v>1</v>
      </c>
      <c r="D1246">
        <v>0.08</v>
      </c>
      <c r="E1246">
        <v>2.89</v>
      </c>
      <c r="F1246">
        <v>0.49</v>
      </c>
      <c r="G1246" t="s">
        <v>14</v>
      </c>
      <c r="H1246" t="s">
        <v>70</v>
      </c>
      <c r="I1246" t="s">
        <v>24</v>
      </c>
      <c r="J1246" t="s">
        <v>128</v>
      </c>
      <c r="K1246" t="s">
        <v>49</v>
      </c>
      <c r="L1246" t="s">
        <v>2247</v>
      </c>
      <c r="M1246">
        <v>0.38</v>
      </c>
      <c r="N1246" t="s">
        <v>8</v>
      </c>
      <c r="O1246" t="s">
        <v>9</v>
      </c>
      <c r="P1246" t="s">
        <v>218</v>
      </c>
      <c r="Q1246" t="s">
        <v>1353</v>
      </c>
      <c r="R1246">
        <v>23518</v>
      </c>
      <c r="S1246">
        <v>42117</v>
      </c>
      <c r="T1246">
        <v>42117</v>
      </c>
      <c r="U1246">
        <v>38.405999999999999</v>
      </c>
      <c r="V1246">
        <v>1</v>
      </c>
      <c r="W1246">
        <v>3.07</v>
      </c>
      <c r="X1246">
        <v>88404</v>
      </c>
      <c r="Y1246" t="s">
        <v>3215</v>
      </c>
    </row>
    <row r="1247" spans="1:25" x14ac:dyDescent="0.2">
      <c r="A1247">
        <v>1253</v>
      </c>
      <c r="B1247" t="s">
        <v>2248</v>
      </c>
      <c r="C1247" t="s">
        <v>23</v>
      </c>
      <c r="D1247">
        <v>0.02</v>
      </c>
      <c r="E1247">
        <v>46.89</v>
      </c>
      <c r="F1247">
        <v>5.0999999999999996</v>
      </c>
      <c r="G1247" t="s">
        <v>14</v>
      </c>
      <c r="H1247" t="s">
        <v>47</v>
      </c>
      <c r="I1247" t="s">
        <v>24</v>
      </c>
      <c r="J1247" t="s">
        <v>71</v>
      </c>
      <c r="K1247" t="s">
        <v>120</v>
      </c>
      <c r="L1247" t="s">
        <v>1819</v>
      </c>
      <c r="M1247">
        <v>0.46</v>
      </c>
      <c r="N1247" t="s">
        <v>8</v>
      </c>
      <c r="O1247" t="s">
        <v>28</v>
      </c>
      <c r="P1247" t="s">
        <v>163</v>
      </c>
      <c r="Q1247" t="s">
        <v>2249</v>
      </c>
      <c r="R1247">
        <v>78613</v>
      </c>
      <c r="S1247">
        <v>42117</v>
      </c>
      <c r="T1247">
        <v>42117</v>
      </c>
      <c r="U1247">
        <v>421.3485</v>
      </c>
      <c r="V1247">
        <v>13</v>
      </c>
      <c r="W1247">
        <v>610.65</v>
      </c>
      <c r="X1247">
        <v>89981</v>
      </c>
      <c r="Y1247" t="s">
        <v>3216</v>
      </c>
    </row>
    <row r="1248" spans="1:25" x14ac:dyDescent="0.2">
      <c r="A1248">
        <v>1253</v>
      </c>
      <c r="B1248" t="s">
        <v>2248</v>
      </c>
      <c r="C1248" t="s">
        <v>23</v>
      </c>
      <c r="D1248">
        <v>0.05</v>
      </c>
      <c r="E1248">
        <v>140.97999999999999</v>
      </c>
      <c r="F1248">
        <v>36.090000000000003</v>
      </c>
      <c r="G1248" t="s">
        <v>2</v>
      </c>
      <c r="H1248" t="s">
        <v>47</v>
      </c>
      <c r="I1248" t="s">
        <v>4</v>
      </c>
      <c r="J1248" t="s">
        <v>93</v>
      </c>
      <c r="K1248" t="s">
        <v>6</v>
      </c>
      <c r="L1248" t="s">
        <v>1838</v>
      </c>
      <c r="M1248">
        <v>0.77</v>
      </c>
      <c r="N1248" t="s">
        <v>8</v>
      </c>
      <c r="O1248" t="s">
        <v>28</v>
      </c>
      <c r="P1248" t="s">
        <v>163</v>
      </c>
      <c r="Q1248" t="s">
        <v>2249</v>
      </c>
      <c r="R1248">
        <v>78613</v>
      </c>
      <c r="S1248">
        <v>42117</v>
      </c>
      <c r="T1248">
        <v>42119</v>
      </c>
      <c r="U1248">
        <v>-373.09</v>
      </c>
      <c r="V1248">
        <v>5</v>
      </c>
      <c r="W1248">
        <v>699.24</v>
      </c>
      <c r="X1248">
        <v>89981</v>
      </c>
      <c r="Y1248" t="s">
        <v>3216</v>
      </c>
    </row>
    <row r="1249" spans="1:25" x14ac:dyDescent="0.2">
      <c r="A1249">
        <v>1253</v>
      </c>
      <c r="B1249" t="s">
        <v>2248</v>
      </c>
      <c r="C1249" t="s">
        <v>23</v>
      </c>
      <c r="D1249">
        <v>0.1</v>
      </c>
      <c r="E1249">
        <v>212.6</v>
      </c>
      <c r="F1249">
        <v>110.2</v>
      </c>
      <c r="G1249" t="s">
        <v>2</v>
      </c>
      <c r="H1249" t="s">
        <v>47</v>
      </c>
      <c r="I1249" t="s">
        <v>4</v>
      </c>
      <c r="J1249" t="s">
        <v>5</v>
      </c>
      <c r="K1249" t="s">
        <v>6</v>
      </c>
      <c r="L1249" t="s">
        <v>139</v>
      </c>
      <c r="M1249">
        <v>0.73</v>
      </c>
      <c r="N1249" t="s">
        <v>8</v>
      </c>
      <c r="O1249" t="s">
        <v>28</v>
      </c>
      <c r="P1249" t="s">
        <v>163</v>
      </c>
      <c r="Q1249" t="s">
        <v>2249</v>
      </c>
      <c r="R1249">
        <v>78613</v>
      </c>
      <c r="S1249">
        <v>42117</v>
      </c>
      <c r="T1249">
        <v>42119</v>
      </c>
      <c r="U1249">
        <v>-3465.0720000000001</v>
      </c>
      <c r="V1249">
        <v>12</v>
      </c>
      <c r="W1249">
        <v>2346.0300000000002</v>
      </c>
      <c r="X1249">
        <v>89981</v>
      </c>
      <c r="Y1249" t="s">
        <v>3216</v>
      </c>
    </row>
    <row r="1250" spans="1:25" x14ac:dyDescent="0.2">
      <c r="A1250">
        <v>146</v>
      </c>
      <c r="B1250" t="s">
        <v>1576</v>
      </c>
      <c r="C1250" t="s">
        <v>92</v>
      </c>
      <c r="D1250">
        <v>0.06</v>
      </c>
      <c r="E1250">
        <v>180.98</v>
      </c>
      <c r="F1250">
        <v>26.2</v>
      </c>
      <c r="G1250" t="s">
        <v>2</v>
      </c>
      <c r="H1250" t="s">
        <v>70</v>
      </c>
      <c r="I1250" t="s">
        <v>4</v>
      </c>
      <c r="J1250" t="s">
        <v>85</v>
      </c>
      <c r="K1250" t="s">
        <v>33</v>
      </c>
      <c r="L1250" t="s">
        <v>2250</v>
      </c>
      <c r="M1250">
        <v>0.59</v>
      </c>
      <c r="N1250" t="s">
        <v>8</v>
      </c>
      <c r="O1250" t="s">
        <v>28</v>
      </c>
      <c r="P1250" t="s">
        <v>163</v>
      </c>
      <c r="Q1250" t="s">
        <v>1578</v>
      </c>
      <c r="R1250">
        <v>76148</v>
      </c>
      <c r="S1250">
        <v>42117</v>
      </c>
      <c r="T1250">
        <v>42118</v>
      </c>
      <c r="U1250">
        <v>251.4084</v>
      </c>
      <c r="V1250">
        <v>5</v>
      </c>
      <c r="W1250">
        <v>929.57</v>
      </c>
      <c r="X1250">
        <v>91090</v>
      </c>
      <c r="Y1250" t="s">
        <v>3216</v>
      </c>
    </row>
    <row r="1251" spans="1:25" x14ac:dyDescent="0.2">
      <c r="A1251">
        <v>699</v>
      </c>
      <c r="B1251" t="s">
        <v>837</v>
      </c>
      <c r="C1251" t="s">
        <v>92</v>
      </c>
      <c r="D1251">
        <v>0.03</v>
      </c>
      <c r="E1251">
        <v>5.28</v>
      </c>
      <c r="F1251">
        <v>5.61</v>
      </c>
      <c r="G1251" t="s">
        <v>14</v>
      </c>
      <c r="H1251" t="s">
        <v>15</v>
      </c>
      <c r="I1251" t="s">
        <v>24</v>
      </c>
      <c r="J1251" t="s">
        <v>64</v>
      </c>
      <c r="K1251" t="s">
        <v>49</v>
      </c>
      <c r="L1251" t="s">
        <v>2251</v>
      </c>
      <c r="M1251">
        <v>0.4</v>
      </c>
      <c r="N1251" t="s">
        <v>8</v>
      </c>
      <c r="O1251" t="s">
        <v>35</v>
      </c>
      <c r="P1251" t="s">
        <v>66</v>
      </c>
      <c r="Q1251" t="s">
        <v>76</v>
      </c>
      <c r="R1251">
        <v>90041</v>
      </c>
      <c r="S1251">
        <v>42117</v>
      </c>
      <c r="T1251">
        <v>42118</v>
      </c>
      <c r="U1251">
        <v>-16.670000000000002</v>
      </c>
      <c r="V1251">
        <v>5</v>
      </c>
      <c r="W1251">
        <v>32.5</v>
      </c>
      <c r="X1251">
        <v>44517</v>
      </c>
      <c r="Y1251" t="s">
        <v>3217</v>
      </c>
    </row>
    <row r="1252" spans="1:25" x14ac:dyDescent="0.2">
      <c r="A1252">
        <v>702</v>
      </c>
      <c r="B1252" t="s">
        <v>2252</v>
      </c>
      <c r="C1252" t="s">
        <v>92</v>
      </c>
      <c r="D1252">
        <v>0.03</v>
      </c>
      <c r="E1252">
        <v>5.28</v>
      </c>
      <c r="F1252">
        <v>5.61</v>
      </c>
      <c r="G1252" t="s">
        <v>14</v>
      </c>
      <c r="H1252" t="s">
        <v>15</v>
      </c>
      <c r="I1252" t="s">
        <v>24</v>
      </c>
      <c r="J1252" t="s">
        <v>64</v>
      </c>
      <c r="K1252" t="s">
        <v>49</v>
      </c>
      <c r="L1252" t="s">
        <v>2251</v>
      </c>
      <c r="M1252">
        <v>0.4</v>
      </c>
      <c r="N1252" t="s">
        <v>8</v>
      </c>
      <c r="O1252" t="s">
        <v>35</v>
      </c>
      <c r="P1252" t="s">
        <v>66</v>
      </c>
      <c r="Q1252" t="s">
        <v>2253</v>
      </c>
      <c r="R1252">
        <v>95404</v>
      </c>
      <c r="S1252">
        <v>42117</v>
      </c>
      <c r="T1252">
        <v>42118</v>
      </c>
      <c r="U1252">
        <v>-16.670000000000002</v>
      </c>
      <c r="V1252">
        <v>1</v>
      </c>
      <c r="W1252">
        <v>6.5</v>
      </c>
      <c r="X1252">
        <v>87977</v>
      </c>
      <c r="Y1252" t="s">
        <v>3217</v>
      </c>
    </row>
    <row r="1253" spans="1:25" x14ac:dyDescent="0.2">
      <c r="A1253">
        <v>1304</v>
      </c>
      <c r="B1253" t="s">
        <v>2254</v>
      </c>
      <c r="C1253" t="s">
        <v>92</v>
      </c>
      <c r="D1253">
        <v>0.08</v>
      </c>
      <c r="E1253">
        <v>2.88</v>
      </c>
      <c r="F1253">
        <v>0.5</v>
      </c>
      <c r="G1253" t="s">
        <v>14</v>
      </c>
      <c r="H1253" t="s">
        <v>15</v>
      </c>
      <c r="I1253" t="s">
        <v>24</v>
      </c>
      <c r="J1253" t="s">
        <v>128</v>
      </c>
      <c r="K1253" t="s">
        <v>49</v>
      </c>
      <c r="L1253" t="s">
        <v>2255</v>
      </c>
      <c r="M1253">
        <v>0.39</v>
      </c>
      <c r="N1253" t="s">
        <v>8</v>
      </c>
      <c r="O1253" t="s">
        <v>35</v>
      </c>
      <c r="P1253" t="s">
        <v>122</v>
      </c>
      <c r="Q1253" t="s">
        <v>2256</v>
      </c>
      <c r="R1253">
        <v>84084</v>
      </c>
      <c r="S1253">
        <v>42117</v>
      </c>
      <c r="T1253">
        <v>42118</v>
      </c>
      <c r="U1253">
        <v>6.0305999999999997</v>
      </c>
      <c r="V1253">
        <v>3</v>
      </c>
      <c r="W1253">
        <v>8.74</v>
      </c>
      <c r="X1253">
        <v>87004</v>
      </c>
      <c r="Y1253" t="s">
        <v>3217</v>
      </c>
    </row>
    <row r="1254" spans="1:25" x14ac:dyDescent="0.2">
      <c r="A1254">
        <v>483</v>
      </c>
      <c r="B1254" t="s">
        <v>791</v>
      </c>
      <c r="C1254" t="s">
        <v>46</v>
      </c>
      <c r="D1254">
        <v>0.06</v>
      </c>
      <c r="E1254">
        <v>3.36</v>
      </c>
      <c r="F1254">
        <v>6.27</v>
      </c>
      <c r="G1254" t="s">
        <v>14</v>
      </c>
      <c r="H1254" t="s">
        <v>70</v>
      </c>
      <c r="I1254" t="s">
        <v>24</v>
      </c>
      <c r="J1254" t="s">
        <v>48</v>
      </c>
      <c r="K1254" t="s">
        <v>49</v>
      </c>
      <c r="L1254" t="s">
        <v>162</v>
      </c>
      <c r="M1254">
        <v>0.4</v>
      </c>
      <c r="N1254" t="s">
        <v>8</v>
      </c>
      <c r="O1254" t="s">
        <v>28</v>
      </c>
      <c r="P1254" t="s">
        <v>79</v>
      </c>
      <c r="Q1254" t="s">
        <v>793</v>
      </c>
      <c r="R1254">
        <v>60543</v>
      </c>
      <c r="S1254">
        <v>42117</v>
      </c>
      <c r="T1254">
        <v>42118</v>
      </c>
      <c r="U1254">
        <v>-24.057539999999999</v>
      </c>
      <c r="V1254">
        <v>2</v>
      </c>
      <c r="W1254">
        <v>8.82</v>
      </c>
      <c r="X1254">
        <v>90354</v>
      </c>
      <c r="Y1254" t="s">
        <v>3216</v>
      </c>
    </row>
    <row r="1255" spans="1:25" x14ac:dyDescent="0.2">
      <c r="A1255">
        <v>483</v>
      </c>
      <c r="B1255" t="s">
        <v>791</v>
      </c>
      <c r="C1255" t="s">
        <v>46</v>
      </c>
      <c r="D1255">
        <v>7.0000000000000007E-2</v>
      </c>
      <c r="E1255">
        <v>699.99</v>
      </c>
      <c r="F1255">
        <v>24.49</v>
      </c>
      <c r="G1255" t="s">
        <v>14</v>
      </c>
      <c r="H1255" t="s">
        <v>70</v>
      </c>
      <c r="I1255" t="s">
        <v>16</v>
      </c>
      <c r="J1255" t="s">
        <v>39</v>
      </c>
      <c r="K1255" t="s">
        <v>40</v>
      </c>
      <c r="L1255" t="s">
        <v>289</v>
      </c>
      <c r="M1255">
        <v>0.41</v>
      </c>
      <c r="N1255" t="s">
        <v>8</v>
      </c>
      <c r="O1255" t="s">
        <v>28</v>
      </c>
      <c r="P1255" t="s">
        <v>79</v>
      </c>
      <c r="Q1255" t="s">
        <v>793</v>
      </c>
      <c r="R1255">
        <v>60543</v>
      </c>
      <c r="S1255">
        <v>42117</v>
      </c>
      <c r="T1255">
        <v>42119</v>
      </c>
      <c r="U1255">
        <v>2583.5614799999998</v>
      </c>
      <c r="V1255">
        <v>9</v>
      </c>
      <c r="W1255">
        <v>5976.09</v>
      </c>
      <c r="X1255">
        <v>90354</v>
      </c>
      <c r="Y1255" t="s">
        <v>3216</v>
      </c>
    </row>
    <row r="1256" spans="1:25" x14ac:dyDescent="0.2">
      <c r="A1256">
        <v>1257</v>
      </c>
      <c r="B1256" t="s">
        <v>2257</v>
      </c>
      <c r="C1256" t="s">
        <v>1</v>
      </c>
      <c r="D1256">
        <v>0.04</v>
      </c>
      <c r="E1256">
        <v>2.52</v>
      </c>
      <c r="F1256">
        <v>1.92</v>
      </c>
      <c r="G1256" t="s">
        <v>14</v>
      </c>
      <c r="H1256" t="s">
        <v>47</v>
      </c>
      <c r="I1256" t="s">
        <v>24</v>
      </c>
      <c r="J1256" t="s">
        <v>544</v>
      </c>
      <c r="K1256" t="s">
        <v>26</v>
      </c>
      <c r="L1256" t="s">
        <v>2258</v>
      </c>
      <c r="M1256">
        <v>0.82</v>
      </c>
      <c r="N1256" t="s">
        <v>8</v>
      </c>
      <c r="O1256" t="s">
        <v>35</v>
      </c>
      <c r="P1256" t="s">
        <v>36</v>
      </c>
      <c r="Q1256" t="s">
        <v>1099</v>
      </c>
      <c r="R1256">
        <v>80013</v>
      </c>
      <c r="S1256">
        <v>42118</v>
      </c>
      <c r="T1256">
        <v>42118</v>
      </c>
      <c r="U1256">
        <v>-8.2080000000000002</v>
      </c>
      <c r="V1256">
        <v>1</v>
      </c>
      <c r="W1256">
        <v>3.13</v>
      </c>
      <c r="X1256">
        <v>86536</v>
      </c>
      <c r="Y1256" t="s">
        <v>3217</v>
      </c>
    </row>
    <row r="1257" spans="1:25" x14ac:dyDescent="0.2">
      <c r="A1257">
        <v>3325</v>
      </c>
      <c r="B1257" t="s">
        <v>2259</v>
      </c>
      <c r="C1257" t="s">
        <v>1</v>
      </c>
      <c r="D1257">
        <v>7.0000000000000007E-2</v>
      </c>
      <c r="E1257">
        <v>5.58</v>
      </c>
      <c r="F1257">
        <v>1.99</v>
      </c>
      <c r="G1257" t="s">
        <v>14</v>
      </c>
      <c r="H1257" t="s">
        <v>15</v>
      </c>
      <c r="I1257" t="s">
        <v>24</v>
      </c>
      <c r="J1257" t="s">
        <v>25</v>
      </c>
      <c r="K1257" t="s">
        <v>26</v>
      </c>
      <c r="L1257" t="s">
        <v>2260</v>
      </c>
      <c r="M1257">
        <v>0.46</v>
      </c>
      <c r="N1257" t="s">
        <v>8</v>
      </c>
      <c r="O1257" t="s">
        <v>35</v>
      </c>
      <c r="P1257" t="s">
        <v>115</v>
      </c>
      <c r="Q1257" t="s">
        <v>2261</v>
      </c>
      <c r="R1257">
        <v>97420</v>
      </c>
      <c r="S1257">
        <v>42118</v>
      </c>
      <c r="T1257">
        <v>42120</v>
      </c>
      <c r="U1257">
        <v>23.045999999999999</v>
      </c>
      <c r="V1257">
        <v>23</v>
      </c>
      <c r="W1257">
        <v>121.46</v>
      </c>
      <c r="X1257">
        <v>90987</v>
      </c>
      <c r="Y1257" t="s">
        <v>3217</v>
      </c>
    </row>
    <row r="1258" spans="1:25" x14ac:dyDescent="0.2">
      <c r="A1258">
        <v>1085</v>
      </c>
      <c r="B1258" t="s">
        <v>207</v>
      </c>
      <c r="C1258" t="s">
        <v>13</v>
      </c>
      <c r="D1258">
        <v>0.04</v>
      </c>
      <c r="E1258">
        <v>9.06</v>
      </c>
      <c r="F1258">
        <v>9.86</v>
      </c>
      <c r="G1258" t="s">
        <v>14</v>
      </c>
      <c r="H1258" t="s">
        <v>47</v>
      </c>
      <c r="I1258" t="s">
        <v>24</v>
      </c>
      <c r="J1258" t="s">
        <v>64</v>
      </c>
      <c r="K1258" t="s">
        <v>49</v>
      </c>
      <c r="L1258" t="s">
        <v>2262</v>
      </c>
      <c r="M1258">
        <v>0.4</v>
      </c>
      <c r="N1258" t="s">
        <v>8</v>
      </c>
      <c r="O1258" t="s">
        <v>87</v>
      </c>
      <c r="P1258" t="s">
        <v>88</v>
      </c>
      <c r="Q1258" t="s">
        <v>209</v>
      </c>
      <c r="R1258">
        <v>11729</v>
      </c>
      <c r="S1258">
        <v>42118</v>
      </c>
      <c r="T1258">
        <v>42119</v>
      </c>
      <c r="U1258">
        <v>-53.25</v>
      </c>
      <c r="V1258">
        <v>3</v>
      </c>
      <c r="W1258">
        <v>30.87</v>
      </c>
      <c r="X1258">
        <v>86123</v>
      </c>
      <c r="Y1258" t="s">
        <v>3218</v>
      </c>
    </row>
    <row r="1259" spans="1:25" x14ac:dyDescent="0.2">
      <c r="A1259">
        <v>1086</v>
      </c>
      <c r="B1259" t="s">
        <v>2263</v>
      </c>
      <c r="C1259" t="s">
        <v>13</v>
      </c>
      <c r="D1259">
        <v>0.04</v>
      </c>
      <c r="E1259">
        <v>14.27</v>
      </c>
      <c r="F1259">
        <v>7.27</v>
      </c>
      <c r="G1259" t="s">
        <v>14</v>
      </c>
      <c r="H1259" t="s">
        <v>47</v>
      </c>
      <c r="I1259" t="s">
        <v>24</v>
      </c>
      <c r="J1259" t="s">
        <v>48</v>
      </c>
      <c r="K1259" t="s">
        <v>49</v>
      </c>
      <c r="L1259" t="s">
        <v>2264</v>
      </c>
      <c r="M1259">
        <v>0.38</v>
      </c>
      <c r="N1259" t="s">
        <v>8</v>
      </c>
      <c r="O1259" t="s">
        <v>87</v>
      </c>
      <c r="P1259" t="s">
        <v>88</v>
      </c>
      <c r="Q1259" t="s">
        <v>2265</v>
      </c>
      <c r="R1259">
        <v>11746</v>
      </c>
      <c r="S1259">
        <v>42118</v>
      </c>
      <c r="T1259">
        <v>42119</v>
      </c>
      <c r="U1259">
        <v>2.125</v>
      </c>
      <c r="V1259">
        <v>3</v>
      </c>
      <c r="W1259">
        <v>45.24</v>
      </c>
      <c r="X1259">
        <v>86123</v>
      </c>
      <c r="Y1259" t="s">
        <v>3218</v>
      </c>
    </row>
    <row r="1260" spans="1:25" x14ac:dyDescent="0.2">
      <c r="A1260">
        <v>1670</v>
      </c>
      <c r="B1260" t="s">
        <v>2266</v>
      </c>
      <c r="C1260" t="s">
        <v>23</v>
      </c>
      <c r="D1260">
        <v>0.03</v>
      </c>
      <c r="E1260">
        <v>35.409999999999997</v>
      </c>
      <c r="F1260">
        <v>1.99</v>
      </c>
      <c r="G1260" t="s">
        <v>14</v>
      </c>
      <c r="H1260" t="s">
        <v>3</v>
      </c>
      <c r="I1260" t="s">
        <v>16</v>
      </c>
      <c r="J1260" t="s">
        <v>17</v>
      </c>
      <c r="K1260" t="s">
        <v>18</v>
      </c>
      <c r="L1260" t="s">
        <v>2267</v>
      </c>
      <c r="M1260">
        <v>0.43</v>
      </c>
      <c r="N1260" t="s">
        <v>8</v>
      </c>
      <c r="O1260" t="s">
        <v>9</v>
      </c>
      <c r="P1260" t="s">
        <v>218</v>
      </c>
      <c r="Q1260" t="s">
        <v>2149</v>
      </c>
      <c r="R1260">
        <v>24060</v>
      </c>
      <c r="S1260">
        <v>42118</v>
      </c>
      <c r="T1260">
        <v>42120</v>
      </c>
      <c r="U1260">
        <v>1912.422</v>
      </c>
      <c r="V1260">
        <v>10</v>
      </c>
      <c r="W1260">
        <v>367.52</v>
      </c>
      <c r="X1260">
        <v>86722</v>
      </c>
      <c r="Y1260" t="s">
        <v>3215</v>
      </c>
    </row>
    <row r="1261" spans="1:25" x14ac:dyDescent="0.2">
      <c r="A1261">
        <v>1670</v>
      </c>
      <c r="B1261" t="s">
        <v>2266</v>
      </c>
      <c r="C1261" t="s">
        <v>23</v>
      </c>
      <c r="D1261">
        <v>0</v>
      </c>
      <c r="E1261">
        <v>142.86000000000001</v>
      </c>
      <c r="F1261">
        <v>19.989999999999998</v>
      </c>
      <c r="G1261" t="s">
        <v>14</v>
      </c>
      <c r="H1261" t="s">
        <v>3</v>
      </c>
      <c r="I1261" t="s">
        <v>24</v>
      </c>
      <c r="J1261" t="s">
        <v>54</v>
      </c>
      <c r="K1261" t="s">
        <v>49</v>
      </c>
      <c r="L1261" t="s">
        <v>1932</v>
      </c>
      <c r="M1261">
        <v>0.56000000000000005</v>
      </c>
      <c r="N1261" t="s">
        <v>8</v>
      </c>
      <c r="O1261" t="s">
        <v>9</v>
      </c>
      <c r="P1261" t="s">
        <v>218</v>
      </c>
      <c r="Q1261" t="s">
        <v>2149</v>
      </c>
      <c r="R1261">
        <v>24060</v>
      </c>
      <c r="S1261">
        <v>42118</v>
      </c>
      <c r="T1261">
        <v>42127</v>
      </c>
      <c r="U1261">
        <v>-739.32600000000002</v>
      </c>
      <c r="V1261">
        <v>11</v>
      </c>
      <c r="W1261">
        <v>1576.35</v>
      </c>
      <c r="X1261">
        <v>86722</v>
      </c>
      <c r="Y1261" t="s">
        <v>3215</v>
      </c>
    </row>
    <row r="1262" spans="1:25" x14ac:dyDescent="0.2">
      <c r="A1262">
        <v>1391</v>
      </c>
      <c r="B1262" t="s">
        <v>2268</v>
      </c>
      <c r="C1262" t="s">
        <v>46</v>
      </c>
      <c r="D1262">
        <v>0</v>
      </c>
      <c r="E1262">
        <v>2.88</v>
      </c>
      <c r="F1262">
        <v>0.7</v>
      </c>
      <c r="G1262" t="s">
        <v>63</v>
      </c>
      <c r="H1262" t="s">
        <v>15</v>
      </c>
      <c r="I1262" t="s">
        <v>24</v>
      </c>
      <c r="J1262" t="s">
        <v>25</v>
      </c>
      <c r="K1262" t="s">
        <v>26</v>
      </c>
      <c r="L1262" t="s">
        <v>615</v>
      </c>
      <c r="M1262">
        <v>0.56000000000000005</v>
      </c>
      <c r="N1262" t="s">
        <v>8</v>
      </c>
      <c r="O1262" t="s">
        <v>35</v>
      </c>
      <c r="P1262" t="s">
        <v>66</v>
      </c>
      <c r="Q1262" t="s">
        <v>2269</v>
      </c>
      <c r="R1262">
        <v>94086</v>
      </c>
      <c r="S1262">
        <v>42118</v>
      </c>
      <c r="T1262">
        <v>42118</v>
      </c>
      <c r="U1262">
        <v>-0.11</v>
      </c>
      <c r="V1262">
        <v>1</v>
      </c>
      <c r="W1262">
        <v>7.96</v>
      </c>
      <c r="X1262">
        <v>88727</v>
      </c>
      <c r="Y1262" t="s">
        <v>3217</v>
      </c>
    </row>
    <row r="1263" spans="1:25" x14ac:dyDescent="0.2">
      <c r="A1263">
        <v>2570</v>
      </c>
      <c r="B1263" t="s">
        <v>2270</v>
      </c>
      <c r="C1263" t="s">
        <v>1</v>
      </c>
      <c r="D1263">
        <v>0</v>
      </c>
      <c r="E1263">
        <v>4.37</v>
      </c>
      <c r="F1263">
        <v>5.15</v>
      </c>
      <c r="G1263" t="s">
        <v>14</v>
      </c>
      <c r="H1263" t="s">
        <v>15</v>
      </c>
      <c r="I1263" t="s">
        <v>24</v>
      </c>
      <c r="J1263" t="s">
        <v>71</v>
      </c>
      <c r="K1263" t="s">
        <v>49</v>
      </c>
      <c r="L1263" t="s">
        <v>1271</v>
      </c>
      <c r="M1263">
        <v>0.59</v>
      </c>
      <c r="N1263" t="s">
        <v>8</v>
      </c>
      <c r="O1263" t="s">
        <v>35</v>
      </c>
      <c r="P1263" t="s">
        <v>66</v>
      </c>
      <c r="Q1263" t="s">
        <v>2271</v>
      </c>
      <c r="R1263">
        <v>95616</v>
      </c>
      <c r="S1263">
        <v>42119</v>
      </c>
      <c r="T1263">
        <v>42121</v>
      </c>
      <c r="U1263">
        <v>-150.2604</v>
      </c>
      <c r="V1263">
        <v>19</v>
      </c>
      <c r="W1263">
        <v>87.85</v>
      </c>
      <c r="X1263">
        <v>90327</v>
      </c>
      <c r="Y1263" t="s">
        <v>3217</v>
      </c>
    </row>
    <row r="1264" spans="1:25" x14ac:dyDescent="0.2">
      <c r="A1264">
        <v>2570</v>
      </c>
      <c r="B1264" t="s">
        <v>2270</v>
      </c>
      <c r="C1264" t="s">
        <v>1</v>
      </c>
      <c r="D1264">
        <v>0.01</v>
      </c>
      <c r="E1264">
        <v>500.98</v>
      </c>
      <c r="F1264">
        <v>56</v>
      </c>
      <c r="G1264" t="s">
        <v>2</v>
      </c>
      <c r="H1264" t="s">
        <v>15</v>
      </c>
      <c r="I1264" t="s">
        <v>4</v>
      </c>
      <c r="J1264" t="s">
        <v>85</v>
      </c>
      <c r="K1264" t="s">
        <v>33</v>
      </c>
      <c r="L1264" t="s">
        <v>2272</v>
      </c>
      <c r="M1264">
        <v>0.6</v>
      </c>
      <c r="N1264" t="s">
        <v>8</v>
      </c>
      <c r="O1264" t="s">
        <v>35</v>
      </c>
      <c r="P1264" t="s">
        <v>66</v>
      </c>
      <c r="Q1264" t="s">
        <v>2271</v>
      </c>
      <c r="R1264">
        <v>95616</v>
      </c>
      <c r="S1264">
        <v>42119</v>
      </c>
      <c r="T1264">
        <v>42120</v>
      </c>
      <c r="U1264">
        <v>4899.1288000000004</v>
      </c>
      <c r="V1264">
        <v>14</v>
      </c>
      <c r="W1264">
        <v>7429.63</v>
      </c>
      <c r="X1264">
        <v>90327</v>
      </c>
      <c r="Y1264" t="s">
        <v>3217</v>
      </c>
    </row>
    <row r="1265" spans="1:25" x14ac:dyDescent="0.2">
      <c r="A1265">
        <v>2570</v>
      </c>
      <c r="B1265" t="s">
        <v>2270</v>
      </c>
      <c r="C1265" t="s">
        <v>1</v>
      </c>
      <c r="D1265">
        <v>0.02</v>
      </c>
      <c r="E1265">
        <v>12.58</v>
      </c>
      <c r="F1265">
        <v>5.16</v>
      </c>
      <c r="G1265" t="s">
        <v>14</v>
      </c>
      <c r="H1265" t="s">
        <v>15</v>
      </c>
      <c r="I1265" t="s">
        <v>4</v>
      </c>
      <c r="J1265" t="s">
        <v>102</v>
      </c>
      <c r="K1265" t="s">
        <v>49</v>
      </c>
      <c r="L1265" t="s">
        <v>2273</v>
      </c>
      <c r="M1265">
        <v>0.43</v>
      </c>
      <c r="N1265" t="s">
        <v>8</v>
      </c>
      <c r="O1265" t="s">
        <v>35</v>
      </c>
      <c r="P1265" t="s">
        <v>66</v>
      </c>
      <c r="Q1265" t="s">
        <v>2271</v>
      </c>
      <c r="R1265">
        <v>95616</v>
      </c>
      <c r="S1265">
        <v>42119</v>
      </c>
      <c r="T1265">
        <v>42119</v>
      </c>
      <c r="U1265">
        <v>44.712000000000003</v>
      </c>
      <c r="V1265">
        <v>18</v>
      </c>
      <c r="W1265">
        <v>224.29</v>
      </c>
      <c r="X1265">
        <v>90327</v>
      </c>
      <c r="Y1265" t="s">
        <v>3217</v>
      </c>
    </row>
    <row r="1266" spans="1:25" x14ac:dyDescent="0.2">
      <c r="A1266">
        <v>2570</v>
      </c>
      <c r="B1266" t="s">
        <v>2270</v>
      </c>
      <c r="C1266" t="s">
        <v>1</v>
      </c>
      <c r="D1266">
        <v>0.1</v>
      </c>
      <c r="E1266">
        <v>7.7</v>
      </c>
      <c r="F1266">
        <v>3.68</v>
      </c>
      <c r="G1266" t="s">
        <v>14</v>
      </c>
      <c r="H1266" t="s">
        <v>15</v>
      </c>
      <c r="I1266" t="s">
        <v>4</v>
      </c>
      <c r="J1266" t="s">
        <v>102</v>
      </c>
      <c r="K1266" t="s">
        <v>26</v>
      </c>
      <c r="L1266" t="s">
        <v>2274</v>
      </c>
      <c r="M1266">
        <v>0.52</v>
      </c>
      <c r="N1266" t="s">
        <v>8</v>
      </c>
      <c r="O1266" t="s">
        <v>35</v>
      </c>
      <c r="P1266" t="s">
        <v>66</v>
      </c>
      <c r="Q1266" t="s">
        <v>2271</v>
      </c>
      <c r="R1266">
        <v>95616</v>
      </c>
      <c r="S1266">
        <v>42119</v>
      </c>
      <c r="T1266">
        <v>42120</v>
      </c>
      <c r="U1266">
        <v>-22.626000000000001</v>
      </c>
      <c r="V1266">
        <v>7</v>
      </c>
      <c r="W1266">
        <v>51.2</v>
      </c>
      <c r="X1266">
        <v>90327</v>
      </c>
      <c r="Y1266" t="s">
        <v>3217</v>
      </c>
    </row>
    <row r="1267" spans="1:25" x14ac:dyDescent="0.2">
      <c r="A1267">
        <v>2571</v>
      </c>
      <c r="B1267" t="s">
        <v>2275</v>
      </c>
      <c r="C1267" t="s">
        <v>1</v>
      </c>
      <c r="D1267">
        <v>0.01</v>
      </c>
      <c r="E1267">
        <v>500.98</v>
      </c>
      <c r="F1267">
        <v>56</v>
      </c>
      <c r="G1267" t="s">
        <v>2</v>
      </c>
      <c r="H1267" t="s">
        <v>15</v>
      </c>
      <c r="I1267" t="s">
        <v>4</v>
      </c>
      <c r="J1267" t="s">
        <v>85</v>
      </c>
      <c r="K1267" t="s">
        <v>33</v>
      </c>
      <c r="L1267" t="s">
        <v>2272</v>
      </c>
      <c r="M1267">
        <v>0.6</v>
      </c>
      <c r="N1267" t="s">
        <v>8</v>
      </c>
      <c r="O1267" t="s">
        <v>87</v>
      </c>
      <c r="P1267" t="s">
        <v>88</v>
      </c>
      <c r="Q1267" t="s">
        <v>89</v>
      </c>
      <c r="R1267">
        <v>10165</v>
      </c>
      <c r="S1267">
        <v>42119</v>
      </c>
      <c r="T1267">
        <v>42120</v>
      </c>
      <c r="U1267">
        <v>4260.1120000000001</v>
      </c>
      <c r="V1267">
        <v>56</v>
      </c>
      <c r="W1267">
        <v>29718.53</v>
      </c>
      <c r="X1267">
        <v>50656</v>
      </c>
      <c r="Y1267" t="s">
        <v>3218</v>
      </c>
    </row>
    <row r="1268" spans="1:25" x14ac:dyDescent="0.2">
      <c r="A1268">
        <v>2571</v>
      </c>
      <c r="B1268" t="s">
        <v>2275</v>
      </c>
      <c r="C1268" t="s">
        <v>1</v>
      </c>
      <c r="D1268">
        <v>0.1</v>
      </c>
      <c r="E1268">
        <v>7.7</v>
      </c>
      <c r="F1268">
        <v>3.68</v>
      </c>
      <c r="G1268" t="s">
        <v>14</v>
      </c>
      <c r="H1268" t="s">
        <v>15</v>
      </c>
      <c r="I1268" t="s">
        <v>4</v>
      </c>
      <c r="J1268" t="s">
        <v>102</v>
      </c>
      <c r="K1268" t="s">
        <v>26</v>
      </c>
      <c r="L1268" t="s">
        <v>2274</v>
      </c>
      <c r="M1268">
        <v>0.52</v>
      </c>
      <c r="N1268" t="s">
        <v>8</v>
      </c>
      <c r="O1268" t="s">
        <v>87</v>
      </c>
      <c r="P1268" t="s">
        <v>88</v>
      </c>
      <c r="Q1268" t="s">
        <v>89</v>
      </c>
      <c r="R1268">
        <v>10165</v>
      </c>
      <c r="S1268">
        <v>42119</v>
      </c>
      <c r="T1268">
        <v>42120</v>
      </c>
      <c r="U1268">
        <v>-25.14</v>
      </c>
      <c r="V1268">
        <v>27</v>
      </c>
      <c r="W1268">
        <v>197.48</v>
      </c>
      <c r="X1268">
        <v>50656</v>
      </c>
      <c r="Y1268" t="s">
        <v>3218</v>
      </c>
    </row>
    <row r="1269" spans="1:25" x14ac:dyDescent="0.2">
      <c r="A1269">
        <v>3379</v>
      </c>
      <c r="B1269" t="s">
        <v>1845</v>
      </c>
      <c r="C1269" t="s">
        <v>1</v>
      </c>
      <c r="D1269">
        <v>0.05</v>
      </c>
      <c r="E1269">
        <v>3.14</v>
      </c>
      <c r="F1269">
        <v>1.92</v>
      </c>
      <c r="G1269" t="s">
        <v>63</v>
      </c>
      <c r="H1269" t="s">
        <v>47</v>
      </c>
      <c r="I1269" t="s">
        <v>24</v>
      </c>
      <c r="J1269" t="s">
        <v>544</v>
      </c>
      <c r="K1269" t="s">
        <v>26</v>
      </c>
      <c r="L1269" t="s">
        <v>1416</v>
      </c>
      <c r="M1269">
        <v>0.84</v>
      </c>
      <c r="N1269" t="s">
        <v>8</v>
      </c>
      <c r="O1269" t="s">
        <v>9</v>
      </c>
      <c r="P1269" t="s">
        <v>51</v>
      </c>
      <c r="Q1269" t="s">
        <v>1847</v>
      </c>
      <c r="R1269">
        <v>30144</v>
      </c>
      <c r="S1269">
        <v>42119</v>
      </c>
      <c r="T1269">
        <v>42120</v>
      </c>
      <c r="U1269">
        <v>1628.37</v>
      </c>
      <c r="V1269">
        <v>18</v>
      </c>
      <c r="W1269">
        <v>59.22</v>
      </c>
      <c r="X1269">
        <v>88839</v>
      </c>
      <c r="Y1269" t="s">
        <v>3215</v>
      </c>
    </row>
    <row r="1270" spans="1:25" x14ac:dyDescent="0.2">
      <c r="A1270">
        <v>731</v>
      </c>
      <c r="B1270" t="s">
        <v>2276</v>
      </c>
      <c r="C1270" t="s">
        <v>13</v>
      </c>
      <c r="D1270">
        <v>0.09</v>
      </c>
      <c r="E1270">
        <v>101.41</v>
      </c>
      <c r="F1270">
        <v>35</v>
      </c>
      <c r="G1270" t="s">
        <v>14</v>
      </c>
      <c r="H1270" t="s">
        <v>15</v>
      </c>
      <c r="I1270" t="s">
        <v>24</v>
      </c>
      <c r="J1270" t="s">
        <v>54</v>
      </c>
      <c r="K1270" t="s">
        <v>40</v>
      </c>
      <c r="L1270" t="s">
        <v>742</v>
      </c>
      <c r="M1270">
        <v>0.82</v>
      </c>
      <c r="N1270" t="s">
        <v>8</v>
      </c>
      <c r="O1270" t="s">
        <v>87</v>
      </c>
      <c r="P1270" t="s">
        <v>379</v>
      </c>
      <c r="Q1270" t="s">
        <v>904</v>
      </c>
      <c r="R1270">
        <v>1803</v>
      </c>
      <c r="S1270">
        <v>42120</v>
      </c>
      <c r="T1270">
        <v>42121</v>
      </c>
      <c r="U1270">
        <v>-801.15480000000002</v>
      </c>
      <c r="V1270">
        <v>12</v>
      </c>
      <c r="W1270">
        <v>1178.32</v>
      </c>
      <c r="X1270">
        <v>90362</v>
      </c>
      <c r="Y1270" t="s">
        <v>3218</v>
      </c>
    </row>
    <row r="1271" spans="1:25" x14ac:dyDescent="0.2">
      <c r="A1271">
        <v>1893</v>
      </c>
      <c r="B1271" t="s">
        <v>2277</v>
      </c>
      <c r="C1271" t="s">
        <v>23</v>
      </c>
      <c r="D1271">
        <v>0.03</v>
      </c>
      <c r="E1271">
        <v>180.98</v>
      </c>
      <c r="F1271">
        <v>26.2</v>
      </c>
      <c r="G1271" t="s">
        <v>2</v>
      </c>
      <c r="H1271" t="s">
        <v>15</v>
      </c>
      <c r="I1271" t="s">
        <v>4</v>
      </c>
      <c r="J1271" t="s">
        <v>85</v>
      </c>
      <c r="K1271" t="s">
        <v>33</v>
      </c>
      <c r="L1271" t="s">
        <v>2250</v>
      </c>
      <c r="M1271">
        <v>0.59</v>
      </c>
      <c r="N1271" t="s">
        <v>8</v>
      </c>
      <c r="O1271" t="s">
        <v>28</v>
      </c>
      <c r="P1271" t="s">
        <v>56</v>
      </c>
      <c r="Q1271" t="s">
        <v>2278</v>
      </c>
      <c r="R1271">
        <v>63119</v>
      </c>
      <c r="S1271">
        <v>42120</v>
      </c>
      <c r="T1271">
        <v>42124</v>
      </c>
      <c r="U1271">
        <v>588.54</v>
      </c>
      <c r="V1271">
        <v>5</v>
      </c>
      <c r="W1271">
        <v>928.92</v>
      </c>
      <c r="X1271">
        <v>91262</v>
      </c>
      <c r="Y1271" t="s">
        <v>3216</v>
      </c>
    </row>
    <row r="1272" spans="1:25" x14ac:dyDescent="0.2">
      <c r="A1272">
        <v>2491</v>
      </c>
      <c r="B1272" t="s">
        <v>433</v>
      </c>
      <c r="C1272" t="s">
        <v>23</v>
      </c>
      <c r="D1272">
        <v>0.06</v>
      </c>
      <c r="E1272">
        <v>4.28</v>
      </c>
      <c r="F1272">
        <v>0.94</v>
      </c>
      <c r="G1272" t="s">
        <v>14</v>
      </c>
      <c r="H1272" t="s">
        <v>15</v>
      </c>
      <c r="I1272" t="s">
        <v>24</v>
      </c>
      <c r="J1272" t="s">
        <v>25</v>
      </c>
      <c r="K1272" t="s">
        <v>26</v>
      </c>
      <c r="L1272" t="s">
        <v>457</v>
      </c>
      <c r="M1272">
        <v>0.56000000000000005</v>
      </c>
      <c r="N1272" t="s">
        <v>8</v>
      </c>
      <c r="O1272" t="s">
        <v>35</v>
      </c>
      <c r="P1272" t="s">
        <v>66</v>
      </c>
      <c r="Q1272" t="s">
        <v>76</v>
      </c>
      <c r="R1272">
        <v>90045</v>
      </c>
      <c r="S1272">
        <v>42120</v>
      </c>
      <c r="T1272">
        <v>42122</v>
      </c>
      <c r="U1272">
        <v>0.37</v>
      </c>
      <c r="V1272">
        <v>9</v>
      </c>
      <c r="W1272">
        <v>38.96</v>
      </c>
      <c r="X1272">
        <v>11712</v>
      </c>
      <c r="Y1272" t="s">
        <v>3217</v>
      </c>
    </row>
    <row r="1273" spans="1:25" x14ac:dyDescent="0.2">
      <c r="A1273">
        <v>2495</v>
      </c>
      <c r="B1273" t="s">
        <v>2279</v>
      </c>
      <c r="C1273" t="s">
        <v>23</v>
      </c>
      <c r="D1273">
        <v>0.06</v>
      </c>
      <c r="E1273">
        <v>4.28</v>
      </c>
      <c r="F1273">
        <v>0.94</v>
      </c>
      <c r="G1273" t="s">
        <v>14</v>
      </c>
      <c r="H1273" t="s">
        <v>15</v>
      </c>
      <c r="I1273" t="s">
        <v>24</v>
      </c>
      <c r="J1273" t="s">
        <v>25</v>
      </c>
      <c r="K1273" t="s">
        <v>26</v>
      </c>
      <c r="L1273" t="s">
        <v>457</v>
      </c>
      <c r="M1273">
        <v>0.56000000000000005</v>
      </c>
      <c r="N1273" t="s">
        <v>8</v>
      </c>
      <c r="O1273" t="s">
        <v>35</v>
      </c>
      <c r="P1273" t="s">
        <v>1036</v>
      </c>
      <c r="Q1273" t="s">
        <v>1637</v>
      </c>
      <c r="R1273">
        <v>82901</v>
      </c>
      <c r="S1273">
        <v>42120</v>
      </c>
      <c r="T1273">
        <v>42122</v>
      </c>
      <c r="U1273">
        <v>0.37</v>
      </c>
      <c r="V1273">
        <v>2</v>
      </c>
      <c r="W1273">
        <v>8.66</v>
      </c>
      <c r="X1273">
        <v>86885</v>
      </c>
      <c r="Y1273" t="s">
        <v>3217</v>
      </c>
    </row>
    <row r="1274" spans="1:25" x14ac:dyDescent="0.2">
      <c r="A1274">
        <v>2489</v>
      </c>
      <c r="B1274" t="s">
        <v>427</v>
      </c>
      <c r="C1274" t="s">
        <v>92</v>
      </c>
      <c r="D1274">
        <v>0.04</v>
      </c>
      <c r="E1274">
        <v>419.19</v>
      </c>
      <c r="F1274">
        <v>19.989999999999998</v>
      </c>
      <c r="G1274" t="s">
        <v>14</v>
      </c>
      <c r="H1274" t="s">
        <v>47</v>
      </c>
      <c r="I1274" t="s">
        <v>24</v>
      </c>
      <c r="J1274" t="s">
        <v>54</v>
      </c>
      <c r="K1274" t="s">
        <v>49</v>
      </c>
      <c r="L1274" t="s">
        <v>2168</v>
      </c>
      <c r="M1274">
        <v>0.57999999999999996</v>
      </c>
      <c r="N1274" t="s">
        <v>8</v>
      </c>
      <c r="O1274" t="s">
        <v>35</v>
      </c>
      <c r="P1274" t="s">
        <v>66</v>
      </c>
      <c r="Q1274" t="s">
        <v>429</v>
      </c>
      <c r="R1274">
        <v>94521</v>
      </c>
      <c r="S1274">
        <v>42120</v>
      </c>
      <c r="T1274">
        <v>42121</v>
      </c>
      <c r="U1274">
        <v>1388.3559</v>
      </c>
      <c r="V1274">
        <v>5</v>
      </c>
      <c r="W1274">
        <v>2012.11</v>
      </c>
      <c r="X1274">
        <v>86885</v>
      </c>
      <c r="Y1274" t="s">
        <v>3217</v>
      </c>
    </row>
    <row r="1275" spans="1:25" x14ac:dyDescent="0.2">
      <c r="A1275">
        <v>2491</v>
      </c>
      <c r="B1275" t="s">
        <v>433</v>
      </c>
      <c r="C1275" t="s">
        <v>92</v>
      </c>
      <c r="D1275">
        <v>0.04</v>
      </c>
      <c r="E1275">
        <v>419.19</v>
      </c>
      <c r="F1275">
        <v>19.989999999999998</v>
      </c>
      <c r="G1275" t="s">
        <v>14</v>
      </c>
      <c r="H1275" t="s">
        <v>47</v>
      </c>
      <c r="I1275" t="s">
        <v>24</v>
      </c>
      <c r="J1275" t="s">
        <v>54</v>
      </c>
      <c r="K1275" t="s">
        <v>49</v>
      </c>
      <c r="L1275" t="s">
        <v>2168</v>
      </c>
      <c r="M1275">
        <v>0.57999999999999996</v>
      </c>
      <c r="N1275" t="s">
        <v>8</v>
      </c>
      <c r="O1275" t="s">
        <v>35</v>
      </c>
      <c r="P1275" t="s">
        <v>66</v>
      </c>
      <c r="Q1275" t="s">
        <v>76</v>
      </c>
      <c r="R1275">
        <v>90045</v>
      </c>
      <c r="S1275">
        <v>42120</v>
      </c>
      <c r="T1275">
        <v>42121</v>
      </c>
      <c r="U1275">
        <v>1947.67</v>
      </c>
      <c r="V1275">
        <v>20</v>
      </c>
      <c r="W1275">
        <v>8048.45</v>
      </c>
      <c r="X1275">
        <v>23042</v>
      </c>
      <c r="Y1275" t="s">
        <v>3217</v>
      </c>
    </row>
    <row r="1276" spans="1:25" x14ac:dyDescent="0.2">
      <c r="A1276">
        <v>2380</v>
      </c>
      <c r="B1276" t="s">
        <v>2280</v>
      </c>
      <c r="C1276" t="s">
        <v>46</v>
      </c>
      <c r="D1276">
        <v>7.0000000000000007E-2</v>
      </c>
      <c r="E1276">
        <v>3.38</v>
      </c>
      <c r="F1276">
        <v>0.85</v>
      </c>
      <c r="G1276" t="s">
        <v>14</v>
      </c>
      <c r="H1276" t="s">
        <v>3</v>
      </c>
      <c r="I1276" t="s">
        <v>24</v>
      </c>
      <c r="J1276" t="s">
        <v>25</v>
      </c>
      <c r="K1276" t="s">
        <v>26</v>
      </c>
      <c r="L1276" t="s">
        <v>912</v>
      </c>
      <c r="M1276">
        <v>0.48</v>
      </c>
      <c r="N1276" t="s">
        <v>8</v>
      </c>
      <c r="O1276" t="s">
        <v>28</v>
      </c>
      <c r="P1276" t="s">
        <v>265</v>
      </c>
      <c r="Q1276" t="s">
        <v>2281</v>
      </c>
      <c r="R1276">
        <v>49505</v>
      </c>
      <c r="S1276">
        <v>42120</v>
      </c>
      <c r="T1276">
        <v>42122</v>
      </c>
      <c r="U1276">
        <v>19.04</v>
      </c>
      <c r="V1276">
        <v>9</v>
      </c>
      <c r="W1276">
        <v>29.08</v>
      </c>
      <c r="X1276">
        <v>86654</v>
      </c>
      <c r="Y1276" t="s">
        <v>3216</v>
      </c>
    </row>
    <row r="1277" spans="1:25" x14ac:dyDescent="0.2">
      <c r="A1277">
        <v>2382</v>
      </c>
      <c r="B1277" t="s">
        <v>2282</v>
      </c>
      <c r="C1277" t="s">
        <v>46</v>
      </c>
      <c r="D1277">
        <v>7.0000000000000007E-2</v>
      </c>
      <c r="E1277">
        <v>3.38</v>
      </c>
      <c r="F1277">
        <v>0.85</v>
      </c>
      <c r="G1277" t="s">
        <v>14</v>
      </c>
      <c r="H1277" t="s">
        <v>3</v>
      </c>
      <c r="I1277" t="s">
        <v>24</v>
      </c>
      <c r="J1277" t="s">
        <v>25</v>
      </c>
      <c r="K1277" t="s">
        <v>26</v>
      </c>
      <c r="L1277" t="s">
        <v>912</v>
      </c>
      <c r="M1277">
        <v>0.48</v>
      </c>
      <c r="N1277" t="s">
        <v>8</v>
      </c>
      <c r="O1277" t="s">
        <v>87</v>
      </c>
      <c r="P1277" t="s">
        <v>88</v>
      </c>
      <c r="Q1277" t="s">
        <v>89</v>
      </c>
      <c r="R1277">
        <v>10024</v>
      </c>
      <c r="S1277">
        <v>42120</v>
      </c>
      <c r="T1277">
        <v>42122</v>
      </c>
      <c r="U1277">
        <v>19.04</v>
      </c>
      <c r="V1277">
        <v>34</v>
      </c>
      <c r="W1277">
        <v>109.86</v>
      </c>
      <c r="X1277">
        <v>13606</v>
      </c>
      <c r="Y1277" t="s">
        <v>3218</v>
      </c>
    </row>
    <row r="1278" spans="1:25" x14ac:dyDescent="0.2">
      <c r="A1278">
        <v>2468</v>
      </c>
      <c r="B1278" t="s">
        <v>1587</v>
      </c>
      <c r="C1278" t="s">
        <v>1</v>
      </c>
      <c r="D1278">
        <v>0.09</v>
      </c>
      <c r="E1278">
        <v>58.1</v>
      </c>
      <c r="F1278">
        <v>1.49</v>
      </c>
      <c r="G1278" t="s">
        <v>63</v>
      </c>
      <c r="H1278" t="s">
        <v>47</v>
      </c>
      <c r="I1278" t="s">
        <v>24</v>
      </c>
      <c r="J1278" t="s">
        <v>48</v>
      </c>
      <c r="K1278" t="s">
        <v>49</v>
      </c>
      <c r="L1278" t="s">
        <v>598</v>
      </c>
      <c r="M1278">
        <v>0.38</v>
      </c>
      <c r="N1278" t="s">
        <v>8</v>
      </c>
      <c r="O1278" t="s">
        <v>9</v>
      </c>
      <c r="P1278" t="s">
        <v>73</v>
      </c>
      <c r="Q1278" t="s">
        <v>1589</v>
      </c>
      <c r="R1278">
        <v>28144</v>
      </c>
      <c r="S1278">
        <v>42121</v>
      </c>
      <c r="T1278">
        <v>42123</v>
      </c>
      <c r="U1278">
        <v>765.75</v>
      </c>
      <c r="V1278">
        <v>3</v>
      </c>
      <c r="W1278">
        <v>169.46</v>
      </c>
      <c r="X1278">
        <v>88135</v>
      </c>
      <c r="Y1278" t="s">
        <v>3215</v>
      </c>
    </row>
    <row r="1279" spans="1:25" x14ac:dyDescent="0.2">
      <c r="A1279">
        <v>983</v>
      </c>
      <c r="B1279" t="s">
        <v>2283</v>
      </c>
      <c r="C1279" t="s">
        <v>23</v>
      </c>
      <c r="D1279">
        <v>0.09</v>
      </c>
      <c r="E1279">
        <v>300.97000000000003</v>
      </c>
      <c r="F1279">
        <v>7.18</v>
      </c>
      <c r="G1279" t="s">
        <v>14</v>
      </c>
      <c r="H1279" t="s">
        <v>70</v>
      </c>
      <c r="I1279" t="s">
        <v>16</v>
      </c>
      <c r="J1279" t="s">
        <v>17</v>
      </c>
      <c r="K1279" t="s">
        <v>49</v>
      </c>
      <c r="L1279" t="s">
        <v>2185</v>
      </c>
      <c r="M1279">
        <v>0.48</v>
      </c>
      <c r="N1279" t="s">
        <v>8</v>
      </c>
      <c r="O1279" t="s">
        <v>9</v>
      </c>
      <c r="P1279" t="s">
        <v>20</v>
      </c>
      <c r="Q1279" t="s">
        <v>2284</v>
      </c>
      <c r="R1279">
        <v>72143</v>
      </c>
      <c r="S1279">
        <v>42121</v>
      </c>
      <c r="T1279">
        <v>42121</v>
      </c>
      <c r="U1279">
        <v>17.771999999999998</v>
      </c>
      <c r="V1279">
        <v>10</v>
      </c>
      <c r="W1279">
        <v>2848.38</v>
      </c>
      <c r="X1279">
        <v>90201</v>
      </c>
      <c r="Y1279" t="s">
        <v>3215</v>
      </c>
    </row>
    <row r="1280" spans="1:25" x14ac:dyDescent="0.2">
      <c r="A1280">
        <v>202</v>
      </c>
      <c r="B1280" t="s">
        <v>524</v>
      </c>
      <c r="C1280" t="s">
        <v>46</v>
      </c>
      <c r="D1280">
        <v>0.09</v>
      </c>
      <c r="E1280">
        <v>12.28</v>
      </c>
      <c r="F1280">
        <v>4.8600000000000003</v>
      </c>
      <c r="G1280" t="s">
        <v>14</v>
      </c>
      <c r="H1280" t="s">
        <v>70</v>
      </c>
      <c r="I1280" t="s">
        <v>24</v>
      </c>
      <c r="J1280" t="s">
        <v>64</v>
      </c>
      <c r="K1280" t="s">
        <v>49</v>
      </c>
      <c r="L1280" t="s">
        <v>1836</v>
      </c>
      <c r="M1280">
        <v>0.38</v>
      </c>
      <c r="N1280" t="s">
        <v>8</v>
      </c>
      <c r="O1280" t="s">
        <v>28</v>
      </c>
      <c r="P1280" t="s">
        <v>183</v>
      </c>
      <c r="Q1280" t="s">
        <v>526</v>
      </c>
      <c r="R1280">
        <v>74006</v>
      </c>
      <c r="S1280">
        <v>42121</v>
      </c>
      <c r="T1280">
        <v>42122</v>
      </c>
      <c r="U1280">
        <v>1.73</v>
      </c>
      <c r="V1280">
        <v>3</v>
      </c>
      <c r="W1280">
        <v>34.65</v>
      </c>
      <c r="X1280">
        <v>88971</v>
      </c>
      <c r="Y1280" t="s">
        <v>3216</v>
      </c>
    </row>
    <row r="1281" spans="1:25" x14ac:dyDescent="0.2">
      <c r="A1281">
        <v>762</v>
      </c>
      <c r="B1281" t="s">
        <v>2285</v>
      </c>
      <c r="C1281" t="s">
        <v>46</v>
      </c>
      <c r="D1281">
        <v>0</v>
      </c>
      <c r="E1281">
        <v>125.99</v>
      </c>
      <c r="F1281">
        <v>8.99</v>
      </c>
      <c r="G1281" t="s">
        <v>14</v>
      </c>
      <c r="H1281" t="s">
        <v>3</v>
      </c>
      <c r="I1281" t="s">
        <v>16</v>
      </c>
      <c r="J1281" t="s">
        <v>111</v>
      </c>
      <c r="K1281" t="s">
        <v>49</v>
      </c>
      <c r="L1281" t="s">
        <v>751</v>
      </c>
      <c r="M1281">
        <v>0.56999999999999995</v>
      </c>
      <c r="N1281" t="s">
        <v>8</v>
      </c>
      <c r="O1281" t="s">
        <v>35</v>
      </c>
      <c r="P1281" t="s">
        <v>42</v>
      </c>
      <c r="Q1281" t="s">
        <v>2286</v>
      </c>
      <c r="R1281">
        <v>98661</v>
      </c>
      <c r="S1281">
        <v>42121</v>
      </c>
      <c r="T1281">
        <v>42123</v>
      </c>
      <c r="U1281">
        <v>613.89576</v>
      </c>
      <c r="V1281">
        <v>12</v>
      </c>
      <c r="W1281">
        <v>1362.2</v>
      </c>
      <c r="X1281">
        <v>87525</v>
      </c>
      <c r="Y1281" t="s">
        <v>3217</v>
      </c>
    </row>
    <row r="1282" spans="1:25" x14ac:dyDescent="0.2">
      <c r="A1282">
        <v>3320</v>
      </c>
      <c r="B1282" t="s">
        <v>2287</v>
      </c>
      <c r="C1282" t="s">
        <v>46</v>
      </c>
      <c r="D1282">
        <v>0.08</v>
      </c>
      <c r="E1282">
        <v>3.28</v>
      </c>
      <c r="F1282">
        <v>3.97</v>
      </c>
      <c r="G1282" t="s">
        <v>14</v>
      </c>
      <c r="H1282" t="s">
        <v>3</v>
      </c>
      <c r="I1282" t="s">
        <v>24</v>
      </c>
      <c r="J1282" t="s">
        <v>25</v>
      </c>
      <c r="K1282" t="s">
        <v>26</v>
      </c>
      <c r="L1282" t="s">
        <v>221</v>
      </c>
      <c r="M1282">
        <v>0.56000000000000005</v>
      </c>
      <c r="N1282" t="s">
        <v>8</v>
      </c>
      <c r="O1282" t="s">
        <v>9</v>
      </c>
      <c r="P1282" t="s">
        <v>376</v>
      </c>
      <c r="Q1282" t="s">
        <v>2092</v>
      </c>
      <c r="R1282">
        <v>38301</v>
      </c>
      <c r="S1282">
        <v>42121</v>
      </c>
      <c r="T1282">
        <v>42122</v>
      </c>
      <c r="U1282">
        <v>0.42659999999999998</v>
      </c>
      <c r="V1282">
        <v>18</v>
      </c>
      <c r="W1282">
        <v>57.24</v>
      </c>
      <c r="X1282">
        <v>90103</v>
      </c>
      <c r="Y1282" t="s">
        <v>3215</v>
      </c>
    </row>
    <row r="1283" spans="1:25" x14ac:dyDescent="0.2">
      <c r="A1283">
        <v>3320</v>
      </c>
      <c r="B1283" t="s">
        <v>2287</v>
      </c>
      <c r="C1283" t="s">
        <v>46</v>
      </c>
      <c r="D1283">
        <v>0.09</v>
      </c>
      <c r="E1283">
        <v>40.97</v>
      </c>
      <c r="F1283">
        <v>8.99</v>
      </c>
      <c r="G1283" t="s">
        <v>63</v>
      </c>
      <c r="H1283" t="s">
        <v>3</v>
      </c>
      <c r="I1283" t="s">
        <v>24</v>
      </c>
      <c r="J1283" t="s">
        <v>25</v>
      </c>
      <c r="K1283" t="s">
        <v>18</v>
      </c>
      <c r="L1283" t="s">
        <v>1711</v>
      </c>
      <c r="M1283">
        <v>0.59</v>
      </c>
      <c r="N1283" t="s">
        <v>8</v>
      </c>
      <c r="O1283" t="s">
        <v>9</v>
      </c>
      <c r="P1283" t="s">
        <v>376</v>
      </c>
      <c r="Q1283" t="s">
        <v>2092</v>
      </c>
      <c r="R1283">
        <v>38301</v>
      </c>
      <c r="S1283">
        <v>42121</v>
      </c>
      <c r="T1283">
        <v>42123</v>
      </c>
      <c r="U1283">
        <v>66.215999999999994</v>
      </c>
      <c r="V1283">
        <v>22</v>
      </c>
      <c r="W1283">
        <v>824.7</v>
      </c>
      <c r="X1283">
        <v>90103</v>
      </c>
      <c r="Y1283" t="s">
        <v>3215</v>
      </c>
    </row>
    <row r="1284" spans="1:25" x14ac:dyDescent="0.2">
      <c r="A1284">
        <v>1439</v>
      </c>
      <c r="B1284" t="s">
        <v>2288</v>
      </c>
      <c r="C1284" t="s">
        <v>1</v>
      </c>
      <c r="D1284">
        <v>0.05</v>
      </c>
      <c r="E1284">
        <v>6.48</v>
      </c>
      <c r="F1284">
        <v>6.22</v>
      </c>
      <c r="G1284" t="s">
        <v>14</v>
      </c>
      <c r="H1284" t="s">
        <v>70</v>
      </c>
      <c r="I1284" t="s">
        <v>24</v>
      </c>
      <c r="J1284" t="s">
        <v>64</v>
      </c>
      <c r="K1284" t="s">
        <v>49</v>
      </c>
      <c r="L1284" t="s">
        <v>1054</v>
      </c>
      <c r="M1284">
        <v>0.37</v>
      </c>
      <c r="N1284" t="s">
        <v>8</v>
      </c>
      <c r="O1284" t="s">
        <v>87</v>
      </c>
      <c r="P1284" t="s">
        <v>293</v>
      </c>
      <c r="Q1284" t="s">
        <v>2289</v>
      </c>
      <c r="R1284">
        <v>44117</v>
      </c>
      <c r="S1284">
        <v>42122</v>
      </c>
      <c r="T1284">
        <v>42123</v>
      </c>
      <c r="U1284">
        <v>-29.07</v>
      </c>
      <c r="V1284">
        <v>3</v>
      </c>
      <c r="W1284">
        <v>21.46</v>
      </c>
      <c r="X1284">
        <v>90121</v>
      </c>
      <c r="Y1284" t="s">
        <v>3218</v>
      </c>
    </row>
    <row r="1285" spans="1:25" x14ac:dyDescent="0.2">
      <c r="A1285">
        <v>3011</v>
      </c>
      <c r="B1285" t="s">
        <v>2290</v>
      </c>
      <c r="C1285" t="s">
        <v>1</v>
      </c>
      <c r="D1285">
        <v>0.03</v>
      </c>
      <c r="E1285">
        <v>300.64999999999998</v>
      </c>
      <c r="F1285">
        <v>24.49</v>
      </c>
      <c r="G1285" t="s">
        <v>14</v>
      </c>
      <c r="H1285" t="s">
        <v>70</v>
      </c>
      <c r="I1285" t="s">
        <v>24</v>
      </c>
      <c r="J1285" t="s">
        <v>71</v>
      </c>
      <c r="K1285" t="s">
        <v>40</v>
      </c>
      <c r="L1285" t="s">
        <v>2291</v>
      </c>
      <c r="M1285">
        <v>0.52</v>
      </c>
      <c r="N1285" t="s">
        <v>8</v>
      </c>
      <c r="O1285" t="s">
        <v>87</v>
      </c>
      <c r="P1285" t="s">
        <v>379</v>
      </c>
      <c r="Q1285" t="s">
        <v>764</v>
      </c>
      <c r="R1285">
        <v>2113</v>
      </c>
      <c r="S1285">
        <v>42122</v>
      </c>
      <c r="T1285">
        <v>42124</v>
      </c>
      <c r="U1285">
        <v>1282.4960000000001</v>
      </c>
      <c r="V1285">
        <v>32</v>
      </c>
      <c r="W1285">
        <v>9705.4599999999991</v>
      </c>
      <c r="X1285">
        <v>7623</v>
      </c>
      <c r="Y1285" t="s">
        <v>3218</v>
      </c>
    </row>
    <row r="1286" spans="1:25" x14ac:dyDescent="0.2">
      <c r="A1286">
        <v>3011</v>
      </c>
      <c r="B1286" t="s">
        <v>2290</v>
      </c>
      <c r="C1286" t="s">
        <v>1</v>
      </c>
      <c r="D1286">
        <v>0.06</v>
      </c>
      <c r="E1286">
        <v>49.99</v>
      </c>
      <c r="F1286">
        <v>19.989999999999998</v>
      </c>
      <c r="G1286" t="s">
        <v>14</v>
      </c>
      <c r="H1286" t="s">
        <v>70</v>
      </c>
      <c r="I1286" t="s">
        <v>16</v>
      </c>
      <c r="J1286" t="s">
        <v>17</v>
      </c>
      <c r="K1286" t="s">
        <v>49</v>
      </c>
      <c r="L1286" t="s">
        <v>865</v>
      </c>
      <c r="M1286">
        <v>0.45</v>
      </c>
      <c r="N1286" t="s">
        <v>8</v>
      </c>
      <c r="O1286" t="s">
        <v>87</v>
      </c>
      <c r="P1286" t="s">
        <v>379</v>
      </c>
      <c r="Q1286" t="s">
        <v>764</v>
      </c>
      <c r="R1286">
        <v>2113</v>
      </c>
      <c r="S1286">
        <v>42122</v>
      </c>
      <c r="T1286">
        <v>42124</v>
      </c>
      <c r="U1286">
        <v>17.2</v>
      </c>
      <c r="V1286">
        <v>67</v>
      </c>
      <c r="W1286">
        <v>3247.54</v>
      </c>
      <c r="X1286">
        <v>7623</v>
      </c>
      <c r="Y1286" t="s">
        <v>3218</v>
      </c>
    </row>
    <row r="1287" spans="1:25" x14ac:dyDescent="0.2">
      <c r="A1287">
        <v>3011</v>
      </c>
      <c r="B1287" t="s">
        <v>2290</v>
      </c>
      <c r="C1287" t="s">
        <v>1</v>
      </c>
      <c r="D1287">
        <v>0.1</v>
      </c>
      <c r="E1287">
        <v>104.85</v>
      </c>
      <c r="F1287">
        <v>4.6500000000000004</v>
      </c>
      <c r="G1287" t="s">
        <v>14</v>
      </c>
      <c r="H1287" t="s">
        <v>70</v>
      </c>
      <c r="I1287" t="s">
        <v>24</v>
      </c>
      <c r="J1287" t="s">
        <v>64</v>
      </c>
      <c r="K1287" t="s">
        <v>49</v>
      </c>
      <c r="L1287" t="s">
        <v>2292</v>
      </c>
      <c r="M1287">
        <v>0.37</v>
      </c>
      <c r="N1287" t="s">
        <v>8</v>
      </c>
      <c r="O1287" t="s">
        <v>87</v>
      </c>
      <c r="P1287" t="s">
        <v>379</v>
      </c>
      <c r="Q1287" t="s">
        <v>764</v>
      </c>
      <c r="R1287">
        <v>2113</v>
      </c>
      <c r="S1287">
        <v>42122</v>
      </c>
      <c r="T1287">
        <v>42123</v>
      </c>
      <c r="U1287">
        <v>1184.1199999999999</v>
      </c>
      <c r="V1287">
        <v>58</v>
      </c>
      <c r="W1287">
        <v>5582.63</v>
      </c>
      <c r="X1287">
        <v>7623</v>
      </c>
      <c r="Y1287" t="s">
        <v>3218</v>
      </c>
    </row>
    <row r="1288" spans="1:25" x14ac:dyDescent="0.2">
      <c r="A1288">
        <v>3012</v>
      </c>
      <c r="B1288" t="s">
        <v>2293</v>
      </c>
      <c r="C1288" t="s">
        <v>1</v>
      </c>
      <c r="D1288">
        <v>0.03</v>
      </c>
      <c r="E1288">
        <v>300.64999999999998</v>
      </c>
      <c r="F1288">
        <v>24.49</v>
      </c>
      <c r="G1288" t="s">
        <v>14</v>
      </c>
      <c r="H1288" t="s">
        <v>70</v>
      </c>
      <c r="I1288" t="s">
        <v>24</v>
      </c>
      <c r="J1288" t="s">
        <v>71</v>
      </c>
      <c r="K1288" t="s">
        <v>40</v>
      </c>
      <c r="L1288" t="s">
        <v>2291</v>
      </c>
      <c r="M1288">
        <v>0.52</v>
      </c>
      <c r="N1288" t="s">
        <v>8</v>
      </c>
      <c r="O1288" t="s">
        <v>87</v>
      </c>
      <c r="P1288" t="s">
        <v>88</v>
      </c>
      <c r="Q1288" t="s">
        <v>2294</v>
      </c>
      <c r="R1288">
        <v>14609</v>
      </c>
      <c r="S1288">
        <v>42122</v>
      </c>
      <c r="T1288">
        <v>42124</v>
      </c>
      <c r="U1288">
        <v>1474.8704</v>
      </c>
      <c r="V1288">
        <v>8</v>
      </c>
      <c r="W1288">
        <v>2426.36</v>
      </c>
      <c r="X1288">
        <v>86346</v>
      </c>
      <c r="Y1288" t="s">
        <v>3218</v>
      </c>
    </row>
    <row r="1289" spans="1:25" x14ac:dyDescent="0.2">
      <c r="A1289">
        <v>3012</v>
      </c>
      <c r="B1289" t="s">
        <v>2293</v>
      </c>
      <c r="C1289" t="s">
        <v>1</v>
      </c>
      <c r="D1289">
        <v>0.06</v>
      </c>
      <c r="E1289">
        <v>49.99</v>
      </c>
      <c r="F1289">
        <v>19.989999999999998</v>
      </c>
      <c r="G1289" t="s">
        <v>14</v>
      </c>
      <c r="H1289" t="s">
        <v>70</v>
      </c>
      <c r="I1289" t="s">
        <v>16</v>
      </c>
      <c r="J1289" t="s">
        <v>17</v>
      </c>
      <c r="K1289" t="s">
        <v>49</v>
      </c>
      <c r="L1289" t="s">
        <v>865</v>
      </c>
      <c r="M1289">
        <v>0.45</v>
      </c>
      <c r="N1289" t="s">
        <v>8</v>
      </c>
      <c r="O1289" t="s">
        <v>87</v>
      </c>
      <c r="P1289" t="s">
        <v>88</v>
      </c>
      <c r="Q1289" t="s">
        <v>2294</v>
      </c>
      <c r="R1289">
        <v>14609</v>
      </c>
      <c r="S1289">
        <v>42122</v>
      </c>
      <c r="T1289">
        <v>42124</v>
      </c>
      <c r="U1289">
        <v>19.78</v>
      </c>
      <c r="V1289">
        <v>17</v>
      </c>
      <c r="W1289">
        <v>824</v>
      </c>
      <c r="X1289">
        <v>86346</v>
      </c>
      <c r="Y1289" t="s">
        <v>3218</v>
      </c>
    </row>
    <row r="1290" spans="1:25" x14ac:dyDescent="0.2">
      <c r="A1290">
        <v>3012</v>
      </c>
      <c r="B1290" t="s">
        <v>2293</v>
      </c>
      <c r="C1290" t="s">
        <v>1</v>
      </c>
      <c r="D1290">
        <v>0.1</v>
      </c>
      <c r="E1290">
        <v>104.85</v>
      </c>
      <c r="F1290">
        <v>4.6500000000000004</v>
      </c>
      <c r="G1290" t="s">
        <v>14</v>
      </c>
      <c r="H1290" t="s">
        <v>70</v>
      </c>
      <c r="I1290" t="s">
        <v>24</v>
      </c>
      <c r="J1290" t="s">
        <v>64</v>
      </c>
      <c r="K1290" t="s">
        <v>49</v>
      </c>
      <c r="L1290" t="s">
        <v>2292</v>
      </c>
      <c r="M1290">
        <v>0.37</v>
      </c>
      <c r="N1290" t="s">
        <v>8</v>
      </c>
      <c r="O1290" t="s">
        <v>87</v>
      </c>
      <c r="P1290" t="s">
        <v>88</v>
      </c>
      <c r="Q1290" t="s">
        <v>2294</v>
      </c>
      <c r="R1290">
        <v>14609</v>
      </c>
      <c r="S1290">
        <v>42122</v>
      </c>
      <c r="T1290">
        <v>42123</v>
      </c>
      <c r="U1290">
        <v>929.79570000000001</v>
      </c>
      <c r="V1290">
        <v>14</v>
      </c>
      <c r="W1290">
        <v>1347.53</v>
      </c>
      <c r="X1290">
        <v>86346</v>
      </c>
      <c r="Y1290" t="s">
        <v>3218</v>
      </c>
    </row>
    <row r="1291" spans="1:25" x14ac:dyDescent="0.2">
      <c r="A1291">
        <v>2254</v>
      </c>
      <c r="B1291" t="s">
        <v>801</v>
      </c>
      <c r="C1291" t="s">
        <v>13</v>
      </c>
      <c r="D1291">
        <v>0.1</v>
      </c>
      <c r="E1291">
        <v>48.91</v>
      </c>
      <c r="F1291">
        <v>5.97</v>
      </c>
      <c r="G1291" t="s">
        <v>14</v>
      </c>
      <c r="H1291" t="s">
        <v>70</v>
      </c>
      <c r="I1291" t="s">
        <v>24</v>
      </c>
      <c r="J1291" t="s">
        <v>64</v>
      </c>
      <c r="K1291" t="s">
        <v>49</v>
      </c>
      <c r="L1291" t="s">
        <v>2295</v>
      </c>
      <c r="M1291">
        <v>0.38</v>
      </c>
      <c r="N1291" t="s">
        <v>8</v>
      </c>
      <c r="O1291" t="s">
        <v>9</v>
      </c>
      <c r="P1291" t="s">
        <v>364</v>
      </c>
      <c r="Q1291" t="s">
        <v>803</v>
      </c>
      <c r="R1291">
        <v>42003</v>
      </c>
      <c r="S1291">
        <v>42122</v>
      </c>
      <c r="T1291">
        <v>42124</v>
      </c>
      <c r="U1291">
        <v>156.74340000000001</v>
      </c>
      <c r="V1291">
        <v>14</v>
      </c>
      <c r="W1291">
        <v>618.96</v>
      </c>
      <c r="X1291">
        <v>89279</v>
      </c>
      <c r="Y1291" t="s">
        <v>3215</v>
      </c>
    </row>
    <row r="1292" spans="1:25" x14ac:dyDescent="0.2">
      <c r="A1292">
        <v>2254</v>
      </c>
      <c r="B1292" t="s">
        <v>801</v>
      </c>
      <c r="C1292" t="s">
        <v>13</v>
      </c>
      <c r="D1292">
        <v>0.08</v>
      </c>
      <c r="E1292">
        <v>5.98</v>
      </c>
      <c r="F1292">
        <v>5.46</v>
      </c>
      <c r="G1292" t="s">
        <v>14</v>
      </c>
      <c r="H1292" t="s">
        <v>70</v>
      </c>
      <c r="I1292" t="s">
        <v>24</v>
      </c>
      <c r="J1292" t="s">
        <v>64</v>
      </c>
      <c r="K1292" t="s">
        <v>49</v>
      </c>
      <c r="L1292" t="s">
        <v>1132</v>
      </c>
      <c r="M1292">
        <v>0.36</v>
      </c>
      <c r="N1292" t="s">
        <v>8</v>
      </c>
      <c r="O1292" t="s">
        <v>9</v>
      </c>
      <c r="P1292" t="s">
        <v>364</v>
      </c>
      <c r="Q1292" t="s">
        <v>803</v>
      </c>
      <c r="R1292">
        <v>42003</v>
      </c>
      <c r="S1292">
        <v>42122</v>
      </c>
      <c r="T1292">
        <v>42122</v>
      </c>
      <c r="U1292">
        <v>110.11799999999999</v>
      </c>
      <c r="V1292">
        <v>13</v>
      </c>
      <c r="W1292">
        <v>77.540000000000006</v>
      </c>
      <c r="X1292">
        <v>89279</v>
      </c>
      <c r="Y1292" t="s">
        <v>3215</v>
      </c>
    </row>
    <row r="1293" spans="1:25" x14ac:dyDescent="0.2">
      <c r="A1293">
        <v>2912</v>
      </c>
      <c r="B1293" t="s">
        <v>2296</v>
      </c>
      <c r="C1293" t="s">
        <v>13</v>
      </c>
      <c r="D1293">
        <v>0.04</v>
      </c>
      <c r="E1293">
        <v>4.13</v>
      </c>
      <c r="F1293">
        <v>0.99</v>
      </c>
      <c r="G1293" t="s">
        <v>63</v>
      </c>
      <c r="H1293" t="s">
        <v>47</v>
      </c>
      <c r="I1293" t="s">
        <v>24</v>
      </c>
      <c r="J1293" t="s">
        <v>128</v>
      </c>
      <c r="K1293" t="s">
        <v>49</v>
      </c>
      <c r="L1293" t="s">
        <v>302</v>
      </c>
      <c r="M1293">
        <v>0.39</v>
      </c>
      <c r="N1293" t="s">
        <v>8</v>
      </c>
      <c r="O1293" t="s">
        <v>28</v>
      </c>
      <c r="P1293" t="s">
        <v>541</v>
      </c>
      <c r="Q1293" t="s">
        <v>2297</v>
      </c>
      <c r="R1293">
        <v>58201</v>
      </c>
      <c r="S1293">
        <v>42122</v>
      </c>
      <c r="T1293">
        <v>42124</v>
      </c>
      <c r="U1293">
        <v>22.307700000000001</v>
      </c>
      <c r="V1293">
        <v>7</v>
      </c>
      <c r="W1293">
        <v>32.33</v>
      </c>
      <c r="X1293">
        <v>87396</v>
      </c>
      <c r="Y1293" t="s">
        <v>3216</v>
      </c>
    </row>
    <row r="1294" spans="1:25" x14ac:dyDescent="0.2">
      <c r="A1294">
        <v>2912</v>
      </c>
      <c r="B1294" t="s">
        <v>2296</v>
      </c>
      <c r="C1294" t="s">
        <v>13</v>
      </c>
      <c r="D1294">
        <v>0.06</v>
      </c>
      <c r="E1294">
        <v>55.48</v>
      </c>
      <c r="F1294">
        <v>14.3</v>
      </c>
      <c r="G1294" t="s">
        <v>14</v>
      </c>
      <c r="H1294" t="s">
        <v>47</v>
      </c>
      <c r="I1294" t="s">
        <v>24</v>
      </c>
      <c r="J1294" t="s">
        <v>64</v>
      </c>
      <c r="K1294" t="s">
        <v>49</v>
      </c>
      <c r="L1294" t="s">
        <v>823</v>
      </c>
      <c r="M1294">
        <v>0.37</v>
      </c>
      <c r="N1294" t="s">
        <v>8</v>
      </c>
      <c r="O1294" t="s">
        <v>28</v>
      </c>
      <c r="P1294" t="s">
        <v>541</v>
      </c>
      <c r="Q1294" t="s">
        <v>2297</v>
      </c>
      <c r="R1294">
        <v>58201</v>
      </c>
      <c r="S1294">
        <v>42122</v>
      </c>
      <c r="T1294">
        <v>42124</v>
      </c>
      <c r="U1294">
        <v>443.02140000000003</v>
      </c>
      <c r="V1294">
        <v>12</v>
      </c>
      <c r="W1294">
        <v>642.05999999999995</v>
      </c>
      <c r="X1294">
        <v>87396</v>
      </c>
      <c r="Y1294" t="s">
        <v>3216</v>
      </c>
    </row>
    <row r="1295" spans="1:25" x14ac:dyDescent="0.2">
      <c r="A1295">
        <v>3359</v>
      </c>
      <c r="B1295" t="s">
        <v>2298</v>
      </c>
      <c r="C1295" t="s">
        <v>13</v>
      </c>
      <c r="D1295">
        <v>0.09</v>
      </c>
      <c r="E1295">
        <v>28.53</v>
      </c>
      <c r="F1295">
        <v>1.49</v>
      </c>
      <c r="G1295" t="s">
        <v>14</v>
      </c>
      <c r="H1295" t="s">
        <v>47</v>
      </c>
      <c r="I1295" t="s">
        <v>24</v>
      </c>
      <c r="J1295" t="s">
        <v>48</v>
      </c>
      <c r="K1295" t="s">
        <v>49</v>
      </c>
      <c r="L1295" t="s">
        <v>1808</v>
      </c>
      <c r="M1295">
        <v>0.38</v>
      </c>
      <c r="N1295" t="s">
        <v>8</v>
      </c>
      <c r="O1295" t="s">
        <v>28</v>
      </c>
      <c r="P1295" t="s">
        <v>333</v>
      </c>
      <c r="Q1295" t="s">
        <v>2299</v>
      </c>
      <c r="R1295">
        <v>53213</v>
      </c>
      <c r="S1295">
        <v>42122</v>
      </c>
      <c r="T1295">
        <v>42124</v>
      </c>
      <c r="U1295">
        <v>107.45462000000001</v>
      </c>
      <c r="V1295">
        <v>6</v>
      </c>
      <c r="W1295">
        <v>157.33000000000001</v>
      </c>
      <c r="X1295">
        <v>91437</v>
      </c>
      <c r="Y1295" t="s">
        <v>3216</v>
      </c>
    </row>
    <row r="1296" spans="1:25" x14ac:dyDescent="0.2">
      <c r="A1296">
        <v>234</v>
      </c>
      <c r="B1296" t="s">
        <v>961</v>
      </c>
      <c r="C1296" t="s">
        <v>23</v>
      </c>
      <c r="D1296">
        <v>0.06</v>
      </c>
      <c r="E1296">
        <v>3.34</v>
      </c>
      <c r="F1296">
        <v>7.49</v>
      </c>
      <c r="G1296" t="s">
        <v>63</v>
      </c>
      <c r="H1296" t="s">
        <v>3</v>
      </c>
      <c r="I1296" t="s">
        <v>24</v>
      </c>
      <c r="J1296" t="s">
        <v>25</v>
      </c>
      <c r="K1296" t="s">
        <v>26</v>
      </c>
      <c r="L1296" t="s">
        <v>2300</v>
      </c>
      <c r="M1296">
        <v>0.54</v>
      </c>
      <c r="N1296" t="s">
        <v>8</v>
      </c>
      <c r="O1296" t="s">
        <v>28</v>
      </c>
      <c r="P1296" t="s">
        <v>189</v>
      </c>
      <c r="Q1296" t="s">
        <v>713</v>
      </c>
      <c r="R1296">
        <v>50208</v>
      </c>
      <c r="S1296">
        <v>42122</v>
      </c>
      <c r="T1296">
        <v>42124</v>
      </c>
      <c r="U1296">
        <v>-175.86</v>
      </c>
      <c r="V1296">
        <v>8</v>
      </c>
      <c r="W1296">
        <v>27.45</v>
      </c>
      <c r="X1296">
        <v>90239</v>
      </c>
      <c r="Y1296" t="s">
        <v>3216</v>
      </c>
    </row>
    <row r="1297" spans="1:25" x14ac:dyDescent="0.2">
      <c r="A1297">
        <v>1217</v>
      </c>
      <c r="B1297" t="s">
        <v>2301</v>
      </c>
      <c r="C1297" t="s">
        <v>92</v>
      </c>
      <c r="D1297">
        <v>0.09</v>
      </c>
      <c r="E1297">
        <v>130.97999999999999</v>
      </c>
      <c r="F1297">
        <v>30</v>
      </c>
      <c r="G1297" t="s">
        <v>2</v>
      </c>
      <c r="H1297" t="s">
        <v>3</v>
      </c>
      <c r="I1297" t="s">
        <v>4</v>
      </c>
      <c r="J1297" t="s">
        <v>85</v>
      </c>
      <c r="K1297" t="s">
        <v>33</v>
      </c>
      <c r="L1297" t="s">
        <v>2175</v>
      </c>
      <c r="M1297">
        <v>0.78</v>
      </c>
      <c r="N1297" t="s">
        <v>8</v>
      </c>
      <c r="O1297" t="s">
        <v>87</v>
      </c>
      <c r="P1297" t="s">
        <v>379</v>
      </c>
      <c r="Q1297" t="s">
        <v>764</v>
      </c>
      <c r="R1297">
        <v>2112</v>
      </c>
      <c r="S1297">
        <v>42122</v>
      </c>
      <c r="T1297">
        <v>42125</v>
      </c>
      <c r="U1297">
        <v>-421.76</v>
      </c>
      <c r="V1297">
        <v>41</v>
      </c>
      <c r="W1297">
        <v>5258.94</v>
      </c>
      <c r="X1297">
        <v>54595</v>
      </c>
      <c r="Y1297" t="s">
        <v>3218</v>
      </c>
    </row>
    <row r="1298" spans="1:25" x14ac:dyDescent="0.2">
      <c r="A1298">
        <v>1226</v>
      </c>
      <c r="B1298" t="s">
        <v>2302</v>
      </c>
      <c r="C1298" t="s">
        <v>92</v>
      </c>
      <c r="D1298">
        <v>0.02</v>
      </c>
      <c r="E1298">
        <v>8.34</v>
      </c>
      <c r="F1298">
        <v>2.64</v>
      </c>
      <c r="G1298" t="s">
        <v>14</v>
      </c>
      <c r="H1298" t="s">
        <v>3</v>
      </c>
      <c r="I1298" t="s">
        <v>24</v>
      </c>
      <c r="J1298" t="s">
        <v>544</v>
      </c>
      <c r="K1298" t="s">
        <v>18</v>
      </c>
      <c r="L1298" t="s">
        <v>859</v>
      </c>
      <c r="M1298">
        <v>0.59</v>
      </c>
      <c r="N1298" t="s">
        <v>8</v>
      </c>
      <c r="O1298" t="s">
        <v>87</v>
      </c>
      <c r="P1298" t="s">
        <v>560</v>
      </c>
      <c r="Q1298" t="s">
        <v>2303</v>
      </c>
      <c r="R1298">
        <v>2861</v>
      </c>
      <c r="S1298">
        <v>42122</v>
      </c>
      <c r="T1298">
        <v>42124</v>
      </c>
      <c r="U1298">
        <v>6.79</v>
      </c>
      <c r="V1298">
        <v>8</v>
      </c>
      <c r="W1298">
        <v>66.739999999999995</v>
      </c>
      <c r="X1298">
        <v>90800</v>
      </c>
      <c r="Y1298" t="s">
        <v>3218</v>
      </c>
    </row>
    <row r="1299" spans="1:25" x14ac:dyDescent="0.2">
      <c r="A1299">
        <v>1227</v>
      </c>
      <c r="B1299" t="s">
        <v>2304</v>
      </c>
      <c r="C1299" t="s">
        <v>92</v>
      </c>
      <c r="D1299">
        <v>0.09</v>
      </c>
      <c r="E1299">
        <v>130.97999999999999</v>
      </c>
      <c r="F1299">
        <v>30</v>
      </c>
      <c r="G1299" t="s">
        <v>2</v>
      </c>
      <c r="H1299" t="s">
        <v>3</v>
      </c>
      <c r="I1299" t="s">
        <v>4</v>
      </c>
      <c r="J1299" t="s">
        <v>85</v>
      </c>
      <c r="K1299" t="s">
        <v>33</v>
      </c>
      <c r="L1299" t="s">
        <v>2175</v>
      </c>
      <c r="M1299">
        <v>0.78</v>
      </c>
      <c r="N1299" t="s">
        <v>8</v>
      </c>
      <c r="O1299" t="s">
        <v>87</v>
      </c>
      <c r="P1299" t="s">
        <v>609</v>
      </c>
      <c r="Q1299" t="s">
        <v>610</v>
      </c>
      <c r="R1299">
        <v>5403</v>
      </c>
      <c r="S1299">
        <v>42122</v>
      </c>
      <c r="T1299">
        <v>42125</v>
      </c>
      <c r="U1299">
        <v>-421.76</v>
      </c>
      <c r="V1299">
        <v>10</v>
      </c>
      <c r="W1299">
        <v>1282.67</v>
      </c>
      <c r="X1299">
        <v>90800</v>
      </c>
      <c r="Y1299" t="s">
        <v>3218</v>
      </c>
    </row>
    <row r="1300" spans="1:25" x14ac:dyDescent="0.2">
      <c r="A1300">
        <v>2353</v>
      </c>
      <c r="B1300" t="s">
        <v>2305</v>
      </c>
      <c r="C1300" t="s">
        <v>1</v>
      </c>
      <c r="D1300">
        <v>0.04</v>
      </c>
      <c r="E1300">
        <v>5.98</v>
      </c>
      <c r="F1300">
        <v>0.96</v>
      </c>
      <c r="G1300" t="s">
        <v>14</v>
      </c>
      <c r="H1300" t="s">
        <v>70</v>
      </c>
      <c r="I1300" t="s">
        <v>24</v>
      </c>
      <c r="J1300" t="s">
        <v>25</v>
      </c>
      <c r="K1300" t="s">
        <v>26</v>
      </c>
      <c r="L1300" t="s">
        <v>1243</v>
      </c>
      <c r="M1300">
        <v>0.6</v>
      </c>
      <c r="N1300" t="s">
        <v>8</v>
      </c>
      <c r="O1300" t="s">
        <v>87</v>
      </c>
      <c r="P1300" t="s">
        <v>394</v>
      </c>
      <c r="Q1300" t="s">
        <v>2306</v>
      </c>
      <c r="R1300">
        <v>21040</v>
      </c>
      <c r="S1300">
        <v>42123</v>
      </c>
      <c r="T1300">
        <v>42124</v>
      </c>
      <c r="U1300">
        <v>52.697600000000001</v>
      </c>
      <c r="V1300">
        <v>22</v>
      </c>
      <c r="W1300">
        <v>131.79</v>
      </c>
      <c r="X1300">
        <v>86164</v>
      </c>
      <c r="Y1300" t="s">
        <v>3218</v>
      </c>
    </row>
    <row r="1301" spans="1:25" x14ac:dyDescent="0.2">
      <c r="A1301">
        <v>2353</v>
      </c>
      <c r="B1301" t="s">
        <v>2305</v>
      </c>
      <c r="C1301" t="s">
        <v>1</v>
      </c>
      <c r="D1301">
        <v>0.01</v>
      </c>
      <c r="E1301">
        <v>20.99</v>
      </c>
      <c r="F1301">
        <v>0.99</v>
      </c>
      <c r="G1301" t="s">
        <v>14</v>
      </c>
      <c r="H1301" t="s">
        <v>70</v>
      </c>
      <c r="I1301" t="s">
        <v>16</v>
      </c>
      <c r="J1301" t="s">
        <v>111</v>
      </c>
      <c r="K1301" t="s">
        <v>26</v>
      </c>
      <c r="L1301" t="s">
        <v>2307</v>
      </c>
      <c r="M1301">
        <v>0.56999999999999995</v>
      </c>
      <c r="N1301" t="s">
        <v>8</v>
      </c>
      <c r="O1301" t="s">
        <v>87</v>
      </c>
      <c r="P1301" t="s">
        <v>394</v>
      </c>
      <c r="Q1301" t="s">
        <v>2306</v>
      </c>
      <c r="R1301">
        <v>21040</v>
      </c>
      <c r="S1301">
        <v>42123</v>
      </c>
      <c r="T1301">
        <v>42124</v>
      </c>
      <c r="U1301">
        <v>-78.194159999999997</v>
      </c>
      <c r="V1301">
        <v>2</v>
      </c>
      <c r="W1301">
        <v>35.33</v>
      </c>
      <c r="X1301">
        <v>86164</v>
      </c>
      <c r="Y1301" t="s">
        <v>3218</v>
      </c>
    </row>
    <row r="1302" spans="1:25" x14ac:dyDescent="0.2">
      <c r="A1302">
        <v>782</v>
      </c>
      <c r="B1302" t="s">
        <v>2308</v>
      </c>
      <c r="C1302" t="s">
        <v>13</v>
      </c>
      <c r="D1302">
        <v>0.04</v>
      </c>
      <c r="E1302">
        <v>34.76</v>
      </c>
      <c r="F1302">
        <v>5.49</v>
      </c>
      <c r="G1302" t="s">
        <v>14</v>
      </c>
      <c r="H1302" t="s">
        <v>3</v>
      </c>
      <c r="I1302" t="s">
        <v>24</v>
      </c>
      <c r="J1302" t="s">
        <v>54</v>
      </c>
      <c r="K1302" t="s">
        <v>49</v>
      </c>
      <c r="L1302" t="s">
        <v>2309</v>
      </c>
      <c r="M1302">
        <v>0.6</v>
      </c>
      <c r="N1302" t="s">
        <v>8</v>
      </c>
      <c r="O1302" t="s">
        <v>35</v>
      </c>
      <c r="P1302" t="s">
        <v>66</v>
      </c>
      <c r="Q1302" t="s">
        <v>2310</v>
      </c>
      <c r="R1302">
        <v>90604</v>
      </c>
      <c r="S1302">
        <v>42123</v>
      </c>
      <c r="T1302">
        <v>42124</v>
      </c>
      <c r="U1302">
        <v>192.51689999999999</v>
      </c>
      <c r="V1302">
        <v>8</v>
      </c>
      <c r="W1302">
        <v>279.01</v>
      </c>
      <c r="X1302">
        <v>90962</v>
      </c>
      <c r="Y1302" t="s">
        <v>3217</v>
      </c>
    </row>
    <row r="1303" spans="1:25" x14ac:dyDescent="0.2">
      <c r="A1303">
        <v>803</v>
      </c>
      <c r="B1303" t="s">
        <v>2311</v>
      </c>
      <c r="C1303" t="s">
        <v>92</v>
      </c>
      <c r="D1303">
        <v>0.03</v>
      </c>
      <c r="E1303">
        <v>35.99</v>
      </c>
      <c r="F1303">
        <v>5</v>
      </c>
      <c r="G1303" t="s">
        <v>14</v>
      </c>
      <c r="H1303" t="s">
        <v>3</v>
      </c>
      <c r="I1303" t="s">
        <v>16</v>
      </c>
      <c r="J1303" t="s">
        <v>111</v>
      </c>
      <c r="K1303" t="s">
        <v>49</v>
      </c>
      <c r="L1303" t="s">
        <v>927</v>
      </c>
      <c r="M1303">
        <v>0.85</v>
      </c>
      <c r="N1303" t="s">
        <v>8</v>
      </c>
      <c r="O1303" t="s">
        <v>9</v>
      </c>
      <c r="P1303" t="s">
        <v>99</v>
      </c>
      <c r="Q1303" t="s">
        <v>2312</v>
      </c>
      <c r="R1303">
        <v>32168</v>
      </c>
      <c r="S1303">
        <v>42123</v>
      </c>
      <c r="T1303">
        <v>42124</v>
      </c>
      <c r="U1303">
        <v>-184.548</v>
      </c>
      <c r="V1303">
        <v>3</v>
      </c>
      <c r="W1303">
        <v>93.82</v>
      </c>
      <c r="X1303">
        <v>90048</v>
      </c>
      <c r="Y1303" t="s">
        <v>3215</v>
      </c>
    </row>
    <row r="1304" spans="1:25" x14ac:dyDescent="0.2">
      <c r="A1304">
        <v>2115</v>
      </c>
      <c r="B1304" t="s">
        <v>2313</v>
      </c>
      <c r="C1304" t="s">
        <v>92</v>
      </c>
      <c r="D1304">
        <v>0.02</v>
      </c>
      <c r="E1304">
        <v>95.95</v>
      </c>
      <c r="F1304">
        <v>74.349999999999994</v>
      </c>
      <c r="G1304" t="s">
        <v>2</v>
      </c>
      <c r="H1304" t="s">
        <v>70</v>
      </c>
      <c r="I1304" t="s">
        <v>4</v>
      </c>
      <c r="J1304" t="s">
        <v>85</v>
      </c>
      <c r="K1304" t="s">
        <v>33</v>
      </c>
      <c r="L1304" t="s">
        <v>2314</v>
      </c>
      <c r="M1304">
        <v>0.56999999999999995</v>
      </c>
      <c r="N1304" t="s">
        <v>8</v>
      </c>
      <c r="O1304" t="s">
        <v>9</v>
      </c>
      <c r="P1304" t="s">
        <v>218</v>
      </c>
      <c r="Q1304" t="s">
        <v>1611</v>
      </c>
      <c r="R1304">
        <v>22124</v>
      </c>
      <c r="S1304">
        <v>42123</v>
      </c>
      <c r="T1304">
        <v>42125</v>
      </c>
      <c r="U1304">
        <v>636.52200000000005</v>
      </c>
      <c r="V1304">
        <v>14</v>
      </c>
      <c r="W1304">
        <v>1377.46</v>
      </c>
      <c r="X1304">
        <v>88406</v>
      </c>
      <c r="Y1304" t="s">
        <v>3215</v>
      </c>
    </row>
    <row r="1305" spans="1:25" x14ac:dyDescent="0.2">
      <c r="A1305">
        <v>3381</v>
      </c>
      <c r="B1305" t="s">
        <v>1787</v>
      </c>
      <c r="C1305" t="s">
        <v>92</v>
      </c>
      <c r="D1305">
        <v>0.02</v>
      </c>
      <c r="E1305">
        <v>28.53</v>
      </c>
      <c r="F1305">
        <v>1.49</v>
      </c>
      <c r="G1305" t="s">
        <v>14</v>
      </c>
      <c r="H1305" t="s">
        <v>47</v>
      </c>
      <c r="I1305" t="s">
        <v>24</v>
      </c>
      <c r="J1305" t="s">
        <v>48</v>
      </c>
      <c r="K1305" t="s">
        <v>49</v>
      </c>
      <c r="L1305" t="s">
        <v>1808</v>
      </c>
      <c r="M1305">
        <v>0.38</v>
      </c>
      <c r="N1305" t="s">
        <v>8</v>
      </c>
      <c r="O1305" t="s">
        <v>9</v>
      </c>
      <c r="P1305" t="s">
        <v>51</v>
      </c>
      <c r="Q1305" t="s">
        <v>1789</v>
      </c>
      <c r="R1305">
        <v>31204</v>
      </c>
      <c r="S1305">
        <v>42123</v>
      </c>
      <c r="T1305">
        <v>42123</v>
      </c>
      <c r="U1305">
        <v>1.992</v>
      </c>
      <c r="V1305">
        <v>18</v>
      </c>
      <c r="W1305">
        <v>513.33000000000004</v>
      </c>
      <c r="X1305">
        <v>88840</v>
      </c>
      <c r="Y1305" t="s">
        <v>3215</v>
      </c>
    </row>
    <row r="1306" spans="1:25" x14ac:dyDescent="0.2">
      <c r="A1306">
        <v>3393</v>
      </c>
      <c r="B1306" t="s">
        <v>1147</v>
      </c>
      <c r="C1306" t="s">
        <v>92</v>
      </c>
      <c r="D1306">
        <v>0.08</v>
      </c>
      <c r="E1306">
        <v>125.99</v>
      </c>
      <c r="F1306">
        <v>7.69</v>
      </c>
      <c r="G1306" t="s">
        <v>14</v>
      </c>
      <c r="H1306" t="s">
        <v>15</v>
      </c>
      <c r="I1306" t="s">
        <v>16</v>
      </c>
      <c r="J1306" t="s">
        <v>111</v>
      </c>
      <c r="K1306" t="s">
        <v>49</v>
      </c>
      <c r="L1306" t="s">
        <v>621</v>
      </c>
      <c r="M1306">
        <v>0.59</v>
      </c>
      <c r="N1306" t="s">
        <v>8</v>
      </c>
      <c r="O1306" t="s">
        <v>35</v>
      </c>
      <c r="P1306" t="s">
        <v>42</v>
      </c>
      <c r="Q1306" t="s">
        <v>1148</v>
      </c>
      <c r="R1306">
        <v>99163</v>
      </c>
      <c r="S1306">
        <v>42123</v>
      </c>
      <c r="T1306">
        <v>42124</v>
      </c>
      <c r="U1306">
        <v>374.625</v>
      </c>
      <c r="V1306">
        <v>7</v>
      </c>
      <c r="W1306">
        <v>710.36</v>
      </c>
      <c r="X1306">
        <v>87908</v>
      </c>
      <c r="Y1306" t="s">
        <v>3217</v>
      </c>
    </row>
    <row r="1307" spans="1:25" x14ac:dyDescent="0.2">
      <c r="A1307">
        <v>617</v>
      </c>
      <c r="B1307" t="s">
        <v>2315</v>
      </c>
      <c r="C1307" t="s">
        <v>46</v>
      </c>
      <c r="D1307">
        <v>0.02</v>
      </c>
      <c r="E1307">
        <v>15.57</v>
      </c>
      <c r="F1307">
        <v>1.39</v>
      </c>
      <c r="G1307" t="s">
        <v>14</v>
      </c>
      <c r="H1307" t="s">
        <v>15</v>
      </c>
      <c r="I1307" t="s">
        <v>24</v>
      </c>
      <c r="J1307" t="s">
        <v>321</v>
      </c>
      <c r="K1307" t="s">
        <v>49</v>
      </c>
      <c r="L1307" t="s">
        <v>2316</v>
      </c>
      <c r="M1307">
        <v>0.38</v>
      </c>
      <c r="N1307" t="s">
        <v>8</v>
      </c>
      <c r="O1307" t="s">
        <v>35</v>
      </c>
      <c r="P1307" t="s">
        <v>36</v>
      </c>
      <c r="Q1307" t="s">
        <v>928</v>
      </c>
      <c r="R1307">
        <v>81001</v>
      </c>
      <c r="S1307">
        <v>42123</v>
      </c>
      <c r="T1307">
        <v>42124</v>
      </c>
      <c r="U1307">
        <v>23.5428</v>
      </c>
      <c r="V1307">
        <v>3</v>
      </c>
      <c r="W1307">
        <v>46.23</v>
      </c>
      <c r="X1307">
        <v>88198</v>
      </c>
      <c r="Y1307" t="s">
        <v>3217</v>
      </c>
    </row>
    <row r="1308" spans="1:25" x14ac:dyDescent="0.2">
      <c r="A1308">
        <v>617</v>
      </c>
      <c r="B1308" t="s">
        <v>2315</v>
      </c>
      <c r="C1308" t="s">
        <v>46</v>
      </c>
      <c r="D1308">
        <v>0.02</v>
      </c>
      <c r="E1308">
        <v>20.89</v>
      </c>
      <c r="F1308">
        <v>11.52</v>
      </c>
      <c r="G1308" t="s">
        <v>14</v>
      </c>
      <c r="H1308" t="s">
        <v>15</v>
      </c>
      <c r="I1308" t="s">
        <v>24</v>
      </c>
      <c r="J1308" t="s">
        <v>54</v>
      </c>
      <c r="K1308" t="s">
        <v>49</v>
      </c>
      <c r="L1308" t="s">
        <v>1849</v>
      </c>
      <c r="M1308">
        <v>0.83</v>
      </c>
      <c r="N1308" t="s">
        <v>8</v>
      </c>
      <c r="O1308" t="s">
        <v>35</v>
      </c>
      <c r="P1308" t="s">
        <v>36</v>
      </c>
      <c r="Q1308" t="s">
        <v>928</v>
      </c>
      <c r="R1308">
        <v>81001</v>
      </c>
      <c r="S1308">
        <v>42123</v>
      </c>
      <c r="T1308">
        <v>42124</v>
      </c>
      <c r="U1308">
        <v>-276.11279999999999</v>
      </c>
      <c r="V1308">
        <v>13</v>
      </c>
      <c r="W1308">
        <v>279.27999999999997</v>
      </c>
      <c r="X1308">
        <v>88198</v>
      </c>
      <c r="Y1308" t="s">
        <v>3217</v>
      </c>
    </row>
    <row r="1309" spans="1:25" x14ac:dyDescent="0.2">
      <c r="A1309">
        <v>618</v>
      </c>
      <c r="B1309" t="s">
        <v>1790</v>
      </c>
      <c r="C1309" t="s">
        <v>46</v>
      </c>
      <c r="D1309">
        <v>0.06</v>
      </c>
      <c r="E1309">
        <v>5.38</v>
      </c>
      <c r="F1309">
        <v>5.24</v>
      </c>
      <c r="G1309" t="s">
        <v>63</v>
      </c>
      <c r="H1309" t="s">
        <v>15</v>
      </c>
      <c r="I1309" t="s">
        <v>24</v>
      </c>
      <c r="J1309" t="s">
        <v>48</v>
      </c>
      <c r="K1309" t="s">
        <v>49</v>
      </c>
      <c r="L1309" t="s">
        <v>2317</v>
      </c>
      <c r="M1309">
        <v>0.36</v>
      </c>
      <c r="N1309" t="s">
        <v>8</v>
      </c>
      <c r="O1309" t="s">
        <v>35</v>
      </c>
      <c r="P1309" t="s">
        <v>36</v>
      </c>
      <c r="Q1309" t="s">
        <v>1791</v>
      </c>
      <c r="R1309">
        <v>81007</v>
      </c>
      <c r="S1309">
        <v>42123</v>
      </c>
      <c r="T1309">
        <v>42124</v>
      </c>
      <c r="U1309">
        <v>-64.670940000000002</v>
      </c>
      <c r="V1309">
        <v>14</v>
      </c>
      <c r="W1309">
        <v>81.819999999999993</v>
      </c>
      <c r="X1309">
        <v>88198</v>
      </c>
      <c r="Y1309" t="s">
        <v>3217</v>
      </c>
    </row>
    <row r="1310" spans="1:25" x14ac:dyDescent="0.2">
      <c r="A1310">
        <v>618</v>
      </c>
      <c r="B1310" t="s">
        <v>1790</v>
      </c>
      <c r="C1310" t="s">
        <v>46</v>
      </c>
      <c r="D1310">
        <v>0.03</v>
      </c>
      <c r="E1310">
        <v>7.35</v>
      </c>
      <c r="F1310">
        <v>5.96</v>
      </c>
      <c r="G1310" t="s">
        <v>14</v>
      </c>
      <c r="H1310" t="s">
        <v>15</v>
      </c>
      <c r="I1310" t="s">
        <v>24</v>
      </c>
      <c r="J1310" t="s">
        <v>64</v>
      </c>
      <c r="K1310" t="s">
        <v>49</v>
      </c>
      <c r="L1310" t="s">
        <v>2318</v>
      </c>
      <c r="M1310">
        <v>0.38</v>
      </c>
      <c r="N1310" t="s">
        <v>8</v>
      </c>
      <c r="O1310" t="s">
        <v>35</v>
      </c>
      <c r="P1310" t="s">
        <v>36</v>
      </c>
      <c r="Q1310" t="s">
        <v>1791</v>
      </c>
      <c r="R1310">
        <v>81007</v>
      </c>
      <c r="S1310">
        <v>42123</v>
      </c>
      <c r="T1310">
        <v>42124</v>
      </c>
      <c r="U1310">
        <v>-11.113200000000001</v>
      </c>
      <c r="V1310">
        <v>1</v>
      </c>
      <c r="W1310">
        <v>13.16</v>
      </c>
      <c r="X1310">
        <v>88198</v>
      </c>
      <c r="Y1310" t="s">
        <v>3217</v>
      </c>
    </row>
    <row r="1311" spans="1:25" x14ac:dyDescent="0.2">
      <c r="A1311">
        <v>638</v>
      </c>
      <c r="B1311" t="s">
        <v>2319</v>
      </c>
      <c r="C1311" t="s">
        <v>1</v>
      </c>
      <c r="D1311">
        <v>0.06</v>
      </c>
      <c r="E1311">
        <v>65.989999999999995</v>
      </c>
      <c r="F1311">
        <v>8.8000000000000007</v>
      </c>
      <c r="G1311" t="s">
        <v>63</v>
      </c>
      <c r="H1311" t="s">
        <v>15</v>
      </c>
      <c r="I1311" t="s">
        <v>16</v>
      </c>
      <c r="J1311" t="s">
        <v>111</v>
      </c>
      <c r="K1311" t="s">
        <v>49</v>
      </c>
      <c r="L1311" t="s">
        <v>428</v>
      </c>
      <c r="M1311">
        <v>0.57999999999999996</v>
      </c>
      <c r="N1311" t="s">
        <v>8</v>
      </c>
      <c r="O1311" t="s">
        <v>35</v>
      </c>
      <c r="P1311" t="s">
        <v>66</v>
      </c>
      <c r="Q1311" t="s">
        <v>2320</v>
      </c>
      <c r="R1311">
        <v>95062</v>
      </c>
      <c r="S1311">
        <v>42124</v>
      </c>
      <c r="T1311">
        <v>42125</v>
      </c>
      <c r="U1311">
        <v>288.08999999999997</v>
      </c>
      <c r="V1311">
        <v>9</v>
      </c>
      <c r="W1311">
        <v>506.38</v>
      </c>
      <c r="X1311">
        <v>87954</v>
      </c>
      <c r="Y1311" t="s">
        <v>3217</v>
      </c>
    </row>
    <row r="1312" spans="1:25" x14ac:dyDescent="0.2">
      <c r="A1312">
        <v>638</v>
      </c>
      <c r="B1312" t="s">
        <v>2319</v>
      </c>
      <c r="C1312" t="s">
        <v>1</v>
      </c>
      <c r="D1312">
        <v>0</v>
      </c>
      <c r="E1312">
        <v>195.99</v>
      </c>
      <c r="F1312">
        <v>4.2</v>
      </c>
      <c r="G1312" t="s">
        <v>63</v>
      </c>
      <c r="H1312" t="s">
        <v>15</v>
      </c>
      <c r="I1312" t="s">
        <v>16</v>
      </c>
      <c r="J1312" t="s">
        <v>111</v>
      </c>
      <c r="K1312" t="s">
        <v>49</v>
      </c>
      <c r="L1312" t="s">
        <v>2321</v>
      </c>
      <c r="M1312">
        <v>0.56999999999999995</v>
      </c>
      <c r="N1312" t="s">
        <v>8</v>
      </c>
      <c r="O1312" t="s">
        <v>35</v>
      </c>
      <c r="P1312" t="s">
        <v>66</v>
      </c>
      <c r="Q1312" t="s">
        <v>2320</v>
      </c>
      <c r="R1312">
        <v>95062</v>
      </c>
      <c r="S1312">
        <v>42124</v>
      </c>
      <c r="T1312">
        <v>42126</v>
      </c>
      <c r="U1312">
        <v>719.47680000000003</v>
      </c>
      <c r="V1312">
        <v>6</v>
      </c>
      <c r="W1312">
        <v>1042.72</v>
      </c>
      <c r="X1312">
        <v>87954</v>
      </c>
      <c r="Y1312" t="s">
        <v>3217</v>
      </c>
    </row>
    <row r="1313" spans="1:25" x14ac:dyDescent="0.2">
      <c r="A1313">
        <v>640</v>
      </c>
      <c r="B1313" t="s">
        <v>1161</v>
      </c>
      <c r="C1313" t="s">
        <v>1</v>
      </c>
      <c r="D1313">
        <v>0.06</v>
      </c>
      <c r="E1313">
        <v>65.989999999999995</v>
      </c>
      <c r="F1313">
        <v>8.8000000000000007</v>
      </c>
      <c r="G1313" t="s">
        <v>63</v>
      </c>
      <c r="H1313" t="s">
        <v>15</v>
      </c>
      <c r="I1313" t="s">
        <v>16</v>
      </c>
      <c r="J1313" t="s">
        <v>111</v>
      </c>
      <c r="K1313" t="s">
        <v>49</v>
      </c>
      <c r="L1313" t="s">
        <v>428</v>
      </c>
      <c r="M1313">
        <v>0.57999999999999996</v>
      </c>
      <c r="N1313" t="s">
        <v>8</v>
      </c>
      <c r="O1313" t="s">
        <v>35</v>
      </c>
      <c r="P1313" t="s">
        <v>42</v>
      </c>
      <c r="Q1313" t="s">
        <v>118</v>
      </c>
      <c r="R1313">
        <v>98119</v>
      </c>
      <c r="S1313">
        <v>42124</v>
      </c>
      <c r="T1313">
        <v>42125</v>
      </c>
      <c r="U1313">
        <v>288.08999999999997</v>
      </c>
      <c r="V1313">
        <v>34</v>
      </c>
      <c r="W1313">
        <v>1912.98</v>
      </c>
      <c r="X1313">
        <v>45380</v>
      </c>
      <c r="Y1313" t="s">
        <v>3217</v>
      </c>
    </row>
    <row r="1314" spans="1:25" x14ac:dyDescent="0.2">
      <c r="A1314">
        <v>640</v>
      </c>
      <c r="B1314" t="s">
        <v>1161</v>
      </c>
      <c r="C1314" t="s">
        <v>1</v>
      </c>
      <c r="D1314">
        <v>0</v>
      </c>
      <c r="E1314">
        <v>195.99</v>
      </c>
      <c r="F1314">
        <v>4.2</v>
      </c>
      <c r="G1314" t="s">
        <v>63</v>
      </c>
      <c r="H1314" t="s">
        <v>15</v>
      </c>
      <c r="I1314" t="s">
        <v>16</v>
      </c>
      <c r="J1314" t="s">
        <v>111</v>
      </c>
      <c r="K1314" t="s">
        <v>49</v>
      </c>
      <c r="L1314" t="s">
        <v>2321</v>
      </c>
      <c r="M1314">
        <v>0.56999999999999995</v>
      </c>
      <c r="N1314" t="s">
        <v>8</v>
      </c>
      <c r="O1314" t="s">
        <v>35</v>
      </c>
      <c r="P1314" t="s">
        <v>42</v>
      </c>
      <c r="Q1314" t="s">
        <v>118</v>
      </c>
      <c r="R1314">
        <v>98119</v>
      </c>
      <c r="S1314">
        <v>42124</v>
      </c>
      <c r="T1314">
        <v>42126</v>
      </c>
      <c r="U1314">
        <v>1030.509</v>
      </c>
      <c r="V1314">
        <v>24</v>
      </c>
      <c r="W1314">
        <v>4170.87</v>
      </c>
      <c r="X1314">
        <v>45380</v>
      </c>
      <c r="Y1314" t="s">
        <v>3217</v>
      </c>
    </row>
    <row r="1315" spans="1:25" x14ac:dyDescent="0.2">
      <c r="A1315">
        <v>851</v>
      </c>
      <c r="B1315" t="s">
        <v>1340</v>
      </c>
      <c r="C1315" t="s">
        <v>1</v>
      </c>
      <c r="D1315">
        <v>0.06</v>
      </c>
      <c r="E1315">
        <v>1.26</v>
      </c>
      <c r="F1315">
        <v>0.7</v>
      </c>
      <c r="G1315" t="s">
        <v>14</v>
      </c>
      <c r="H1315" t="s">
        <v>70</v>
      </c>
      <c r="I1315" t="s">
        <v>24</v>
      </c>
      <c r="J1315" t="s">
        <v>152</v>
      </c>
      <c r="K1315" t="s">
        <v>26</v>
      </c>
      <c r="L1315" t="s">
        <v>2322</v>
      </c>
      <c r="M1315">
        <v>0.81</v>
      </c>
      <c r="N1315" t="s">
        <v>8</v>
      </c>
      <c r="O1315" t="s">
        <v>35</v>
      </c>
      <c r="P1315" t="s">
        <v>66</v>
      </c>
      <c r="Q1315" t="s">
        <v>1342</v>
      </c>
      <c r="R1315">
        <v>91745</v>
      </c>
      <c r="S1315">
        <v>42124</v>
      </c>
      <c r="T1315">
        <v>42124</v>
      </c>
      <c r="U1315">
        <v>-6.6096000000000004</v>
      </c>
      <c r="V1315">
        <v>4</v>
      </c>
      <c r="W1315">
        <v>5.28</v>
      </c>
      <c r="X1315">
        <v>88571</v>
      </c>
      <c r="Y1315" t="s">
        <v>3217</v>
      </c>
    </row>
    <row r="1316" spans="1:25" x14ac:dyDescent="0.2">
      <c r="A1316">
        <v>854</v>
      </c>
      <c r="B1316" t="s">
        <v>2323</v>
      </c>
      <c r="C1316" t="s">
        <v>1</v>
      </c>
      <c r="D1316">
        <v>0.06</v>
      </c>
      <c r="E1316">
        <v>1.76</v>
      </c>
      <c r="F1316">
        <v>0.7</v>
      </c>
      <c r="G1316" t="s">
        <v>14</v>
      </c>
      <c r="H1316" t="s">
        <v>70</v>
      </c>
      <c r="I1316" t="s">
        <v>24</v>
      </c>
      <c r="J1316" t="s">
        <v>25</v>
      </c>
      <c r="K1316" t="s">
        <v>26</v>
      </c>
      <c r="L1316" t="s">
        <v>1639</v>
      </c>
      <c r="M1316">
        <v>0.56000000000000005</v>
      </c>
      <c r="N1316" t="s">
        <v>8</v>
      </c>
      <c r="O1316" t="s">
        <v>87</v>
      </c>
      <c r="P1316" t="s">
        <v>224</v>
      </c>
      <c r="Q1316" t="s">
        <v>2324</v>
      </c>
      <c r="R1316">
        <v>6405</v>
      </c>
      <c r="S1316">
        <v>42124</v>
      </c>
      <c r="T1316">
        <v>42126</v>
      </c>
      <c r="U1316">
        <v>1.2236</v>
      </c>
      <c r="V1316">
        <v>22</v>
      </c>
      <c r="W1316">
        <v>39.26</v>
      </c>
      <c r="X1316">
        <v>88571</v>
      </c>
      <c r="Y1316" t="s">
        <v>3218</v>
      </c>
    </row>
    <row r="1317" spans="1:25" x14ac:dyDescent="0.2">
      <c r="A1317">
        <v>855</v>
      </c>
      <c r="B1317" t="s">
        <v>2325</v>
      </c>
      <c r="C1317" t="s">
        <v>1</v>
      </c>
      <c r="D1317">
        <v>0.02</v>
      </c>
      <c r="E1317">
        <v>24.98</v>
      </c>
      <c r="F1317">
        <v>8.7899999999999991</v>
      </c>
      <c r="G1317" t="s">
        <v>14</v>
      </c>
      <c r="H1317" t="s">
        <v>70</v>
      </c>
      <c r="I1317" t="s">
        <v>24</v>
      </c>
      <c r="J1317" t="s">
        <v>54</v>
      </c>
      <c r="K1317" t="s">
        <v>49</v>
      </c>
      <c r="L1317" t="s">
        <v>2326</v>
      </c>
      <c r="M1317">
        <v>0.66</v>
      </c>
      <c r="N1317" t="s">
        <v>8</v>
      </c>
      <c r="O1317" t="s">
        <v>87</v>
      </c>
      <c r="P1317" t="s">
        <v>224</v>
      </c>
      <c r="Q1317" t="s">
        <v>2327</v>
      </c>
      <c r="R1317">
        <v>6810</v>
      </c>
      <c r="S1317">
        <v>42124</v>
      </c>
      <c r="T1317">
        <v>42125</v>
      </c>
      <c r="U1317">
        <v>4.3148</v>
      </c>
      <c r="V1317">
        <v>23</v>
      </c>
      <c r="W1317">
        <v>606.51</v>
      </c>
      <c r="X1317">
        <v>88571</v>
      </c>
      <c r="Y1317" t="s">
        <v>3218</v>
      </c>
    </row>
    <row r="1318" spans="1:25" x14ac:dyDescent="0.2">
      <c r="A1318">
        <v>858</v>
      </c>
      <c r="B1318" t="s">
        <v>2328</v>
      </c>
      <c r="C1318" t="s">
        <v>1</v>
      </c>
      <c r="D1318">
        <v>0.05</v>
      </c>
      <c r="E1318">
        <v>35.99</v>
      </c>
      <c r="F1318">
        <v>5.99</v>
      </c>
      <c r="G1318" t="s">
        <v>63</v>
      </c>
      <c r="H1318" t="s">
        <v>70</v>
      </c>
      <c r="I1318" t="s">
        <v>16</v>
      </c>
      <c r="J1318" t="s">
        <v>111</v>
      </c>
      <c r="K1318" t="s">
        <v>26</v>
      </c>
      <c r="L1318" t="s">
        <v>1348</v>
      </c>
      <c r="M1318">
        <v>0.38</v>
      </c>
      <c r="N1318" t="s">
        <v>8</v>
      </c>
      <c r="O1318" t="s">
        <v>87</v>
      </c>
      <c r="P1318" t="s">
        <v>307</v>
      </c>
      <c r="Q1318" t="s">
        <v>1634</v>
      </c>
      <c r="R1318">
        <v>4240</v>
      </c>
      <c r="S1318">
        <v>42124</v>
      </c>
      <c r="T1318">
        <v>42126</v>
      </c>
      <c r="U1318">
        <v>-125.83296</v>
      </c>
      <c r="V1318">
        <v>2</v>
      </c>
      <c r="W1318">
        <v>64.89</v>
      </c>
      <c r="X1318">
        <v>88571</v>
      </c>
      <c r="Y1318" t="s">
        <v>3218</v>
      </c>
    </row>
    <row r="1319" spans="1:25" x14ac:dyDescent="0.2">
      <c r="A1319">
        <v>2704</v>
      </c>
      <c r="B1319" t="s">
        <v>2329</v>
      </c>
      <c r="C1319" t="s">
        <v>1</v>
      </c>
      <c r="D1319">
        <v>0.06</v>
      </c>
      <c r="E1319">
        <v>3.6</v>
      </c>
      <c r="F1319">
        <v>2.2000000000000002</v>
      </c>
      <c r="G1319" t="s">
        <v>14</v>
      </c>
      <c r="H1319" t="s">
        <v>15</v>
      </c>
      <c r="I1319" t="s">
        <v>24</v>
      </c>
      <c r="J1319" t="s">
        <v>64</v>
      </c>
      <c r="K1319" t="s">
        <v>26</v>
      </c>
      <c r="L1319" t="s">
        <v>1360</v>
      </c>
      <c r="M1319">
        <v>0.39</v>
      </c>
      <c r="N1319" t="s">
        <v>8</v>
      </c>
      <c r="O1319" t="s">
        <v>9</v>
      </c>
      <c r="P1319" t="s">
        <v>99</v>
      </c>
      <c r="Q1319" t="s">
        <v>2330</v>
      </c>
      <c r="R1319">
        <v>32503</v>
      </c>
      <c r="S1319">
        <v>42124</v>
      </c>
      <c r="T1319">
        <v>42126</v>
      </c>
      <c r="U1319">
        <v>2755.6421999999998</v>
      </c>
      <c r="V1319">
        <v>4</v>
      </c>
      <c r="W1319">
        <v>15.19</v>
      </c>
      <c r="X1319">
        <v>91407</v>
      </c>
      <c r="Y1319" t="s">
        <v>3215</v>
      </c>
    </row>
    <row r="1320" spans="1:25" x14ac:dyDescent="0.2">
      <c r="A1320">
        <v>1352</v>
      </c>
      <c r="B1320" t="s">
        <v>2331</v>
      </c>
      <c r="C1320" t="s">
        <v>13</v>
      </c>
      <c r="D1320">
        <v>0.05</v>
      </c>
      <c r="E1320">
        <v>17.670000000000002</v>
      </c>
      <c r="F1320">
        <v>8.99</v>
      </c>
      <c r="G1320" t="s">
        <v>14</v>
      </c>
      <c r="H1320" t="s">
        <v>47</v>
      </c>
      <c r="I1320" t="s">
        <v>4</v>
      </c>
      <c r="J1320" t="s">
        <v>102</v>
      </c>
      <c r="K1320" t="s">
        <v>18</v>
      </c>
      <c r="L1320" t="s">
        <v>2032</v>
      </c>
      <c r="M1320">
        <v>0.47</v>
      </c>
      <c r="N1320" t="s">
        <v>8</v>
      </c>
      <c r="O1320" t="s">
        <v>87</v>
      </c>
      <c r="P1320" t="s">
        <v>394</v>
      </c>
      <c r="Q1320" t="s">
        <v>1677</v>
      </c>
      <c r="R1320">
        <v>20746</v>
      </c>
      <c r="S1320">
        <v>42124</v>
      </c>
      <c r="T1320">
        <v>42125</v>
      </c>
      <c r="U1320">
        <v>46.036799999999999</v>
      </c>
      <c r="V1320">
        <v>16</v>
      </c>
      <c r="W1320">
        <v>283.44</v>
      </c>
      <c r="X1320">
        <v>88234</v>
      </c>
      <c r="Y1320" t="s">
        <v>3218</v>
      </c>
    </row>
    <row r="1321" spans="1:25" x14ac:dyDescent="0.2">
      <c r="A1321">
        <v>1347</v>
      </c>
      <c r="B1321" t="s">
        <v>2332</v>
      </c>
      <c r="C1321" t="s">
        <v>23</v>
      </c>
      <c r="D1321">
        <v>0.1</v>
      </c>
      <c r="E1321">
        <v>2.62</v>
      </c>
      <c r="F1321">
        <v>0.8</v>
      </c>
      <c r="G1321" t="s">
        <v>14</v>
      </c>
      <c r="H1321" t="s">
        <v>47</v>
      </c>
      <c r="I1321" t="s">
        <v>24</v>
      </c>
      <c r="J1321" t="s">
        <v>152</v>
      </c>
      <c r="K1321" t="s">
        <v>26</v>
      </c>
      <c r="L1321" t="s">
        <v>2100</v>
      </c>
      <c r="M1321">
        <v>0.39</v>
      </c>
      <c r="N1321" t="s">
        <v>8</v>
      </c>
      <c r="O1321" t="s">
        <v>9</v>
      </c>
      <c r="P1321" t="s">
        <v>99</v>
      </c>
      <c r="Q1321" t="s">
        <v>2333</v>
      </c>
      <c r="R1321">
        <v>33511</v>
      </c>
      <c r="S1321">
        <v>42124</v>
      </c>
      <c r="T1321">
        <v>42130</v>
      </c>
      <c r="U1321">
        <v>-94.490899999999996</v>
      </c>
      <c r="V1321">
        <v>21</v>
      </c>
      <c r="W1321">
        <v>51.86</v>
      </c>
      <c r="X1321">
        <v>89686</v>
      </c>
      <c r="Y1321" t="s">
        <v>3215</v>
      </c>
    </row>
    <row r="1322" spans="1:25" x14ac:dyDescent="0.2">
      <c r="A1322">
        <v>2704</v>
      </c>
      <c r="B1322" t="s">
        <v>2329</v>
      </c>
      <c r="C1322" t="s">
        <v>23</v>
      </c>
      <c r="D1322">
        <v>0.03</v>
      </c>
      <c r="E1322">
        <v>13.48</v>
      </c>
      <c r="F1322">
        <v>4.51</v>
      </c>
      <c r="G1322" t="s">
        <v>63</v>
      </c>
      <c r="H1322" t="s">
        <v>15</v>
      </c>
      <c r="I1322" t="s">
        <v>24</v>
      </c>
      <c r="J1322" t="s">
        <v>54</v>
      </c>
      <c r="K1322" t="s">
        <v>49</v>
      </c>
      <c r="L1322" t="s">
        <v>1757</v>
      </c>
      <c r="M1322">
        <v>0.59</v>
      </c>
      <c r="N1322" t="s">
        <v>8</v>
      </c>
      <c r="O1322" t="s">
        <v>9</v>
      </c>
      <c r="P1322" t="s">
        <v>99</v>
      </c>
      <c r="Q1322" t="s">
        <v>2330</v>
      </c>
      <c r="R1322">
        <v>32503</v>
      </c>
      <c r="S1322">
        <v>42124</v>
      </c>
      <c r="T1322">
        <v>42128</v>
      </c>
      <c r="U1322">
        <v>-256.01799999999997</v>
      </c>
      <c r="V1322">
        <v>4</v>
      </c>
      <c r="W1322">
        <v>59.49</v>
      </c>
      <c r="X1322">
        <v>91408</v>
      </c>
      <c r="Y1322" t="s">
        <v>3215</v>
      </c>
    </row>
    <row r="1323" spans="1:25" x14ac:dyDescent="0.2">
      <c r="A1323">
        <v>2823</v>
      </c>
      <c r="B1323" t="s">
        <v>2334</v>
      </c>
      <c r="C1323" t="s">
        <v>23</v>
      </c>
      <c r="D1323">
        <v>0.02</v>
      </c>
      <c r="E1323">
        <v>21.98</v>
      </c>
      <c r="F1323">
        <v>2.87</v>
      </c>
      <c r="G1323" t="s">
        <v>14</v>
      </c>
      <c r="H1323" t="s">
        <v>70</v>
      </c>
      <c r="I1323" t="s">
        <v>24</v>
      </c>
      <c r="J1323" t="s">
        <v>25</v>
      </c>
      <c r="K1323" t="s">
        <v>18</v>
      </c>
      <c r="L1323" t="s">
        <v>1714</v>
      </c>
      <c r="M1323">
        <v>0.55000000000000004</v>
      </c>
      <c r="N1323" t="s">
        <v>8</v>
      </c>
      <c r="O1323" t="s">
        <v>35</v>
      </c>
      <c r="P1323" t="s">
        <v>272</v>
      </c>
      <c r="Q1323" t="s">
        <v>2335</v>
      </c>
      <c r="R1323">
        <v>89031</v>
      </c>
      <c r="S1323">
        <v>42124</v>
      </c>
      <c r="T1323">
        <v>42126</v>
      </c>
      <c r="U1323">
        <v>165.6345</v>
      </c>
      <c r="V1323">
        <v>11</v>
      </c>
      <c r="W1323">
        <v>240.05</v>
      </c>
      <c r="X1323">
        <v>87240</v>
      </c>
      <c r="Y1323" t="s">
        <v>3217</v>
      </c>
    </row>
    <row r="1324" spans="1:25" x14ac:dyDescent="0.2">
      <c r="A1324">
        <v>1989</v>
      </c>
      <c r="B1324" t="s">
        <v>669</v>
      </c>
      <c r="C1324" t="s">
        <v>92</v>
      </c>
      <c r="D1324">
        <v>0.1</v>
      </c>
      <c r="E1324">
        <v>1.6</v>
      </c>
      <c r="F1324">
        <v>1.29</v>
      </c>
      <c r="G1324" t="s">
        <v>14</v>
      </c>
      <c r="H1324" t="s">
        <v>47</v>
      </c>
      <c r="I1324" t="s">
        <v>24</v>
      </c>
      <c r="J1324" t="s">
        <v>25</v>
      </c>
      <c r="K1324" t="s">
        <v>26</v>
      </c>
      <c r="L1324" t="s">
        <v>2336</v>
      </c>
      <c r="M1324">
        <v>0.42</v>
      </c>
      <c r="N1324" t="s">
        <v>8</v>
      </c>
      <c r="O1324" t="s">
        <v>35</v>
      </c>
      <c r="P1324" t="s">
        <v>122</v>
      </c>
      <c r="Q1324" t="s">
        <v>671</v>
      </c>
      <c r="R1324">
        <v>84117</v>
      </c>
      <c r="S1324">
        <v>42124</v>
      </c>
      <c r="T1324">
        <v>42124</v>
      </c>
      <c r="U1324">
        <v>-14.990399999999999</v>
      </c>
      <c r="V1324">
        <v>11</v>
      </c>
      <c r="W1324">
        <v>16.88</v>
      </c>
      <c r="X1324">
        <v>90003</v>
      </c>
      <c r="Y1324" t="s">
        <v>3217</v>
      </c>
    </row>
    <row r="1325" spans="1:25" x14ac:dyDescent="0.2">
      <c r="A1325">
        <v>2394</v>
      </c>
      <c r="B1325" t="s">
        <v>2337</v>
      </c>
      <c r="C1325" t="s">
        <v>1</v>
      </c>
      <c r="D1325">
        <v>0.01</v>
      </c>
      <c r="E1325">
        <v>11.7</v>
      </c>
      <c r="F1325">
        <v>5.63</v>
      </c>
      <c r="G1325" t="s">
        <v>14</v>
      </c>
      <c r="H1325" t="s">
        <v>70</v>
      </c>
      <c r="I1325" t="s">
        <v>24</v>
      </c>
      <c r="J1325" t="s">
        <v>48</v>
      </c>
      <c r="K1325" t="s">
        <v>49</v>
      </c>
      <c r="L1325" t="s">
        <v>2338</v>
      </c>
      <c r="M1325">
        <v>0.4</v>
      </c>
      <c r="N1325" t="s">
        <v>8</v>
      </c>
      <c r="O1325" t="s">
        <v>9</v>
      </c>
      <c r="P1325" t="s">
        <v>51</v>
      </c>
      <c r="Q1325" t="s">
        <v>2339</v>
      </c>
      <c r="R1325">
        <v>30328</v>
      </c>
      <c r="S1325">
        <v>42125</v>
      </c>
      <c r="T1325">
        <v>42127</v>
      </c>
      <c r="U1325">
        <v>39.21</v>
      </c>
      <c r="V1325">
        <v>16</v>
      </c>
      <c r="W1325">
        <v>196.69</v>
      </c>
      <c r="X1325">
        <v>86949</v>
      </c>
      <c r="Y1325" t="s">
        <v>3215</v>
      </c>
    </row>
    <row r="1326" spans="1:25" x14ac:dyDescent="0.2">
      <c r="A1326">
        <v>2394</v>
      </c>
      <c r="B1326" t="s">
        <v>2337</v>
      </c>
      <c r="C1326" t="s">
        <v>1</v>
      </c>
      <c r="D1326">
        <v>0.03</v>
      </c>
      <c r="E1326">
        <v>4.55</v>
      </c>
      <c r="F1326">
        <v>1.49</v>
      </c>
      <c r="G1326" t="s">
        <v>14</v>
      </c>
      <c r="H1326" t="s">
        <v>70</v>
      </c>
      <c r="I1326" t="s">
        <v>24</v>
      </c>
      <c r="J1326" t="s">
        <v>48</v>
      </c>
      <c r="K1326" t="s">
        <v>49</v>
      </c>
      <c r="L1326" t="s">
        <v>1479</v>
      </c>
      <c r="M1326">
        <v>0.35</v>
      </c>
      <c r="N1326" t="s">
        <v>8</v>
      </c>
      <c r="O1326" t="s">
        <v>9</v>
      </c>
      <c r="P1326" t="s">
        <v>51</v>
      </c>
      <c r="Q1326" t="s">
        <v>2339</v>
      </c>
      <c r="R1326">
        <v>30328</v>
      </c>
      <c r="S1326">
        <v>42125</v>
      </c>
      <c r="T1326">
        <v>42125</v>
      </c>
      <c r="U1326">
        <v>100.38</v>
      </c>
      <c r="V1326">
        <v>9</v>
      </c>
      <c r="W1326">
        <v>40.28</v>
      </c>
      <c r="X1326">
        <v>86949</v>
      </c>
      <c r="Y1326" t="s">
        <v>3215</v>
      </c>
    </row>
    <row r="1327" spans="1:25" x14ac:dyDescent="0.2">
      <c r="A1327">
        <v>2724</v>
      </c>
      <c r="B1327" t="s">
        <v>2340</v>
      </c>
      <c r="C1327" t="s">
        <v>1</v>
      </c>
      <c r="D1327">
        <v>0.06</v>
      </c>
      <c r="E1327">
        <v>4.9800000000000004</v>
      </c>
      <c r="F1327">
        <v>7.44</v>
      </c>
      <c r="G1327" t="s">
        <v>14</v>
      </c>
      <c r="H1327" t="s">
        <v>47</v>
      </c>
      <c r="I1327" t="s">
        <v>24</v>
      </c>
      <c r="J1327" t="s">
        <v>64</v>
      </c>
      <c r="K1327" t="s">
        <v>49</v>
      </c>
      <c r="L1327" t="s">
        <v>2150</v>
      </c>
      <c r="M1327">
        <v>0.36</v>
      </c>
      <c r="N1327" t="s">
        <v>8</v>
      </c>
      <c r="O1327" t="s">
        <v>9</v>
      </c>
      <c r="P1327" t="s">
        <v>376</v>
      </c>
      <c r="Q1327" t="s">
        <v>2341</v>
      </c>
      <c r="R1327">
        <v>37421</v>
      </c>
      <c r="S1327">
        <v>42125</v>
      </c>
      <c r="T1327">
        <v>42126</v>
      </c>
      <c r="U1327">
        <v>-37.561999999999998</v>
      </c>
      <c r="V1327">
        <v>10</v>
      </c>
      <c r="W1327">
        <v>53.21</v>
      </c>
      <c r="X1327">
        <v>88959</v>
      </c>
      <c r="Y1327" t="s">
        <v>3215</v>
      </c>
    </row>
    <row r="1328" spans="1:25" x14ac:dyDescent="0.2">
      <c r="A1328">
        <v>2724</v>
      </c>
      <c r="B1328" t="s">
        <v>2340</v>
      </c>
      <c r="C1328" t="s">
        <v>1</v>
      </c>
      <c r="D1328">
        <v>0.01</v>
      </c>
      <c r="E1328">
        <v>6.48</v>
      </c>
      <c r="F1328">
        <v>7.37</v>
      </c>
      <c r="G1328" t="s">
        <v>14</v>
      </c>
      <c r="H1328" t="s">
        <v>47</v>
      </c>
      <c r="I1328" t="s">
        <v>24</v>
      </c>
      <c r="J1328" t="s">
        <v>64</v>
      </c>
      <c r="K1328" t="s">
        <v>49</v>
      </c>
      <c r="L1328" t="s">
        <v>1591</v>
      </c>
      <c r="M1328">
        <v>0.37</v>
      </c>
      <c r="N1328" t="s">
        <v>8</v>
      </c>
      <c r="O1328" t="s">
        <v>9</v>
      </c>
      <c r="P1328" t="s">
        <v>376</v>
      </c>
      <c r="Q1328" t="s">
        <v>2341</v>
      </c>
      <c r="R1328">
        <v>37421</v>
      </c>
      <c r="S1328">
        <v>42125</v>
      </c>
      <c r="T1328">
        <v>42127</v>
      </c>
      <c r="U1328">
        <v>-449.69400000000002</v>
      </c>
      <c r="V1328">
        <v>18</v>
      </c>
      <c r="W1328">
        <v>122.8</v>
      </c>
      <c r="X1328">
        <v>88959</v>
      </c>
      <c r="Y1328" t="s">
        <v>3215</v>
      </c>
    </row>
    <row r="1329" spans="1:25" x14ac:dyDescent="0.2">
      <c r="A1329">
        <v>1271</v>
      </c>
      <c r="B1329" t="s">
        <v>2087</v>
      </c>
      <c r="C1329" t="s">
        <v>23</v>
      </c>
      <c r="D1329">
        <v>0.1</v>
      </c>
      <c r="E1329">
        <v>34.229999999999997</v>
      </c>
      <c r="F1329">
        <v>5.0199999999999996</v>
      </c>
      <c r="G1329" t="s">
        <v>14</v>
      </c>
      <c r="H1329" t="s">
        <v>70</v>
      </c>
      <c r="I1329" t="s">
        <v>4</v>
      </c>
      <c r="J1329" t="s">
        <v>102</v>
      </c>
      <c r="K1329" t="s">
        <v>49</v>
      </c>
      <c r="L1329" t="s">
        <v>1294</v>
      </c>
      <c r="M1329">
        <v>0.55000000000000004</v>
      </c>
      <c r="N1329" t="s">
        <v>8</v>
      </c>
      <c r="O1329" t="s">
        <v>35</v>
      </c>
      <c r="P1329" t="s">
        <v>66</v>
      </c>
      <c r="Q1329" t="s">
        <v>2088</v>
      </c>
      <c r="R1329">
        <v>91941</v>
      </c>
      <c r="S1329">
        <v>42125</v>
      </c>
      <c r="T1329">
        <v>42130</v>
      </c>
      <c r="U1329">
        <v>151.56540000000001</v>
      </c>
      <c r="V1329">
        <v>7</v>
      </c>
      <c r="W1329">
        <v>219.66</v>
      </c>
      <c r="X1329">
        <v>88411</v>
      </c>
      <c r="Y1329" t="s">
        <v>3217</v>
      </c>
    </row>
    <row r="1330" spans="1:25" x14ac:dyDescent="0.2">
      <c r="A1330">
        <v>1383</v>
      </c>
      <c r="B1330" t="s">
        <v>2342</v>
      </c>
      <c r="C1330" t="s">
        <v>92</v>
      </c>
      <c r="D1330">
        <v>0.03</v>
      </c>
      <c r="E1330">
        <v>2.23</v>
      </c>
      <c r="F1330">
        <v>4.57</v>
      </c>
      <c r="G1330" t="s">
        <v>14</v>
      </c>
      <c r="H1330" t="s">
        <v>15</v>
      </c>
      <c r="I1330" t="s">
        <v>4</v>
      </c>
      <c r="J1330" t="s">
        <v>102</v>
      </c>
      <c r="K1330" t="s">
        <v>18</v>
      </c>
      <c r="L1330" t="s">
        <v>2343</v>
      </c>
      <c r="M1330">
        <v>0.41</v>
      </c>
      <c r="N1330" t="s">
        <v>8</v>
      </c>
      <c r="O1330" t="s">
        <v>35</v>
      </c>
      <c r="P1330" t="s">
        <v>122</v>
      </c>
      <c r="Q1330" t="s">
        <v>1208</v>
      </c>
      <c r="R1330">
        <v>84120</v>
      </c>
      <c r="S1330">
        <v>42125</v>
      </c>
      <c r="T1330">
        <v>42126</v>
      </c>
      <c r="U1330">
        <v>-93.25</v>
      </c>
      <c r="V1330">
        <v>12</v>
      </c>
      <c r="W1330">
        <v>28.66</v>
      </c>
      <c r="X1330">
        <v>89406</v>
      </c>
      <c r="Y1330" t="s">
        <v>3217</v>
      </c>
    </row>
    <row r="1331" spans="1:25" x14ac:dyDescent="0.2">
      <c r="A1331">
        <v>381</v>
      </c>
      <c r="B1331" t="s">
        <v>2344</v>
      </c>
      <c r="C1331" t="s">
        <v>46</v>
      </c>
      <c r="D1331">
        <v>7.0000000000000007E-2</v>
      </c>
      <c r="E1331">
        <v>415.88</v>
      </c>
      <c r="F1331">
        <v>11.37</v>
      </c>
      <c r="G1331" t="s">
        <v>14</v>
      </c>
      <c r="H1331" t="s">
        <v>70</v>
      </c>
      <c r="I1331" t="s">
        <v>24</v>
      </c>
      <c r="J1331" t="s">
        <v>54</v>
      </c>
      <c r="K1331" t="s">
        <v>49</v>
      </c>
      <c r="L1331" t="s">
        <v>1357</v>
      </c>
      <c r="M1331">
        <v>0.56999999999999995</v>
      </c>
      <c r="N1331" t="s">
        <v>8</v>
      </c>
      <c r="O1331" t="s">
        <v>28</v>
      </c>
      <c r="P1331" t="s">
        <v>79</v>
      </c>
      <c r="Q1331" t="s">
        <v>1823</v>
      </c>
      <c r="R1331">
        <v>61701</v>
      </c>
      <c r="S1331">
        <v>42125</v>
      </c>
      <c r="T1331">
        <v>42125</v>
      </c>
      <c r="U1331">
        <v>-539.59</v>
      </c>
      <c r="V1331">
        <v>1</v>
      </c>
      <c r="W1331">
        <v>394.51</v>
      </c>
      <c r="X1331">
        <v>88929</v>
      </c>
      <c r="Y1331" t="s">
        <v>3216</v>
      </c>
    </row>
    <row r="1332" spans="1:25" x14ac:dyDescent="0.2">
      <c r="A1332">
        <v>1193</v>
      </c>
      <c r="B1332" t="s">
        <v>1327</v>
      </c>
      <c r="C1332" t="s">
        <v>46</v>
      </c>
      <c r="D1332">
        <v>0.03</v>
      </c>
      <c r="E1332">
        <v>5.98</v>
      </c>
      <c r="F1332">
        <v>1.49</v>
      </c>
      <c r="G1332" t="s">
        <v>14</v>
      </c>
      <c r="H1332" t="s">
        <v>3</v>
      </c>
      <c r="I1332" t="s">
        <v>24</v>
      </c>
      <c r="J1332" t="s">
        <v>48</v>
      </c>
      <c r="K1332" t="s">
        <v>49</v>
      </c>
      <c r="L1332" t="s">
        <v>1563</v>
      </c>
      <c r="M1332">
        <v>0.39</v>
      </c>
      <c r="N1332" t="s">
        <v>8</v>
      </c>
      <c r="O1332" t="s">
        <v>87</v>
      </c>
      <c r="P1332" t="s">
        <v>350</v>
      </c>
      <c r="Q1332" t="s">
        <v>42</v>
      </c>
      <c r="R1332">
        <v>20016</v>
      </c>
      <c r="S1332">
        <v>42125</v>
      </c>
      <c r="T1332">
        <v>42127</v>
      </c>
      <c r="U1332">
        <v>38.08</v>
      </c>
      <c r="V1332">
        <v>85</v>
      </c>
      <c r="W1332">
        <v>517.85</v>
      </c>
      <c r="X1332">
        <v>38852</v>
      </c>
      <c r="Y1332" t="s">
        <v>3218</v>
      </c>
    </row>
    <row r="1333" spans="1:25" x14ac:dyDescent="0.2">
      <c r="A1333">
        <v>1194</v>
      </c>
      <c r="B1333" t="s">
        <v>2345</v>
      </c>
      <c r="C1333" t="s">
        <v>46</v>
      </c>
      <c r="D1333">
        <v>0.03</v>
      </c>
      <c r="E1333">
        <v>5.98</v>
      </c>
      <c r="F1333">
        <v>1.49</v>
      </c>
      <c r="G1333" t="s">
        <v>14</v>
      </c>
      <c r="H1333" t="s">
        <v>3</v>
      </c>
      <c r="I1333" t="s">
        <v>24</v>
      </c>
      <c r="J1333" t="s">
        <v>48</v>
      </c>
      <c r="K1333" t="s">
        <v>49</v>
      </c>
      <c r="L1333" t="s">
        <v>1563</v>
      </c>
      <c r="M1333">
        <v>0.39</v>
      </c>
      <c r="N1333" t="s">
        <v>8</v>
      </c>
      <c r="O1333" t="s">
        <v>9</v>
      </c>
      <c r="P1333" t="s">
        <v>99</v>
      </c>
      <c r="Q1333" t="s">
        <v>2346</v>
      </c>
      <c r="R1333">
        <v>34142</v>
      </c>
      <c r="S1333">
        <v>42125</v>
      </c>
      <c r="T1333">
        <v>42127</v>
      </c>
      <c r="U1333">
        <v>20.495999999999999</v>
      </c>
      <c r="V1333">
        <v>21</v>
      </c>
      <c r="W1333">
        <v>127.94</v>
      </c>
      <c r="X1333">
        <v>87586</v>
      </c>
      <c r="Y1333" t="s">
        <v>3215</v>
      </c>
    </row>
    <row r="1334" spans="1:25" x14ac:dyDescent="0.2">
      <c r="A1334">
        <v>3139</v>
      </c>
      <c r="B1334" t="s">
        <v>2347</v>
      </c>
      <c r="C1334" t="s">
        <v>1</v>
      </c>
      <c r="D1334">
        <v>0.09</v>
      </c>
      <c r="E1334">
        <v>280.98</v>
      </c>
      <c r="F1334">
        <v>57</v>
      </c>
      <c r="G1334" t="s">
        <v>2</v>
      </c>
      <c r="H1334" t="s">
        <v>47</v>
      </c>
      <c r="I1334" t="s">
        <v>4</v>
      </c>
      <c r="J1334" t="s">
        <v>85</v>
      </c>
      <c r="K1334" t="s">
        <v>33</v>
      </c>
      <c r="L1334" t="s">
        <v>838</v>
      </c>
      <c r="M1334">
        <v>0.78</v>
      </c>
      <c r="N1334" t="s">
        <v>8</v>
      </c>
      <c r="O1334" t="s">
        <v>87</v>
      </c>
      <c r="P1334" t="s">
        <v>373</v>
      </c>
      <c r="Q1334" t="s">
        <v>2348</v>
      </c>
      <c r="R1334">
        <v>7016</v>
      </c>
      <c r="S1334">
        <v>42126</v>
      </c>
      <c r="T1334">
        <v>42129</v>
      </c>
      <c r="U1334">
        <v>252.488</v>
      </c>
      <c r="V1334">
        <v>31</v>
      </c>
      <c r="W1334">
        <v>7974.21</v>
      </c>
      <c r="X1334">
        <v>86793</v>
      </c>
      <c r="Y1334" t="s">
        <v>3218</v>
      </c>
    </row>
    <row r="1335" spans="1:25" x14ac:dyDescent="0.2">
      <c r="A1335">
        <v>3367</v>
      </c>
      <c r="B1335" t="s">
        <v>2349</v>
      </c>
      <c r="C1335" t="s">
        <v>1</v>
      </c>
      <c r="D1335">
        <v>0.08</v>
      </c>
      <c r="E1335">
        <v>30.97</v>
      </c>
      <c r="F1335">
        <v>4</v>
      </c>
      <c r="G1335" t="s">
        <v>14</v>
      </c>
      <c r="H1335" t="s">
        <v>47</v>
      </c>
      <c r="I1335" t="s">
        <v>16</v>
      </c>
      <c r="J1335" t="s">
        <v>17</v>
      </c>
      <c r="K1335" t="s">
        <v>49</v>
      </c>
      <c r="L1335" t="s">
        <v>2138</v>
      </c>
      <c r="M1335">
        <v>0.74</v>
      </c>
      <c r="N1335" t="s">
        <v>8</v>
      </c>
      <c r="O1335" t="s">
        <v>87</v>
      </c>
      <c r="P1335" t="s">
        <v>293</v>
      </c>
      <c r="Q1335" t="s">
        <v>2350</v>
      </c>
      <c r="R1335">
        <v>43221</v>
      </c>
      <c r="S1335">
        <v>42126</v>
      </c>
      <c r="T1335">
        <v>42127</v>
      </c>
      <c r="U1335">
        <v>10.68</v>
      </c>
      <c r="V1335">
        <v>26</v>
      </c>
      <c r="W1335">
        <v>758.97</v>
      </c>
      <c r="X1335">
        <v>90502</v>
      </c>
      <c r="Y1335" t="s">
        <v>3218</v>
      </c>
    </row>
    <row r="1336" spans="1:25" x14ac:dyDescent="0.2">
      <c r="A1336">
        <v>3367</v>
      </c>
      <c r="B1336" t="s">
        <v>2349</v>
      </c>
      <c r="C1336" t="s">
        <v>1</v>
      </c>
      <c r="D1336">
        <v>0.1</v>
      </c>
      <c r="E1336">
        <v>4.13</v>
      </c>
      <c r="F1336">
        <v>0.5</v>
      </c>
      <c r="G1336" t="s">
        <v>63</v>
      </c>
      <c r="H1336" t="s">
        <v>47</v>
      </c>
      <c r="I1336" t="s">
        <v>24</v>
      </c>
      <c r="J1336" t="s">
        <v>128</v>
      </c>
      <c r="K1336" t="s">
        <v>49</v>
      </c>
      <c r="L1336" t="s">
        <v>2351</v>
      </c>
      <c r="M1336">
        <v>0.39</v>
      </c>
      <c r="N1336" t="s">
        <v>8</v>
      </c>
      <c r="O1336" t="s">
        <v>87</v>
      </c>
      <c r="P1336" t="s">
        <v>293</v>
      </c>
      <c r="Q1336" t="s">
        <v>2350</v>
      </c>
      <c r="R1336">
        <v>43221</v>
      </c>
      <c r="S1336">
        <v>42126</v>
      </c>
      <c r="T1336">
        <v>42128</v>
      </c>
      <c r="U1336">
        <v>58.263599999999997</v>
      </c>
      <c r="V1336">
        <v>18</v>
      </c>
      <c r="W1336">
        <v>84.44</v>
      </c>
      <c r="X1336">
        <v>90502</v>
      </c>
      <c r="Y1336" t="s">
        <v>3218</v>
      </c>
    </row>
    <row r="1337" spans="1:25" x14ac:dyDescent="0.2">
      <c r="A1337">
        <v>408</v>
      </c>
      <c r="B1337" t="s">
        <v>2352</v>
      </c>
      <c r="C1337" t="s">
        <v>23</v>
      </c>
      <c r="D1337">
        <v>7.0000000000000007E-2</v>
      </c>
      <c r="E1337">
        <v>29.17</v>
      </c>
      <c r="F1337">
        <v>6.27</v>
      </c>
      <c r="G1337" t="s">
        <v>14</v>
      </c>
      <c r="H1337" t="s">
        <v>70</v>
      </c>
      <c r="I1337" t="s">
        <v>24</v>
      </c>
      <c r="J1337" t="s">
        <v>48</v>
      </c>
      <c r="K1337" t="s">
        <v>49</v>
      </c>
      <c r="L1337" t="s">
        <v>50</v>
      </c>
      <c r="M1337">
        <v>0.37</v>
      </c>
      <c r="N1337" t="s">
        <v>8</v>
      </c>
      <c r="O1337" t="s">
        <v>28</v>
      </c>
      <c r="P1337" t="s">
        <v>163</v>
      </c>
      <c r="Q1337" t="s">
        <v>2353</v>
      </c>
      <c r="R1337">
        <v>78589</v>
      </c>
      <c r="S1337">
        <v>42126</v>
      </c>
      <c r="T1337">
        <v>42130</v>
      </c>
      <c r="U1337">
        <v>236.2371</v>
      </c>
      <c r="V1337">
        <v>14</v>
      </c>
      <c r="W1337">
        <v>400.47</v>
      </c>
      <c r="X1337">
        <v>89639</v>
      </c>
      <c r="Y1337" t="s">
        <v>3216</v>
      </c>
    </row>
    <row r="1338" spans="1:25" x14ac:dyDescent="0.2">
      <c r="A1338">
        <v>2426</v>
      </c>
      <c r="B1338" t="s">
        <v>1626</v>
      </c>
      <c r="C1338" t="s">
        <v>23</v>
      </c>
      <c r="D1338">
        <v>0.08</v>
      </c>
      <c r="E1338">
        <v>4.4800000000000004</v>
      </c>
      <c r="F1338">
        <v>49</v>
      </c>
      <c r="G1338" t="s">
        <v>14</v>
      </c>
      <c r="H1338" t="s">
        <v>3</v>
      </c>
      <c r="I1338" t="s">
        <v>24</v>
      </c>
      <c r="J1338" t="s">
        <v>71</v>
      </c>
      <c r="K1338" t="s">
        <v>40</v>
      </c>
      <c r="L1338" t="s">
        <v>444</v>
      </c>
      <c r="M1338">
        <v>0.6</v>
      </c>
      <c r="N1338" t="s">
        <v>8</v>
      </c>
      <c r="O1338" t="s">
        <v>28</v>
      </c>
      <c r="P1338" t="s">
        <v>163</v>
      </c>
      <c r="Q1338" t="s">
        <v>1628</v>
      </c>
      <c r="R1338">
        <v>75061</v>
      </c>
      <c r="S1338">
        <v>42126</v>
      </c>
      <c r="T1338">
        <v>42126</v>
      </c>
      <c r="U1338">
        <v>139.58009999999999</v>
      </c>
      <c r="V1338">
        <v>37</v>
      </c>
      <c r="W1338">
        <v>202.29</v>
      </c>
      <c r="X1338">
        <v>90861</v>
      </c>
      <c r="Y1338" t="s">
        <v>3216</v>
      </c>
    </row>
    <row r="1339" spans="1:25" x14ac:dyDescent="0.2">
      <c r="A1339">
        <v>2426</v>
      </c>
      <c r="B1339" t="s">
        <v>1626</v>
      </c>
      <c r="C1339" t="s">
        <v>23</v>
      </c>
      <c r="D1339">
        <v>0</v>
      </c>
      <c r="E1339">
        <v>17.670000000000002</v>
      </c>
      <c r="F1339">
        <v>8.99</v>
      </c>
      <c r="G1339" t="s">
        <v>14</v>
      </c>
      <c r="H1339" t="s">
        <v>3</v>
      </c>
      <c r="I1339" t="s">
        <v>4</v>
      </c>
      <c r="J1339" t="s">
        <v>102</v>
      </c>
      <c r="K1339" t="s">
        <v>18</v>
      </c>
      <c r="L1339" t="s">
        <v>2032</v>
      </c>
      <c r="M1339">
        <v>0.47</v>
      </c>
      <c r="N1339" t="s">
        <v>8</v>
      </c>
      <c r="O1339" t="s">
        <v>28</v>
      </c>
      <c r="P1339" t="s">
        <v>163</v>
      </c>
      <c r="Q1339" t="s">
        <v>1628</v>
      </c>
      <c r="R1339">
        <v>75061</v>
      </c>
      <c r="S1339">
        <v>42126</v>
      </c>
      <c r="T1339">
        <v>42133</v>
      </c>
      <c r="U1339">
        <v>109.67</v>
      </c>
      <c r="V1339">
        <v>9</v>
      </c>
      <c r="W1339">
        <v>168.71</v>
      </c>
      <c r="X1339">
        <v>90861</v>
      </c>
      <c r="Y1339" t="s">
        <v>3216</v>
      </c>
    </row>
    <row r="1340" spans="1:25" x14ac:dyDescent="0.2">
      <c r="A1340">
        <v>2578</v>
      </c>
      <c r="B1340" t="s">
        <v>2354</v>
      </c>
      <c r="C1340" t="s">
        <v>23</v>
      </c>
      <c r="D1340">
        <v>0.04</v>
      </c>
      <c r="E1340">
        <v>8.6</v>
      </c>
      <c r="F1340">
        <v>6.19</v>
      </c>
      <c r="G1340" t="s">
        <v>14</v>
      </c>
      <c r="H1340" t="s">
        <v>47</v>
      </c>
      <c r="I1340" t="s">
        <v>24</v>
      </c>
      <c r="J1340" t="s">
        <v>48</v>
      </c>
      <c r="K1340" t="s">
        <v>49</v>
      </c>
      <c r="L1340" t="s">
        <v>508</v>
      </c>
      <c r="M1340">
        <v>0.38</v>
      </c>
      <c r="N1340" t="s">
        <v>8</v>
      </c>
      <c r="O1340" t="s">
        <v>9</v>
      </c>
      <c r="P1340" t="s">
        <v>140</v>
      </c>
      <c r="Q1340" t="s">
        <v>2355</v>
      </c>
      <c r="R1340">
        <v>36801</v>
      </c>
      <c r="S1340">
        <v>42126</v>
      </c>
      <c r="T1340">
        <v>42128</v>
      </c>
      <c r="U1340">
        <v>309.71159999999998</v>
      </c>
      <c r="V1340">
        <v>5</v>
      </c>
      <c r="W1340">
        <v>46.85</v>
      </c>
      <c r="X1340">
        <v>88298</v>
      </c>
      <c r="Y1340" t="s">
        <v>3215</v>
      </c>
    </row>
    <row r="1341" spans="1:25" x14ac:dyDescent="0.2">
      <c r="A1341">
        <v>2578</v>
      </c>
      <c r="B1341" t="s">
        <v>2354</v>
      </c>
      <c r="C1341" t="s">
        <v>23</v>
      </c>
      <c r="D1341">
        <v>0.01</v>
      </c>
      <c r="E1341">
        <v>3.58</v>
      </c>
      <c r="F1341">
        <v>1.63</v>
      </c>
      <c r="G1341" t="s">
        <v>14</v>
      </c>
      <c r="H1341" t="s">
        <v>47</v>
      </c>
      <c r="I1341" t="s">
        <v>24</v>
      </c>
      <c r="J1341" t="s">
        <v>152</v>
      </c>
      <c r="K1341" t="s">
        <v>26</v>
      </c>
      <c r="L1341" t="s">
        <v>2197</v>
      </c>
      <c r="M1341">
        <v>0.36</v>
      </c>
      <c r="N1341" t="s">
        <v>8</v>
      </c>
      <c r="O1341" t="s">
        <v>9</v>
      </c>
      <c r="P1341" t="s">
        <v>140</v>
      </c>
      <c r="Q1341" t="s">
        <v>2355</v>
      </c>
      <c r="R1341">
        <v>36801</v>
      </c>
      <c r="S1341">
        <v>42126</v>
      </c>
      <c r="T1341">
        <v>42130</v>
      </c>
      <c r="U1341">
        <v>-128.85599999999999</v>
      </c>
      <c r="V1341">
        <v>26</v>
      </c>
      <c r="W1341">
        <v>93.57</v>
      </c>
      <c r="X1341">
        <v>88298</v>
      </c>
      <c r="Y1341" t="s">
        <v>3215</v>
      </c>
    </row>
    <row r="1342" spans="1:25" x14ac:dyDescent="0.2">
      <c r="A1342">
        <v>2578</v>
      </c>
      <c r="B1342" t="s">
        <v>2354</v>
      </c>
      <c r="C1342" t="s">
        <v>23</v>
      </c>
      <c r="D1342">
        <v>0.08</v>
      </c>
      <c r="E1342">
        <v>105.49</v>
      </c>
      <c r="F1342">
        <v>41.64</v>
      </c>
      <c r="G1342" t="s">
        <v>2</v>
      </c>
      <c r="H1342" t="s">
        <v>47</v>
      </c>
      <c r="I1342" t="s">
        <v>4</v>
      </c>
      <c r="J1342" t="s">
        <v>5</v>
      </c>
      <c r="K1342" t="s">
        <v>6</v>
      </c>
      <c r="L1342" t="s">
        <v>2356</v>
      </c>
      <c r="M1342">
        <v>0.75</v>
      </c>
      <c r="N1342" t="s">
        <v>8</v>
      </c>
      <c r="O1342" t="s">
        <v>9</v>
      </c>
      <c r="P1342" t="s">
        <v>140</v>
      </c>
      <c r="Q1342" t="s">
        <v>2355</v>
      </c>
      <c r="R1342">
        <v>36801</v>
      </c>
      <c r="S1342">
        <v>42126</v>
      </c>
      <c r="T1342">
        <v>42133</v>
      </c>
      <c r="U1342">
        <v>-36.945999999999998</v>
      </c>
      <c r="V1342">
        <v>34</v>
      </c>
      <c r="W1342">
        <v>2694.49</v>
      </c>
      <c r="X1342">
        <v>88298</v>
      </c>
      <c r="Y1342" t="s">
        <v>3215</v>
      </c>
    </row>
    <row r="1343" spans="1:25" x14ac:dyDescent="0.2">
      <c r="A1343">
        <v>2531</v>
      </c>
      <c r="B1343" t="s">
        <v>2357</v>
      </c>
      <c r="C1343" t="s">
        <v>92</v>
      </c>
      <c r="D1343">
        <v>0.08</v>
      </c>
      <c r="E1343">
        <v>4</v>
      </c>
      <c r="F1343">
        <v>1.3</v>
      </c>
      <c r="G1343" t="s">
        <v>14</v>
      </c>
      <c r="H1343" t="s">
        <v>3</v>
      </c>
      <c r="I1343" t="s">
        <v>24</v>
      </c>
      <c r="J1343" t="s">
        <v>64</v>
      </c>
      <c r="K1343" t="s">
        <v>26</v>
      </c>
      <c r="L1343" t="s">
        <v>347</v>
      </c>
      <c r="M1343">
        <v>0.37</v>
      </c>
      <c r="N1343" t="s">
        <v>8</v>
      </c>
      <c r="O1343" t="s">
        <v>35</v>
      </c>
      <c r="P1343" t="s">
        <v>66</v>
      </c>
      <c r="Q1343" t="s">
        <v>2358</v>
      </c>
      <c r="R1343">
        <v>93422</v>
      </c>
      <c r="S1343">
        <v>42126</v>
      </c>
      <c r="T1343">
        <v>42128</v>
      </c>
      <c r="U1343">
        <v>28.4</v>
      </c>
      <c r="V1343">
        <v>14</v>
      </c>
      <c r="W1343">
        <v>51.99</v>
      </c>
      <c r="X1343">
        <v>87452</v>
      </c>
      <c r="Y1343" t="s">
        <v>3217</v>
      </c>
    </row>
    <row r="1344" spans="1:25" x14ac:dyDescent="0.2">
      <c r="A1344">
        <v>27</v>
      </c>
      <c r="B1344" t="s">
        <v>2359</v>
      </c>
      <c r="C1344" t="s">
        <v>46</v>
      </c>
      <c r="D1344">
        <v>0.04</v>
      </c>
      <c r="E1344">
        <v>4.1399999999999997</v>
      </c>
      <c r="F1344">
        <v>6.6</v>
      </c>
      <c r="G1344" t="s">
        <v>14</v>
      </c>
      <c r="H1344" t="s">
        <v>70</v>
      </c>
      <c r="I1344" t="s">
        <v>4</v>
      </c>
      <c r="J1344" t="s">
        <v>102</v>
      </c>
      <c r="K1344" t="s">
        <v>49</v>
      </c>
      <c r="L1344" t="s">
        <v>388</v>
      </c>
      <c r="M1344">
        <v>0.49</v>
      </c>
      <c r="N1344" t="s">
        <v>8</v>
      </c>
      <c r="O1344" t="s">
        <v>35</v>
      </c>
      <c r="P1344" t="s">
        <v>66</v>
      </c>
      <c r="Q1344" t="s">
        <v>1939</v>
      </c>
      <c r="R1344">
        <v>90712</v>
      </c>
      <c r="S1344">
        <v>42126</v>
      </c>
      <c r="T1344">
        <v>42128</v>
      </c>
      <c r="U1344">
        <v>8.8940000000000001</v>
      </c>
      <c r="V1344">
        <v>12</v>
      </c>
      <c r="W1344">
        <v>54.78</v>
      </c>
      <c r="X1344">
        <v>87652</v>
      </c>
      <c r="Y1344" t="s">
        <v>3217</v>
      </c>
    </row>
    <row r="1345" spans="1:25" x14ac:dyDescent="0.2">
      <c r="A1345">
        <v>3386</v>
      </c>
      <c r="B1345" t="s">
        <v>2360</v>
      </c>
      <c r="C1345" t="s">
        <v>1</v>
      </c>
      <c r="D1345">
        <v>0</v>
      </c>
      <c r="E1345">
        <v>2.61</v>
      </c>
      <c r="F1345">
        <v>0.5</v>
      </c>
      <c r="G1345" t="s">
        <v>14</v>
      </c>
      <c r="H1345" t="s">
        <v>70</v>
      </c>
      <c r="I1345" t="s">
        <v>24</v>
      </c>
      <c r="J1345" t="s">
        <v>128</v>
      </c>
      <c r="K1345" t="s">
        <v>49</v>
      </c>
      <c r="L1345" t="s">
        <v>1343</v>
      </c>
      <c r="M1345">
        <v>0.39</v>
      </c>
      <c r="N1345" t="s">
        <v>8</v>
      </c>
      <c r="O1345" t="s">
        <v>87</v>
      </c>
      <c r="P1345" t="s">
        <v>293</v>
      </c>
      <c r="Q1345" t="s">
        <v>2174</v>
      </c>
      <c r="R1345">
        <v>43402</v>
      </c>
      <c r="S1345">
        <v>42127</v>
      </c>
      <c r="T1345">
        <v>42129</v>
      </c>
      <c r="U1345">
        <v>19.554600000000001</v>
      </c>
      <c r="V1345">
        <v>10</v>
      </c>
      <c r="W1345">
        <v>28.34</v>
      </c>
      <c r="X1345">
        <v>88746</v>
      </c>
      <c r="Y1345" t="s">
        <v>3218</v>
      </c>
    </row>
    <row r="1346" spans="1:25" x14ac:dyDescent="0.2">
      <c r="A1346">
        <v>3386</v>
      </c>
      <c r="B1346" t="s">
        <v>2360</v>
      </c>
      <c r="C1346" t="s">
        <v>1</v>
      </c>
      <c r="D1346">
        <v>0.04</v>
      </c>
      <c r="E1346">
        <v>25.38</v>
      </c>
      <c r="F1346">
        <v>8.99</v>
      </c>
      <c r="G1346" t="s">
        <v>63</v>
      </c>
      <c r="H1346" t="s">
        <v>70</v>
      </c>
      <c r="I1346" t="s">
        <v>4</v>
      </c>
      <c r="J1346" t="s">
        <v>102</v>
      </c>
      <c r="K1346" t="s">
        <v>18</v>
      </c>
      <c r="L1346" t="s">
        <v>2361</v>
      </c>
      <c r="M1346">
        <v>0.5</v>
      </c>
      <c r="N1346" t="s">
        <v>8</v>
      </c>
      <c r="O1346" t="s">
        <v>87</v>
      </c>
      <c r="P1346" t="s">
        <v>293</v>
      </c>
      <c r="Q1346" t="s">
        <v>2174</v>
      </c>
      <c r="R1346">
        <v>43402</v>
      </c>
      <c r="S1346">
        <v>42127</v>
      </c>
      <c r="T1346">
        <v>42130</v>
      </c>
      <c r="U1346">
        <v>152.482</v>
      </c>
      <c r="V1346">
        <v>35</v>
      </c>
      <c r="W1346">
        <v>861.3</v>
      </c>
      <c r="X1346">
        <v>88746</v>
      </c>
      <c r="Y1346" t="s">
        <v>3218</v>
      </c>
    </row>
    <row r="1347" spans="1:25" x14ac:dyDescent="0.2">
      <c r="A1347">
        <v>2157</v>
      </c>
      <c r="B1347" t="s">
        <v>1657</v>
      </c>
      <c r="C1347" t="s">
        <v>13</v>
      </c>
      <c r="D1347">
        <v>7.0000000000000007E-2</v>
      </c>
      <c r="E1347">
        <v>30.93</v>
      </c>
      <c r="F1347">
        <v>3.92</v>
      </c>
      <c r="G1347" t="s">
        <v>14</v>
      </c>
      <c r="H1347" t="s">
        <v>47</v>
      </c>
      <c r="I1347" t="s">
        <v>4</v>
      </c>
      <c r="J1347" t="s">
        <v>102</v>
      </c>
      <c r="K1347" t="s">
        <v>18</v>
      </c>
      <c r="L1347" t="s">
        <v>1627</v>
      </c>
      <c r="M1347">
        <v>0.44</v>
      </c>
      <c r="N1347" t="s">
        <v>8</v>
      </c>
      <c r="O1347" t="s">
        <v>28</v>
      </c>
      <c r="P1347" t="s">
        <v>265</v>
      </c>
      <c r="Q1347" t="s">
        <v>1659</v>
      </c>
      <c r="R1347">
        <v>48093</v>
      </c>
      <c r="S1347">
        <v>42127</v>
      </c>
      <c r="T1347">
        <v>42128</v>
      </c>
      <c r="U1347">
        <v>398.30250000000001</v>
      </c>
      <c r="V1347">
        <v>19</v>
      </c>
      <c r="W1347">
        <v>577.25</v>
      </c>
      <c r="X1347">
        <v>90386</v>
      </c>
      <c r="Y1347" t="s">
        <v>3216</v>
      </c>
    </row>
    <row r="1348" spans="1:25" x14ac:dyDescent="0.2">
      <c r="A1348">
        <v>2157</v>
      </c>
      <c r="B1348" t="s">
        <v>1657</v>
      </c>
      <c r="C1348" t="s">
        <v>13</v>
      </c>
      <c r="D1348">
        <v>0.05</v>
      </c>
      <c r="E1348">
        <v>297.48</v>
      </c>
      <c r="F1348">
        <v>18.059999999999999</v>
      </c>
      <c r="G1348" t="s">
        <v>2</v>
      </c>
      <c r="H1348" t="s">
        <v>47</v>
      </c>
      <c r="I1348" t="s">
        <v>16</v>
      </c>
      <c r="J1348" t="s">
        <v>32</v>
      </c>
      <c r="K1348" t="s">
        <v>33</v>
      </c>
      <c r="L1348" t="s">
        <v>363</v>
      </c>
      <c r="M1348">
        <v>0.6</v>
      </c>
      <c r="N1348" t="s">
        <v>8</v>
      </c>
      <c r="O1348" t="s">
        <v>28</v>
      </c>
      <c r="P1348" t="s">
        <v>265</v>
      </c>
      <c r="Q1348" t="s">
        <v>1659</v>
      </c>
      <c r="R1348">
        <v>48093</v>
      </c>
      <c r="S1348">
        <v>42127</v>
      </c>
      <c r="T1348">
        <v>42128</v>
      </c>
      <c r="U1348">
        <v>709.85199999999998</v>
      </c>
      <c r="V1348">
        <v>14</v>
      </c>
      <c r="W1348">
        <v>4075.18</v>
      </c>
      <c r="X1348">
        <v>90386</v>
      </c>
      <c r="Y1348" t="s">
        <v>3216</v>
      </c>
    </row>
    <row r="1349" spans="1:25" x14ac:dyDescent="0.2">
      <c r="A1349">
        <v>2157</v>
      </c>
      <c r="B1349" t="s">
        <v>1657</v>
      </c>
      <c r="C1349" t="s">
        <v>13</v>
      </c>
      <c r="D1349">
        <v>7.0000000000000007E-2</v>
      </c>
      <c r="E1349">
        <v>296.18</v>
      </c>
      <c r="F1349">
        <v>54.12</v>
      </c>
      <c r="G1349" t="s">
        <v>2</v>
      </c>
      <c r="H1349" t="s">
        <v>47</v>
      </c>
      <c r="I1349" t="s">
        <v>4</v>
      </c>
      <c r="J1349" t="s">
        <v>5</v>
      </c>
      <c r="K1349" t="s">
        <v>6</v>
      </c>
      <c r="L1349" t="s">
        <v>1055</v>
      </c>
      <c r="M1349">
        <v>0.76</v>
      </c>
      <c r="N1349" t="s">
        <v>8</v>
      </c>
      <c r="O1349" t="s">
        <v>28</v>
      </c>
      <c r="P1349" t="s">
        <v>265</v>
      </c>
      <c r="Q1349" t="s">
        <v>1659</v>
      </c>
      <c r="R1349">
        <v>48093</v>
      </c>
      <c r="S1349">
        <v>42127</v>
      </c>
      <c r="T1349">
        <v>42129</v>
      </c>
      <c r="U1349">
        <v>80.809200000000004</v>
      </c>
      <c r="V1349">
        <v>6</v>
      </c>
      <c r="W1349">
        <v>1798.23</v>
      </c>
      <c r="X1349">
        <v>90386</v>
      </c>
      <c r="Y1349" t="s">
        <v>3216</v>
      </c>
    </row>
    <row r="1350" spans="1:25" x14ac:dyDescent="0.2">
      <c r="A1350">
        <v>1391</v>
      </c>
      <c r="B1350" t="s">
        <v>2268</v>
      </c>
      <c r="C1350" t="s">
        <v>23</v>
      </c>
      <c r="D1350">
        <v>7.0000000000000007E-2</v>
      </c>
      <c r="E1350">
        <v>12.28</v>
      </c>
      <c r="F1350">
        <v>6.13</v>
      </c>
      <c r="G1350" t="s">
        <v>14</v>
      </c>
      <c r="H1350" t="s">
        <v>3</v>
      </c>
      <c r="I1350" t="s">
        <v>24</v>
      </c>
      <c r="J1350" t="s">
        <v>54</v>
      </c>
      <c r="K1350" t="s">
        <v>49</v>
      </c>
      <c r="L1350" t="s">
        <v>2362</v>
      </c>
      <c r="M1350">
        <v>0.56999999999999995</v>
      </c>
      <c r="N1350" t="s">
        <v>8</v>
      </c>
      <c r="O1350" t="s">
        <v>35</v>
      </c>
      <c r="P1350" t="s">
        <v>66</v>
      </c>
      <c r="Q1350" t="s">
        <v>2269</v>
      </c>
      <c r="R1350">
        <v>94086</v>
      </c>
      <c r="S1350">
        <v>42127</v>
      </c>
      <c r="T1350">
        <v>42134</v>
      </c>
      <c r="U1350">
        <v>15.236000000000001</v>
      </c>
      <c r="V1350">
        <v>33</v>
      </c>
      <c r="W1350">
        <v>389.59</v>
      </c>
      <c r="X1350">
        <v>88730</v>
      </c>
      <c r="Y1350" t="s">
        <v>3217</v>
      </c>
    </row>
    <row r="1351" spans="1:25" x14ac:dyDescent="0.2">
      <c r="A1351">
        <v>1680</v>
      </c>
      <c r="B1351" t="s">
        <v>2363</v>
      </c>
      <c r="C1351" t="s">
        <v>23</v>
      </c>
      <c r="D1351">
        <v>0.09</v>
      </c>
      <c r="E1351">
        <v>30.98</v>
      </c>
      <c r="F1351">
        <v>19.510000000000002</v>
      </c>
      <c r="G1351" t="s">
        <v>14</v>
      </c>
      <c r="H1351" t="s">
        <v>15</v>
      </c>
      <c r="I1351" t="s">
        <v>24</v>
      </c>
      <c r="J1351" t="s">
        <v>321</v>
      </c>
      <c r="K1351" t="s">
        <v>49</v>
      </c>
      <c r="L1351" t="s">
        <v>2364</v>
      </c>
      <c r="M1351">
        <v>0.36</v>
      </c>
      <c r="N1351" t="s">
        <v>8</v>
      </c>
      <c r="O1351" t="s">
        <v>87</v>
      </c>
      <c r="P1351" t="s">
        <v>293</v>
      </c>
      <c r="Q1351" t="s">
        <v>740</v>
      </c>
      <c r="R1351">
        <v>45014</v>
      </c>
      <c r="S1351">
        <v>42127</v>
      </c>
      <c r="T1351">
        <v>42129</v>
      </c>
      <c r="U1351">
        <v>-163.53</v>
      </c>
      <c r="V1351">
        <v>18</v>
      </c>
      <c r="W1351">
        <v>514.62</v>
      </c>
      <c r="X1351">
        <v>86645</v>
      </c>
      <c r="Y1351" t="s">
        <v>3218</v>
      </c>
    </row>
    <row r="1352" spans="1:25" x14ac:dyDescent="0.2">
      <c r="A1352">
        <v>1680</v>
      </c>
      <c r="B1352" t="s">
        <v>2363</v>
      </c>
      <c r="C1352" t="s">
        <v>23</v>
      </c>
      <c r="D1352">
        <v>0.03</v>
      </c>
      <c r="E1352">
        <v>49.34</v>
      </c>
      <c r="F1352">
        <v>10.25</v>
      </c>
      <c r="G1352" t="s">
        <v>14</v>
      </c>
      <c r="H1352" t="s">
        <v>15</v>
      </c>
      <c r="I1352" t="s">
        <v>4</v>
      </c>
      <c r="J1352" t="s">
        <v>102</v>
      </c>
      <c r="K1352" t="s">
        <v>40</v>
      </c>
      <c r="L1352" t="s">
        <v>2365</v>
      </c>
      <c r="M1352">
        <v>0.56999999999999995</v>
      </c>
      <c r="N1352" t="s">
        <v>8</v>
      </c>
      <c r="O1352" t="s">
        <v>87</v>
      </c>
      <c r="P1352" t="s">
        <v>293</v>
      </c>
      <c r="Q1352" t="s">
        <v>740</v>
      </c>
      <c r="R1352">
        <v>45014</v>
      </c>
      <c r="S1352">
        <v>42127</v>
      </c>
      <c r="T1352">
        <v>42129</v>
      </c>
      <c r="U1352">
        <v>554.77</v>
      </c>
      <c r="V1352">
        <v>17</v>
      </c>
      <c r="W1352">
        <v>817.32</v>
      </c>
      <c r="X1352">
        <v>86645</v>
      </c>
      <c r="Y1352" t="s">
        <v>3218</v>
      </c>
    </row>
    <row r="1353" spans="1:25" x14ac:dyDescent="0.2">
      <c r="A1353">
        <v>94</v>
      </c>
      <c r="B1353" t="s">
        <v>2366</v>
      </c>
      <c r="C1353" t="s">
        <v>46</v>
      </c>
      <c r="D1353">
        <v>0.04</v>
      </c>
      <c r="E1353">
        <v>160.97999999999999</v>
      </c>
      <c r="F1353">
        <v>30</v>
      </c>
      <c r="G1353" t="s">
        <v>2</v>
      </c>
      <c r="H1353" t="s">
        <v>47</v>
      </c>
      <c r="I1353" t="s">
        <v>4</v>
      </c>
      <c r="J1353" t="s">
        <v>85</v>
      </c>
      <c r="K1353" t="s">
        <v>33</v>
      </c>
      <c r="L1353" t="s">
        <v>868</v>
      </c>
      <c r="M1353">
        <v>0.62</v>
      </c>
      <c r="N1353" t="s">
        <v>8</v>
      </c>
      <c r="O1353" t="s">
        <v>28</v>
      </c>
      <c r="P1353" t="s">
        <v>79</v>
      </c>
      <c r="Q1353" t="s">
        <v>509</v>
      </c>
      <c r="R1353">
        <v>60601</v>
      </c>
      <c r="S1353">
        <v>42127</v>
      </c>
      <c r="T1353">
        <v>42129</v>
      </c>
      <c r="U1353">
        <v>116.1</v>
      </c>
      <c r="V1353">
        <v>37</v>
      </c>
      <c r="W1353">
        <v>6276.34</v>
      </c>
      <c r="X1353">
        <v>44231</v>
      </c>
      <c r="Y1353" t="s">
        <v>3216</v>
      </c>
    </row>
    <row r="1354" spans="1:25" x14ac:dyDescent="0.2">
      <c r="A1354">
        <v>94</v>
      </c>
      <c r="B1354" t="s">
        <v>2366</v>
      </c>
      <c r="C1354" t="s">
        <v>46</v>
      </c>
      <c r="D1354">
        <v>0.01</v>
      </c>
      <c r="E1354">
        <v>17.98</v>
      </c>
      <c r="F1354">
        <v>4</v>
      </c>
      <c r="G1354" t="s">
        <v>14</v>
      </c>
      <c r="H1354" t="s">
        <v>47</v>
      </c>
      <c r="I1354" t="s">
        <v>16</v>
      </c>
      <c r="J1354" t="s">
        <v>17</v>
      </c>
      <c r="K1354" t="s">
        <v>49</v>
      </c>
      <c r="L1354" t="s">
        <v>1633</v>
      </c>
      <c r="M1354">
        <v>0.79</v>
      </c>
      <c r="N1354" t="s">
        <v>8</v>
      </c>
      <c r="O1354" t="s">
        <v>28</v>
      </c>
      <c r="P1354" t="s">
        <v>79</v>
      </c>
      <c r="Q1354" t="s">
        <v>509</v>
      </c>
      <c r="R1354">
        <v>60601</v>
      </c>
      <c r="S1354">
        <v>42127</v>
      </c>
      <c r="T1354">
        <v>42129</v>
      </c>
      <c r="U1354">
        <v>-87.96</v>
      </c>
      <c r="V1354">
        <v>146</v>
      </c>
      <c r="W1354">
        <v>2664.4</v>
      </c>
      <c r="X1354">
        <v>44231</v>
      </c>
      <c r="Y1354" t="s">
        <v>3216</v>
      </c>
    </row>
    <row r="1355" spans="1:25" x14ac:dyDescent="0.2">
      <c r="A1355">
        <v>97</v>
      </c>
      <c r="B1355" t="s">
        <v>2367</v>
      </c>
      <c r="C1355" t="s">
        <v>46</v>
      </c>
      <c r="D1355">
        <v>0.04</v>
      </c>
      <c r="E1355">
        <v>160.97999999999999</v>
      </c>
      <c r="F1355">
        <v>30</v>
      </c>
      <c r="G1355" t="s">
        <v>2</v>
      </c>
      <c r="H1355" t="s">
        <v>47</v>
      </c>
      <c r="I1355" t="s">
        <v>4</v>
      </c>
      <c r="J1355" t="s">
        <v>85</v>
      </c>
      <c r="K1355" t="s">
        <v>33</v>
      </c>
      <c r="L1355" t="s">
        <v>868</v>
      </c>
      <c r="M1355">
        <v>0.62</v>
      </c>
      <c r="N1355" t="s">
        <v>8</v>
      </c>
      <c r="O1355" t="s">
        <v>28</v>
      </c>
      <c r="P1355" t="s">
        <v>513</v>
      </c>
      <c r="Q1355" t="s">
        <v>2368</v>
      </c>
      <c r="R1355">
        <v>66502</v>
      </c>
      <c r="S1355">
        <v>42127</v>
      </c>
      <c r="T1355">
        <v>42129</v>
      </c>
      <c r="U1355">
        <v>255.42</v>
      </c>
      <c r="V1355">
        <v>9</v>
      </c>
      <c r="W1355">
        <v>1526.68</v>
      </c>
      <c r="X1355">
        <v>87306</v>
      </c>
      <c r="Y1355" t="s">
        <v>3216</v>
      </c>
    </row>
    <row r="1356" spans="1:25" x14ac:dyDescent="0.2">
      <c r="A1356">
        <v>97</v>
      </c>
      <c r="B1356" t="s">
        <v>2367</v>
      </c>
      <c r="C1356" t="s">
        <v>46</v>
      </c>
      <c r="D1356">
        <v>0.06</v>
      </c>
      <c r="E1356">
        <v>115.99</v>
      </c>
      <c r="F1356">
        <v>8.99</v>
      </c>
      <c r="G1356" t="s">
        <v>14</v>
      </c>
      <c r="H1356" t="s">
        <v>47</v>
      </c>
      <c r="I1356" t="s">
        <v>16</v>
      </c>
      <c r="J1356" t="s">
        <v>111</v>
      </c>
      <c r="K1356" t="s">
        <v>49</v>
      </c>
      <c r="L1356" t="s">
        <v>2085</v>
      </c>
      <c r="M1356">
        <v>0.57999999999999996</v>
      </c>
      <c r="N1356" t="s">
        <v>8</v>
      </c>
      <c r="O1356" t="s">
        <v>28</v>
      </c>
      <c r="P1356" t="s">
        <v>513</v>
      </c>
      <c r="Q1356" t="s">
        <v>2368</v>
      </c>
      <c r="R1356">
        <v>66502</v>
      </c>
      <c r="S1356">
        <v>42127</v>
      </c>
      <c r="T1356">
        <v>42128</v>
      </c>
      <c r="U1356">
        <v>685.6146</v>
      </c>
      <c r="V1356">
        <v>20</v>
      </c>
      <c r="W1356">
        <v>1952.56</v>
      </c>
      <c r="X1356">
        <v>87306</v>
      </c>
      <c r="Y1356" t="s">
        <v>3216</v>
      </c>
    </row>
    <row r="1357" spans="1:25" x14ac:dyDescent="0.2">
      <c r="A1357">
        <v>1869</v>
      </c>
      <c r="B1357" t="s">
        <v>2369</v>
      </c>
      <c r="C1357" t="s">
        <v>46</v>
      </c>
      <c r="D1357">
        <v>0.08</v>
      </c>
      <c r="E1357">
        <v>8.09</v>
      </c>
      <c r="F1357">
        <v>7.96</v>
      </c>
      <c r="G1357" t="s">
        <v>14</v>
      </c>
      <c r="H1357" t="s">
        <v>15</v>
      </c>
      <c r="I1357" t="s">
        <v>4</v>
      </c>
      <c r="J1357" t="s">
        <v>102</v>
      </c>
      <c r="K1357" t="s">
        <v>49</v>
      </c>
      <c r="L1357" t="s">
        <v>498</v>
      </c>
      <c r="M1357">
        <v>0.49</v>
      </c>
      <c r="N1357" t="s">
        <v>8</v>
      </c>
      <c r="O1357" t="s">
        <v>35</v>
      </c>
      <c r="P1357" t="s">
        <v>616</v>
      </c>
      <c r="Q1357" t="s">
        <v>2370</v>
      </c>
      <c r="R1357">
        <v>88310</v>
      </c>
      <c r="S1357">
        <v>42127</v>
      </c>
      <c r="T1357">
        <v>42128</v>
      </c>
      <c r="U1357">
        <v>-88.82</v>
      </c>
      <c r="V1357">
        <v>10</v>
      </c>
      <c r="W1357">
        <v>80.349999999999994</v>
      </c>
      <c r="X1357">
        <v>89209</v>
      </c>
      <c r="Y1357" t="s">
        <v>3217</v>
      </c>
    </row>
    <row r="1358" spans="1:25" x14ac:dyDescent="0.2">
      <c r="A1358">
        <v>335</v>
      </c>
      <c r="B1358" t="s">
        <v>2371</v>
      </c>
      <c r="C1358" t="s">
        <v>1</v>
      </c>
      <c r="D1358">
        <v>0.09</v>
      </c>
      <c r="E1358">
        <v>6.28</v>
      </c>
      <c r="F1358">
        <v>5.29</v>
      </c>
      <c r="G1358" t="s">
        <v>14</v>
      </c>
      <c r="H1358" t="s">
        <v>70</v>
      </c>
      <c r="I1358" t="s">
        <v>4</v>
      </c>
      <c r="J1358" t="s">
        <v>102</v>
      </c>
      <c r="K1358" t="s">
        <v>49</v>
      </c>
      <c r="L1358" t="s">
        <v>1551</v>
      </c>
      <c r="M1358">
        <v>0.43</v>
      </c>
      <c r="N1358" t="s">
        <v>8</v>
      </c>
      <c r="O1358" t="s">
        <v>35</v>
      </c>
      <c r="P1358" t="s">
        <v>115</v>
      </c>
      <c r="Q1358" t="s">
        <v>2372</v>
      </c>
      <c r="R1358">
        <v>97504</v>
      </c>
      <c r="S1358">
        <v>42128</v>
      </c>
      <c r="T1358">
        <v>42128</v>
      </c>
      <c r="U1358">
        <v>-5.2</v>
      </c>
      <c r="V1358">
        <v>1</v>
      </c>
      <c r="W1358">
        <v>8.5299999999999994</v>
      </c>
      <c r="X1358">
        <v>87277</v>
      </c>
      <c r="Y1358" t="s">
        <v>3217</v>
      </c>
    </row>
    <row r="1359" spans="1:25" x14ac:dyDescent="0.2">
      <c r="A1359">
        <v>342</v>
      </c>
      <c r="B1359" t="s">
        <v>2373</v>
      </c>
      <c r="C1359" t="s">
        <v>1</v>
      </c>
      <c r="D1359">
        <v>0.01</v>
      </c>
      <c r="E1359">
        <v>3.26</v>
      </c>
      <c r="F1359">
        <v>1.86</v>
      </c>
      <c r="G1359" t="s">
        <v>14</v>
      </c>
      <c r="H1359" t="s">
        <v>70</v>
      </c>
      <c r="I1359" t="s">
        <v>24</v>
      </c>
      <c r="J1359" t="s">
        <v>25</v>
      </c>
      <c r="K1359" t="s">
        <v>26</v>
      </c>
      <c r="L1359" t="s">
        <v>2374</v>
      </c>
      <c r="M1359">
        <v>0.41</v>
      </c>
      <c r="N1359" t="s">
        <v>8</v>
      </c>
      <c r="O1359" t="s">
        <v>9</v>
      </c>
      <c r="P1359" t="s">
        <v>99</v>
      </c>
      <c r="Q1359" t="s">
        <v>104</v>
      </c>
      <c r="R1359">
        <v>33181</v>
      </c>
      <c r="S1359">
        <v>42128</v>
      </c>
      <c r="T1359">
        <v>42130</v>
      </c>
      <c r="U1359">
        <v>-4.6683000000000003</v>
      </c>
      <c r="V1359">
        <v>20</v>
      </c>
      <c r="W1359">
        <v>73.97</v>
      </c>
      <c r="X1359">
        <v>3332</v>
      </c>
      <c r="Y1359" t="s">
        <v>3215</v>
      </c>
    </row>
    <row r="1360" spans="1:25" x14ac:dyDescent="0.2">
      <c r="A1360">
        <v>344</v>
      </c>
      <c r="B1360" t="s">
        <v>2375</v>
      </c>
      <c r="C1360" t="s">
        <v>1</v>
      </c>
      <c r="D1360">
        <v>0.01</v>
      </c>
      <c r="E1360">
        <v>3.26</v>
      </c>
      <c r="F1360">
        <v>1.86</v>
      </c>
      <c r="G1360" t="s">
        <v>14</v>
      </c>
      <c r="H1360" t="s">
        <v>70</v>
      </c>
      <c r="I1360" t="s">
        <v>24</v>
      </c>
      <c r="J1360" t="s">
        <v>25</v>
      </c>
      <c r="K1360" t="s">
        <v>26</v>
      </c>
      <c r="L1360" t="s">
        <v>2374</v>
      </c>
      <c r="M1360">
        <v>0.41</v>
      </c>
      <c r="N1360" t="s">
        <v>8</v>
      </c>
      <c r="O1360" t="s">
        <v>87</v>
      </c>
      <c r="P1360" t="s">
        <v>307</v>
      </c>
      <c r="Q1360" t="s">
        <v>2376</v>
      </c>
      <c r="R1360">
        <v>4101</v>
      </c>
      <c r="S1360">
        <v>42128</v>
      </c>
      <c r="T1360">
        <v>42130</v>
      </c>
      <c r="U1360">
        <v>0.70199999999999996</v>
      </c>
      <c r="V1360">
        <v>5</v>
      </c>
      <c r="W1360">
        <v>18.489999999999998</v>
      </c>
      <c r="X1360">
        <v>88152</v>
      </c>
      <c r="Y1360" t="s">
        <v>3218</v>
      </c>
    </row>
    <row r="1361" spans="1:25" x14ac:dyDescent="0.2">
      <c r="A1361">
        <v>2289</v>
      </c>
      <c r="B1361" t="s">
        <v>2377</v>
      </c>
      <c r="C1361" t="s">
        <v>1</v>
      </c>
      <c r="D1361">
        <v>0.01</v>
      </c>
      <c r="E1361">
        <v>7.59</v>
      </c>
      <c r="F1361">
        <v>4</v>
      </c>
      <c r="G1361" t="s">
        <v>14</v>
      </c>
      <c r="H1361" t="s">
        <v>47</v>
      </c>
      <c r="I1361" t="s">
        <v>4</v>
      </c>
      <c r="J1361" t="s">
        <v>102</v>
      </c>
      <c r="K1361" t="s">
        <v>26</v>
      </c>
      <c r="L1361" t="s">
        <v>1663</v>
      </c>
      <c r="M1361">
        <v>0.42</v>
      </c>
      <c r="N1361" t="s">
        <v>8</v>
      </c>
      <c r="O1361" t="s">
        <v>28</v>
      </c>
      <c r="P1361" t="s">
        <v>60</v>
      </c>
      <c r="Q1361" t="s">
        <v>939</v>
      </c>
      <c r="R1361">
        <v>55337</v>
      </c>
      <c r="S1361">
        <v>42128</v>
      </c>
      <c r="T1361">
        <v>42128</v>
      </c>
      <c r="U1361">
        <v>2.97</v>
      </c>
      <c r="V1361">
        <v>17</v>
      </c>
      <c r="W1361">
        <v>136.25</v>
      </c>
      <c r="X1361">
        <v>88165</v>
      </c>
      <c r="Y1361" t="s">
        <v>3216</v>
      </c>
    </row>
    <row r="1362" spans="1:25" x14ac:dyDescent="0.2">
      <c r="A1362">
        <v>2650</v>
      </c>
      <c r="B1362" t="s">
        <v>2378</v>
      </c>
      <c r="C1362" t="s">
        <v>1</v>
      </c>
      <c r="D1362">
        <v>0.05</v>
      </c>
      <c r="E1362">
        <v>35.99</v>
      </c>
      <c r="F1362">
        <v>5.99</v>
      </c>
      <c r="G1362" t="s">
        <v>14</v>
      </c>
      <c r="H1362" t="s">
        <v>70</v>
      </c>
      <c r="I1362" t="s">
        <v>16</v>
      </c>
      <c r="J1362" t="s">
        <v>111</v>
      </c>
      <c r="K1362" t="s">
        <v>26</v>
      </c>
      <c r="L1362" t="s">
        <v>1348</v>
      </c>
      <c r="M1362">
        <v>0.38</v>
      </c>
      <c r="N1362" t="s">
        <v>8</v>
      </c>
      <c r="O1362" t="s">
        <v>87</v>
      </c>
      <c r="P1362" t="s">
        <v>296</v>
      </c>
      <c r="Q1362" t="s">
        <v>2379</v>
      </c>
      <c r="R1362">
        <v>15234</v>
      </c>
      <c r="S1362">
        <v>42128</v>
      </c>
      <c r="T1362">
        <v>42129</v>
      </c>
      <c r="U1362">
        <v>524.31719999999996</v>
      </c>
      <c r="V1362">
        <v>26</v>
      </c>
      <c r="W1362">
        <v>759.88</v>
      </c>
      <c r="X1362">
        <v>88815</v>
      </c>
      <c r="Y1362" t="s">
        <v>3218</v>
      </c>
    </row>
    <row r="1363" spans="1:25" x14ac:dyDescent="0.2">
      <c r="A1363">
        <v>2689</v>
      </c>
      <c r="B1363" t="s">
        <v>2380</v>
      </c>
      <c r="C1363" t="s">
        <v>1</v>
      </c>
      <c r="D1363">
        <v>0.09</v>
      </c>
      <c r="E1363">
        <v>3.75</v>
      </c>
      <c r="F1363">
        <v>0.5</v>
      </c>
      <c r="G1363" t="s">
        <v>14</v>
      </c>
      <c r="H1363" t="s">
        <v>47</v>
      </c>
      <c r="I1363" t="s">
        <v>24</v>
      </c>
      <c r="J1363" t="s">
        <v>128</v>
      </c>
      <c r="K1363" t="s">
        <v>49</v>
      </c>
      <c r="L1363" t="s">
        <v>2381</v>
      </c>
      <c r="M1363">
        <v>0.37</v>
      </c>
      <c r="N1363" t="s">
        <v>8</v>
      </c>
      <c r="O1363" t="s">
        <v>87</v>
      </c>
      <c r="P1363" t="s">
        <v>373</v>
      </c>
      <c r="Q1363" t="s">
        <v>2382</v>
      </c>
      <c r="R1363">
        <v>7011</v>
      </c>
      <c r="S1363">
        <v>42128</v>
      </c>
      <c r="T1363">
        <v>42130</v>
      </c>
      <c r="U1363">
        <v>51.218699999999998</v>
      </c>
      <c r="V1363">
        <v>21</v>
      </c>
      <c r="W1363">
        <v>74.23</v>
      </c>
      <c r="X1363">
        <v>90624</v>
      </c>
      <c r="Y1363" t="s">
        <v>3218</v>
      </c>
    </row>
    <row r="1364" spans="1:25" x14ac:dyDescent="0.2">
      <c r="A1364">
        <v>2693</v>
      </c>
      <c r="B1364" t="s">
        <v>2383</v>
      </c>
      <c r="C1364" t="s">
        <v>1</v>
      </c>
      <c r="D1364">
        <v>0.01</v>
      </c>
      <c r="E1364">
        <v>30.98</v>
      </c>
      <c r="F1364">
        <v>9.18</v>
      </c>
      <c r="G1364" t="s">
        <v>14</v>
      </c>
      <c r="H1364" t="s">
        <v>47</v>
      </c>
      <c r="I1364" t="s">
        <v>24</v>
      </c>
      <c r="J1364" t="s">
        <v>64</v>
      </c>
      <c r="K1364" t="s">
        <v>49</v>
      </c>
      <c r="L1364" t="s">
        <v>2225</v>
      </c>
      <c r="M1364">
        <v>0.4</v>
      </c>
      <c r="N1364" t="s">
        <v>8</v>
      </c>
      <c r="O1364" t="s">
        <v>87</v>
      </c>
      <c r="P1364" t="s">
        <v>609</v>
      </c>
      <c r="Q1364" t="s">
        <v>1606</v>
      </c>
      <c r="R1364">
        <v>5201</v>
      </c>
      <c r="S1364">
        <v>42128</v>
      </c>
      <c r="T1364">
        <v>42128</v>
      </c>
      <c r="U1364">
        <v>380.46800000000002</v>
      </c>
      <c r="V1364">
        <v>20</v>
      </c>
      <c r="W1364">
        <v>627.19000000000005</v>
      </c>
      <c r="X1364">
        <v>90624</v>
      </c>
      <c r="Y1364" t="s">
        <v>3218</v>
      </c>
    </row>
    <row r="1365" spans="1:25" x14ac:dyDescent="0.2">
      <c r="A1365">
        <v>411</v>
      </c>
      <c r="B1365" t="s">
        <v>2384</v>
      </c>
      <c r="C1365" t="s">
        <v>13</v>
      </c>
      <c r="D1365">
        <v>0.05</v>
      </c>
      <c r="E1365">
        <v>178.47</v>
      </c>
      <c r="F1365">
        <v>19.989999999999998</v>
      </c>
      <c r="G1365" t="s">
        <v>63</v>
      </c>
      <c r="H1365" t="s">
        <v>15</v>
      </c>
      <c r="I1365" t="s">
        <v>24</v>
      </c>
      <c r="J1365" t="s">
        <v>54</v>
      </c>
      <c r="K1365" t="s">
        <v>49</v>
      </c>
      <c r="L1365" t="s">
        <v>987</v>
      </c>
      <c r="M1365">
        <v>0.55000000000000004</v>
      </c>
      <c r="N1365" t="s">
        <v>8</v>
      </c>
      <c r="O1365" t="s">
        <v>35</v>
      </c>
      <c r="P1365" t="s">
        <v>66</v>
      </c>
      <c r="Q1365" t="s">
        <v>2112</v>
      </c>
      <c r="R1365">
        <v>94601</v>
      </c>
      <c r="S1365">
        <v>42128</v>
      </c>
      <c r="T1365">
        <v>42131</v>
      </c>
      <c r="U1365">
        <v>943</v>
      </c>
      <c r="V1365">
        <v>9</v>
      </c>
      <c r="W1365">
        <v>1531.31</v>
      </c>
      <c r="X1365">
        <v>87905</v>
      </c>
      <c r="Y1365" t="s">
        <v>3217</v>
      </c>
    </row>
    <row r="1366" spans="1:25" x14ac:dyDescent="0.2">
      <c r="A1366">
        <v>3176</v>
      </c>
      <c r="B1366" t="s">
        <v>2385</v>
      </c>
      <c r="C1366" t="s">
        <v>13</v>
      </c>
      <c r="D1366">
        <v>0.06</v>
      </c>
      <c r="E1366">
        <v>10.97</v>
      </c>
      <c r="F1366">
        <v>6.5</v>
      </c>
      <c r="G1366" t="s">
        <v>14</v>
      </c>
      <c r="H1366" t="s">
        <v>15</v>
      </c>
      <c r="I1366" t="s">
        <v>16</v>
      </c>
      <c r="J1366" t="s">
        <v>17</v>
      </c>
      <c r="K1366" t="s">
        <v>49</v>
      </c>
      <c r="L1366" t="s">
        <v>2386</v>
      </c>
      <c r="M1366">
        <v>0.64</v>
      </c>
      <c r="N1366" t="s">
        <v>8</v>
      </c>
      <c r="O1366" t="s">
        <v>9</v>
      </c>
      <c r="P1366" t="s">
        <v>99</v>
      </c>
      <c r="Q1366" t="s">
        <v>2387</v>
      </c>
      <c r="R1366">
        <v>32216</v>
      </c>
      <c r="S1366">
        <v>42128</v>
      </c>
      <c r="T1366">
        <v>42130</v>
      </c>
      <c r="U1366">
        <v>65.597999999999999</v>
      </c>
      <c r="V1366">
        <v>19</v>
      </c>
      <c r="W1366">
        <v>215.25</v>
      </c>
      <c r="X1366">
        <v>90820</v>
      </c>
      <c r="Y1366" t="s">
        <v>3215</v>
      </c>
    </row>
    <row r="1367" spans="1:25" x14ac:dyDescent="0.2">
      <c r="A1367">
        <v>3356</v>
      </c>
      <c r="B1367" t="s">
        <v>2388</v>
      </c>
      <c r="C1367" t="s">
        <v>92</v>
      </c>
      <c r="D1367">
        <v>7.0000000000000007E-2</v>
      </c>
      <c r="E1367">
        <v>5.34</v>
      </c>
      <c r="F1367">
        <v>5.63</v>
      </c>
      <c r="G1367" t="s">
        <v>14</v>
      </c>
      <c r="H1367" t="s">
        <v>70</v>
      </c>
      <c r="I1367" t="s">
        <v>24</v>
      </c>
      <c r="J1367" t="s">
        <v>48</v>
      </c>
      <c r="K1367" t="s">
        <v>49</v>
      </c>
      <c r="L1367" t="s">
        <v>1699</v>
      </c>
      <c r="M1367">
        <v>0.39</v>
      </c>
      <c r="N1367" t="s">
        <v>8</v>
      </c>
      <c r="O1367" t="s">
        <v>35</v>
      </c>
      <c r="P1367" t="s">
        <v>466</v>
      </c>
      <c r="Q1367" t="s">
        <v>2389</v>
      </c>
      <c r="R1367">
        <v>83616</v>
      </c>
      <c r="S1367">
        <v>42128</v>
      </c>
      <c r="T1367">
        <v>42130</v>
      </c>
      <c r="U1367">
        <v>-116.3455</v>
      </c>
      <c r="V1367">
        <v>13</v>
      </c>
      <c r="W1367">
        <v>66.650000000000006</v>
      </c>
      <c r="X1367">
        <v>88588</v>
      </c>
      <c r="Y1367" t="s">
        <v>3217</v>
      </c>
    </row>
    <row r="1368" spans="1:25" x14ac:dyDescent="0.2">
      <c r="A1368">
        <v>3356</v>
      </c>
      <c r="B1368" t="s">
        <v>2388</v>
      </c>
      <c r="C1368" t="s">
        <v>92</v>
      </c>
      <c r="D1368">
        <v>0.03</v>
      </c>
      <c r="E1368">
        <v>160.97999999999999</v>
      </c>
      <c r="F1368">
        <v>30</v>
      </c>
      <c r="G1368" t="s">
        <v>2</v>
      </c>
      <c r="H1368" t="s">
        <v>70</v>
      </c>
      <c r="I1368" t="s">
        <v>4</v>
      </c>
      <c r="J1368" t="s">
        <v>85</v>
      </c>
      <c r="K1368" t="s">
        <v>33</v>
      </c>
      <c r="L1368" t="s">
        <v>868</v>
      </c>
      <c r="M1368">
        <v>0.62</v>
      </c>
      <c r="N1368" t="s">
        <v>8</v>
      </c>
      <c r="O1368" t="s">
        <v>35</v>
      </c>
      <c r="P1368" t="s">
        <v>466</v>
      </c>
      <c r="Q1368" t="s">
        <v>2389</v>
      </c>
      <c r="R1368">
        <v>83616</v>
      </c>
      <c r="S1368">
        <v>42128</v>
      </c>
      <c r="T1368">
        <v>42129</v>
      </c>
      <c r="U1368">
        <v>1304.9000000000001</v>
      </c>
      <c r="V1368">
        <v>18</v>
      </c>
      <c r="W1368">
        <v>2934.16</v>
      </c>
      <c r="X1368">
        <v>88588</v>
      </c>
      <c r="Y1368" t="s">
        <v>3217</v>
      </c>
    </row>
    <row r="1369" spans="1:25" x14ac:dyDescent="0.2">
      <c r="A1369">
        <v>3356</v>
      </c>
      <c r="B1369" t="s">
        <v>2388</v>
      </c>
      <c r="C1369" t="s">
        <v>92</v>
      </c>
      <c r="D1369">
        <v>0.04</v>
      </c>
      <c r="E1369">
        <v>65.989999999999995</v>
      </c>
      <c r="F1369">
        <v>5.63</v>
      </c>
      <c r="G1369" t="s">
        <v>63</v>
      </c>
      <c r="H1369" t="s">
        <v>70</v>
      </c>
      <c r="I1369" t="s">
        <v>16</v>
      </c>
      <c r="J1369" t="s">
        <v>111</v>
      </c>
      <c r="K1369" t="s">
        <v>49</v>
      </c>
      <c r="L1369" t="s">
        <v>2390</v>
      </c>
      <c r="M1369">
        <v>0.56000000000000005</v>
      </c>
      <c r="N1369" t="s">
        <v>8</v>
      </c>
      <c r="O1369" t="s">
        <v>35</v>
      </c>
      <c r="P1369" t="s">
        <v>466</v>
      </c>
      <c r="Q1369" t="s">
        <v>2389</v>
      </c>
      <c r="R1369">
        <v>83616</v>
      </c>
      <c r="S1369">
        <v>42128</v>
      </c>
      <c r="T1369">
        <v>42128</v>
      </c>
      <c r="U1369">
        <v>605.04719999999998</v>
      </c>
      <c r="V1369">
        <v>15</v>
      </c>
      <c r="W1369">
        <v>876.88</v>
      </c>
      <c r="X1369">
        <v>88588</v>
      </c>
      <c r="Y1369" t="s">
        <v>3217</v>
      </c>
    </row>
    <row r="1370" spans="1:25" x14ac:dyDescent="0.2">
      <c r="A1370">
        <v>1765</v>
      </c>
      <c r="B1370" t="s">
        <v>2391</v>
      </c>
      <c r="C1370" t="s">
        <v>46</v>
      </c>
      <c r="D1370">
        <v>0</v>
      </c>
      <c r="E1370">
        <v>5.77</v>
      </c>
      <c r="F1370">
        <v>4.97</v>
      </c>
      <c r="G1370" t="s">
        <v>14</v>
      </c>
      <c r="H1370" t="s">
        <v>15</v>
      </c>
      <c r="I1370" t="s">
        <v>24</v>
      </c>
      <c r="J1370" t="s">
        <v>48</v>
      </c>
      <c r="K1370" t="s">
        <v>49</v>
      </c>
      <c r="L1370" t="s">
        <v>2392</v>
      </c>
      <c r="M1370">
        <v>0.35</v>
      </c>
      <c r="N1370" t="s">
        <v>8</v>
      </c>
      <c r="O1370" t="s">
        <v>28</v>
      </c>
      <c r="P1370" t="s">
        <v>56</v>
      </c>
      <c r="Q1370" t="s">
        <v>2393</v>
      </c>
      <c r="R1370">
        <v>63141</v>
      </c>
      <c r="S1370">
        <v>42128</v>
      </c>
      <c r="T1370">
        <v>42129</v>
      </c>
      <c r="U1370">
        <v>3.5581</v>
      </c>
      <c r="V1370">
        <v>8</v>
      </c>
      <c r="W1370">
        <v>52.43</v>
      </c>
      <c r="X1370">
        <v>89777</v>
      </c>
      <c r="Y1370" t="s">
        <v>3216</v>
      </c>
    </row>
    <row r="1371" spans="1:25" x14ac:dyDescent="0.2">
      <c r="A1371">
        <v>693</v>
      </c>
      <c r="B1371" t="s">
        <v>1525</v>
      </c>
      <c r="C1371" t="s">
        <v>13</v>
      </c>
      <c r="D1371">
        <v>0</v>
      </c>
      <c r="E1371">
        <v>230.98</v>
      </c>
      <c r="F1371">
        <v>23.78</v>
      </c>
      <c r="G1371" t="s">
        <v>2</v>
      </c>
      <c r="H1371" t="s">
        <v>3</v>
      </c>
      <c r="I1371" t="s">
        <v>4</v>
      </c>
      <c r="J1371" t="s">
        <v>5</v>
      </c>
      <c r="K1371" t="s">
        <v>6</v>
      </c>
      <c r="L1371" t="s">
        <v>1504</v>
      </c>
      <c r="M1371">
        <v>0.6</v>
      </c>
      <c r="N1371" t="s">
        <v>8</v>
      </c>
      <c r="O1371" t="s">
        <v>35</v>
      </c>
      <c r="P1371" t="s">
        <v>36</v>
      </c>
      <c r="Q1371" t="s">
        <v>1526</v>
      </c>
      <c r="R1371">
        <v>80229</v>
      </c>
      <c r="S1371">
        <v>42129</v>
      </c>
      <c r="T1371">
        <v>42131</v>
      </c>
      <c r="U1371">
        <v>6095.8602000000001</v>
      </c>
      <c r="V1371">
        <v>36</v>
      </c>
      <c r="W1371">
        <v>8834.58</v>
      </c>
      <c r="X1371">
        <v>87813</v>
      </c>
      <c r="Y1371" t="s">
        <v>3217</v>
      </c>
    </row>
    <row r="1372" spans="1:25" x14ac:dyDescent="0.2">
      <c r="A1372">
        <v>2273</v>
      </c>
      <c r="B1372" t="s">
        <v>2394</v>
      </c>
      <c r="C1372" t="s">
        <v>23</v>
      </c>
      <c r="D1372">
        <v>0.04</v>
      </c>
      <c r="E1372">
        <v>120.98</v>
      </c>
      <c r="F1372">
        <v>3.99</v>
      </c>
      <c r="G1372" t="s">
        <v>14</v>
      </c>
      <c r="H1372" t="s">
        <v>70</v>
      </c>
      <c r="I1372" t="s">
        <v>24</v>
      </c>
      <c r="J1372" t="s">
        <v>71</v>
      </c>
      <c r="K1372" t="s">
        <v>49</v>
      </c>
      <c r="L1372" t="s">
        <v>2395</v>
      </c>
      <c r="M1372">
        <v>0.6</v>
      </c>
      <c r="N1372" t="s">
        <v>8</v>
      </c>
      <c r="O1372" t="s">
        <v>28</v>
      </c>
      <c r="P1372" t="s">
        <v>163</v>
      </c>
      <c r="Q1372" t="s">
        <v>2396</v>
      </c>
      <c r="R1372">
        <v>78550</v>
      </c>
      <c r="S1372">
        <v>42129</v>
      </c>
      <c r="T1372">
        <v>42129</v>
      </c>
      <c r="U1372">
        <v>1389.5771999999999</v>
      </c>
      <c r="V1372">
        <v>17</v>
      </c>
      <c r="W1372">
        <v>2013.88</v>
      </c>
      <c r="X1372">
        <v>90109</v>
      </c>
      <c r="Y1372" t="s">
        <v>3216</v>
      </c>
    </row>
    <row r="1373" spans="1:25" x14ac:dyDescent="0.2">
      <c r="A1373">
        <v>2273</v>
      </c>
      <c r="B1373" t="s">
        <v>2394</v>
      </c>
      <c r="C1373" t="s">
        <v>23</v>
      </c>
      <c r="D1373">
        <v>0.02</v>
      </c>
      <c r="E1373">
        <v>55.99</v>
      </c>
      <c r="F1373">
        <v>5</v>
      </c>
      <c r="G1373" t="s">
        <v>14</v>
      </c>
      <c r="H1373" t="s">
        <v>70</v>
      </c>
      <c r="I1373" t="s">
        <v>16</v>
      </c>
      <c r="J1373" t="s">
        <v>111</v>
      </c>
      <c r="K1373" t="s">
        <v>18</v>
      </c>
      <c r="L1373" t="s">
        <v>1914</v>
      </c>
      <c r="M1373">
        <v>0.83</v>
      </c>
      <c r="N1373" t="s">
        <v>8</v>
      </c>
      <c r="O1373" t="s">
        <v>28</v>
      </c>
      <c r="P1373" t="s">
        <v>163</v>
      </c>
      <c r="Q1373" t="s">
        <v>2396</v>
      </c>
      <c r="R1373">
        <v>78550</v>
      </c>
      <c r="S1373">
        <v>42129</v>
      </c>
      <c r="T1373">
        <v>42129</v>
      </c>
      <c r="U1373">
        <v>-222.816</v>
      </c>
      <c r="V1373">
        <v>4</v>
      </c>
      <c r="W1373">
        <v>201.32</v>
      </c>
      <c r="X1373">
        <v>90109</v>
      </c>
      <c r="Y1373" t="s">
        <v>3216</v>
      </c>
    </row>
    <row r="1374" spans="1:25" x14ac:dyDescent="0.2">
      <c r="A1374">
        <v>2274</v>
      </c>
      <c r="B1374" t="s">
        <v>2397</v>
      </c>
      <c r="C1374" t="s">
        <v>23</v>
      </c>
      <c r="D1374">
        <v>0.05</v>
      </c>
      <c r="E1374">
        <v>23.99</v>
      </c>
      <c r="F1374">
        <v>15.68</v>
      </c>
      <c r="G1374" t="s">
        <v>2</v>
      </c>
      <c r="H1374" t="s">
        <v>70</v>
      </c>
      <c r="I1374" t="s">
        <v>4</v>
      </c>
      <c r="J1374" t="s">
        <v>102</v>
      </c>
      <c r="K1374" t="s">
        <v>33</v>
      </c>
      <c r="L1374" t="s">
        <v>2398</v>
      </c>
      <c r="M1374">
        <v>0.62</v>
      </c>
      <c r="N1374" t="s">
        <v>8</v>
      </c>
      <c r="O1374" t="s">
        <v>28</v>
      </c>
      <c r="P1374" t="s">
        <v>163</v>
      </c>
      <c r="Q1374" t="s">
        <v>1729</v>
      </c>
      <c r="R1374">
        <v>77036</v>
      </c>
      <c r="S1374">
        <v>42129</v>
      </c>
      <c r="T1374">
        <v>42133</v>
      </c>
      <c r="U1374">
        <v>-133.71</v>
      </c>
      <c r="V1374">
        <v>12</v>
      </c>
      <c r="W1374">
        <v>298.51</v>
      </c>
      <c r="X1374">
        <v>90109</v>
      </c>
      <c r="Y1374" t="s">
        <v>3216</v>
      </c>
    </row>
    <row r="1375" spans="1:25" x14ac:dyDescent="0.2">
      <c r="A1375">
        <v>2379</v>
      </c>
      <c r="B1375" t="s">
        <v>2399</v>
      </c>
      <c r="C1375" t="s">
        <v>23</v>
      </c>
      <c r="D1375">
        <v>0.06</v>
      </c>
      <c r="E1375">
        <v>122.99</v>
      </c>
      <c r="F1375">
        <v>19.989999999999998</v>
      </c>
      <c r="G1375" t="s">
        <v>14</v>
      </c>
      <c r="H1375" t="s">
        <v>3</v>
      </c>
      <c r="I1375" t="s">
        <v>24</v>
      </c>
      <c r="J1375" t="s">
        <v>48</v>
      </c>
      <c r="K1375" t="s">
        <v>49</v>
      </c>
      <c r="L1375" t="s">
        <v>2400</v>
      </c>
      <c r="M1375">
        <v>0.37</v>
      </c>
      <c r="N1375" t="s">
        <v>8</v>
      </c>
      <c r="O1375" t="s">
        <v>28</v>
      </c>
      <c r="P1375" t="s">
        <v>265</v>
      </c>
      <c r="Q1375" t="s">
        <v>2041</v>
      </c>
      <c r="R1375">
        <v>48135</v>
      </c>
      <c r="S1375">
        <v>42129</v>
      </c>
      <c r="T1375">
        <v>42131</v>
      </c>
      <c r="U1375">
        <v>1019.7096</v>
      </c>
      <c r="V1375">
        <v>12</v>
      </c>
      <c r="W1375">
        <v>1477.84</v>
      </c>
      <c r="X1375">
        <v>86655</v>
      </c>
      <c r="Y1375" t="s">
        <v>3216</v>
      </c>
    </row>
    <row r="1376" spans="1:25" x14ac:dyDescent="0.2">
      <c r="A1376">
        <v>2380</v>
      </c>
      <c r="B1376" t="s">
        <v>2280</v>
      </c>
      <c r="C1376" t="s">
        <v>23</v>
      </c>
      <c r="D1376">
        <v>0.08</v>
      </c>
      <c r="E1376">
        <v>68.81</v>
      </c>
      <c r="F1376">
        <v>60</v>
      </c>
      <c r="G1376" t="s">
        <v>2</v>
      </c>
      <c r="H1376" t="s">
        <v>3</v>
      </c>
      <c r="I1376" t="s">
        <v>24</v>
      </c>
      <c r="J1376" t="s">
        <v>71</v>
      </c>
      <c r="K1376" t="s">
        <v>33</v>
      </c>
      <c r="L1376" t="s">
        <v>1652</v>
      </c>
      <c r="M1376">
        <v>0.41</v>
      </c>
      <c r="N1376" t="s">
        <v>8</v>
      </c>
      <c r="O1376" t="s">
        <v>28</v>
      </c>
      <c r="P1376" t="s">
        <v>265</v>
      </c>
      <c r="Q1376" t="s">
        <v>2281</v>
      </c>
      <c r="R1376">
        <v>49505</v>
      </c>
      <c r="S1376">
        <v>42129</v>
      </c>
      <c r="T1376">
        <v>42131</v>
      </c>
      <c r="U1376">
        <v>-1069.72</v>
      </c>
      <c r="V1376">
        <v>17</v>
      </c>
      <c r="W1376">
        <v>1162.46</v>
      </c>
      <c r="X1376">
        <v>86655</v>
      </c>
      <c r="Y1376" t="s">
        <v>3216</v>
      </c>
    </row>
    <row r="1377" spans="1:25" x14ac:dyDescent="0.2">
      <c r="A1377">
        <v>2382</v>
      </c>
      <c r="B1377" t="s">
        <v>2282</v>
      </c>
      <c r="C1377" t="s">
        <v>23</v>
      </c>
      <c r="D1377">
        <v>0.06</v>
      </c>
      <c r="E1377">
        <v>122.99</v>
      </c>
      <c r="F1377">
        <v>19.989999999999998</v>
      </c>
      <c r="G1377" t="s">
        <v>14</v>
      </c>
      <c r="H1377" t="s">
        <v>3</v>
      </c>
      <c r="I1377" t="s">
        <v>24</v>
      </c>
      <c r="J1377" t="s">
        <v>48</v>
      </c>
      <c r="K1377" t="s">
        <v>49</v>
      </c>
      <c r="L1377" t="s">
        <v>2400</v>
      </c>
      <c r="M1377">
        <v>0.37</v>
      </c>
      <c r="N1377" t="s">
        <v>8</v>
      </c>
      <c r="O1377" t="s">
        <v>87</v>
      </c>
      <c r="P1377" t="s">
        <v>88</v>
      </c>
      <c r="Q1377" t="s">
        <v>89</v>
      </c>
      <c r="R1377">
        <v>10024</v>
      </c>
      <c r="S1377">
        <v>42129</v>
      </c>
      <c r="T1377">
        <v>42131</v>
      </c>
      <c r="U1377">
        <v>1408.1865</v>
      </c>
      <c r="V1377">
        <v>48</v>
      </c>
      <c r="W1377">
        <v>5911.35</v>
      </c>
      <c r="X1377">
        <v>962</v>
      </c>
      <c r="Y1377" t="s">
        <v>3218</v>
      </c>
    </row>
    <row r="1378" spans="1:25" x14ac:dyDescent="0.2">
      <c r="A1378">
        <v>2382</v>
      </c>
      <c r="B1378" t="s">
        <v>2282</v>
      </c>
      <c r="C1378" t="s">
        <v>23</v>
      </c>
      <c r="D1378">
        <v>0.08</v>
      </c>
      <c r="E1378">
        <v>68.81</v>
      </c>
      <c r="F1378">
        <v>60</v>
      </c>
      <c r="G1378" t="s">
        <v>2</v>
      </c>
      <c r="H1378" t="s">
        <v>3</v>
      </c>
      <c r="I1378" t="s">
        <v>24</v>
      </c>
      <c r="J1378" t="s">
        <v>71</v>
      </c>
      <c r="K1378" t="s">
        <v>33</v>
      </c>
      <c r="L1378" t="s">
        <v>1652</v>
      </c>
      <c r="M1378">
        <v>0.41</v>
      </c>
      <c r="N1378" t="s">
        <v>8</v>
      </c>
      <c r="O1378" t="s">
        <v>87</v>
      </c>
      <c r="P1378" t="s">
        <v>88</v>
      </c>
      <c r="Q1378" t="s">
        <v>89</v>
      </c>
      <c r="R1378">
        <v>10024</v>
      </c>
      <c r="S1378">
        <v>42129</v>
      </c>
      <c r="T1378">
        <v>42131</v>
      </c>
      <c r="U1378">
        <v>-1069.72</v>
      </c>
      <c r="V1378">
        <v>68</v>
      </c>
      <c r="W1378">
        <v>4649.8500000000004</v>
      </c>
      <c r="X1378">
        <v>962</v>
      </c>
      <c r="Y1378" t="s">
        <v>3218</v>
      </c>
    </row>
    <row r="1379" spans="1:25" x14ac:dyDescent="0.2">
      <c r="A1379">
        <v>1101</v>
      </c>
      <c r="B1379" t="s">
        <v>2401</v>
      </c>
      <c r="C1379" t="s">
        <v>92</v>
      </c>
      <c r="D1379">
        <v>0.02</v>
      </c>
      <c r="E1379">
        <v>15.14</v>
      </c>
      <c r="F1379">
        <v>4.53</v>
      </c>
      <c r="G1379" t="s">
        <v>14</v>
      </c>
      <c r="H1379" t="s">
        <v>3</v>
      </c>
      <c r="I1379" t="s">
        <v>24</v>
      </c>
      <c r="J1379" t="s">
        <v>54</v>
      </c>
      <c r="K1379" t="s">
        <v>49</v>
      </c>
      <c r="L1379" t="s">
        <v>1331</v>
      </c>
      <c r="M1379">
        <v>0.81</v>
      </c>
      <c r="N1379" t="s">
        <v>8</v>
      </c>
      <c r="O1379" t="s">
        <v>35</v>
      </c>
      <c r="P1379" t="s">
        <v>66</v>
      </c>
      <c r="Q1379" t="s">
        <v>1231</v>
      </c>
      <c r="R1379">
        <v>93030</v>
      </c>
      <c r="S1379">
        <v>42129</v>
      </c>
      <c r="T1379">
        <v>42130</v>
      </c>
      <c r="U1379">
        <v>5.8840000000000003</v>
      </c>
      <c r="V1379">
        <v>3</v>
      </c>
      <c r="W1379">
        <v>51.02</v>
      </c>
      <c r="X1379">
        <v>91488</v>
      </c>
      <c r="Y1379" t="s">
        <v>3217</v>
      </c>
    </row>
    <row r="1380" spans="1:25" x14ac:dyDescent="0.2">
      <c r="A1380">
        <v>2509</v>
      </c>
      <c r="B1380" t="s">
        <v>2402</v>
      </c>
      <c r="C1380" t="s">
        <v>92</v>
      </c>
      <c r="D1380">
        <v>0.05</v>
      </c>
      <c r="E1380">
        <v>30.98</v>
      </c>
      <c r="F1380">
        <v>9.18</v>
      </c>
      <c r="G1380" t="s">
        <v>14</v>
      </c>
      <c r="H1380" t="s">
        <v>47</v>
      </c>
      <c r="I1380" t="s">
        <v>24</v>
      </c>
      <c r="J1380" t="s">
        <v>64</v>
      </c>
      <c r="K1380" t="s">
        <v>49</v>
      </c>
      <c r="L1380" t="s">
        <v>2225</v>
      </c>
      <c r="M1380">
        <v>0.4</v>
      </c>
      <c r="N1380" t="s">
        <v>8</v>
      </c>
      <c r="O1380" t="s">
        <v>87</v>
      </c>
      <c r="P1380" t="s">
        <v>307</v>
      </c>
      <c r="Q1380" t="s">
        <v>2403</v>
      </c>
      <c r="R1380">
        <v>4106</v>
      </c>
      <c r="S1380">
        <v>42129</v>
      </c>
      <c r="T1380">
        <v>42129</v>
      </c>
      <c r="U1380">
        <v>308.67</v>
      </c>
      <c r="V1380">
        <v>15</v>
      </c>
      <c r="W1380">
        <v>462.57</v>
      </c>
      <c r="X1380">
        <v>87029</v>
      </c>
      <c r="Y1380" t="s">
        <v>3218</v>
      </c>
    </row>
    <row r="1381" spans="1:25" x14ac:dyDescent="0.2">
      <c r="A1381">
        <v>1979</v>
      </c>
      <c r="B1381" t="s">
        <v>2404</v>
      </c>
      <c r="C1381" t="s">
        <v>46</v>
      </c>
      <c r="D1381">
        <v>0.05</v>
      </c>
      <c r="E1381">
        <v>20.99</v>
      </c>
      <c r="F1381">
        <v>3.3</v>
      </c>
      <c r="G1381" t="s">
        <v>14</v>
      </c>
      <c r="H1381" t="s">
        <v>70</v>
      </c>
      <c r="I1381" t="s">
        <v>16</v>
      </c>
      <c r="J1381" t="s">
        <v>111</v>
      </c>
      <c r="K1381" t="s">
        <v>18</v>
      </c>
      <c r="L1381" t="s">
        <v>1559</v>
      </c>
      <c r="M1381">
        <v>0.81</v>
      </c>
      <c r="N1381" t="s">
        <v>8</v>
      </c>
      <c r="O1381" t="s">
        <v>35</v>
      </c>
      <c r="P1381" t="s">
        <v>36</v>
      </c>
      <c r="Q1381" t="s">
        <v>2405</v>
      </c>
      <c r="R1381">
        <v>80122</v>
      </c>
      <c r="S1381">
        <v>42129</v>
      </c>
      <c r="T1381">
        <v>42130</v>
      </c>
      <c r="U1381">
        <v>21.883400000000002</v>
      </c>
      <c r="V1381">
        <v>4</v>
      </c>
      <c r="W1381">
        <v>72.75</v>
      </c>
      <c r="X1381">
        <v>87757</v>
      </c>
      <c r="Y1381" t="s">
        <v>3217</v>
      </c>
    </row>
    <row r="1382" spans="1:25" x14ac:dyDescent="0.2">
      <c r="A1382">
        <v>1416</v>
      </c>
      <c r="B1382" t="s">
        <v>2406</v>
      </c>
      <c r="C1382" t="s">
        <v>1</v>
      </c>
      <c r="D1382">
        <v>0.02</v>
      </c>
      <c r="E1382">
        <v>417.4</v>
      </c>
      <c r="F1382">
        <v>75.23</v>
      </c>
      <c r="G1382" t="s">
        <v>2</v>
      </c>
      <c r="H1382" t="s">
        <v>3</v>
      </c>
      <c r="I1382" t="s">
        <v>4</v>
      </c>
      <c r="J1382" t="s">
        <v>5</v>
      </c>
      <c r="K1382" t="s">
        <v>6</v>
      </c>
      <c r="L1382" t="s">
        <v>1171</v>
      </c>
      <c r="M1382">
        <v>0.79</v>
      </c>
      <c r="N1382" t="s">
        <v>8</v>
      </c>
      <c r="O1382" t="s">
        <v>28</v>
      </c>
      <c r="P1382" t="s">
        <v>29</v>
      </c>
      <c r="Q1382" t="s">
        <v>1488</v>
      </c>
      <c r="R1382">
        <v>46203</v>
      </c>
      <c r="S1382">
        <v>42130</v>
      </c>
      <c r="T1382">
        <v>42131</v>
      </c>
      <c r="U1382">
        <v>-634.86540000000002</v>
      </c>
      <c r="V1382">
        <v>1</v>
      </c>
      <c r="W1382">
        <v>471.21</v>
      </c>
      <c r="X1382">
        <v>90538</v>
      </c>
      <c r="Y1382" t="s">
        <v>3216</v>
      </c>
    </row>
    <row r="1383" spans="1:25" x14ac:dyDescent="0.2">
      <c r="A1383">
        <v>2420</v>
      </c>
      <c r="B1383" t="s">
        <v>2407</v>
      </c>
      <c r="C1383" t="s">
        <v>13</v>
      </c>
      <c r="D1383">
        <v>0.04</v>
      </c>
      <c r="E1383">
        <v>9.11</v>
      </c>
      <c r="F1383">
        <v>2.15</v>
      </c>
      <c r="G1383" t="s">
        <v>14</v>
      </c>
      <c r="H1383" t="s">
        <v>15</v>
      </c>
      <c r="I1383" t="s">
        <v>24</v>
      </c>
      <c r="J1383" t="s">
        <v>64</v>
      </c>
      <c r="K1383" t="s">
        <v>26</v>
      </c>
      <c r="L1383" t="s">
        <v>65</v>
      </c>
      <c r="M1383">
        <v>0.4</v>
      </c>
      <c r="N1383" t="s">
        <v>8</v>
      </c>
      <c r="O1383" t="s">
        <v>9</v>
      </c>
      <c r="P1383" t="s">
        <v>218</v>
      </c>
      <c r="Q1383" t="s">
        <v>2408</v>
      </c>
      <c r="R1383">
        <v>23223</v>
      </c>
      <c r="S1383">
        <v>42130</v>
      </c>
      <c r="T1383">
        <v>42130</v>
      </c>
      <c r="U1383">
        <v>-23.071999999999999</v>
      </c>
      <c r="V1383">
        <v>11</v>
      </c>
      <c r="W1383">
        <v>100.87</v>
      </c>
      <c r="X1383">
        <v>86752</v>
      </c>
      <c r="Y1383" t="s">
        <v>3215</v>
      </c>
    </row>
    <row r="1384" spans="1:25" x14ac:dyDescent="0.2">
      <c r="A1384">
        <v>1986</v>
      </c>
      <c r="B1384" t="s">
        <v>2409</v>
      </c>
      <c r="C1384" t="s">
        <v>46</v>
      </c>
      <c r="D1384">
        <v>0.01</v>
      </c>
      <c r="E1384">
        <v>15.31</v>
      </c>
      <c r="F1384">
        <v>8.7799999999999994</v>
      </c>
      <c r="G1384" t="s">
        <v>14</v>
      </c>
      <c r="H1384" t="s">
        <v>47</v>
      </c>
      <c r="I1384" t="s">
        <v>24</v>
      </c>
      <c r="J1384" t="s">
        <v>54</v>
      </c>
      <c r="K1384" t="s">
        <v>49</v>
      </c>
      <c r="L1384" t="s">
        <v>2410</v>
      </c>
      <c r="M1384">
        <v>0.56999999999999995</v>
      </c>
      <c r="N1384" t="s">
        <v>8</v>
      </c>
      <c r="O1384" t="s">
        <v>28</v>
      </c>
      <c r="P1384" t="s">
        <v>163</v>
      </c>
      <c r="Q1384" t="s">
        <v>1480</v>
      </c>
      <c r="R1384">
        <v>79701</v>
      </c>
      <c r="S1384">
        <v>42130</v>
      </c>
      <c r="T1384">
        <v>42131</v>
      </c>
      <c r="U1384">
        <v>12.146000000000001</v>
      </c>
      <c r="V1384">
        <v>23</v>
      </c>
      <c r="W1384">
        <v>377</v>
      </c>
      <c r="X1384">
        <v>90888</v>
      </c>
      <c r="Y1384" t="s">
        <v>3216</v>
      </c>
    </row>
    <row r="1385" spans="1:25" x14ac:dyDescent="0.2">
      <c r="A1385">
        <v>1986</v>
      </c>
      <c r="B1385" t="s">
        <v>2409</v>
      </c>
      <c r="C1385" t="s">
        <v>46</v>
      </c>
      <c r="D1385">
        <v>0.05</v>
      </c>
      <c r="E1385">
        <v>7.99</v>
      </c>
      <c r="F1385">
        <v>5.03</v>
      </c>
      <c r="G1385" t="s">
        <v>63</v>
      </c>
      <c r="H1385" t="s">
        <v>47</v>
      </c>
      <c r="I1385" t="s">
        <v>16</v>
      </c>
      <c r="J1385" t="s">
        <v>111</v>
      </c>
      <c r="K1385" t="s">
        <v>120</v>
      </c>
      <c r="L1385" t="s">
        <v>441</v>
      </c>
      <c r="M1385">
        <v>0.6</v>
      </c>
      <c r="N1385" t="s">
        <v>8</v>
      </c>
      <c r="O1385" t="s">
        <v>28</v>
      </c>
      <c r="P1385" t="s">
        <v>163</v>
      </c>
      <c r="Q1385" t="s">
        <v>1480</v>
      </c>
      <c r="R1385">
        <v>79701</v>
      </c>
      <c r="S1385">
        <v>42130</v>
      </c>
      <c r="T1385">
        <v>42132</v>
      </c>
      <c r="U1385">
        <v>5.6870000000000003</v>
      </c>
      <c r="V1385">
        <v>4</v>
      </c>
      <c r="W1385">
        <v>42.99</v>
      </c>
      <c r="X1385">
        <v>90888</v>
      </c>
      <c r="Y1385" t="s">
        <v>3216</v>
      </c>
    </row>
    <row r="1386" spans="1:25" x14ac:dyDescent="0.2">
      <c r="A1386">
        <v>1261</v>
      </c>
      <c r="B1386" t="s">
        <v>2411</v>
      </c>
      <c r="C1386" t="s">
        <v>1</v>
      </c>
      <c r="D1386">
        <v>0.02</v>
      </c>
      <c r="E1386">
        <v>73.98</v>
      </c>
      <c r="F1386">
        <v>14.52</v>
      </c>
      <c r="G1386" t="s">
        <v>14</v>
      </c>
      <c r="H1386" t="s">
        <v>47</v>
      </c>
      <c r="I1386" t="s">
        <v>16</v>
      </c>
      <c r="J1386" t="s">
        <v>17</v>
      </c>
      <c r="K1386" t="s">
        <v>49</v>
      </c>
      <c r="L1386" t="s">
        <v>284</v>
      </c>
      <c r="M1386">
        <v>0.65</v>
      </c>
      <c r="N1386" t="s">
        <v>8</v>
      </c>
      <c r="O1386" t="s">
        <v>35</v>
      </c>
      <c r="P1386" t="s">
        <v>36</v>
      </c>
      <c r="Q1386" t="s">
        <v>2412</v>
      </c>
      <c r="R1386">
        <v>80020</v>
      </c>
      <c r="S1386">
        <v>42131</v>
      </c>
      <c r="T1386">
        <v>42134</v>
      </c>
      <c r="U1386">
        <v>43.537999999999997</v>
      </c>
      <c r="V1386">
        <v>5</v>
      </c>
      <c r="W1386">
        <v>378.23</v>
      </c>
      <c r="X1386">
        <v>89730</v>
      </c>
      <c r="Y1386" t="s">
        <v>3217</v>
      </c>
    </row>
    <row r="1387" spans="1:25" x14ac:dyDescent="0.2">
      <c r="A1387">
        <v>1502</v>
      </c>
      <c r="B1387" t="s">
        <v>2413</v>
      </c>
      <c r="C1387" t="s">
        <v>1</v>
      </c>
      <c r="D1387">
        <v>0.08</v>
      </c>
      <c r="E1387">
        <v>3.69</v>
      </c>
      <c r="F1387">
        <v>0.5</v>
      </c>
      <c r="G1387" t="s">
        <v>14</v>
      </c>
      <c r="H1387" t="s">
        <v>3</v>
      </c>
      <c r="I1387" t="s">
        <v>24</v>
      </c>
      <c r="J1387" t="s">
        <v>128</v>
      </c>
      <c r="K1387" t="s">
        <v>49</v>
      </c>
      <c r="L1387" t="s">
        <v>1870</v>
      </c>
      <c r="M1387">
        <v>0.38</v>
      </c>
      <c r="N1387" t="s">
        <v>8</v>
      </c>
      <c r="O1387" t="s">
        <v>9</v>
      </c>
      <c r="P1387" t="s">
        <v>99</v>
      </c>
      <c r="Q1387" t="s">
        <v>2414</v>
      </c>
      <c r="R1387">
        <v>33065</v>
      </c>
      <c r="S1387">
        <v>42131</v>
      </c>
      <c r="T1387">
        <v>42134</v>
      </c>
      <c r="U1387">
        <v>-3.6547000000000001</v>
      </c>
      <c r="V1387">
        <v>38</v>
      </c>
      <c r="W1387">
        <v>129.43</v>
      </c>
      <c r="X1387">
        <v>89193</v>
      </c>
      <c r="Y1387" t="s">
        <v>3215</v>
      </c>
    </row>
    <row r="1388" spans="1:25" x14ac:dyDescent="0.2">
      <c r="A1388">
        <v>1725</v>
      </c>
      <c r="B1388" t="s">
        <v>2415</v>
      </c>
      <c r="C1388" t="s">
        <v>13</v>
      </c>
      <c r="D1388">
        <v>0.05</v>
      </c>
      <c r="E1388">
        <v>35.99</v>
      </c>
      <c r="F1388">
        <v>1.1000000000000001</v>
      </c>
      <c r="G1388" t="s">
        <v>14</v>
      </c>
      <c r="H1388" t="s">
        <v>70</v>
      </c>
      <c r="I1388" t="s">
        <v>16</v>
      </c>
      <c r="J1388" t="s">
        <v>111</v>
      </c>
      <c r="K1388" t="s">
        <v>49</v>
      </c>
      <c r="L1388" t="s">
        <v>250</v>
      </c>
      <c r="M1388">
        <v>0.55000000000000004</v>
      </c>
      <c r="N1388" t="s">
        <v>8</v>
      </c>
      <c r="O1388" t="s">
        <v>87</v>
      </c>
      <c r="P1388" t="s">
        <v>293</v>
      </c>
      <c r="Q1388" t="s">
        <v>2416</v>
      </c>
      <c r="R1388">
        <v>43026</v>
      </c>
      <c r="S1388">
        <v>42131</v>
      </c>
      <c r="T1388">
        <v>42133</v>
      </c>
      <c r="U1388">
        <v>149.166</v>
      </c>
      <c r="V1388">
        <v>9</v>
      </c>
      <c r="W1388">
        <v>261.56</v>
      </c>
      <c r="X1388">
        <v>87193</v>
      </c>
      <c r="Y1388" t="s">
        <v>3218</v>
      </c>
    </row>
    <row r="1389" spans="1:25" x14ac:dyDescent="0.2">
      <c r="A1389">
        <v>2962</v>
      </c>
      <c r="B1389" t="s">
        <v>2417</v>
      </c>
      <c r="C1389" t="s">
        <v>13</v>
      </c>
      <c r="D1389">
        <v>7.0000000000000007E-2</v>
      </c>
      <c r="E1389">
        <v>4.76</v>
      </c>
      <c r="F1389">
        <v>0.88</v>
      </c>
      <c r="G1389" t="s">
        <v>63</v>
      </c>
      <c r="H1389" t="s">
        <v>15</v>
      </c>
      <c r="I1389" t="s">
        <v>24</v>
      </c>
      <c r="J1389" t="s">
        <v>64</v>
      </c>
      <c r="K1389" t="s">
        <v>26</v>
      </c>
      <c r="L1389" t="s">
        <v>2418</v>
      </c>
      <c r="M1389">
        <v>0.39</v>
      </c>
      <c r="N1389" t="s">
        <v>8</v>
      </c>
      <c r="O1389" t="s">
        <v>35</v>
      </c>
      <c r="P1389" t="s">
        <v>36</v>
      </c>
      <c r="Q1389" t="s">
        <v>1289</v>
      </c>
      <c r="R1389">
        <v>80027</v>
      </c>
      <c r="S1389">
        <v>42131</v>
      </c>
      <c r="T1389">
        <v>42133</v>
      </c>
      <c r="U1389">
        <v>33.347700000000003</v>
      </c>
      <c r="V1389">
        <v>10</v>
      </c>
      <c r="W1389">
        <v>48.33</v>
      </c>
      <c r="X1389">
        <v>88611</v>
      </c>
      <c r="Y1389" t="s">
        <v>3217</v>
      </c>
    </row>
    <row r="1390" spans="1:25" x14ac:dyDescent="0.2">
      <c r="A1390">
        <v>3248</v>
      </c>
      <c r="B1390" t="s">
        <v>2419</v>
      </c>
      <c r="C1390" t="s">
        <v>13</v>
      </c>
      <c r="D1390">
        <v>7.0000000000000007E-2</v>
      </c>
      <c r="E1390">
        <v>2.78</v>
      </c>
      <c r="F1390">
        <v>1.49</v>
      </c>
      <c r="G1390" t="s">
        <v>14</v>
      </c>
      <c r="H1390" t="s">
        <v>3</v>
      </c>
      <c r="I1390" t="s">
        <v>24</v>
      </c>
      <c r="J1390" t="s">
        <v>48</v>
      </c>
      <c r="K1390" t="s">
        <v>49</v>
      </c>
      <c r="L1390" t="s">
        <v>2160</v>
      </c>
      <c r="M1390">
        <v>0.36</v>
      </c>
      <c r="N1390" t="s">
        <v>8</v>
      </c>
      <c r="O1390" t="s">
        <v>9</v>
      </c>
      <c r="P1390" t="s">
        <v>144</v>
      </c>
      <c r="Q1390" t="s">
        <v>2420</v>
      </c>
      <c r="R1390">
        <v>70458</v>
      </c>
      <c r="S1390">
        <v>42131</v>
      </c>
      <c r="T1390">
        <v>42132</v>
      </c>
      <c r="U1390">
        <v>-340.53109999999998</v>
      </c>
      <c r="V1390">
        <v>17</v>
      </c>
      <c r="W1390">
        <v>47.12</v>
      </c>
      <c r="X1390">
        <v>87297</v>
      </c>
      <c r="Y1390" t="s">
        <v>3215</v>
      </c>
    </row>
    <row r="1391" spans="1:25" x14ac:dyDescent="0.2">
      <c r="A1391">
        <v>3338</v>
      </c>
      <c r="B1391" t="s">
        <v>2421</v>
      </c>
      <c r="C1391" t="s">
        <v>13</v>
      </c>
      <c r="D1391">
        <v>0.08</v>
      </c>
      <c r="E1391">
        <v>6.48</v>
      </c>
      <c r="F1391">
        <v>8.4</v>
      </c>
      <c r="G1391" t="s">
        <v>14</v>
      </c>
      <c r="H1391" t="s">
        <v>15</v>
      </c>
      <c r="I1391" t="s">
        <v>24</v>
      </c>
      <c r="J1391" t="s">
        <v>64</v>
      </c>
      <c r="K1391" t="s">
        <v>49</v>
      </c>
      <c r="L1391" t="s">
        <v>1919</v>
      </c>
      <c r="M1391">
        <v>0.37</v>
      </c>
      <c r="N1391" t="s">
        <v>8</v>
      </c>
      <c r="O1391" t="s">
        <v>9</v>
      </c>
      <c r="P1391" t="s">
        <v>99</v>
      </c>
      <c r="Q1391" t="s">
        <v>2422</v>
      </c>
      <c r="R1391">
        <v>33614</v>
      </c>
      <c r="S1391">
        <v>42131</v>
      </c>
      <c r="T1391">
        <v>42131</v>
      </c>
      <c r="U1391">
        <v>58.811999999999998</v>
      </c>
      <c r="V1391">
        <v>7</v>
      </c>
      <c r="W1391">
        <v>45</v>
      </c>
      <c r="X1391">
        <v>85979</v>
      </c>
      <c r="Y1391" t="s">
        <v>3215</v>
      </c>
    </row>
    <row r="1392" spans="1:25" x14ac:dyDescent="0.2">
      <c r="A1392">
        <v>1997</v>
      </c>
      <c r="B1392" t="s">
        <v>750</v>
      </c>
      <c r="C1392" t="s">
        <v>92</v>
      </c>
      <c r="D1392">
        <v>0.01</v>
      </c>
      <c r="E1392">
        <v>16.48</v>
      </c>
      <c r="F1392">
        <v>1.99</v>
      </c>
      <c r="G1392" t="s">
        <v>14</v>
      </c>
      <c r="H1392" t="s">
        <v>15</v>
      </c>
      <c r="I1392" t="s">
        <v>16</v>
      </c>
      <c r="J1392" t="s">
        <v>17</v>
      </c>
      <c r="K1392" t="s">
        <v>18</v>
      </c>
      <c r="L1392" t="s">
        <v>577</v>
      </c>
      <c r="M1392">
        <v>0.42</v>
      </c>
      <c r="N1392" t="s">
        <v>8</v>
      </c>
      <c r="O1392" t="s">
        <v>9</v>
      </c>
      <c r="P1392" t="s">
        <v>247</v>
      </c>
      <c r="Q1392" t="s">
        <v>248</v>
      </c>
      <c r="R1392">
        <v>29915</v>
      </c>
      <c r="S1392">
        <v>42131</v>
      </c>
      <c r="T1392">
        <v>42132</v>
      </c>
      <c r="U1392">
        <v>739.67399999999998</v>
      </c>
      <c r="V1392">
        <v>7</v>
      </c>
      <c r="W1392">
        <v>122.93</v>
      </c>
      <c r="X1392">
        <v>90334</v>
      </c>
      <c r="Y1392" t="s">
        <v>3215</v>
      </c>
    </row>
    <row r="1393" spans="1:25" x14ac:dyDescent="0.2">
      <c r="A1393">
        <v>3077</v>
      </c>
      <c r="B1393" t="s">
        <v>2423</v>
      </c>
      <c r="C1393" t="s">
        <v>92</v>
      </c>
      <c r="D1393">
        <v>7.0000000000000007E-2</v>
      </c>
      <c r="E1393">
        <v>300.97000000000003</v>
      </c>
      <c r="F1393">
        <v>7.18</v>
      </c>
      <c r="G1393" t="s">
        <v>14</v>
      </c>
      <c r="H1393" t="s">
        <v>3</v>
      </c>
      <c r="I1393" t="s">
        <v>16</v>
      </c>
      <c r="J1393" t="s">
        <v>17</v>
      </c>
      <c r="K1393" t="s">
        <v>49</v>
      </c>
      <c r="L1393" t="s">
        <v>2185</v>
      </c>
      <c r="M1393">
        <v>0.48</v>
      </c>
      <c r="N1393" t="s">
        <v>8</v>
      </c>
      <c r="O1393" t="s">
        <v>87</v>
      </c>
      <c r="P1393" t="s">
        <v>293</v>
      </c>
      <c r="Q1393" t="s">
        <v>2424</v>
      </c>
      <c r="R1393">
        <v>44136</v>
      </c>
      <c r="S1393">
        <v>42131</v>
      </c>
      <c r="T1393">
        <v>42133</v>
      </c>
      <c r="U1393">
        <v>-807.59</v>
      </c>
      <c r="V1393">
        <v>2</v>
      </c>
      <c r="W1393">
        <v>582.20000000000005</v>
      </c>
      <c r="X1393">
        <v>88239</v>
      </c>
      <c r="Y1393" t="s">
        <v>3218</v>
      </c>
    </row>
    <row r="1394" spans="1:25" x14ac:dyDescent="0.2">
      <c r="A1394">
        <v>3079</v>
      </c>
      <c r="B1394" t="s">
        <v>295</v>
      </c>
      <c r="C1394" t="s">
        <v>92</v>
      </c>
      <c r="D1394">
        <v>7.0000000000000007E-2</v>
      </c>
      <c r="E1394">
        <v>300.97000000000003</v>
      </c>
      <c r="F1394">
        <v>7.18</v>
      </c>
      <c r="G1394" t="s">
        <v>14</v>
      </c>
      <c r="H1394" t="s">
        <v>3</v>
      </c>
      <c r="I1394" t="s">
        <v>16</v>
      </c>
      <c r="J1394" t="s">
        <v>17</v>
      </c>
      <c r="K1394" t="s">
        <v>49</v>
      </c>
      <c r="L1394" t="s">
        <v>2185</v>
      </c>
      <c r="M1394">
        <v>0.48</v>
      </c>
      <c r="N1394" t="s">
        <v>8</v>
      </c>
      <c r="O1394" t="s">
        <v>87</v>
      </c>
      <c r="P1394" t="s">
        <v>296</v>
      </c>
      <c r="Q1394" t="s">
        <v>297</v>
      </c>
      <c r="R1394">
        <v>19112</v>
      </c>
      <c r="S1394">
        <v>42131</v>
      </c>
      <c r="T1394">
        <v>42133</v>
      </c>
      <c r="U1394">
        <v>-807.59</v>
      </c>
      <c r="V1394">
        <v>7</v>
      </c>
      <c r="W1394">
        <v>2037.69</v>
      </c>
      <c r="X1394">
        <v>41253</v>
      </c>
      <c r="Y1394" t="s">
        <v>3218</v>
      </c>
    </row>
    <row r="1395" spans="1:25" x14ac:dyDescent="0.2">
      <c r="A1395">
        <v>2187</v>
      </c>
      <c r="B1395" t="s">
        <v>2425</v>
      </c>
      <c r="C1395" t="s">
        <v>13</v>
      </c>
      <c r="D1395">
        <v>0.09</v>
      </c>
      <c r="E1395">
        <v>16.98</v>
      </c>
      <c r="F1395">
        <v>12.39</v>
      </c>
      <c r="G1395" t="s">
        <v>14</v>
      </c>
      <c r="H1395" t="s">
        <v>70</v>
      </c>
      <c r="I1395" t="s">
        <v>24</v>
      </c>
      <c r="J1395" t="s">
        <v>321</v>
      </c>
      <c r="K1395" t="s">
        <v>49</v>
      </c>
      <c r="L1395" t="s">
        <v>2426</v>
      </c>
      <c r="M1395">
        <v>0.35</v>
      </c>
      <c r="N1395" t="s">
        <v>8</v>
      </c>
      <c r="O1395" t="s">
        <v>28</v>
      </c>
      <c r="P1395" t="s">
        <v>56</v>
      </c>
      <c r="Q1395" t="s">
        <v>2427</v>
      </c>
      <c r="R1395">
        <v>64055</v>
      </c>
      <c r="S1395">
        <v>42132</v>
      </c>
      <c r="T1395">
        <v>42134</v>
      </c>
      <c r="U1395">
        <v>-48.57</v>
      </c>
      <c r="V1395">
        <v>5</v>
      </c>
      <c r="W1395">
        <v>86.8</v>
      </c>
      <c r="X1395">
        <v>89440</v>
      </c>
      <c r="Y1395" t="s">
        <v>3216</v>
      </c>
    </row>
    <row r="1396" spans="1:25" x14ac:dyDescent="0.2">
      <c r="A1396">
        <v>2189</v>
      </c>
      <c r="B1396" t="s">
        <v>2428</v>
      </c>
      <c r="C1396" t="s">
        <v>13</v>
      </c>
      <c r="D1396">
        <v>0.09</v>
      </c>
      <c r="E1396">
        <v>16.98</v>
      </c>
      <c r="F1396">
        <v>12.39</v>
      </c>
      <c r="G1396" t="s">
        <v>14</v>
      </c>
      <c r="H1396" t="s">
        <v>70</v>
      </c>
      <c r="I1396" t="s">
        <v>24</v>
      </c>
      <c r="J1396" t="s">
        <v>321</v>
      </c>
      <c r="K1396" t="s">
        <v>49</v>
      </c>
      <c r="L1396" t="s">
        <v>2426</v>
      </c>
      <c r="M1396">
        <v>0.35</v>
      </c>
      <c r="N1396" t="s">
        <v>8</v>
      </c>
      <c r="O1396" t="s">
        <v>87</v>
      </c>
      <c r="P1396" t="s">
        <v>88</v>
      </c>
      <c r="Q1396" t="s">
        <v>89</v>
      </c>
      <c r="R1396">
        <v>10177</v>
      </c>
      <c r="S1396">
        <v>42132</v>
      </c>
      <c r="T1396">
        <v>42134</v>
      </c>
      <c r="U1396">
        <v>-48.57</v>
      </c>
      <c r="V1396">
        <v>22</v>
      </c>
      <c r="W1396">
        <v>381.91</v>
      </c>
      <c r="X1396">
        <v>7364</v>
      </c>
      <c r="Y1396" t="s">
        <v>3218</v>
      </c>
    </row>
    <row r="1397" spans="1:25" x14ac:dyDescent="0.2">
      <c r="A1397">
        <v>2063</v>
      </c>
      <c r="B1397" t="s">
        <v>2429</v>
      </c>
      <c r="C1397" t="s">
        <v>23</v>
      </c>
      <c r="D1397">
        <v>0.06</v>
      </c>
      <c r="E1397">
        <v>300.97000000000003</v>
      </c>
      <c r="F1397">
        <v>7.18</v>
      </c>
      <c r="G1397" t="s">
        <v>14</v>
      </c>
      <c r="H1397" t="s">
        <v>70</v>
      </c>
      <c r="I1397" t="s">
        <v>16</v>
      </c>
      <c r="J1397" t="s">
        <v>17</v>
      </c>
      <c r="K1397" t="s">
        <v>49</v>
      </c>
      <c r="L1397" t="s">
        <v>2185</v>
      </c>
      <c r="M1397">
        <v>0.48</v>
      </c>
      <c r="N1397" t="s">
        <v>8</v>
      </c>
      <c r="O1397" t="s">
        <v>9</v>
      </c>
      <c r="P1397" t="s">
        <v>218</v>
      </c>
      <c r="Q1397" t="s">
        <v>2430</v>
      </c>
      <c r="R1397">
        <v>23602</v>
      </c>
      <c r="S1397">
        <v>42132</v>
      </c>
      <c r="T1397">
        <v>42132</v>
      </c>
      <c r="U1397">
        <v>-729.98800000000006</v>
      </c>
      <c r="V1397">
        <v>1</v>
      </c>
      <c r="W1397">
        <v>291.39999999999998</v>
      </c>
      <c r="X1397">
        <v>87147</v>
      </c>
      <c r="Y1397" t="s">
        <v>3215</v>
      </c>
    </row>
    <row r="1398" spans="1:25" x14ac:dyDescent="0.2">
      <c r="A1398">
        <v>2880</v>
      </c>
      <c r="B1398" t="s">
        <v>1879</v>
      </c>
      <c r="C1398" t="s">
        <v>23</v>
      </c>
      <c r="D1398">
        <v>0.09</v>
      </c>
      <c r="E1398">
        <v>243.98</v>
      </c>
      <c r="F1398">
        <v>43.32</v>
      </c>
      <c r="G1398" t="s">
        <v>2</v>
      </c>
      <c r="H1398" t="s">
        <v>3</v>
      </c>
      <c r="I1398" t="s">
        <v>4</v>
      </c>
      <c r="J1398" t="s">
        <v>85</v>
      </c>
      <c r="K1398" t="s">
        <v>33</v>
      </c>
      <c r="L1398" t="s">
        <v>211</v>
      </c>
      <c r="M1398">
        <v>0.55000000000000004</v>
      </c>
      <c r="N1398" t="s">
        <v>8</v>
      </c>
      <c r="O1398" t="s">
        <v>9</v>
      </c>
      <c r="P1398" t="s">
        <v>99</v>
      </c>
      <c r="Q1398" t="s">
        <v>1880</v>
      </c>
      <c r="R1398">
        <v>33160</v>
      </c>
      <c r="S1398">
        <v>42132</v>
      </c>
      <c r="T1398">
        <v>42137</v>
      </c>
      <c r="U1398">
        <v>1059.288</v>
      </c>
      <c r="V1398">
        <v>25</v>
      </c>
      <c r="W1398">
        <v>5587.89</v>
      </c>
      <c r="X1398">
        <v>88627</v>
      </c>
      <c r="Y1398" t="s">
        <v>3215</v>
      </c>
    </row>
    <row r="1399" spans="1:25" x14ac:dyDescent="0.2">
      <c r="A1399">
        <v>2991</v>
      </c>
      <c r="B1399" t="s">
        <v>2431</v>
      </c>
      <c r="C1399" t="s">
        <v>23</v>
      </c>
      <c r="D1399">
        <v>0.05</v>
      </c>
      <c r="E1399">
        <v>70.97</v>
      </c>
      <c r="F1399">
        <v>3.5</v>
      </c>
      <c r="G1399" t="s">
        <v>14</v>
      </c>
      <c r="H1399" t="s">
        <v>47</v>
      </c>
      <c r="I1399" t="s">
        <v>24</v>
      </c>
      <c r="J1399" t="s">
        <v>71</v>
      </c>
      <c r="K1399" t="s">
        <v>49</v>
      </c>
      <c r="L1399" t="s">
        <v>2153</v>
      </c>
      <c r="M1399">
        <v>0.59</v>
      </c>
      <c r="N1399" t="s">
        <v>8</v>
      </c>
      <c r="O1399" t="s">
        <v>28</v>
      </c>
      <c r="P1399" t="s">
        <v>333</v>
      </c>
      <c r="Q1399" t="s">
        <v>2432</v>
      </c>
      <c r="R1399">
        <v>53402</v>
      </c>
      <c r="S1399">
        <v>42132</v>
      </c>
      <c r="T1399">
        <v>42137</v>
      </c>
      <c r="U1399">
        <v>18.218</v>
      </c>
      <c r="V1399">
        <v>2</v>
      </c>
      <c r="W1399">
        <v>141.59</v>
      </c>
      <c r="X1399">
        <v>91466</v>
      </c>
      <c r="Y1399" t="s">
        <v>3216</v>
      </c>
    </row>
    <row r="1400" spans="1:25" x14ac:dyDescent="0.2">
      <c r="A1400">
        <v>2992</v>
      </c>
      <c r="B1400" t="s">
        <v>2433</v>
      </c>
      <c r="C1400" t="s">
        <v>23</v>
      </c>
      <c r="D1400">
        <v>0</v>
      </c>
      <c r="E1400">
        <v>5.28</v>
      </c>
      <c r="F1400">
        <v>6.26</v>
      </c>
      <c r="G1400" t="s">
        <v>14</v>
      </c>
      <c r="H1400" t="s">
        <v>47</v>
      </c>
      <c r="I1400" t="s">
        <v>24</v>
      </c>
      <c r="J1400" t="s">
        <v>64</v>
      </c>
      <c r="K1400" t="s">
        <v>49</v>
      </c>
      <c r="L1400" t="s">
        <v>2434</v>
      </c>
      <c r="M1400">
        <v>0.4</v>
      </c>
      <c r="N1400" t="s">
        <v>8</v>
      </c>
      <c r="O1400" t="s">
        <v>28</v>
      </c>
      <c r="P1400" t="s">
        <v>333</v>
      </c>
      <c r="Q1400" t="s">
        <v>2435</v>
      </c>
      <c r="R1400">
        <v>53081</v>
      </c>
      <c r="S1400">
        <v>42132</v>
      </c>
      <c r="T1400">
        <v>42139</v>
      </c>
      <c r="U1400">
        <v>25.058</v>
      </c>
      <c r="V1400">
        <v>36</v>
      </c>
      <c r="W1400">
        <v>203.05</v>
      </c>
      <c r="X1400">
        <v>91466</v>
      </c>
      <c r="Y1400" t="s">
        <v>3216</v>
      </c>
    </row>
    <row r="1401" spans="1:25" x14ac:dyDescent="0.2">
      <c r="A1401">
        <v>453</v>
      </c>
      <c r="B1401" t="s">
        <v>2436</v>
      </c>
      <c r="C1401" t="s">
        <v>46</v>
      </c>
      <c r="D1401">
        <v>0.03</v>
      </c>
      <c r="E1401">
        <v>29.34</v>
      </c>
      <c r="F1401">
        <v>7.87</v>
      </c>
      <c r="G1401" t="s">
        <v>14</v>
      </c>
      <c r="H1401" t="s">
        <v>70</v>
      </c>
      <c r="I1401" t="s">
        <v>4</v>
      </c>
      <c r="J1401" t="s">
        <v>102</v>
      </c>
      <c r="K1401" t="s">
        <v>49</v>
      </c>
      <c r="L1401" t="s">
        <v>1636</v>
      </c>
      <c r="M1401">
        <v>0.54</v>
      </c>
      <c r="N1401" t="s">
        <v>8</v>
      </c>
      <c r="O1401" t="s">
        <v>35</v>
      </c>
      <c r="P1401" t="s">
        <v>66</v>
      </c>
      <c r="Q1401" t="s">
        <v>2437</v>
      </c>
      <c r="R1401">
        <v>95032</v>
      </c>
      <c r="S1401">
        <v>42132</v>
      </c>
      <c r="T1401">
        <v>42134</v>
      </c>
      <c r="U1401">
        <v>-41.32</v>
      </c>
      <c r="V1401">
        <v>1</v>
      </c>
      <c r="W1401">
        <v>32.4</v>
      </c>
      <c r="X1401">
        <v>86011</v>
      </c>
      <c r="Y1401" t="s">
        <v>3217</v>
      </c>
    </row>
    <row r="1402" spans="1:25" x14ac:dyDescent="0.2">
      <c r="A1402">
        <v>1028</v>
      </c>
      <c r="B1402" t="s">
        <v>1888</v>
      </c>
      <c r="C1402" t="s">
        <v>46</v>
      </c>
      <c r="D1402">
        <v>0.05</v>
      </c>
      <c r="E1402">
        <v>83.1</v>
      </c>
      <c r="F1402">
        <v>6.13</v>
      </c>
      <c r="G1402" t="s">
        <v>63</v>
      </c>
      <c r="H1402" t="s">
        <v>3</v>
      </c>
      <c r="I1402" t="s">
        <v>16</v>
      </c>
      <c r="J1402" t="s">
        <v>17</v>
      </c>
      <c r="K1402" t="s">
        <v>49</v>
      </c>
      <c r="L1402" t="s">
        <v>2438</v>
      </c>
      <c r="M1402">
        <v>0.45</v>
      </c>
      <c r="N1402" t="s">
        <v>8</v>
      </c>
      <c r="O1402" t="s">
        <v>87</v>
      </c>
      <c r="P1402" t="s">
        <v>88</v>
      </c>
      <c r="Q1402" t="s">
        <v>1890</v>
      </c>
      <c r="R1402">
        <v>11725</v>
      </c>
      <c r="S1402">
        <v>42132</v>
      </c>
      <c r="T1402">
        <v>42133</v>
      </c>
      <c r="U1402">
        <v>1152.5277000000001</v>
      </c>
      <c r="V1402">
        <v>20</v>
      </c>
      <c r="W1402">
        <v>1670.33</v>
      </c>
      <c r="X1402">
        <v>89007</v>
      </c>
      <c r="Y1402" t="s">
        <v>3218</v>
      </c>
    </row>
    <row r="1403" spans="1:25" x14ac:dyDescent="0.2">
      <c r="A1403">
        <v>1080</v>
      </c>
      <c r="B1403" t="s">
        <v>2439</v>
      </c>
      <c r="C1403" t="s">
        <v>46</v>
      </c>
      <c r="D1403">
        <v>0.08</v>
      </c>
      <c r="E1403">
        <v>13.9</v>
      </c>
      <c r="F1403">
        <v>7.59</v>
      </c>
      <c r="G1403" t="s">
        <v>14</v>
      </c>
      <c r="H1403" t="s">
        <v>70</v>
      </c>
      <c r="I1403" t="s">
        <v>24</v>
      </c>
      <c r="J1403" t="s">
        <v>544</v>
      </c>
      <c r="K1403" t="s">
        <v>18</v>
      </c>
      <c r="L1403" t="s">
        <v>2440</v>
      </c>
      <c r="M1403">
        <v>0.56000000000000005</v>
      </c>
      <c r="N1403" t="s">
        <v>8</v>
      </c>
      <c r="O1403" t="s">
        <v>28</v>
      </c>
      <c r="P1403" t="s">
        <v>79</v>
      </c>
      <c r="Q1403" t="s">
        <v>2441</v>
      </c>
      <c r="R1403">
        <v>60174</v>
      </c>
      <c r="S1403">
        <v>42132</v>
      </c>
      <c r="T1403">
        <v>42133</v>
      </c>
      <c r="U1403">
        <v>9.8620000000000001</v>
      </c>
      <c r="V1403">
        <v>14</v>
      </c>
      <c r="W1403">
        <v>196.41</v>
      </c>
      <c r="X1403">
        <v>88461</v>
      </c>
      <c r="Y1403" t="s">
        <v>3216</v>
      </c>
    </row>
    <row r="1404" spans="1:25" x14ac:dyDescent="0.2">
      <c r="A1404">
        <v>2882</v>
      </c>
      <c r="B1404" t="s">
        <v>647</v>
      </c>
      <c r="C1404" t="s">
        <v>1</v>
      </c>
      <c r="D1404">
        <v>0.05</v>
      </c>
      <c r="E1404">
        <v>6.48</v>
      </c>
      <c r="F1404">
        <v>8.73</v>
      </c>
      <c r="G1404" t="s">
        <v>14</v>
      </c>
      <c r="H1404" t="s">
        <v>15</v>
      </c>
      <c r="I1404" t="s">
        <v>24</v>
      </c>
      <c r="J1404" t="s">
        <v>64</v>
      </c>
      <c r="K1404" t="s">
        <v>49</v>
      </c>
      <c r="L1404" t="s">
        <v>134</v>
      </c>
      <c r="M1404">
        <v>0.37</v>
      </c>
      <c r="N1404" t="s">
        <v>8</v>
      </c>
      <c r="O1404" t="s">
        <v>9</v>
      </c>
      <c r="P1404" t="s">
        <v>73</v>
      </c>
      <c r="Q1404" t="s">
        <v>649</v>
      </c>
      <c r="R1404">
        <v>28206</v>
      </c>
      <c r="S1404">
        <v>42133</v>
      </c>
      <c r="T1404">
        <v>42133</v>
      </c>
      <c r="U1404">
        <v>-160.38470000000001</v>
      </c>
      <c r="V1404">
        <v>35</v>
      </c>
      <c r="W1404">
        <v>232.5</v>
      </c>
      <c r="X1404">
        <v>4839</v>
      </c>
      <c r="Y1404" t="s">
        <v>3215</v>
      </c>
    </row>
    <row r="1405" spans="1:25" x14ac:dyDescent="0.2">
      <c r="A1405">
        <v>2883</v>
      </c>
      <c r="B1405" t="s">
        <v>2442</v>
      </c>
      <c r="C1405" t="s">
        <v>1</v>
      </c>
      <c r="D1405">
        <v>0.05</v>
      </c>
      <c r="E1405">
        <v>6.48</v>
      </c>
      <c r="F1405">
        <v>8.73</v>
      </c>
      <c r="G1405" t="s">
        <v>14</v>
      </c>
      <c r="H1405" t="s">
        <v>15</v>
      </c>
      <c r="I1405" t="s">
        <v>24</v>
      </c>
      <c r="J1405" t="s">
        <v>64</v>
      </c>
      <c r="K1405" t="s">
        <v>49</v>
      </c>
      <c r="L1405" t="s">
        <v>134</v>
      </c>
      <c r="M1405">
        <v>0.37</v>
      </c>
      <c r="N1405" t="s">
        <v>8</v>
      </c>
      <c r="O1405" t="s">
        <v>87</v>
      </c>
      <c r="P1405" t="s">
        <v>293</v>
      </c>
      <c r="Q1405" t="s">
        <v>1451</v>
      </c>
      <c r="R1405">
        <v>44070</v>
      </c>
      <c r="S1405">
        <v>42133</v>
      </c>
      <c r="T1405">
        <v>42133</v>
      </c>
      <c r="U1405">
        <v>-120.59</v>
      </c>
      <c r="V1405">
        <v>9</v>
      </c>
      <c r="W1405">
        <v>59.79</v>
      </c>
      <c r="X1405">
        <v>87632</v>
      </c>
      <c r="Y1405" t="s">
        <v>3218</v>
      </c>
    </row>
    <row r="1406" spans="1:25" x14ac:dyDescent="0.2">
      <c r="A1406">
        <v>62</v>
      </c>
      <c r="B1406" t="s">
        <v>2443</v>
      </c>
      <c r="C1406" t="s">
        <v>13</v>
      </c>
      <c r="D1406">
        <v>0.02</v>
      </c>
      <c r="E1406">
        <v>5.98</v>
      </c>
      <c r="F1406">
        <v>5.15</v>
      </c>
      <c r="G1406" t="s">
        <v>14</v>
      </c>
      <c r="H1406" t="s">
        <v>70</v>
      </c>
      <c r="I1406" t="s">
        <v>24</v>
      </c>
      <c r="J1406" t="s">
        <v>64</v>
      </c>
      <c r="K1406" t="s">
        <v>49</v>
      </c>
      <c r="L1406" t="s">
        <v>2444</v>
      </c>
      <c r="M1406">
        <v>0.36</v>
      </c>
      <c r="N1406" t="s">
        <v>8</v>
      </c>
      <c r="O1406" t="s">
        <v>28</v>
      </c>
      <c r="P1406" t="s">
        <v>163</v>
      </c>
      <c r="Q1406" t="s">
        <v>2445</v>
      </c>
      <c r="R1406">
        <v>78664</v>
      </c>
      <c r="S1406">
        <v>42133</v>
      </c>
      <c r="T1406">
        <v>42135</v>
      </c>
      <c r="U1406">
        <v>2.14</v>
      </c>
      <c r="V1406">
        <v>3</v>
      </c>
      <c r="W1406">
        <v>22.85</v>
      </c>
      <c r="X1406">
        <v>87407</v>
      </c>
      <c r="Y1406" t="s">
        <v>3216</v>
      </c>
    </row>
    <row r="1407" spans="1:25" x14ac:dyDescent="0.2">
      <c r="A1407">
        <v>1650</v>
      </c>
      <c r="B1407" t="s">
        <v>2446</v>
      </c>
      <c r="C1407" t="s">
        <v>13</v>
      </c>
      <c r="D1407">
        <v>0.05</v>
      </c>
      <c r="E1407">
        <v>6.48</v>
      </c>
      <c r="F1407">
        <v>2.74</v>
      </c>
      <c r="G1407" t="s">
        <v>14</v>
      </c>
      <c r="H1407" t="s">
        <v>70</v>
      </c>
      <c r="I1407" t="s">
        <v>16</v>
      </c>
      <c r="J1407" t="s">
        <v>17</v>
      </c>
      <c r="K1407" t="s">
        <v>18</v>
      </c>
      <c r="L1407" t="s">
        <v>2447</v>
      </c>
      <c r="M1407">
        <v>0.71</v>
      </c>
      <c r="N1407" t="s">
        <v>8</v>
      </c>
      <c r="O1407" t="s">
        <v>9</v>
      </c>
      <c r="P1407" t="s">
        <v>73</v>
      </c>
      <c r="Q1407" t="s">
        <v>2448</v>
      </c>
      <c r="R1407">
        <v>27203</v>
      </c>
      <c r="S1407">
        <v>42133</v>
      </c>
      <c r="T1407">
        <v>42133</v>
      </c>
      <c r="U1407">
        <v>15.096</v>
      </c>
      <c r="V1407">
        <v>15</v>
      </c>
      <c r="W1407">
        <v>94.27</v>
      </c>
      <c r="X1407">
        <v>91042</v>
      </c>
      <c r="Y1407" t="s">
        <v>3215</v>
      </c>
    </row>
    <row r="1408" spans="1:25" x14ac:dyDescent="0.2">
      <c r="A1408">
        <v>1650</v>
      </c>
      <c r="B1408" t="s">
        <v>2446</v>
      </c>
      <c r="C1408" t="s">
        <v>13</v>
      </c>
      <c r="D1408">
        <v>0.09</v>
      </c>
      <c r="E1408">
        <v>12.53</v>
      </c>
      <c r="F1408">
        <v>0.5</v>
      </c>
      <c r="G1408" t="s">
        <v>14</v>
      </c>
      <c r="H1408" t="s">
        <v>70</v>
      </c>
      <c r="I1408" t="s">
        <v>24</v>
      </c>
      <c r="J1408" t="s">
        <v>128</v>
      </c>
      <c r="K1408" t="s">
        <v>49</v>
      </c>
      <c r="L1408" t="s">
        <v>2043</v>
      </c>
      <c r="M1408">
        <v>0.38</v>
      </c>
      <c r="N1408" t="s">
        <v>8</v>
      </c>
      <c r="O1408" t="s">
        <v>9</v>
      </c>
      <c r="P1408" t="s">
        <v>73</v>
      </c>
      <c r="Q1408" t="s">
        <v>2448</v>
      </c>
      <c r="R1408">
        <v>27203</v>
      </c>
      <c r="S1408">
        <v>42133</v>
      </c>
      <c r="T1408">
        <v>42134</v>
      </c>
      <c r="U1408">
        <v>14.9124</v>
      </c>
      <c r="V1408">
        <v>7</v>
      </c>
      <c r="W1408">
        <v>82.21</v>
      </c>
      <c r="X1408">
        <v>91042</v>
      </c>
      <c r="Y1408" t="s">
        <v>3215</v>
      </c>
    </row>
    <row r="1409" spans="1:25" x14ac:dyDescent="0.2">
      <c r="A1409">
        <v>1650</v>
      </c>
      <c r="B1409" t="s">
        <v>2446</v>
      </c>
      <c r="C1409" t="s">
        <v>13</v>
      </c>
      <c r="D1409">
        <v>0.08</v>
      </c>
      <c r="E1409">
        <v>65.989999999999995</v>
      </c>
      <c r="F1409">
        <v>8.99</v>
      </c>
      <c r="G1409" t="s">
        <v>63</v>
      </c>
      <c r="H1409" t="s">
        <v>70</v>
      </c>
      <c r="I1409" t="s">
        <v>16</v>
      </c>
      <c r="J1409" t="s">
        <v>111</v>
      </c>
      <c r="K1409" t="s">
        <v>49</v>
      </c>
      <c r="L1409" t="s">
        <v>1588</v>
      </c>
      <c r="M1409">
        <v>0.55000000000000004</v>
      </c>
      <c r="N1409" t="s">
        <v>8</v>
      </c>
      <c r="O1409" t="s">
        <v>9</v>
      </c>
      <c r="P1409" t="s">
        <v>73</v>
      </c>
      <c r="Q1409" t="s">
        <v>2448</v>
      </c>
      <c r="R1409">
        <v>27203</v>
      </c>
      <c r="S1409">
        <v>42133</v>
      </c>
      <c r="T1409">
        <v>42135</v>
      </c>
      <c r="U1409">
        <v>-135.226</v>
      </c>
      <c r="V1409">
        <v>8</v>
      </c>
      <c r="W1409">
        <v>417.47</v>
      </c>
      <c r="X1409">
        <v>91042</v>
      </c>
      <c r="Y1409" t="s">
        <v>3215</v>
      </c>
    </row>
    <row r="1410" spans="1:25" x14ac:dyDescent="0.2">
      <c r="A1410">
        <v>43</v>
      </c>
      <c r="B1410" t="s">
        <v>2449</v>
      </c>
      <c r="C1410" t="s">
        <v>13</v>
      </c>
      <c r="D1410">
        <v>0</v>
      </c>
      <c r="E1410">
        <v>99.99</v>
      </c>
      <c r="F1410">
        <v>19.989999999999998</v>
      </c>
      <c r="G1410" t="s">
        <v>14</v>
      </c>
      <c r="H1410" t="s">
        <v>15</v>
      </c>
      <c r="I1410" t="s">
        <v>16</v>
      </c>
      <c r="J1410" t="s">
        <v>32</v>
      </c>
      <c r="K1410" t="s">
        <v>49</v>
      </c>
      <c r="L1410" t="s">
        <v>1538</v>
      </c>
      <c r="M1410">
        <v>0.52</v>
      </c>
      <c r="N1410" t="s">
        <v>8</v>
      </c>
      <c r="O1410" t="s">
        <v>35</v>
      </c>
      <c r="P1410" t="s">
        <v>42</v>
      </c>
      <c r="Q1410" t="s">
        <v>818</v>
      </c>
      <c r="R1410">
        <v>98052</v>
      </c>
      <c r="S1410">
        <v>42134</v>
      </c>
      <c r="T1410">
        <v>42135</v>
      </c>
      <c r="U1410">
        <v>25.913820000000001</v>
      </c>
      <c r="V1410">
        <v>6</v>
      </c>
      <c r="W1410">
        <v>647.07000000000005</v>
      </c>
      <c r="X1410">
        <v>91454</v>
      </c>
      <c r="Y1410" t="s">
        <v>3217</v>
      </c>
    </row>
    <row r="1411" spans="1:25" x14ac:dyDescent="0.2">
      <c r="A1411">
        <v>1778</v>
      </c>
      <c r="B1411" t="s">
        <v>2450</v>
      </c>
      <c r="C1411" t="s">
        <v>13</v>
      </c>
      <c r="D1411">
        <v>0.06</v>
      </c>
      <c r="E1411">
        <v>13.99</v>
      </c>
      <c r="F1411">
        <v>7.51</v>
      </c>
      <c r="G1411" t="s">
        <v>14</v>
      </c>
      <c r="H1411" t="s">
        <v>15</v>
      </c>
      <c r="I1411" t="s">
        <v>16</v>
      </c>
      <c r="J1411" t="s">
        <v>32</v>
      </c>
      <c r="K1411" t="s">
        <v>120</v>
      </c>
      <c r="L1411" t="s">
        <v>1052</v>
      </c>
      <c r="M1411">
        <v>0.39</v>
      </c>
      <c r="N1411" t="s">
        <v>8</v>
      </c>
      <c r="O1411" t="s">
        <v>28</v>
      </c>
      <c r="P1411" t="s">
        <v>29</v>
      </c>
      <c r="Q1411" t="s">
        <v>2451</v>
      </c>
      <c r="R1411">
        <v>47906</v>
      </c>
      <c r="S1411">
        <v>42134</v>
      </c>
      <c r="T1411">
        <v>42136</v>
      </c>
      <c r="U1411">
        <v>6.4832400000000003</v>
      </c>
      <c r="V1411">
        <v>21</v>
      </c>
      <c r="W1411">
        <v>287.99</v>
      </c>
      <c r="X1411">
        <v>89943</v>
      </c>
      <c r="Y1411" t="s">
        <v>3216</v>
      </c>
    </row>
    <row r="1412" spans="1:25" x14ac:dyDescent="0.2">
      <c r="A1412">
        <v>1778</v>
      </c>
      <c r="B1412" t="s">
        <v>2450</v>
      </c>
      <c r="C1412" t="s">
        <v>13</v>
      </c>
      <c r="D1412">
        <v>0.06</v>
      </c>
      <c r="E1412">
        <v>15.04</v>
      </c>
      <c r="F1412">
        <v>1.97</v>
      </c>
      <c r="G1412" t="s">
        <v>14</v>
      </c>
      <c r="H1412" t="s">
        <v>15</v>
      </c>
      <c r="I1412" t="s">
        <v>24</v>
      </c>
      <c r="J1412" t="s">
        <v>64</v>
      </c>
      <c r="K1412" t="s">
        <v>26</v>
      </c>
      <c r="L1412" t="s">
        <v>68</v>
      </c>
      <c r="M1412">
        <v>0.39</v>
      </c>
      <c r="N1412" t="s">
        <v>8</v>
      </c>
      <c r="O1412" t="s">
        <v>28</v>
      </c>
      <c r="P1412" t="s">
        <v>29</v>
      </c>
      <c r="Q1412" t="s">
        <v>2451</v>
      </c>
      <c r="R1412">
        <v>47906</v>
      </c>
      <c r="S1412">
        <v>42134</v>
      </c>
      <c r="T1412">
        <v>42134</v>
      </c>
      <c r="U1412">
        <v>2.3319999999999999</v>
      </c>
      <c r="V1412">
        <v>3</v>
      </c>
      <c r="W1412">
        <v>46.86</v>
      </c>
      <c r="X1412">
        <v>89943</v>
      </c>
      <c r="Y1412" t="s">
        <v>3216</v>
      </c>
    </row>
    <row r="1413" spans="1:25" x14ac:dyDescent="0.2">
      <c r="A1413">
        <v>3283</v>
      </c>
      <c r="B1413" t="s">
        <v>2220</v>
      </c>
      <c r="C1413" t="s">
        <v>13</v>
      </c>
      <c r="D1413">
        <v>0.03</v>
      </c>
      <c r="E1413">
        <v>17.48</v>
      </c>
      <c r="F1413">
        <v>1.99</v>
      </c>
      <c r="G1413" t="s">
        <v>14</v>
      </c>
      <c r="H1413" t="s">
        <v>70</v>
      </c>
      <c r="I1413" t="s">
        <v>16</v>
      </c>
      <c r="J1413" t="s">
        <v>17</v>
      </c>
      <c r="K1413" t="s">
        <v>18</v>
      </c>
      <c r="L1413" t="s">
        <v>98</v>
      </c>
      <c r="M1413">
        <v>0.45</v>
      </c>
      <c r="N1413" t="s">
        <v>8</v>
      </c>
      <c r="O1413" t="s">
        <v>9</v>
      </c>
      <c r="P1413" t="s">
        <v>99</v>
      </c>
      <c r="Q1413" t="s">
        <v>2221</v>
      </c>
      <c r="R1413">
        <v>33156</v>
      </c>
      <c r="S1413">
        <v>42134</v>
      </c>
      <c r="T1413">
        <v>42135</v>
      </c>
      <c r="U1413">
        <v>710.80740000000003</v>
      </c>
      <c r="V1413">
        <v>31</v>
      </c>
      <c r="W1413">
        <v>537.79999999999995</v>
      </c>
      <c r="X1413">
        <v>90753</v>
      </c>
      <c r="Y1413" t="s">
        <v>3215</v>
      </c>
    </row>
    <row r="1414" spans="1:25" x14ac:dyDescent="0.2">
      <c r="A1414">
        <v>995</v>
      </c>
      <c r="B1414" t="s">
        <v>2452</v>
      </c>
      <c r="C1414" t="s">
        <v>23</v>
      </c>
      <c r="D1414">
        <v>0.09</v>
      </c>
      <c r="E1414">
        <v>7.64</v>
      </c>
      <c r="F1414">
        <v>5.83</v>
      </c>
      <c r="G1414" t="s">
        <v>14</v>
      </c>
      <c r="H1414" t="s">
        <v>3</v>
      </c>
      <c r="I1414" t="s">
        <v>24</v>
      </c>
      <c r="J1414" t="s">
        <v>64</v>
      </c>
      <c r="K1414" t="s">
        <v>26</v>
      </c>
      <c r="L1414" t="s">
        <v>208</v>
      </c>
      <c r="M1414">
        <v>0.36</v>
      </c>
      <c r="N1414" t="s">
        <v>8</v>
      </c>
      <c r="O1414" t="s">
        <v>87</v>
      </c>
      <c r="P1414" t="s">
        <v>307</v>
      </c>
      <c r="Q1414" t="s">
        <v>2453</v>
      </c>
      <c r="R1414">
        <v>4070</v>
      </c>
      <c r="S1414">
        <v>42134</v>
      </c>
      <c r="T1414">
        <v>42139</v>
      </c>
      <c r="U1414">
        <v>4.032</v>
      </c>
      <c r="V1414">
        <v>9</v>
      </c>
      <c r="W1414">
        <v>72.83</v>
      </c>
      <c r="X1414">
        <v>89434</v>
      </c>
      <c r="Y1414" t="s">
        <v>3218</v>
      </c>
    </row>
    <row r="1415" spans="1:25" x14ac:dyDescent="0.2">
      <c r="A1415">
        <v>2820</v>
      </c>
      <c r="B1415" t="s">
        <v>471</v>
      </c>
      <c r="C1415" t="s">
        <v>23</v>
      </c>
      <c r="D1415">
        <v>0.08</v>
      </c>
      <c r="E1415">
        <v>6.48</v>
      </c>
      <c r="F1415">
        <v>2.74</v>
      </c>
      <c r="G1415" t="s">
        <v>14</v>
      </c>
      <c r="H1415" t="s">
        <v>47</v>
      </c>
      <c r="I1415" t="s">
        <v>16</v>
      </c>
      <c r="J1415" t="s">
        <v>17</v>
      </c>
      <c r="K1415" t="s">
        <v>18</v>
      </c>
      <c r="L1415" t="s">
        <v>2447</v>
      </c>
      <c r="M1415">
        <v>0.71</v>
      </c>
      <c r="N1415" t="s">
        <v>8</v>
      </c>
      <c r="O1415" t="s">
        <v>28</v>
      </c>
      <c r="P1415" t="s">
        <v>56</v>
      </c>
      <c r="Q1415" t="s">
        <v>473</v>
      </c>
      <c r="R1415">
        <v>63129</v>
      </c>
      <c r="S1415">
        <v>42134</v>
      </c>
      <c r="T1415">
        <v>42136</v>
      </c>
      <c r="U1415">
        <v>-82.64</v>
      </c>
      <c r="V1415">
        <v>18</v>
      </c>
      <c r="W1415">
        <v>113.68</v>
      </c>
      <c r="X1415">
        <v>87899</v>
      </c>
      <c r="Y1415" t="s">
        <v>3216</v>
      </c>
    </row>
    <row r="1416" spans="1:25" x14ac:dyDescent="0.2">
      <c r="A1416">
        <v>1709</v>
      </c>
      <c r="B1416" t="s">
        <v>660</v>
      </c>
      <c r="C1416" t="s">
        <v>92</v>
      </c>
      <c r="D1416">
        <v>0.04</v>
      </c>
      <c r="E1416">
        <v>95.43</v>
      </c>
      <c r="F1416">
        <v>19.989999999999998</v>
      </c>
      <c r="G1416" t="s">
        <v>14</v>
      </c>
      <c r="H1416" t="s">
        <v>3</v>
      </c>
      <c r="I1416" t="s">
        <v>24</v>
      </c>
      <c r="J1416" t="s">
        <v>54</v>
      </c>
      <c r="K1416" t="s">
        <v>49</v>
      </c>
      <c r="L1416" t="s">
        <v>1413</v>
      </c>
      <c r="M1416">
        <v>0.79</v>
      </c>
      <c r="N1416" t="s">
        <v>8</v>
      </c>
      <c r="O1416" t="s">
        <v>87</v>
      </c>
      <c r="P1416" t="s">
        <v>296</v>
      </c>
      <c r="Q1416" t="s">
        <v>662</v>
      </c>
      <c r="R1416">
        <v>19464</v>
      </c>
      <c r="S1416">
        <v>42134</v>
      </c>
      <c r="T1416">
        <v>42136</v>
      </c>
      <c r="U1416">
        <v>13.536</v>
      </c>
      <c r="V1416">
        <v>33</v>
      </c>
      <c r="W1416">
        <v>3251.76</v>
      </c>
      <c r="X1416">
        <v>88783</v>
      </c>
      <c r="Y1416" t="s">
        <v>3218</v>
      </c>
    </row>
    <row r="1417" spans="1:25" x14ac:dyDescent="0.2">
      <c r="A1417">
        <v>1595</v>
      </c>
      <c r="B1417" t="s">
        <v>2454</v>
      </c>
      <c r="C1417" t="s">
        <v>13</v>
      </c>
      <c r="D1417">
        <v>0.01</v>
      </c>
      <c r="E1417">
        <v>500.98</v>
      </c>
      <c r="F1417">
        <v>26</v>
      </c>
      <c r="G1417" t="s">
        <v>2</v>
      </c>
      <c r="H1417" t="s">
        <v>70</v>
      </c>
      <c r="I1417" t="s">
        <v>4</v>
      </c>
      <c r="J1417" t="s">
        <v>85</v>
      </c>
      <c r="K1417" t="s">
        <v>33</v>
      </c>
      <c r="L1417" t="s">
        <v>2272</v>
      </c>
      <c r="M1417">
        <v>0.6</v>
      </c>
      <c r="N1417" t="s">
        <v>8</v>
      </c>
      <c r="O1417" t="s">
        <v>87</v>
      </c>
      <c r="P1417" t="s">
        <v>879</v>
      </c>
      <c r="Q1417" t="s">
        <v>2455</v>
      </c>
      <c r="R1417">
        <v>25705</v>
      </c>
      <c r="S1417">
        <v>42135</v>
      </c>
      <c r="T1417">
        <v>42136</v>
      </c>
      <c r="U1417">
        <v>5078.5379999999996</v>
      </c>
      <c r="V1417">
        <v>14</v>
      </c>
      <c r="W1417">
        <v>7360.2</v>
      </c>
      <c r="X1417">
        <v>90796</v>
      </c>
      <c r="Y1417" t="s">
        <v>3218</v>
      </c>
    </row>
    <row r="1418" spans="1:25" x14ac:dyDescent="0.2">
      <c r="A1418">
        <v>1595</v>
      </c>
      <c r="B1418" t="s">
        <v>2454</v>
      </c>
      <c r="C1418" t="s">
        <v>13</v>
      </c>
      <c r="D1418">
        <v>0.08</v>
      </c>
      <c r="E1418">
        <v>9.77</v>
      </c>
      <c r="F1418">
        <v>6.02</v>
      </c>
      <c r="G1418" t="s">
        <v>14</v>
      </c>
      <c r="H1418" t="s">
        <v>70</v>
      </c>
      <c r="I1418" t="s">
        <v>4</v>
      </c>
      <c r="J1418" t="s">
        <v>102</v>
      </c>
      <c r="K1418" t="s">
        <v>120</v>
      </c>
      <c r="L1418" t="s">
        <v>2095</v>
      </c>
      <c r="M1418">
        <v>0.48</v>
      </c>
      <c r="N1418" t="s">
        <v>8</v>
      </c>
      <c r="O1418" t="s">
        <v>87</v>
      </c>
      <c r="P1418" t="s">
        <v>879</v>
      </c>
      <c r="Q1418" t="s">
        <v>2455</v>
      </c>
      <c r="R1418">
        <v>25705</v>
      </c>
      <c r="S1418">
        <v>42135</v>
      </c>
      <c r="T1418">
        <v>42136</v>
      </c>
      <c r="U1418">
        <v>23.276</v>
      </c>
      <c r="V1418">
        <v>9</v>
      </c>
      <c r="W1418">
        <v>89.06</v>
      </c>
      <c r="X1418">
        <v>90796</v>
      </c>
      <c r="Y1418" t="s">
        <v>3218</v>
      </c>
    </row>
    <row r="1419" spans="1:25" x14ac:dyDescent="0.2">
      <c r="A1419">
        <v>1595</v>
      </c>
      <c r="B1419" t="s">
        <v>2454</v>
      </c>
      <c r="C1419" t="s">
        <v>13</v>
      </c>
      <c r="D1419">
        <v>0.09</v>
      </c>
      <c r="E1419">
        <v>3.28</v>
      </c>
      <c r="F1419">
        <v>0.98</v>
      </c>
      <c r="G1419" t="s">
        <v>14</v>
      </c>
      <c r="H1419" t="s">
        <v>70</v>
      </c>
      <c r="I1419" t="s">
        <v>24</v>
      </c>
      <c r="J1419" t="s">
        <v>25</v>
      </c>
      <c r="K1419" t="s">
        <v>26</v>
      </c>
      <c r="L1419" t="s">
        <v>2456</v>
      </c>
      <c r="M1419">
        <v>0.59</v>
      </c>
      <c r="N1419" t="s">
        <v>8</v>
      </c>
      <c r="O1419" t="s">
        <v>87</v>
      </c>
      <c r="P1419" t="s">
        <v>879</v>
      </c>
      <c r="Q1419" t="s">
        <v>2455</v>
      </c>
      <c r="R1419">
        <v>25705</v>
      </c>
      <c r="S1419">
        <v>42135</v>
      </c>
      <c r="T1419">
        <v>42137</v>
      </c>
      <c r="U1419">
        <v>17.754000000000001</v>
      </c>
      <c r="V1419">
        <v>42</v>
      </c>
      <c r="W1419">
        <v>134.97</v>
      </c>
      <c r="X1419">
        <v>90796</v>
      </c>
      <c r="Y1419" t="s">
        <v>3218</v>
      </c>
    </row>
    <row r="1420" spans="1:25" x14ac:dyDescent="0.2">
      <c r="A1420">
        <v>1609</v>
      </c>
      <c r="B1420" t="s">
        <v>2457</v>
      </c>
      <c r="C1420" t="s">
        <v>13</v>
      </c>
      <c r="D1420">
        <v>0.03</v>
      </c>
      <c r="E1420">
        <v>2.16</v>
      </c>
      <c r="F1420">
        <v>6.05</v>
      </c>
      <c r="G1420" t="s">
        <v>14</v>
      </c>
      <c r="H1420" t="s">
        <v>15</v>
      </c>
      <c r="I1420" t="s">
        <v>24</v>
      </c>
      <c r="J1420" t="s">
        <v>48</v>
      </c>
      <c r="K1420" t="s">
        <v>49</v>
      </c>
      <c r="L1420" t="s">
        <v>872</v>
      </c>
      <c r="M1420">
        <v>0.37</v>
      </c>
      <c r="N1420" t="s">
        <v>8</v>
      </c>
      <c r="O1420" t="s">
        <v>35</v>
      </c>
      <c r="P1420" t="s">
        <v>66</v>
      </c>
      <c r="Q1420" t="s">
        <v>2458</v>
      </c>
      <c r="R1420">
        <v>95823</v>
      </c>
      <c r="S1420">
        <v>42135</v>
      </c>
      <c r="T1420">
        <v>42136</v>
      </c>
      <c r="U1420">
        <v>-90.585499999999996</v>
      </c>
      <c r="V1420">
        <v>7</v>
      </c>
      <c r="W1420">
        <v>17.309999999999999</v>
      </c>
      <c r="X1420">
        <v>87824</v>
      </c>
      <c r="Y1420" t="s">
        <v>3217</v>
      </c>
    </row>
    <row r="1421" spans="1:25" x14ac:dyDescent="0.2">
      <c r="A1421">
        <v>1609</v>
      </c>
      <c r="B1421" t="s">
        <v>2457</v>
      </c>
      <c r="C1421" t="s">
        <v>13</v>
      </c>
      <c r="D1421">
        <v>0.03</v>
      </c>
      <c r="E1421">
        <v>9.7100000000000009</v>
      </c>
      <c r="F1421">
        <v>9.4499999999999993</v>
      </c>
      <c r="G1421" t="s">
        <v>14</v>
      </c>
      <c r="H1421" t="s">
        <v>15</v>
      </c>
      <c r="I1421" t="s">
        <v>24</v>
      </c>
      <c r="J1421" t="s">
        <v>54</v>
      </c>
      <c r="K1421" t="s">
        <v>49</v>
      </c>
      <c r="L1421" t="s">
        <v>1179</v>
      </c>
      <c r="M1421">
        <v>0.6</v>
      </c>
      <c r="N1421" t="s">
        <v>8</v>
      </c>
      <c r="O1421" t="s">
        <v>35</v>
      </c>
      <c r="P1421" t="s">
        <v>66</v>
      </c>
      <c r="Q1421" t="s">
        <v>2458</v>
      </c>
      <c r="R1421">
        <v>95823</v>
      </c>
      <c r="S1421">
        <v>42135</v>
      </c>
      <c r="T1421">
        <v>42135</v>
      </c>
      <c r="U1421">
        <v>-36.9</v>
      </c>
      <c r="V1421">
        <v>2</v>
      </c>
      <c r="W1421">
        <v>23.56</v>
      </c>
      <c r="X1421">
        <v>87824</v>
      </c>
      <c r="Y1421" t="s">
        <v>3217</v>
      </c>
    </row>
    <row r="1422" spans="1:25" x14ac:dyDescent="0.2">
      <c r="A1422">
        <v>2464</v>
      </c>
      <c r="B1422" t="s">
        <v>631</v>
      </c>
      <c r="C1422" t="s">
        <v>13</v>
      </c>
      <c r="D1422">
        <v>0.09</v>
      </c>
      <c r="E1422">
        <v>1.74</v>
      </c>
      <c r="F1422">
        <v>4.08</v>
      </c>
      <c r="G1422" t="s">
        <v>63</v>
      </c>
      <c r="H1422" t="s">
        <v>15</v>
      </c>
      <c r="I1422" t="s">
        <v>4</v>
      </c>
      <c r="J1422" t="s">
        <v>102</v>
      </c>
      <c r="K1422" t="s">
        <v>18</v>
      </c>
      <c r="L1422" t="s">
        <v>746</v>
      </c>
      <c r="M1422">
        <v>0.53</v>
      </c>
      <c r="N1422" t="s">
        <v>8</v>
      </c>
      <c r="O1422" t="s">
        <v>9</v>
      </c>
      <c r="P1422" t="s">
        <v>144</v>
      </c>
      <c r="Q1422" t="s">
        <v>633</v>
      </c>
      <c r="R1422">
        <v>71111</v>
      </c>
      <c r="S1422">
        <v>42135</v>
      </c>
      <c r="T1422">
        <v>42137</v>
      </c>
      <c r="U1422">
        <v>608.26199999999994</v>
      </c>
      <c r="V1422">
        <v>4</v>
      </c>
      <c r="W1422">
        <v>10.41</v>
      </c>
      <c r="X1422">
        <v>88713</v>
      </c>
      <c r="Y1422" t="s">
        <v>3215</v>
      </c>
    </row>
    <row r="1423" spans="1:25" x14ac:dyDescent="0.2">
      <c r="A1423">
        <v>2464</v>
      </c>
      <c r="B1423" t="s">
        <v>631</v>
      </c>
      <c r="C1423" t="s">
        <v>13</v>
      </c>
      <c r="D1423">
        <v>0.08</v>
      </c>
      <c r="E1423">
        <v>227.55</v>
      </c>
      <c r="F1423">
        <v>32.479999999999997</v>
      </c>
      <c r="G1423" t="s">
        <v>2</v>
      </c>
      <c r="H1423" t="s">
        <v>15</v>
      </c>
      <c r="I1423" t="s">
        <v>4</v>
      </c>
      <c r="J1423" t="s">
        <v>5</v>
      </c>
      <c r="K1423" t="s">
        <v>6</v>
      </c>
      <c r="L1423" t="s">
        <v>2459</v>
      </c>
      <c r="M1423">
        <v>0.68</v>
      </c>
      <c r="N1423" t="s">
        <v>8</v>
      </c>
      <c r="O1423" t="s">
        <v>9</v>
      </c>
      <c r="P1423" t="s">
        <v>144</v>
      </c>
      <c r="Q1423" t="s">
        <v>633</v>
      </c>
      <c r="R1423">
        <v>71111</v>
      </c>
      <c r="S1423">
        <v>42135</v>
      </c>
      <c r="T1423">
        <v>42135</v>
      </c>
      <c r="U1423">
        <v>-570.16959999999995</v>
      </c>
      <c r="V1423">
        <v>16</v>
      </c>
      <c r="W1423">
        <v>2849.64</v>
      </c>
      <c r="X1423">
        <v>88713</v>
      </c>
      <c r="Y1423" t="s">
        <v>3215</v>
      </c>
    </row>
    <row r="1424" spans="1:25" x14ac:dyDescent="0.2">
      <c r="A1424">
        <v>1693</v>
      </c>
      <c r="B1424" t="s">
        <v>714</v>
      </c>
      <c r="C1424" t="s">
        <v>23</v>
      </c>
      <c r="D1424">
        <v>0.01</v>
      </c>
      <c r="E1424">
        <v>15.67</v>
      </c>
      <c r="F1424">
        <v>1.39</v>
      </c>
      <c r="G1424" t="s">
        <v>63</v>
      </c>
      <c r="H1424" t="s">
        <v>15</v>
      </c>
      <c r="I1424" t="s">
        <v>24</v>
      </c>
      <c r="J1424" t="s">
        <v>321</v>
      </c>
      <c r="K1424" t="s">
        <v>49</v>
      </c>
      <c r="L1424" t="s">
        <v>2460</v>
      </c>
      <c r="M1424">
        <v>0.38</v>
      </c>
      <c r="N1424" t="s">
        <v>8</v>
      </c>
      <c r="O1424" t="s">
        <v>9</v>
      </c>
      <c r="P1424" t="s">
        <v>218</v>
      </c>
      <c r="Q1424" t="s">
        <v>716</v>
      </c>
      <c r="R1424">
        <v>20190</v>
      </c>
      <c r="S1424">
        <v>42135</v>
      </c>
      <c r="T1424">
        <v>42135</v>
      </c>
      <c r="U1424">
        <v>-273.98</v>
      </c>
      <c r="V1424">
        <v>11</v>
      </c>
      <c r="W1424">
        <v>188.09</v>
      </c>
      <c r="X1424">
        <v>90190</v>
      </c>
      <c r="Y1424" t="s">
        <v>3215</v>
      </c>
    </row>
    <row r="1425" spans="1:25" x14ac:dyDescent="0.2">
      <c r="A1425">
        <v>2935</v>
      </c>
      <c r="B1425" t="s">
        <v>2461</v>
      </c>
      <c r="C1425" t="s">
        <v>23</v>
      </c>
      <c r="D1425">
        <v>0.02</v>
      </c>
      <c r="E1425">
        <v>3.8</v>
      </c>
      <c r="F1425">
        <v>1.49</v>
      </c>
      <c r="G1425" t="s">
        <v>14</v>
      </c>
      <c r="H1425" t="s">
        <v>3</v>
      </c>
      <c r="I1425" t="s">
        <v>24</v>
      </c>
      <c r="J1425" t="s">
        <v>48</v>
      </c>
      <c r="K1425" t="s">
        <v>49</v>
      </c>
      <c r="L1425" t="s">
        <v>1168</v>
      </c>
      <c r="M1425">
        <v>0.38</v>
      </c>
      <c r="N1425" t="s">
        <v>8</v>
      </c>
      <c r="O1425" t="s">
        <v>87</v>
      </c>
      <c r="P1425" t="s">
        <v>379</v>
      </c>
      <c r="Q1425" t="s">
        <v>764</v>
      </c>
      <c r="R1425">
        <v>2215</v>
      </c>
      <c r="S1425">
        <v>42135</v>
      </c>
      <c r="T1425">
        <v>42139</v>
      </c>
      <c r="U1425">
        <v>7.31</v>
      </c>
      <c r="V1425">
        <v>5</v>
      </c>
      <c r="W1425">
        <v>20.46</v>
      </c>
      <c r="X1425">
        <v>87617</v>
      </c>
      <c r="Y1425" t="s">
        <v>3218</v>
      </c>
    </row>
    <row r="1426" spans="1:25" x14ac:dyDescent="0.2">
      <c r="A1426">
        <v>1671</v>
      </c>
      <c r="B1426" t="s">
        <v>1042</v>
      </c>
      <c r="C1426" t="s">
        <v>1</v>
      </c>
      <c r="D1426">
        <v>0.03</v>
      </c>
      <c r="E1426">
        <v>223.98</v>
      </c>
      <c r="F1426">
        <v>15.01</v>
      </c>
      <c r="G1426" t="s">
        <v>14</v>
      </c>
      <c r="H1426" t="s">
        <v>3</v>
      </c>
      <c r="I1426" t="s">
        <v>24</v>
      </c>
      <c r="J1426" t="s">
        <v>48</v>
      </c>
      <c r="K1426" t="s">
        <v>49</v>
      </c>
      <c r="L1426" t="s">
        <v>2462</v>
      </c>
      <c r="M1426">
        <v>0.38</v>
      </c>
      <c r="N1426" t="s">
        <v>8</v>
      </c>
      <c r="O1426" t="s">
        <v>9</v>
      </c>
      <c r="P1426" t="s">
        <v>218</v>
      </c>
      <c r="Q1426" t="s">
        <v>1043</v>
      </c>
      <c r="R1426">
        <v>22015</v>
      </c>
      <c r="S1426">
        <v>42136</v>
      </c>
      <c r="T1426">
        <v>42137</v>
      </c>
      <c r="U1426">
        <v>0.69599999999999995</v>
      </c>
      <c r="V1426">
        <v>21</v>
      </c>
      <c r="W1426">
        <v>4881.84</v>
      </c>
      <c r="X1426">
        <v>86725</v>
      </c>
      <c r="Y1426" t="s">
        <v>3215</v>
      </c>
    </row>
    <row r="1427" spans="1:25" x14ac:dyDescent="0.2">
      <c r="A1427">
        <v>14</v>
      </c>
      <c r="B1427" t="s">
        <v>2463</v>
      </c>
      <c r="C1427" t="s">
        <v>92</v>
      </c>
      <c r="D1427">
        <v>0.09</v>
      </c>
      <c r="E1427">
        <v>78.69</v>
      </c>
      <c r="F1427">
        <v>19.989999999999998</v>
      </c>
      <c r="G1427" t="s">
        <v>14</v>
      </c>
      <c r="H1427" t="s">
        <v>3</v>
      </c>
      <c r="I1427" t="s">
        <v>4</v>
      </c>
      <c r="J1427" t="s">
        <v>102</v>
      </c>
      <c r="K1427" t="s">
        <v>49</v>
      </c>
      <c r="L1427" t="s">
        <v>1189</v>
      </c>
      <c r="M1427">
        <v>0.43</v>
      </c>
      <c r="N1427" t="s">
        <v>8</v>
      </c>
      <c r="O1427" t="s">
        <v>28</v>
      </c>
      <c r="P1427" t="s">
        <v>60</v>
      </c>
      <c r="Q1427" t="s">
        <v>61</v>
      </c>
      <c r="R1427">
        <v>55372</v>
      </c>
      <c r="S1427">
        <v>42136</v>
      </c>
      <c r="T1427">
        <v>42138</v>
      </c>
      <c r="U1427">
        <v>803.47050000000002</v>
      </c>
      <c r="V1427">
        <v>16</v>
      </c>
      <c r="W1427">
        <v>1164.45</v>
      </c>
      <c r="X1427">
        <v>86838</v>
      </c>
      <c r="Y1427" t="s">
        <v>3216</v>
      </c>
    </row>
    <row r="1428" spans="1:25" x14ac:dyDescent="0.2">
      <c r="A1428">
        <v>14</v>
      </c>
      <c r="B1428" t="s">
        <v>2463</v>
      </c>
      <c r="C1428" t="s">
        <v>92</v>
      </c>
      <c r="D1428">
        <v>0.08</v>
      </c>
      <c r="E1428">
        <v>3.28</v>
      </c>
      <c r="F1428">
        <v>2.31</v>
      </c>
      <c r="G1428" t="s">
        <v>14</v>
      </c>
      <c r="H1428" t="s">
        <v>3</v>
      </c>
      <c r="I1428" t="s">
        <v>24</v>
      </c>
      <c r="J1428" t="s">
        <v>25</v>
      </c>
      <c r="K1428" t="s">
        <v>26</v>
      </c>
      <c r="L1428" t="s">
        <v>2464</v>
      </c>
      <c r="M1428">
        <v>0.56000000000000005</v>
      </c>
      <c r="N1428" t="s">
        <v>8</v>
      </c>
      <c r="O1428" t="s">
        <v>28</v>
      </c>
      <c r="P1428" t="s">
        <v>60</v>
      </c>
      <c r="Q1428" t="s">
        <v>61</v>
      </c>
      <c r="R1428">
        <v>55372</v>
      </c>
      <c r="S1428">
        <v>42136</v>
      </c>
      <c r="T1428">
        <v>42137</v>
      </c>
      <c r="U1428">
        <v>-24.03</v>
      </c>
      <c r="V1428">
        <v>7</v>
      </c>
      <c r="W1428">
        <v>22.23</v>
      </c>
      <c r="X1428">
        <v>86838</v>
      </c>
      <c r="Y1428" t="s">
        <v>3216</v>
      </c>
    </row>
    <row r="1429" spans="1:25" x14ac:dyDescent="0.2">
      <c r="A1429">
        <v>14</v>
      </c>
      <c r="B1429" t="s">
        <v>2463</v>
      </c>
      <c r="C1429" t="s">
        <v>92</v>
      </c>
      <c r="D1429">
        <v>0.05</v>
      </c>
      <c r="E1429">
        <v>3.28</v>
      </c>
      <c r="F1429">
        <v>4.2</v>
      </c>
      <c r="G1429" t="s">
        <v>14</v>
      </c>
      <c r="H1429" t="s">
        <v>3</v>
      </c>
      <c r="I1429" t="s">
        <v>24</v>
      </c>
      <c r="J1429" t="s">
        <v>25</v>
      </c>
      <c r="K1429" t="s">
        <v>26</v>
      </c>
      <c r="L1429" t="s">
        <v>2465</v>
      </c>
      <c r="M1429">
        <v>0.56000000000000005</v>
      </c>
      <c r="N1429" t="s">
        <v>8</v>
      </c>
      <c r="O1429" t="s">
        <v>28</v>
      </c>
      <c r="P1429" t="s">
        <v>60</v>
      </c>
      <c r="Q1429" t="s">
        <v>61</v>
      </c>
      <c r="R1429">
        <v>55372</v>
      </c>
      <c r="S1429">
        <v>42136</v>
      </c>
      <c r="T1429">
        <v>42137</v>
      </c>
      <c r="U1429">
        <v>-37.03</v>
      </c>
      <c r="V1429">
        <v>4</v>
      </c>
      <c r="W1429">
        <v>13.99</v>
      </c>
      <c r="X1429">
        <v>86838</v>
      </c>
      <c r="Y1429" t="s">
        <v>3216</v>
      </c>
    </row>
    <row r="1430" spans="1:25" x14ac:dyDescent="0.2">
      <c r="A1430">
        <v>14</v>
      </c>
      <c r="B1430" t="s">
        <v>2463</v>
      </c>
      <c r="C1430" t="s">
        <v>92</v>
      </c>
      <c r="D1430">
        <v>0.05</v>
      </c>
      <c r="E1430">
        <v>3.58</v>
      </c>
      <c r="F1430">
        <v>1.63</v>
      </c>
      <c r="G1430" t="s">
        <v>14</v>
      </c>
      <c r="H1430" t="s">
        <v>3</v>
      </c>
      <c r="I1430" t="s">
        <v>24</v>
      </c>
      <c r="J1430" t="s">
        <v>152</v>
      </c>
      <c r="K1430" t="s">
        <v>26</v>
      </c>
      <c r="L1430" t="s">
        <v>2197</v>
      </c>
      <c r="M1430">
        <v>0.36</v>
      </c>
      <c r="N1430" t="s">
        <v>8</v>
      </c>
      <c r="O1430" t="s">
        <v>28</v>
      </c>
      <c r="P1430" t="s">
        <v>60</v>
      </c>
      <c r="Q1430" t="s">
        <v>61</v>
      </c>
      <c r="R1430">
        <v>55372</v>
      </c>
      <c r="S1430">
        <v>42136</v>
      </c>
      <c r="T1430">
        <v>42137</v>
      </c>
      <c r="U1430">
        <v>-0.71</v>
      </c>
      <c r="V1430">
        <v>4</v>
      </c>
      <c r="W1430">
        <v>14.26</v>
      </c>
      <c r="X1430">
        <v>86838</v>
      </c>
      <c r="Y1430" t="s">
        <v>3216</v>
      </c>
    </row>
    <row r="1431" spans="1:25" x14ac:dyDescent="0.2">
      <c r="A1431">
        <v>1826</v>
      </c>
      <c r="B1431" t="s">
        <v>2180</v>
      </c>
      <c r="C1431" t="s">
        <v>92</v>
      </c>
      <c r="D1431">
        <v>0</v>
      </c>
      <c r="E1431">
        <v>9.27</v>
      </c>
      <c r="F1431">
        <v>4.3899999999999997</v>
      </c>
      <c r="G1431" t="s">
        <v>14</v>
      </c>
      <c r="H1431" t="s">
        <v>70</v>
      </c>
      <c r="I1431" t="s">
        <v>24</v>
      </c>
      <c r="J1431" t="s">
        <v>64</v>
      </c>
      <c r="K1431" t="s">
        <v>26</v>
      </c>
      <c r="L1431" t="s">
        <v>2466</v>
      </c>
      <c r="M1431">
        <v>0.38</v>
      </c>
      <c r="N1431" t="s">
        <v>8</v>
      </c>
      <c r="O1431" t="s">
        <v>28</v>
      </c>
      <c r="P1431" t="s">
        <v>189</v>
      </c>
      <c r="Q1431" t="s">
        <v>2182</v>
      </c>
      <c r="R1431">
        <v>52722</v>
      </c>
      <c r="S1431">
        <v>42136</v>
      </c>
      <c r="T1431">
        <v>42138</v>
      </c>
      <c r="U1431">
        <v>-7.61</v>
      </c>
      <c r="V1431">
        <v>1</v>
      </c>
      <c r="W1431">
        <v>10.65</v>
      </c>
      <c r="X1431">
        <v>86959</v>
      </c>
      <c r="Y1431" t="s">
        <v>3216</v>
      </c>
    </row>
    <row r="1432" spans="1:25" x14ac:dyDescent="0.2">
      <c r="A1432">
        <v>1267</v>
      </c>
      <c r="B1432" t="s">
        <v>1051</v>
      </c>
      <c r="C1432" t="s">
        <v>46</v>
      </c>
      <c r="D1432">
        <v>0.04</v>
      </c>
      <c r="E1432">
        <v>5.98</v>
      </c>
      <c r="F1432">
        <v>4.38</v>
      </c>
      <c r="G1432" t="s">
        <v>14</v>
      </c>
      <c r="H1432" t="s">
        <v>70</v>
      </c>
      <c r="I1432" t="s">
        <v>16</v>
      </c>
      <c r="J1432" t="s">
        <v>17</v>
      </c>
      <c r="K1432" t="s">
        <v>18</v>
      </c>
      <c r="L1432" t="s">
        <v>2467</v>
      </c>
      <c r="M1432">
        <v>0.75</v>
      </c>
      <c r="N1432" t="s">
        <v>8</v>
      </c>
      <c r="O1432" t="s">
        <v>9</v>
      </c>
      <c r="P1432" t="s">
        <v>99</v>
      </c>
      <c r="Q1432" t="s">
        <v>1053</v>
      </c>
      <c r="R1432">
        <v>33433</v>
      </c>
      <c r="S1432">
        <v>42136</v>
      </c>
      <c r="T1432">
        <v>42138</v>
      </c>
      <c r="U1432">
        <v>-1522.3040000000001</v>
      </c>
      <c r="V1432">
        <v>11</v>
      </c>
      <c r="W1432">
        <v>69.75</v>
      </c>
      <c r="X1432">
        <v>89515</v>
      </c>
      <c r="Y1432" t="s">
        <v>3215</v>
      </c>
    </row>
    <row r="1433" spans="1:25" x14ac:dyDescent="0.2">
      <c r="A1433">
        <v>1389</v>
      </c>
      <c r="B1433" t="s">
        <v>745</v>
      </c>
      <c r="C1433" t="s">
        <v>13</v>
      </c>
      <c r="D1433">
        <v>0.08</v>
      </c>
      <c r="E1433">
        <v>2.62</v>
      </c>
      <c r="F1433">
        <v>0.8</v>
      </c>
      <c r="G1433" t="s">
        <v>63</v>
      </c>
      <c r="H1433" t="s">
        <v>3</v>
      </c>
      <c r="I1433" t="s">
        <v>24</v>
      </c>
      <c r="J1433" t="s">
        <v>152</v>
      </c>
      <c r="K1433" t="s">
        <v>26</v>
      </c>
      <c r="L1433" t="s">
        <v>2100</v>
      </c>
      <c r="M1433">
        <v>0.39</v>
      </c>
      <c r="N1433" t="s">
        <v>8</v>
      </c>
      <c r="O1433" t="s">
        <v>35</v>
      </c>
      <c r="P1433" t="s">
        <v>66</v>
      </c>
      <c r="Q1433" t="s">
        <v>747</v>
      </c>
      <c r="R1433">
        <v>94025</v>
      </c>
      <c r="S1433">
        <v>42137</v>
      </c>
      <c r="T1433">
        <v>42139</v>
      </c>
      <c r="U1433">
        <v>21.769500000000001</v>
      </c>
      <c r="V1433">
        <v>12</v>
      </c>
      <c r="W1433">
        <v>31.55</v>
      </c>
      <c r="X1433">
        <v>88728</v>
      </c>
      <c r="Y1433" t="s">
        <v>3217</v>
      </c>
    </row>
    <row r="1434" spans="1:25" x14ac:dyDescent="0.2">
      <c r="A1434">
        <v>578</v>
      </c>
      <c r="B1434" t="s">
        <v>2468</v>
      </c>
      <c r="C1434" t="s">
        <v>92</v>
      </c>
      <c r="D1434">
        <v>0.03</v>
      </c>
      <c r="E1434">
        <v>162.93</v>
      </c>
      <c r="F1434">
        <v>19.989999999999998</v>
      </c>
      <c r="G1434" t="s">
        <v>14</v>
      </c>
      <c r="H1434" t="s">
        <v>70</v>
      </c>
      <c r="I1434" t="s">
        <v>24</v>
      </c>
      <c r="J1434" t="s">
        <v>321</v>
      </c>
      <c r="K1434" t="s">
        <v>49</v>
      </c>
      <c r="L1434" t="s">
        <v>2469</v>
      </c>
      <c r="M1434">
        <v>0.39</v>
      </c>
      <c r="N1434" t="s">
        <v>8</v>
      </c>
      <c r="O1434" t="s">
        <v>87</v>
      </c>
      <c r="P1434" t="s">
        <v>224</v>
      </c>
      <c r="Q1434" t="s">
        <v>2470</v>
      </c>
      <c r="R1434">
        <v>6770</v>
      </c>
      <c r="S1434">
        <v>42137</v>
      </c>
      <c r="T1434">
        <v>42138</v>
      </c>
      <c r="U1434">
        <v>293.14</v>
      </c>
      <c r="V1434">
        <v>3</v>
      </c>
      <c r="W1434">
        <v>515.88</v>
      </c>
      <c r="X1434">
        <v>88644</v>
      </c>
      <c r="Y1434" t="s">
        <v>3218</v>
      </c>
    </row>
    <row r="1435" spans="1:25" x14ac:dyDescent="0.2">
      <c r="A1435">
        <v>579</v>
      </c>
      <c r="B1435" t="s">
        <v>2471</v>
      </c>
      <c r="C1435" t="s">
        <v>92</v>
      </c>
      <c r="D1435">
        <v>0.01</v>
      </c>
      <c r="E1435">
        <v>11.58</v>
      </c>
      <c r="F1435">
        <v>5.72</v>
      </c>
      <c r="G1435" t="s">
        <v>14</v>
      </c>
      <c r="H1435" t="s">
        <v>70</v>
      </c>
      <c r="I1435" t="s">
        <v>24</v>
      </c>
      <c r="J1435" t="s">
        <v>321</v>
      </c>
      <c r="K1435" t="s">
        <v>49</v>
      </c>
      <c r="L1435" t="s">
        <v>600</v>
      </c>
      <c r="M1435">
        <v>0.35</v>
      </c>
      <c r="N1435" t="s">
        <v>8</v>
      </c>
      <c r="O1435" t="s">
        <v>87</v>
      </c>
      <c r="P1435" t="s">
        <v>224</v>
      </c>
      <c r="Q1435" t="s">
        <v>1724</v>
      </c>
      <c r="R1435">
        <v>6478</v>
      </c>
      <c r="S1435">
        <v>42137</v>
      </c>
      <c r="T1435">
        <v>42139</v>
      </c>
      <c r="U1435">
        <v>-6.61</v>
      </c>
      <c r="V1435">
        <v>2</v>
      </c>
      <c r="W1435">
        <v>25.06</v>
      </c>
      <c r="X1435">
        <v>88644</v>
      </c>
      <c r="Y1435" t="s">
        <v>3218</v>
      </c>
    </row>
    <row r="1436" spans="1:25" x14ac:dyDescent="0.2">
      <c r="A1436">
        <v>580</v>
      </c>
      <c r="B1436" t="s">
        <v>2472</v>
      </c>
      <c r="C1436" t="s">
        <v>92</v>
      </c>
      <c r="D1436">
        <v>0.01</v>
      </c>
      <c r="E1436">
        <v>55.99</v>
      </c>
      <c r="F1436">
        <v>5</v>
      </c>
      <c r="G1436" t="s">
        <v>14</v>
      </c>
      <c r="H1436" t="s">
        <v>70</v>
      </c>
      <c r="I1436" t="s">
        <v>16</v>
      </c>
      <c r="J1436" t="s">
        <v>111</v>
      </c>
      <c r="K1436" t="s">
        <v>18</v>
      </c>
      <c r="L1436" t="s">
        <v>1907</v>
      </c>
      <c r="M1436">
        <v>0.8</v>
      </c>
      <c r="N1436" t="s">
        <v>8</v>
      </c>
      <c r="O1436" t="s">
        <v>87</v>
      </c>
      <c r="P1436" t="s">
        <v>307</v>
      </c>
      <c r="Q1436" t="s">
        <v>1180</v>
      </c>
      <c r="R1436">
        <v>4210</v>
      </c>
      <c r="S1436">
        <v>42137</v>
      </c>
      <c r="T1436">
        <v>42138</v>
      </c>
      <c r="U1436">
        <v>-57.540999999999997</v>
      </c>
      <c r="V1436">
        <v>12</v>
      </c>
      <c r="W1436">
        <v>578.24</v>
      </c>
      <c r="X1436">
        <v>88644</v>
      </c>
      <c r="Y1436" t="s">
        <v>3218</v>
      </c>
    </row>
    <row r="1437" spans="1:25" x14ac:dyDescent="0.2">
      <c r="A1437">
        <v>585</v>
      </c>
      <c r="B1437" t="s">
        <v>2473</v>
      </c>
      <c r="C1437" t="s">
        <v>92</v>
      </c>
      <c r="D1437">
        <v>0.06</v>
      </c>
      <c r="E1437">
        <v>13.9</v>
      </c>
      <c r="F1437">
        <v>7.59</v>
      </c>
      <c r="G1437" t="s">
        <v>14</v>
      </c>
      <c r="H1437" t="s">
        <v>70</v>
      </c>
      <c r="I1437" t="s">
        <v>24</v>
      </c>
      <c r="J1437" t="s">
        <v>544</v>
      </c>
      <c r="K1437" t="s">
        <v>18</v>
      </c>
      <c r="L1437" t="s">
        <v>2440</v>
      </c>
      <c r="M1437">
        <v>0.56000000000000005</v>
      </c>
      <c r="N1437" t="s">
        <v>8</v>
      </c>
      <c r="O1437" t="s">
        <v>87</v>
      </c>
      <c r="P1437" t="s">
        <v>1332</v>
      </c>
      <c r="Q1437" t="s">
        <v>429</v>
      </c>
      <c r="R1437">
        <v>3301</v>
      </c>
      <c r="S1437">
        <v>42137</v>
      </c>
      <c r="T1437">
        <v>42138</v>
      </c>
      <c r="U1437">
        <v>-67.59</v>
      </c>
      <c r="V1437">
        <v>12</v>
      </c>
      <c r="W1437">
        <v>170.45</v>
      </c>
      <c r="X1437">
        <v>88644</v>
      </c>
      <c r="Y1437" t="s">
        <v>3218</v>
      </c>
    </row>
    <row r="1438" spans="1:25" x14ac:dyDescent="0.2">
      <c r="A1438">
        <v>3257</v>
      </c>
      <c r="B1438" t="s">
        <v>2474</v>
      </c>
      <c r="C1438" t="s">
        <v>92</v>
      </c>
      <c r="D1438">
        <v>0</v>
      </c>
      <c r="E1438">
        <v>25.38</v>
      </c>
      <c r="F1438">
        <v>8.99</v>
      </c>
      <c r="G1438" t="s">
        <v>14</v>
      </c>
      <c r="H1438" t="s">
        <v>15</v>
      </c>
      <c r="I1438" t="s">
        <v>4</v>
      </c>
      <c r="J1438" t="s">
        <v>102</v>
      </c>
      <c r="K1438" t="s">
        <v>18</v>
      </c>
      <c r="L1438" t="s">
        <v>2361</v>
      </c>
      <c r="M1438">
        <v>0.5</v>
      </c>
      <c r="N1438" t="s">
        <v>8</v>
      </c>
      <c r="O1438" t="s">
        <v>35</v>
      </c>
      <c r="P1438" t="s">
        <v>42</v>
      </c>
      <c r="Q1438" t="s">
        <v>2475</v>
      </c>
      <c r="R1438">
        <v>98632</v>
      </c>
      <c r="S1438">
        <v>42137</v>
      </c>
      <c r="T1438">
        <v>42139</v>
      </c>
      <c r="U1438">
        <v>470.33800000000002</v>
      </c>
      <c r="V1438">
        <v>26</v>
      </c>
      <c r="W1438">
        <v>700.41</v>
      </c>
      <c r="X1438">
        <v>88826</v>
      </c>
      <c r="Y1438" t="s">
        <v>3217</v>
      </c>
    </row>
    <row r="1439" spans="1:25" x14ac:dyDescent="0.2">
      <c r="A1439">
        <v>1085</v>
      </c>
      <c r="B1439" t="s">
        <v>207</v>
      </c>
      <c r="C1439" t="s">
        <v>46</v>
      </c>
      <c r="D1439">
        <v>0.06</v>
      </c>
      <c r="E1439">
        <v>30.42</v>
      </c>
      <c r="F1439">
        <v>8.65</v>
      </c>
      <c r="G1439" t="s">
        <v>14</v>
      </c>
      <c r="H1439" t="s">
        <v>70</v>
      </c>
      <c r="I1439" t="s">
        <v>16</v>
      </c>
      <c r="J1439" t="s">
        <v>17</v>
      </c>
      <c r="K1439" t="s">
        <v>49</v>
      </c>
      <c r="L1439" t="s">
        <v>360</v>
      </c>
      <c r="M1439">
        <v>0.74</v>
      </c>
      <c r="N1439" t="s">
        <v>8</v>
      </c>
      <c r="O1439" t="s">
        <v>87</v>
      </c>
      <c r="P1439" t="s">
        <v>88</v>
      </c>
      <c r="Q1439" t="s">
        <v>209</v>
      </c>
      <c r="R1439">
        <v>11729</v>
      </c>
      <c r="S1439">
        <v>42137</v>
      </c>
      <c r="T1439">
        <v>42139</v>
      </c>
      <c r="U1439">
        <v>-159.25</v>
      </c>
      <c r="V1439">
        <v>10</v>
      </c>
      <c r="W1439">
        <v>309.05</v>
      </c>
      <c r="X1439">
        <v>86124</v>
      </c>
      <c r="Y1439" t="s">
        <v>3218</v>
      </c>
    </row>
    <row r="1440" spans="1:25" x14ac:dyDescent="0.2">
      <c r="A1440">
        <v>1085</v>
      </c>
      <c r="B1440" t="s">
        <v>207</v>
      </c>
      <c r="C1440" t="s">
        <v>46</v>
      </c>
      <c r="D1440">
        <v>0.02</v>
      </c>
      <c r="E1440">
        <v>37.94</v>
      </c>
      <c r="F1440">
        <v>5.08</v>
      </c>
      <c r="G1440" t="s">
        <v>14</v>
      </c>
      <c r="H1440" t="s">
        <v>70</v>
      </c>
      <c r="I1440" t="s">
        <v>24</v>
      </c>
      <c r="J1440" t="s">
        <v>64</v>
      </c>
      <c r="K1440" t="s">
        <v>26</v>
      </c>
      <c r="L1440" t="s">
        <v>1089</v>
      </c>
      <c r="M1440">
        <v>0.38</v>
      </c>
      <c r="N1440" t="s">
        <v>8</v>
      </c>
      <c r="O1440" t="s">
        <v>87</v>
      </c>
      <c r="P1440" t="s">
        <v>88</v>
      </c>
      <c r="Q1440" t="s">
        <v>209</v>
      </c>
      <c r="R1440">
        <v>11729</v>
      </c>
      <c r="S1440">
        <v>42137</v>
      </c>
      <c r="T1440">
        <v>42138</v>
      </c>
      <c r="U1440">
        <v>206.517</v>
      </c>
      <c r="V1440">
        <v>8</v>
      </c>
      <c r="W1440">
        <v>299.3</v>
      </c>
      <c r="X1440">
        <v>86124</v>
      </c>
      <c r="Y1440" t="s">
        <v>3218</v>
      </c>
    </row>
    <row r="1441" spans="1:25" x14ac:dyDescent="0.2">
      <c r="A1441">
        <v>156</v>
      </c>
      <c r="B1441" t="s">
        <v>748</v>
      </c>
      <c r="C1441" t="s">
        <v>1</v>
      </c>
      <c r="D1441">
        <v>0.01</v>
      </c>
      <c r="E1441">
        <v>95.99</v>
      </c>
      <c r="F1441">
        <v>4.9000000000000004</v>
      </c>
      <c r="G1441" t="s">
        <v>14</v>
      </c>
      <c r="H1441" t="s">
        <v>70</v>
      </c>
      <c r="I1441" t="s">
        <v>16</v>
      </c>
      <c r="J1441" t="s">
        <v>111</v>
      </c>
      <c r="K1441" t="s">
        <v>49</v>
      </c>
      <c r="L1441" t="s">
        <v>744</v>
      </c>
      <c r="M1441">
        <v>0.56000000000000005</v>
      </c>
      <c r="N1441" t="s">
        <v>8</v>
      </c>
      <c r="O1441" t="s">
        <v>35</v>
      </c>
      <c r="P1441" t="s">
        <v>36</v>
      </c>
      <c r="Q1441" t="s">
        <v>37</v>
      </c>
      <c r="R1441">
        <v>80525</v>
      </c>
      <c r="S1441">
        <v>42138</v>
      </c>
      <c r="T1441">
        <v>42139</v>
      </c>
      <c r="U1441">
        <v>713.88</v>
      </c>
      <c r="V1441">
        <v>13</v>
      </c>
      <c r="W1441">
        <v>1050.08</v>
      </c>
      <c r="X1441">
        <v>87671</v>
      </c>
      <c r="Y1441" t="s">
        <v>3217</v>
      </c>
    </row>
    <row r="1442" spans="1:25" x14ac:dyDescent="0.2">
      <c r="A1442">
        <v>497</v>
      </c>
      <c r="B1442" t="s">
        <v>2476</v>
      </c>
      <c r="C1442" t="s">
        <v>1</v>
      </c>
      <c r="D1442">
        <v>7.0000000000000007E-2</v>
      </c>
      <c r="E1442">
        <v>152.47999999999999</v>
      </c>
      <c r="F1442">
        <v>6.5</v>
      </c>
      <c r="G1442" t="s">
        <v>14</v>
      </c>
      <c r="H1442" t="s">
        <v>3</v>
      </c>
      <c r="I1442" t="s">
        <v>16</v>
      </c>
      <c r="J1442" t="s">
        <v>17</v>
      </c>
      <c r="K1442" t="s">
        <v>49</v>
      </c>
      <c r="L1442" t="s">
        <v>1769</v>
      </c>
      <c r="M1442">
        <v>0.74</v>
      </c>
      <c r="N1442" t="s">
        <v>8</v>
      </c>
      <c r="O1442" t="s">
        <v>9</v>
      </c>
      <c r="P1442" t="s">
        <v>376</v>
      </c>
      <c r="Q1442" t="s">
        <v>528</v>
      </c>
      <c r="R1442">
        <v>37130</v>
      </c>
      <c r="S1442">
        <v>42138</v>
      </c>
      <c r="T1442">
        <v>42140</v>
      </c>
      <c r="U1442">
        <v>171.83879999999999</v>
      </c>
      <c r="V1442">
        <v>35</v>
      </c>
      <c r="W1442">
        <v>5062.49</v>
      </c>
      <c r="X1442">
        <v>90706</v>
      </c>
      <c r="Y1442" t="s">
        <v>3215</v>
      </c>
    </row>
    <row r="1443" spans="1:25" x14ac:dyDescent="0.2">
      <c r="A1443">
        <v>910</v>
      </c>
      <c r="B1443" t="s">
        <v>2477</v>
      </c>
      <c r="C1443" t="s">
        <v>1</v>
      </c>
      <c r="D1443">
        <v>0</v>
      </c>
      <c r="E1443">
        <v>5.28</v>
      </c>
      <c r="F1443">
        <v>5.61</v>
      </c>
      <c r="G1443" t="s">
        <v>14</v>
      </c>
      <c r="H1443" t="s">
        <v>70</v>
      </c>
      <c r="I1443" t="s">
        <v>24</v>
      </c>
      <c r="J1443" t="s">
        <v>64</v>
      </c>
      <c r="K1443" t="s">
        <v>49</v>
      </c>
      <c r="L1443" t="s">
        <v>2251</v>
      </c>
      <c r="M1443">
        <v>0.4</v>
      </c>
      <c r="N1443" t="s">
        <v>8</v>
      </c>
      <c r="O1443" t="s">
        <v>9</v>
      </c>
      <c r="P1443" t="s">
        <v>20</v>
      </c>
      <c r="Q1443" t="s">
        <v>1291</v>
      </c>
      <c r="R1443">
        <v>71854</v>
      </c>
      <c r="S1443">
        <v>42138</v>
      </c>
      <c r="T1443">
        <v>42138</v>
      </c>
      <c r="U1443">
        <v>-149.21199999999999</v>
      </c>
      <c r="V1443">
        <v>15</v>
      </c>
      <c r="W1443">
        <v>85.26</v>
      </c>
      <c r="X1443">
        <v>90187</v>
      </c>
      <c r="Y1443" t="s">
        <v>3215</v>
      </c>
    </row>
    <row r="1444" spans="1:25" x14ac:dyDescent="0.2">
      <c r="A1444">
        <v>353</v>
      </c>
      <c r="B1444" t="s">
        <v>2478</v>
      </c>
      <c r="C1444" t="s">
        <v>23</v>
      </c>
      <c r="D1444">
        <v>0.08</v>
      </c>
      <c r="E1444">
        <v>4.8899999999999997</v>
      </c>
      <c r="F1444">
        <v>4.93</v>
      </c>
      <c r="G1444" t="s">
        <v>63</v>
      </c>
      <c r="H1444" t="s">
        <v>47</v>
      </c>
      <c r="I1444" t="s">
        <v>16</v>
      </c>
      <c r="J1444" t="s">
        <v>17</v>
      </c>
      <c r="K1444" t="s">
        <v>18</v>
      </c>
      <c r="L1444" t="s">
        <v>999</v>
      </c>
      <c r="M1444">
        <v>0.66</v>
      </c>
      <c r="N1444" t="s">
        <v>8</v>
      </c>
      <c r="O1444" t="s">
        <v>35</v>
      </c>
      <c r="P1444" t="s">
        <v>564</v>
      </c>
      <c r="Q1444" t="s">
        <v>2479</v>
      </c>
      <c r="R1444">
        <v>85301</v>
      </c>
      <c r="S1444">
        <v>42138</v>
      </c>
      <c r="T1444">
        <v>42138</v>
      </c>
      <c r="U1444">
        <v>-165.45</v>
      </c>
      <c r="V1444">
        <v>17</v>
      </c>
      <c r="W1444">
        <v>84.76</v>
      </c>
      <c r="X1444">
        <v>89647</v>
      </c>
      <c r="Y1444" t="s">
        <v>3217</v>
      </c>
    </row>
    <row r="1445" spans="1:25" x14ac:dyDescent="0.2">
      <c r="A1445">
        <v>353</v>
      </c>
      <c r="B1445" t="s">
        <v>2478</v>
      </c>
      <c r="C1445" t="s">
        <v>23</v>
      </c>
      <c r="D1445">
        <v>7.0000000000000007E-2</v>
      </c>
      <c r="E1445">
        <v>6.68</v>
      </c>
      <c r="F1445">
        <v>6.92</v>
      </c>
      <c r="G1445" t="s">
        <v>14</v>
      </c>
      <c r="H1445" t="s">
        <v>47</v>
      </c>
      <c r="I1445" t="s">
        <v>24</v>
      </c>
      <c r="J1445" t="s">
        <v>64</v>
      </c>
      <c r="K1445" t="s">
        <v>49</v>
      </c>
      <c r="L1445" t="s">
        <v>2480</v>
      </c>
      <c r="M1445">
        <v>0.37</v>
      </c>
      <c r="N1445" t="s">
        <v>8</v>
      </c>
      <c r="O1445" t="s">
        <v>35</v>
      </c>
      <c r="P1445" t="s">
        <v>564</v>
      </c>
      <c r="Q1445" t="s">
        <v>2479</v>
      </c>
      <c r="R1445">
        <v>85301</v>
      </c>
      <c r="S1445">
        <v>42138</v>
      </c>
      <c r="T1445">
        <v>42145</v>
      </c>
      <c r="U1445">
        <v>-141.12</v>
      </c>
      <c r="V1445">
        <v>16</v>
      </c>
      <c r="W1445">
        <v>104.84</v>
      </c>
      <c r="X1445">
        <v>89647</v>
      </c>
      <c r="Y1445" t="s">
        <v>3217</v>
      </c>
    </row>
    <row r="1446" spans="1:25" x14ac:dyDescent="0.2">
      <c r="A1446">
        <v>539</v>
      </c>
      <c r="B1446" t="s">
        <v>2481</v>
      </c>
      <c r="C1446" t="s">
        <v>92</v>
      </c>
      <c r="D1446">
        <v>0.05</v>
      </c>
      <c r="E1446">
        <v>59.78</v>
      </c>
      <c r="F1446">
        <v>10.29</v>
      </c>
      <c r="G1446" t="s">
        <v>14</v>
      </c>
      <c r="H1446" t="s">
        <v>3</v>
      </c>
      <c r="I1446" t="s">
        <v>24</v>
      </c>
      <c r="J1446" t="s">
        <v>48</v>
      </c>
      <c r="K1446" t="s">
        <v>49</v>
      </c>
      <c r="L1446" t="s">
        <v>2482</v>
      </c>
      <c r="M1446">
        <v>0.39</v>
      </c>
      <c r="N1446" t="s">
        <v>8</v>
      </c>
      <c r="O1446" t="s">
        <v>28</v>
      </c>
      <c r="P1446" t="s">
        <v>79</v>
      </c>
      <c r="Q1446" t="s">
        <v>2483</v>
      </c>
      <c r="R1446">
        <v>61801</v>
      </c>
      <c r="S1446">
        <v>42138</v>
      </c>
      <c r="T1446">
        <v>42139</v>
      </c>
      <c r="U1446">
        <v>159.52969999999999</v>
      </c>
      <c r="V1446">
        <v>7</v>
      </c>
      <c r="W1446">
        <v>414.49</v>
      </c>
      <c r="X1446">
        <v>91174</v>
      </c>
      <c r="Y1446" t="s">
        <v>3216</v>
      </c>
    </row>
    <row r="1447" spans="1:25" x14ac:dyDescent="0.2">
      <c r="A1447">
        <v>540</v>
      </c>
      <c r="B1447" t="s">
        <v>2484</v>
      </c>
      <c r="C1447" t="s">
        <v>92</v>
      </c>
      <c r="D1447">
        <v>0.08</v>
      </c>
      <c r="E1447">
        <v>20.99</v>
      </c>
      <c r="F1447">
        <v>1.25</v>
      </c>
      <c r="G1447" t="s">
        <v>14</v>
      </c>
      <c r="H1447" t="s">
        <v>3</v>
      </c>
      <c r="I1447" t="s">
        <v>16</v>
      </c>
      <c r="J1447" t="s">
        <v>111</v>
      </c>
      <c r="K1447" t="s">
        <v>18</v>
      </c>
      <c r="L1447" t="s">
        <v>2485</v>
      </c>
      <c r="M1447">
        <v>0.83</v>
      </c>
      <c r="N1447" t="s">
        <v>8</v>
      </c>
      <c r="O1447" t="s">
        <v>28</v>
      </c>
      <c r="P1447" t="s">
        <v>79</v>
      </c>
      <c r="Q1447" t="s">
        <v>2486</v>
      </c>
      <c r="R1447">
        <v>60061</v>
      </c>
      <c r="S1447">
        <v>42138</v>
      </c>
      <c r="T1447">
        <v>42140</v>
      </c>
      <c r="U1447">
        <v>15.3714</v>
      </c>
      <c r="V1447">
        <v>28</v>
      </c>
      <c r="W1447">
        <v>469.69</v>
      </c>
      <c r="X1447">
        <v>91174</v>
      </c>
      <c r="Y1447" t="s">
        <v>3216</v>
      </c>
    </row>
    <row r="1448" spans="1:25" x14ac:dyDescent="0.2">
      <c r="A1448">
        <v>1069</v>
      </c>
      <c r="B1448" t="s">
        <v>2487</v>
      </c>
      <c r="C1448" t="s">
        <v>92</v>
      </c>
      <c r="D1448">
        <v>0.02</v>
      </c>
      <c r="E1448">
        <v>15.94</v>
      </c>
      <c r="F1448">
        <v>5.45</v>
      </c>
      <c r="G1448" t="s">
        <v>14</v>
      </c>
      <c r="H1448" t="s">
        <v>47</v>
      </c>
      <c r="I1448" t="s">
        <v>24</v>
      </c>
      <c r="J1448" t="s">
        <v>25</v>
      </c>
      <c r="K1448" t="s">
        <v>18</v>
      </c>
      <c r="L1448" t="s">
        <v>2488</v>
      </c>
      <c r="M1448">
        <v>0.55000000000000004</v>
      </c>
      <c r="N1448" t="s">
        <v>8</v>
      </c>
      <c r="O1448" t="s">
        <v>28</v>
      </c>
      <c r="P1448" t="s">
        <v>79</v>
      </c>
      <c r="Q1448" t="s">
        <v>2489</v>
      </c>
      <c r="R1448">
        <v>62901</v>
      </c>
      <c r="S1448">
        <v>42138</v>
      </c>
      <c r="T1448">
        <v>42139</v>
      </c>
      <c r="U1448">
        <v>139.61199999999999</v>
      </c>
      <c r="V1448">
        <v>41</v>
      </c>
      <c r="W1448">
        <v>664.34</v>
      </c>
      <c r="X1448">
        <v>87110</v>
      </c>
      <c r="Y1448" t="s">
        <v>3216</v>
      </c>
    </row>
    <row r="1449" spans="1:25" x14ac:dyDescent="0.2">
      <c r="A1449">
        <v>1023</v>
      </c>
      <c r="B1449" t="s">
        <v>2490</v>
      </c>
      <c r="C1449" t="s">
        <v>1</v>
      </c>
      <c r="D1449">
        <v>0.02</v>
      </c>
      <c r="E1449">
        <v>39.06</v>
      </c>
      <c r="F1449">
        <v>10.55</v>
      </c>
      <c r="G1449" t="s">
        <v>14</v>
      </c>
      <c r="H1449" t="s">
        <v>3</v>
      </c>
      <c r="I1449" t="s">
        <v>24</v>
      </c>
      <c r="J1449" t="s">
        <v>48</v>
      </c>
      <c r="K1449" t="s">
        <v>49</v>
      </c>
      <c r="L1449" t="s">
        <v>231</v>
      </c>
      <c r="M1449">
        <v>0.37</v>
      </c>
      <c r="N1449" t="s">
        <v>8</v>
      </c>
      <c r="O1449" t="s">
        <v>87</v>
      </c>
      <c r="P1449" t="s">
        <v>296</v>
      </c>
      <c r="Q1449" t="s">
        <v>2491</v>
      </c>
      <c r="R1449">
        <v>15221</v>
      </c>
      <c r="S1449">
        <v>42139</v>
      </c>
      <c r="T1449">
        <v>42139</v>
      </c>
      <c r="U1449">
        <v>442.0899</v>
      </c>
      <c r="V1449">
        <v>16</v>
      </c>
      <c r="W1449">
        <v>640.71</v>
      </c>
      <c r="X1449">
        <v>88633</v>
      </c>
      <c r="Y1449" t="s">
        <v>3218</v>
      </c>
    </row>
    <row r="1450" spans="1:25" x14ac:dyDescent="0.2">
      <c r="A1450">
        <v>1023</v>
      </c>
      <c r="B1450" t="s">
        <v>2490</v>
      </c>
      <c r="C1450" t="s">
        <v>1</v>
      </c>
      <c r="D1450">
        <v>0.1</v>
      </c>
      <c r="E1450">
        <v>37.700000000000003</v>
      </c>
      <c r="F1450">
        <v>2.99</v>
      </c>
      <c r="G1450" t="s">
        <v>14</v>
      </c>
      <c r="H1450" t="s">
        <v>3</v>
      </c>
      <c r="I1450" t="s">
        <v>24</v>
      </c>
      <c r="J1450" t="s">
        <v>48</v>
      </c>
      <c r="K1450" t="s">
        <v>49</v>
      </c>
      <c r="L1450" t="s">
        <v>2492</v>
      </c>
      <c r="M1450">
        <v>0.35</v>
      </c>
      <c r="N1450" t="s">
        <v>8</v>
      </c>
      <c r="O1450" t="s">
        <v>87</v>
      </c>
      <c r="P1450" t="s">
        <v>296</v>
      </c>
      <c r="Q1450" t="s">
        <v>2491</v>
      </c>
      <c r="R1450">
        <v>15221</v>
      </c>
      <c r="S1450">
        <v>42139</v>
      </c>
      <c r="T1450">
        <v>42140</v>
      </c>
      <c r="U1450">
        <v>455.12400000000002</v>
      </c>
      <c r="V1450">
        <v>18</v>
      </c>
      <c r="W1450">
        <v>659.6</v>
      </c>
      <c r="X1450">
        <v>88633</v>
      </c>
      <c r="Y1450" t="s">
        <v>3218</v>
      </c>
    </row>
    <row r="1451" spans="1:25" x14ac:dyDescent="0.2">
      <c r="A1451">
        <v>18</v>
      </c>
      <c r="B1451" t="s">
        <v>2493</v>
      </c>
      <c r="C1451" t="s">
        <v>13</v>
      </c>
      <c r="D1451">
        <v>0.05</v>
      </c>
      <c r="E1451">
        <v>26.48</v>
      </c>
      <c r="F1451">
        <v>6.93</v>
      </c>
      <c r="G1451" t="s">
        <v>14</v>
      </c>
      <c r="H1451" t="s">
        <v>3</v>
      </c>
      <c r="I1451" t="s">
        <v>4</v>
      </c>
      <c r="J1451" t="s">
        <v>102</v>
      </c>
      <c r="K1451" t="s">
        <v>49</v>
      </c>
      <c r="L1451" t="s">
        <v>2494</v>
      </c>
      <c r="M1451">
        <v>0.49</v>
      </c>
      <c r="N1451" t="s">
        <v>8</v>
      </c>
      <c r="O1451" t="s">
        <v>35</v>
      </c>
      <c r="P1451" t="s">
        <v>253</v>
      </c>
      <c r="Q1451" t="s">
        <v>2495</v>
      </c>
      <c r="R1451">
        <v>59601</v>
      </c>
      <c r="S1451">
        <v>42139</v>
      </c>
      <c r="T1451">
        <v>42140</v>
      </c>
      <c r="U1451">
        <v>314.48129999999998</v>
      </c>
      <c r="V1451">
        <v>17</v>
      </c>
      <c r="W1451">
        <v>455.77</v>
      </c>
      <c r="X1451">
        <v>90031</v>
      </c>
      <c r="Y1451" t="s">
        <v>3217</v>
      </c>
    </row>
    <row r="1452" spans="1:25" x14ac:dyDescent="0.2">
      <c r="A1452">
        <v>21</v>
      </c>
      <c r="B1452" t="s">
        <v>2496</v>
      </c>
      <c r="C1452" t="s">
        <v>13</v>
      </c>
      <c r="D1452">
        <v>0.05</v>
      </c>
      <c r="E1452">
        <v>26.48</v>
      </c>
      <c r="F1452">
        <v>6.93</v>
      </c>
      <c r="G1452" t="s">
        <v>14</v>
      </c>
      <c r="H1452" t="s">
        <v>3</v>
      </c>
      <c r="I1452" t="s">
        <v>4</v>
      </c>
      <c r="J1452" t="s">
        <v>102</v>
      </c>
      <c r="K1452" t="s">
        <v>49</v>
      </c>
      <c r="L1452" t="s">
        <v>2494</v>
      </c>
      <c r="M1452">
        <v>0.49</v>
      </c>
      <c r="N1452" t="s">
        <v>8</v>
      </c>
      <c r="O1452" t="s">
        <v>87</v>
      </c>
      <c r="P1452" t="s">
        <v>88</v>
      </c>
      <c r="Q1452" t="s">
        <v>89</v>
      </c>
      <c r="R1452">
        <v>10012</v>
      </c>
      <c r="S1452">
        <v>42139</v>
      </c>
      <c r="T1452">
        <v>42140</v>
      </c>
      <c r="U1452">
        <v>384.38</v>
      </c>
      <c r="V1452">
        <v>70</v>
      </c>
      <c r="W1452">
        <v>1876.69</v>
      </c>
      <c r="X1452">
        <v>41793</v>
      </c>
      <c r="Y1452" t="s">
        <v>3218</v>
      </c>
    </row>
    <row r="1453" spans="1:25" x14ac:dyDescent="0.2">
      <c r="A1453">
        <v>1989</v>
      </c>
      <c r="B1453" t="s">
        <v>669</v>
      </c>
      <c r="C1453" t="s">
        <v>13</v>
      </c>
      <c r="D1453">
        <v>0.01</v>
      </c>
      <c r="E1453">
        <v>30.98</v>
      </c>
      <c r="F1453">
        <v>6.5</v>
      </c>
      <c r="G1453" t="s">
        <v>14</v>
      </c>
      <c r="H1453" t="s">
        <v>70</v>
      </c>
      <c r="I1453" t="s">
        <v>16</v>
      </c>
      <c r="J1453" t="s">
        <v>17</v>
      </c>
      <c r="K1453" t="s">
        <v>49</v>
      </c>
      <c r="L1453" t="s">
        <v>2497</v>
      </c>
      <c r="M1453">
        <v>0.64</v>
      </c>
      <c r="N1453" t="s">
        <v>8</v>
      </c>
      <c r="O1453" t="s">
        <v>35</v>
      </c>
      <c r="P1453" t="s">
        <v>122</v>
      </c>
      <c r="Q1453" t="s">
        <v>671</v>
      </c>
      <c r="R1453">
        <v>84117</v>
      </c>
      <c r="S1453">
        <v>42139</v>
      </c>
      <c r="T1453">
        <v>42140</v>
      </c>
      <c r="U1453">
        <v>46.29</v>
      </c>
      <c r="V1453">
        <v>11</v>
      </c>
      <c r="W1453">
        <v>363.37</v>
      </c>
      <c r="X1453">
        <v>90001</v>
      </c>
      <c r="Y1453" t="s">
        <v>3217</v>
      </c>
    </row>
    <row r="1454" spans="1:25" x14ac:dyDescent="0.2">
      <c r="A1454">
        <v>1989</v>
      </c>
      <c r="B1454" t="s">
        <v>669</v>
      </c>
      <c r="C1454" t="s">
        <v>13</v>
      </c>
      <c r="D1454">
        <v>0.01</v>
      </c>
      <c r="E1454">
        <v>40.99</v>
      </c>
      <c r="F1454">
        <v>19.989999999999998</v>
      </c>
      <c r="G1454" t="s">
        <v>14</v>
      </c>
      <c r="H1454" t="s">
        <v>70</v>
      </c>
      <c r="I1454" t="s">
        <v>24</v>
      </c>
      <c r="J1454" t="s">
        <v>64</v>
      </c>
      <c r="K1454" t="s">
        <v>49</v>
      </c>
      <c r="L1454" t="s">
        <v>1210</v>
      </c>
      <c r="M1454">
        <v>0.36</v>
      </c>
      <c r="N1454" t="s">
        <v>8</v>
      </c>
      <c r="O1454" t="s">
        <v>35</v>
      </c>
      <c r="P1454" t="s">
        <v>122</v>
      </c>
      <c r="Q1454" t="s">
        <v>671</v>
      </c>
      <c r="R1454">
        <v>84117</v>
      </c>
      <c r="S1454">
        <v>42139</v>
      </c>
      <c r="T1454">
        <v>42142</v>
      </c>
      <c r="U1454">
        <v>177.79</v>
      </c>
      <c r="V1454">
        <v>11</v>
      </c>
      <c r="W1454">
        <v>480.75</v>
      </c>
      <c r="X1454">
        <v>90001</v>
      </c>
      <c r="Y1454" t="s">
        <v>3217</v>
      </c>
    </row>
    <row r="1455" spans="1:25" x14ac:dyDescent="0.2">
      <c r="A1455">
        <v>266</v>
      </c>
      <c r="B1455" t="s">
        <v>2498</v>
      </c>
      <c r="C1455" t="s">
        <v>92</v>
      </c>
      <c r="D1455">
        <v>0.08</v>
      </c>
      <c r="E1455">
        <v>6.48</v>
      </c>
      <c r="F1455">
        <v>7.03</v>
      </c>
      <c r="G1455" t="s">
        <v>14</v>
      </c>
      <c r="H1455" t="s">
        <v>70</v>
      </c>
      <c r="I1455" t="s">
        <v>24</v>
      </c>
      <c r="J1455" t="s">
        <v>64</v>
      </c>
      <c r="K1455" t="s">
        <v>49</v>
      </c>
      <c r="L1455" t="s">
        <v>2499</v>
      </c>
      <c r="M1455">
        <v>0.37</v>
      </c>
      <c r="N1455" t="s">
        <v>8</v>
      </c>
      <c r="O1455" t="s">
        <v>28</v>
      </c>
      <c r="P1455" t="s">
        <v>163</v>
      </c>
      <c r="Q1455" t="s">
        <v>2500</v>
      </c>
      <c r="R1455">
        <v>78207</v>
      </c>
      <c r="S1455">
        <v>42139</v>
      </c>
      <c r="T1455">
        <v>42140</v>
      </c>
      <c r="U1455">
        <v>8.9320000000000004</v>
      </c>
      <c r="V1455">
        <v>10</v>
      </c>
      <c r="W1455">
        <v>67.86</v>
      </c>
      <c r="X1455">
        <v>90594</v>
      </c>
      <c r="Y1455" t="s">
        <v>3216</v>
      </c>
    </row>
    <row r="1456" spans="1:25" x14ac:dyDescent="0.2">
      <c r="A1456">
        <v>266</v>
      </c>
      <c r="B1456" t="s">
        <v>2498</v>
      </c>
      <c r="C1456" t="s">
        <v>92</v>
      </c>
      <c r="D1456">
        <v>0.01</v>
      </c>
      <c r="E1456">
        <v>20.34</v>
      </c>
      <c r="F1456">
        <v>35</v>
      </c>
      <c r="G1456" t="s">
        <v>14</v>
      </c>
      <c r="H1456" t="s">
        <v>70</v>
      </c>
      <c r="I1456" t="s">
        <v>24</v>
      </c>
      <c r="J1456" t="s">
        <v>54</v>
      </c>
      <c r="K1456" t="s">
        <v>40</v>
      </c>
      <c r="L1456" t="s">
        <v>236</v>
      </c>
      <c r="M1456">
        <v>0.84</v>
      </c>
      <c r="N1456" t="s">
        <v>8</v>
      </c>
      <c r="O1456" t="s">
        <v>28</v>
      </c>
      <c r="P1456" t="s">
        <v>163</v>
      </c>
      <c r="Q1456" t="s">
        <v>2500</v>
      </c>
      <c r="R1456">
        <v>78207</v>
      </c>
      <c r="S1456">
        <v>42139</v>
      </c>
      <c r="T1456">
        <v>42140</v>
      </c>
      <c r="U1456">
        <v>229.63800000000001</v>
      </c>
      <c r="V1456">
        <v>33</v>
      </c>
      <c r="W1456">
        <v>747.28</v>
      </c>
      <c r="X1456">
        <v>90594</v>
      </c>
      <c r="Y1456" t="s">
        <v>3216</v>
      </c>
    </row>
    <row r="1457" spans="1:25" x14ac:dyDescent="0.2">
      <c r="A1457">
        <v>491</v>
      </c>
      <c r="B1457" t="s">
        <v>1049</v>
      </c>
      <c r="C1457" t="s">
        <v>92</v>
      </c>
      <c r="D1457">
        <v>0.08</v>
      </c>
      <c r="E1457">
        <v>2.94</v>
      </c>
      <c r="F1457">
        <v>0.96</v>
      </c>
      <c r="G1457" t="s">
        <v>14</v>
      </c>
      <c r="H1457" t="s">
        <v>15</v>
      </c>
      <c r="I1457" t="s">
        <v>24</v>
      </c>
      <c r="J1457" t="s">
        <v>25</v>
      </c>
      <c r="K1457" t="s">
        <v>26</v>
      </c>
      <c r="L1457" t="s">
        <v>805</v>
      </c>
      <c r="M1457">
        <v>0.57999999999999996</v>
      </c>
      <c r="N1457" t="s">
        <v>8</v>
      </c>
      <c r="O1457" t="s">
        <v>87</v>
      </c>
      <c r="P1457" t="s">
        <v>88</v>
      </c>
      <c r="Q1457" t="s">
        <v>89</v>
      </c>
      <c r="R1457">
        <v>10154</v>
      </c>
      <c r="S1457">
        <v>42139</v>
      </c>
      <c r="T1457">
        <v>42141</v>
      </c>
      <c r="U1457">
        <v>-2.12</v>
      </c>
      <c r="V1457">
        <v>23</v>
      </c>
      <c r="W1457">
        <v>66.7</v>
      </c>
      <c r="X1457">
        <v>8353</v>
      </c>
      <c r="Y1457" t="s">
        <v>3218</v>
      </c>
    </row>
    <row r="1458" spans="1:25" x14ac:dyDescent="0.2">
      <c r="A1458">
        <v>494</v>
      </c>
      <c r="B1458" t="s">
        <v>1050</v>
      </c>
      <c r="C1458" t="s">
        <v>92</v>
      </c>
      <c r="D1458">
        <v>0.06</v>
      </c>
      <c r="E1458">
        <v>8.32</v>
      </c>
      <c r="F1458">
        <v>2.38</v>
      </c>
      <c r="G1458" t="s">
        <v>14</v>
      </c>
      <c r="H1458" t="s">
        <v>15</v>
      </c>
      <c r="I1458" t="s">
        <v>16</v>
      </c>
      <c r="J1458" t="s">
        <v>17</v>
      </c>
      <c r="K1458" t="s">
        <v>18</v>
      </c>
      <c r="L1458" t="s">
        <v>1401</v>
      </c>
      <c r="M1458">
        <v>0.74</v>
      </c>
      <c r="N1458" t="s">
        <v>8</v>
      </c>
      <c r="O1458" t="s">
        <v>35</v>
      </c>
      <c r="P1458" t="s">
        <v>42</v>
      </c>
      <c r="Q1458" t="s">
        <v>118</v>
      </c>
      <c r="R1458">
        <v>98115</v>
      </c>
      <c r="S1458">
        <v>42139</v>
      </c>
      <c r="T1458">
        <v>42141</v>
      </c>
      <c r="U1458">
        <v>-36.630000000000003</v>
      </c>
      <c r="V1458">
        <v>12</v>
      </c>
      <c r="W1458">
        <v>101.26</v>
      </c>
      <c r="X1458">
        <v>88905</v>
      </c>
      <c r="Y1458" t="s">
        <v>3217</v>
      </c>
    </row>
    <row r="1459" spans="1:25" x14ac:dyDescent="0.2">
      <c r="A1459">
        <v>494</v>
      </c>
      <c r="B1459" t="s">
        <v>1050</v>
      </c>
      <c r="C1459" t="s">
        <v>92</v>
      </c>
      <c r="D1459">
        <v>0.08</v>
      </c>
      <c r="E1459">
        <v>2.94</v>
      </c>
      <c r="F1459">
        <v>0.96</v>
      </c>
      <c r="G1459" t="s">
        <v>14</v>
      </c>
      <c r="H1459" t="s">
        <v>15</v>
      </c>
      <c r="I1459" t="s">
        <v>24</v>
      </c>
      <c r="J1459" t="s">
        <v>25</v>
      </c>
      <c r="K1459" t="s">
        <v>26</v>
      </c>
      <c r="L1459" t="s">
        <v>805</v>
      </c>
      <c r="M1459">
        <v>0.57999999999999996</v>
      </c>
      <c r="N1459" t="s">
        <v>8</v>
      </c>
      <c r="O1459" t="s">
        <v>35</v>
      </c>
      <c r="P1459" t="s">
        <v>42</v>
      </c>
      <c r="Q1459" t="s">
        <v>118</v>
      </c>
      <c r="R1459">
        <v>98115</v>
      </c>
      <c r="S1459">
        <v>42139</v>
      </c>
      <c r="T1459">
        <v>42141</v>
      </c>
      <c r="U1459">
        <v>-2.12</v>
      </c>
      <c r="V1459">
        <v>6</v>
      </c>
      <c r="W1459">
        <v>17.399999999999999</v>
      </c>
      <c r="X1459">
        <v>88905</v>
      </c>
      <c r="Y1459" t="s">
        <v>3217</v>
      </c>
    </row>
    <row r="1460" spans="1:25" x14ac:dyDescent="0.2">
      <c r="A1460">
        <v>3041</v>
      </c>
      <c r="B1460" t="s">
        <v>2501</v>
      </c>
      <c r="C1460" t="s">
        <v>46</v>
      </c>
      <c r="D1460">
        <v>0.08</v>
      </c>
      <c r="E1460">
        <v>73.98</v>
      </c>
      <c r="F1460">
        <v>4</v>
      </c>
      <c r="G1460" t="s">
        <v>14</v>
      </c>
      <c r="H1460" t="s">
        <v>70</v>
      </c>
      <c r="I1460" t="s">
        <v>16</v>
      </c>
      <c r="J1460" t="s">
        <v>17</v>
      </c>
      <c r="K1460" t="s">
        <v>49</v>
      </c>
      <c r="L1460" t="s">
        <v>709</v>
      </c>
      <c r="M1460">
        <v>0.77</v>
      </c>
      <c r="N1460" t="s">
        <v>8</v>
      </c>
      <c r="O1460" t="s">
        <v>28</v>
      </c>
      <c r="P1460" t="s">
        <v>513</v>
      </c>
      <c r="Q1460" t="s">
        <v>2041</v>
      </c>
      <c r="R1460">
        <v>67846</v>
      </c>
      <c r="S1460">
        <v>42139</v>
      </c>
      <c r="T1460">
        <v>42142</v>
      </c>
      <c r="U1460">
        <v>97.16</v>
      </c>
      <c r="V1460">
        <v>17</v>
      </c>
      <c r="W1460">
        <v>1181.67</v>
      </c>
      <c r="X1460">
        <v>86102</v>
      </c>
      <c r="Y1460" t="s">
        <v>3216</v>
      </c>
    </row>
    <row r="1461" spans="1:25" x14ac:dyDescent="0.2">
      <c r="A1461">
        <v>3041</v>
      </c>
      <c r="B1461" t="s">
        <v>2501</v>
      </c>
      <c r="C1461" t="s">
        <v>46</v>
      </c>
      <c r="D1461">
        <v>0.02</v>
      </c>
      <c r="E1461">
        <v>3.68</v>
      </c>
      <c r="F1461">
        <v>1.32</v>
      </c>
      <c r="G1461" t="s">
        <v>14</v>
      </c>
      <c r="H1461" t="s">
        <v>70</v>
      </c>
      <c r="I1461" t="s">
        <v>24</v>
      </c>
      <c r="J1461" t="s">
        <v>544</v>
      </c>
      <c r="K1461" t="s">
        <v>26</v>
      </c>
      <c r="L1461" t="s">
        <v>2502</v>
      </c>
      <c r="M1461">
        <v>0.83</v>
      </c>
      <c r="N1461" t="s">
        <v>8</v>
      </c>
      <c r="O1461" t="s">
        <v>28</v>
      </c>
      <c r="P1461" t="s">
        <v>513</v>
      </c>
      <c r="Q1461" t="s">
        <v>2041</v>
      </c>
      <c r="R1461">
        <v>67846</v>
      </c>
      <c r="S1461">
        <v>42139</v>
      </c>
      <c r="T1461">
        <v>42141</v>
      </c>
      <c r="U1461">
        <v>-20.65</v>
      </c>
      <c r="V1461">
        <v>8</v>
      </c>
      <c r="W1461">
        <v>29.93</v>
      </c>
      <c r="X1461">
        <v>86102</v>
      </c>
      <c r="Y1461" t="s">
        <v>3216</v>
      </c>
    </row>
    <row r="1462" spans="1:25" x14ac:dyDescent="0.2">
      <c r="A1462">
        <v>136</v>
      </c>
      <c r="B1462" t="s">
        <v>2503</v>
      </c>
      <c r="C1462" t="s">
        <v>1</v>
      </c>
      <c r="D1462">
        <v>0.04</v>
      </c>
      <c r="E1462">
        <v>18.97</v>
      </c>
      <c r="F1462">
        <v>9.5399999999999991</v>
      </c>
      <c r="G1462" t="s">
        <v>14</v>
      </c>
      <c r="H1462" t="s">
        <v>3</v>
      </c>
      <c r="I1462" t="s">
        <v>24</v>
      </c>
      <c r="J1462" t="s">
        <v>64</v>
      </c>
      <c r="K1462" t="s">
        <v>49</v>
      </c>
      <c r="L1462" t="s">
        <v>455</v>
      </c>
      <c r="M1462">
        <v>0.37</v>
      </c>
      <c r="N1462" t="s">
        <v>8</v>
      </c>
      <c r="O1462" t="s">
        <v>35</v>
      </c>
      <c r="P1462" t="s">
        <v>66</v>
      </c>
      <c r="Q1462" t="s">
        <v>2504</v>
      </c>
      <c r="R1462">
        <v>94952</v>
      </c>
      <c r="S1462">
        <v>42140</v>
      </c>
      <c r="T1462">
        <v>42141</v>
      </c>
      <c r="U1462">
        <v>3.04</v>
      </c>
      <c r="V1462">
        <v>5</v>
      </c>
      <c r="W1462">
        <v>101.74</v>
      </c>
      <c r="X1462">
        <v>88534</v>
      </c>
      <c r="Y1462" t="s">
        <v>3217</v>
      </c>
    </row>
    <row r="1463" spans="1:25" x14ac:dyDescent="0.2">
      <c r="A1463">
        <v>136</v>
      </c>
      <c r="B1463" t="s">
        <v>2503</v>
      </c>
      <c r="C1463" t="s">
        <v>1</v>
      </c>
      <c r="D1463">
        <v>0.09</v>
      </c>
      <c r="E1463">
        <v>10.98</v>
      </c>
      <c r="F1463">
        <v>3.37</v>
      </c>
      <c r="G1463" t="s">
        <v>14</v>
      </c>
      <c r="H1463" t="s">
        <v>3</v>
      </c>
      <c r="I1463" t="s">
        <v>24</v>
      </c>
      <c r="J1463" t="s">
        <v>544</v>
      </c>
      <c r="K1463" t="s">
        <v>18</v>
      </c>
      <c r="L1463" t="s">
        <v>2105</v>
      </c>
      <c r="M1463">
        <v>0.56999999999999995</v>
      </c>
      <c r="N1463" t="s">
        <v>8</v>
      </c>
      <c r="O1463" t="s">
        <v>35</v>
      </c>
      <c r="P1463" t="s">
        <v>66</v>
      </c>
      <c r="Q1463" t="s">
        <v>2504</v>
      </c>
      <c r="R1463">
        <v>94952</v>
      </c>
      <c r="S1463">
        <v>42140</v>
      </c>
      <c r="T1463">
        <v>42141</v>
      </c>
      <c r="U1463">
        <v>2.706</v>
      </c>
      <c r="V1463">
        <v>8</v>
      </c>
      <c r="W1463">
        <v>84.52</v>
      </c>
      <c r="X1463">
        <v>88534</v>
      </c>
      <c r="Y1463" t="s">
        <v>3217</v>
      </c>
    </row>
    <row r="1464" spans="1:25" x14ac:dyDescent="0.2">
      <c r="A1464">
        <v>688</v>
      </c>
      <c r="B1464" t="s">
        <v>1497</v>
      </c>
      <c r="C1464" t="s">
        <v>1</v>
      </c>
      <c r="D1464">
        <v>7.0000000000000007E-2</v>
      </c>
      <c r="E1464">
        <v>279.48</v>
      </c>
      <c r="F1464">
        <v>35</v>
      </c>
      <c r="G1464" t="s">
        <v>14</v>
      </c>
      <c r="H1464" t="s">
        <v>3</v>
      </c>
      <c r="I1464" t="s">
        <v>24</v>
      </c>
      <c r="J1464" t="s">
        <v>54</v>
      </c>
      <c r="K1464" t="s">
        <v>40</v>
      </c>
      <c r="L1464" t="s">
        <v>201</v>
      </c>
      <c r="M1464">
        <v>0.8</v>
      </c>
      <c r="N1464" t="s">
        <v>8</v>
      </c>
      <c r="O1464" t="s">
        <v>28</v>
      </c>
      <c r="P1464" t="s">
        <v>56</v>
      </c>
      <c r="Q1464" t="s">
        <v>1499</v>
      </c>
      <c r="R1464">
        <v>63116</v>
      </c>
      <c r="S1464">
        <v>42140</v>
      </c>
      <c r="T1464">
        <v>42140</v>
      </c>
      <c r="U1464">
        <v>-207.28</v>
      </c>
      <c r="V1464">
        <v>10</v>
      </c>
      <c r="W1464">
        <v>2716.09</v>
      </c>
      <c r="X1464">
        <v>88503</v>
      </c>
      <c r="Y1464" t="s">
        <v>3216</v>
      </c>
    </row>
    <row r="1465" spans="1:25" x14ac:dyDescent="0.2">
      <c r="A1465">
        <v>1042</v>
      </c>
      <c r="B1465" t="s">
        <v>2505</v>
      </c>
      <c r="C1465" t="s">
        <v>1</v>
      </c>
      <c r="D1465">
        <v>0</v>
      </c>
      <c r="E1465">
        <v>14.42</v>
      </c>
      <c r="F1465">
        <v>6.75</v>
      </c>
      <c r="G1465" t="s">
        <v>63</v>
      </c>
      <c r="H1465" t="s">
        <v>3</v>
      </c>
      <c r="I1465" t="s">
        <v>24</v>
      </c>
      <c r="J1465" t="s">
        <v>71</v>
      </c>
      <c r="K1465" t="s">
        <v>120</v>
      </c>
      <c r="L1465" t="s">
        <v>385</v>
      </c>
      <c r="M1465">
        <v>0.52</v>
      </c>
      <c r="N1465" t="s">
        <v>8</v>
      </c>
      <c r="O1465" t="s">
        <v>35</v>
      </c>
      <c r="P1465" t="s">
        <v>66</v>
      </c>
      <c r="Q1465" t="s">
        <v>2506</v>
      </c>
      <c r="R1465">
        <v>95991</v>
      </c>
      <c r="S1465">
        <v>42140</v>
      </c>
      <c r="T1465">
        <v>42141</v>
      </c>
      <c r="U1465">
        <v>9.33</v>
      </c>
      <c r="V1465">
        <v>6</v>
      </c>
      <c r="W1465">
        <v>98.96</v>
      </c>
      <c r="X1465">
        <v>87847</v>
      </c>
      <c r="Y1465" t="s">
        <v>3217</v>
      </c>
    </row>
    <row r="1466" spans="1:25" x14ac:dyDescent="0.2">
      <c r="A1466">
        <v>1390</v>
      </c>
      <c r="B1466" t="s">
        <v>2507</v>
      </c>
      <c r="C1466" t="s">
        <v>1</v>
      </c>
      <c r="D1466">
        <v>0.1</v>
      </c>
      <c r="E1466">
        <v>8.17</v>
      </c>
      <c r="F1466">
        <v>1.69</v>
      </c>
      <c r="G1466" t="s">
        <v>14</v>
      </c>
      <c r="H1466" t="s">
        <v>70</v>
      </c>
      <c r="I1466" t="s">
        <v>24</v>
      </c>
      <c r="J1466" t="s">
        <v>64</v>
      </c>
      <c r="K1466" t="s">
        <v>26</v>
      </c>
      <c r="L1466" t="s">
        <v>2508</v>
      </c>
      <c r="M1466">
        <v>0.38</v>
      </c>
      <c r="N1466" t="s">
        <v>8</v>
      </c>
      <c r="O1466" t="s">
        <v>35</v>
      </c>
      <c r="P1466" t="s">
        <v>66</v>
      </c>
      <c r="Q1466" t="s">
        <v>2509</v>
      </c>
      <c r="R1466">
        <v>95207</v>
      </c>
      <c r="S1466">
        <v>42140</v>
      </c>
      <c r="T1466">
        <v>42140</v>
      </c>
      <c r="U1466">
        <v>100.2984</v>
      </c>
      <c r="V1466">
        <v>19</v>
      </c>
      <c r="W1466">
        <v>145.36000000000001</v>
      </c>
      <c r="X1466">
        <v>88731</v>
      </c>
      <c r="Y1466" t="s">
        <v>3217</v>
      </c>
    </row>
    <row r="1467" spans="1:25" x14ac:dyDescent="0.2">
      <c r="A1467">
        <v>1390</v>
      </c>
      <c r="B1467" t="s">
        <v>2507</v>
      </c>
      <c r="C1467" t="s">
        <v>1</v>
      </c>
      <c r="D1467">
        <v>0.03</v>
      </c>
      <c r="E1467">
        <v>110.99</v>
      </c>
      <c r="F1467">
        <v>2.5</v>
      </c>
      <c r="G1467" t="s">
        <v>14</v>
      </c>
      <c r="H1467" t="s">
        <v>70</v>
      </c>
      <c r="I1467" t="s">
        <v>16</v>
      </c>
      <c r="J1467" t="s">
        <v>111</v>
      </c>
      <c r="K1467" t="s">
        <v>49</v>
      </c>
      <c r="L1467" t="s">
        <v>112</v>
      </c>
      <c r="M1467">
        <v>0.56999999999999995</v>
      </c>
      <c r="N1467" t="s">
        <v>8</v>
      </c>
      <c r="O1467" t="s">
        <v>35</v>
      </c>
      <c r="P1467" t="s">
        <v>66</v>
      </c>
      <c r="Q1467" t="s">
        <v>2509</v>
      </c>
      <c r="R1467">
        <v>95207</v>
      </c>
      <c r="S1467">
        <v>42140</v>
      </c>
      <c r="T1467">
        <v>42142</v>
      </c>
      <c r="U1467">
        <v>2495.3987999999999</v>
      </c>
      <c r="V1467">
        <v>38</v>
      </c>
      <c r="W1467">
        <v>3616.52</v>
      </c>
      <c r="X1467">
        <v>88731</v>
      </c>
      <c r="Y1467" t="s">
        <v>3217</v>
      </c>
    </row>
    <row r="1468" spans="1:25" x14ac:dyDescent="0.2">
      <c r="A1468">
        <v>1721</v>
      </c>
      <c r="B1468" t="s">
        <v>2510</v>
      </c>
      <c r="C1468" t="s">
        <v>13</v>
      </c>
      <c r="D1468">
        <v>0.04</v>
      </c>
      <c r="E1468">
        <v>12.44</v>
      </c>
      <c r="F1468">
        <v>6.27</v>
      </c>
      <c r="G1468" t="s">
        <v>14</v>
      </c>
      <c r="H1468" t="s">
        <v>70</v>
      </c>
      <c r="I1468" t="s">
        <v>24</v>
      </c>
      <c r="J1468" t="s">
        <v>54</v>
      </c>
      <c r="K1468" t="s">
        <v>120</v>
      </c>
      <c r="L1468" t="s">
        <v>2511</v>
      </c>
      <c r="M1468">
        <v>0.56999999999999995</v>
      </c>
      <c r="N1468" t="s">
        <v>8</v>
      </c>
      <c r="O1468" t="s">
        <v>9</v>
      </c>
      <c r="P1468" t="s">
        <v>20</v>
      </c>
      <c r="Q1468" t="s">
        <v>2512</v>
      </c>
      <c r="R1468">
        <v>72401</v>
      </c>
      <c r="S1468">
        <v>42140</v>
      </c>
      <c r="T1468">
        <v>42141</v>
      </c>
      <c r="U1468">
        <v>-258.56599999999997</v>
      </c>
      <c r="V1468">
        <v>37</v>
      </c>
      <c r="W1468">
        <v>464.94</v>
      </c>
      <c r="X1468">
        <v>90787</v>
      </c>
      <c r="Y1468" t="s">
        <v>3215</v>
      </c>
    </row>
    <row r="1469" spans="1:25" x14ac:dyDescent="0.2">
      <c r="A1469">
        <v>1723</v>
      </c>
      <c r="B1469" t="s">
        <v>864</v>
      </c>
      <c r="C1469" t="s">
        <v>13</v>
      </c>
      <c r="D1469">
        <v>0.04</v>
      </c>
      <c r="E1469">
        <v>12.44</v>
      </c>
      <c r="F1469">
        <v>6.27</v>
      </c>
      <c r="G1469" t="s">
        <v>14</v>
      </c>
      <c r="H1469" t="s">
        <v>70</v>
      </c>
      <c r="I1469" t="s">
        <v>24</v>
      </c>
      <c r="J1469" t="s">
        <v>54</v>
      </c>
      <c r="K1469" t="s">
        <v>120</v>
      </c>
      <c r="L1469" t="s">
        <v>2511</v>
      </c>
      <c r="M1469">
        <v>0.56999999999999995</v>
      </c>
      <c r="N1469" t="s">
        <v>8</v>
      </c>
      <c r="O1469" t="s">
        <v>35</v>
      </c>
      <c r="P1469" t="s">
        <v>66</v>
      </c>
      <c r="Q1469" t="s">
        <v>866</v>
      </c>
      <c r="R1469">
        <v>92037</v>
      </c>
      <c r="S1469">
        <v>42140</v>
      </c>
      <c r="T1469">
        <v>42141</v>
      </c>
      <c r="U1469">
        <v>-59.06</v>
      </c>
      <c r="V1469">
        <v>146</v>
      </c>
      <c r="W1469">
        <v>1834.61</v>
      </c>
      <c r="X1469">
        <v>32710</v>
      </c>
      <c r="Y1469" t="s">
        <v>3217</v>
      </c>
    </row>
    <row r="1470" spans="1:25" x14ac:dyDescent="0.2">
      <c r="A1470">
        <v>2610</v>
      </c>
      <c r="B1470" t="s">
        <v>2513</v>
      </c>
      <c r="C1470" t="s">
        <v>13</v>
      </c>
      <c r="D1470">
        <v>0.09</v>
      </c>
      <c r="E1470">
        <v>5.4</v>
      </c>
      <c r="F1470">
        <v>7.78</v>
      </c>
      <c r="G1470" t="s">
        <v>14</v>
      </c>
      <c r="H1470" t="s">
        <v>70</v>
      </c>
      <c r="I1470" t="s">
        <v>24</v>
      </c>
      <c r="J1470" t="s">
        <v>48</v>
      </c>
      <c r="K1470" t="s">
        <v>49</v>
      </c>
      <c r="L1470" t="s">
        <v>1460</v>
      </c>
      <c r="M1470">
        <v>0.37</v>
      </c>
      <c r="N1470" t="s">
        <v>8</v>
      </c>
      <c r="O1470" t="s">
        <v>35</v>
      </c>
      <c r="P1470" t="s">
        <v>66</v>
      </c>
      <c r="Q1470" t="s">
        <v>2271</v>
      </c>
      <c r="R1470">
        <v>95616</v>
      </c>
      <c r="S1470">
        <v>42140</v>
      </c>
      <c r="T1470">
        <v>42141</v>
      </c>
      <c r="U1470">
        <v>-136.25200000000001</v>
      </c>
      <c r="V1470">
        <v>9</v>
      </c>
      <c r="W1470">
        <v>49.24</v>
      </c>
      <c r="X1470">
        <v>86118</v>
      </c>
      <c r="Y1470" t="s">
        <v>3217</v>
      </c>
    </row>
    <row r="1471" spans="1:25" x14ac:dyDescent="0.2">
      <c r="A1471">
        <v>3354</v>
      </c>
      <c r="B1471" t="s">
        <v>1869</v>
      </c>
      <c r="C1471" t="s">
        <v>13</v>
      </c>
      <c r="D1471">
        <v>0.03</v>
      </c>
      <c r="E1471">
        <v>28.53</v>
      </c>
      <c r="F1471">
        <v>1.49</v>
      </c>
      <c r="G1471" t="s">
        <v>14</v>
      </c>
      <c r="H1471" t="s">
        <v>70</v>
      </c>
      <c r="I1471" t="s">
        <v>24</v>
      </c>
      <c r="J1471" t="s">
        <v>48</v>
      </c>
      <c r="K1471" t="s">
        <v>49</v>
      </c>
      <c r="L1471" t="s">
        <v>1808</v>
      </c>
      <c r="M1471">
        <v>0.38</v>
      </c>
      <c r="N1471" t="s">
        <v>8</v>
      </c>
      <c r="O1471" t="s">
        <v>35</v>
      </c>
      <c r="P1471" t="s">
        <v>66</v>
      </c>
      <c r="Q1471" t="s">
        <v>1871</v>
      </c>
      <c r="R1471">
        <v>92231</v>
      </c>
      <c r="S1471">
        <v>42140</v>
      </c>
      <c r="T1471">
        <v>42141</v>
      </c>
      <c r="U1471">
        <v>137.67570000000001</v>
      </c>
      <c r="V1471">
        <v>7</v>
      </c>
      <c r="W1471">
        <v>199.53</v>
      </c>
      <c r="X1471">
        <v>88589</v>
      </c>
      <c r="Y1471" t="s">
        <v>3217</v>
      </c>
    </row>
    <row r="1472" spans="1:25" x14ac:dyDescent="0.2">
      <c r="A1472">
        <v>3354</v>
      </c>
      <c r="B1472" t="s">
        <v>1869</v>
      </c>
      <c r="C1472" t="s">
        <v>13</v>
      </c>
      <c r="D1472">
        <v>7.0000000000000007E-2</v>
      </c>
      <c r="E1472">
        <v>5.98</v>
      </c>
      <c r="F1472">
        <v>7.15</v>
      </c>
      <c r="G1472" t="s">
        <v>14</v>
      </c>
      <c r="H1472" t="s">
        <v>70</v>
      </c>
      <c r="I1472" t="s">
        <v>24</v>
      </c>
      <c r="J1472" t="s">
        <v>64</v>
      </c>
      <c r="K1472" t="s">
        <v>49</v>
      </c>
      <c r="L1472" t="s">
        <v>2514</v>
      </c>
      <c r="M1472">
        <v>0.36</v>
      </c>
      <c r="N1472" t="s">
        <v>8</v>
      </c>
      <c r="O1472" t="s">
        <v>35</v>
      </c>
      <c r="P1472" t="s">
        <v>66</v>
      </c>
      <c r="Q1472" t="s">
        <v>1871</v>
      </c>
      <c r="R1472">
        <v>92231</v>
      </c>
      <c r="S1472">
        <v>42140</v>
      </c>
      <c r="T1472">
        <v>42142</v>
      </c>
      <c r="U1472">
        <v>-62</v>
      </c>
      <c r="V1472">
        <v>6</v>
      </c>
      <c r="W1472">
        <v>37.049999999999997</v>
      </c>
      <c r="X1472">
        <v>88589</v>
      </c>
      <c r="Y1472" t="s">
        <v>3217</v>
      </c>
    </row>
    <row r="1473" spans="1:25" x14ac:dyDescent="0.2">
      <c r="A1473">
        <v>2070</v>
      </c>
      <c r="B1473" t="s">
        <v>2515</v>
      </c>
      <c r="C1473" t="s">
        <v>23</v>
      </c>
      <c r="D1473">
        <v>7.0000000000000007E-2</v>
      </c>
      <c r="E1473">
        <v>35.99</v>
      </c>
      <c r="F1473">
        <v>5.99</v>
      </c>
      <c r="G1473" t="s">
        <v>14</v>
      </c>
      <c r="H1473" t="s">
        <v>70</v>
      </c>
      <c r="I1473" t="s">
        <v>16</v>
      </c>
      <c r="J1473" t="s">
        <v>111</v>
      </c>
      <c r="K1473" t="s">
        <v>26</v>
      </c>
      <c r="L1473" t="s">
        <v>1348</v>
      </c>
      <c r="M1473">
        <v>0.38</v>
      </c>
      <c r="N1473" t="s">
        <v>8</v>
      </c>
      <c r="O1473" t="s">
        <v>28</v>
      </c>
      <c r="P1473" t="s">
        <v>265</v>
      </c>
      <c r="Q1473" t="s">
        <v>2516</v>
      </c>
      <c r="R1473">
        <v>48021</v>
      </c>
      <c r="S1473">
        <v>42140</v>
      </c>
      <c r="T1473">
        <v>42144</v>
      </c>
      <c r="U1473">
        <v>17.8398</v>
      </c>
      <c r="V1473">
        <v>5</v>
      </c>
      <c r="W1473">
        <v>153.61000000000001</v>
      </c>
      <c r="X1473">
        <v>88558</v>
      </c>
      <c r="Y1473" t="s">
        <v>3216</v>
      </c>
    </row>
    <row r="1474" spans="1:25" x14ac:dyDescent="0.2">
      <c r="A1474">
        <v>2071</v>
      </c>
      <c r="B1474" t="s">
        <v>893</v>
      </c>
      <c r="C1474" t="s">
        <v>23</v>
      </c>
      <c r="D1474">
        <v>0.08</v>
      </c>
      <c r="E1474">
        <v>65.989999999999995</v>
      </c>
      <c r="F1474">
        <v>5.92</v>
      </c>
      <c r="G1474" t="s">
        <v>63</v>
      </c>
      <c r="H1474" t="s">
        <v>70</v>
      </c>
      <c r="I1474" t="s">
        <v>16</v>
      </c>
      <c r="J1474" t="s">
        <v>111</v>
      </c>
      <c r="K1474" t="s">
        <v>49</v>
      </c>
      <c r="L1474" t="s">
        <v>1032</v>
      </c>
      <c r="M1474">
        <v>0.57999999999999996</v>
      </c>
      <c r="N1474" t="s">
        <v>8</v>
      </c>
      <c r="O1474" t="s">
        <v>28</v>
      </c>
      <c r="P1474" t="s">
        <v>265</v>
      </c>
      <c r="Q1474" t="s">
        <v>895</v>
      </c>
      <c r="R1474">
        <v>48336</v>
      </c>
      <c r="S1474">
        <v>42140</v>
      </c>
      <c r="T1474">
        <v>42147</v>
      </c>
      <c r="U1474">
        <v>183.84299999999999</v>
      </c>
      <c r="V1474">
        <v>20</v>
      </c>
      <c r="W1474">
        <v>1063.81</v>
      </c>
      <c r="X1474">
        <v>88558</v>
      </c>
      <c r="Y1474" t="s">
        <v>3216</v>
      </c>
    </row>
    <row r="1475" spans="1:25" x14ac:dyDescent="0.2">
      <c r="A1475">
        <v>1984</v>
      </c>
      <c r="B1475" t="s">
        <v>2517</v>
      </c>
      <c r="C1475" t="s">
        <v>46</v>
      </c>
      <c r="D1475">
        <v>0.1</v>
      </c>
      <c r="E1475">
        <v>7.37</v>
      </c>
      <c r="F1475">
        <v>5.53</v>
      </c>
      <c r="G1475" t="s">
        <v>14</v>
      </c>
      <c r="H1475" t="s">
        <v>15</v>
      </c>
      <c r="I1475" t="s">
        <v>16</v>
      </c>
      <c r="J1475" t="s">
        <v>17</v>
      </c>
      <c r="K1475" t="s">
        <v>18</v>
      </c>
      <c r="L1475" t="s">
        <v>525</v>
      </c>
      <c r="M1475">
        <v>0.69</v>
      </c>
      <c r="N1475" t="s">
        <v>8</v>
      </c>
      <c r="O1475" t="s">
        <v>9</v>
      </c>
      <c r="P1475" t="s">
        <v>247</v>
      </c>
      <c r="Q1475" t="s">
        <v>248</v>
      </c>
      <c r="R1475">
        <v>29915</v>
      </c>
      <c r="S1475">
        <v>42140</v>
      </c>
      <c r="T1475">
        <v>42140</v>
      </c>
      <c r="U1475">
        <v>290.202</v>
      </c>
      <c r="V1475">
        <v>38</v>
      </c>
      <c r="W1475">
        <v>269.33</v>
      </c>
      <c r="X1475">
        <v>91258</v>
      </c>
      <c r="Y1475" t="s">
        <v>3215</v>
      </c>
    </row>
    <row r="1476" spans="1:25" x14ac:dyDescent="0.2">
      <c r="A1476">
        <v>91</v>
      </c>
      <c r="B1476" t="s">
        <v>1222</v>
      </c>
      <c r="C1476" t="s">
        <v>13</v>
      </c>
      <c r="D1476">
        <v>7.0000000000000007E-2</v>
      </c>
      <c r="E1476">
        <v>19.84</v>
      </c>
      <c r="F1476">
        <v>4.0999999999999996</v>
      </c>
      <c r="G1476" t="s">
        <v>14</v>
      </c>
      <c r="H1476" t="s">
        <v>47</v>
      </c>
      <c r="I1476" t="s">
        <v>24</v>
      </c>
      <c r="J1476" t="s">
        <v>25</v>
      </c>
      <c r="K1476" t="s">
        <v>26</v>
      </c>
      <c r="L1476" t="s">
        <v>2518</v>
      </c>
      <c r="M1476">
        <v>0.44</v>
      </c>
      <c r="N1476" t="s">
        <v>8</v>
      </c>
      <c r="O1476" t="s">
        <v>35</v>
      </c>
      <c r="P1476" t="s">
        <v>66</v>
      </c>
      <c r="Q1476" t="s">
        <v>1223</v>
      </c>
      <c r="R1476">
        <v>94591</v>
      </c>
      <c r="S1476">
        <v>42141</v>
      </c>
      <c r="T1476">
        <v>42142</v>
      </c>
      <c r="U1476">
        <v>117.852</v>
      </c>
      <c r="V1476">
        <v>9</v>
      </c>
      <c r="W1476">
        <v>170.8</v>
      </c>
      <c r="X1476">
        <v>87175</v>
      </c>
      <c r="Y1476" t="s">
        <v>3217</v>
      </c>
    </row>
    <row r="1477" spans="1:25" x14ac:dyDescent="0.2">
      <c r="A1477">
        <v>92</v>
      </c>
      <c r="B1477" t="s">
        <v>2519</v>
      </c>
      <c r="C1477" t="s">
        <v>13</v>
      </c>
      <c r="D1477">
        <v>7.0000000000000007E-2</v>
      </c>
      <c r="E1477">
        <v>8.34</v>
      </c>
      <c r="F1477">
        <v>1.43</v>
      </c>
      <c r="G1477" t="s">
        <v>14</v>
      </c>
      <c r="H1477" t="s">
        <v>47</v>
      </c>
      <c r="I1477" t="s">
        <v>24</v>
      </c>
      <c r="J1477" t="s">
        <v>64</v>
      </c>
      <c r="K1477" t="s">
        <v>26</v>
      </c>
      <c r="L1477" t="s">
        <v>2520</v>
      </c>
      <c r="M1477">
        <v>0.35</v>
      </c>
      <c r="N1477" t="s">
        <v>8</v>
      </c>
      <c r="O1477" t="s">
        <v>9</v>
      </c>
      <c r="P1477" t="s">
        <v>144</v>
      </c>
      <c r="Q1477" t="s">
        <v>2521</v>
      </c>
      <c r="R1477">
        <v>70056</v>
      </c>
      <c r="S1477">
        <v>42141</v>
      </c>
      <c r="T1477">
        <v>42143</v>
      </c>
      <c r="U1477">
        <v>-190.68</v>
      </c>
      <c r="V1477">
        <v>16</v>
      </c>
      <c r="W1477">
        <v>132.08000000000001</v>
      </c>
      <c r="X1477">
        <v>87175</v>
      </c>
      <c r="Y1477" t="s">
        <v>3215</v>
      </c>
    </row>
    <row r="1478" spans="1:25" x14ac:dyDescent="0.2">
      <c r="A1478">
        <v>92</v>
      </c>
      <c r="B1478" t="s">
        <v>2519</v>
      </c>
      <c r="C1478" t="s">
        <v>13</v>
      </c>
      <c r="D1478">
        <v>0.09</v>
      </c>
      <c r="E1478">
        <v>4.9800000000000004</v>
      </c>
      <c r="F1478">
        <v>6.07</v>
      </c>
      <c r="G1478" t="s">
        <v>14</v>
      </c>
      <c r="H1478" t="s">
        <v>47</v>
      </c>
      <c r="I1478" t="s">
        <v>24</v>
      </c>
      <c r="J1478" t="s">
        <v>64</v>
      </c>
      <c r="K1478" t="s">
        <v>49</v>
      </c>
      <c r="L1478" t="s">
        <v>763</v>
      </c>
      <c r="M1478">
        <v>0.36</v>
      </c>
      <c r="N1478" t="s">
        <v>8</v>
      </c>
      <c r="O1478" t="s">
        <v>9</v>
      </c>
      <c r="P1478" t="s">
        <v>144</v>
      </c>
      <c r="Q1478" t="s">
        <v>2521</v>
      </c>
      <c r="R1478">
        <v>70056</v>
      </c>
      <c r="S1478">
        <v>42141</v>
      </c>
      <c r="T1478">
        <v>42142</v>
      </c>
      <c r="U1478">
        <v>325.39800000000002</v>
      </c>
      <c r="V1478">
        <v>9</v>
      </c>
      <c r="W1478">
        <v>45.34</v>
      </c>
      <c r="X1478">
        <v>87175</v>
      </c>
      <c r="Y1478" t="s">
        <v>3215</v>
      </c>
    </row>
    <row r="1479" spans="1:25" x14ac:dyDescent="0.2">
      <c r="A1479">
        <v>772</v>
      </c>
      <c r="B1479" t="s">
        <v>452</v>
      </c>
      <c r="C1479" t="s">
        <v>23</v>
      </c>
      <c r="D1479">
        <v>0.02</v>
      </c>
      <c r="E1479">
        <v>4.0599999999999996</v>
      </c>
      <c r="F1479">
        <v>6.89</v>
      </c>
      <c r="G1479" t="s">
        <v>63</v>
      </c>
      <c r="H1479" t="s">
        <v>3</v>
      </c>
      <c r="I1479" t="s">
        <v>24</v>
      </c>
      <c r="J1479" t="s">
        <v>71</v>
      </c>
      <c r="K1479" t="s">
        <v>49</v>
      </c>
      <c r="L1479" t="s">
        <v>1247</v>
      </c>
      <c r="M1479">
        <v>0.6</v>
      </c>
      <c r="N1479" t="s">
        <v>8</v>
      </c>
      <c r="O1479" t="s">
        <v>87</v>
      </c>
      <c r="P1479" t="s">
        <v>296</v>
      </c>
      <c r="Q1479" t="s">
        <v>454</v>
      </c>
      <c r="R1479">
        <v>18103</v>
      </c>
      <c r="S1479">
        <v>42141</v>
      </c>
      <c r="T1479">
        <v>42145</v>
      </c>
      <c r="U1479">
        <v>12.706</v>
      </c>
      <c r="V1479">
        <v>12</v>
      </c>
      <c r="W1479">
        <v>64.41</v>
      </c>
      <c r="X1479">
        <v>88668</v>
      </c>
      <c r="Y1479" t="s">
        <v>3218</v>
      </c>
    </row>
    <row r="1480" spans="1:25" x14ac:dyDescent="0.2">
      <c r="A1480">
        <v>772</v>
      </c>
      <c r="B1480" t="s">
        <v>452</v>
      </c>
      <c r="C1480" t="s">
        <v>23</v>
      </c>
      <c r="D1480">
        <v>7.0000000000000007E-2</v>
      </c>
      <c r="E1480">
        <v>9.49</v>
      </c>
      <c r="F1480">
        <v>5.76</v>
      </c>
      <c r="G1480" t="s">
        <v>14</v>
      </c>
      <c r="H1480" t="s">
        <v>3</v>
      </c>
      <c r="I1480" t="s">
        <v>16</v>
      </c>
      <c r="J1480" t="s">
        <v>32</v>
      </c>
      <c r="K1480" t="s">
        <v>120</v>
      </c>
      <c r="L1480" t="s">
        <v>2522</v>
      </c>
      <c r="M1480">
        <v>0.39</v>
      </c>
      <c r="N1480" t="s">
        <v>8</v>
      </c>
      <c r="O1480" t="s">
        <v>87</v>
      </c>
      <c r="P1480" t="s">
        <v>296</v>
      </c>
      <c r="Q1480" t="s">
        <v>454</v>
      </c>
      <c r="R1480">
        <v>18103</v>
      </c>
      <c r="S1480">
        <v>42141</v>
      </c>
      <c r="T1480">
        <v>42145</v>
      </c>
      <c r="U1480">
        <v>7.71516</v>
      </c>
      <c r="V1480">
        <v>37</v>
      </c>
      <c r="W1480">
        <v>344.57</v>
      </c>
      <c r="X1480">
        <v>88668</v>
      </c>
      <c r="Y1480" t="s">
        <v>3218</v>
      </c>
    </row>
    <row r="1481" spans="1:25" x14ac:dyDescent="0.2">
      <c r="A1481">
        <v>1906</v>
      </c>
      <c r="B1481" t="s">
        <v>2523</v>
      </c>
      <c r="C1481" t="s">
        <v>23</v>
      </c>
      <c r="D1481">
        <v>7.0000000000000007E-2</v>
      </c>
      <c r="E1481">
        <v>172.99</v>
      </c>
      <c r="F1481">
        <v>19.989999999999998</v>
      </c>
      <c r="G1481" t="s">
        <v>14</v>
      </c>
      <c r="H1481" t="s">
        <v>70</v>
      </c>
      <c r="I1481" t="s">
        <v>24</v>
      </c>
      <c r="J1481" t="s">
        <v>48</v>
      </c>
      <c r="K1481" t="s">
        <v>49</v>
      </c>
      <c r="L1481" t="s">
        <v>2524</v>
      </c>
      <c r="M1481">
        <v>0.39</v>
      </c>
      <c r="N1481" t="s">
        <v>8</v>
      </c>
      <c r="O1481" t="s">
        <v>87</v>
      </c>
      <c r="P1481" t="s">
        <v>293</v>
      </c>
      <c r="Q1481" t="s">
        <v>1995</v>
      </c>
      <c r="R1481">
        <v>45801</v>
      </c>
      <c r="S1481">
        <v>42141</v>
      </c>
      <c r="T1481">
        <v>42141</v>
      </c>
      <c r="U1481">
        <v>2502.6851999999999</v>
      </c>
      <c r="V1481">
        <v>22</v>
      </c>
      <c r="W1481">
        <v>3627.08</v>
      </c>
      <c r="X1481">
        <v>86500</v>
      </c>
      <c r="Y1481" t="s">
        <v>3218</v>
      </c>
    </row>
    <row r="1482" spans="1:25" x14ac:dyDescent="0.2">
      <c r="A1482">
        <v>1907</v>
      </c>
      <c r="B1482" t="s">
        <v>2525</v>
      </c>
      <c r="C1482" t="s">
        <v>23</v>
      </c>
      <c r="D1482">
        <v>0.09</v>
      </c>
      <c r="E1482">
        <v>7.64</v>
      </c>
      <c r="F1482">
        <v>1.39</v>
      </c>
      <c r="G1482" t="s">
        <v>14</v>
      </c>
      <c r="H1482" t="s">
        <v>70</v>
      </c>
      <c r="I1482" t="s">
        <v>24</v>
      </c>
      <c r="J1482" t="s">
        <v>321</v>
      </c>
      <c r="K1482" t="s">
        <v>49</v>
      </c>
      <c r="L1482" t="s">
        <v>1534</v>
      </c>
      <c r="M1482">
        <v>0.36</v>
      </c>
      <c r="N1482" t="s">
        <v>8</v>
      </c>
      <c r="O1482" t="s">
        <v>87</v>
      </c>
      <c r="P1482" t="s">
        <v>293</v>
      </c>
      <c r="Q1482" t="s">
        <v>2526</v>
      </c>
      <c r="R1482">
        <v>44052</v>
      </c>
      <c r="S1482">
        <v>42141</v>
      </c>
      <c r="T1482">
        <v>42150</v>
      </c>
      <c r="U1482">
        <v>0.68799999999999994</v>
      </c>
      <c r="V1482">
        <v>1</v>
      </c>
      <c r="W1482">
        <v>8.34</v>
      </c>
      <c r="X1482">
        <v>86500</v>
      </c>
      <c r="Y1482" t="s">
        <v>3218</v>
      </c>
    </row>
    <row r="1483" spans="1:25" x14ac:dyDescent="0.2">
      <c r="A1483">
        <v>2858</v>
      </c>
      <c r="B1483" t="s">
        <v>2527</v>
      </c>
      <c r="C1483" t="s">
        <v>92</v>
      </c>
      <c r="D1483">
        <v>0.06</v>
      </c>
      <c r="E1483">
        <v>2.94</v>
      </c>
      <c r="F1483">
        <v>0.96</v>
      </c>
      <c r="G1483" t="s">
        <v>14</v>
      </c>
      <c r="H1483" t="s">
        <v>70</v>
      </c>
      <c r="I1483" t="s">
        <v>24</v>
      </c>
      <c r="J1483" t="s">
        <v>25</v>
      </c>
      <c r="K1483" t="s">
        <v>26</v>
      </c>
      <c r="L1483" t="s">
        <v>805</v>
      </c>
      <c r="M1483">
        <v>0.57999999999999996</v>
      </c>
      <c r="N1483" t="s">
        <v>8</v>
      </c>
      <c r="O1483" t="s">
        <v>9</v>
      </c>
      <c r="P1483" t="s">
        <v>99</v>
      </c>
      <c r="Q1483" t="s">
        <v>1339</v>
      </c>
      <c r="R1483">
        <v>32259</v>
      </c>
      <c r="S1483">
        <v>42141</v>
      </c>
      <c r="T1483">
        <v>42142</v>
      </c>
      <c r="U1483">
        <v>-8.8759999999999994</v>
      </c>
      <c r="V1483">
        <v>3</v>
      </c>
      <c r="W1483">
        <v>8.7899999999999991</v>
      </c>
      <c r="X1483">
        <v>88279</v>
      </c>
      <c r="Y1483" t="s">
        <v>3215</v>
      </c>
    </row>
    <row r="1484" spans="1:25" x14ac:dyDescent="0.2">
      <c r="A1484">
        <v>3132</v>
      </c>
      <c r="B1484" t="s">
        <v>2528</v>
      </c>
      <c r="C1484" t="s">
        <v>92</v>
      </c>
      <c r="D1484">
        <v>0.04</v>
      </c>
      <c r="E1484">
        <v>62.05</v>
      </c>
      <c r="F1484">
        <v>3.99</v>
      </c>
      <c r="G1484" t="s">
        <v>14</v>
      </c>
      <c r="H1484" t="s">
        <v>70</v>
      </c>
      <c r="I1484" t="s">
        <v>24</v>
      </c>
      <c r="J1484" t="s">
        <v>71</v>
      </c>
      <c r="K1484" t="s">
        <v>49</v>
      </c>
      <c r="L1484" t="s">
        <v>2529</v>
      </c>
      <c r="M1484">
        <v>0.55000000000000004</v>
      </c>
      <c r="N1484" t="s">
        <v>8</v>
      </c>
      <c r="O1484" t="s">
        <v>28</v>
      </c>
      <c r="P1484" t="s">
        <v>79</v>
      </c>
      <c r="Q1484" t="s">
        <v>2530</v>
      </c>
      <c r="R1484">
        <v>60060</v>
      </c>
      <c r="S1484">
        <v>42141</v>
      </c>
      <c r="T1484">
        <v>42142</v>
      </c>
      <c r="U1484">
        <v>1644.0768</v>
      </c>
      <c r="V1484">
        <v>40</v>
      </c>
      <c r="W1484">
        <v>2382.7199999999998</v>
      </c>
      <c r="X1484">
        <v>86794</v>
      </c>
      <c r="Y1484" t="s">
        <v>3216</v>
      </c>
    </row>
    <row r="1485" spans="1:25" x14ac:dyDescent="0.2">
      <c r="A1485">
        <v>3113</v>
      </c>
      <c r="B1485" t="s">
        <v>2531</v>
      </c>
      <c r="C1485" t="s">
        <v>46</v>
      </c>
      <c r="D1485">
        <v>7.0000000000000007E-2</v>
      </c>
      <c r="E1485">
        <v>34.54</v>
      </c>
      <c r="F1485">
        <v>14.72</v>
      </c>
      <c r="G1485" t="s">
        <v>14</v>
      </c>
      <c r="H1485" t="s">
        <v>70</v>
      </c>
      <c r="I1485" t="s">
        <v>24</v>
      </c>
      <c r="J1485" t="s">
        <v>48</v>
      </c>
      <c r="K1485" t="s">
        <v>49</v>
      </c>
      <c r="L1485" t="s">
        <v>2532</v>
      </c>
      <c r="M1485">
        <v>0.37</v>
      </c>
      <c r="N1485" t="s">
        <v>8</v>
      </c>
      <c r="O1485" t="s">
        <v>9</v>
      </c>
      <c r="P1485" t="s">
        <v>144</v>
      </c>
      <c r="Q1485" t="s">
        <v>2533</v>
      </c>
      <c r="R1485">
        <v>70560</v>
      </c>
      <c r="S1485">
        <v>42141</v>
      </c>
      <c r="T1485">
        <v>42142</v>
      </c>
      <c r="U1485">
        <v>-20.182259999999999</v>
      </c>
      <c r="V1485">
        <v>17</v>
      </c>
      <c r="W1485">
        <v>574.97</v>
      </c>
      <c r="X1485">
        <v>86860</v>
      </c>
      <c r="Y1485" t="s">
        <v>3215</v>
      </c>
    </row>
    <row r="1486" spans="1:25" x14ac:dyDescent="0.2">
      <c r="A1486">
        <v>3113</v>
      </c>
      <c r="B1486" t="s">
        <v>2531</v>
      </c>
      <c r="C1486" t="s">
        <v>46</v>
      </c>
      <c r="D1486">
        <v>0.02</v>
      </c>
      <c r="E1486">
        <v>12.28</v>
      </c>
      <c r="F1486">
        <v>6.47</v>
      </c>
      <c r="G1486" t="s">
        <v>14</v>
      </c>
      <c r="H1486" t="s">
        <v>70</v>
      </c>
      <c r="I1486" t="s">
        <v>24</v>
      </c>
      <c r="J1486" t="s">
        <v>64</v>
      </c>
      <c r="K1486" t="s">
        <v>49</v>
      </c>
      <c r="L1486" t="s">
        <v>2534</v>
      </c>
      <c r="M1486">
        <v>0.38</v>
      </c>
      <c r="N1486" t="s">
        <v>8</v>
      </c>
      <c r="O1486" t="s">
        <v>9</v>
      </c>
      <c r="P1486" t="s">
        <v>144</v>
      </c>
      <c r="Q1486" t="s">
        <v>2533</v>
      </c>
      <c r="R1486">
        <v>70560</v>
      </c>
      <c r="S1486">
        <v>42141</v>
      </c>
      <c r="T1486">
        <v>42141</v>
      </c>
      <c r="U1486">
        <v>-156.97219999999999</v>
      </c>
      <c r="V1486">
        <v>9</v>
      </c>
      <c r="W1486">
        <v>115.22</v>
      </c>
      <c r="X1486">
        <v>86860</v>
      </c>
      <c r="Y1486" t="s">
        <v>3215</v>
      </c>
    </row>
    <row r="1487" spans="1:25" x14ac:dyDescent="0.2">
      <c r="A1487">
        <v>3113</v>
      </c>
      <c r="B1487" t="s">
        <v>2531</v>
      </c>
      <c r="C1487" t="s">
        <v>46</v>
      </c>
      <c r="D1487">
        <v>0.06</v>
      </c>
      <c r="E1487">
        <v>34.58</v>
      </c>
      <c r="F1487">
        <v>8.99</v>
      </c>
      <c r="G1487" t="s">
        <v>63</v>
      </c>
      <c r="H1487" t="s">
        <v>70</v>
      </c>
      <c r="I1487" t="s">
        <v>24</v>
      </c>
      <c r="J1487" t="s">
        <v>25</v>
      </c>
      <c r="K1487" t="s">
        <v>18</v>
      </c>
      <c r="L1487" t="s">
        <v>2535</v>
      </c>
      <c r="M1487">
        <v>0.56000000000000005</v>
      </c>
      <c r="N1487" t="s">
        <v>8</v>
      </c>
      <c r="O1487" t="s">
        <v>9</v>
      </c>
      <c r="P1487" t="s">
        <v>144</v>
      </c>
      <c r="Q1487" t="s">
        <v>2533</v>
      </c>
      <c r="R1487">
        <v>70560</v>
      </c>
      <c r="S1487">
        <v>42141</v>
      </c>
      <c r="T1487">
        <v>42143</v>
      </c>
      <c r="U1487">
        <v>384.5043</v>
      </c>
      <c r="V1487">
        <v>13</v>
      </c>
      <c r="W1487">
        <v>456.58</v>
      </c>
      <c r="X1487">
        <v>86860</v>
      </c>
      <c r="Y1487" t="s">
        <v>3215</v>
      </c>
    </row>
    <row r="1488" spans="1:25" x14ac:dyDescent="0.2">
      <c r="A1488">
        <v>2035</v>
      </c>
      <c r="B1488" t="s">
        <v>2536</v>
      </c>
      <c r="C1488" t="s">
        <v>1</v>
      </c>
      <c r="D1488">
        <v>0.1</v>
      </c>
      <c r="E1488">
        <v>1.89</v>
      </c>
      <c r="F1488">
        <v>0.76</v>
      </c>
      <c r="G1488" t="s">
        <v>14</v>
      </c>
      <c r="H1488" t="s">
        <v>15</v>
      </c>
      <c r="I1488" t="s">
        <v>24</v>
      </c>
      <c r="J1488" t="s">
        <v>152</v>
      </c>
      <c r="K1488" t="s">
        <v>26</v>
      </c>
      <c r="L1488" t="s">
        <v>2537</v>
      </c>
      <c r="M1488">
        <v>0.83</v>
      </c>
      <c r="N1488" t="s">
        <v>8</v>
      </c>
      <c r="O1488" t="s">
        <v>9</v>
      </c>
      <c r="P1488" t="s">
        <v>99</v>
      </c>
      <c r="Q1488" t="s">
        <v>580</v>
      </c>
      <c r="R1488">
        <v>33403</v>
      </c>
      <c r="S1488">
        <v>42142</v>
      </c>
      <c r="T1488">
        <v>42144</v>
      </c>
      <c r="U1488">
        <v>-40.432000000000002</v>
      </c>
      <c r="V1488">
        <v>20</v>
      </c>
      <c r="W1488">
        <v>36.72</v>
      </c>
      <c r="X1488">
        <v>87117</v>
      </c>
      <c r="Y1488" t="s">
        <v>3215</v>
      </c>
    </row>
    <row r="1489" spans="1:25" x14ac:dyDescent="0.2">
      <c r="A1489">
        <v>1554</v>
      </c>
      <c r="B1489" t="s">
        <v>1124</v>
      </c>
      <c r="C1489" t="s">
        <v>13</v>
      </c>
      <c r="D1489">
        <v>0.04</v>
      </c>
      <c r="E1489">
        <v>10.98</v>
      </c>
      <c r="F1489">
        <v>3.99</v>
      </c>
      <c r="G1489" t="s">
        <v>14</v>
      </c>
      <c r="H1489" t="s">
        <v>3</v>
      </c>
      <c r="I1489" t="s">
        <v>24</v>
      </c>
      <c r="J1489" t="s">
        <v>71</v>
      </c>
      <c r="K1489" t="s">
        <v>49</v>
      </c>
      <c r="L1489" t="s">
        <v>1669</v>
      </c>
      <c r="M1489">
        <v>0.57999999999999996</v>
      </c>
      <c r="N1489" t="s">
        <v>8</v>
      </c>
      <c r="O1489" t="s">
        <v>9</v>
      </c>
      <c r="P1489" t="s">
        <v>10</v>
      </c>
      <c r="Q1489" t="s">
        <v>1126</v>
      </c>
      <c r="R1489">
        <v>39503</v>
      </c>
      <c r="S1489">
        <v>42142</v>
      </c>
      <c r="T1489">
        <v>42142</v>
      </c>
      <c r="U1489">
        <v>481.03199999999998</v>
      </c>
      <c r="V1489">
        <v>15</v>
      </c>
      <c r="W1489">
        <v>172.22</v>
      </c>
      <c r="X1489">
        <v>87485</v>
      </c>
      <c r="Y1489" t="s">
        <v>3215</v>
      </c>
    </row>
    <row r="1490" spans="1:25" x14ac:dyDescent="0.2">
      <c r="A1490">
        <v>3086</v>
      </c>
      <c r="B1490" t="s">
        <v>2538</v>
      </c>
      <c r="C1490" t="s">
        <v>13</v>
      </c>
      <c r="D1490">
        <v>0.05</v>
      </c>
      <c r="E1490">
        <v>39.99</v>
      </c>
      <c r="F1490">
        <v>10.25</v>
      </c>
      <c r="G1490" t="s">
        <v>63</v>
      </c>
      <c r="H1490" t="s">
        <v>15</v>
      </c>
      <c r="I1490" t="s">
        <v>16</v>
      </c>
      <c r="J1490" t="s">
        <v>17</v>
      </c>
      <c r="K1490" t="s">
        <v>49</v>
      </c>
      <c r="L1490" t="s">
        <v>2539</v>
      </c>
      <c r="M1490">
        <v>0.55000000000000004</v>
      </c>
      <c r="N1490" t="s">
        <v>8</v>
      </c>
      <c r="O1490" t="s">
        <v>9</v>
      </c>
      <c r="P1490" t="s">
        <v>99</v>
      </c>
      <c r="Q1490" t="s">
        <v>2540</v>
      </c>
      <c r="R1490">
        <v>34287</v>
      </c>
      <c r="S1490">
        <v>42142</v>
      </c>
      <c r="T1490">
        <v>42143</v>
      </c>
      <c r="U1490">
        <v>4.29</v>
      </c>
      <c r="V1490">
        <v>3</v>
      </c>
      <c r="W1490">
        <v>130.91</v>
      </c>
      <c r="X1490">
        <v>88380</v>
      </c>
      <c r="Y1490" t="s">
        <v>3215</v>
      </c>
    </row>
    <row r="1491" spans="1:25" x14ac:dyDescent="0.2">
      <c r="A1491">
        <v>487</v>
      </c>
      <c r="B1491" t="s">
        <v>2541</v>
      </c>
      <c r="C1491" t="s">
        <v>92</v>
      </c>
      <c r="D1491">
        <v>0.1</v>
      </c>
      <c r="E1491">
        <v>3.36</v>
      </c>
      <c r="F1491">
        <v>6.27</v>
      </c>
      <c r="G1491" t="s">
        <v>63</v>
      </c>
      <c r="H1491" t="s">
        <v>70</v>
      </c>
      <c r="I1491" t="s">
        <v>24</v>
      </c>
      <c r="J1491" t="s">
        <v>48</v>
      </c>
      <c r="K1491" t="s">
        <v>49</v>
      </c>
      <c r="L1491" t="s">
        <v>162</v>
      </c>
      <c r="M1491">
        <v>0.4</v>
      </c>
      <c r="N1491" t="s">
        <v>8</v>
      </c>
      <c r="O1491" t="s">
        <v>87</v>
      </c>
      <c r="P1491" t="s">
        <v>307</v>
      </c>
      <c r="Q1491" t="s">
        <v>308</v>
      </c>
      <c r="R1491">
        <v>4073</v>
      </c>
      <c r="S1491">
        <v>42142</v>
      </c>
      <c r="T1491">
        <v>42143</v>
      </c>
      <c r="U1491">
        <v>-67.0565</v>
      </c>
      <c r="V1491">
        <v>5</v>
      </c>
      <c r="W1491">
        <v>20.87</v>
      </c>
      <c r="X1491">
        <v>91063</v>
      </c>
      <c r="Y1491" t="s">
        <v>3218</v>
      </c>
    </row>
    <row r="1492" spans="1:25" x14ac:dyDescent="0.2">
      <c r="A1492">
        <v>488</v>
      </c>
      <c r="B1492" t="s">
        <v>2542</v>
      </c>
      <c r="C1492" t="s">
        <v>92</v>
      </c>
      <c r="D1492">
        <v>7.0000000000000007E-2</v>
      </c>
      <c r="E1492">
        <v>12.28</v>
      </c>
      <c r="F1492">
        <v>4.8600000000000003</v>
      </c>
      <c r="G1492" t="s">
        <v>14</v>
      </c>
      <c r="H1492" t="s">
        <v>70</v>
      </c>
      <c r="I1492" t="s">
        <v>24</v>
      </c>
      <c r="J1492" t="s">
        <v>64</v>
      </c>
      <c r="K1492" t="s">
        <v>49</v>
      </c>
      <c r="L1492" t="s">
        <v>1836</v>
      </c>
      <c r="M1492">
        <v>0.38</v>
      </c>
      <c r="N1492" t="s">
        <v>8</v>
      </c>
      <c r="O1492" t="s">
        <v>87</v>
      </c>
      <c r="P1492" t="s">
        <v>307</v>
      </c>
      <c r="Q1492" t="s">
        <v>2403</v>
      </c>
      <c r="R1492">
        <v>4106</v>
      </c>
      <c r="S1492">
        <v>42142</v>
      </c>
      <c r="T1492">
        <v>42144</v>
      </c>
      <c r="U1492">
        <v>-7.94</v>
      </c>
      <c r="V1492">
        <v>2</v>
      </c>
      <c r="W1492">
        <v>25.7</v>
      </c>
      <c r="X1492">
        <v>91063</v>
      </c>
      <c r="Y1492" t="s">
        <v>3218</v>
      </c>
    </row>
    <row r="1493" spans="1:25" x14ac:dyDescent="0.2">
      <c r="A1493">
        <v>489</v>
      </c>
      <c r="B1493" t="s">
        <v>2543</v>
      </c>
      <c r="C1493" t="s">
        <v>92</v>
      </c>
      <c r="D1493">
        <v>0.09</v>
      </c>
      <c r="E1493">
        <v>20.99</v>
      </c>
      <c r="F1493">
        <v>0.99</v>
      </c>
      <c r="G1493" t="s">
        <v>14</v>
      </c>
      <c r="H1493" t="s">
        <v>70</v>
      </c>
      <c r="I1493" t="s">
        <v>16</v>
      </c>
      <c r="J1493" t="s">
        <v>111</v>
      </c>
      <c r="K1493" t="s">
        <v>26</v>
      </c>
      <c r="L1493" t="s">
        <v>2307</v>
      </c>
      <c r="M1493">
        <v>0.56999999999999995</v>
      </c>
      <c r="N1493" t="s">
        <v>8</v>
      </c>
      <c r="O1493" t="s">
        <v>87</v>
      </c>
      <c r="P1493" t="s">
        <v>379</v>
      </c>
      <c r="Q1493" t="s">
        <v>2544</v>
      </c>
      <c r="R1493">
        <v>2062</v>
      </c>
      <c r="S1493">
        <v>42142</v>
      </c>
      <c r="T1493">
        <v>42142</v>
      </c>
      <c r="U1493">
        <v>122.292</v>
      </c>
      <c r="V1493">
        <v>14</v>
      </c>
      <c r="W1493">
        <v>229.57</v>
      </c>
      <c r="X1493">
        <v>91063</v>
      </c>
      <c r="Y1493" t="s">
        <v>3218</v>
      </c>
    </row>
    <row r="1494" spans="1:25" x14ac:dyDescent="0.2">
      <c r="A1494">
        <v>266</v>
      </c>
      <c r="B1494" t="s">
        <v>2498</v>
      </c>
      <c r="C1494" t="s">
        <v>46</v>
      </c>
      <c r="D1494">
        <v>0</v>
      </c>
      <c r="E1494">
        <v>73.98</v>
      </c>
      <c r="F1494">
        <v>12.14</v>
      </c>
      <c r="G1494" t="s">
        <v>63</v>
      </c>
      <c r="H1494" t="s">
        <v>70</v>
      </c>
      <c r="I1494" t="s">
        <v>16</v>
      </c>
      <c r="J1494" t="s">
        <v>17</v>
      </c>
      <c r="K1494" t="s">
        <v>49</v>
      </c>
      <c r="L1494" t="s">
        <v>709</v>
      </c>
      <c r="M1494">
        <v>0.67</v>
      </c>
      <c r="N1494" t="s">
        <v>8</v>
      </c>
      <c r="O1494" t="s">
        <v>28</v>
      </c>
      <c r="P1494" t="s">
        <v>163</v>
      </c>
      <c r="Q1494" t="s">
        <v>2500</v>
      </c>
      <c r="R1494">
        <v>78207</v>
      </c>
      <c r="S1494">
        <v>42142</v>
      </c>
      <c r="T1494">
        <v>42144</v>
      </c>
      <c r="U1494">
        <v>326.25</v>
      </c>
      <c r="V1494">
        <v>17</v>
      </c>
      <c r="W1494">
        <v>1300.81</v>
      </c>
      <c r="X1494">
        <v>90593</v>
      </c>
      <c r="Y1494" t="s">
        <v>3216</v>
      </c>
    </row>
    <row r="1495" spans="1:25" x14ac:dyDescent="0.2">
      <c r="A1495">
        <v>1433</v>
      </c>
      <c r="B1495" t="s">
        <v>1489</v>
      </c>
      <c r="C1495" t="s">
        <v>13</v>
      </c>
      <c r="D1495">
        <v>7.0000000000000007E-2</v>
      </c>
      <c r="E1495">
        <v>300.98</v>
      </c>
      <c r="F1495">
        <v>64.73</v>
      </c>
      <c r="G1495" t="s">
        <v>2</v>
      </c>
      <c r="H1495" t="s">
        <v>70</v>
      </c>
      <c r="I1495" t="s">
        <v>4</v>
      </c>
      <c r="J1495" t="s">
        <v>85</v>
      </c>
      <c r="K1495" t="s">
        <v>33</v>
      </c>
      <c r="L1495" t="s">
        <v>1316</v>
      </c>
      <c r="M1495">
        <v>0.56000000000000005</v>
      </c>
      <c r="N1495" t="s">
        <v>8</v>
      </c>
      <c r="O1495" t="s">
        <v>28</v>
      </c>
      <c r="P1495" t="s">
        <v>29</v>
      </c>
      <c r="Q1495" t="s">
        <v>1490</v>
      </c>
      <c r="R1495">
        <v>47130</v>
      </c>
      <c r="S1495">
        <v>42143</v>
      </c>
      <c r="T1495">
        <v>42145</v>
      </c>
      <c r="U1495">
        <v>1399.64</v>
      </c>
      <c r="V1495">
        <v>14</v>
      </c>
      <c r="W1495">
        <v>4285.5600000000004</v>
      </c>
      <c r="X1495">
        <v>86828</v>
      </c>
      <c r="Y1495" t="s">
        <v>3216</v>
      </c>
    </row>
    <row r="1496" spans="1:25" x14ac:dyDescent="0.2">
      <c r="A1496">
        <v>1433</v>
      </c>
      <c r="B1496" t="s">
        <v>1489</v>
      </c>
      <c r="C1496" t="s">
        <v>13</v>
      </c>
      <c r="D1496">
        <v>0.01</v>
      </c>
      <c r="E1496">
        <v>20.98</v>
      </c>
      <c r="F1496">
        <v>45</v>
      </c>
      <c r="G1496" t="s">
        <v>2</v>
      </c>
      <c r="H1496" t="s">
        <v>70</v>
      </c>
      <c r="I1496" t="s">
        <v>24</v>
      </c>
      <c r="J1496" t="s">
        <v>54</v>
      </c>
      <c r="K1496" t="s">
        <v>33</v>
      </c>
      <c r="L1496" t="s">
        <v>2545</v>
      </c>
      <c r="M1496">
        <v>0.61</v>
      </c>
      <c r="N1496" t="s">
        <v>8</v>
      </c>
      <c r="O1496" t="s">
        <v>28</v>
      </c>
      <c r="P1496" t="s">
        <v>29</v>
      </c>
      <c r="Q1496" t="s">
        <v>1490</v>
      </c>
      <c r="R1496">
        <v>47130</v>
      </c>
      <c r="S1496">
        <v>42143</v>
      </c>
      <c r="T1496">
        <v>42143</v>
      </c>
      <c r="U1496">
        <v>232.642</v>
      </c>
      <c r="V1496">
        <v>28</v>
      </c>
      <c r="W1496">
        <v>631.37</v>
      </c>
      <c r="X1496">
        <v>86828</v>
      </c>
      <c r="Y1496" t="s">
        <v>3216</v>
      </c>
    </row>
    <row r="1497" spans="1:25" x14ac:dyDescent="0.2">
      <c r="A1497">
        <v>2431</v>
      </c>
      <c r="B1497" t="s">
        <v>2546</v>
      </c>
      <c r="C1497" t="s">
        <v>13</v>
      </c>
      <c r="D1497">
        <v>7.0000000000000007E-2</v>
      </c>
      <c r="E1497">
        <v>155.06</v>
      </c>
      <c r="F1497">
        <v>7.07</v>
      </c>
      <c r="G1497" t="s">
        <v>14</v>
      </c>
      <c r="H1497" t="s">
        <v>15</v>
      </c>
      <c r="I1497" t="s">
        <v>24</v>
      </c>
      <c r="J1497" t="s">
        <v>54</v>
      </c>
      <c r="K1497" t="s">
        <v>49</v>
      </c>
      <c r="L1497" t="s">
        <v>82</v>
      </c>
      <c r="M1497">
        <v>0.59</v>
      </c>
      <c r="N1497" t="s">
        <v>8</v>
      </c>
      <c r="O1497" t="s">
        <v>35</v>
      </c>
      <c r="P1497" t="s">
        <v>66</v>
      </c>
      <c r="Q1497" t="s">
        <v>76</v>
      </c>
      <c r="R1497">
        <v>90004</v>
      </c>
      <c r="S1497">
        <v>42143</v>
      </c>
      <c r="T1497">
        <v>42143</v>
      </c>
      <c r="U1497">
        <v>-121.75</v>
      </c>
      <c r="V1497">
        <v>14</v>
      </c>
      <c r="W1497">
        <v>2039.07</v>
      </c>
      <c r="X1497">
        <v>5920</v>
      </c>
      <c r="Y1497" t="s">
        <v>3217</v>
      </c>
    </row>
    <row r="1498" spans="1:25" x14ac:dyDescent="0.2">
      <c r="A1498">
        <v>2432</v>
      </c>
      <c r="B1498" t="s">
        <v>2547</v>
      </c>
      <c r="C1498" t="s">
        <v>13</v>
      </c>
      <c r="D1498">
        <v>7.0000000000000007E-2</v>
      </c>
      <c r="E1498">
        <v>155.06</v>
      </c>
      <c r="F1498">
        <v>7.07</v>
      </c>
      <c r="G1498" t="s">
        <v>14</v>
      </c>
      <c r="H1498" t="s">
        <v>15</v>
      </c>
      <c r="I1498" t="s">
        <v>24</v>
      </c>
      <c r="J1498" t="s">
        <v>54</v>
      </c>
      <c r="K1498" t="s">
        <v>49</v>
      </c>
      <c r="L1498" t="s">
        <v>82</v>
      </c>
      <c r="M1498">
        <v>0.59</v>
      </c>
      <c r="N1498" t="s">
        <v>8</v>
      </c>
      <c r="O1498" t="s">
        <v>28</v>
      </c>
      <c r="P1498" t="s">
        <v>183</v>
      </c>
      <c r="Q1498" t="s">
        <v>2548</v>
      </c>
      <c r="R1498">
        <v>73110</v>
      </c>
      <c r="S1498">
        <v>42143</v>
      </c>
      <c r="T1498">
        <v>42143</v>
      </c>
      <c r="U1498">
        <v>24.35</v>
      </c>
      <c r="V1498">
        <v>3</v>
      </c>
      <c r="W1498">
        <v>436.94</v>
      </c>
      <c r="X1498">
        <v>89096</v>
      </c>
      <c r="Y1498" t="s">
        <v>3216</v>
      </c>
    </row>
    <row r="1499" spans="1:25" x14ac:dyDescent="0.2">
      <c r="A1499">
        <v>3264</v>
      </c>
      <c r="B1499" t="s">
        <v>2549</v>
      </c>
      <c r="C1499" t="s">
        <v>92</v>
      </c>
      <c r="D1499">
        <v>0.04</v>
      </c>
      <c r="E1499">
        <v>9.99</v>
      </c>
      <c r="F1499">
        <v>11.59</v>
      </c>
      <c r="G1499" t="s">
        <v>14</v>
      </c>
      <c r="H1499" t="s">
        <v>70</v>
      </c>
      <c r="I1499" t="s">
        <v>24</v>
      </c>
      <c r="J1499" t="s">
        <v>64</v>
      </c>
      <c r="K1499" t="s">
        <v>49</v>
      </c>
      <c r="L1499" t="s">
        <v>2176</v>
      </c>
      <c r="M1499">
        <v>0.4</v>
      </c>
      <c r="N1499" t="s">
        <v>8</v>
      </c>
      <c r="O1499" t="s">
        <v>35</v>
      </c>
      <c r="P1499" t="s">
        <v>66</v>
      </c>
      <c r="Q1499" t="s">
        <v>2550</v>
      </c>
      <c r="R1499">
        <v>95501</v>
      </c>
      <c r="S1499">
        <v>42143</v>
      </c>
      <c r="T1499">
        <v>42145</v>
      </c>
      <c r="U1499">
        <v>-92.32</v>
      </c>
      <c r="V1499">
        <v>5</v>
      </c>
      <c r="W1499">
        <v>52.09</v>
      </c>
      <c r="X1499">
        <v>89835</v>
      </c>
      <c r="Y1499" t="s">
        <v>3217</v>
      </c>
    </row>
    <row r="1500" spans="1:25" x14ac:dyDescent="0.2">
      <c r="A1500">
        <v>918</v>
      </c>
      <c r="B1500" t="s">
        <v>2120</v>
      </c>
      <c r="C1500" t="s">
        <v>1</v>
      </c>
      <c r="D1500">
        <v>0.09</v>
      </c>
      <c r="E1500">
        <v>58.14</v>
      </c>
      <c r="F1500">
        <v>36.61</v>
      </c>
      <c r="G1500" t="s">
        <v>2</v>
      </c>
      <c r="H1500" t="s">
        <v>70</v>
      </c>
      <c r="I1500" t="s">
        <v>4</v>
      </c>
      <c r="J1500" t="s">
        <v>93</v>
      </c>
      <c r="K1500" t="s">
        <v>6</v>
      </c>
      <c r="L1500" t="s">
        <v>2551</v>
      </c>
      <c r="M1500">
        <v>0.61</v>
      </c>
      <c r="N1500" t="s">
        <v>8</v>
      </c>
      <c r="O1500" t="s">
        <v>35</v>
      </c>
      <c r="P1500" t="s">
        <v>66</v>
      </c>
      <c r="Q1500" t="s">
        <v>2122</v>
      </c>
      <c r="R1500">
        <v>91730</v>
      </c>
      <c r="S1500">
        <v>42144</v>
      </c>
      <c r="T1500">
        <v>42145</v>
      </c>
      <c r="U1500">
        <v>187.41200000000001</v>
      </c>
      <c r="V1500">
        <v>39</v>
      </c>
      <c r="W1500">
        <v>2115.06</v>
      </c>
      <c r="X1500">
        <v>90493</v>
      </c>
      <c r="Y1500" t="s">
        <v>3217</v>
      </c>
    </row>
    <row r="1501" spans="1:25" x14ac:dyDescent="0.2">
      <c r="A1501">
        <v>2973</v>
      </c>
      <c r="B1501" t="s">
        <v>2137</v>
      </c>
      <c r="C1501" t="s">
        <v>1</v>
      </c>
      <c r="D1501">
        <v>0.1</v>
      </c>
      <c r="E1501">
        <v>442.14</v>
      </c>
      <c r="F1501">
        <v>14.7</v>
      </c>
      <c r="G1501" t="s">
        <v>2</v>
      </c>
      <c r="H1501" t="s">
        <v>47</v>
      </c>
      <c r="I1501" t="s">
        <v>16</v>
      </c>
      <c r="J1501" t="s">
        <v>32</v>
      </c>
      <c r="K1501" t="s">
        <v>33</v>
      </c>
      <c r="L1501" t="s">
        <v>1288</v>
      </c>
      <c r="M1501">
        <v>0.56000000000000005</v>
      </c>
      <c r="N1501" t="s">
        <v>8</v>
      </c>
      <c r="O1501" t="s">
        <v>28</v>
      </c>
      <c r="P1501" t="s">
        <v>333</v>
      </c>
      <c r="Q1501" t="s">
        <v>2139</v>
      </c>
      <c r="R1501">
        <v>53151</v>
      </c>
      <c r="S1501">
        <v>42144</v>
      </c>
      <c r="T1501">
        <v>42145</v>
      </c>
      <c r="U1501">
        <v>137.68794</v>
      </c>
      <c r="V1501">
        <v>6</v>
      </c>
      <c r="W1501">
        <v>2411.4299999999998</v>
      </c>
      <c r="X1501">
        <v>87187</v>
      </c>
      <c r="Y1501" t="s">
        <v>3216</v>
      </c>
    </row>
    <row r="1502" spans="1:25" x14ac:dyDescent="0.2">
      <c r="A1502">
        <v>1159</v>
      </c>
      <c r="B1502" t="s">
        <v>2552</v>
      </c>
      <c r="C1502" t="s">
        <v>13</v>
      </c>
      <c r="D1502">
        <v>0.04</v>
      </c>
      <c r="E1502">
        <v>100.98</v>
      </c>
      <c r="F1502">
        <v>35.840000000000003</v>
      </c>
      <c r="G1502" t="s">
        <v>2</v>
      </c>
      <c r="H1502" t="s">
        <v>15</v>
      </c>
      <c r="I1502" t="s">
        <v>4</v>
      </c>
      <c r="J1502" t="s">
        <v>93</v>
      </c>
      <c r="K1502" t="s">
        <v>6</v>
      </c>
      <c r="L1502" t="s">
        <v>94</v>
      </c>
      <c r="M1502">
        <v>0.62</v>
      </c>
      <c r="N1502" t="s">
        <v>8</v>
      </c>
      <c r="O1502" t="s">
        <v>87</v>
      </c>
      <c r="P1502" t="s">
        <v>373</v>
      </c>
      <c r="Q1502" t="s">
        <v>2553</v>
      </c>
      <c r="R1502">
        <v>7086</v>
      </c>
      <c r="S1502">
        <v>42144</v>
      </c>
      <c r="T1502">
        <v>42145</v>
      </c>
      <c r="U1502">
        <v>-152.76</v>
      </c>
      <c r="V1502">
        <v>1</v>
      </c>
      <c r="W1502">
        <v>110.75</v>
      </c>
      <c r="X1502">
        <v>90854</v>
      </c>
      <c r="Y1502" t="s">
        <v>3218</v>
      </c>
    </row>
    <row r="1503" spans="1:25" x14ac:dyDescent="0.2">
      <c r="A1503">
        <v>2346</v>
      </c>
      <c r="B1503" t="s">
        <v>362</v>
      </c>
      <c r="C1503" t="s">
        <v>13</v>
      </c>
      <c r="D1503">
        <v>0.1</v>
      </c>
      <c r="E1503">
        <v>218.75</v>
      </c>
      <c r="F1503">
        <v>69.64</v>
      </c>
      <c r="G1503" t="s">
        <v>2</v>
      </c>
      <c r="H1503" t="s">
        <v>70</v>
      </c>
      <c r="I1503" t="s">
        <v>4</v>
      </c>
      <c r="J1503" t="s">
        <v>5</v>
      </c>
      <c r="K1503" t="s">
        <v>6</v>
      </c>
      <c r="L1503" t="s">
        <v>850</v>
      </c>
      <c r="M1503">
        <v>0.77</v>
      </c>
      <c r="N1503" t="s">
        <v>8</v>
      </c>
      <c r="O1503" t="s">
        <v>9</v>
      </c>
      <c r="P1503" t="s">
        <v>364</v>
      </c>
      <c r="Q1503" t="s">
        <v>365</v>
      </c>
      <c r="R1503">
        <v>40258</v>
      </c>
      <c r="S1503">
        <v>42144</v>
      </c>
      <c r="T1503">
        <v>42145</v>
      </c>
      <c r="U1503">
        <v>62.298000000000002</v>
      </c>
      <c r="V1503">
        <v>17</v>
      </c>
      <c r="W1503">
        <v>2805.18</v>
      </c>
      <c r="X1503">
        <v>89505</v>
      </c>
      <c r="Y1503" t="s">
        <v>3215</v>
      </c>
    </row>
    <row r="1504" spans="1:25" x14ac:dyDescent="0.2">
      <c r="A1504">
        <v>2825</v>
      </c>
      <c r="B1504" t="s">
        <v>2554</v>
      </c>
      <c r="C1504" t="s">
        <v>23</v>
      </c>
      <c r="D1504">
        <v>0.02</v>
      </c>
      <c r="E1504">
        <v>27.48</v>
      </c>
      <c r="F1504">
        <v>4</v>
      </c>
      <c r="G1504" t="s">
        <v>14</v>
      </c>
      <c r="H1504" t="s">
        <v>15</v>
      </c>
      <c r="I1504" t="s">
        <v>16</v>
      </c>
      <c r="J1504" t="s">
        <v>17</v>
      </c>
      <c r="K1504" t="s">
        <v>49</v>
      </c>
      <c r="L1504" t="s">
        <v>2037</v>
      </c>
      <c r="M1504">
        <v>0.75</v>
      </c>
      <c r="N1504" t="s">
        <v>8</v>
      </c>
      <c r="O1504" t="s">
        <v>35</v>
      </c>
      <c r="P1504" t="s">
        <v>466</v>
      </c>
      <c r="Q1504" t="s">
        <v>2555</v>
      </c>
      <c r="R1504">
        <v>83701</v>
      </c>
      <c r="S1504">
        <v>42144</v>
      </c>
      <c r="T1504">
        <v>42151</v>
      </c>
      <c r="U1504">
        <v>19.308</v>
      </c>
      <c r="V1504">
        <v>3</v>
      </c>
      <c r="W1504">
        <v>87.21</v>
      </c>
      <c r="X1504">
        <v>89497</v>
      </c>
      <c r="Y1504" t="s">
        <v>3217</v>
      </c>
    </row>
    <row r="1505" spans="1:25" x14ac:dyDescent="0.2">
      <c r="A1505">
        <v>2825</v>
      </c>
      <c r="B1505" t="s">
        <v>2554</v>
      </c>
      <c r="C1505" t="s">
        <v>23</v>
      </c>
      <c r="D1505">
        <v>0.08</v>
      </c>
      <c r="E1505">
        <v>10.06</v>
      </c>
      <c r="F1505">
        <v>2.06</v>
      </c>
      <c r="G1505" t="s">
        <v>14</v>
      </c>
      <c r="H1505" t="s">
        <v>15</v>
      </c>
      <c r="I1505" t="s">
        <v>24</v>
      </c>
      <c r="J1505" t="s">
        <v>64</v>
      </c>
      <c r="K1505" t="s">
        <v>26</v>
      </c>
      <c r="L1505" t="s">
        <v>149</v>
      </c>
      <c r="M1505">
        <v>0.39</v>
      </c>
      <c r="N1505" t="s">
        <v>8</v>
      </c>
      <c r="O1505" t="s">
        <v>35</v>
      </c>
      <c r="P1505" t="s">
        <v>466</v>
      </c>
      <c r="Q1505" t="s">
        <v>2555</v>
      </c>
      <c r="R1505">
        <v>83701</v>
      </c>
      <c r="S1505">
        <v>42144</v>
      </c>
      <c r="T1505">
        <v>42148</v>
      </c>
      <c r="U1505">
        <v>0.33</v>
      </c>
      <c r="V1505">
        <v>4</v>
      </c>
      <c r="W1505">
        <v>40.15</v>
      </c>
      <c r="X1505">
        <v>89497</v>
      </c>
      <c r="Y1505" t="s">
        <v>3217</v>
      </c>
    </row>
    <row r="1506" spans="1:25" x14ac:dyDescent="0.2">
      <c r="A1506">
        <v>699</v>
      </c>
      <c r="B1506" t="s">
        <v>837</v>
      </c>
      <c r="C1506" t="s">
        <v>92</v>
      </c>
      <c r="D1506">
        <v>0.1</v>
      </c>
      <c r="E1506">
        <v>4.26</v>
      </c>
      <c r="F1506">
        <v>1.2</v>
      </c>
      <c r="G1506" t="s">
        <v>14</v>
      </c>
      <c r="H1506" t="s">
        <v>15</v>
      </c>
      <c r="I1506" t="s">
        <v>24</v>
      </c>
      <c r="J1506" t="s">
        <v>25</v>
      </c>
      <c r="K1506" t="s">
        <v>26</v>
      </c>
      <c r="L1506" t="s">
        <v>114</v>
      </c>
      <c r="M1506">
        <v>0.44</v>
      </c>
      <c r="N1506" t="s">
        <v>8</v>
      </c>
      <c r="O1506" t="s">
        <v>35</v>
      </c>
      <c r="P1506" t="s">
        <v>66</v>
      </c>
      <c r="Q1506" t="s">
        <v>76</v>
      </c>
      <c r="R1506">
        <v>90041</v>
      </c>
      <c r="S1506">
        <v>42144</v>
      </c>
      <c r="T1506">
        <v>42145</v>
      </c>
      <c r="U1506">
        <v>15.42</v>
      </c>
      <c r="V1506">
        <v>88</v>
      </c>
      <c r="W1506">
        <v>351.56</v>
      </c>
      <c r="X1506">
        <v>3042</v>
      </c>
      <c r="Y1506" t="s">
        <v>3217</v>
      </c>
    </row>
    <row r="1507" spans="1:25" x14ac:dyDescent="0.2">
      <c r="A1507">
        <v>700</v>
      </c>
      <c r="B1507" t="s">
        <v>2556</v>
      </c>
      <c r="C1507" t="s">
        <v>92</v>
      </c>
      <c r="D1507">
        <v>0.1</v>
      </c>
      <c r="E1507">
        <v>4.26</v>
      </c>
      <c r="F1507">
        <v>1.2</v>
      </c>
      <c r="G1507" t="s">
        <v>14</v>
      </c>
      <c r="H1507" t="s">
        <v>15</v>
      </c>
      <c r="I1507" t="s">
        <v>24</v>
      </c>
      <c r="J1507" t="s">
        <v>25</v>
      </c>
      <c r="K1507" t="s">
        <v>26</v>
      </c>
      <c r="L1507" t="s">
        <v>114</v>
      </c>
      <c r="M1507">
        <v>0.44</v>
      </c>
      <c r="N1507" t="s">
        <v>8</v>
      </c>
      <c r="O1507" t="s">
        <v>35</v>
      </c>
      <c r="P1507" t="s">
        <v>66</v>
      </c>
      <c r="Q1507" t="s">
        <v>1160</v>
      </c>
      <c r="R1507">
        <v>93454</v>
      </c>
      <c r="S1507">
        <v>42144</v>
      </c>
      <c r="T1507">
        <v>42145</v>
      </c>
      <c r="U1507">
        <v>33.923999999999999</v>
      </c>
      <c r="V1507">
        <v>22</v>
      </c>
      <c r="W1507">
        <v>87.89</v>
      </c>
      <c r="X1507">
        <v>87980</v>
      </c>
      <c r="Y1507" t="s">
        <v>3217</v>
      </c>
    </row>
    <row r="1508" spans="1:25" x14ac:dyDescent="0.2">
      <c r="A1508">
        <v>1106</v>
      </c>
      <c r="B1508" t="s">
        <v>2557</v>
      </c>
      <c r="C1508" t="s">
        <v>92</v>
      </c>
      <c r="D1508">
        <v>0.04</v>
      </c>
      <c r="E1508">
        <v>6.35</v>
      </c>
      <c r="F1508">
        <v>1.02</v>
      </c>
      <c r="G1508" t="s">
        <v>14</v>
      </c>
      <c r="H1508" t="s">
        <v>3</v>
      </c>
      <c r="I1508" t="s">
        <v>24</v>
      </c>
      <c r="J1508" t="s">
        <v>64</v>
      </c>
      <c r="K1508" t="s">
        <v>26</v>
      </c>
      <c r="L1508" t="s">
        <v>503</v>
      </c>
      <c r="M1508">
        <v>0.39</v>
      </c>
      <c r="N1508" t="s">
        <v>8</v>
      </c>
      <c r="O1508" t="s">
        <v>28</v>
      </c>
      <c r="P1508" t="s">
        <v>163</v>
      </c>
      <c r="Q1508" t="s">
        <v>530</v>
      </c>
      <c r="R1508">
        <v>75220</v>
      </c>
      <c r="S1508">
        <v>42144</v>
      </c>
      <c r="T1508">
        <v>42147</v>
      </c>
      <c r="U1508">
        <v>81.91</v>
      </c>
      <c r="V1508">
        <v>52</v>
      </c>
      <c r="W1508">
        <v>318.47000000000003</v>
      </c>
      <c r="X1508">
        <v>20261</v>
      </c>
      <c r="Y1508" t="s">
        <v>3216</v>
      </c>
    </row>
    <row r="1509" spans="1:25" x14ac:dyDescent="0.2">
      <c r="A1509">
        <v>1108</v>
      </c>
      <c r="B1509" t="s">
        <v>2558</v>
      </c>
      <c r="C1509" t="s">
        <v>92</v>
      </c>
      <c r="D1509">
        <v>0.09</v>
      </c>
      <c r="E1509">
        <v>31.74</v>
      </c>
      <c r="F1509">
        <v>12.62</v>
      </c>
      <c r="G1509" t="s">
        <v>63</v>
      </c>
      <c r="H1509" t="s">
        <v>3</v>
      </c>
      <c r="I1509" t="s">
        <v>24</v>
      </c>
      <c r="J1509" t="s">
        <v>48</v>
      </c>
      <c r="K1509" t="s">
        <v>49</v>
      </c>
      <c r="L1509" t="s">
        <v>1508</v>
      </c>
      <c r="M1509">
        <v>0.37</v>
      </c>
      <c r="N1509" t="s">
        <v>8</v>
      </c>
      <c r="O1509" t="s">
        <v>28</v>
      </c>
      <c r="P1509" t="s">
        <v>163</v>
      </c>
      <c r="Q1509" t="s">
        <v>2010</v>
      </c>
      <c r="R1509">
        <v>75146</v>
      </c>
      <c r="S1509">
        <v>42144</v>
      </c>
      <c r="T1509">
        <v>42144</v>
      </c>
      <c r="U1509">
        <v>67.107500000000002</v>
      </c>
      <c r="V1509">
        <v>9</v>
      </c>
      <c r="W1509">
        <v>270.55</v>
      </c>
      <c r="X1509">
        <v>86409</v>
      </c>
      <c r="Y1509" t="s">
        <v>3216</v>
      </c>
    </row>
    <row r="1510" spans="1:25" x14ac:dyDescent="0.2">
      <c r="A1510">
        <v>1108</v>
      </c>
      <c r="B1510" t="s">
        <v>2558</v>
      </c>
      <c r="C1510" t="s">
        <v>92</v>
      </c>
      <c r="D1510">
        <v>0.04</v>
      </c>
      <c r="E1510">
        <v>6.35</v>
      </c>
      <c r="F1510">
        <v>1.02</v>
      </c>
      <c r="G1510" t="s">
        <v>14</v>
      </c>
      <c r="H1510" t="s">
        <v>3</v>
      </c>
      <c r="I1510" t="s">
        <v>24</v>
      </c>
      <c r="J1510" t="s">
        <v>64</v>
      </c>
      <c r="K1510" t="s">
        <v>26</v>
      </c>
      <c r="L1510" t="s">
        <v>503</v>
      </c>
      <c r="M1510">
        <v>0.39</v>
      </c>
      <c r="N1510" t="s">
        <v>8</v>
      </c>
      <c r="O1510" t="s">
        <v>28</v>
      </c>
      <c r="P1510" t="s">
        <v>163</v>
      </c>
      <c r="Q1510" t="s">
        <v>2010</v>
      </c>
      <c r="R1510">
        <v>75146</v>
      </c>
      <c r="S1510">
        <v>42144</v>
      </c>
      <c r="T1510">
        <v>42147</v>
      </c>
      <c r="U1510">
        <v>54.937800000000003</v>
      </c>
      <c r="V1510">
        <v>13</v>
      </c>
      <c r="W1510">
        <v>79.62</v>
      </c>
      <c r="X1510">
        <v>86409</v>
      </c>
      <c r="Y1510" t="s">
        <v>3216</v>
      </c>
    </row>
    <row r="1511" spans="1:25" x14ac:dyDescent="0.2">
      <c r="A1511">
        <v>1108</v>
      </c>
      <c r="B1511" t="s">
        <v>2558</v>
      </c>
      <c r="C1511" t="s">
        <v>92</v>
      </c>
      <c r="D1511">
        <v>0.02</v>
      </c>
      <c r="E1511">
        <v>65.989999999999995</v>
      </c>
      <c r="F1511">
        <v>8.99</v>
      </c>
      <c r="G1511" t="s">
        <v>63</v>
      </c>
      <c r="H1511" t="s">
        <v>3</v>
      </c>
      <c r="I1511" t="s">
        <v>16</v>
      </c>
      <c r="J1511" t="s">
        <v>111</v>
      </c>
      <c r="K1511" t="s">
        <v>49</v>
      </c>
      <c r="L1511" t="s">
        <v>1840</v>
      </c>
      <c r="M1511">
        <v>0.56000000000000005</v>
      </c>
      <c r="N1511" t="s">
        <v>8</v>
      </c>
      <c r="O1511" t="s">
        <v>28</v>
      </c>
      <c r="P1511" t="s">
        <v>163</v>
      </c>
      <c r="Q1511" t="s">
        <v>2010</v>
      </c>
      <c r="R1511">
        <v>75146</v>
      </c>
      <c r="S1511">
        <v>42144</v>
      </c>
      <c r="T1511">
        <v>42145</v>
      </c>
      <c r="U1511">
        <v>168.23699999999999</v>
      </c>
      <c r="V1511">
        <v>8</v>
      </c>
      <c r="W1511">
        <v>479.79</v>
      </c>
      <c r="X1511">
        <v>86409</v>
      </c>
      <c r="Y1511" t="s">
        <v>3216</v>
      </c>
    </row>
    <row r="1512" spans="1:25" x14ac:dyDescent="0.2">
      <c r="A1512">
        <v>1974</v>
      </c>
      <c r="B1512" t="s">
        <v>2559</v>
      </c>
      <c r="C1512" t="s">
        <v>92</v>
      </c>
      <c r="D1512">
        <v>0.09</v>
      </c>
      <c r="E1512">
        <v>20.48</v>
      </c>
      <c r="F1512">
        <v>6.32</v>
      </c>
      <c r="G1512" t="s">
        <v>14</v>
      </c>
      <c r="H1512" t="s">
        <v>15</v>
      </c>
      <c r="I1512" t="s">
        <v>24</v>
      </c>
      <c r="J1512" t="s">
        <v>71</v>
      </c>
      <c r="K1512" t="s">
        <v>49</v>
      </c>
      <c r="L1512" t="s">
        <v>1015</v>
      </c>
      <c r="M1512">
        <v>0.57999999999999996</v>
      </c>
      <c r="N1512" t="s">
        <v>8</v>
      </c>
      <c r="O1512" t="s">
        <v>28</v>
      </c>
      <c r="P1512" t="s">
        <v>265</v>
      </c>
      <c r="Q1512" t="s">
        <v>2560</v>
      </c>
      <c r="R1512">
        <v>48127</v>
      </c>
      <c r="S1512">
        <v>42144</v>
      </c>
      <c r="T1512">
        <v>42145</v>
      </c>
      <c r="U1512">
        <v>-16.89</v>
      </c>
      <c r="V1512">
        <v>5</v>
      </c>
      <c r="W1512">
        <v>99.02</v>
      </c>
      <c r="X1512">
        <v>89040</v>
      </c>
      <c r="Y1512" t="s">
        <v>3216</v>
      </c>
    </row>
    <row r="1513" spans="1:25" x14ac:dyDescent="0.2">
      <c r="A1513">
        <v>1974</v>
      </c>
      <c r="B1513" t="s">
        <v>2559</v>
      </c>
      <c r="C1513" t="s">
        <v>92</v>
      </c>
      <c r="D1513">
        <v>0.06</v>
      </c>
      <c r="E1513">
        <v>15.67</v>
      </c>
      <c r="F1513">
        <v>1.39</v>
      </c>
      <c r="G1513" t="s">
        <v>14</v>
      </c>
      <c r="H1513" t="s">
        <v>15</v>
      </c>
      <c r="I1513" t="s">
        <v>24</v>
      </c>
      <c r="J1513" t="s">
        <v>321</v>
      </c>
      <c r="K1513" t="s">
        <v>49</v>
      </c>
      <c r="L1513" t="s">
        <v>2460</v>
      </c>
      <c r="M1513">
        <v>0.38</v>
      </c>
      <c r="N1513" t="s">
        <v>8</v>
      </c>
      <c r="O1513" t="s">
        <v>28</v>
      </c>
      <c r="P1513" t="s">
        <v>265</v>
      </c>
      <c r="Q1513" t="s">
        <v>2560</v>
      </c>
      <c r="R1513">
        <v>48127</v>
      </c>
      <c r="S1513">
        <v>42144</v>
      </c>
      <c r="T1513">
        <v>42145</v>
      </c>
      <c r="U1513">
        <v>25.51</v>
      </c>
      <c r="V1513">
        <v>3</v>
      </c>
      <c r="W1513">
        <v>46.4</v>
      </c>
      <c r="X1513">
        <v>89040</v>
      </c>
      <c r="Y1513" t="s">
        <v>3216</v>
      </c>
    </row>
    <row r="1514" spans="1:25" x14ac:dyDescent="0.2">
      <c r="A1514">
        <v>2159</v>
      </c>
      <c r="B1514" t="s">
        <v>2561</v>
      </c>
      <c r="C1514" t="s">
        <v>92</v>
      </c>
      <c r="D1514">
        <v>0.08</v>
      </c>
      <c r="E1514">
        <v>30.98</v>
      </c>
      <c r="F1514">
        <v>8.74</v>
      </c>
      <c r="G1514" t="s">
        <v>14</v>
      </c>
      <c r="H1514" t="s">
        <v>70</v>
      </c>
      <c r="I1514" t="s">
        <v>24</v>
      </c>
      <c r="J1514" t="s">
        <v>64</v>
      </c>
      <c r="K1514" t="s">
        <v>49</v>
      </c>
      <c r="L1514" t="s">
        <v>2562</v>
      </c>
      <c r="M1514">
        <v>0.4</v>
      </c>
      <c r="N1514" t="s">
        <v>8</v>
      </c>
      <c r="O1514" t="s">
        <v>28</v>
      </c>
      <c r="P1514" t="s">
        <v>265</v>
      </c>
      <c r="Q1514" t="s">
        <v>2563</v>
      </c>
      <c r="R1514">
        <v>48185</v>
      </c>
      <c r="S1514">
        <v>42144</v>
      </c>
      <c r="T1514">
        <v>42145</v>
      </c>
      <c r="U1514">
        <v>371.27199999999999</v>
      </c>
      <c r="V1514">
        <v>25</v>
      </c>
      <c r="W1514">
        <v>727.2</v>
      </c>
      <c r="X1514">
        <v>90387</v>
      </c>
      <c r="Y1514" t="s">
        <v>3216</v>
      </c>
    </row>
    <row r="1515" spans="1:25" x14ac:dyDescent="0.2">
      <c r="A1515">
        <v>2162</v>
      </c>
      <c r="B1515" t="s">
        <v>2564</v>
      </c>
      <c r="C1515" t="s">
        <v>92</v>
      </c>
      <c r="D1515">
        <v>0.09</v>
      </c>
      <c r="E1515">
        <v>159.31</v>
      </c>
      <c r="F1515">
        <v>60</v>
      </c>
      <c r="G1515" t="s">
        <v>2</v>
      </c>
      <c r="H1515" t="s">
        <v>70</v>
      </c>
      <c r="I1515" t="s">
        <v>4</v>
      </c>
      <c r="J1515" t="s">
        <v>5</v>
      </c>
      <c r="K1515" t="s">
        <v>33</v>
      </c>
      <c r="L1515" t="s">
        <v>2565</v>
      </c>
      <c r="M1515">
        <v>0.55000000000000004</v>
      </c>
      <c r="N1515" t="s">
        <v>8</v>
      </c>
      <c r="O1515" t="s">
        <v>87</v>
      </c>
      <c r="P1515" t="s">
        <v>296</v>
      </c>
      <c r="Q1515" t="s">
        <v>2566</v>
      </c>
      <c r="R1515">
        <v>16146</v>
      </c>
      <c r="S1515">
        <v>42144</v>
      </c>
      <c r="T1515">
        <v>42146</v>
      </c>
      <c r="U1515">
        <v>77.000895400000005</v>
      </c>
      <c r="V1515">
        <v>41</v>
      </c>
      <c r="W1515">
        <v>6173.42</v>
      </c>
      <c r="X1515">
        <v>90387</v>
      </c>
      <c r="Y1515" t="s">
        <v>3218</v>
      </c>
    </row>
    <row r="1516" spans="1:25" x14ac:dyDescent="0.2">
      <c r="A1516">
        <v>2162</v>
      </c>
      <c r="B1516" t="s">
        <v>2564</v>
      </c>
      <c r="C1516" t="s">
        <v>92</v>
      </c>
      <c r="D1516">
        <v>0.06</v>
      </c>
      <c r="E1516">
        <v>55.99</v>
      </c>
      <c r="F1516">
        <v>5</v>
      </c>
      <c r="G1516" t="s">
        <v>14</v>
      </c>
      <c r="H1516" t="s">
        <v>70</v>
      </c>
      <c r="I1516" t="s">
        <v>16</v>
      </c>
      <c r="J1516" t="s">
        <v>111</v>
      </c>
      <c r="K1516" t="s">
        <v>18</v>
      </c>
      <c r="L1516" t="s">
        <v>1914</v>
      </c>
      <c r="M1516">
        <v>0.83</v>
      </c>
      <c r="N1516" t="s">
        <v>8</v>
      </c>
      <c r="O1516" t="s">
        <v>87</v>
      </c>
      <c r="P1516" t="s">
        <v>296</v>
      </c>
      <c r="Q1516" t="s">
        <v>2566</v>
      </c>
      <c r="R1516">
        <v>16146</v>
      </c>
      <c r="S1516">
        <v>42144</v>
      </c>
      <c r="T1516">
        <v>42146</v>
      </c>
      <c r="U1516">
        <v>27.968599999999999</v>
      </c>
      <c r="V1516">
        <v>33</v>
      </c>
      <c r="W1516">
        <v>1553.7</v>
      </c>
      <c r="X1516">
        <v>90387</v>
      </c>
      <c r="Y1516" t="s">
        <v>3218</v>
      </c>
    </row>
    <row r="1517" spans="1:25" x14ac:dyDescent="0.2">
      <c r="A1517">
        <v>871</v>
      </c>
      <c r="B1517" t="s">
        <v>1641</v>
      </c>
      <c r="C1517" t="s">
        <v>46</v>
      </c>
      <c r="D1517">
        <v>0.01</v>
      </c>
      <c r="E1517">
        <v>5.94</v>
      </c>
      <c r="F1517">
        <v>9.92</v>
      </c>
      <c r="G1517" t="s">
        <v>14</v>
      </c>
      <c r="H1517" t="s">
        <v>47</v>
      </c>
      <c r="I1517" t="s">
        <v>24</v>
      </c>
      <c r="J1517" t="s">
        <v>48</v>
      </c>
      <c r="K1517" t="s">
        <v>49</v>
      </c>
      <c r="L1517" t="s">
        <v>2567</v>
      </c>
      <c r="M1517">
        <v>0.38</v>
      </c>
      <c r="N1517" t="s">
        <v>8</v>
      </c>
      <c r="O1517" t="s">
        <v>35</v>
      </c>
      <c r="P1517" t="s">
        <v>272</v>
      </c>
      <c r="Q1517" t="s">
        <v>1642</v>
      </c>
      <c r="R1517">
        <v>89502</v>
      </c>
      <c r="S1517">
        <v>42144</v>
      </c>
      <c r="T1517">
        <v>42147</v>
      </c>
      <c r="U1517">
        <v>-239.315</v>
      </c>
      <c r="V1517">
        <v>12</v>
      </c>
      <c r="W1517">
        <v>74.77</v>
      </c>
      <c r="X1517">
        <v>90578</v>
      </c>
      <c r="Y1517" t="s">
        <v>3217</v>
      </c>
    </row>
    <row r="1518" spans="1:25" x14ac:dyDescent="0.2">
      <c r="A1518">
        <v>871</v>
      </c>
      <c r="B1518" t="s">
        <v>1641</v>
      </c>
      <c r="C1518" t="s">
        <v>46</v>
      </c>
      <c r="D1518">
        <v>0</v>
      </c>
      <c r="E1518">
        <v>6.48</v>
      </c>
      <c r="F1518">
        <v>5.1100000000000003</v>
      </c>
      <c r="G1518" t="s">
        <v>14</v>
      </c>
      <c r="H1518" t="s">
        <v>47</v>
      </c>
      <c r="I1518" t="s">
        <v>24</v>
      </c>
      <c r="J1518" t="s">
        <v>64</v>
      </c>
      <c r="K1518" t="s">
        <v>49</v>
      </c>
      <c r="L1518" t="s">
        <v>2568</v>
      </c>
      <c r="M1518">
        <v>0.37</v>
      </c>
      <c r="N1518" t="s">
        <v>8</v>
      </c>
      <c r="O1518" t="s">
        <v>35</v>
      </c>
      <c r="P1518" t="s">
        <v>272</v>
      </c>
      <c r="Q1518" t="s">
        <v>1642</v>
      </c>
      <c r="R1518">
        <v>89502</v>
      </c>
      <c r="S1518">
        <v>42144</v>
      </c>
      <c r="T1518">
        <v>42146</v>
      </c>
      <c r="U1518">
        <v>-33.31</v>
      </c>
      <c r="V1518">
        <v>18</v>
      </c>
      <c r="W1518">
        <v>127.81</v>
      </c>
      <c r="X1518">
        <v>90578</v>
      </c>
      <c r="Y1518" t="s">
        <v>3217</v>
      </c>
    </row>
    <row r="1519" spans="1:25" x14ac:dyDescent="0.2">
      <c r="A1519">
        <v>922</v>
      </c>
      <c r="B1519" t="s">
        <v>2569</v>
      </c>
      <c r="C1519" t="s">
        <v>46</v>
      </c>
      <c r="D1519">
        <v>0.01</v>
      </c>
      <c r="E1519">
        <v>65.989999999999995</v>
      </c>
      <c r="F1519">
        <v>8.99</v>
      </c>
      <c r="G1519" t="s">
        <v>63</v>
      </c>
      <c r="H1519" t="s">
        <v>3</v>
      </c>
      <c r="I1519" t="s">
        <v>16</v>
      </c>
      <c r="J1519" t="s">
        <v>111</v>
      </c>
      <c r="K1519" t="s">
        <v>49</v>
      </c>
      <c r="L1519" t="s">
        <v>2570</v>
      </c>
      <c r="M1519">
        <v>0.56000000000000005</v>
      </c>
      <c r="N1519" t="s">
        <v>8</v>
      </c>
      <c r="O1519" t="s">
        <v>35</v>
      </c>
      <c r="P1519" t="s">
        <v>66</v>
      </c>
      <c r="Q1519" t="s">
        <v>2122</v>
      </c>
      <c r="R1519">
        <v>91730</v>
      </c>
      <c r="S1519">
        <v>42144</v>
      </c>
      <c r="T1519">
        <v>42145</v>
      </c>
      <c r="U1519">
        <v>396.97199999999998</v>
      </c>
      <c r="V1519">
        <v>14</v>
      </c>
      <c r="W1519">
        <v>782</v>
      </c>
      <c r="X1519">
        <v>87135</v>
      </c>
      <c r="Y1519" t="s">
        <v>3217</v>
      </c>
    </row>
    <row r="1520" spans="1:25" x14ac:dyDescent="0.2">
      <c r="A1520">
        <v>1708</v>
      </c>
      <c r="B1520" t="s">
        <v>573</v>
      </c>
      <c r="C1520" t="s">
        <v>46</v>
      </c>
      <c r="D1520">
        <v>0.03</v>
      </c>
      <c r="E1520">
        <v>205.99</v>
      </c>
      <c r="F1520">
        <v>3</v>
      </c>
      <c r="G1520" t="s">
        <v>14</v>
      </c>
      <c r="H1520" t="s">
        <v>3</v>
      </c>
      <c r="I1520" t="s">
        <v>16</v>
      </c>
      <c r="J1520" t="s">
        <v>111</v>
      </c>
      <c r="K1520" t="s">
        <v>49</v>
      </c>
      <c r="L1520" t="s">
        <v>399</v>
      </c>
      <c r="M1520">
        <v>0.57999999999999996</v>
      </c>
      <c r="N1520" t="s">
        <v>8</v>
      </c>
      <c r="O1520" t="s">
        <v>87</v>
      </c>
      <c r="P1520" t="s">
        <v>293</v>
      </c>
      <c r="Q1520" t="s">
        <v>575</v>
      </c>
      <c r="R1520">
        <v>44118</v>
      </c>
      <c r="S1520">
        <v>42144</v>
      </c>
      <c r="T1520">
        <v>42145</v>
      </c>
      <c r="U1520">
        <v>3670.3515000000002</v>
      </c>
      <c r="V1520">
        <v>29</v>
      </c>
      <c r="W1520">
        <v>5319.35</v>
      </c>
      <c r="X1520">
        <v>88784</v>
      </c>
      <c r="Y1520" t="s">
        <v>3218</v>
      </c>
    </row>
    <row r="1521" spans="1:25" x14ac:dyDescent="0.2">
      <c r="A1521">
        <v>276</v>
      </c>
      <c r="B1521" t="s">
        <v>2571</v>
      </c>
      <c r="C1521" t="s">
        <v>1</v>
      </c>
      <c r="D1521">
        <v>0.04</v>
      </c>
      <c r="E1521">
        <v>1.98</v>
      </c>
      <c r="F1521">
        <v>0.7</v>
      </c>
      <c r="G1521" t="s">
        <v>63</v>
      </c>
      <c r="H1521" t="s">
        <v>70</v>
      </c>
      <c r="I1521" t="s">
        <v>24</v>
      </c>
      <c r="J1521" t="s">
        <v>152</v>
      </c>
      <c r="K1521" t="s">
        <v>26</v>
      </c>
      <c r="L1521" t="s">
        <v>417</v>
      </c>
      <c r="M1521">
        <v>0.83</v>
      </c>
      <c r="N1521" t="s">
        <v>8</v>
      </c>
      <c r="O1521" t="s">
        <v>87</v>
      </c>
      <c r="P1521" t="s">
        <v>224</v>
      </c>
      <c r="Q1521" t="s">
        <v>1365</v>
      </c>
      <c r="R1521">
        <v>6111</v>
      </c>
      <c r="S1521">
        <v>42145</v>
      </c>
      <c r="T1521">
        <v>42146</v>
      </c>
      <c r="U1521">
        <v>-1</v>
      </c>
      <c r="V1521">
        <v>3</v>
      </c>
      <c r="W1521">
        <v>8.3000000000000007</v>
      </c>
      <c r="X1521">
        <v>89291</v>
      </c>
      <c r="Y1521" t="s">
        <v>3218</v>
      </c>
    </row>
    <row r="1522" spans="1:25" x14ac:dyDescent="0.2">
      <c r="A1522">
        <v>282</v>
      </c>
      <c r="B1522" t="s">
        <v>2572</v>
      </c>
      <c r="C1522" t="s">
        <v>1</v>
      </c>
      <c r="D1522">
        <v>0.03</v>
      </c>
      <c r="E1522">
        <v>55.99</v>
      </c>
      <c r="F1522">
        <v>5</v>
      </c>
      <c r="G1522" t="s">
        <v>14</v>
      </c>
      <c r="H1522" t="s">
        <v>70</v>
      </c>
      <c r="I1522" t="s">
        <v>16</v>
      </c>
      <c r="J1522" t="s">
        <v>111</v>
      </c>
      <c r="K1522" t="s">
        <v>18</v>
      </c>
      <c r="L1522" t="s">
        <v>1914</v>
      </c>
      <c r="M1522">
        <v>0.83</v>
      </c>
      <c r="N1522" t="s">
        <v>8</v>
      </c>
      <c r="O1522" t="s">
        <v>87</v>
      </c>
      <c r="P1522" t="s">
        <v>373</v>
      </c>
      <c r="Q1522" t="s">
        <v>2573</v>
      </c>
      <c r="R1522">
        <v>7109</v>
      </c>
      <c r="S1522">
        <v>42145</v>
      </c>
      <c r="T1522">
        <v>42146</v>
      </c>
      <c r="U1522">
        <v>-221.25399999999999</v>
      </c>
      <c r="V1522">
        <v>9</v>
      </c>
      <c r="W1522">
        <v>416.95</v>
      </c>
      <c r="X1522">
        <v>89291</v>
      </c>
      <c r="Y1522" t="s">
        <v>3218</v>
      </c>
    </row>
    <row r="1523" spans="1:25" x14ac:dyDescent="0.2">
      <c r="A1523">
        <v>825</v>
      </c>
      <c r="B1523" t="s">
        <v>2574</v>
      </c>
      <c r="C1523" t="s">
        <v>1</v>
      </c>
      <c r="D1523">
        <v>0</v>
      </c>
      <c r="E1523">
        <v>11.97</v>
      </c>
      <c r="F1523">
        <v>4.9800000000000004</v>
      </c>
      <c r="G1523" t="s">
        <v>14</v>
      </c>
      <c r="H1523" t="s">
        <v>47</v>
      </c>
      <c r="I1523" t="s">
        <v>24</v>
      </c>
      <c r="J1523" t="s">
        <v>71</v>
      </c>
      <c r="K1523" t="s">
        <v>49</v>
      </c>
      <c r="L1523" t="s">
        <v>792</v>
      </c>
      <c r="M1523">
        <v>0.57999999999999996</v>
      </c>
      <c r="N1523" t="s">
        <v>8</v>
      </c>
      <c r="O1523" t="s">
        <v>28</v>
      </c>
      <c r="P1523" t="s">
        <v>163</v>
      </c>
      <c r="Q1523" t="s">
        <v>2575</v>
      </c>
      <c r="R1523">
        <v>79605</v>
      </c>
      <c r="S1523">
        <v>42145</v>
      </c>
      <c r="T1523">
        <v>42148</v>
      </c>
      <c r="U1523">
        <v>3.3839999999999999</v>
      </c>
      <c r="V1523">
        <v>4</v>
      </c>
      <c r="W1523">
        <v>53.3</v>
      </c>
      <c r="X1523">
        <v>89258</v>
      </c>
      <c r="Y1523" t="s">
        <v>3216</v>
      </c>
    </row>
    <row r="1524" spans="1:25" x14ac:dyDescent="0.2">
      <c r="A1524">
        <v>406</v>
      </c>
      <c r="B1524" t="s">
        <v>2576</v>
      </c>
      <c r="C1524" t="s">
        <v>13</v>
      </c>
      <c r="D1524">
        <v>0.03</v>
      </c>
      <c r="E1524">
        <v>4.9800000000000004</v>
      </c>
      <c r="F1524">
        <v>0.8</v>
      </c>
      <c r="G1524" t="s">
        <v>14</v>
      </c>
      <c r="H1524" t="s">
        <v>3</v>
      </c>
      <c r="I1524" t="s">
        <v>24</v>
      </c>
      <c r="J1524" t="s">
        <v>64</v>
      </c>
      <c r="K1524" t="s">
        <v>26</v>
      </c>
      <c r="L1524" t="s">
        <v>870</v>
      </c>
      <c r="M1524">
        <v>0.36</v>
      </c>
      <c r="N1524" t="s">
        <v>8</v>
      </c>
      <c r="O1524" t="s">
        <v>87</v>
      </c>
      <c r="P1524" t="s">
        <v>373</v>
      </c>
      <c r="Q1524" t="s">
        <v>2577</v>
      </c>
      <c r="R1524">
        <v>8360</v>
      </c>
      <c r="S1524">
        <v>42145</v>
      </c>
      <c r="T1524">
        <v>42146</v>
      </c>
      <c r="U1524">
        <v>50.2044</v>
      </c>
      <c r="V1524">
        <v>15</v>
      </c>
      <c r="W1524">
        <v>72.760000000000005</v>
      </c>
      <c r="X1524">
        <v>87804</v>
      </c>
      <c r="Y1524" t="s">
        <v>3218</v>
      </c>
    </row>
    <row r="1525" spans="1:25" x14ac:dyDescent="0.2">
      <c r="A1525">
        <v>1106</v>
      </c>
      <c r="B1525" t="s">
        <v>2557</v>
      </c>
      <c r="C1525" t="s">
        <v>13</v>
      </c>
      <c r="D1525">
        <v>0.01</v>
      </c>
      <c r="E1525">
        <v>9.31</v>
      </c>
      <c r="F1525">
        <v>3.98</v>
      </c>
      <c r="G1525" t="s">
        <v>14</v>
      </c>
      <c r="H1525" t="s">
        <v>3</v>
      </c>
      <c r="I1525" t="s">
        <v>24</v>
      </c>
      <c r="J1525" t="s">
        <v>544</v>
      </c>
      <c r="K1525" t="s">
        <v>18</v>
      </c>
      <c r="L1525" t="s">
        <v>2578</v>
      </c>
      <c r="M1525">
        <v>0.56000000000000005</v>
      </c>
      <c r="N1525" t="s">
        <v>8</v>
      </c>
      <c r="O1525" t="s">
        <v>28</v>
      </c>
      <c r="P1525" t="s">
        <v>163</v>
      </c>
      <c r="Q1525" t="s">
        <v>530</v>
      </c>
      <c r="R1525">
        <v>75220</v>
      </c>
      <c r="S1525">
        <v>42145</v>
      </c>
      <c r="T1525">
        <v>42146</v>
      </c>
      <c r="U1525">
        <v>-10.9</v>
      </c>
      <c r="V1525">
        <v>61</v>
      </c>
      <c r="W1525">
        <v>586.96</v>
      </c>
      <c r="X1525">
        <v>646</v>
      </c>
      <c r="Y1525" t="s">
        <v>3216</v>
      </c>
    </row>
    <row r="1526" spans="1:25" x14ac:dyDescent="0.2">
      <c r="A1526">
        <v>1107</v>
      </c>
      <c r="B1526" t="s">
        <v>2579</v>
      </c>
      <c r="C1526" t="s">
        <v>13</v>
      </c>
      <c r="D1526">
        <v>0.01</v>
      </c>
      <c r="E1526">
        <v>9.31</v>
      </c>
      <c r="F1526">
        <v>3.98</v>
      </c>
      <c r="G1526" t="s">
        <v>14</v>
      </c>
      <c r="H1526" t="s">
        <v>3</v>
      </c>
      <c r="I1526" t="s">
        <v>24</v>
      </c>
      <c r="J1526" t="s">
        <v>544</v>
      </c>
      <c r="K1526" t="s">
        <v>18</v>
      </c>
      <c r="L1526" t="s">
        <v>2578</v>
      </c>
      <c r="M1526">
        <v>0.56000000000000005</v>
      </c>
      <c r="N1526" t="s">
        <v>8</v>
      </c>
      <c r="O1526" t="s">
        <v>28</v>
      </c>
      <c r="P1526" t="s">
        <v>163</v>
      </c>
      <c r="Q1526" t="s">
        <v>2580</v>
      </c>
      <c r="R1526">
        <v>77566</v>
      </c>
      <c r="S1526">
        <v>42145</v>
      </c>
      <c r="T1526">
        <v>42146</v>
      </c>
      <c r="U1526">
        <v>2.1800000000000002</v>
      </c>
      <c r="V1526">
        <v>15</v>
      </c>
      <c r="W1526">
        <v>144.33000000000001</v>
      </c>
      <c r="X1526">
        <v>86411</v>
      </c>
      <c r="Y1526" t="s">
        <v>3216</v>
      </c>
    </row>
    <row r="1527" spans="1:25" x14ac:dyDescent="0.2">
      <c r="A1527">
        <v>820</v>
      </c>
      <c r="B1527" t="s">
        <v>2581</v>
      </c>
      <c r="C1527" t="s">
        <v>23</v>
      </c>
      <c r="D1527">
        <v>0.09</v>
      </c>
      <c r="E1527">
        <v>5.84</v>
      </c>
      <c r="F1527">
        <v>0.83</v>
      </c>
      <c r="G1527" t="s">
        <v>14</v>
      </c>
      <c r="H1527" t="s">
        <v>3</v>
      </c>
      <c r="I1527" t="s">
        <v>24</v>
      </c>
      <c r="J1527" t="s">
        <v>25</v>
      </c>
      <c r="K1527" t="s">
        <v>26</v>
      </c>
      <c r="L1527" t="s">
        <v>2582</v>
      </c>
      <c r="M1527">
        <v>0.49</v>
      </c>
      <c r="N1527" t="s">
        <v>8</v>
      </c>
      <c r="O1527" t="s">
        <v>35</v>
      </c>
      <c r="P1527" t="s">
        <v>42</v>
      </c>
      <c r="Q1527" t="s">
        <v>2583</v>
      </c>
      <c r="R1527">
        <v>99362</v>
      </c>
      <c r="S1527">
        <v>42145</v>
      </c>
      <c r="T1527">
        <v>42149</v>
      </c>
      <c r="U1527">
        <v>-2.87</v>
      </c>
      <c r="V1527">
        <v>1</v>
      </c>
      <c r="W1527">
        <v>5.9</v>
      </c>
      <c r="X1527">
        <v>90244</v>
      </c>
      <c r="Y1527" t="s">
        <v>3217</v>
      </c>
    </row>
    <row r="1528" spans="1:25" x14ac:dyDescent="0.2">
      <c r="A1528">
        <v>1527</v>
      </c>
      <c r="B1528" t="s">
        <v>314</v>
      </c>
      <c r="C1528" t="s">
        <v>23</v>
      </c>
      <c r="D1528">
        <v>0.09</v>
      </c>
      <c r="E1528">
        <v>50.98</v>
      </c>
      <c r="F1528">
        <v>6.5</v>
      </c>
      <c r="G1528" t="s">
        <v>14</v>
      </c>
      <c r="H1528" t="s">
        <v>47</v>
      </c>
      <c r="I1528" t="s">
        <v>16</v>
      </c>
      <c r="J1528" t="s">
        <v>17</v>
      </c>
      <c r="K1528" t="s">
        <v>49</v>
      </c>
      <c r="L1528" t="s">
        <v>1842</v>
      </c>
      <c r="M1528">
        <v>0.73</v>
      </c>
      <c r="N1528" t="s">
        <v>8</v>
      </c>
      <c r="O1528" t="s">
        <v>9</v>
      </c>
      <c r="P1528" t="s">
        <v>140</v>
      </c>
      <c r="Q1528" t="s">
        <v>316</v>
      </c>
      <c r="R1528">
        <v>35601</v>
      </c>
      <c r="S1528">
        <v>42145</v>
      </c>
      <c r="T1528">
        <v>42152</v>
      </c>
      <c r="U1528">
        <v>70.176000000000002</v>
      </c>
      <c r="V1528">
        <v>28</v>
      </c>
      <c r="W1528">
        <v>1395.41</v>
      </c>
      <c r="X1528">
        <v>86815</v>
      </c>
      <c r="Y1528" t="s">
        <v>3215</v>
      </c>
    </row>
    <row r="1529" spans="1:25" x14ac:dyDescent="0.2">
      <c r="A1529">
        <v>3319</v>
      </c>
      <c r="B1529" t="s">
        <v>2584</v>
      </c>
      <c r="C1529" t="s">
        <v>23</v>
      </c>
      <c r="D1529">
        <v>0.03</v>
      </c>
      <c r="E1529">
        <v>20.98</v>
      </c>
      <c r="F1529">
        <v>1.49</v>
      </c>
      <c r="G1529" t="s">
        <v>14</v>
      </c>
      <c r="H1529" t="s">
        <v>3</v>
      </c>
      <c r="I1529" t="s">
        <v>24</v>
      </c>
      <c r="J1529" t="s">
        <v>48</v>
      </c>
      <c r="K1529" t="s">
        <v>49</v>
      </c>
      <c r="L1529" t="s">
        <v>2585</v>
      </c>
      <c r="M1529">
        <v>0.35</v>
      </c>
      <c r="N1529" t="s">
        <v>8</v>
      </c>
      <c r="O1529" t="s">
        <v>9</v>
      </c>
      <c r="P1529" t="s">
        <v>376</v>
      </c>
      <c r="Q1529" t="s">
        <v>479</v>
      </c>
      <c r="R1529">
        <v>37075</v>
      </c>
      <c r="S1529">
        <v>42145</v>
      </c>
      <c r="T1529">
        <v>42145</v>
      </c>
      <c r="U1529">
        <v>30.024000000000001</v>
      </c>
      <c r="V1529">
        <v>20</v>
      </c>
      <c r="W1529">
        <v>431.43</v>
      </c>
      <c r="X1529">
        <v>90104</v>
      </c>
      <c r="Y1529" t="s">
        <v>3215</v>
      </c>
    </row>
    <row r="1530" spans="1:25" x14ac:dyDescent="0.2">
      <c r="A1530">
        <v>1129</v>
      </c>
      <c r="B1530" t="s">
        <v>762</v>
      </c>
      <c r="C1530" t="s">
        <v>92</v>
      </c>
      <c r="D1530">
        <v>0.02</v>
      </c>
      <c r="E1530">
        <v>7.64</v>
      </c>
      <c r="F1530">
        <v>1.39</v>
      </c>
      <c r="G1530" t="s">
        <v>14</v>
      </c>
      <c r="H1530" t="s">
        <v>47</v>
      </c>
      <c r="I1530" t="s">
        <v>24</v>
      </c>
      <c r="J1530" t="s">
        <v>321</v>
      </c>
      <c r="K1530" t="s">
        <v>49</v>
      </c>
      <c r="L1530" t="s">
        <v>1534</v>
      </c>
      <c r="M1530">
        <v>0.36</v>
      </c>
      <c r="N1530" t="s">
        <v>8</v>
      </c>
      <c r="O1530" t="s">
        <v>87</v>
      </c>
      <c r="P1530" t="s">
        <v>379</v>
      </c>
      <c r="Q1530" t="s">
        <v>764</v>
      </c>
      <c r="R1530">
        <v>2118</v>
      </c>
      <c r="S1530">
        <v>42145</v>
      </c>
      <c r="T1530">
        <v>42147</v>
      </c>
      <c r="U1530">
        <v>117.38</v>
      </c>
      <c r="V1530">
        <v>52</v>
      </c>
      <c r="W1530">
        <v>406.91</v>
      </c>
      <c r="X1530">
        <v>13735</v>
      </c>
      <c r="Y1530" t="s">
        <v>3218</v>
      </c>
    </row>
    <row r="1531" spans="1:25" x14ac:dyDescent="0.2">
      <c r="A1531">
        <v>1131</v>
      </c>
      <c r="B1531" t="s">
        <v>2586</v>
      </c>
      <c r="C1531" t="s">
        <v>92</v>
      </c>
      <c r="D1531">
        <v>0.02</v>
      </c>
      <c r="E1531">
        <v>7.64</v>
      </c>
      <c r="F1531">
        <v>1.39</v>
      </c>
      <c r="G1531" t="s">
        <v>14</v>
      </c>
      <c r="H1531" t="s">
        <v>47</v>
      </c>
      <c r="I1531" t="s">
        <v>24</v>
      </c>
      <c r="J1531" t="s">
        <v>321</v>
      </c>
      <c r="K1531" t="s">
        <v>49</v>
      </c>
      <c r="L1531" t="s">
        <v>1534</v>
      </c>
      <c r="M1531">
        <v>0.36</v>
      </c>
      <c r="N1531" t="s">
        <v>8</v>
      </c>
      <c r="O1531" t="s">
        <v>28</v>
      </c>
      <c r="P1531" t="s">
        <v>163</v>
      </c>
      <c r="Q1531" t="s">
        <v>2587</v>
      </c>
      <c r="R1531">
        <v>79907</v>
      </c>
      <c r="S1531">
        <v>42145</v>
      </c>
      <c r="T1531">
        <v>42147</v>
      </c>
      <c r="U1531">
        <v>70.193700000000007</v>
      </c>
      <c r="V1531">
        <v>13</v>
      </c>
      <c r="W1531">
        <v>101.73</v>
      </c>
      <c r="X1531">
        <v>88103</v>
      </c>
      <c r="Y1531" t="s">
        <v>3216</v>
      </c>
    </row>
    <row r="1532" spans="1:25" x14ac:dyDescent="0.2">
      <c r="A1532">
        <v>1254</v>
      </c>
      <c r="B1532" t="s">
        <v>1566</v>
      </c>
      <c r="C1532" t="s">
        <v>92</v>
      </c>
      <c r="D1532">
        <v>0.04</v>
      </c>
      <c r="E1532">
        <v>2.08</v>
      </c>
      <c r="F1532">
        <v>1.49</v>
      </c>
      <c r="G1532" t="s">
        <v>14</v>
      </c>
      <c r="H1532" t="s">
        <v>47</v>
      </c>
      <c r="I1532" t="s">
        <v>24</v>
      </c>
      <c r="J1532" t="s">
        <v>48</v>
      </c>
      <c r="K1532" t="s">
        <v>49</v>
      </c>
      <c r="L1532" t="s">
        <v>1386</v>
      </c>
      <c r="M1532">
        <v>0.36</v>
      </c>
      <c r="N1532" t="s">
        <v>8</v>
      </c>
      <c r="O1532" t="s">
        <v>28</v>
      </c>
      <c r="P1532" t="s">
        <v>163</v>
      </c>
      <c r="Q1532" t="s">
        <v>1567</v>
      </c>
      <c r="R1532">
        <v>77530</v>
      </c>
      <c r="S1532">
        <v>42145</v>
      </c>
      <c r="T1532">
        <v>42147</v>
      </c>
      <c r="U1532">
        <v>-11.281499999999999</v>
      </c>
      <c r="V1532">
        <v>16</v>
      </c>
      <c r="W1532">
        <v>33.770000000000003</v>
      </c>
      <c r="X1532">
        <v>89982</v>
      </c>
      <c r="Y1532" t="s">
        <v>3216</v>
      </c>
    </row>
    <row r="1533" spans="1:25" x14ac:dyDescent="0.2">
      <c r="A1533">
        <v>19</v>
      </c>
      <c r="B1533" t="s">
        <v>2588</v>
      </c>
      <c r="C1533" t="s">
        <v>46</v>
      </c>
      <c r="D1533">
        <v>7.0000000000000007E-2</v>
      </c>
      <c r="E1533">
        <v>12.99</v>
      </c>
      <c r="F1533">
        <v>9.44</v>
      </c>
      <c r="G1533" t="s">
        <v>14</v>
      </c>
      <c r="H1533" t="s">
        <v>3</v>
      </c>
      <c r="I1533" t="s">
        <v>16</v>
      </c>
      <c r="J1533" t="s">
        <v>32</v>
      </c>
      <c r="K1533" t="s">
        <v>120</v>
      </c>
      <c r="L1533" t="s">
        <v>2589</v>
      </c>
      <c r="M1533">
        <v>0.39</v>
      </c>
      <c r="N1533" t="s">
        <v>8</v>
      </c>
      <c r="O1533" t="s">
        <v>35</v>
      </c>
      <c r="P1533" t="s">
        <v>253</v>
      </c>
      <c r="Q1533" t="s">
        <v>2590</v>
      </c>
      <c r="R1533">
        <v>59801</v>
      </c>
      <c r="S1533">
        <v>42145</v>
      </c>
      <c r="T1533">
        <v>42147</v>
      </c>
      <c r="U1533">
        <v>-114.6399</v>
      </c>
      <c r="V1533">
        <v>18</v>
      </c>
      <c r="W1533">
        <v>231.79</v>
      </c>
      <c r="X1533">
        <v>90032</v>
      </c>
      <c r="Y1533" t="s">
        <v>3217</v>
      </c>
    </row>
    <row r="1534" spans="1:25" x14ac:dyDescent="0.2">
      <c r="A1534">
        <v>21</v>
      </c>
      <c r="B1534" t="s">
        <v>2496</v>
      </c>
      <c r="C1534" t="s">
        <v>46</v>
      </c>
      <c r="D1534">
        <v>0.08</v>
      </c>
      <c r="E1534">
        <v>5</v>
      </c>
      <c r="F1534">
        <v>3.39</v>
      </c>
      <c r="G1534" t="s">
        <v>14</v>
      </c>
      <c r="H1534" t="s">
        <v>3</v>
      </c>
      <c r="I1534" t="s">
        <v>24</v>
      </c>
      <c r="J1534" t="s">
        <v>152</v>
      </c>
      <c r="K1534" t="s">
        <v>26</v>
      </c>
      <c r="L1534" t="s">
        <v>2591</v>
      </c>
      <c r="M1534">
        <v>0.37</v>
      </c>
      <c r="N1534" t="s">
        <v>8</v>
      </c>
      <c r="O1534" t="s">
        <v>87</v>
      </c>
      <c r="P1534" t="s">
        <v>88</v>
      </c>
      <c r="Q1534" t="s">
        <v>89</v>
      </c>
      <c r="R1534">
        <v>10012</v>
      </c>
      <c r="S1534">
        <v>42145</v>
      </c>
      <c r="T1534">
        <v>42146</v>
      </c>
      <c r="U1534">
        <v>-17.489999999999998</v>
      </c>
      <c r="V1534">
        <v>58</v>
      </c>
      <c r="W1534">
        <v>293.06</v>
      </c>
      <c r="X1534">
        <v>42949</v>
      </c>
      <c r="Y1534" t="s">
        <v>3218</v>
      </c>
    </row>
    <row r="1535" spans="1:25" x14ac:dyDescent="0.2">
      <c r="A1535">
        <v>21</v>
      </c>
      <c r="B1535" t="s">
        <v>2496</v>
      </c>
      <c r="C1535" t="s">
        <v>46</v>
      </c>
      <c r="D1535">
        <v>7.0000000000000007E-2</v>
      </c>
      <c r="E1535">
        <v>12.99</v>
      </c>
      <c r="F1535">
        <v>9.44</v>
      </c>
      <c r="G1535" t="s">
        <v>14</v>
      </c>
      <c r="H1535" t="s">
        <v>3</v>
      </c>
      <c r="I1535" t="s">
        <v>16</v>
      </c>
      <c r="J1535" t="s">
        <v>32</v>
      </c>
      <c r="K1535" t="s">
        <v>120</v>
      </c>
      <c r="L1535" t="s">
        <v>2589</v>
      </c>
      <c r="M1535">
        <v>0.39</v>
      </c>
      <c r="N1535" t="s">
        <v>8</v>
      </c>
      <c r="O1535" t="s">
        <v>87</v>
      </c>
      <c r="P1535" t="s">
        <v>88</v>
      </c>
      <c r="Q1535" t="s">
        <v>89</v>
      </c>
      <c r="R1535">
        <v>10012</v>
      </c>
      <c r="S1535">
        <v>42145</v>
      </c>
      <c r="T1535">
        <v>42147</v>
      </c>
      <c r="U1535">
        <v>-114.6399</v>
      </c>
      <c r="V1535">
        <v>71</v>
      </c>
      <c r="W1535">
        <v>914.29</v>
      </c>
      <c r="X1535">
        <v>42949</v>
      </c>
      <c r="Y1535" t="s">
        <v>3218</v>
      </c>
    </row>
    <row r="1536" spans="1:25" x14ac:dyDescent="0.2">
      <c r="A1536">
        <v>3206</v>
      </c>
      <c r="B1536" t="s">
        <v>1902</v>
      </c>
      <c r="C1536" t="s">
        <v>46</v>
      </c>
      <c r="D1536">
        <v>0.06</v>
      </c>
      <c r="E1536">
        <v>218.08</v>
      </c>
      <c r="F1536">
        <v>18.059999999999999</v>
      </c>
      <c r="G1536" t="s">
        <v>63</v>
      </c>
      <c r="H1536" t="s">
        <v>15</v>
      </c>
      <c r="I1536" t="s">
        <v>4</v>
      </c>
      <c r="J1536" t="s">
        <v>85</v>
      </c>
      <c r="K1536" t="s">
        <v>40</v>
      </c>
      <c r="L1536" t="s">
        <v>2592</v>
      </c>
      <c r="M1536">
        <v>0.56999999999999995</v>
      </c>
      <c r="N1536" t="s">
        <v>8</v>
      </c>
      <c r="O1536" t="s">
        <v>35</v>
      </c>
      <c r="P1536" t="s">
        <v>466</v>
      </c>
      <c r="Q1536" t="s">
        <v>1904</v>
      </c>
      <c r="R1536">
        <v>83301</v>
      </c>
      <c r="S1536">
        <v>42145</v>
      </c>
      <c r="T1536">
        <v>42147</v>
      </c>
      <c r="U1536">
        <v>969.42</v>
      </c>
      <c r="V1536">
        <v>7</v>
      </c>
      <c r="W1536">
        <v>1488.51</v>
      </c>
      <c r="X1536">
        <v>87934</v>
      </c>
      <c r="Y1536" t="s">
        <v>3217</v>
      </c>
    </row>
    <row r="1537" spans="1:25" x14ac:dyDescent="0.2">
      <c r="A1537">
        <v>2385</v>
      </c>
      <c r="B1537" t="s">
        <v>2593</v>
      </c>
      <c r="C1537" t="s">
        <v>1</v>
      </c>
      <c r="D1537">
        <v>0.1</v>
      </c>
      <c r="E1537">
        <v>130.97999999999999</v>
      </c>
      <c r="F1537">
        <v>30</v>
      </c>
      <c r="G1537" t="s">
        <v>2</v>
      </c>
      <c r="H1537" t="s">
        <v>3</v>
      </c>
      <c r="I1537" t="s">
        <v>4</v>
      </c>
      <c r="J1537" t="s">
        <v>85</v>
      </c>
      <c r="K1537" t="s">
        <v>33</v>
      </c>
      <c r="L1537" t="s">
        <v>2175</v>
      </c>
      <c r="M1537">
        <v>0.78</v>
      </c>
      <c r="N1537" t="s">
        <v>8</v>
      </c>
      <c r="O1537" t="s">
        <v>35</v>
      </c>
      <c r="P1537" t="s">
        <v>616</v>
      </c>
      <c r="Q1537" t="s">
        <v>2594</v>
      </c>
      <c r="R1537">
        <v>88001</v>
      </c>
      <c r="S1537">
        <v>42146</v>
      </c>
      <c r="T1537">
        <v>42148</v>
      </c>
      <c r="U1537">
        <v>2000.11</v>
      </c>
      <c r="V1537">
        <v>18</v>
      </c>
      <c r="W1537">
        <v>2259.9899999999998</v>
      </c>
      <c r="X1537">
        <v>89184</v>
      </c>
      <c r="Y1537" t="s">
        <v>3217</v>
      </c>
    </row>
    <row r="1538" spans="1:25" x14ac:dyDescent="0.2">
      <c r="A1538">
        <v>2699</v>
      </c>
      <c r="B1538" t="s">
        <v>2065</v>
      </c>
      <c r="C1538" t="s">
        <v>1</v>
      </c>
      <c r="D1538">
        <v>0.06</v>
      </c>
      <c r="E1538">
        <v>4.9800000000000004</v>
      </c>
      <c r="F1538">
        <v>4.95</v>
      </c>
      <c r="G1538" t="s">
        <v>14</v>
      </c>
      <c r="H1538" t="s">
        <v>70</v>
      </c>
      <c r="I1538" t="s">
        <v>24</v>
      </c>
      <c r="J1538" t="s">
        <v>48</v>
      </c>
      <c r="K1538" t="s">
        <v>49</v>
      </c>
      <c r="L1538" t="s">
        <v>2595</v>
      </c>
      <c r="M1538">
        <v>0.37</v>
      </c>
      <c r="N1538" t="s">
        <v>8</v>
      </c>
      <c r="O1538" t="s">
        <v>35</v>
      </c>
      <c r="P1538" t="s">
        <v>564</v>
      </c>
      <c r="Q1538" t="s">
        <v>2067</v>
      </c>
      <c r="R1538">
        <v>86442</v>
      </c>
      <c r="S1538">
        <v>42146</v>
      </c>
      <c r="T1538">
        <v>42148</v>
      </c>
      <c r="U1538">
        <v>-103.224</v>
      </c>
      <c r="V1538">
        <v>16</v>
      </c>
      <c r="W1538">
        <v>78.989999999999995</v>
      </c>
      <c r="X1538">
        <v>87677</v>
      </c>
      <c r="Y1538" t="s">
        <v>3217</v>
      </c>
    </row>
    <row r="1539" spans="1:25" x14ac:dyDescent="0.2">
      <c r="A1539">
        <v>181</v>
      </c>
      <c r="B1539" t="s">
        <v>1263</v>
      </c>
      <c r="C1539" t="s">
        <v>13</v>
      </c>
      <c r="D1539">
        <v>7.0000000000000007E-2</v>
      </c>
      <c r="E1539">
        <v>1.68</v>
      </c>
      <c r="F1539">
        <v>1.57</v>
      </c>
      <c r="G1539" t="s">
        <v>14</v>
      </c>
      <c r="H1539" t="s">
        <v>70</v>
      </c>
      <c r="I1539" t="s">
        <v>24</v>
      </c>
      <c r="J1539" t="s">
        <v>25</v>
      </c>
      <c r="K1539" t="s">
        <v>26</v>
      </c>
      <c r="L1539" t="s">
        <v>550</v>
      </c>
      <c r="M1539">
        <v>0.59</v>
      </c>
      <c r="N1539" t="s">
        <v>8</v>
      </c>
      <c r="O1539" t="s">
        <v>35</v>
      </c>
      <c r="P1539" t="s">
        <v>66</v>
      </c>
      <c r="Q1539" t="s">
        <v>917</v>
      </c>
      <c r="R1539">
        <v>94122</v>
      </c>
      <c r="S1539">
        <v>42146</v>
      </c>
      <c r="T1539">
        <v>42147</v>
      </c>
      <c r="U1539">
        <v>-35.75</v>
      </c>
      <c r="V1539">
        <v>116</v>
      </c>
      <c r="W1539">
        <v>186.59</v>
      </c>
      <c r="X1539">
        <v>3585</v>
      </c>
      <c r="Y1539" t="s">
        <v>3217</v>
      </c>
    </row>
    <row r="1540" spans="1:25" x14ac:dyDescent="0.2">
      <c r="A1540">
        <v>188</v>
      </c>
      <c r="B1540" t="s">
        <v>2596</v>
      </c>
      <c r="C1540" t="s">
        <v>13</v>
      </c>
      <c r="D1540">
        <v>7.0000000000000007E-2</v>
      </c>
      <c r="E1540">
        <v>10.06</v>
      </c>
      <c r="F1540">
        <v>2.06</v>
      </c>
      <c r="G1540" t="s">
        <v>14</v>
      </c>
      <c r="H1540" t="s">
        <v>70</v>
      </c>
      <c r="I1540" t="s">
        <v>24</v>
      </c>
      <c r="J1540" t="s">
        <v>64</v>
      </c>
      <c r="K1540" t="s">
        <v>26</v>
      </c>
      <c r="L1540" t="s">
        <v>149</v>
      </c>
      <c r="M1540">
        <v>0.39</v>
      </c>
      <c r="N1540" t="s">
        <v>8</v>
      </c>
      <c r="O1540" t="s">
        <v>28</v>
      </c>
      <c r="P1540" t="s">
        <v>163</v>
      </c>
      <c r="Q1540" t="s">
        <v>1933</v>
      </c>
      <c r="R1540">
        <v>76240</v>
      </c>
      <c r="S1540">
        <v>42146</v>
      </c>
      <c r="T1540">
        <v>42146</v>
      </c>
      <c r="U1540">
        <v>152.65559999999999</v>
      </c>
      <c r="V1540">
        <v>23</v>
      </c>
      <c r="W1540">
        <v>221.24</v>
      </c>
      <c r="X1540">
        <v>88361</v>
      </c>
      <c r="Y1540" t="s">
        <v>3216</v>
      </c>
    </row>
    <row r="1541" spans="1:25" x14ac:dyDescent="0.2">
      <c r="A1541">
        <v>188</v>
      </c>
      <c r="B1541" t="s">
        <v>2596</v>
      </c>
      <c r="C1541" t="s">
        <v>13</v>
      </c>
      <c r="D1541">
        <v>7.0000000000000007E-2</v>
      </c>
      <c r="E1541">
        <v>1.68</v>
      </c>
      <c r="F1541">
        <v>1.57</v>
      </c>
      <c r="G1541" t="s">
        <v>14</v>
      </c>
      <c r="H1541" t="s">
        <v>70</v>
      </c>
      <c r="I1541" t="s">
        <v>24</v>
      </c>
      <c r="J1541" t="s">
        <v>25</v>
      </c>
      <c r="K1541" t="s">
        <v>26</v>
      </c>
      <c r="L1541" t="s">
        <v>550</v>
      </c>
      <c r="M1541">
        <v>0.59</v>
      </c>
      <c r="N1541" t="s">
        <v>8</v>
      </c>
      <c r="O1541" t="s">
        <v>28</v>
      </c>
      <c r="P1541" t="s">
        <v>163</v>
      </c>
      <c r="Q1541" t="s">
        <v>1933</v>
      </c>
      <c r="R1541">
        <v>76240</v>
      </c>
      <c r="S1541">
        <v>42146</v>
      </c>
      <c r="T1541">
        <v>42147</v>
      </c>
      <c r="U1541">
        <v>7.15</v>
      </c>
      <c r="V1541">
        <v>29</v>
      </c>
      <c r="W1541">
        <v>46.65</v>
      </c>
      <c r="X1541">
        <v>88361</v>
      </c>
      <c r="Y1541" t="s">
        <v>3216</v>
      </c>
    </row>
    <row r="1542" spans="1:25" x14ac:dyDescent="0.2">
      <c r="A1542">
        <v>1246</v>
      </c>
      <c r="B1542" t="s">
        <v>1987</v>
      </c>
      <c r="C1542" t="s">
        <v>23</v>
      </c>
      <c r="D1542">
        <v>0.03</v>
      </c>
      <c r="E1542">
        <v>256.99</v>
      </c>
      <c r="F1542">
        <v>11.25</v>
      </c>
      <c r="G1542" t="s">
        <v>14</v>
      </c>
      <c r="H1542" t="s">
        <v>47</v>
      </c>
      <c r="I1542" t="s">
        <v>16</v>
      </c>
      <c r="J1542" t="s">
        <v>17</v>
      </c>
      <c r="K1542" t="s">
        <v>49</v>
      </c>
      <c r="L1542" t="s">
        <v>2597</v>
      </c>
      <c r="M1542">
        <v>0.51</v>
      </c>
      <c r="N1542" t="s">
        <v>8</v>
      </c>
      <c r="O1542" t="s">
        <v>87</v>
      </c>
      <c r="P1542" t="s">
        <v>88</v>
      </c>
      <c r="Q1542" t="s">
        <v>89</v>
      </c>
      <c r="R1542">
        <v>10009</v>
      </c>
      <c r="S1542">
        <v>42146</v>
      </c>
      <c r="T1542">
        <v>42146</v>
      </c>
      <c r="U1542">
        <v>1489.8</v>
      </c>
      <c r="V1542">
        <v>32</v>
      </c>
      <c r="W1542">
        <v>8216.2800000000007</v>
      </c>
      <c r="X1542">
        <v>46853</v>
      </c>
      <c r="Y1542" t="s">
        <v>3218</v>
      </c>
    </row>
    <row r="1543" spans="1:25" x14ac:dyDescent="0.2">
      <c r="A1543">
        <v>1257</v>
      </c>
      <c r="B1543" t="s">
        <v>2257</v>
      </c>
      <c r="C1543" t="s">
        <v>92</v>
      </c>
      <c r="D1543">
        <v>0.01</v>
      </c>
      <c r="E1543">
        <v>115.99</v>
      </c>
      <c r="F1543">
        <v>56.14</v>
      </c>
      <c r="G1543" t="s">
        <v>2</v>
      </c>
      <c r="H1543" t="s">
        <v>47</v>
      </c>
      <c r="I1543" t="s">
        <v>16</v>
      </c>
      <c r="J1543" t="s">
        <v>32</v>
      </c>
      <c r="K1543" t="s">
        <v>33</v>
      </c>
      <c r="L1543" t="s">
        <v>456</v>
      </c>
      <c r="M1543">
        <v>0.4</v>
      </c>
      <c r="N1543" t="s">
        <v>8</v>
      </c>
      <c r="O1543" t="s">
        <v>35</v>
      </c>
      <c r="P1543" t="s">
        <v>36</v>
      </c>
      <c r="Q1543" t="s">
        <v>1099</v>
      </c>
      <c r="R1543">
        <v>80013</v>
      </c>
      <c r="S1543">
        <v>42146</v>
      </c>
      <c r="T1543">
        <v>42147</v>
      </c>
      <c r="U1543">
        <v>-164.39519999999999</v>
      </c>
      <c r="V1543">
        <v>5</v>
      </c>
      <c r="W1543">
        <v>604.35</v>
      </c>
      <c r="X1543">
        <v>86535</v>
      </c>
      <c r="Y1543" t="s">
        <v>3217</v>
      </c>
    </row>
    <row r="1544" spans="1:25" x14ac:dyDescent="0.2">
      <c r="A1544">
        <v>2976</v>
      </c>
      <c r="B1544" t="s">
        <v>2598</v>
      </c>
      <c r="C1544" t="s">
        <v>92</v>
      </c>
      <c r="D1544">
        <v>0.01</v>
      </c>
      <c r="E1544">
        <v>35.99</v>
      </c>
      <c r="F1544">
        <v>0.99</v>
      </c>
      <c r="G1544" t="s">
        <v>14</v>
      </c>
      <c r="H1544" t="s">
        <v>3</v>
      </c>
      <c r="I1544" t="s">
        <v>16</v>
      </c>
      <c r="J1544" t="s">
        <v>111</v>
      </c>
      <c r="K1544" t="s">
        <v>18</v>
      </c>
      <c r="L1544" t="s">
        <v>1961</v>
      </c>
      <c r="M1544">
        <v>0.35</v>
      </c>
      <c r="N1544" t="s">
        <v>8</v>
      </c>
      <c r="O1544" t="s">
        <v>28</v>
      </c>
      <c r="P1544" t="s">
        <v>333</v>
      </c>
      <c r="Q1544" t="s">
        <v>2599</v>
      </c>
      <c r="R1544">
        <v>53154</v>
      </c>
      <c r="S1544">
        <v>42146</v>
      </c>
      <c r="T1544">
        <v>42147</v>
      </c>
      <c r="U1544">
        <v>882.48239999999998</v>
      </c>
      <c r="V1544">
        <v>41</v>
      </c>
      <c r="W1544">
        <v>1278.96</v>
      </c>
      <c r="X1544">
        <v>89047</v>
      </c>
      <c r="Y1544" t="s">
        <v>3216</v>
      </c>
    </row>
    <row r="1545" spans="1:25" x14ac:dyDescent="0.2">
      <c r="A1545">
        <v>2198</v>
      </c>
      <c r="B1545" t="s">
        <v>2600</v>
      </c>
      <c r="C1545" t="s">
        <v>46</v>
      </c>
      <c r="D1545">
        <v>0.03</v>
      </c>
      <c r="E1545">
        <v>25.98</v>
      </c>
      <c r="F1545">
        <v>4.08</v>
      </c>
      <c r="G1545" t="s">
        <v>14</v>
      </c>
      <c r="H1545" t="s">
        <v>3</v>
      </c>
      <c r="I1545" t="s">
        <v>24</v>
      </c>
      <c r="J1545" t="s">
        <v>25</v>
      </c>
      <c r="K1545" t="s">
        <v>18</v>
      </c>
      <c r="L1545" t="s">
        <v>2601</v>
      </c>
      <c r="M1545">
        <v>0.56999999999999995</v>
      </c>
      <c r="N1545" t="s">
        <v>8</v>
      </c>
      <c r="O1545" t="s">
        <v>87</v>
      </c>
      <c r="P1545" t="s">
        <v>88</v>
      </c>
      <c r="Q1545" t="s">
        <v>2602</v>
      </c>
      <c r="R1545">
        <v>11757</v>
      </c>
      <c r="S1545">
        <v>42146</v>
      </c>
      <c r="T1545">
        <v>42149</v>
      </c>
      <c r="U1545">
        <v>295.90649999999999</v>
      </c>
      <c r="V1545">
        <v>16</v>
      </c>
      <c r="W1545">
        <v>428.85</v>
      </c>
      <c r="X1545">
        <v>89174</v>
      </c>
      <c r="Y1545" t="s">
        <v>3218</v>
      </c>
    </row>
    <row r="1546" spans="1:25" x14ac:dyDescent="0.2">
      <c r="A1546">
        <v>2198</v>
      </c>
      <c r="B1546" t="s">
        <v>2600</v>
      </c>
      <c r="C1546" t="s">
        <v>46</v>
      </c>
      <c r="D1546">
        <v>0.1</v>
      </c>
      <c r="E1546">
        <v>20.98</v>
      </c>
      <c r="F1546">
        <v>53.03</v>
      </c>
      <c r="G1546" t="s">
        <v>2</v>
      </c>
      <c r="H1546" t="s">
        <v>3</v>
      </c>
      <c r="I1546" t="s">
        <v>24</v>
      </c>
      <c r="J1546" t="s">
        <v>54</v>
      </c>
      <c r="K1546" t="s">
        <v>33</v>
      </c>
      <c r="L1546" t="s">
        <v>1066</v>
      </c>
      <c r="M1546">
        <v>0.78</v>
      </c>
      <c r="N1546" t="s">
        <v>8</v>
      </c>
      <c r="O1546" t="s">
        <v>87</v>
      </c>
      <c r="P1546" t="s">
        <v>88</v>
      </c>
      <c r="Q1546" t="s">
        <v>2602</v>
      </c>
      <c r="R1546">
        <v>11757</v>
      </c>
      <c r="S1546">
        <v>42146</v>
      </c>
      <c r="T1546">
        <v>42146</v>
      </c>
      <c r="U1546">
        <v>-2111.36</v>
      </c>
      <c r="V1546">
        <v>16</v>
      </c>
      <c r="W1546">
        <v>342.54</v>
      </c>
      <c r="X1546">
        <v>89174</v>
      </c>
      <c r="Y1546" t="s">
        <v>3218</v>
      </c>
    </row>
    <row r="1547" spans="1:25" x14ac:dyDescent="0.2">
      <c r="A1547">
        <v>2526</v>
      </c>
      <c r="B1547" t="s">
        <v>2603</v>
      </c>
      <c r="C1547" t="s">
        <v>1</v>
      </c>
      <c r="D1547">
        <v>0.01</v>
      </c>
      <c r="E1547">
        <v>2.16</v>
      </c>
      <c r="F1547">
        <v>6.05</v>
      </c>
      <c r="G1547" t="s">
        <v>14</v>
      </c>
      <c r="H1547" t="s">
        <v>70</v>
      </c>
      <c r="I1547" t="s">
        <v>24</v>
      </c>
      <c r="J1547" t="s">
        <v>48</v>
      </c>
      <c r="K1547" t="s">
        <v>49</v>
      </c>
      <c r="L1547" t="s">
        <v>872</v>
      </c>
      <c r="M1547">
        <v>0.37</v>
      </c>
      <c r="N1547" t="s">
        <v>8</v>
      </c>
      <c r="O1547" t="s">
        <v>9</v>
      </c>
      <c r="P1547" t="s">
        <v>144</v>
      </c>
      <c r="Q1547" t="s">
        <v>2005</v>
      </c>
      <c r="R1547">
        <v>70506</v>
      </c>
      <c r="S1547">
        <v>42147</v>
      </c>
      <c r="T1547">
        <v>42149</v>
      </c>
      <c r="U1547">
        <v>395.76</v>
      </c>
      <c r="V1547">
        <v>24</v>
      </c>
      <c r="W1547">
        <v>58.05</v>
      </c>
      <c r="X1547">
        <v>87208</v>
      </c>
      <c r="Y1547" t="s">
        <v>3215</v>
      </c>
    </row>
    <row r="1548" spans="1:25" x14ac:dyDescent="0.2">
      <c r="A1548">
        <v>2527</v>
      </c>
      <c r="B1548" t="s">
        <v>2604</v>
      </c>
      <c r="C1548" t="s">
        <v>1</v>
      </c>
      <c r="D1548">
        <v>7.0000000000000007E-2</v>
      </c>
      <c r="E1548">
        <v>21.38</v>
      </c>
      <c r="F1548">
        <v>8.99</v>
      </c>
      <c r="G1548" t="s">
        <v>14</v>
      </c>
      <c r="H1548" t="s">
        <v>70</v>
      </c>
      <c r="I1548" t="s">
        <v>24</v>
      </c>
      <c r="J1548" t="s">
        <v>25</v>
      </c>
      <c r="K1548" t="s">
        <v>18</v>
      </c>
      <c r="L1548" t="s">
        <v>1653</v>
      </c>
      <c r="M1548">
        <v>0.59</v>
      </c>
      <c r="N1548" t="s">
        <v>8</v>
      </c>
      <c r="O1548" t="s">
        <v>9</v>
      </c>
      <c r="P1548" t="s">
        <v>144</v>
      </c>
      <c r="Q1548" t="s">
        <v>2605</v>
      </c>
      <c r="R1548">
        <v>70601</v>
      </c>
      <c r="S1548">
        <v>42147</v>
      </c>
      <c r="T1548">
        <v>42149</v>
      </c>
      <c r="U1548">
        <v>-39.396000000000001</v>
      </c>
      <c r="V1548">
        <v>3</v>
      </c>
      <c r="W1548">
        <v>68.64</v>
      </c>
      <c r="X1548">
        <v>87208</v>
      </c>
      <c r="Y1548" t="s">
        <v>3215</v>
      </c>
    </row>
    <row r="1549" spans="1:25" x14ac:dyDescent="0.2">
      <c r="A1549">
        <v>1182</v>
      </c>
      <c r="B1549" t="s">
        <v>2606</v>
      </c>
      <c r="C1549" t="s">
        <v>13</v>
      </c>
      <c r="D1549">
        <v>7.0000000000000007E-2</v>
      </c>
      <c r="E1549">
        <v>2.61</v>
      </c>
      <c r="F1549">
        <v>0.5</v>
      </c>
      <c r="G1549" t="s">
        <v>14</v>
      </c>
      <c r="H1549" t="s">
        <v>47</v>
      </c>
      <c r="I1549" t="s">
        <v>24</v>
      </c>
      <c r="J1549" t="s">
        <v>128</v>
      </c>
      <c r="K1549" t="s">
        <v>49</v>
      </c>
      <c r="L1549" t="s">
        <v>1343</v>
      </c>
      <c r="M1549">
        <v>0.39</v>
      </c>
      <c r="N1549" t="s">
        <v>8</v>
      </c>
      <c r="O1549" t="s">
        <v>35</v>
      </c>
      <c r="P1549" t="s">
        <v>122</v>
      </c>
      <c r="Q1549" t="s">
        <v>2607</v>
      </c>
      <c r="R1549">
        <v>84660</v>
      </c>
      <c r="S1549">
        <v>42147</v>
      </c>
      <c r="T1549">
        <v>42147</v>
      </c>
      <c r="U1549">
        <v>27.013500000000001</v>
      </c>
      <c r="V1549">
        <v>15</v>
      </c>
      <c r="W1549">
        <v>39.15</v>
      </c>
      <c r="X1549">
        <v>86913</v>
      </c>
      <c r="Y1549" t="s">
        <v>3217</v>
      </c>
    </row>
    <row r="1550" spans="1:25" x14ac:dyDescent="0.2">
      <c r="A1550">
        <v>3249</v>
      </c>
      <c r="B1550" t="s">
        <v>2608</v>
      </c>
      <c r="C1550" t="s">
        <v>13</v>
      </c>
      <c r="D1550">
        <v>0.03</v>
      </c>
      <c r="E1550">
        <v>42.8</v>
      </c>
      <c r="F1550">
        <v>2.99</v>
      </c>
      <c r="G1550" t="s">
        <v>14</v>
      </c>
      <c r="H1550" t="s">
        <v>70</v>
      </c>
      <c r="I1550" t="s">
        <v>24</v>
      </c>
      <c r="J1550" t="s">
        <v>48</v>
      </c>
      <c r="K1550" t="s">
        <v>49</v>
      </c>
      <c r="L1550" t="s">
        <v>2609</v>
      </c>
      <c r="M1550">
        <v>0.36</v>
      </c>
      <c r="N1550" t="s">
        <v>8</v>
      </c>
      <c r="O1550" t="s">
        <v>87</v>
      </c>
      <c r="P1550" t="s">
        <v>394</v>
      </c>
      <c r="Q1550" t="s">
        <v>2610</v>
      </c>
      <c r="R1550">
        <v>21403</v>
      </c>
      <c r="S1550">
        <v>42147</v>
      </c>
      <c r="T1550">
        <v>42148</v>
      </c>
      <c r="U1550">
        <v>462.92099999999999</v>
      </c>
      <c r="V1550">
        <v>16</v>
      </c>
      <c r="W1550">
        <v>670.9</v>
      </c>
      <c r="X1550">
        <v>87298</v>
      </c>
      <c r="Y1550" t="s">
        <v>3218</v>
      </c>
    </row>
    <row r="1551" spans="1:25" x14ac:dyDescent="0.2">
      <c r="A1551">
        <v>460</v>
      </c>
      <c r="B1551" t="s">
        <v>2611</v>
      </c>
      <c r="C1551" t="s">
        <v>23</v>
      </c>
      <c r="D1551">
        <v>7.0000000000000007E-2</v>
      </c>
      <c r="E1551">
        <v>16.91</v>
      </c>
      <c r="F1551">
        <v>6.25</v>
      </c>
      <c r="G1551" t="s">
        <v>14</v>
      </c>
      <c r="H1551" t="s">
        <v>47</v>
      </c>
      <c r="I1551" t="s">
        <v>24</v>
      </c>
      <c r="J1551" t="s">
        <v>54</v>
      </c>
      <c r="K1551" t="s">
        <v>49</v>
      </c>
      <c r="L1551" t="s">
        <v>2612</v>
      </c>
      <c r="M1551">
        <v>0.57999999999999996</v>
      </c>
      <c r="N1551" t="s">
        <v>8</v>
      </c>
      <c r="O1551" t="s">
        <v>87</v>
      </c>
      <c r="P1551" t="s">
        <v>373</v>
      </c>
      <c r="Q1551" t="s">
        <v>2613</v>
      </c>
      <c r="R1551">
        <v>8332</v>
      </c>
      <c r="S1551">
        <v>42147</v>
      </c>
      <c r="T1551">
        <v>42154</v>
      </c>
      <c r="U1551">
        <v>7.9</v>
      </c>
      <c r="V1551">
        <v>31</v>
      </c>
      <c r="W1551">
        <v>492.9</v>
      </c>
      <c r="X1551">
        <v>86014</v>
      </c>
      <c r="Y1551" t="s">
        <v>3218</v>
      </c>
    </row>
    <row r="1552" spans="1:25" x14ac:dyDescent="0.2">
      <c r="A1552">
        <v>2858</v>
      </c>
      <c r="B1552" t="s">
        <v>2527</v>
      </c>
      <c r="C1552" t="s">
        <v>23</v>
      </c>
      <c r="D1552">
        <v>0.04</v>
      </c>
      <c r="E1552">
        <v>67.28</v>
      </c>
      <c r="F1552">
        <v>19.989999999999998</v>
      </c>
      <c r="G1552" t="s">
        <v>14</v>
      </c>
      <c r="H1552" t="s">
        <v>70</v>
      </c>
      <c r="I1552" t="s">
        <v>24</v>
      </c>
      <c r="J1552" t="s">
        <v>48</v>
      </c>
      <c r="K1552" t="s">
        <v>49</v>
      </c>
      <c r="L1552" t="s">
        <v>1927</v>
      </c>
      <c r="M1552">
        <v>0.4</v>
      </c>
      <c r="N1552" t="s">
        <v>8</v>
      </c>
      <c r="O1552" t="s">
        <v>9</v>
      </c>
      <c r="P1552" t="s">
        <v>99</v>
      </c>
      <c r="Q1552" t="s">
        <v>1339</v>
      </c>
      <c r="R1552">
        <v>32259</v>
      </c>
      <c r="S1552">
        <v>42147</v>
      </c>
      <c r="T1552">
        <v>42152</v>
      </c>
      <c r="U1552">
        <v>14.754</v>
      </c>
      <c r="V1552">
        <v>30</v>
      </c>
      <c r="W1552">
        <v>2051.6799999999998</v>
      </c>
      <c r="X1552">
        <v>88282</v>
      </c>
      <c r="Y1552" t="s">
        <v>3215</v>
      </c>
    </row>
    <row r="1553" spans="1:25" x14ac:dyDescent="0.2">
      <c r="A1553">
        <v>2858</v>
      </c>
      <c r="B1553" t="s">
        <v>2527</v>
      </c>
      <c r="C1553" t="s">
        <v>23</v>
      </c>
      <c r="D1553">
        <v>0.1</v>
      </c>
      <c r="E1553">
        <v>130.97999999999999</v>
      </c>
      <c r="F1553">
        <v>54.74</v>
      </c>
      <c r="G1553" t="s">
        <v>2</v>
      </c>
      <c r="H1553" t="s">
        <v>70</v>
      </c>
      <c r="I1553" t="s">
        <v>4</v>
      </c>
      <c r="J1553" t="s">
        <v>93</v>
      </c>
      <c r="K1553" t="s">
        <v>6</v>
      </c>
      <c r="L1553" t="s">
        <v>1379</v>
      </c>
      <c r="M1553">
        <v>0.69</v>
      </c>
      <c r="N1553" t="s">
        <v>8</v>
      </c>
      <c r="O1553" t="s">
        <v>9</v>
      </c>
      <c r="P1553" t="s">
        <v>99</v>
      </c>
      <c r="Q1553" t="s">
        <v>1339</v>
      </c>
      <c r="R1553">
        <v>32259</v>
      </c>
      <c r="S1553">
        <v>42147</v>
      </c>
      <c r="T1553">
        <v>42147</v>
      </c>
      <c r="U1553">
        <v>669.61199999999997</v>
      </c>
      <c r="V1553">
        <v>42</v>
      </c>
      <c r="W1553">
        <v>5295.03</v>
      </c>
      <c r="X1553">
        <v>88282</v>
      </c>
      <c r="Y1553" t="s">
        <v>3215</v>
      </c>
    </row>
    <row r="1554" spans="1:25" x14ac:dyDescent="0.2">
      <c r="A1554">
        <v>2858</v>
      </c>
      <c r="B1554" t="s">
        <v>2527</v>
      </c>
      <c r="C1554" t="s">
        <v>23</v>
      </c>
      <c r="D1554">
        <v>0.04</v>
      </c>
      <c r="E1554">
        <v>2.78</v>
      </c>
      <c r="F1554">
        <v>1.25</v>
      </c>
      <c r="G1554" t="s">
        <v>14</v>
      </c>
      <c r="H1554" t="s">
        <v>70</v>
      </c>
      <c r="I1554" t="s">
        <v>24</v>
      </c>
      <c r="J1554" t="s">
        <v>25</v>
      </c>
      <c r="K1554" t="s">
        <v>26</v>
      </c>
      <c r="L1554" t="s">
        <v>358</v>
      </c>
      <c r="M1554">
        <v>0.59</v>
      </c>
      <c r="N1554" t="s">
        <v>8</v>
      </c>
      <c r="O1554" t="s">
        <v>9</v>
      </c>
      <c r="P1554" t="s">
        <v>99</v>
      </c>
      <c r="Q1554" t="s">
        <v>1339</v>
      </c>
      <c r="R1554">
        <v>32259</v>
      </c>
      <c r="S1554">
        <v>42147</v>
      </c>
      <c r="T1554">
        <v>42147</v>
      </c>
      <c r="U1554">
        <v>213</v>
      </c>
      <c r="V1554">
        <v>28</v>
      </c>
      <c r="W1554">
        <v>80.27</v>
      </c>
      <c r="X1554">
        <v>88282</v>
      </c>
      <c r="Y1554" t="s">
        <v>3215</v>
      </c>
    </row>
    <row r="1555" spans="1:25" x14ac:dyDescent="0.2">
      <c r="A1555">
        <v>398</v>
      </c>
      <c r="B1555" t="s">
        <v>2614</v>
      </c>
      <c r="C1555" t="s">
        <v>92</v>
      </c>
      <c r="D1555">
        <v>0.05</v>
      </c>
      <c r="E1555">
        <v>63.94</v>
      </c>
      <c r="F1555">
        <v>14.48</v>
      </c>
      <c r="G1555" t="s">
        <v>14</v>
      </c>
      <c r="H1555" t="s">
        <v>70</v>
      </c>
      <c r="I1555" t="s">
        <v>4</v>
      </c>
      <c r="J1555" t="s">
        <v>102</v>
      </c>
      <c r="K1555" t="s">
        <v>49</v>
      </c>
      <c r="L1555" t="s">
        <v>1970</v>
      </c>
      <c r="M1555">
        <v>0.46</v>
      </c>
      <c r="N1555" t="s">
        <v>8</v>
      </c>
      <c r="O1555" t="s">
        <v>87</v>
      </c>
      <c r="P1555" t="s">
        <v>293</v>
      </c>
      <c r="Q1555" t="s">
        <v>2615</v>
      </c>
      <c r="R1555">
        <v>45406</v>
      </c>
      <c r="S1555">
        <v>42147</v>
      </c>
      <c r="T1555">
        <v>42149</v>
      </c>
      <c r="U1555">
        <v>1372.6307999999999</v>
      </c>
      <c r="V1555">
        <v>31</v>
      </c>
      <c r="W1555">
        <v>1989.32</v>
      </c>
      <c r="X1555">
        <v>89320</v>
      </c>
      <c r="Y1555" t="s">
        <v>3218</v>
      </c>
    </row>
    <row r="1556" spans="1:25" x14ac:dyDescent="0.2">
      <c r="A1556">
        <v>540</v>
      </c>
      <c r="B1556" t="s">
        <v>2484</v>
      </c>
      <c r="C1556" t="s">
        <v>92</v>
      </c>
      <c r="D1556">
        <v>0.05</v>
      </c>
      <c r="E1556">
        <v>204.1</v>
      </c>
      <c r="F1556">
        <v>13.99</v>
      </c>
      <c r="G1556" t="s">
        <v>14</v>
      </c>
      <c r="H1556" t="s">
        <v>3</v>
      </c>
      <c r="I1556" t="s">
        <v>16</v>
      </c>
      <c r="J1556" t="s">
        <v>32</v>
      </c>
      <c r="K1556" t="s">
        <v>120</v>
      </c>
      <c r="L1556" t="s">
        <v>2616</v>
      </c>
      <c r="M1556">
        <v>0.37</v>
      </c>
      <c r="N1556" t="s">
        <v>8</v>
      </c>
      <c r="O1556" t="s">
        <v>28</v>
      </c>
      <c r="P1556" t="s">
        <v>79</v>
      </c>
      <c r="Q1556" t="s">
        <v>2486</v>
      </c>
      <c r="R1556">
        <v>60061</v>
      </c>
      <c r="S1556">
        <v>42147</v>
      </c>
      <c r="T1556">
        <v>42149</v>
      </c>
      <c r="U1556">
        <v>5924.1122999999998</v>
      </c>
      <c r="V1556">
        <v>41</v>
      </c>
      <c r="W1556">
        <v>8585.67</v>
      </c>
      <c r="X1556">
        <v>91175</v>
      </c>
      <c r="Y1556" t="s">
        <v>3216</v>
      </c>
    </row>
    <row r="1557" spans="1:25" x14ac:dyDescent="0.2">
      <c r="A1557">
        <v>2458</v>
      </c>
      <c r="B1557" t="s">
        <v>133</v>
      </c>
      <c r="C1557" t="s">
        <v>92</v>
      </c>
      <c r="D1557">
        <v>0.05</v>
      </c>
      <c r="E1557">
        <v>12.88</v>
      </c>
      <c r="F1557">
        <v>4.59</v>
      </c>
      <c r="G1557" t="s">
        <v>14</v>
      </c>
      <c r="H1557" t="s">
        <v>47</v>
      </c>
      <c r="I1557" t="s">
        <v>24</v>
      </c>
      <c r="J1557" t="s">
        <v>544</v>
      </c>
      <c r="K1557" t="s">
        <v>26</v>
      </c>
      <c r="L1557" t="s">
        <v>2007</v>
      </c>
      <c r="M1557">
        <v>0.82</v>
      </c>
      <c r="N1557" t="s">
        <v>8</v>
      </c>
      <c r="O1557" t="s">
        <v>28</v>
      </c>
      <c r="P1557" t="s">
        <v>60</v>
      </c>
      <c r="Q1557" t="s">
        <v>135</v>
      </c>
      <c r="R1557">
        <v>55410</v>
      </c>
      <c r="S1557">
        <v>42147</v>
      </c>
      <c r="T1557">
        <v>42149</v>
      </c>
      <c r="U1557">
        <v>5.98</v>
      </c>
      <c r="V1557">
        <v>3</v>
      </c>
      <c r="W1557">
        <v>42.35</v>
      </c>
      <c r="X1557">
        <v>91286</v>
      </c>
      <c r="Y1557" t="s">
        <v>3216</v>
      </c>
    </row>
    <row r="1558" spans="1:25" x14ac:dyDescent="0.2">
      <c r="A1558">
        <v>1814</v>
      </c>
      <c r="B1558" t="s">
        <v>2617</v>
      </c>
      <c r="C1558" t="s">
        <v>46</v>
      </c>
      <c r="D1558">
        <v>0.09</v>
      </c>
      <c r="E1558">
        <v>77.510000000000005</v>
      </c>
      <c r="F1558">
        <v>4</v>
      </c>
      <c r="G1558" t="s">
        <v>63</v>
      </c>
      <c r="H1558" t="s">
        <v>47</v>
      </c>
      <c r="I1558" t="s">
        <v>16</v>
      </c>
      <c r="J1558" t="s">
        <v>17</v>
      </c>
      <c r="K1558" t="s">
        <v>49</v>
      </c>
      <c r="L1558" t="s">
        <v>2025</v>
      </c>
      <c r="M1558">
        <v>0.76</v>
      </c>
      <c r="N1558" t="s">
        <v>8</v>
      </c>
      <c r="O1558" t="s">
        <v>9</v>
      </c>
      <c r="P1558" t="s">
        <v>10</v>
      </c>
      <c r="Q1558" t="s">
        <v>2618</v>
      </c>
      <c r="R1558">
        <v>38654</v>
      </c>
      <c r="S1558">
        <v>42147</v>
      </c>
      <c r="T1558">
        <v>42149</v>
      </c>
      <c r="U1558">
        <v>-986.524</v>
      </c>
      <c r="V1558">
        <v>17</v>
      </c>
      <c r="W1558">
        <v>1300.54</v>
      </c>
      <c r="X1558">
        <v>90524</v>
      </c>
      <c r="Y1558" t="s">
        <v>3215</v>
      </c>
    </row>
    <row r="1559" spans="1:25" x14ac:dyDescent="0.2">
      <c r="A1559">
        <v>1814</v>
      </c>
      <c r="B1559" t="s">
        <v>2617</v>
      </c>
      <c r="C1559" t="s">
        <v>46</v>
      </c>
      <c r="D1559">
        <v>0</v>
      </c>
      <c r="E1559">
        <v>2.88</v>
      </c>
      <c r="F1559">
        <v>0.7</v>
      </c>
      <c r="G1559" t="s">
        <v>14</v>
      </c>
      <c r="H1559" t="s">
        <v>47</v>
      </c>
      <c r="I1559" t="s">
        <v>24</v>
      </c>
      <c r="J1559" t="s">
        <v>25</v>
      </c>
      <c r="K1559" t="s">
        <v>26</v>
      </c>
      <c r="L1559" t="s">
        <v>615</v>
      </c>
      <c r="M1559">
        <v>0.56000000000000005</v>
      </c>
      <c r="N1559" t="s">
        <v>8</v>
      </c>
      <c r="O1559" t="s">
        <v>9</v>
      </c>
      <c r="P1559" t="s">
        <v>10</v>
      </c>
      <c r="Q1559" t="s">
        <v>2618</v>
      </c>
      <c r="R1559">
        <v>38654</v>
      </c>
      <c r="S1559">
        <v>42147</v>
      </c>
      <c r="T1559">
        <v>42149</v>
      </c>
      <c r="U1559">
        <v>-141.666</v>
      </c>
      <c r="V1559">
        <v>13</v>
      </c>
      <c r="W1559">
        <v>38.06</v>
      </c>
      <c r="X1559">
        <v>90524</v>
      </c>
      <c r="Y1559" t="s">
        <v>3215</v>
      </c>
    </row>
    <row r="1560" spans="1:25" x14ac:dyDescent="0.2">
      <c r="A1560">
        <v>2450</v>
      </c>
      <c r="B1560" t="s">
        <v>2619</v>
      </c>
      <c r="C1560" t="s">
        <v>46</v>
      </c>
      <c r="D1560">
        <v>0.08</v>
      </c>
      <c r="E1560">
        <v>4.13</v>
      </c>
      <c r="F1560">
        <v>1.17</v>
      </c>
      <c r="G1560" t="s">
        <v>14</v>
      </c>
      <c r="H1560" t="s">
        <v>47</v>
      </c>
      <c r="I1560" t="s">
        <v>24</v>
      </c>
      <c r="J1560" t="s">
        <v>25</v>
      </c>
      <c r="K1560" t="s">
        <v>26</v>
      </c>
      <c r="L1560" t="s">
        <v>2620</v>
      </c>
      <c r="M1560">
        <v>0.56999999999999995</v>
      </c>
      <c r="N1560" t="s">
        <v>8</v>
      </c>
      <c r="O1560" t="s">
        <v>28</v>
      </c>
      <c r="P1560" t="s">
        <v>333</v>
      </c>
      <c r="Q1560" t="s">
        <v>2621</v>
      </c>
      <c r="R1560">
        <v>53545</v>
      </c>
      <c r="S1560">
        <v>42147</v>
      </c>
      <c r="T1560">
        <v>42149</v>
      </c>
      <c r="U1560">
        <v>-5.54</v>
      </c>
      <c r="V1560">
        <v>1</v>
      </c>
      <c r="W1560">
        <v>4.21</v>
      </c>
      <c r="X1560">
        <v>90322</v>
      </c>
      <c r="Y1560" t="s">
        <v>3216</v>
      </c>
    </row>
    <row r="1561" spans="1:25" x14ac:dyDescent="0.2">
      <c r="A1561">
        <v>357</v>
      </c>
      <c r="B1561" t="s">
        <v>2622</v>
      </c>
      <c r="C1561" t="s">
        <v>1</v>
      </c>
      <c r="D1561">
        <v>7.0000000000000007E-2</v>
      </c>
      <c r="E1561">
        <v>124.49</v>
      </c>
      <c r="F1561">
        <v>51.94</v>
      </c>
      <c r="G1561" t="s">
        <v>2</v>
      </c>
      <c r="H1561" t="s">
        <v>70</v>
      </c>
      <c r="I1561" t="s">
        <v>4</v>
      </c>
      <c r="J1561" t="s">
        <v>5</v>
      </c>
      <c r="K1561" t="s">
        <v>6</v>
      </c>
      <c r="L1561" t="s">
        <v>1125</v>
      </c>
      <c r="M1561">
        <v>0.63</v>
      </c>
      <c r="N1561" t="s">
        <v>8</v>
      </c>
      <c r="O1561" t="s">
        <v>35</v>
      </c>
      <c r="P1561" t="s">
        <v>564</v>
      </c>
      <c r="Q1561" t="s">
        <v>2623</v>
      </c>
      <c r="R1561">
        <v>86401</v>
      </c>
      <c r="S1561">
        <v>42148</v>
      </c>
      <c r="T1561">
        <v>42149</v>
      </c>
      <c r="U1561">
        <v>1074.44</v>
      </c>
      <c r="V1561">
        <v>14</v>
      </c>
      <c r="W1561">
        <v>1714.93</v>
      </c>
      <c r="X1561">
        <v>91131</v>
      </c>
      <c r="Y1561" t="s">
        <v>3217</v>
      </c>
    </row>
    <row r="1562" spans="1:25" x14ac:dyDescent="0.2">
      <c r="A1562">
        <v>885</v>
      </c>
      <c r="B1562" t="s">
        <v>2624</v>
      </c>
      <c r="C1562" t="s">
        <v>1</v>
      </c>
      <c r="D1562">
        <v>0.06</v>
      </c>
      <c r="E1562">
        <v>25.98</v>
      </c>
      <c r="F1562">
        <v>14.36</v>
      </c>
      <c r="G1562" t="s">
        <v>2</v>
      </c>
      <c r="H1562" t="s">
        <v>70</v>
      </c>
      <c r="I1562" t="s">
        <v>4</v>
      </c>
      <c r="J1562" t="s">
        <v>85</v>
      </c>
      <c r="K1562" t="s">
        <v>33</v>
      </c>
      <c r="L1562" t="s">
        <v>760</v>
      </c>
      <c r="M1562">
        <v>0.6</v>
      </c>
      <c r="N1562" t="s">
        <v>8</v>
      </c>
      <c r="O1562" t="s">
        <v>28</v>
      </c>
      <c r="P1562" t="s">
        <v>163</v>
      </c>
      <c r="Q1562" t="s">
        <v>2625</v>
      </c>
      <c r="R1562">
        <v>79109</v>
      </c>
      <c r="S1562">
        <v>42148</v>
      </c>
      <c r="T1562">
        <v>42149</v>
      </c>
      <c r="U1562">
        <v>55.887999999999998</v>
      </c>
      <c r="V1562">
        <v>41</v>
      </c>
      <c r="W1562">
        <v>1033.56</v>
      </c>
      <c r="X1562">
        <v>89537</v>
      </c>
      <c r="Y1562" t="s">
        <v>3216</v>
      </c>
    </row>
    <row r="1563" spans="1:25" x14ac:dyDescent="0.2">
      <c r="A1563">
        <v>1623</v>
      </c>
      <c r="B1563" t="s">
        <v>2626</v>
      </c>
      <c r="C1563" t="s">
        <v>13</v>
      </c>
      <c r="D1563">
        <v>0.06</v>
      </c>
      <c r="E1563">
        <v>15.01</v>
      </c>
      <c r="F1563">
        <v>8.4</v>
      </c>
      <c r="G1563" t="s">
        <v>14</v>
      </c>
      <c r="H1563" t="s">
        <v>3</v>
      </c>
      <c r="I1563" t="s">
        <v>24</v>
      </c>
      <c r="J1563" t="s">
        <v>48</v>
      </c>
      <c r="K1563" t="s">
        <v>49</v>
      </c>
      <c r="L1563" t="s">
        <v>2627</v>
      </c>
      <c r="M1563">
        <v>0.39</v>
      </c>
      <c r="N1563" t="s">
        <v>8</v>
      </c>
      <c r="O1563" t="s">
        <v>28</v>
      </c>
      <c r="P1563" t="s">
        <v>29</v>
      </c>
      <c r="Q1563" t="s">
        <v>2628</v>
      </c>
      <c r="R1563">
        <v>46375</v>
      </c>
      <c r="S1563">
        <v>42148</v>
      </c>
      <c r="T1563">
        <v>42150</v>
      </c>
      <c r="U1563">
        <v>1.6169</v>
      </c>
      <c r="V1563">
        <v>22</v>
      </c>
      <c r="W1563">
        <v>333.04</v>
      </c>
      <c r="X1563">
        <v>87611</v>
      </c>
      <c r="Y1563" t="s">
        <v>3216</v>
      </c>
    </row>
    <row r="1564" spans="1:25" x14ac:dyDescent="0.2">
      <c r="A1564">
        <v>1623</v>
      </c>
      <c r="B1564" t="s">
        <v>2626</v>
      </c>
      <c r="C1564" t="s">
        <v>13</v>
      </c>
      <c r="D1564">
        <v>0.09</v>
      </c>
      <c r="E1564">
        <v>40.479999999999997</v>
      </c>
      <c r="F1564">
        <v>19.989999999999998</v>
      </c>
      <c r="G1564" t="s">
        <v>14</v>
      </c>
      <c r="H1564" t="s">
        <v>3</v>
      </c>
      <c r="I1564" t="s">
        <v>16</v>
      </c>
      <c r="J1564" t="s">
        <v>17</v>
      </c>
      <c r="K1564" t="s">
        <v>49</v>
      </c>
      <c r="L1564" t="s">
        <v>2030</v>
      </c>
      <c r="M1564">
        <v>0.77</v>
      </c>
      <c r="N1564" t="s">
        <v>8</v>
      </c>
      <c r="O1564" t="s">
        <v>28</v>
      </c>
      <c r="P1564" t="s">
        <v>29</v>
      </c>
      <c r="Q1564" t="s">
        <v>2628</v>
      </c>
      <c r="R1564">
        <v>46375</v>
      </c>
      <c r="S1564">
        <v>42148</v>
      </c>
      <c r="T1564">
        <v>42150</v>
      </c>
      <c r="U1564">
        <v>65.394000000000005</v>
      </c>
      <c r="V1564">
        <v>12</v>
      </c>
      <c r="W1564">
        <v>472.44</v>
      </c>
      <c r="X1564">
        <v>87611</v>
      </c>
      <c r="Y1564" t="s">
        <v>3216</v>
      </c>
    </row>
    <row r="1565" spans="1:25" x14ac:dyDescent="0.2">
      <c r="A1565">
        <v>1623</v>
      </c>
      <c r="B1565" t="s">
        <v>2626</v>
      </c>
      <c r="C1565" t="s">
        <v>13</v>
      </c>
      <c r="D1565">
        <v>0.05</v>
      </c>
      <c r="E1565">
        <v>12.28</v>
      </c>
      <c r="F1565">
        <v>6.13</v>
      </c>
      <c r="G1565" t="s">
        <v>14</v>
      </c>
      <c r="H1565" t="s">
        <v>3</v>
      </c>
      <c r="I1565" t="s">
        <v>24</v>
      </c>
      <c r="J1565" t="s">
        <v>54</v>
      </c>
      <c r="K1565" t="s">
        <v>49</v>
      </c>
      <c r="L1565" t="s">
        <v>2362</v>
      </c>
      <c r="M1565">
        <v>0.56999999999999995</v>
      </c>
      <c r="N1565" t="s">
        <v>8</v>
      </c>
      <c r="O1565" t="s">
        <v>28</v>
      </c>
      <c r="P1565" t="s">
        <v>29</v>
      </c>
      <c r="Q1565" t="s">
        <v>2628</v>
      </c>
      <c r="R1565">
        <v>46375</v>
      </c>
      <c r="S1565">
        <v>42148</v>
      </c>
      <c r="T1565">
        <v>42149</v>
      </c>
      <c r="U1565">
        <v>1.3360000000000001</v>
      </c>
      <c r="V1565">
        <v>1</v>
      </c>
      <c r="W1565">
        <v>18.73</v>
      </c>
      <c r="X1565">
        <v>87611</v>
      </c>
      <c r="Y1565" t="s">
        <v>3216</v>
      </c>
    </row>
    <row r="1566" spans="1:25" x14ac:dyDescent="0.2">
      <c r="A1566">
        <v>3096</v>
      </c>
      <c r="B1566" t="s">
        <v>2629</v>
      </c>
      <c r="C1566" t="s">
        <v>13</v>
      </c>
      <c r="D1566">
        <v>0.08</v>
      </c>
      <c r="E1566">
        <v>40.98</v>
      </c>
      <c r="F1566">
        <v>7.2</v>
      </c>
      <c r="G1566" t="s">
        <v>63</v>
      </c>
      <c r="H1566" t="s">
        <v>15</v>
      </c>
      <c r="I1566" t="s">
        <v>24</v>
      </c>
      <c r="J1566" t="s">
        <v>71</v>
      </c>
      <c r="K1566" t="s">
        <v>49</v>
      </c>
      <c r="L1566" t="s">
        <v>2630</v>
      </c>
      <c r="M1566">
        <v>0.6</v>
      </c>
      <c r="N1566" t="s">
        <v>8</v>
      </c>
      <c r="O1566" t="s">
        <v>87</v>
      </c>
      <c r="P1566" t="s">
        <v>293</v>
      </c>
      <c r="Q1566" t="s">
        <v>2416</v>
      </c>
      <c r="R1566">
        <v>43026</v>
      </c>
      <c r="S1566">
        <v>42148</v>
      </c>
      <c r="T1566">
        <v>42149</v>
      </c>
      <c r="U1566">
        <v>-16.64</v>
      </c>
      <c r="V1566">
        <v>3</v>
      </c>
      <c r="W1566">
        <v>119.86</v>
      </c>
      <c r="X1566">
        <v>86221</v>
      </c>
      <c r="Y1566" t="s">
        <v>3218</v>
      </c>
    </row>
    <row r="1567" spans="1:25" x14ac:dyDescent="0.2">
      <c r="A1567">
        <v>3096</v>
      </c>
      <c r="B1567" t="s">
        <v>2629</v>
      </c>
      <c r="C1567" t="s">
        <v>13</v>
      </c>
      <c r="D1567">
        <v>0.08</v>
      </c>
      <c r="E1567">
        <v>8.1199999999999992</v>
      </c>
      <c r="F1567">
        <v>2.83</v>
      </c>
      <c r="G1567" t="s">
        <v>63</v>
      </c>
      <c r="H1567" t="s">
        <v>15</v>
      </c>
      <c r="I1567" t="s">
        <v>16</v>
      </c>
      <c r="J1567" t="s">
        <v>17</v>
      </c>
      <c r="K1567" t="s">
        <v>18</v>
      </c>
      <c r="L1567" t="s">
        <v>1674</v>
      </c>
      <c r="M1567">
        <v>0.77</v>
      </c>
      <c r="N1567" t="s">
        <v>8</v>
      </c>
      <c r="O1567" t="s">
        <v>87</v>
      </c>
      <c r="P1567" t="s">
        <v>293</v>
      </c>
      <c r="Q1567" t="s">
        <v>2416</v>
      </c>
      <c r="R1567">
        <v>43026</v>
      </c>
      <c r="S1567">
        <v>42148</v>
      </c>
      <c r="T1567">
        <v>42149</v>
      </c>
      <c r="U1567">
        <v>-59.73</v>
      </c>
      <c r="V1567">
        <v>12</v>
      </c>
      <c r="W1567">
        <v>98.77</v>
      </c>
      <c r="X1567">
        <v>86221</v>
      </c>
      <c r="Y1567" t="s">
        <v>3218</v>
      </c>
    </row>
    <row r="1568" spans="1:25" x14ac:dyDescent="0.2">
      <c r="A1568">
        <v>3096</v>
      </c>
      <c r="B1568" t="s">
        <v>2629</v>
      </c>
      <c r="C1568" t="s">
        <v>13</v>
      </c>
      <c r="D1568">
        <v>0.02</v>
      </c>
      <c r="E1568">
        <v>262.11</v>
      </c>
      <c r="F1568">
        <v>62.74</v>
      </c>
      <c r="G1568" t="s">
        <v>2</v>
      </c>
      <c r="H1568" t="s">
        <v>15</v>
      </c>
      <c r="I1568" t="s">
        <v>4</v>
      </c>
      <c r="J1568" t="s">
        <v>5</v>
      </c>
      <c r="K1568" t="s">
        <v>6</v>
      </c>
      <c r="L1568" t="s">
        <v>2631</v>
      </c>
      <c r="M1568">
        <v>0.75</v>
      </c>
      <c r="N1568" t="s">
        <v>8</v>
      </c>
      <c r="O1568" t="s">
        <v>87</v>
      </c>
      <c r="P1568" t="s">
        <v>293</v>
      </c>
      <c r="Q1568" t="s">
        <v>2416</v>
      </c>
      <c r="R1568">
        <v>43026</v>
      </c>
      <c r="S1568">
        <v>42148</v>
      </c>
      <c r="T1568">
        <v>42149</v>
      </c>
      <c r="U1568">
        <v>-633.441237</v>
      </c>
      <c r="V1568">
        <v>9</v>
      </c>
      <c r="W1568">
        <v>2495.35</v>
      </c>
      <c r="X1568">
        <v>86221</v>
      </c>
      <c r="Y1568" t="s">
        <v>3218</v>
      </c>
    </row>
    <row r="1569" spans="1:25" x14ac:dyDescent="0.2">
      <c r="A1569">
        <v>3366</v>
      </c>
      <c r="B1569" t="s">
        <v>2632</v>
      </c>
      <c r="C1569" t="s">
        <v>23</v>
      </c>
      <c r="D1569">
        <v>0.1</v>
      </c>
      <c r="E1569">
        <v>80.97</v>
      </c>
      <c r="F1569">
        <v>33.6</v>
      </c>
      <c r="G1569" t="s">
        <v>2</v>
      </c>
      <c r="H1569" t="s">
        <v>47</v>
      </c>
      <c r="I1569" t="s">
        <v>16</v>
      </c>
      <c r="J1569" t="s">
        <v>32</v>
      </c>
      <c r="K1569" t="s">
        <v>33</v>
      </c>
      <c r="L1569" t="s">
        <v>885</v>
      </c>
      <c r="M1569">
        <v>0.37</v>
      </c>
      <c r="N1569" t="s">
        <v>8</v>
      </c>
      <c r="O1569" t="s">
        <v>87</v>
      </c>
      <c r="P1569" t="s">
        <v>293</v>
      </c>
      <c r="Q1569" t="s">
        <v>557</v>
      </c>
      <c r="R1569">
        <v>45373</v>
      </c>
      <c r="S1569">
        <v>42148</v>
      </c>
      <c r="T1569">
        <v>42153</v>
      </c>
      <c r="U1569">
        <v>66.22</v>
      </c>
      <c r="V1569">
        <v>11</v>
      </c>
      <c r="W1569">
        <v>837.57</v>
      </c>
      <c r="X1569">
        <v>90501</v>
      </c>
      <c r="Y1569" t="s">
        <v>3218</v>
      </c>
    </row>
    <row r="1570" spans="1:25" x14ac:dyDescent="0.2">
      <c r="A1570">
        <v>3366</v>
      </c>
      <c r="B1570" t="s">
        <v>2632</v>
      </c>
      <c r="C1570" t="s">
        <v>23</v>
      </c>
      <c r="D1570">
        <v>0.02</v>
      </c>
      <c r="E1570">
        <v>6.48</v>
      </c>
      <c r="F1570">
        <v>5.1100000000000003</v>
      </c>
      <c r="G1570" t="s">
        <v>14</v>
      </c>
      <c r="H1570" t="s">
        <v>47</v>
      </c>
      <c r="I1570" t="s">
        <v>24</v>
      </c>
      <c r="J1570" t="s">
        <v>64</v>
      </c>
      <c r="K1570" t="s">
        <v>49</v>
      </c>
      <c r="L1570" t="s">
        <v>2568</v>
      </c>
      <c r="M1570">
        <v>0.37</v>
      </c>
      <c r="N1570" t="s">
        <v>8</v>
      </c>
      <c r="O1570" t="s">
        <v>87</v>
      </c>
      <c r="P1570" t="s">
        <v>293</v>
      </c>
      <c r="Q1570" t="s">
        <v>557</v>
      </c>
      <c r="R1570">
        <v>45373</v>
      </c>
      <c r="S1570">
        <v>42148</v>
      </c>
      <c r="T1570">
        <v>42152</v>
      </c>
      <c r="U1570">
        <v>-23.53</v>
      </c>
      <c r="V1570">
        <v>8</v>
      </c>
      <c r="W1570">
        <v>56.22</v>
      </c>
      <c r="X1570">
        <v>90501</v>
      </c>
      <c r="Y1570" t="s">
        <v>3218</v>
      </c>
    </row>
    <row r="1571" spans="1:25" x14ac:dyDescent="0.2">
      <c r="A1571">
        <v>1450</v>
      </c>
      <c r="B1571" t="s">
        <v>2633</v>
      </c>
      <c r="C1571" t="s">
        <v>92</v>
      </c>
      <c r="D1571">
        <v>0.1</v>
      </c>
      <c r="E1571">
        <v>218.08</v>
      </c>
      <c r="F1571">
        <v>18.059999999999999</v>
      </c>
      <c r="G1571" t="s">
        <v>63</v>
      </c>
      <c r="H1571" t="s">
        <v>15</v>
      </c>
      <c r="I1571" t="s">
        <v>4</v>
      </c>
      <c r="J1571" t="s">
        <v>85</v>
      </c>
      <c r="K1571" t="s">
        <v>40</v>
      </c>
      <c r="L1571" t="s">
        <v>2592</v>
      </c>
      <c r="M1571">
        <v>0.56999999999999995</v>
      </c>
      <c r="N1571" t="s">
        <v>8</v>
      </c>
      <c r="O1571" t="s">
        <v>35</v>
      </c>
      <c r="P1571" t="s">
        <v>66</v>
      </c>
      <c r="Q1571" t="s">
        <v>2634</v>
      </c>
      <c r="R1571">
        <v>96150</v>
      </c>
      <c r="S1571">
        <v>42148</v>
      </c>
      <c r="T1571">
        <v>42149</v>
      </c>
      <c r="U1571">
        <v>1318.83</v>
      </c>
      <c r="V1571">
        <v>12</v>
      </c>
      <c r="W1571">
        <v>2366.5100000000002</v>
      </c>
      <c r="X1571">
        <v>86735</v>
      </c>
      <c r="Y1571" t="s">
        <v>3217</v>
      </c>
    </row>
    <row r="1572" spans="1:25" x14ac:dyDescent="0.2">
      <c r="A1572">
        <v>2422</v>
      </c>
      <c r="B1572" t="s">
        <v>701</v>
      </c>
      <c r="C1572" t="s">
        <v>46</v>
      </c>
      <c r="D1572">
        <v>0.05</v>
      </c>
      <c r="E1572">
        <v>150.97999999999999</v>
      </c>
      <c r="F1572">
        <v>43.71</v>
      </c>
      <c r="G1572" t="s">
        <v>2</v>
      </c>
      <c r="H1572" t="s">
        <v>47</v>
      </c>
      <c r="I1572" t="s">
        <v>4</v>
      </c>
      <c r="J1572" t="s">
        <v>85</v>
      </c>
      <c r="K1572" t="s">
        <v>33</v>
      </c>
      <c r="L1572" t="s">
        <v>2635</v>
      </c>
      <c r="M1572">
        <v>0.55000000000000004</v>
      </c>
      <c r="N1572" t="s">
        <v>8</v>
      </c>
      <c r="O1572" t="s">
        <v>28</v>
      </c>
      <c r="P1572" t="s">
        <v>163</v>
      </c>
      <c r="Q1572" t="s">
        <v>703</v>
      </c>
      <c r="R1572">
        <v>77340</v>
      </c>
      <c r="S1572">
        <v>42148</v>
      </c>
      <c r="T1572">
        <v>42149</v>
      </c>
      <c r="U1572">
        <v>650.29999999999995</v>
      </c>
      <c r="V1572">
        <v>12</v>
      </c>
      <c r="W1572">
        <v>1857.08</v>
      </c>
      <c r="X1572">
        <v>89053</v>
      </c>
      <c r="Y1572" t="s">
        <v>3216</v>
      </c>
    </row>
    <row r="1573" spans="1:25" x14ac:dyDescent="0.2">
      <c r="A1573">
        <v>3063</v>
      </c>
      <c r="B1573" t="s">
        <v>1367</v>
      </c>
      <c r="C1573" t="s">
        <v>46</v>
      </c>
      <c r="D1573">
        <v>0.03</v>
      </c>
      <c r="E1573">
        <v>20.99</v>
      </c>
      <c r="F1573">
        <v>0.99</v>
      </c>
      <c r="G1573" t="s">
        <v>14</v>
      </c>
      <c r="H1573" t="s">
        <v>15</v>
      </c>
      <c r="I1573" t="s">
        <v>16</v>
      </c>
      <c r="J1573" t="s">
        <v>111</v>
      </c>
      <c r="K1573" t="s">
        <v>26</v>
      </c>
      <c r="L1573" t="s">
        <v>2307</v>
      </c>
      <c r="M1573">
        <v>0.56999999999999995</v>
      </c>
      <c r="N1573" t="s">
        <v>8</v>
      </c>
      <c r="O1573" t="s">
        <v>35</v>
      </c>
      <c r="P1573" t="s">
        <v>42</v>
      </c>
      <c r="Q1573" t="s">
        <v>1368</v>
      </c>
      <c r="R1573">
        <v>98034</v>
      </c>
      <c r="S1573">
        <v>42148</v>
      </c>
      <c r="T1573">
        <v>42150</v>
      </c>
      <c r="U1573">
        <v>4.1821999999999999</v>
      </c>
      <c r="V1573">
        <v>9</v>
      </c>
      <c r="W1573">
        <v>158.87</v>
      </c>
      <c r="X1573">
        <v>88449</v>
      </c>
      <c r="Y1573" t="s">
        <v>3217</v>
      </c>
    </row>
    <row r="1574" spans="1:25" x14ac:dyDescent="0.2">
      <c r="A1574">
        <v>444</v>
      </c>
      <c r="B1574" t="s">
        <v>2636</v>
      </c>
      <c r="C1574" t="s">
        <v>1</v>
      </c>
      <c r="D1574">
        <v>0</v>
      </c>
      <c r="E1574">
        <v>7.59</v>
      </c>
      <c r="F1574">
        <v>4</v>
      </c>
      <c r="G1574" t="s">
        <v>14</v>
      </c>
      <c r="H1574" t="s">
        <v>3</v>
      </c>
      <c r="I1574" t="s">
        <v>4</v>
      </c>
      <c r="J1574" t="s">
        <v>102</v>
      </c>
      <c r="K1574" t="s">
        <v>26</v>
      </c>
      <c r="L1574" t="s">
        <v>1663</v>
      </c>
      <c r="M1574">
        <v>0.42</v>
      </c>
      <c r="N1574" t="s">
        <v>8</v>
      </c>
      <c r="O1574" t="s">
        <v>28</v>
      </c>
      <c r="P1574" t="s">
        <v>79</v>
      </c>
      <c r="Q1574" t="s">
        <v>2483</v>
      </c>
      <c r="R1574">
        <v>61801</v>
      </c>
      <c r="S1574">
        <v>42149</v>
      </c>
      <c r="T1574">
        <v>42152</v>
      </c>
      <c r="U1574">
        <v>86.438000000000002</v>
      </c>
      <c r="V1574">
        <v>43</v>
      </c>
      <c r="W1574">
        <v>355.92</v>
      </c>
      <c r="X1574">
        <v>88085</v>
      </c>
      <c r="Y1574" t="s">
        <v>3216</v>
      </c>
    </row>
    <row r="1575" spans="1:25" x14ac:dyDescent="0.2">
      <c r="A1575">
        <v>526</v>
      </c>
      <c r="B1575" t="s">
        <v>588</v>
      </c>
      <c r="C1575" t="s">
        <v>13</v>
      </c>
      <c r="D1575">
        <v>0.09</v>
      </c>
      <c r="E1575">
        <v>17.98</v>
      </c>
      <c r="F1575">
        <v>8.51</v>
      </c>
      <c r="G1575" t="s">
        <v>14</v>
      </c>
      <c r="H1575" t="s">
        <v>47</v>
      </c>
      <c r="I1575" t="s">
        <v>16</v>
      </c>
      <c r="J1575" t="s">
        <v>32</v>
      </c>
      <c r="K1575" t="s">
        <v>120</v>
      </c>
      <c r="L1575" t="s">
        <v>1856</v>
      </c>
      <c r="M1575">
        <v>0.4</v>
      </c>
      <c r="N1575" t="s">
        <v>8</v>
      </c>
      <c r="O1575" t="s">
        <v>35</v>
      </c>
      <c r="P1575" t="s">
        <v>564</v>
      </c>
      <c r="Q1575" t="s">
        <v>590</v>
      </c>
      <c r="R1575">
        <v>85204</v>
      </c>
      <c r="S1575">
        <v>42149</v>
      </c>
      <c r="T1575">
        <v>42151</v>
      </c>
      <c r="U1575">
        <v>-6.6120000000000001</v>
      </c>
      <c r="V1575">
        <v>12</v>
      </c>
      <c r="W1575">
        <v>211.13</v>
      </c>
      <c r="X1575">
        <v>90026</v>
      </c>
      <c r="Y1575" t="s">
        <v>3217</v>
      </c>
    </row>
    <row r="1576" spans="1:25" x14ac:dyDescent="0.2">
      <c r="A1576">
        <v>1008</v>
      </c>
      <c r="B1576" t="s">
        <v>2637</v>
      </c>
      <c r="C1576" t="s">
        <v>13</v>
      </c>
      <c r="D1576">
        <v>0.01</v>
      </c>
      <c r="E1576">
        <v>3.15</v>
      </c>
      <c r="F1576">
        <v>0.49</v>
      </c>
      <c r="G1576" t="s">
        <v>14</v>
      </c>
      <c r="H1576" t="s">
        <v>47</v>
      </c>
      <c r="I1576" t="s">
        <v>24</v>
      </c>
      <c r="J1576" t="s">
        <v>128</v>
      </c>
      <c r="K1576" t="s">
        <v>49</v>
      </c>
      <c r="L1576" t="s">
        <v>2638</v>
      </c>
      <c r="M1576">
        <v>0.37</v>
      </c>
      <c r="N1576" t="s">
        <v>8</v>
      </c>
      <c r="O1576" t="s">
        <v>87</v>
      </c>
      <c r="P1576" t="s">
        <v>307</v>
      </c>
      <c r="Q1576" t="s">
        <v>2639</v>
      </c>
      <c r="R1576">
        <v>4038</v>
      </c>
      <c r="S1576">
        <v>42149</v>
      </c>
      <c r="T1576">
        <v>42151</v>
      </c>
      <c r="U1576">
        <v>17.505299999999998</v>
      </c>
      <c r="V1576">
        <v>8</v>
      </c>
      <c r="W1576">
        <v>25.37</v>
      </c>
      <c r="X1576">
        <v>88371</v>
      </c>
      <c r="Y1576" t="s">
        <v>3218</v>
      </c>
    </row>
    <row r="1577" spans="1:25" x14ac:dyDescent="0.2">
      <c r="A1577">
        <v>744</v>
      </c>
      <c r="B1577" t="s">
        <v>562</v>
      </c>
      <c r="C1577" t="s">
        <v>23</v>
      </c>
      <c r="D1577">
        <v>0.09</v>
      </c>
      <c r="E1577">
        <v>125.99</v>
      </c>
      <c r="F1577">
        <v>8.99</v>
      </c>
      <c r="G1577" t="s">
        <v>14</v>
      </c>
      <c r="H1577" t="s">
        <v>15</v>
      </c>
      <c r="I1577" t="s">
        <v>16</v>
      </c>
      <c r="J1577" t="s">
        <v>111</v>
      </c>
      <c r="K1577" t="s">
        <v>49</v>
      </c>
      <c r="L1577" t="s">
        <v>1630</v>
      </c>
      <c r="M1577">
        <v>0.55000000000000004</v>
      </c>
      <c r="N1577" t="s">
        <v>8</v>
      </c>
      <c r="O1577" t="s">
        <v>35</v>
      </c>
      <c r="P1577" t="s">
        <v>564</v>
      </c>
      <c r="Q1577" t="s">
        <v>565</v>
      </c>
      <c r="R1577">
        <v>85737</v>
      </c>
      <c r="S1577">
        <v>42149</v>
      </c>
      <c r="T1577">
        <v>42157</v>
      </c>
      <c r="U1577">
        <v>916.68060000000003</v>
      </c>
      <c r="V1577">
        <v>20</v>
      </c>
      <c r="W1577">
        <v>2104.9899999999998</v>
      </c>
      <c r="X1577">
        <v>87727</v>
      </c>
      <c r="Y1577" t="s">
        <v>3217</v>
      </c>
    </row>
    <row r="1578" spans="1:25" x14ac:dyDescent="0.2">
      <c r="A1578">
        <v>3287</v>
      </c>
      <c r="B1578" t="s">
        <v>2640</v>
      </c>
      <c r="C1578" t="s">
        <v>23</v>
      </c>
      <c r="D1578">
        <v>0.08</v>
      </c>
      <c r="E1578">
        <v>30.56</v>
      </c>
      <c r="F1578">
        <v>2.99</v>
      </c>
      <c r="G1578" t="s">
        <v>14</v>
      </c>
      <c r="H1578" t="s">
        <v>3</v>
      </c>
      <c r="I1578" t="s">
        <v>24</v>
      </c>
      <c r="J1578" t="s">
        <v>48</v>
      </c>
      <c r="K1578" t="s">
        <v>49</v>
      </c>
      <c r="L1578" t="s">
        <v>1029</v>
      </c>
      <c r="M1578">
        <v>0.35</v>
      </c>
      <c r="N1578" t="s">
        <v>8</v>
      </c>
      <c r="O1578" t="s">
        <v>35</v>
      </c>
      <c r="P1578" t="s">
        <v>66</v>
      </c>
      <c r="Q1578" t="s">
        <v>2641</v>
      </c>
      <c r="R1578">
        <v>95746</v>
      </c>
      <c r="S1578">
        <v>42149</v>
      </c>
      <c r="T1578">
        <v>42151</v>
      </c>
      <c r="U1578">
        <v>352.87979999999999</v>
      </c>
      <c r="V1578">
        <v>17</v>
      </c>
      <c r="W1578">
        <v>511.42</v>
      </c>
      <c r="X1578">
        <v>89897</v>
      </c>
      <c r="Y1578" t="s">
        <v>3217</v>
      </c>
    </row>
    <row r="1579" spans="1:25" x14ac:dyDescent="0.2">
      <c r="A1579">
        <v>827</v>
      </c>
      <c r="B1579" t="s">
        <v>2642</v>
      </c>
      <c r="C1579" t="s">
        <v>92</v>
      </c>
      <c r="D1579">
        <v>0.01</v>
      </c>
      <c r="E1579">
        <v>6.98</v>
      </c>
      <c r="F1579">
        <v>1.6</v>
      </c>
      <c r="G1579" t="s">
        <v>14</v>
      </c>
      <c r="H1579" t="s">
        <v>47</v>
      </c>
      <c r="I1579" t="s">
        <v>24</v>
      </c>
      <c r="J1579" t="s">
        <v>64</v>
      </c>
      <c r="K1579" t="s">
        <v>26</v>
      </c>
      <c r="L1579" t="s">
        <v>698</v>
      </c>
      <c r="M1579">
        <v>0.38</v>
      </c>
      <c r="N1579" t="s">
        <v>8</v>
      </c>
      <c r="O1579" t="s">
        <v>28</v>
      </c>
      <c r="P1579" t="s">
        <v>163</v>
      </c>
      <c r="Q1579" t="s">
        <v>2625</v>
      </c>
      <c r="R1579">
        <v>79109</v>
      </c>
      <c r="S1579">
        <v>42149</v>
      </c>
      <c r="T1579">
        <v>42150</v>
      </c>
      <c r="U1579">
        <v>0.34599999999999997</v>
      </c>
      <c r="V1579">
        <v>3</v>
      </c>
      <c r="W1579">
        <v>21.93</v>
      </c>
      <c r="X1579">
        <v>89259</v>
      </c>
      <c r="Y1579" t="s">
        <v>3216</v>
      </c>
    </row>
    <row r="1580" spans="1:25" x14ac:dyDescent="0.2">
      <c r="A1580">
        <v>1237</v>
      </c>
      <c r="B1580" t="s">
        <v>1892</v>
      </c>
      <c r="C1580" t="s">
        <v>92</v>
      </c>
      <c r="D1580">
        <v>0.05</v>
      </c>
      <c r="E1580">
        <v>300.98</v>
      </c>
      <c r="F1580">
        <v>13.99</v>
      </c>
      <c r="G1580" t="s">
        <v>14</v>
      </c>
      <c r="H1580" t="s">
        <v>70</v>
      </c>
      <c r="I1580" t="s">
        <v>16</v>
      </c>
      <c r="J1580" t="s">
        <v>32</v>
      </c>
      <c r="K1580" t="s">
        <v>120</v>
      </c>
      <c r="L1580" t="s">
        <v>2643</v>
      </c>
      <c r="M1580">
        <v>0.39</v>
      </c>
      <c r="N1580" t="s">
        <v>8</v>
      </c>
      <c r="O1580" t="s">
        <v>28</v>
      </c>
      <c r="P1580" t="s">
        <v>163</v>
      </c>
      <c r="Q1580" t="s">
        <v>1894</v>
      </c>
      <c r="R1580">
        <v>75007</v>
      </c>
      <c r="S1580">
        <v>42149</v>
      </c>
      <c r="T1580">
        <v>42150</v>
      </c>
      <c r="U1580">
        <v>3985.3089</v>
      </c>
      <c r="V1580">
        <v>20</v>
      </c>
      <c r="W1580">
        <v>5775.81</v>
      </c>
      <c r="X1580">
        <v>86077</v>
      </c>
      <c r="Y1580" t="s">
        <v>3216</v>
      </c>
    </row>
    <row r="1581" spans="1:25" x14ac:dyDescent="0.2">
      <c r="A1581">
        <v>1237</v>
      </c>
      <c r="B1581" t="s">
        <v>1892</v>
      </c>
      <c r="C1581" t="s">
        <v>92</v>
      </c>
      <c r="D1581">
        <v>0.04</v>
      </c>
      <c r="E1581">
        <v>205.99</v>
      </c>
      <c r="F1581">
        <v>5</v>
      </c>
      <c r="G1581" t="s">
        <v>63</v>
      </c>
      <c r="H1581" t="s">
        <v>70</v>
      </c>
      <c r="I1581" t="s">
        <v>16</v>
      </c>
      <c r="J1581" t="s">
        <v>111</v>
      </c>
      <c r="K1581" t="s">
        <v>49</v>
      </c>
      <c r="L1581" t="s">
        <v>2644</v>
      </c>
      <c r="M1581">
        <v>0.59</v>
      </c>
      <c r="N1581" t="s">
        <v>8</v>
      </c>
      <c r="O1581" t="s">
        <v>28</v>
      </c>
      <c r="P1581" t="s">
        <v>163</v>
      </c>
      <c r="Q1581" t="s">
        <v>1894</v>
      </c>
      <c r="R1581">
        <v>75007</v>
      </c>
      <c r="S1581">
        <v>42149</v>
      </c>
      <c r="T1581">
        <v>42150</v>
      </c>
      <c r="U1581">
        <v>13.956799999999999</v>
      </c>
      <c r="V1581">
        <v>11</v>
      </c>
      <c r="W1581">
        <v>1878.24</v>
      </c>
      <c r="X1581">
        <v>86077</v>
      </c>
      <c r="Y1581" t="s">
        <v>3216</v>
      </c>
    </row>
    <row r="1582" spans="1:25" x14ac:dyDescent="0.2">
      <c r="A1582">
        <v>1472</v>
      </c>
      <c r="B1582" t="s">
        <v>2645</v>
      </c>
      <c r="C1582" t="s">
        <v>92</v>
      </c>
      <c r="D1582">
        <v>0.05</v>
      </c>
      <c r="E1582">
        <v>20.27</v>
      </c>
      <c r="F1582">
        <v>3.99</v>
      </c>
      <c r="G1582" t="s">
        <v>14</v>
      </c>
      <c r="H1582" t="s">
        <v>47</v>
      </c>
      <c r="I1582" t="s">
        <v>24</v>
      </c>
      <c r="J1582" t="s">
        <v>71</v>
      </c>
      <c r="K1582" t="s">
        <v>49</v>
      </c>
      <c r="L1582" t="s">
        <v>1776</v>
      </c>
      <c r="M1582">
        <v>0.56999999999999995</v>
      </c>
      <c r="N1582" t="s">
        <v>8</v>
      </c>
      <c r="O1582" t="s">
        <v>87</v>
      </c>
      <c r="P1582" t="s">
        <v>293</v>
      </c>
      <c r="Q1582" t="s">
        <v>2646</v>
      </c>
      <c r="R1582">
        <v>44145</v>
      </c>
      <c r="S1582">
        <v>42149</v>
      </c>
      <c r="T1582">
        <v>42150</v>
      </c>
      <c r="U1582">
        <v>309.25400000000002</v>
      </c>
      <c r="V1582">
        <v>30</v>
      </c>
      <c r="W1582">
        <v>621.55999999999995</v>
      </c>
      <c r="X1582">
        <v>87079</v>
      </c>
      <c r="Y1582" t="s">
        <v>3218</v>
      </c>
    </row>
    <row r="1583" spans="1:25" x14ac:dyDescent="0.2">
      <c r="A1583">
        <v>2339</v>
      </c>
      <c r="B1583" t="s">
        <v>2647</v>
      </c>
      <c r="C1583" t="s">
        <v>92</v>
      </c>
      <c r="D1583">
        <v>0.05</v>
      </c>
      <c r="E1583">
        <v>11.58</v>
      </c>
      <c r="F1583">
        <v>6.97</v>
      </c>
      <c r="G1583" t="s">
        <v>14</v>
      </c>
      <c r="H1583" t="s">
        <v>47</v>
      </c>
      <c r="I1583" t="s">
        <v>24</v>
      </c>
      <c r="J1583" t="s">
        <v>321</v>
      </c>
      <c r="K1583" t="s">
        <v>49</v>
      </c>
      <c r="L1583" t="s">
        <v>600</v>
      </c>
      <c r="M1583">
        <v>0.35</v>
      </c>
      <c r="N1583" t="s">
        <v>8</v>
      </c>
      <c r="O1583" t="s">
        <v>28</v>
      </c>
      <c r="P1583" t="s">
        <v>163</v>
      </c>
      <c r="Q1583" t="s">
        <v>2648</v>
      </c>
      <c r="R1583">
        <v>77015</v>
      </c>
      <c r="S1583">
        <v>42149</v>
      </c>
      <c r="T1583">
        <v>42152</v>
      </c>
      <c r="U1583">
        <v>2.806</v>
      </c>
      <c r="V1583">
        <v>6</v>
      </c>
      <c r="W1583">
        <v>73.959999999999994</v>
      </c>
      <c r="X1583">
        <v>91482</v>
      </c>
      <c r="Y1583" t="s">
        <v>3216</v>
      </c>
    </row>
    <row r="1584" spans="1:25" x14ac:dyDescent="0.2">
      <c r="A1584">
        <v>2652</v>
      </c>
      <c r="B1584" t="s">
        <v>2649</v>
      </c>
      <c r="C1584" t="s">
        <v>92</v>
      </c>
      <c r="D1584">
        <v>0.06</v>
      </c>
      <c r="E1584">
        <v>47.9</v>
      </c>
      <c r="F1584">
        <v>5.86</v>
      </c>
      <c r="G1584" t="s">
        <v>14</v>
      </c>
      <c r="H1584" t="s">
        <v>15</v>
      </c>
      <c r="I1584" t="s">
        <v>24</v>
      </c>
      <c r="J1584" t="s">
        <v>64</v>
      </c>
      <c r="K1584" t="s">
        <v>49</v>
      </c>
      <c r="L1584" t="s">
        <v>1285</v>
      </c>
      <c r="M1584">
        <v>0.37</v>
      </c>
      <c r="N1584" t="s">
        <v>8</v>
      </c>
      <c r="O1584" t="s">
        <v>35</v>
      </c>
      <c r="P1584" t="s">
        <v>66</v>
      </c>
      <c r="Q1584" t="s">
        <v>1670</v>
      </c>
      <c r="R1584">
        <v>93309</v>
      </c>
      <c r="S1584">
        <v>42149</v>
      </c>
      <c r="T1584">
        <v>42151</v>
      </c>
      <c r="U1584">
        <v>21.78</v>
      </c>
      <c r="V1584">
        <v>2</v>
      </c>
      <c r="W1584">
        <v>94.2</v>
      </c>
      <c r="X1584">
        <v>89361</v>
      </c>
      <c r="Y1584" t="s">
        <v>3217</v>
      </c>
    </row>
    <row r="1585" spans="1:25" x14ac:dyDescent="0.2">
      <c r="A1585">
        <v>129</v>
      </c>
      <c r="B1585" t="s">
        <v>807</v>
      </c>
      <c r="C1585" t="s">
        <v>46</v>
      </c>
      <c r="D1585">
        <v>7.0000000000000007E-2</v>
      </c>
      <c r="E1585">
        <v>15.74</v>
      </c>
      <c r="F1585">
        <v>1.39</v>
      </c>
      <c r="G1585" t="s">
        <v>14</v>
      </c>
      <c r="H1585" t="s">
        <v>3</v>
      </c>
      <c r="I1585" t="s">
        <v>24</v>
      </c>
      <c r="J1585" t="s">
        <v>321</v>
      </c>
      <c r="K1585" t="s">
        <v>49</v>
      </c>
      <c r="L1585" t="s">
        <v>2650</v>
      </c>
      <c r="M1585">
        <v>0.4</v>
      </c>
      <c r="N1585" t="s">
        <v>8</v>
      </c>
      <c r="O1585" t="s">
        <v>28</v>
      </c>
      <c r="P1585" t="s">
        <v>79</v>
      </c>
      <c r="Q1585" t="s">
        <v>808</v>
      </c>
      <c r="R1585">
        <v>62002</v>
      </c>
      <c r="S1585">
        <v>42149</v>
      </c>
      <c r="T1585">
        <v>42150</v>
      </c>
      <c r="U1585">
        <v>149.8887</v>
      </c>
      <c r="V1585">
        <v>14</v>
      </c>
      <c r="W1585">
        <v>217.23</v>
      </c>
      <c r="X1585">
        <v>86694</v>
      </c>
      <c r="Y1585" t="s">
        <v>3216</v>
      </c>
    </row>
    <row r="1586" spans="1:25" x14ac:dyDescent="0.2">
      <c r="A1586">
        <v>1054</v>
      </c>
      <c r="B1586" t="s">
        <v>2651</v>
      </c>
      <c r="C1586" t="s">
        <v>46</v>
      </c>
      <c r="D1586">
        <v>0.03</v>
      </c>
      <c r="E1586">
        <v>5.44</v>
      </c>
      <c r="F1586">
        <v>7.46</v>
      </c>
      <c r="G1586" t="s">
        <v>63</v>
      </c>
      <c r="H1586" t="s">
        <v>70</v>
      </c>
      <c r="I1586" t="s">
        <v>24</v>
      </c>
      <c r="J1586" t="s">
        <v>48</v>
      </c>
      <c r="K1586" t="s">
        <v>49</v>
      </c>
      <c r="L1586" t="s">
        <v>1218</v>
      </c>
      <c r="M1586">
        <v>0.36</v>
      </c>
      <c r="N1586" t="s">
        <v>8</v>
      </c>
      <c r="O1586" t="s">
        <v>35</v>
      </c>
      <c r="P1586" t="s">
        <v>564</v>
      </c>
      <c r="Q1586" t="s">
        <v>2652</v>
      </c>
      <c r="R1586">
        <v>85374</v>
      </c>
      <c r="S1586">
        <v>42149</v>
      </c>
      <c r="T1586">
        <v>42151</v>
      </c>
      <c r="U1586">
        <v>-51.704000000000001</v>
      </c>
      <c r="V1586">
        <v>4</v>
      </c>
      <c r="W1586">
        <v>26.31</v>
      </c>
      <c r="X1586">
        <v>90069</v>
      </c>
      <c r="Y1586" t="s">
        <v>3217</v>
      </c>
    </row>
    <row r="1587" spans="1:25" x14ac:dyDescent="0.2">
      <c r="A1587">
        <v>1054</v>
      </c>
      <c r="B1587" t="s">
        <v>2651</v>
      </c>
      <c r="C1587" t="s">
        <v>46</v>
      </c>
      <c r="D1587">
        <v>0.08</v>
      </c>
      <c r="E1587">
        <v>26.38</v>
      </c>
      <c r="F1587">
        <v>5.58</v>
      </c>
      <c r="G1587" t="s">
        <v>14</v>
      </c>
      <c r="H1587" t="s">
        <v>70</v>
      </c>
      <c r="I1587" t="s">
        <v>24</v>
      </c>
      <c r="J1587" t="s">
        <v>64</v>
      </c>
      <c r="K1587" t="s">
        <v>49</v>
      </c>
      <c r="L1587" t="s">
        <v>2653</v>
      </c>
      <c r="M1587">
        <v>0.39</v>
      </c>
      <c r="N1587" t="s">
        <v>8</v>
      </c>
      <c r="O1587" t="s">
        <v>35</v>
      </c>
      <c r="P1587" t="s">
        <v>564</v>
      </c>
      <c r="Q1587" t="s">
        <v>2652</v>
      </c>
      <c r="R1587">
        <v>85374</v>
      </c>
      <c r="S1587">
        <v>42149</v>
      </c>
      <c r="T1587">
        <v>42150</v>
      </c>
      <c r="U1587">
        <v>144.7482</v>
      </c>
      <c r="V1587">
        <v>8</v>
      </c>
      <c r="W1587">
        <v>209.78</v>
      </c>
      <c r="X1587">
        <v>90069</v>
      </c>
      <c r="Y1587" t="s">
        <v>3217</v>
      </c>
    </row>
    <row r="1588" spans="1:25" x14ac:dyDescent="0.2">
      <c r="A1588">
        <v>1054</v>
      </c>
      <c r="B1588" t="s">
        <v>2651</v>
      </c>
      <c r="C1588" t="s">
        <v>46</v>
      </c>
      <c r="D1588">
        <v>0.06</v>
      </c>
      <c r="E1588">
        <v>20.99</v>
      </c>
      <c r="F1588">
        <v>2.5</v>
      </c>
      <c r="G1588" t="s">
        <v>14</v>
      </c>
      <c r="H1588" t="s">
        <v>70</v>
      </c>
      <c r="I1588" t="s">
        <v>16</v>
      </c>
      <c r="J1588" t="s">
        <v>111</v>
      </c>
      <c r="K1588" t="s">
        <v>26</v>
      </c>
      <c r="L1588" t="s">
        <v>1177</v>
      </c>
      <c r="M1588">
        <v>0.81</v>
      </c>
      <c r="N1588" t="s">
        <v>8</v>
      </c>
      <c r="O1588" t="s">
        <v>35</v>
      </c>
      <c r="P1588" t="s">
        <v>564</v>
      </c>
      <c r="Q1588" t="s">
        <v>2652</v>
      </c>
      <c r="R1588">
        <v>85374</v>
      </c>
      <c r="S1588">
        <v>42149</v>
      </c>
      <c r="T1588">
        <v>42151</v>
      </c>
      <c r="U1588">
        <v>-112.18899999999999</v>
      </c>
      <c r="V1588">
        <v>1</v>
      </c>
      <c r="W1588">
        <v>17.829999999999998</v>
      </c>
      <c r="X1588">
        <v>90069</v>
      </c>
      <c r="Y1588" t="s">
        <v>3217</v>
      </c>
    </row>
    <row r="1589" spans="1:25" x14ac:dyDescent="0.2">
      <c r="A1589">
        <v>2391</v>
      </c>
      <c r="B1589" t="s">
        <v>2654</v>
      </c>
      <c r="C1589" t="s">
        <v>46</v>
      </c>
      <c r="D1589">
        <v>0.06</v>
      </c>
      <c r="E1589">
        <v>4.7699999999999996</v>
      </c>
      <c r="F1589">
        <v>2.39</v>
      </c>
      <c r="G1589" t="s">
        <v>14</v>
      </c>
      <c r="H1589" t="s">
        <v>70</v>
      </c>
      <c r="I1589" t="s">
        <v>16</v>
      </c>
      <c r="J1589" t="s">
        <v>17</v>
      </c>
      <c r="K1589" t="s">
        <v>18</v>
      </c>
      <c r="L1589" t="s">
        <v>2655</v>
      </c>
      <c r="M1589">
        <v>0.72</v>
      </c>
      <c r="N1589" t="s">
        <v>8</v>
      </c>
      <c r="O1589" t="s">
        <v>87</v>
      </c>
      <c r="P1589" t="s">
        <v>88</v>
      </c>
      <c r="Q1589" t="s">
        <v>2656</v>
      </c>
      <c r="R1589">
        <v>11572</v>
      </c>
      <c r="S1589">
        <v>42149</v>
      </c>
      <c r="T1589">
        <v>42150</v>
      </c>
      <c r="U1589">
        <v>-45.64</v>
      </c>
      <c r="V1589">
        <v>9</v>
      </c>
      <c r="W1589">
        <v>42.46</v>
      </c>
      <c r="X1589">
        <v>91122</v>
      </c>
      <c r="Y1589" t="s">
        <v>3218</v>
      </c>
    </row>
    <row r="1590" spans="1:25" x14ac:dyDescent="0.2">
      <c r="A1590">
        <v>2391</v>
      </c>
      <c r="B1590" t="s">
        <v>2654</v>
      </c>
      <c r="C1590" t="s">
        <v>46</v>
      </c>
      <c r="D1590">
        <v>0.1</v>
      </c>
      <c r="E1590">
        <v>27.18</v>
      </c>
      <c r="F1590">
        <v>8.23</v>
      </c>
      <c r="G1590" t="s">
        <v>14</v>
      </c>
      <c r="H1590" t="s">
        <v>70</v>
      </c>
      <c r="I1590" t="s">
        <v>24</v>
      </c>
      <c r="J1590" t="s">
        <v>321</v>
      </c>
      <c r="K1590" t="s">
        <v>49</v>
      </c>
      <c r="L1590" t="s">
        <v>2657</v>
      </c>
      <c r="M1590">
        <v>0.38</v>
      </c>
      <c r="N1590" t="s">
        <v>8</v>
      </c>
      <c r="O1590" t="s">
        <v>87</v>
      </c>
      <c r="P1590" t="s">
        <v>88</v>
      </c>
      <c r="Q1590" t="s">
        <v>2656</v>
      </c>
      <c r="R1590">
        <v>11572</v>
      </c>
      <c r="S1590">
        <v>42149</v>
      </c>
      <c r="T1590">
        <v>42151</v>
      </c>
      <c r="U1590">
        <v>204.49</v>
      </c>
      <c r="V1590">
        <v>12</v>
      </c>
      <c r="W1590">
        <v>314.06</v>
      </c>
      <c r="X1590">
        <v>91122</v>
      </c>
      <c r="Y1590" t="s">
        <v>3218</v>
      </c>
    </row>
    <row r="1591" spans="1:25" x14ac:dyDescent="0.2">
      <c r="A1591">
        <v>2868</v>
      </c>
      <c r="B1591" t="s">
        <v>298</v>
      </c>
      <c r="C1591" t="s">
        <v>46</v>
      </c>
      <c r="D1591">
        <v>0.08</v>
      </c>
      <c r="E1591">
        <v>15.99</v>
      </c>
      <c r="F1591">
        <v>13.18</v>
      </c>
      <c r="G1591" t="s">
        <v>63</v>
      </c>
      <c r="H1591" t="s">
        <v>70</v>
      </c>
      <c r="I1591" t="s">
        <v>24</v>
      </c>
      <c r="J1591" t="s">
        <v>48</v>
      </c>
      <c r="K1591" t="s">
        <v>49</v>
      </c>
      <c r="L1591" t="s">
        <v>271</v>
      </c>
      <c r="M1591">
        <v>0.37</v>
      </c>
      <c r="N1591" t="s">
        <v>8</v>
      </c>
      <c r="O1591" t="s">
        <v>35</v>
      </c>
      <c r="P1591" t="s">
        <v>42</v>
      </c>
      <c r="Q1591" t="s">
        <v>300</v>
      </c>
      <c r="R1591">
        <v>98026</v>
      </c>
      <c r="S1591">
        <v>42149</v>
      </c>
      <c r="T1591">
        <v>42151</v>
      </c>
      <c r="U1591">
        <v>-66.584999999999994</v>
      </c>
      <c r="V1591">
        <v>4</v>
      </c>
      <c r="W1591">
        <v>66.02</v>
      </c>
      <c r="X1591">
        <v>85828</v>
      </c>
      <c r="Y1591" t="s">
        <v>3217</v>
      </c>
    </row>
    <row r="1592" spans="1:25" x14ac:dyDescent="0.2">
      <c r="A1592">
        <v>2266</v>
      </c>
      <c r="B1592" t="s">
        <v>2658</v>
      </c>
      <c r="C1592" t="s">
        <v>1</v>
      </c>
      <c r="D1592">
        <v>0.02</v>
      </c>
      <c r="E1592">
        <v>11.33</v>
      </c>
      <c r="F1592">
        <v>6.12</v>
      </c>
      <c r="G1592" t="s">
        <v>14</v>
      </c>
      <c r="H1592" t="s">
        <v>70</v>
      </c>
      <c r="I1592" t="s">
        <v>24</v>
      </c>
      <c r="J1592" t="s">
        <v>71</v>
      </c>
      <c r="K1592" t="s">
        <v>120</v>
      </c>
      <c r="L1592" t="s">
        <v>1929</v>
      </c>
      <c r="M1592">
        <v>0.42</v>
      </c>
      <c r="N1592" t="s">
        <v>8</v>
      </c>
      <c r="O1592" t="s">
        <v>28</v>
      </c>
      <c r="P1592" t="s">
        <v>56</v>
      </c>
      <c r="Q1592" t="s">
        <v>2659</v>
      </c>
      <c r="R1592">
        <v>63122</v>
      </c>
      <c r="S1592">
        <v>42150</v>
      </c>
      <c r="T1592">
        <v>42152</v>
      </c>
      <c r="U1592">
        <v>-14.52</v>
      </c>
      <c r="V1592">
        <v>3</v>
      </c>
      <c r="W1592">
        <v>35.35</v>
      </c>
      <c r="X1592">
        <v>86610</v>
      </c>
      <c r="Y1592" t="s">
        <v>3216</v>
      </c>
    </row>
    <row r="1593" spans="1:25" x14ac:dyDescent="0.2">
      <c r="A1593">
        <v>2266</v>
      </c>
      <c r="B1593" t="s">
        <v>2658</v>
      </c>
      <c r="C1593" t="s">
        <v>1</v>
      </c>
      <c r="D1593">
        <v>0.01</v>
      </c>
      <c r="E1593">
        <v>15.67</v>
      </c>
      <c r="F1593">
        <v>1.39</v>
      </c>
      <c r="G1593" t="s">
        <v>14</v>
      </c>
      <c r="H1593" t="s">
        <v>70</v>
      </c>
      <c r="I1593" t="s">
        <v>24</v>
      </c>
      <c r="J1593" t="s">
        <v>321</v>
      </c>
      <c r="K1593" t="s">
        <v>49</v>
      </c>
      <c r="L1593" t="s">
        <v>2460</v>
      </c>
      <c r="M1593">
        <v>0.38</v>
      </c>
      <c r="N1593" t="s">
        <v>8</v>
      </c>
      <c r="O1593" t="s">
        <v>28</v>
      </c>
      <c r="P1593" t="s">
        <v>56</v>
      </c>
      <c r="Q1593" t="s">
        <v>2659</v>
      </c>
      <c r="R1593">
        <v>63122</v>
      </c>
      <c r="S1593">
        <v>42150</v>
      </c>
      <c r="T1593">
        <v>42151</v>
      </c>
      <c r="U1593">
        <v>171.26490000000001</v>
      </c>
      <c r="V1593">
        <v>16</v>
      </c>
      <c r="W1593">
        <v>248.21</v>
      </c>
      <c r="X1593">
        <v>86610</v>
      </c>
      <c r="Y1593" t="s">
        <v>3216</v>
      </c>
    </row>
    <row r="1594" spans="1:25" x14ac:dyDescent="0.2">
      <c r="A1594">
        <v>2928</v>
      </c>
      <c r="B1594" t="s">
        <v>2660</v>
      </c>
      <c r="C1594" t="s">
        <v>1</v>
      </c>
      <c r="D1594">
        <v>0.02</v>
      </c>
      <c r="E1594">
        <v>5.58</v>
      </c>
      <c r="F1594">
        <v>2.99</v>
      </c>
      <c r="G1594" t="s">
        <v>14</v>
      </c>
      <c r="H1594" t="s">
        <v>15</v>
      </c>
      <c r="I1594" t="s">
        <v>24</v>
      </c>
      <c r="J1594" t="s">
        <v>48</v>
      </c>
      <c r="K1594" t="s">
        <v>49</v>
      </c>
      <c r="L1594" t="s">
        <v>2661</v>
      </c>
      <c r="M1594">
        <v>0.37</v>
      </c>
      <c r="N1594" t="s">
        <v>8</v>
      </c>
      <c r="O1594" t="s">
        <v>9</v>
      </c>
      <c r="P1594" t="s">
        <v>247</v>
      </c>
      <c r="Q1594" t="s">
        <v>2662</v>
      </c>
      <c r="R1594">
        <v>29418</v>
      </c>
      <c r="S1594">
        <v>42150</v>
      </c>
      <c r="T1594">
        <v>42152</v>
      </c>
      <c r="U1594">
        <v>689.32799999999997</v>
      </c>
      <c r="V1594">
        <v>42</v>
      </c>
      <c r="W1594">
        <v>236.83</v>
      </c>
      <c r="X1594">
        <v>90218</v>
      </c>
      <c r="Y1594" t="s">
        <v>3215</v>
      </c>
    </row>
    <row r="1595" spans="1:25" x14ac:dyDescent="0.2">
      <c r="A1595">
        <v>2928</v>
      </c>
      <c r="B1595" t="s">
        <v>2660</v>
      </c>
      <c r="C1595" t="s">
        <v>1</v>
      </c>
      <c r="D1595">
        <v>0.02</v>
      </c>
      <c r="E1595">
        <v>54.1</v>
      </c>
      <c r="F1595">
        <v>19.989999999999998</v>
      </c>
      <c r="G1595" t="s">
        <v>14</v>
      </c>
      <c r="H1595" t="s">
        <v>15</v>
      </c>
      <c r="I1595" t="s">
        <v>24</v>
      </c>
      <c r="J1595" t="s">
        <v>54</v>
      </c>
      <c r="K1595" t="s">
        <v>49</v>
      </c>
      <c r="L1595" t="s">
        <v>1240</v>
      </c>
      <c r="M1595">
        <v>0.59</v>
      </c>
      <c r="N1595" t="s">
        <v>8</v>
      </c>
      <c r="O1595" t="s">
        <v>9</v>
      </c>
      <c r="P1595" t="s">
        <v>247</v>
      </c>
      <c r="Q1595" t="s">
        <v>2662</v>
      </c>
      <c r="R1595">
        <v>29418</v>
      </c>
      <c r="S1595">
        <v>42150</v>
      </c>
      <c r="T1595">
        <v>42151</v>
      </c>
      <c r="U1595">
        <v>-33.585999999999999</v>
      </c>
      <c r="V1595">
        <v>36</v>
      </c>
      <c r="W1595">
        <v>1944.87</v>
      </c>
      <c r="X1595">
        <v>90218</v>
      </c>
      <c r="Y1595" t="s">
        <v>3215</v>
      </c>
    </row>
    <row r="1596" spans="1:25" x14ac:dyDescent="0.2">
      <c r="A1596">
        <v>2941</v>
      </c>
      <c r="B1596" t="s">
        <v>2663</v>
      </c>
      <c r="C1596" t="s">
        <v>1</v>
      </c>
      <c r="D1596">
        <v>0.05</v>
      </c>
      <c r="E1596">
        <v>2.62</v>
      </c>
      <c r="F1596">
        <v>0.8</v>
      </c>
      <c r="G1596" t="s">
        <v>14</v>
      </c>
      <c r="H1596" t="s">
        <v>3</v>
      </c>
      <c r="I1596" t="s">
        <v>24</v>
      </c>
      <c r="J1596" t="s">
        <v>152</v>
      </c>
      <c r="K1596" t="s">
        <v>26</v>
      </c>
      <c r="L1596" t="s">
        <v>2100</v>
      </c>
      <c r="M1596">
        <v>0.39</v>
      </c>
      <c r="N1596" t="s">
        <v>8</v>
      </c>
      <c r="O1596" t="s">
        <v>87</v>
      </c>
      <c r="P1596" t="s">
        <v>373</v>
      </c>
      <c r="Q1596" t="s">
        <v>1617</v>
      </c>
      <c r="R1596">
        <v>7960</v>
      </c>
      <c r="S1596">
        <v>42150</v>
      </c>
      <c r="T1596">
        <v>42151</v>
      </c>
      <c r="U1596">
        <v>12.71</v>
      </c>
      <c r="V1596">
        <v>8</v>
      </c>
      <c r="W1596">
        <v>21.41</v>
      </c>
      <c r="X1596">
        <v>87618</v>
      </c>
      <c r="Y1596" t="s">
        <v>3218</v>
      </c>
    </row>
    <row r="1597" spans="1:25" x14ac:dyDescent="0.2">
      <c r="A1597">
        <v>241</v>
      </c>
      <c r="B1597" t="s">
        <v>2216</v>
      </c>
      <c r="C1597" t="s">
        <v>23</v>
      </c>
      <c r="D1597">
        <v>0.01</v>
      </c>
      <c r="E1597">
        <v>5.94</v>
      </c>
      <c r="F1597">
        <v>9.92</v>
      </c>
      <c r="G1597" t="s">
        <v>14</v>
      </c>
      <c r="H1597" t="s">
        <v>3</v>
      </c>
      <c r="I1597" t="s">
        <v>24</v>
      </c>
      <c r="J1597" t="s">
        <v>48</v>
      </c>
      <c r="K1597" t="s">
        <v>49</v>
      </c>
      <c r="L1597" t="s">
        <v>2567</v>
      </c>
      <c r="M1597">
        <v>0.38</v>
      </c>
      <c r="N1597" t="s">
        <v>8</v>
      </c>
      <c r="O1597" t="s">
        <v>35</v>
      </c>
      <c r="P1597" t="s">
        <v>36</v>
      </c>
      <c r="Q1597" t="s">
        <v>2217</v>
      </c>
      <c r="R1597">
        <v>81503</v>
      </c>
      <c r="S1597">
        <v>42150</v>
      </c>
      <c r="T1597">
        <v>42157</v>
      </c>
      <c r="U1597">
        <v>-256.51900000000001</v>
      </c>
      <c r="V1597">
        <v>13</v>
      </c>
      <c r="W1597">
        <v>79.930000000000007</v>
      </c>
      <c r="X1597">
        <v>90480</v>
      </c>
      <c r="Y1597" t="s">
        <v>3217</v>
      </c>
    </row>
    <row r="1598" spans="1:25" x14ac:dyDescent="0.2">
      <c r="A1598">
        <v>241</v>
      </c>
      <c r="B1598" t="s">
        <v>2216</v>
      </c>
      <c r="C1598" t="s">
        <v>23</v>
      </c>
      <c r="D1598">
        <v>0.02</v>
      </c>
      <c r="E1598">
        <v>125.99</v>
      </c>
      <c r="F1598">
        <v>3</v>
      </c>
      <c r="G1598" t="s">
        <v>14</v>
      </c>
      <c r="H1598" t="s">
        <v>3</v>
      </c>
      <c r="I1598" t="s">
        <v>16</v>
      </c>
      <c r="J1598" t="s">
        <v>111</v>
      </c>
      <c r="K1598" t="s">
        <v>49</v>
      </c>
      <c r="L1598" t="s">
        <v>2664</v>
      </c>
      <c r="M1598">
        <v>0.59</v>
      </c>
      <c r="N1598" t="s">
        <v>8</v>
      </c>
      <c r="O1598" t="s">
        <v>35</v>
      </c>
      <c r="P1598" t="s">
        <v>36</v>
      </c>
      <c r="Q1598" t="s">
        <v>2217</v>
      </c>
      <c r="R1598">
        <v>81503</v>
      </c>
      <c r="S1598">
        <v>42150</v>
      </c>
      <c r="T1598">
        <v>42150</v>
      </c>
      <c r="U1598">
        <v>398.358</v>
      </c>
      <c r="V1598">
        <v>8</v>
      </c>
      <c r="W1598">
        <v>873.18</v>
      </c>
      <c r="X1598">
        <v>90480</v>
      </c>
      <c r="Y1598" t="s">
        <v>3217</v>
      </c>
    </row>
    <row r="1599" spans="1:25" x14ac:dyDescent="0.2">
      <c r="A1599">
        <v>451</v>
      </c>
      <c r="B1599" t="s">
        <v>195</v>
      </c>
      <c r="C1599" t="s">
        <v>1</v>
      </c>
      <c r="D1599">
        <v>0.04</v>
      </c>
      <c r="E1599">
        <v>37.700000000000003</v>
      </c>
      <c r="F1599">
        <v>2.99</v>
      </c>
      <c r="G1599" t="s">
        <v>14</v>
      </c>
      <c r="H1599" t="s">
        <v>47</v>
      </c>
      <c r="I1599" t="s">
        <v>24</v>
      </c>
      <c r="J1599" t="s">
        <v>48</v>
      </c>
      <c r="K1599" t="s">
        <v>49</v>
      </c>
      <c r="L1599" t="s">
        <v>2492</v>
      </c>
      <c r="M1599">
        <v>0.35</v>
      </c>
      <c r="N1599" t="s">
        <v>8</v>
      </c>
      <c r="O1599" t="s">
        <v>35</v>
      </c>
      <c r="P1599" t="s">
        <v>66</v>
      </c>
      <c r="Q1599" t="s">
        <v>197</v>
      </c>
      <c r="R1599">
        <v>94024</v>
      </c>
      <c r="S1599">
        <v>42151</v>
      </c>
      <c r="T1599">
        <v>42152</v>
      </c>
      <c r="U1599">
        <v>299.6739</v>
      </c>
      <c r="V1599">
        <v>12</v>
      </c>
      <c r="W1599">
        <v>434.31</v>
      </c>
      <c r="X1599">
        <v>86012</v>
      </c>
      <c r="Y1599" t="s">
        <v>3217</v>
      </c>
    </row>
    <row r="1600" spans="1:25" x14ac:dyDescent="0.2">
      <c r="A1600">
        <v>452</v>
      </c>
      <c r="B1600" t="s">
        <v>2665</v>
      </c>
      <c r="C1600" t="s">
        <v>1</v>
      </c>
      <c r="D1600">
        <v>0.01</v>
      </c>
      <c r="E1600">
        <v>55.99</v>
      </c>
      <c r="F1600">
        <v>5</v>
      </c>
      <c r="G1600" t="s">
        <v>14</v>
      </c>
      <c r="H1600" t="s">
        <v>47</v>
      </c>
      <c r="I1600" t="s">
        <v>16</v>
      </c>
      <c r="J1600" t="s">
        <v>111</v>
      </c>
      <c r="K1600" t="s">
        <v>18</v>
      </c>
      <c r="L1600" t="s">
        <v>1914</v>
      </c>
      <c r="M1600">
        <v>0.83</v>
      </c>
      <c r="N1600" t="s">
        <v>8</v>
      </c>
      <c r="O1600" t="s">
        <v>35</v>
      </c>
      <c r="P1600" t="s">
        <v>66</v>
      </c>
      <c r="Q1600" t="s">
        <v>2666</v>
      </c>
      <c r="R1600">
        <v>93635</v>
      </c>
      <c r="S1600">
        <v>42151</v>
      </c>
      <c r="T1600">
        <v>42152</v>
      </c>
      <c r="U1600">
        <v>-235.89500000000001</v>
      </c>
      <c r="V1600">
        <v>1</v>
      </c>
      <c r="W1600">
        <v>51.83</v>
      </c>
      <c r="X1600">
        <v>86012</v>
      </c>
      <c r="Y1600" t="s">
        <v>3217</v>
      </c>
    </row>
    <row r="1601" spans="1:25" x14ac:dyDescent="0.2">
      <c r="A1601">
        <v>865</v>
      </c>
      <c r="B1601" t="s">
        <v>1362</v>
      </c>
      <c r="C1601" t="s">
        <v>1</v>
      </c>
      <c r="D1601">
        <v>0.03</v>
      </c>
      <c r="E1601">
        <v>14.2</v>
      </c>
      <c r="F1601">
        <v>5.3</v>
      </c>
      <c r="G1601" t="s">
        <v>14</v>
      </c>
      <c r="H1601" t="s">
        <v>70</v>
      </c>
      <c r="I1601" t="s">
        <v>4</v>
      </c>
      <c r="J1601" t="s">
        <v>102</v>
      </c>
      <c r="K1601" t="s">
        <v>26</v>
      </c>
      <c r="L1601" t="s">
        <v>264</v>
      </c>
      <c r="M1601">
        <v>0.46</v>
      </c>
      <c r="N1601" t="s">
        <v>8</v>
      </c>
      <c r="O1601" t="s">
        <v>28</v>
      </c>
      <c r="P1601" t="s">
        <v>29</v>
      </c>
      <c r="Q1601" t="s">
        <v>1018</v>
      </c>
      <c r="R1601">
        <v>46312</v>
      </c>
      <c r="S1601">
        <v>42151</v>
      </c>
      <c r="T1601">
        <v>42152</v>
      </c>
      <c r="U1601">
        <v>122.21</v>
      </c>
      <c r="V1601">
        <v>18</v>
      </c>
      <c r="W1601">
        <v>267.2</v>
      </c>
      <c r="X1601">
        <v>90674</v>
      </c>
      <c r="Y1601" t="s">
        <v>3216</v>
      </c>
    </row>
    <row r="1602" spans="1:25" x14ac:dyDescent="0.2">
      <c r="A1602">
        <v>370</v>
      </c>
      <c r="B1602" t="s">
        <v>2667</v>
      </c>
      <c r="C1602" t="s">
        <v>46</v>
      </c>
      <c r="D1602">
        <v>0.02</v>
      </c>
      <c r="E1602">
        <v>20.99</v>
      </c>
      <c r="F1602">
        <v>4.8099999999999996</v>
      </c>
      <c r="G1602" t="s">
        <v>14</v>
      </c>
      <c r="H1602" t="s">
        <v>70</v>
      </c>
      <c r="I1602" t="s">
        <v>16</v>
      </c>
      <c r="J1602" t="s">
        <v>111</v>
      </c>
      <c r="K1602" t="s">
        <v>120</v>
      </c>
      <c r="L1602" t="s">
        <v>1407</v>
      </c>
      <c r="M1602">
        <v>0.57999999999999996</v>
      </c>
      <c r="N1602" t="s">
        <v>8</v>
      </c>
      <c r="O1602" t="s">
        <v>87</v>
      </c>
      <c r="P1602" t="s">
        <v>307</v>
      </c>
      <c r="Q1602" t="s">
        <v>1634</v>
      </c>
      <c r="R1602">
        <v>4240</v>
      </c>
      <c r="S1602">
        <v>42151</v>
      </c>
      <c r="T1602">
        <v>42153</v>
      </c>
      <c r="U1602">
        <v>49.787999999999997</v>
      </c>
      <c r="V1602">
        <v>15</v>
      </c>
      <c r="W1602">
        <v>266.39</v>
      </c>
      <c r="X1602">
        <v>90291</v>
      </c>
      <c r="Y1602" t="s">
        <v>3218</v>
      </c>
    </row>
    <row r="1603" spans="1:25" x14ac:dyDescent="0.2">
      <c r="A1603">
        <v>371</v>
      </c>
      <c r="B1603" t="s">
        <v>2668</v>
      </c>
      <c r="C1603" t="s">
        <v>46</v>
      </c>
      <c r="D1603">
        <v>0.05</v>
      </c>
      <c r="E1603">
        <v>5.4</v>
      </c>
      <c r="F1603">
        <v>7.78</v>
      </c>
      <c r="G1603" t="s">
        <v>63</v>
      </c>
      <c r="H1603" t="s">
        <v>70</v>
      </c>
      <c r="I1603" t="s">
        <v>24</v>
      </c>
      <c r="J1603" t="s">
        <v>48</v>
      </c>
      <c r="K1603" t="s">
        <v>49</v>
      </c>
      <c r="L1603" t="s">
        <v>1460</v>
      </c>
      <c r="M1603">
        <v>0.37</v>
      </c>
      <c r="N1603" t="s">
        <v>8</v>
      </c>
      <c r="O1603" t="s">
        <v>87</v>
      </c>
      <c r="P1603" t="s">
        <v>379</v>
      </c>
      <c r="Q1603" t="s">
        <v>2669</v>
      </c>
      <c r="R1603">
        <v>2149</v>
      </c>
      <c r="S1603">
        <v>42151</v>
      </c>
      <c r="T1603">
        <v>42153</v>
      </c>
      <c r="U1603">
        <v>-132.62950000000001</v>
      </c>
      <c r="V1603">
        <v>9</v>
      </c>
      <c r="W1603">
        <v>51.82</v>
      </c>
      <c r="X1603">
        <v>90291</v>
      </c>
      <c r="Y1603" t="s">
        <v>3218</v>
      </c>
    </row>
    <row r="1604" spans="1:25" x14ac:dyDescent="0.2">
      <c r="A1604">
        <v>250</v>
      </c>
      <c r="B1604" t="s">
        <v>2670</v>
      </c>
      <c r="C1604" t="s">
        <v>1</v>
      </c>
      <c r="D1604">
        <v>0.02</v>
      </c>
      <c r="E1604">
        <v>2.58</v>
      </c>
      <c r="F1604">
        <v>1.3</v>
      </c>
      <c r="G1604" t="s">
        <v>63</v>
      </c>
      <c r="H1604" t="s">
        <v>70</v>
      </c>
      <c r="I1604" t="s">
        <v>24</v>
      </c>
      <c r="J1604" t="s">
        <v>25</v>
      </c>
      <c r="K1604" t="s">
        <v>26</v>
      </c>
      <c r="L1604" t="s">
        <v>2671</v>
      </c>
      <c r="M1604">
        <v>0.59</v>
      </c>
      <c r="N1604" t="s">
        <v>8</v>
      </c>
      <c r="O1604" t="s">
        <v>28</v>
      </c>
      <c r="P1604" t="s">
        <v>60</v>
      </c>
      <c r="Q1604" t="s">
        <v>2672</v>
      </c>
      <c r="R1604">
        <v>55423</v>
      </c>
      <c r="S1604">
        <v>42152</v>
      </c>
      <c r="T1604">
        <v>42153</v>
      </c>
      <c r="U1604">
        <v>1.1080000000000001</v>
      </c>
      <c r="V1604">
        <v>39</v>
      </c>
      <c r="W1604">
        <v>109.74</v>
      </c>
      <c r="X1604">
        <v>87214</v>
      </c>
      <c r="Y1604" t="s">
        <v>3216</v>
      </c>
    </row>
    <row r="1605" spans="1:25" x14ac:dyDescent="0.2">
      <c r="A1605">
        <v>250</v>
      </c>
      <c r="B1605" t="s">
        <v>2670</v>
      </c>
      <c r="C1605" t="s">
        <v>1</v>
      </c>
      <c r="D1605">
        <v>0.02</v>
      </c>
      <c r="E1605">
        <v>65.989999999999995</v>
      </c>
      <c r="F1605">
        <v>3.9</v>
      </c>
      <c r="G1605" t="s">
        <v>14</v>
      </c>
      <c r="H1605" t="s">
        <v>70</v>
      </c>
      <c r="I1605" t="s">
        <v>16</v>
      </c>
      <c r="J1605" t="s">
        <v>111</v>
      </c>
      <c r="K1605" t="s">
        <v>49</v>
      </c>
      <c r="L1605" t="s">
        <v>2673</v>
      </c>
      <c r="M1605">
        <v>0.55000000000000004</v>
      </c>
      <c r="N1605" t="s">
        <v>8</v>
      </c>
      <c r="O1605" t="s">
        <v>28</v>
      </c>
      <c r="P1605" t="s">
        <v>60</v>
      </c>
      <c r="Q1605" t="s">
        <v>2672</v>
      </c>
      <c r="R1605">
        <v>55423</v>
      </c>
      <c r="S1605">
        <v>42152</v>
      </c>
      <c r="T1605">
        <v>42153</v>
      </c>
      <c r="U1605">
        <v>1061.3789999999999</v>
      </c>
      <c r="V1605">
        <v>27</v>
      </c>
      <c r="W1605">
        <v>1543.55</v>
      </c>
      <c r="X1605">
        <v>87214</v>
      </c>
      <c r="Y1605" t="s">
        <v>3216</v>
      </c>
    </row>
    <row r="1606" spans="1:25" x14ac:dyDescent="0.2">
      <c r="A1606">
        <v>3011</v>
      </c>
      <c r="B1606" t="s">
        <v>2290</v>
      </c>
      <c r="C1606" t="s">
        <v>1</v>
      </c>
      <c r="D1606">
        <v>0.03</v>
      </c>
      <c r="E1606">
        <v>5.98</v>
      </c>
      <c r="F1606">
        <v>5.35</v>
      </c>
      <c r="G1606" t="s">
        <v>14</v>
      </c>
      <c r="H1606" t="s">
        <v>70</v>
      </c>
      <c r="I1606" t="s">
        <v>24</v>
      </c>
      <c r="J1606" t="s">
        <v>64</v>
      </c>
      <c r="K1606" t="s">
        <v>49</v>
      </c>
      <c r="L1606" t="s">
        <v>785</v>
      </c>
      <c r="M1606">
        <v>0.4</v>
      </c>
      <c r="N1606" t="s">
        <v>8</v>
      </c>
      <c r="O1606" t="s">
        <v>87</v>
      </c>
      <c r="P1606" t="s">
        <v>379</v>
      </c>
      <c r="Q1606" t="s">
        <v>764</v>
      </c>
      <c r="R1606">
        <v>2113</v>
      </c>
      <c r="S1606">
        <v>42152</v>
      </c>
      <c r="T1606">
        <v>42153</v>
      </c>
      <c r="U1606">
        <v>-23.5</v>
      </c>
      <c r="V1606">
        <v>16</v>
      </c>
      <c r="W1606">
        <v>107.08</v>
      </c>
      <c r="X1606">
        <v>56486</v>
      </c>
      <c r="Y1606" t="s">
        <v>3218</v>
      </c>
    </row>
    <row r="1607" spans="1:25" x14ac:dyDescent="0.2">
      <c r="A1607">
        <v>3154</v>
      </c>
      <c r="B1607" t="s">
        <v>757</v>
      </c>
      <c r="C1607" t="s">
        <v>1</v>
      </c>
      <c r="D1607">
        <v>0.03</v>
      </c>
      <c r="E1607">
        <v>17.7</v>
      </c>
      <c r="F1607">
        <v>9.4700000000000006</v>
      </c>
      <c r="G1607" t="s">
        <v>14</v>
      </c>
      <c r="H1607" t="s">
        <v>15</v>
      </c>
      <c r="I1607" t="s">
        <v>24</v>
      </c>
      <c r="J1607" t="s">
        <v>54</v>
      </c>
      <c r="K1607" t="s">
        <v>49</v>
      </c>
      <c r="L1607" t="s">
        <v>1027</v>
      </c>
      <c r="M1607">
        <v>0.59</v>
      </c>
      <c r="N1607" t="s">
        <v>8</v>
      </c>
      <c r="O1607" t="s">
        <v>9</v>
      </c>
      <c r="P1607" t="s">
        <v>99</v>
      </c>
      <c r="Q1607" t="s">
        <v>759</v>
      </c>
      <c r="R1607">
        <v>33710</v>
      </c>
      <c r="S1607">
        <v>42152</v>
      </c>
      <c r="T1607">
        <v>42154</v>
      </c>
      <c r="U1607">
        <v>28.182600000000001</v>
      </c>
      <c r="V1607">
        <v>11</v>
      </c>
      <c r="W1607">
        <v>201.77</v>
      </c>
      <c r="X1607">
        <v>86900</v>
      </c>
      <c r="Y1607" t="s">
        <v>3215</v>
      </c>
    </row>
    <row r="1608" spans="1:25" x14ac:dyDescent="0.2">
      <c r="A1608">
        <v>1627</v>
      </c>
      <c r="B1608" t="s">
        <v>2674</v>
      </c>
      <c r="C1608" t="s">
        <v>13</v>
      </c>
      <c r="D1608">
        <v>0.06</v>
      </c>
      <c r="E1608">
        <v>43.57</v>
      </c>
      <c r="F1608">
        <v>16.36</v>
      </c>
      <c r="G1608" t="s">
        <v>14</v>
      </c>
      <c r="H1608" t="s">
        <v>70</v>
      </c>
      <c r="I1608" t="s">
        <v>24</v>
      </c>
      <c r="J1608" t="s">
        <v>54</v>
      </c>
      <c r="K1608" t="s">
        <v>49</v>
      </c>
      <c r="L1608" t="s">
        <v>2675</v>
      </c>
      <c r="M1608">
        <v>0.55000000000000004</v>
      </c>
      <c r="N1608" t="s">
        <v>8</v>
      </c>
      <c r="O1608" t="s">
        <v>9</v>
      </c>
      <c r="P1608" t="s">
        <v>376</v>
      </c>
      <c r="Q1608" t="s">
        <v>2676</v>
      </c>
      <c r="R1608">
        <v>37743</v>
      </c>
      <c r="S1608">
        <v>42152</v>
      </c>
      <c r="T1608">
        <v>42154</v>
      </c>
      <c r="U1608">
        <v>-38.808</v>
      </c>
      <c r="V1608">
        <v>17</v>
      </c>
      <c r="W1608">
        <v>710.16</v>
      </c>
      <c r="X1608">
        <v>90602</v>
      </c>
      <c r="Y1608" t="s">
        <v>3215</v>
      </c>
    </row>
    <row r="1609" spans="1:25" x14ac:dyDescent="0.2">
      <c r="A1609">
        <v>2765</v>
      </c>
      <c r="B1609" t="s">
        <v>2677</v>
      </c>
      <c r="C1609" t="s">
        <v>23</v>
      </c>
      <c r="D1609">
        <v>0.03</v>
      </c>
      <c r="E1609">
        <v>5.85</v>
      </c>
      <c r="F1609">
        <v>2.27</v>
      </c>
      <c r="G1609" t="s">
        <v>14</v>
      </c>
      <c r="H1609" t="s">
        <v>70</v>
      </c>
      <c r="I1609" t="s">
        <v>24</v>
      </c>
      <c r="J1609" t="s">
        <v>25</v>
      </c>
      <c r="K1609" t="s">
        <v>26</v>
      </c>
      <c r="L1609" t="s">
        <v>2678</v>
      </c>
      <c r="M1609">
        <v>0.56000000000000005</v>
      </c>
      <c r="N1609" t="s">
        <v>8</v>
      </c>
      <c r="O1609" t="s">
        <v>87</v>
      </c>
      <c r="P1609" t="s">
        <v>373</v>
      </c>
      <c r="Q1609" t="s">
        <v>2679</v>
      </c>
      <c r="R1609">
        <v>8021</v>
      </c>
      <c r="S1609">
        <v>42152</v>
      </c>
      <c r="T1609">
        <v>42154</v>
      </c>
      <c r="U1609">
        <v>-5.08</v>
      </c>
      <c r="V1609">
        <v>7</v>
      </c>
      <c r="W1609">
        <v>41.4</v>
      </c>
      <c r="X1609">
        <v>90725</v>
      </c>
      <c r="Y1609" t="s">
        <v>3218</v>
      </c>
    </row>
    <row r="1610" spans="1:25" x14ac:dyDescent="0.2">
      <c r="A1610">
        <v>15</v>
      </c>
      <c r="B1610" t="s">
        <v>2047</v>
      </c>
      <c r="C1610" t="s">
        <v>92</v>
      </c>
      <c r="D1610">
        <v>0.01</v>
      </c>
      <c r="E1610">
        <v>35.94</v>
      </c>
      <c r="F1610">
        <v>6.66</v>
      </c>
      <c r="G1610" t="s">
        <v>14</v>
      </c>
      <c r="H1610" t="s">
        <v>3</v>
      </c>
      <c r="I1610" t="s">
        <v>24</v>
      </c>
      <c r="J1610" t="s">
        <v>321</v>
      </c>
      <c r="K1610" t="s">
        <v>49</v>
      </c>
      <c r="L1610" t="s">
        <v>2098</v>
      </c>
      <c r="M1610">
        <v>0.4</v>
      </c>
      <c r="N1610" t="s">
        <v>8</v>
      </c>
      <c r="O1610" t="s">
        <v>87</v>
      </c>
      <c r="P1610" t="s">
        <v>88</v>
      </c>
      <c r="Q1610" t="s">
        <v>2049</v>
      </c>
      <c r="R1610">
        <v>11787</v>
      </c>
      <c r="S1610">
        <v>42152</v>
      </c>
      <c r="T1610">
        <v>42152</v>
      </c>
      <c r="U1610">
        <v>261.87569999999999</v>
      </c>
      <c r="V1610">
        <v>10</v>
      </c>
      <c r="W1610">
        <v>379.53</v>
      </c>
      <c r="X1610">
        <v>86839</v>
      </c>
      <c r="Y1610" t="s">
        <v>3218</v>
      </c>
    </row>
    <row r="1611" spans="1:25" x14ac:dyDescent="0.2">
      <c r="A1611">
        <v>2709</v>
      </c>
      <c r="B1611" t="s">
        <v>2680</v>
      </c>
      <c r="C1611" t="s">
        <v>92</v>
      </c>
      <c r="D1611">
        <v>7.0000000000000007E-2</v>
      </c>
      <c r="E1611">
        <v>60.97</v>
      </c>
      <c r="F1611">
        <v>4.5</v>
      </c>
      <c r="G1611" t="s">
        <v>14</v>
      </c>
      <c r="H1611" t="s">
        <v>15</v>
      </c>
      <c r="I1611" t="s">
        <v>24</v>
      </c>
      <c r="J1611" t="s">
        <v>71</v>
      </c>
      <c r="K1611" t="s">
        <v>49</v>
      </c>
      <c r="L1611" t="s">
        <v>72</v>
      </c>
      <c r="M1611">
        <v>0.56000000000000005</v>
      </c>
      <c r="N1611" t="s">
        <v>8</v>
      </c>
      <c r="O1611" t="s">
        <v>87</v>
      </c>
      <c r="P1611" t="s">
        <v>394</v>
      </c>
      <c r="Q1611" t="s">
        <v>2681</v>
      </c>
      <c r="R1611">
        <v>21042</v>
      </c>
      <c r="S1611">
        <v>42152</v>
      </c>
      <c r="T1611">
        <v>42154</v>
      </c>
      <c r="U1611">
        <v>-41.77</v>
      </c>
      <c r="V1611">
        <v>1</v>
      </c>
      <c r="W1611">
        <v>57.84</v>
      </c>
      <c r="X1611">
        <v>89240</v>
      </c>
      <c r="Y1611" t="s">
        <v>3218</v>
      </c>
    </row>
    <row r="1612" spans="1:25" x14ac:dyDescent="0.2">
      <c r="A1612">
        <v>2709</v>
      </c>
      <c r="B1612" t="s">
        <v>2680</v>
      </c>
      <c r="C1612" t="s">
        <v>92</v>
      </c>
      <c r="D1612">
        <v>0</v>
      </c>
      <c r="E1612">
        <v>90.98</v>
      </c>
      <c r="F1612">
        <v>56.2</v>
      </c>
      <c r="G1612" t="s">
        <v>14</v>
      </c>
      <c r="H1612" t="s">
        <v>15</v>
      </c>
      <c r="I1612" t="s">
        <v>4</v>
      </c>
      <c r="J1612" t="s">
        <v>102</v>
      </c>
      <c r="K1612" t="s">
        <v>120</v>
      </c>
      <c r="L1612" t="s">
        <v>783</v>
      </c>
      <c r="M1612">
        <v>0.74</v>
      </c>
      <c r="N1612" t="s">
        <v>8</v>
      </c>
      <c r="O1612" t="s">
        <v>87</v>
      </c>
      <c r="P1612" t="s">
        <v>394</v>
      </c>
      <c r="Q1612" t="s">
        <v>2681</v>
      </c>
      <c r="R1612">
        <v>21042</v>
      </c>
      <c r="S1612">
        <v>42152</v>
      </c>
      <c r="T1612">
        <v>42154</v>
      </c>
      <c r="U1612">
        <v>-1014.11</v>
      </c>
      <c r="V1612">
        <v>15</v>
      </c>
      <c r="W1612">
        <v>1425.71</v>
      </c>
      <c r="X1612">
        <v>89240</v>
      </c>
      <c r="Y1612" t="s">
        <v>3218</v>
      </c>
    </row>
    <row r="1613" spans="1:25" x14ac:dyDescent="0.2">
      <c r="A1613">
        <v>3206</v>
      </c>
      <c r="B1613" t="s">
        <v>1902</v>
      </c>
      <c r="C1613" t="s">
        <v>46</v>
      </c>
      <c r="D1613">
        <v>0.05</v>
      </c>
      <c r="E1613">
        <v>35.44</v>
      </c>
      <c r="F1613">
        <v>5.09</v>
      </c>
      <c r="G1613" t="s">
        <v>14</v>
      </c>
      <c r="H1613" t="s">
        <v>15</v>
      </c>
      <c r="I1613" t="s">
        <v>24</v>
      </c>
      <c r="J1613" t="s">
        <v>64</v>
      </c>
      <c r="K1613" t="s">
        <v>49</v>
      </c>
      <c r="L1613" t="s">
        <v>2054</v>
      </c>
      <c r="M1613">
        <v>0.38</v>
      </c>
      <c r="N1613" t="s">
        <v>8</v>
      </c>
      <c r="O1613" t="s">
        <v>35</v>
      </c>
      <c r="P1613" t="s">
        <v>466</v>
      </c>
      <c r="Q1613" t="s">
        <v>1904</v>
      </c>
      <c r="R1613">
        <v>83301</v>
      </c>
      <c r="S1613">
        <v>42152</v>
      </c>
      <c r="T1613">
        <v>42153</v>
      </c>
      <c r="U1613">
        <v>553.33169999999996</v>
      </c>
      <c r="V1613">
        <v>23</v>
      </c>
      <c r="W1613">
        <v>801.93</v>
      </c>
      <c r="X1613">
        <v>87935</v>
      </c>
      <c r="Y1613" t="s">
        <v>3217</v>
      </c>
    </row>
    <row r="1614" spans="1:25" x14ac:dyDescent="0.2">
      <c r="A1614">
        <v>663</v>
      </c>
      <c r="B1614" t="s">
        <v>2682</v>
      </c>
      <c r="C1614" t="s">
        <v>1</v>
      </c>
      <c r="D1614">
        <v>0.02</v>
      </c>
      <c r="E1614">
        <v>14.58</v>
      </c>
      <c r="F1614">
        <v>7.4</v>
      </c>
      <c r="G1614" t="s">
        <v>14</v>
      </c>
      <c r="H1614" t="s">
        <v>47</v>
      </c>
      <c r="I1614" t="s">
        <v>4</v>
      </c>
      <c r="J1614" t="s">
        <v>102</v>
      </c>
      <c r="K1614" t="s">
        <v>49</v>
      </c>
      <c r="L1614" t="s">
        <v>2683</v>
      </c>
      <c r="M1614">
        <v>0.48</v>
      </c>
      <c r="N1614" t="s">
        <v>8</v>
      </c>
      <c r="O1614" t="s">
        <v>87</v>
      </c>
      <c r="P1614" t="s">
        <v>293</v>
      </c>
      <c r="Q1614" t="s">
        <v>2230</v>
      </c>
      <c r="R1614">
        <v>43952</v>
      </c>
      <c r="S1614">
        <v>42153</v>
      </c>
      <c r="T1614">
        <v>42156</v>
      </c>
      <c r="U1614">
        <v>10.802</v>
      </c>
      <c r="V1614">
        <v>17</v>
      </c>
      <c r="W1614">
        <v>261.33999999999997</v>
      </c>
      <c r="X1614">
        <v>90922</v>
      </c>
      <c r="Y1614" t="s">
        <v>3218</v>
      </c>
    </row>
    <row r="1615" spans="1:25" x14ac:dyDescent="0.2">
      <c r="A1615">
        <v>1026</v>
      </c>
      <c r="B1615" t="s">
        <v>1031</v>
      </c>
      <c r="C1615" t="s">
        <v>13</v>
      </c>
      <c r="D1615">
        <v>0.1</v>
      </c>
      <c r="E1615">
        <v>5.98</v>
      </c>
      <c r="F1615">
        <v>3.85</v>
      </c>
      <c r="G1615" t="s">
        <v>14</v>
      </c>
      <c r="H1615" t="s">
        <v>3</v>
      </c>
      <c r="I1615" t="s">
        <v>16</v>
      </c>
      <c r="J1615" t="s">
        <v>17</v>
      </c>
      <c r="K1615" t="s">
        <v>18</v>
      </c>
      <c r="L1615" t="s">
        <v>1074</v>
      </c>
      <c r="M1615">
        <v>0.68</v>
      </c>
      <c r="N1615" t="s">
        <v>8</v>
      </c>
      <c r="O1615" t="s">
        <v>87</v>
      </c>
      <c r="P1615" t="s">
        <v>88</v>
      </c>
      <c r="Q1615" t="s">
        <v>1033</v>
      </c>
      <c r="R1615">
        <v>11722</v>
      </c>
      <c r="S1615">
        <v>42153</v>
      </c>
      <c r="T1615">
        <v>42154</v>
      </c>
      <c r="U1615">
        <v>18.922000000000001</v>
      </c>
      <c r="V1615">
        <v>26</v>
      </c>
      <c r="W1615">
        <v>151.55000000000001</v>
      </c>
      <c r="X1615">
        <v>89008</v>
      </c>
      <c r="Y1615" t="s">
        <v>3218</v>
      </c>
    </row>
    <row r="1616" spans="1:25" x14ac:dyDescent="0.2">
      <c r="A1616">
        <v>1026</v>
      </c>
      <c r="B1616" t="s">
        <v>1031</v>
      </c>
      <c r="C1616" t="s">
        <v>13</v>
      </c>
      <c r="D1616">
        <v>7.0000000000000007E-2</v>
      </c>
      <c r="E1616">
        <v>2.61</v>
      </c>
      <c r="F1616">
        <v>0.5</v>
      </c>
      <c r="G1616" t="s">
        <v>14</v>
      </c>
      <c r="H1616" t="s">
        <v>3</v>
      </c>
      <c r="I1616" t="s">
        <v>24</v>
      </c>
      <c r="J1616" t="s">
        <v>128</v>
      </c>
      <c r="K1616" t="s">
        <v>49</v>
      </c>
      <c r="L1616" t="s">
        <v>1343</v>
      </c>
      <c r="M1616">
        <v>0.39</v>
      </c>
      <c r="N1616" t="s">
        <v>8</v>
      </c>
      <c r="O1616" t="s">
        <v>87</v>
      </c>
      <c r="P1616" t="s">
        <v>88</v>
      </c>
      <c r="Q1616" t="s">
        <v>1033</v>
      </c>
      <c r="R1616">
        <v>11722</v>
      </c>
      <c r="S1616">
        <v>42153</v>
      </c>
      <c r="T1616">
        <v>42156</v>
      </c>
      <c r="U1616">
        <v>39.350700000000003</v>
      </c>
      <c r="V1616">
        <v>22</v>
      </c>
      <c r="W1616">
        <v>57.03</v>
      </c>
      <c r="X1616">
        <v>89008</v>
      </c>
      <c r="Y1616" t="s">
        <v>3218</v>
      </c>
    </row>
    <row r="1617" spans="1:25" x14ac:dyDescent="0.2">
      <c r="A1617">
        <v>1713</v>
      </c>
      <c r="B1617" t="s">
        <v>2684</v>
      </c>
      <c r="C1617" t="s">
        <v>13</v>
      </c>
      <c r="D1617">
        <v>0.01</v>
      </c>
      <c r="E1617">
        <v>23.99</v>
      </c>
      <c r="F1617">
        <v>6.3</v>
      </c>
      <c r="G1617" t="s">
        <v>14</v>
      </c>
      <c r="H1617" t="s">
        <v>70</v>
      </c>
      <c r="I1617" t="s">
        <v>16</v>
      </c>
      <c r="J1617" t="s">
        <v>32</v>
      </c>
      <c r="K1617" t="s">
        <v>120</v>
      </c>
      <c r="L1617" t="s">
        <v>2685</v>
      </c>
      <c r="M1617">
        <v>0.38</v>
      </c>
      <c r="N1617" t="s">
        <v>8</v>
      </c>
      <c r="O1617" t="s">
        <v>9</v>
      </c>
      <c r="P1617" t="s">
        <v>51</v>
      </c>
      <c r="Q1617" t="s">
        <v>1843</v>
      </c>
      <c r="R1617">
        <v>30265</v>
      </c>
      <c r="S1617">
        <v>42153</v>
      </c>
      <c r="T1617">
        <v>42155</v>
      </c>
      <c r="U1617">
        <v>-6.202</v>
      </c>
      <c r="V1617">
        <v>11</v>
      </c>
      <c r="W1617">
        <v>284.39</v>
      </c>
      <c r="X1617">
        <v>87748</v>
      </c>
      <c r="Y1617" t="s">
        <v>3215</v>
      </c>
    </row>
    <row r="1618" spans="1:25" x14ac:dyDescent="0.2">
      <c r="A1618">
        <v>2670</v>
      </c>
      <c r="B1618" t="s">
        <v>2686</v>
      </c>
      <c r="C1618" t="s">
        <v>13</v>
      </c>
      <c r="D1618">
        <v>0.05</v>
      </c>
      <c r="E1618">
        <v>165.2</v>
      </c>
      <c r="F1618">
        <v>19.989999999999998</v>
      </c>
      <c r="G1618" t="s">
        <v>14</v>
      </c>
      <c r="H1618" t="s">
        <v>47</v>
      </c>
      <c r="I1618" t="s">
        <v>24</v>
      </c>
      <c r="J1618" t="s">
        <v>54</v>
      </c>
      <c r="K1618" t="s">
        <v>49</v>
      </c>
      <c r="L1618" t="s">
        <v>459</v>
      </c>
      <c r="M1618">
        <v>0.59</v>
      </c>
      <c r="N1618" t="s">
        <v>8</v>
      </c>
      <c r="O1618" t="s">
        <v>35</v>
      </c>
      <c r="P1618" t="s">
        <v>66</v>
      </c>
      <c r="Q1618" t="s">
        <v>76</v>
      </c>
      <c r="R1618">
        <v>90049</v>
      </c>
      <c r="S1618">
        <v>42153</v>
      </c>
      <c r="T1618">
        <v>42153</v>
      </c>
      <c r="U1618">
        <v>2008.71</v>
      </c>
      <c r="V1618">
        <v>167</v>
      </c>
      <c r="W1618">
        <v>27587.55</v>
      </c>
      <c r="X1618">
        <v>37924</v>
      </c>
      <c r="Y1618" t="s">
        <v>3217</v>
      </c>
    </row>
    <row r="1619" spans="1:25" x14ac:dyDescent="0.2">
      <c r="A1619">
        <v>2670</v>
      </c>
      <c r="B1619" t="s">
        <v>2686</v>
      </c>
      <c r="C1619" t="s">
        <v>13</v>
      </c>
      <c r="D1619">
        <v>0.09</v>
      </c>
      <c r="E1619">
        <v>17.989999999999998</v>
      </c>
      <c r="F1619">
        <v>8.65</v>
      </c>
      <c r="G1619" t="s">
        <v>14</v>
      </c>
      <c r="H1619" t="s">
        <v>47</v>
      </c>
      <c r="I1619" t="s">
        <v>24</v>
      </c>
      <c r="J1619" t="s">
        <v>25</v>
      </c>
      <c r="K1619" t="s">
        <v>49</v>
      </c>
      <c r="L1619" t="s">
        <v>2687</v>
      </c>
      <c r="M1619">
        <v>0.56999999999999995</v>
      </c>
      <c r="N1619" t="s">
        <v>8</v>
      </c>
      <c r="O1619" t="s">
        <v>35</v>
      </c>
      <c r="P1619" t="s">
        <v>66</v>
      </c>
      <c r="Q1619" t="s">
        <v>76</v>
      </c>
      <c r="R1619">
        <v>90049</v>
      </c>
      <c r="S1619">
        <v>42153</v>
      </c>
      <c r="T1619">
        <v>42153</v>
      </c>
      <c r="U1619">
        <v>-80.53</v>
      </c>
      <c r="V1619">
        <v>71</v>
      </c>
      <c r="W1619">
        <v>1191.58</v>
      </c>
      <c r="X1619">
        <v>37924</v>
      </c>
      <c r="Y1619" t="s">
        <v>3217</v>
      </c>
    </row>
    <row r="1620" spans="1:25" x14ac:dyDescent="0.2">
      <c r="A1620">
        <v>2671</v>
      </c>
      <c r="B1620" t="s">
        <v>2688</v>
      </c>
      <c r="C1620" t="s">
        <v>13</v>
      </c>
      <c r="D1620">
        <v>0.05</v>
      </c>
      <c r="E1620">
        <v>165.2</v>
      </c>
      <c r="F1620">
        <v>19.989999999999998</v>
      </c>
      <c r="G1620" t="s">
        <v>14</v>
      </c>
      <c r="H1620" t="s">
        <v>47</v>
      </c>
      <c r="I1620" t="s">
        <v>24</v>
      </c>
      <c r="J1620" t="s">
        <v>54</v>
      </c>
      <c r="K1620" t="s">
        <v>49</v>
      </c>
      <c r="L1620" t="s">
        <v>459</v>
      </c>
      <c r="M1620">
        <v>0.59</v>
      </c>
      <c r="N1620" t="s">
        <v>8</v>
      </c>
      <c r="O1620" t="s">
        <v>9</v>
      </c>
      <c r="P1620" t="s">
        <v>376</v>
      </c>
      <c r="Q1620" t="s">
        <v>1712</v>
      </c>
      <c r="R1620">
        <v>37027</v>
      </c>
      <c r="S1620">
        <v>42153</v>
      </c>
      <c r="T1620">
        <v>42153</v>
      </c>
      <c r="U1620">
        <v>-48.957999999999998</v>
      </c>
      <c r="V1620">
        <v>42</v>
      </c>
      <c r="W1620">
        <v>6938.19</v>
      </c>
      <c r="X1620">
        <v>90551</v>
      </c>
      <c r="Y1620" t="s">
        <v>3215</v>
      </c>
    </row>
    <row r="1621" spans="1:25" x14ac:dyDescent="0.2">
      <c r="A1621">
        <v>759</v>
      </c>
      <c r="B1621" t="s">
        <v>2689</v>
      </c>
      <c r="C1621" t="s">
        <v>23</v>
      </c>
      <c r="D1621">
        <v>0</v>
      </c>
      <c r="E1621">
        <v>20.99</v>
      </c>
      <c r="F1621">
        <v>3.3</v>
      </c>
      <c r="G1621" t="s">
        <v>14</v>
      </c>
      <c r="H1621" t="s">
        <v>3</v>
      </c>
      <c r="I1621" t="s">
        <v>16</v>
      </c>
      <c r="J1621" t="s">
        <v>111</v>
      </c>
      <c r="K1621" t="s">
        <v>18</v>
      </c>
      <c r="L1621" t="s">
        <v>1559</v>
      </c>
      <c r="M1621">
        <v>0.81</v>
      </c>
      <c r="N1621" t="s">
        <v>8</v>
      </c>
      <c r="O1621" t="s">
        <v>28</v>
      </c>
      <c r="P1621" t="s">
        <v>79</v>
      </c>
      <c r="Q1621" t="s">
        <v>2690</v>
      </c>
      <c r="R1621">
        <v>62301</v>
      </c>
      <c r="S1621">
        <v>42153</v>
      </c>
      <c r="T1621">
        <v>42160</v>
      </c>
      <c r="U1621">
        <v>-92.960999999999999</v>
      </c>
      <c r="V1621">
        <v>5</v>
      </c>
      <c r="W1621">
        <v>92.96</v>
      </c>
      <c r="X1621">
        <v>86639</v>
      </c>
      <c r="Y1621" t="s">
        <v>3216</v>
      </c>
    </row>
    <row r="1622" spans="1:25" x14ac:dyDescent="0.2">
      <c r="A1622">
        <v>649</v>
      </c>
      <c r="B1622" t="s">
        <v>2691</v>
      </c>
      <c r="C1622" t="s">
        <v>92</v>
      </c>
      <c r="D1622">
        <v>0.02</v>
      </c>
      <c r="E1622">
        <v>3.78</v>
      </c>
      <c r="F1622">
        <v>0.71</v>
      </c>
      <c r="G1622" t="s">
        <v>14</v>
      </c>
      <c r="H1622" t="s">
        <v>47</v>
      </c>
      <c r="I1622" t="s">
        <v>24</v>
      </c>
      <c r="J1622" t="s">
        <v>152</v>
      </c>
      <c r="K1622" t="s">
        <v>26</v>
      </c>
      <c r="L1622" t="s">
        <v>2692</v>
      </c>
      <c r="M1622">
        <v>0.39</v>
      </c>
      <c r="N1622" t="s">
        <v>8</v>
      </c>
      <c r="O1622" t="s">
        <v>28</v>
      </c>
      <c r="P1622" t="s">
        <v>79</v>
      </c>
      <c r="Q1622" t="s">
        <v>1375</v>
      </c>
      <c r="R1622">
        <v>60089</v>
      </c>
      <c r="S1622">
        <v>42153</v>
      </c>
      <c r="T1622">
        <v>42154</v>
      </c>
      <c r="U1622">
        <v>106.7499</v>
      </c>
      <c r="V1622">
        <v>40</v>
      </c>
      <c r="W1622">
        <v>154.71</v>
      </c>
      <c r="X1622">
        <v>91366</v>
      </c>
      <c r="Y1622" t="s">
        <v>3216</v>
      </c>
    </row>
    <row r="1623" spans="1:25" x14ac:dyDescent="0.2">
      <c r="A1623">
        <v>2393</v>
      </c>
      <c r="B1623" t="s">
        <v>169</v>
      </c>
      <c r="C1623" t="s">
        <v>92</v>
      </c>
      <c r="D1623">
        <v>0.02</v>
      </c>
      <c r="E1623">
        <v>6.48</v>
      </c>
      <c r="F1623">
        <v>7.91</v>
      </c>
      <c r="G1623" t="s">
        <v>14</v>
      </c>
      <c r="H1623" t="s">
        <v>70</v>
      </c>
      <c r="I1623" t="s">
        <v>24</v>
      </c>
      <c r="J1623" t="s">
        <v>64</v>
      </c>
      <c r="K1623" t="s">
        <v>49</v>
      </c>
      <c r="L1623" t="s">
        <v>1596</v>
      </c>
      <c r="M1623">
        <v>0.37</v>
      </c>
      <c r="N1623" t="s">
        <v>8</v>
      </c>
      <c r="O1623" t="s">
        <v>9</v>
      </c>
      <c r="P1623" t="s">
        <v>51</v>
      </c>
      <c r="Q1623" t="s">
        <v>171</v>
      </c>
      <c r="R1623">
        <v>30076</v>
      </c>
      <c r="S1623">
        <v>42153</v>
      </c>
      <c r="T1623">
        <v>42155</v>
      </c>
      <c r="U1623">
        <v>-1191.5260000000001</v>
      </c>
      <c r="V1623">
        <v>2</v>
      </c>
      <c r="W1623">
        <v>16.5</v>
      </c>
      <c r="X1623">
        <v>86950</v>
      </c>
      <c r="Y1623" t="s">
        <v>3215</v>
      </c>
    </row>
    <row r="1624" spans="1:25" x14ac:dyDescent="0.2">
      <c r="A1624">
        <v>1060</v>
      </c>
      <c r="B1624" t="s">
        <v>1801</v>
      </c>
      <c r="C1624" t="s">
        <v>23</v>
      </c>
      <c r="D1624">
        <v>7.0000000000000007E-2</v>
      </c>
      <c r="E1624">
        <v>6.3</v>
      </c>
      <c r="F1624">
        <v>0.5</v>
      </c>
      <c r="G1624" t="s">
        <v>14</v>
      </c>
      <c r="H1624" t="s">
        <v>3</v>
      </c>
      <c r="I1624" t="s">
        <v>24</v>
      </c>
      <c r="J1624" t="s">
        <v>128</v>
      </c>
      <c r="K1624" t="s">
        <v>49</v>
      </c>
      <c r="L1624" t="s">
        <v>398</v>
      </c>
      <c r="M1624">
        <v>0.39</v>
      </c>
      <c r="N1624" t="s">
        <v>8</v>
      </c>
      <c r="O1624" t="s">
        <v>9</v>
      </c>
      <c r="P1624" t="s">
        <v>51</v>
      </c>
      <c r="Q1624" t="s">
        <v>337</v>
      </c>
      <c r="R1624">
        <v>30318</v>
      </c>
      <c r="S1624">
        <v>42154</v>
      </c>
      <c r="T1624">
        <v>42154</v>
      </c>
      <c r="U1624">
        <v>4.1673999999999998</v>
      </c>
      <c r="V1624">
        <v>20</v>
      </c>
      <c r="W1624">
        <v>121.87</v>
      </c>
      <c r="X1624">
        <v>57061</v>
      </c>
      <c r="Y1624" t="s">
        <v>3215</v>
      </c>
    </row>
    <row r="1625" spans="1:25" x14ac:dyDescent="0.2">
      <c r="A1625">
        <v>1062</v>
      </c>
      <c r="B1625" t="s">
        <v>1803</v>
      </c>
      <c r="C1625" t="s">
        <v>23</v>
      </c>
      <c r="D1625">
        <v>0.04</v>
      </c>
      <c r="E1625">
        <v>22.38</v>
      </c>
      <c r="F1625">
        <v>15.1</v>
      </c>
      <c r="G1625" t="s">
        <v>14</v>
      </c>
      <c r="H1625" t="s">
        <v>3</v>
      </c>
      <c r="I1625" t="s">
        <v>24</v>
      </c>
      <c r="J1625" t="s">
        <v>48</v>
      </c>
      <c r="K1625" t="s">
        <v>49</v>
      </c>
      <c r="L1625" t="s">
        <v>1061</v>
      </c>
      <c r="M1625">
        <v>0.38</v>
      </c>
      <c r="N1625" t="s">
        <v>8</v>
      </c>
      <c r="O1625" t="s">
        <v>87</v>
      </c>
      <c r="P1625" t="s">
        <v>88</v>
      </c>
      <c r="Q1625" t="s">
        <v>1804</v>
      </c>
      <c r="R1625">
        <v>11727</v>
      </c>
      <c r="S1625">
        <v>42154</v>
      </c>
      <c r="T1625">
        <v>42162</v>
      </c>
      <c r="U1625">
        <v>16.021799999999999</v>
      </c>
      <c r="V1625">
        <v>18</v>
      </c>
      <c r="W1625">
        <v>403.53</v>
      </c>
      <c r="X1625">
        <v>91355</v>
      </c>
      <c r="Y1625" t="s">
        <v>3218</v>
      </c>
    </row>
    <row r="1626" spans="1:25" x14ac:dyDescent="0.2">
      <c r="A1626">
        <v>1062</v>
      </c>
      <c r="B1626" t="s">
        <v>1803</v>
      </c>
      <c r="C1626" t="s">
        <v>23</v>
      </c>
      <c r="D1626">
        <v>0.06</v>
      </c>
      <c r="E1626">
        <v>17.78</v>
      </c>
      <c r="F1626">
        <v>5.03</v>
      </c>
      <c r="G1626" t="s">
        <v>14</v>
      </c>
      <c r="H1626" t="s">
        <v>3</v>
      </c>
      <c r="I1626" t="s">
        <v>4</v>
      </c>
      <c r="J1626" t="s">
        <v>102</v>
      </c>
      <c r="K1626" t="s">
        <v>49</v>
      </c>
      <c r="L1626" t="s">
        <v>2693</v>
      </c>
      <c r="M1626">
        <v>0.54</v>
      </c>
      <c r="N1626" t="s">
        <v>8</v>
      </c>
      <c r="O1626" t="s">
        <v>87</v>
      </c>
      <c r="P1626" t="s">
        <v>88</v>
      </c>
      <c r="Q1626" t="s">
        <v>1804</v>
      </c>
      <c r="R1626">
        <v>11727</v>
      </c>
      <c r="S1626">
        <v>42154</v>
      </c>
      <c r="T1626">
        <v>42157</v>
      </c>
      <c r="U1626">
        <v>38.067300000000003</v>
      </c>
      <c r="V1626">
        <v>3</v>
      </c>
      <c r="W1626">
        <v>55.17</v>
      </c>
      <c r="X1626">
        <v>91355</v>
      </c>
      <c r="Y1626" t="s">
        <v>3218</v>
      </c>
    </row>
    <row r="1627" spans="1:25" x14ac:dyDescent="0.2">
      <c r="A1627">
        <v>1934</v>
      </c>
      <c r="B1627" t="s">
        <v>2694</v>
      </c>
      <c r="C1627" t="s">
        <v>23</v>
      </c>
      <c r="D1627">
        <v>0.04</v>
      </c>
      <c r="E1627">
        <v>180.98</v>
      </c>
      <c r="F1627">
        <v>30</v>
      </c>
      <c r="G1627" t="s">
        <v>2</v>
      </c>
      <c r="H1627" t="s">
        <v>47</v>
      </c>
      <c r="I1627" t="s">
        <v>4</v>
      </c>
      <c r="J1627" t="s">
        <v>85</v>
      </c>
      <c r="K1627" t="s">
        <v>33</v>
      </c>
      <c r="L1627" t="s">
        <v>921</v>
      </c>
      <c r="M1627">
        <v>0.69</v>
      </c>
      <c r="N1627" t="s">
        <v>8</v>
      </c>
      <c r="O1627" t="s">
        <v>28</v>
      </c>
      <c r="P1627" t="s">
        <v>163</v>
      </c>
      <c r="Q1627" t="s">
        <v>1380</v>
      </c>
      <c r="R1627">
        <v>78626</v>
      </c>
      <c r="S1627">
        <v>42154</v>
      </c>
      <c r="T1627">
        <v>42154</v>
      </c>
      <c r="U1627">
        <v>52.988</v>
      </c>
      <c r="V1627">
        <v>3</v>
      </c>
      <c r="W1627">
        <v>561.65</v>
      </c>
      <c r="X1627">
        <v>86688</v>
      </c>
      <c r="Y1627" t="s">
        <v>3216</v>
      </c>
    </row>
    <row r="1628" spans="1:25" x14ac:dyDescent="0.2">
      <c r="A1628">
        <v>1935</v>
      </c>
      <c r="B1628" t="s">
        <v>2050</v>
      </c>
      <c r="C1628" t="s">
        <v>23</v>
      </c>
      <c r="D1628">
        <v>0.06</v>
      </c>
      <c r="E1628">
        <v>3.25</v>
      </c>
      <c r="F1628">
        <v>49</v>
      </c>
      <c r="G1628" t="s">
        <v>14</v>
      </c>
      <c r="H1628" t="s">
        <v>47</v>
      </c>
      <c r="I1628" t="s">
        <v>24</v>
      </c>
      <c r="J1628" t="s">
        <v>71</v>
      </c>
      <c r="K1628" t="s">
        <v>40</v>
      </c>
      <c r="L1628" t="s">
        <v>2695</v>
      </c>
      <c r="M1628">
        <v>0.56000000000000005</v>
      </c>
      <c r="N1628" t="s">
        <v>8</v>
      </c>
      <c r="O1628" t="s">
        <v>28</v>
      </c>
      <c r="P1628" t="s">
        <v>163</v>
      </c>
      <c r="Q1628" t="s">
        <v>2051</v>
      </c>
      <c r="R1628">
        <v>75051</v>
      </c>
      <c r="S1628">
        <v>42154</v>
      </c>
      <c r="T1628">
        <v>42160</v>
      </c>
      <c r="U1628">
        <v>10.507999999999999</v>
      </c>
      <c r="V1628">
        <v>2</v>
      </c>
      <c r="W1628">
        <v>55.6</v>
      </c>
      <c r="X1628">
        <v>86688</v>
      </c>
      <c r="Y1628" t="s">
        <v>3216</v>
      </c>
    </row>
    <row r="1629" spans="1:25" x14ac:dyDescent="0.2">
      <c r="A1629">
        <v>1935</v>
      </c>
      <c r="B1629" t="s">
        <v>2050</v>
      </c>
      <c r="C1629" t="s">
        <v>23</v>
      </c>
      <c r="D1629">
        <v>0.01</v>
      </c>
      <c r="E1629">
        <v>110.98</v>
      </c>
      <c r="F1629">
        <v>13.99</v>
      </c>
      <c r="G1629" t="s">
        <v>14</v>
      </c>
      <c r="H1629" t="s">
        <v>47</v>
      </c>
      <c r="I1629" t="s">
        <v>4</v>
      </c>
      <c r="J1629" t="s">
        <v>102</v>
      </c>
      <c r="K1629" t="s">
        <v>120</v>
      </c>
      <c r="L1629" t="s">
        <v>521</v>
      </c>
      <c r="M1629">
        <v>0.69</v>
      </c>
      <c r="N1629" t="s">
        <v>8</v>
      </c>
      <c r="O1629" t="s">
        <v>28</v>
      </c>
      <c r="P1629" t="s">
        <v>163</v>
      </c>
      <c r="Q1629" t="s">
        <v>2051</v>
      </c>
      <c r="R1629">
        <v>75051</v>
      </c>
      <c r="S1629">
        <v>42154</v>
      </c>
      <c r="T1629">
        <v>42159</v>
      </c>
      <c r="U1629">
        <v>1448.7309</v>
      </c>
      <c r="V1629">
        <v>19</v>
      </c>
      <c r="W1629">
        <v>2099.61</v>
      </c>
      <c r="X1629">
        <v>86688</v>
      </c>
      <c r="Y1629" t="s">
        <v>3216</v>
      </c>
    </row>
    <row r="1630" spans="1:25" x14ac:dyDescent="0.2">
      <c r="A1630">
        <v>1935</v>
      </c>
      <c r="B1630" t="s">
        <v>2050</v>
      </c>
      <c r="C1630" t="s">
        <v>23</v>
      </c>
      <c r="D1630">
        <v>0.05</v>
      </c>
      <c r="E1630">
        <v>3.95</v>
      </c>
      <c r="F1630">
        <v>2</v>
      </c>
      <c r="G1630" t="s">
        <v>63</v>
      </c>
      <c r="H1630" t="s">
        <v>47</v>
      </c>
      <c r="I1630" t="s">
        <v>24</v>
      </c>
      <c r="J1630" t="s">
        <v>152</v>
      </c>
      <c r="K1630" t="s">
        <v>26</v>
      </c>
      <c r="L1630" t="s">
        <v>1805</v>
      </c>
      <c r="M1630">
        <v>0.53</v>
      </c>
      <c r="N1630" t="s">
        <v>8</v>
      </c>
      <c r="O1630" t="s">
        <v>28</v>
      </c>
      <c r="P1630" t="s">
        <v>163</v>
      </c>
      <c r="Q1630" t="s">
        <v>2051</v>
      </c>
      <c r="R1630">
        <v>75051</v>
      </c>
      <c r="S1630">
        <v>42154</v>
      </c>
      <c r="T1630">
        <v>42162</v>
      </c>
      <c r="U1630">
        <v>1.004</v>
      </c>
      <c r="V1630">
        <v>23</v>
      </c>
      <c r="W1630">
        <v>96.6</v>
      </c>
      <c r="X1630">
        <v>86688</v>
      </c>
      <c r="Y1630" t="s">
        <v>3216</v>
      </c>
    </row>
    <row r="1631" spans="1:25" x14ac:dyDescent="0.2">
      <c r="A1631">
        <v>2980</v>
      </c>
      <c r="B1631" t="s">
        <v>797</v>
      </c>
      <c r="C1631" t="s">
        <v>23</v>
      </c>
      <c r="D1631">
        <v>0.04</v>
      </c>
      <c r="E1631">
        <v>2.88</v>
      </c>
      <c r="F1631">
        <v>1.01</v>
      </c>
      <c r="G1631" t="s">
        <v>14</v>
      </c>
      <c r="H1631" t="s">
        <v>70</v>
      </c>
      <c r="I1631" t="s">
        <v>24</v>
      </c>
      <c r="J1631" t="s">
        <v>25</v>
      </c>
      <c r="K1631" t="s">
        <v>26</v>
      </c>
      <c r="L1631" t="s">
        <v>967</v>
      </c>
      <c r="M1631">
        <v>0.55000000000000004</v>
      </c>
      <c r="N1631" t="s">
        <v>8</v>
      </c>
      <c r="O1631" t="s">
        <v>87</v>
      </c>
      <c r="P1631" t="s">
        <v>293</v>
      </c>
      <c r="Q1631" t="s">
        <v>799</v>
      </c>
      <c r="R1631">
        <v>44870</v>
      </c>
      <c r="S1631">
        <v>42154</v>
      </c>
      <c r="T1631">
        <v>42159</v>
      </c>
      <c r="U1631">
        <v>15.246</v>
      </c>
      <c r="V1631">
        <v>39</v>
      </c>
      <c r="W1631">
        <v>111.92</v>
      </c>
      <c r="X1631">
        <v>86548</v>
      </c>
      <c r="Y1631" t="s">
        <v>3218</v>
      </c>
    </row>
    <row r="1632" spans="1:25" x14ac:dyDescent="0.2">
      <c r="A1632">
        <v>3124</v>
      </c>
      <c r="B1632" t="s">
        <v>2696</v>
      </c>
      <c r="C1632" t="s">
        <v>46</v>
      </c>
      <c r="D1632">
        <v>0.05</v>
      </c>
      <c r="E1632">
        <v>120.98</v>
      </c>
      <c r="F1632">
        <v>9.07</v>
      </c>
      <c r="G1632" t="s">
        <v>14</v>
      </c>
      <c r="H1632" t="s">
        <v>47</v>
      </c>
      <c r="I1632" t="s">
        <v>24</v>
      </c>
      <c r="J1632" t="s">
        <v>48</v>
      </c>
      <c r="K1632" t="s">
        <v>49</v>
      </c>
      <c r="L1632" t="s">
        <v>1399</v>
      </c>
      <c r="M1632">
        <v>0.35</v>
      </c>
      <c r="N1632" t="s">
        <v>8</v>
      </c>
      <c r="O1632" t="s">
        <v>28</v>
      </c>
      <c r="P1632" t="s">
        <v>79</v>
      </c>
      <c r="Q1632" t="s">
        <v>2697</v>
      </c>
      <c r="R1632">
        <v>61265</v>
      </c>
      <c r="S1632">
        <v>42154</v>
      </c>
      <c r="T1632">
        <v>42155</v>
      </c>
      <c r="U1632">
        <v>881.04719999999998</v>
      </c>
      <c r="V1632">
        <v>11</v>
      </c>
      <c r="W1632">
        <v>1276.8800000000001</v>
      </c>
      <c r="X1632">
        <v>87286</v>
      </c>
      <c r="Y1632" t="s">
        <v>3216</v>
      </c>
    </row>
    <row r="1633" spans="1:25" x14ac:dyDescent="0.2">
      <c r="A1633">
        <v>1802</v>
      </c>
      <c r="B1633" t="s">
        <v>2698</v>
      </c>
      <c r="C1633" t="s">
        <v>1</v>
      </c>
      <c r="D1633">
        <v>0.04</v>
      </c>
      <c r="E1633">
        <v>3.68</v>
      </c>
      <c r="F1633">
        <v>1.32</v>
      </c>
      <c r="G1633" t="s">
        <v>14</v>
      </c>
      <c r="H1633" t="s">
        <v>70</v>
      </c>
      <c r="I1633" t="s">
        <v>24</v>
      </c>
      <c r="J1633" t="s">
        <v>544</v>
      </c>
      <c r="K1633" t="s">
        <v>26</v>
      </c>
      <c r="L1633" t="s">
        <v>2502</v>
      </c>
      <c r="M1633">
        <v>0.83</v>
      </c>
      <c r="N1633" t="s">
        <v>8</v>
      </c>
      <c r="O1633" t="s">
        <v>9</v>
      </c>
      <c r="P1633" t="s">
        <v>99</v>
      </c>
      <c r="Q1633" t="s">
        <v>689</v>
      </c>
      <c r="R1633">
        <v>34698</v>
      </c>
      <c r="S1633">
        <v>42156</v>
      </c>
      <c r="T1633">
        <v>42157</v>
      </c>
      <c r="U1633">
        <v>300.92579999999998</v>
      </c>
      <c r="V1633">
        <v>11</v>
      </c>
      <c r="W1633">
        <v>41.29</v>
      </c>
      <c r="X1633">
        <v>91543</v>
      </c>
      <c r="Y1633" t="s">
        <v>3215</v>
      </c>
    </row>
    <row r="1634" spans="1:25" x14ac:dyDescent="0.2">
      <c r="A1634">
        <v>2817</v>
      </c>
      <c r="B1634" t="s">
        <v>2699</v>
      </c>
      <c r="C1634" t="s">
        <v>13</v>
      </c>
      <c r="D1634">
        <v>0.05</v>
      </c>
      <c r="E1634">
        <v>4.71</v>
      </c>
      <c r="F1634">
        <v>0.7</v>
      </c>
      <c r="G1634" t="s">
        <v>63</v>
      </c>
      <c r="H1634" t="s">
        <v>70</v>
      </c>
      <c r="I1634" t="s">
        <v>24</v>
      </c>
      <c r="J1634" t="s">
        <v>152</v>
      </c>
      <c r="K1634" t="s">
        <v>26</v>
      </c>
      <c r="L1634" t="s">
        <v>2700</v>
      </c>
      <c r="M1634">
        <v>0.8</v>
      </c>
      <c r="N1634" t="s">
        <v>8</v>
      </c>
      <c r="O1634" t="s">
        <v>87</v>
      </c>
      <c r="P1634" t="s">
        <v>293</v>
      </c>
      <c r="Q1634" t="s">
        <v>2701</v>
      </c>
      <c r="R1634">
        <v>43055</v>
      </c>
      <c r="S1634">
        <v>42156</v>
      </c>
      <c r="T1634">
        <v>42157</v>
      </c>
      <c r="U1634">
        <v>-2.3759999999999999</v>
      </c>
      <c r="V1634">
        <v>2</v>
      </c>
      <c r="W1634">
        <v>12.16</v>
      </c>
      <c r="X1634">
        <v>89743</v>
      </c>
      <c r="Y1634" t="s">
        <v>3218</v>
      </c>
    </row>
    <row r="1635" spans="1:25" x14ac:dyDescent="0.2">
      <c r="A1635">
        <v>2817</v>
      </c>
      <c r="B1635" t="s">
        <v>2699</v>
      </c>
      <c r="C1635" t="s">
        <v>13</v>
      </c>
      <c r="D1635">
        <v>0.04</v>
      </c>
      <c r="E1635">
        <v>55.99</v>
      </c>
      <c r="F1635">
        <v>1.25</v>
      </c>
      <c r="G1635" t="s">
        <v>63</v>
      </c>
      <c r="H1635" t="s">
        <v>70</v>
      </c>
      <c r="I1635" t="s">
        <v>16</v>
      </c>
      <c r="J1635" t="s">
        <v>111</v>
      </c>
      <c r="K1635" t="s">
        <v>18</v>
      </c>
      <c r="L1635" t="s">
        <v>2702</v>
      </c>
      <c r="M1635">
        <v>0.35</v>
      </c>
      <c r="N1635" t="s">
        <v>8</v>
      </c>
      <c r="O1635" t="s">
        <v>87</v>
      </c>
      <c r="P1635" t="s">
        <v>293</v>
      </c>
      <c r="Q1635" t="s">
        <v>2701</v>
      </c>
      <c r="R1635">
        <v>43055</v>
      </c>
      <c r="S1635">
        <v>42156</v>
      </c>
      <c r="T1635">
        <v>42157</v>
      </c>
      <c r="U1635">
        <v>-18.3216</v>
      </c>
      <c r="V1635">
        <v>3</v>
      </c>
      <c r="W1635">
        <v>147.56</v>
      </c>
      <c r="X1635">
        <v>89743</v>
      </c>
      <c r="Y1635" t="s">
        <v>3218</v>
      </c>
    </row>
    <row r="1636" spans="1:25" x14ac:dyDescent="0.2">
      <c r="A1636">
        <v>3069</v>
      </c>
      <c r="B1636" t="s">
        <v>1144</v>
      </c>
      <c r="C1636" t="s">
        <v>13</v>
      </c>
      <c r="D1636">
        <v>0.03</v>
      </c>
      <c r="E1636">
        <v>120.98</v>
      </c>
      <c r="F1636">
        <v>30</v>
      </c>
      <c r="G1636" t="s">
        <v>2</v>
      </c>
      <c r="H1636" t="s">
        <v>15</v>
      </c>
      <c r="I1636" t="s">
        <v>4</v>
      </c>
      <c r="J1636" t="s">
        <v>85</v>
      </c>
      <c r="K1636" t="s">
        <v>33</v>
      </c>
      <c r="L1636" t="s">
        <v>1101</v>
      </c>
      <c r="M1636">
        <v>0.64</v>
      </c>
      <c r="N1636" t="s">
        <v>8</v>
      </c>
      <c r="O1636" t="s">
        <v>28</v>
      </c>
      <c r="P1636" t="s">
        <v>60</v>
      </c>
      <c r="Q1636" t="s">
        <v>1146</v>
      </c>
      <c r="R1636">
        <v>55128</v>
      </c>
      <c r="S1636">
        <v>42156</v>
      </c>
      <c r="T1636">
        <v>42158</v>
      </c>
      <c r="U1636">
        <v>638.02800000000002</v>
      </c>
      <c r="V1636">
        <v>15</v>
      </c>
      <c r="W1636">
        <v>1894.45</v>
      </c>
      <c r="X1636">
        <v>88191</v>
      </c>
      <c r="Y1636" t="s">
        <v>3216</v>
      </c>
    </row>
    <row r="1637" spans="1:25" x14ac:dyDescent="0.2">
      <c r="A1637">
        <v>3069</v>
      </c>
      <c r="B1637" t="s">
        <v>1144</v>
      </c>
      <c r="C1637" t="s">
        <v>13</v>
      </c>
      <c r="D1637">
        <v>0.01</v>
      </c>
      <c r="E1637">
        <v>15.68</v>
      </c>
      <c r="F1637">
        <v>3.73</v>
      </c>
      <c r="G1637" t="s">
        <v>14</v>
      </c>
      <c r="H1637" t="s">
        <v>15</v>
      </c>
      <c r="I1637" t="s">
        <v>4</v>
      </c>
      <c r="J1637" t="s">
        <v>102</v>
      </c>
      <c r="K1637" t="s">
        <v>18</v>
      </c>
      <c r="L1637" t="s">
        <v>2703</v>
      </c>
      <c r="M1637">
        <v>0.46</v>
      </c>
      <c r="N1637" t="s">
        <v>8</v>
      </c>
      <c r="O1637" t="s">
        <v>28</v>
      </c>
      <c r="P1637" t="s">
        <v>60</v>
      </c>
      <c r="Q1637" t="s">
        <v>1146</v>
      </c>
      <c r="R1637">
        <v>55128</v>
      </c>
      <c r="S1637">
        <v>42156</v>
      </c>
      <c r="T1637">
        <v>42158</v>
      </c>
      <c r="U1637">
        <v>138.49680000000001</v>
      </c>
      <c r="V1637">
        <v>12</v>
      </c>
      <c r="W1637">
        <v>200.72</v>
      </c>
      <c r="X1637">
        <v>88191</v>
      </c>
      <c r="Y1637" t="s">
        <v>3216</v>
      </c>
    </row>
    <row r="1638" spans="1:25" x14ac:dyDescent="0.2">
      <c r="A1638">
        <v>3141</v>
      </c>
      <c r="B1638" t="s">
        <v>2704</v>
      </c>
      <c r="C1638" t="s">
        <v>23</v>
      </c>
      <c r="D1638">
        <v>0.09</v>
      </c>
      <c r="E1638">
        <v>6.84</v>
      </c>
      <c r="F1638">
        <v>8.3699999999999992</v>
      </c>
      <c r="G1638" t="s">
        <v>14</v>
      </c>
      <c r="H1638" t="s">
        <v>15</v>
      </c>
      <c r="I1638" t="s">
        <v>24</v>
      </c>
      <c r="J1638" t="s">
        <v>544</v>
      </c>
      <c r="K1638" t="s">
        <v>18</v>
      </c>
      <c r="L1638" t="s">
        <v>712</v>
      </c>
      <c r="M1638">
        <v>0.57999999999999996</v>
      </c>
      <c r="N1638" t="s">
        <v>8</v>
      </c>
      <c r="O1638" t="s">
        <v>28</v>
      </c>
      <c r="P1638" t="s">
        <v>163</v>
      </c>
      <c r="Q1638" t="s">
        <v>342</v>
      </c>
      <c r="R1638">
        <v>77506</v>
      </c>
      <c r="S1638">
        <v>42156</v>
      </c>
      <c r="T1638">
        <v>42163</v>
      </c>
      <c r="U1638">
        <v>-88.584999999999994</v>
      </c>
      <c r="V1638">
        <v>13</v>
      </c>
      <c r="W1638">
        <v>87.1</v>
      </c>
      <c r="X1638">
        <v>86369</v>
      </c>
      <c r="Y1638" t="s">
        <v>3216</v>
      </c>
    </row>
    <row r="1639" spans="1:25" x14ac:dyDescent="0.2">
      <c r="A1639">
        <v>3141</v>
      </c>
      <c r="B1639" t="s">
        <v>2704</v>
      </c>
      <c r="C1639" t="s">
        <v>23</v>
      </c>
      <c r="D1639">
        <v>7.0000000000000007E-2</v>
      </c>
      <c r="E1639">
        <v>48.91</v>
      </c>
      <c r="F1639">
        <v>35</v>
      </c>
      <c r="G1639" t="s">
        <v>63</v>
      </c>
      <c r="H1639" t="s">
        <v>15</v>
      </c>
      <c r="I1639" t="s">
        <v>24</v>
      </c>
      <c r="J1639" t="s">
        <v>54</v>
      </c>
      <c r="K1639" t="s">
        <v>40</v>
      </c>
      <c r="L1639" t="s">
        <v>1797</v>
      </c>
      <c r="M1639">
        <v>0.83</v>
      </c>
      <c r="N1639" t="s">
        <v>8</v>
      </c>
      <c r="O1639" t="s">
        <v>28</v>
      </c>
      <c r="P1639" t="s">
        <v>163</v>
      </c>
      <c r="Q1639" t="s">
        <v>342</v>
      </c>
      <c r="R1639">
        <v>77506</v>
      </c>
      <c r="S1639">
        <v>42156</v>
      </c>
      <c r="T1639">
        <v>42158</v>
      </c>
      <c r="U1639">
        <v>-485.68</v>
      </c>
      <c r="V1639">
        <v>15</v>
      </c>
      <c r="W1639">
        <v>736.86</v>
      </c>
      <c r="X1639">
        <v>86369</v>
      </c>
      <c r="Y1639" t="s">
        <v>3216</v>
      </c>
    </row>
    <row r="1640" spans="1:25" x14ac:dyDescent="0.2">
      <c r="A1640">
        <v>2737</v>
      </c>
      <c r="B1640" t="s">
        <v>2246</v>
      </c>
      <c r="C1640" t="s">
        <v>92</v>
      </c>
      <c r="D1640">
        <v>0.03</v>
      </c>
      <c r="E1640">
        <v>15.31</v>
      </c>
      <c r="F1640">
        <v>8.7799999999999994</v>
      </c>
      <c r="G1640" t="s">
        <v>14</v>
      </c>
      <c r="H1640" t="s">
        <v>3</v>
      </c>
      <c r="I1640" t="s">
        <v>24</v>
      </c>
      <c r="J1640" t="s">
        <v>54</v>
      </c>
      <c r="K1640" t="s">
        <v>49</v>
      </c>
      <c r="L1640" t="s">
        <v>2410</v>
      </c>
      <c r="M1640">
        <v>0.56999999999999995</v>
      </c>
      <c r="N1640" t="s">
        <v>8</v>
      </c>
      <c r="O1640" t="s">
        <v>87</v>
      </c>
      <c r="P1640" t="s">
        <v>609</v>
      </c>
      <c r="Q1640" t="s">
        <v>1922</v>
      </c>
      <c r="R1640">
        <v>5701</v>
      </c>
      <c r="S1640">
        <v>42156</v>
      </c>
      <c r="T1640">
        <v>42157</v>
      </c>
      <c r="U1640">
        <v>-57.56</v>
      </c>
      <c r="V1640">
        <v>12</v>
      </c>
      <c r="W1640">
        <v>194.08</v>
      </c>
      <c r="X1640">
        <v>89019</v>
      </c>
      <c r="Y1640" t="s">
        <v>3218</v>
      </c>
    </row>
    <row r="1641" spans="1:25" x14ac:dyDescent="0.2">
      <c r="A1641">
        <v>2828</v>
      </c>
      <c r="B1641" t="s">
        <v>1235</v>
      </c>
      <c r="C1641" t="s">
        <v>92</v>
      </c>
      <c r="D1641">
        <v>7.0000000000000007E-2</v>
      </c>
      <c r="E1641">
        <v>39.479999999999997</v>
      </c>
      <c r="F1641">
        <v>1.99</v>
      </c>
      <c r="G1641" t="s">
        <v>14</v>
      </c>
      <c r="H1641" t="s">
        <v>70</v>
      </c>
      <c r="I1641" t="s">
        <v>16</v>
      </c>
      <c r="J1641" t="s">
        <v>17</v>
      </c>
      <c r="K1641" t="s">
        <v>18</v>
      </c>
      <c r="L1641" t="s">
        <v>1233</v>
      </c>
      <c r="M1641">
        <v>0.54</v>
      </c>
      <c r="N1641" t="s">
        <v>8</v>
      </c>
      <c r="O1641" t="s">
        <v>35</v>
      </c>
      <c r="P1641" t="s">
        <v>66</v>
      </c>
      <c r="Q1641" t="s">
        <v>1237</v>
      </c>
      <c r="R1641">
        <v>92243</v>
      </c>
      <c r="S1641">
        <v>42156</v>
      </c>
      <c r="T1641">
        <v>42157</v>
      </c>
      <c r="U1641">
        <v>322.25069999999999</v>
      </c>
      <c r="V1641">
        <v>12</v>
      </c>
      <c r="W1641">
        <v>467.03</v>
      </c>
      <c r="X1641">
        <v>87721</v>
      </c>
      <c r="Y1641" t="s">
        <v>3217</v>
      </c>
    </row>
    <row r="1642" spans="1:25" x14ac:dyDescent="0.2">
      <c r="A1642">
        <v>797</v>
      </c>
      <c r="B1642" t="s">
        <v>1500</v>
      </c>
      <c r="C1642" t="s">
        <v>46</v>
      </c>
      <c r="D1642">
        <v>0.04</v>
      </c>
      <c r="E1642">
        <v>9.11</v>
      </c>
      <c r="F1642">
        <v>2.25</v>
      </c>
      <c r="G1642" t="s">
        <v>14</v>
      </c>
      <c r="H1642" t="s">
        <v>70</v>
      </c>
      <c r="I1642" t="s">
        <v>24</v>
      </c>
      <c r="J1642" t="s">
        <v>25</v>
      </c>
      <c r="K1642" t="s">
        <v>26</v>
      </c>
      <c r="L1642" t="s">
        <v>2705</v>
      </c>
      <c r="M1642">
        <v>0.52</v>
      </c>
      <c r="N1642" t="s">
        <v>8</v>
      </c>
      <c r="O1642" t="s">
        <v>35</v>
      </c>
      <c r="P1642" t="s">
        <v>122</v>
      </c>
      <c r="Q1642" t="s">
        <v>1502</v>
      </c>
      <c r="R1642">
        <v>84067</v>
      </c>
      <c r="S1642">
        <v>42156</v>
      </c>
      <c r="T1642">
        <v>42159</v>
      </c>
      <c r="U1642">
        <v>-3.496</v>
      </c>
      <c r="V1642">
        <v>2</v>
      </c>
      <c r="W1642">
        <v>18.59</v>
      </c>
      <c r="X1642">
        <v>86868</v>
      </c>
      <c r="Y1642" t="s">
        <v>3217</v>
      </c>
    </row>
    <row r="1643" spans="1:25" x14ac:dyDescent="0.2">
      <c r="A1643">
        <v>797</v>
      </c>
      <c r="B1643" t="s">
        <v>1500</v>
      </c>
      <c r="C1643" t="s">
        <v>46</v>
      </c>
      <c r="D1643">
        <v>7.0000000000000007E-2</v>
      </c>
      <c r="E1643">
        <v>64.650000000000006</v>
      </c>
      <c r="F1643">
        <v>35</v>
      </c>
      <c r="G1643" t="s">
        <v>14</v>
      </c>
      <c r="H1643" t="s">
        <v>70</v>
      </c>
      <c r="I1643" t="s">
        <v>24</v>
      </c>
      <c r="J1643" t="s">
        <v>54</v>
      </c>
      <c r="K1643" t="s">
        <v>40</v>
      </c>
      <c r="L1643" t="s">
        <v>989</v>
      </c>
      <c r="M1643">
        <v>0.8</v>
      </c>
      <c r="N1643" t="s">
        <v>8</v>
      </c>
      <c r="O1643" t="s">
        <v>35</v>
      </c>
      <c r="P1643" t="s">
        <v>122</v>
      </c>
      <c r="Q1643" t="s">
        <v>1502</v>
      </c>
      <c r="R1643">
        <v>84067</v>
      </c>
      <c r="S1643">
        <v>42156</v>
      </c>
      <c r="T1643">
        <v>42158</v>
      </c>
      <c r="U1643">
        <v>-717.072</v>
      </c>
      <c r="V1643">
        <v>13</v>
      </c>
      <c r="W1643">
        <v>834.08</v>
      </c>
      <c r="X1643">
        <v>86868</v>
      </c>
      <c r="Y1643" t="s">
        <v>3217</v>
      </c>
    </row>
    <row r="1644" spans="1:25" x14ac:dyDescent="0.2">
      <c r="A1644">
        <v>1556</v>
      </c>
      <c r="B1644" t="s">
        <v>2706</v>
      </c>
      <c r="C1644" t="s">
        <v>46</v>
      </c>
      <c r="D1644">
        <v>0.06</v>
      </c>
      <c r="E1644">
        <v>2.89</v>
      </c>
      <c r="F1644">
        <v>0.99</v>
      </c>
      <c r="G1644" t="s">
        <v>14</v>
      </c>
      <c r="H1644" t="s">
        <v>15</v>
      </c>
      <c r="I1644" t="s">
        <v>24</v>
      </c>
      <c r="J1644" t="s">
        <v>128</v>
      </c>
      <c r="K1644" t="s">
        <v>49</v>
      </c>
      <c r="L1644" t="s">
        <v>2707</v>
      </c>
      <c r="M1644">
        <v>0.38</v>
      </c>
      <c r="N1644" t="s">
        <v>8</v>
      </c>
      <c r="O1644" t="s">
        <v>9</v>
      </c>
      <c r="P1644" t="s">
        <v>218</v>
      </c>
      <c r="Q1644" t="s">
        <v>2708</v>
      </c>
      <c r="R1644">
        <v>22304</v>
      </c>
      <c r="S1644">
        <v>42156</v>
      </c>
      <c r="T1644">
        <v>42158</v>
      </c>
      <c r="U1644">
        <v>-2.0097</v>
      </c>
      <c r="V1644">
        <v>6</v>
      </c>
      <c r="W1644">
        <v>16.670000000000002</v>
      </c>
      <c r="X1644">
        <v>87425</v>
      </c>
      <c r="Y1644" t="s">
        <v>3215</v>
      </c>
    </row>
    <row r="1645" spans="1:25" x14ac:dyDescent="0.2">
      <c r="A1645">
        <v>1556</v>
      </c>
      <c r="B1645" t="s">
        <v>2706</v>
      </c>
      <c r="C1645" t="s">
        <v>46</v>
      </c>
      <c r="D1645">
        <v>0.08</v>
      </c>
      <c r="E1645">
        <v>22.84</v>
      </c>
      <c r="F1645">
        <v>11.54</v>
      </c>
      <c r="G1645" t="s">
        <v>14</v>
      </c>
      <c r="H1645" t="s">
        <v>15</v>
      </c>
      <c r="I1645" t="s">
        <v>24</v>
      </c>
      <c r="J1645" t="s">
        <v>64</v>
      </c>
      <c r="K1645" t="s">
        <v>49</v>
      </c>
      <c r="L1645" t="s">
        <v>1817</v>
      </c>
      <c r="M1645">
        <v>0.39</v>
      </c>
      <c r="N1645" t="s">
        <v>8</v>
      </c>
      <c r="O1645" t="s">
        <v>9</v>
      </c>
      <c r="P1645" t="s">
        <v>218</v>
      </c>
      <c r="Q1645" t="s">
        <v>2708</v>
      </c>
      <c r="R1645">
        <v>22304</v>
      </c>
      <c r="S1645">
        <v>42156</v>
      </c>
      <c r="T1645">
        <v>42158</v>
      </c>
      <c r="U1645">
        <v>-477.37200000000001</v>
      </c>
      <c r="V1645">
        <v>9</v>
      </c>
      <c r="W1645">
        <v>195.16</v>
      </c>
      <c r="X1645">
        <v>87425</v>
      </c>
      <c r="Y1645" t="s">
        <v>3215</v>
      </c>
    </row>
    <row r="1646" spans="1:25" x14ac:dyDescent="0.2">
      <c r="A1646">
        <v>1690</v>
      </c>
      <c r="B1646" t="s">
        <v>726</v>
      </c>
      <c r="C1646" t="s">
        <v>46</v>
      </c>
      <c r="D1646">
        <v>0.09</v>
      </c>
      <c r="E1646">
        <v>95.43</v>
      </c>
      <c r="F1646">
        <v>19.989999999999998</v>
      </c>
      <c r="G1646" t="s">
        <v>14</v>
      </c>
      <c r="H1646" t="s">
        <v>70</v>
      </c>
      <c r="I1646" t="s">
        <v>24</v>
      </c>
      <c r="J1646" t="s">
        <v>54</v>
      </c>
      <c r="K1646" t="s">
        <v>49</v>
      </c>
      <c r="L1646" t="s">
        <v>1413</v>
      </c>
      <c r="M1646">
        <v>0.79</v>
      </c>
      <c r="N1646" t="s">
        <v>8</v>
      </c>
      <c r="O1646" t="s">
        <v>87</v>
      </c>
      <c r="P1646" t="s">
        <v>296</v>
      </c>
      <c r="Q1646" t="s">
        <v>728</v>
      </c>
      <c r="R1646">
        <v>17112</v>
      </c>
      <c r="S1646">
        <v>42156</v>
      </c>
      <c r="T1646">
        <v>42157</v>
      </c>
      <c r="U1646">
        <v>-143.23500000000001</v>
      </c>
      <c r="V1646">
        <v>22</v>
      </c>
      <c r="W1646">
        <v>2053.6</v>
      </c>
      <c r="X1646">
        <v>91078</v>
      </c>
      <c r="Y1646" t="s">
        <v>3218</v>
      </c>
    </row>
    <row r="1647" spans="1:25" x14ac:dyDescent="0.2">
      <c r="A1647">
        <v>2443</v>
      </c>
      <c r="B1647" t="s">
        <v>597</v>
      </c>
      <c r="C1647" t="s">
        <v>46</v>
      </c>
      <c r="D1647">
        <v>0.06</v>
      </c>
      <c r="E1647">
        <v>2.2799999999999998</v>
      </c>
      <c r="F1647">
        <v>5.2</v>
      </c>
      <c r="G1647" t="s">
        <v>14</v>
      </c>
      <c r="H1647" t="s">
        <v>70</v>
      </c>
      <c r="I1647" t="s">
        <v>24</v>
      </c>
      <c r="J1647" t="s">
        <v>25</v>
      </c>
      <c r="K1647" t="s">
        <v>26</v>
      </c>
      <c r="L1647" t="s">
        <v>2709</v>
      </c>
      <c r="M1647">
        <v>0.41</v>
      </c>
      <c r="N1647" t="s">
        <v>8</v>
      </c>
      <c r="O1647" t="s">
        <v>9</v>
      </c>
      <c r="P1647" t="s">
        <v>99</v>
      </c>
      <c r="Q1647" t="s">
        <v>104</v>
      </c>
      <c r="R1647">
        <v>33142</v>
      </c>
      <c r="S1647">
        <v>42156</v>
      </c>
      <c r="T1647">
        <v>42158</v>
      </c>
      <c r="U1647">
        <v>-2002.6314</v>
      </c>
      <c r="V1647">
        <v>13</v>
      </c>
      <c r="W1647">
        <v>30.47</v>
      </c>
      <c r="X1647">
        <v>89301</v>
      </c>
      <c r="Y1647" t="s">
        <v>3215</v>
      </c>
    </row>
    <row r="1648" spans="1:25" x14ac:dyDescent="0.2">
      <c r="A1648">
        <v>142</v>
      </c>
      <c r="B1648" t="s">
        <v>2710</v>
      </c>
      <c r="C1648" t="s">
        <v>1</v>
      </c>
      <c r="D1648">
        <v>0.03</v>
      </c>
      <c r="E1648">
        <v>22.84</v>
      </c>
      <c r="F1648">
        <v>11.54</v>
      </c>
      <c r="G1648" t="s">
        <v>14</v>
      </c>
      <c r="H1648" t="s">
        <v>3</v>
      </c>
      <c r="I1648" t="s">
        <v>24</v>
      </c>
      <c r="J1648" t="s">
        <v>64</v>
      </c>
      <c r="K1648" t="s">
        <v>49</v>
      </c>
      <c r="L1648" t="s">
        <v>1817</v>
      </c>
      <c r="M1648">
        <v>0.39</v>
      </c>
      <c r="N1648" t="s">
        <v>8</v>
      </c>
      <c r="O1648" t="s">
        <v>87</v>
      </c>
      <c r="P1648" t="s">
        <v>224</v>
      </c>
      <c r="Q1648" t="s">
        <v>2711</v>
      </c>
      <c r="R1648">
        <v>6401</v>
      </c>
      <c r="S1648">
        <v>42157</v>
      </c>
      <c r="T1648">
        <v>42158</v>
      </c>
      <c r="U1648">
        <v>91.956000000000003</v>
      </c>
      <c r="V1648">
        <v>13</v>
      </c>
      <c r="W1648">
        <v>312.58999999999997</v>
      </c>
      <c r="X1648">
        <v>91087</v>
      </c>
      <c r="Y1648" t="s">
        <v>3218</v>
      </c>
    </row>
    <row r="1649" spans="1:25" x14ac:dyDescent="0.2">
      <c r="A1649">
        <v>144</v>
      </c>
      <c r="B1649" t="s">
        <v>2712</v>
      </c>
      <c r="C1649" t="s">
        <v>1</v>
      </c>
      <c r="D1649">
        <v>0.05</v>
      </c>
      <c r="E1649">
        <v>10.98</v>
      </c>
      <c r="F1649">
        <v>3.37</v>
      </c>
      <c r="G1649" t="s">
        <v>14</v>
      </c>
      <c r="H1649" t="s">
        <v>3</v>
      </c>
      <c r="I1649" t="s">
        <v>24</v>
      </c>
      <c r="J1649" t="s">
        <v>544</v>
      </c>
      <c r="K1649" t="s">
        <v>18</v>
      </c>
      <c r="L1649" t="s">
        <v>2105</v>
      </c>
      <c r="M1649">
        <v>0.56999999999999995</v>
      </c>
      <c r="N1649" t="s">
        <v>8</v>
      </c>
      <c r="O1649" t="s">
        <v>87</v>
      </c>
      <c r="P1649" t="s">
        <v>379</v>
      </c>
      <c r="Q1649" t="s">
        <v>2713</v>
      </c>
      <c r="R1649">
        <v>2664</v>
      </c>
      <c r="S1649">
        <v>42157</v>
      </c>
      <c r="T1649">
        <v>42158</v>
      </c>
      <c r="U1649">
        <v>-2.544</v>
      </c>
      <c r="V1649">
        <v>6</v>
      </c>
      <c r="W1649">
        <v>64.400000000000006</v>
      </c>
      <c r="X1649">
        <v>91087</v>
      </c>
      <c r="Y1649" t="s">
        <v>3218</v>
      </c>
    </row>
    <row r="1650" spans="1:25" x14ac:dyDescent="0.2">
      <c r="A1650">
        <v>1461</v>
      </c>
      <c r="B1650" t="s">
        <v>2714</v>
      </c>
      <c r="C1650" t="s">
        <v>13</v>
      </c>
      <c r="D1650">
        <v>0.05</v>
      </c>
      <c r="E1650">
        <v>12.95</v>
      </c>
      <c r="F1650">
        <v>4.9800000000000004</v>
      </c>
      <c r="G1650" t="s">
        <v>14</v>
      </c>
      <c r="H1650" t="s">
        <v>15</v>
      </c>
      <c r="I1650" t="s">
        <v>24</v>
      </c>
      <c r="J1650" t="s">
        <v>48</v>
      </c>
      <c r="K1650" t="s">
        <v>49</v>
      </c>
      <c r="L1650" t="s">
        <v>2715</v>
      </c>
      <c r="M1650">
        <v>0.4</v>
      </c>
      <c r="N1650" t="s">
        <v>8</v>
      </c>
      <c r="O1650" t="s">
        <v>28</v>
      </c>
      <c r="P1650" t="s">
        <v>29</v>
      </c>
      <c r="Q1650" t="s">
        <v>2005</v>
      </c>
      <c r="R1650">
        <v>47905</v>
      </c>
      <c r="S1650">
        <v>42157</v>
      </c>
      <c r="T1650">
        <v>42159</v>
      </c>
      <c r="U1650">
        <v>134.16825</v>
      </c>
      <c r="V1650">
        <v>19</v>
      </c>
      <c r="W1650">
        <v>252.36</v>
      </c>
      <c r="X1650">
        <v>86397</v>
      </c>
      <c r="Y1650" t="s">
        <v>3216</v>
      </c>
    </row>
    <row r="1651" spans="1:25" x14ac:dyDescent="0.2">
      <c r="A1651">
        <v>1997</v>
      </c>
      <c r="B1651" t="s">
        <v>750</v>
      </c>
      <c r="C1651" t="s">
        <v>23</v>
      </c>
      <c r="D1651">
        <v>0</v>
      </c>
      <c r="E1651">
        <v>24.92</v>
      </c>
      <c r="F1651">
        <v>12.98</v>
      </c>
      <c r="G1651" t="s">
        <v>14</v>
      </c>
      <c r="H1651" t="s">
        <v>15</v>
      </c>
      <c r="I1651" t="s">
        <v>24</v>
      </c>
      <c r="J1651" t="s">
        <v>48</v>
      </c>
      <c r="K1651" t="s">
        <v>49</v>
      </c>
      <c r="L1651" t="s">
        <v>1707</v>
      </c>
      <c r="M1651">
        <v>0.39</v>
      </c>
      <c r="N1651" t="s">
        <v>8</v>
      </c>
      <c r="O1651" t="s">
        <v>9</v>
      </c>
      <c r="P1651" t="s">
        <v>247</v>
      </c>
      <c r="Q1651" t="s">
        <v>248</v>
      </c>
      <c r="R1651">
        <v>29915</v>
      </c>
      <c r="S1651">
        <v>42157</v>
      </c>
      <c r="T1651">
        <v>42157</v>
      </c>
      <c r="U1651">
        <v>-23.155999999999999</v>
      </c>
      <c r="V1651">
        <v>1</v>
      </c>
      <c r="W1651">
        <v>32.659999999999997</v>
      </c>
      <c r="X1651">
        <v>90335</v>
      </c>
      <c r="Y1651" t="s">
        <v>3215</v>
      </c>
    </row>
    <row r="1652" spans="1:25" x14ac:dyDescent="0.2">
      <c r="A1652">
        <v>2334</v>
      </c>
      <c r="B1652" t="s">
        <v>2014</v>
      </c>
      <c r="C1652" t="s">
        <v>23</v>
      </c>
      <c r="D1652">
        <v>0.06</v>
      </c>
      <c r="E1652">
        <v>3.74</v>
      </c>
      <c r="F1652">
        <v>0.94</v>
      </c>
      <c r="G1652" t="s">
        <v>14</v>
      </c>
      <c r="H1652" t="s">
        <v>47</v>
      </c>
      <c r="I1652" t="s">
        <v>24</v>
      </c>
      <c r="J1652" t="s">
        <v>152</v>
      </c>
      <c r="K1652" t="s">
        <v>26</v>
      </c>
      <c r="L1652" t="s">
        <v>2716</v>
      </c>
      <c r="M1652">
        <v>0.83</v>
      </c>
      <c r="N1652" t="s">
        <v>8</v>
      </c>
      <c r="O1652" t="s">
        <v>28</v>
      </c>
      <c r="P1652" t="s">
        <v>333</v>
      </c>
      <c r="Q1652" t="s">
        <v>2015</v>
      </c>
      <c r="R1652">
        <v>53220</v>
      </c>
      <c r="S1652">
        <v>42157</v>
      </c>
      <c r="T1652">
        <v>42164</v>
      </c>
      <c r="U1652">
        <v>-7.6849999999999996</v>
      </c>
      <c r="V1652">
        <v>12</v>
      </c>
      <c r="W1652">
        <v>44.75</v>
      </c>
      <c r="X1652">
        <v>89610</v>
      </c>
      <c r="Y1652" t="s">
        <v>3216</v>
      </c>
    </row>
    <row r="1653" spans="1:25" x14ac:dyDescent="0.2">
      <c r="A1653">
        <v>210</v>
      </c>
      <c r="B1653" t="s">
        <v>555</v>
      </c>
      <c r="C1653" t="s">
        <v>92</v>
      </c>
      <c r="D1653">
        <v>0.09</v>
      </c>
      <c r="E1653">
        <v>5.4</v>
      </c>
      <c r="F1653">
        <v>7.78</v>
      </c>
      <c r="G1653" t="s">
        <v>63</v>
      </c>
      <c r="H1653" t="s">
        <v>47</v>
      </c>
      <c r="I1653" t="s">
        <v>24</v>
      </c>
      <c r="J1653" t="s">
        <v>48</v>
      </c>
      <c r="K1653" t="s">
        <v>49</v>
      </c>
      <c r="L1653" t="s">
        <v>1460</v>
      </c>
      <c r="M1653">
        <v>0.37</v>
      </c>
      <c r="N1653" t="s">
        <v>8</v>
      </c>
      <c r="O1653" t="s">
        <v>87</v>
      </c>
      <c r="P1653" t="s">
        <v>88</v>
      </c>
      <c r="Q1653" t="s">
        <v>557</v>
      </c>
      <c r="R1653">
        <v>12180</v>
      </c>
      <c r="S1653">
        <v>42157</v>
      </c>
      <c r="T1653">
        <v>42157</v>
      </c>
      <c r="U1653">
        <v>-21.487749999999998</v>
      </c>
      <c r="V1653">
        <v>4</v>
      </c>
      <c r="W1653">
        <v>27.3</v>
      </c>
      <c r="X1653">
        <v>85966</v>
      </c>
      <c r="Y1653" t="s">
        <v>3218</v>
      </c>
    </row>
    <row r="1654" spans="1:25" x14ac:dyDescent="0.2">
      <c r="A1654">
        <v>210</v>
      </c>
      <c r="B1654" t="s">
        <v>555</v>
      </c>
      <c r="C1654" t="s">
        <v>92</v>
      </c>
      <c r="D1654">
        <v>0.02</v>
      </c>
      <c r="E1654">
        <v>20.28</v>
      </c>
      <c r="F1654">
        <v>6.68</v>
      </c>
      <c r="G1654" t="s">
        <v>14</v>
      </c>
      <c r="H1654" t="s">
        <v>47</v>
      </c>
      <c r="I1654" t="s">
        <v>4</v>
      </c>
      <c r="J1654" t="s">
        <v>102</v>
      </c>
      <c r="K1654" t="s">
        <v>49</v>
      </c>
      <c r="L1654" t="s">
        <v>2717</v>
      </c>
      <c r="M1654">
        <v>0.53</v>
      </c>
      <c r="N1654" t="s">
        <v>8</v>
      </c>
      <c r="O1654" t="s">
        <v>87</v>
      </c>
      <c r="P1654" t="s">
        <v>88</v>
      </c>
      <c r="Q1654" t="s">
        <v>557</v>
      </c>
      <c r="R1654">
        <v>12180</v>
      </c>
      <c r="S1654">
        <v>42157</v>
      </c>
      <c r="T1654">
        <v>42157</v>
      </c>
      <c r="U1654">
        <v>44.677500000000002</v>
      </c>
      <c r="V1654">
        <v>3</v>
      </c>
      <c r="W1654">
        <v>64.75</v>
      </c>
      <c r="X1654">
        <v>85966</v>
      </c>
      <c r="Y1654" t="s">
        <v>3218</v>
      </c>
    </row>
    <row r="1655" spans="1:25" x14ac:dyDescent="0.2">
      <c r="A1655">
        <v>210</v>
      </c>
      <c r="B1655" t="s">
        <v>555</v>
      </c>
      <c r="C1655" t="s">
        <v>92</v>
      </c>
      <c r="D1655">
        <v>0</v>
      </c>
      <c r="E1655">
        <v>11.55</v>
      </c>
      <c r="F1655">
        <v>2.36</v>
      </c>
      <c r="G1655" t="s">
        <v>14</v>
      </c>
      <c r="H1655" t="s">
        <v>47</v>
      </c>
      <c r="I1655" t="s">
        <v>24</v>
      </c>
      <c r="J1655" t="s">
        <v>25</v>
      </c>
      <c r="K1655" t="s">
        <v>26</v>
      </c>
      <c r="L1655" t="s">
        <v>356</v>
      </c>
      <c r="M1655">
        <v>0.55000000000000004</v>
      </c>
      <c r="N1655" t="s">
        <v>8</v>
      </c>
      <c r="O1655" t="s">
        <v>87</v>
      </c>
      <c r="P1655" t="s">
        <v>88</v>
      </c>
      <c r="Q1655" t="s">
        <v>557</v>
      </c>
      <c r="R1655">
        <v>12180</v>
      </c>
      <c r="S1655">
        <v>42157</v>
      </c>
      <c r="T1655">
        <v>42158</v>
      </c>
      <c r="U1655">
        <v>23.594999999999999</v>
      </c>
      <c r="V1655">
        <v>5</v>
      </c>
      <c r="W1655">
        <v>62.98</v>
      </c>
      <c r="X1655">
        <v>85966</v>
      </c>
      <c r="Y1655" t="s">
        <v>3218</v>
      </c>
    </row>
    <row r="1656" spans="1:25" x14ac:dyDescent="0.2">
      <c r="A1656">
        <v>211</v>
      </c>
      <c r="B1656" t="s">
        <v>238</v>
      </c>
      <c r="C1656" t="s">
        <v>92</v>
      </c>
      <c r="D1656">
        <v>0.05</v>
      </c>
      <c r="E1656">
        <v>2.08</v>
      </c>
      <c r="F1656">
        <v>2.56</v>
      </c>
      <c r="G1656" t="s">
        <v>14</v>
      </c>
      <c r="H1656" t="s">
        <v>47</v>
      </c>
      <c r="I1656" t="s">
        <v>24</v>
      </c>
      <c r="J1656" t="s">
        <v>544</v>
      </c>
      <c r="K1656" t="s">
        <v>18</v>
      </c>
      <c r="L1656" t="s">
        <v>1143</v>
      </c>
      <c r="M1656">
        <v>0.55000000000000004</v>
      </c>
      <c r="N1656" t="s">
        <v>8</v>
      </c>
      <c r="O1656" t="s">
        <v>87</v>
      </c>
      <c r="P1656" t="s">
        <v>88</v>
      </c>
      <c r="Q1656" t="s">
        <v>239</v>
      </c>
      <c r="R1656">
        <v>13501</v>
      </c>
      <c r="S1656">
        <v>42157</v>
      </c>
      <c r="T1656">
        <v>42158</v>
      </c>
      <c r="U1656">
        <v>-36.25</v>
      </c>
      <c r="V1656">
        <v>20</v>
      </c>
      <c r="W1656">
        <v>42.29</v>
      </c>
      <c r="X1656">
        <v>85966</v>
      </c>
      <c r="Y1656" t="s">
        <v>3218</v>
      </c>
    </row>
    <row r="1657" spans="1:25" x14ac:dyDescent="0.2">
      <c r="A1657">
        <v>3374</v>
      </c>
      <c r="B1657" t="s">
        <v>2718</v>
      </c>
      <c r="C1657" t="s">
        <v>92</v>
      </c>
      <c r="D1657">
        <v>0.01</v>
      </c>
      <c r="E1657">
        <v>179.29</v>
      </c>
      <c r="F1657">
        <v>29.21</v>
      </c>
      <c r="G1657" t="s">
        <v>2</v>
      </c>
      <c r="H1657" t="s">
        <v>70</v>
      </c>
      <c r="I1657" t="s">
        <v>4</v>
      </c>
      <c r="J1657" t="s">
        <v>5</v>
      </c>
      <c r="K1657" t="s">
        <v>6</v>
      </c>
      <c r="L1657" t="s">
        <v>519</v>
      </c>
      <c r="M1657">
        <v>0.76</v>
      </c>
      <c r="N1657" t="s">
        <v>8</v>
      </c>
      <c r="O1657" t="s">
        <v>87</v>
      </c>
      <c r="P1657" t="s">
        <v>394</v>
      </c>
      <c r="Q1657" t="s">
        <v>2719</v>
      </c>
      <c r="R1657">
        <v>21113</v>
      </c>
      <c r="S1657">
        <v>42157</v>
      </c>
      <c r="T1657">
        <v>42159</v>
      </c>
      <c r="U1657">
        <v>66.362219999999994</v>
      </c>
      <c r="V1657">
        <v>8</v>
      </c>
      <c r="W1657">
        <v>1487.9</v>
      </c>
      <c r="X1657">
        <v>87473</v>
      </c>
      <c r="Y1657" t="s">
        <v>3218</v>
      </c>
    </row>
    <row r="1658" spans="1:25" x14ac:dyDescent="0.2">
      <c r="A1658">
        <v>1170</v>
      </c>
      <c r="B1658" t="s">
        <v>2720</v>
      </c>
      <c r="C1658" t="s">
        <v>46</v>
      </c>
      <c r="D1658">
        <v>0.09</v>
      </c>
      <c r="E1658">
        <v>9.7799999999999994</v>
      </c>
      <c r="F1658">
        <v>1.39</v>
      </c>
      <c r="G1658" t="s">
        <v>14</v>
      </c>
      <c r="H1658" t="s">
        <v>15</v>
      </c>
      <c r="I1658" t="s">
        <v>24</v>
      </c>
      <c r="J1658" t="s">
        <v>321</v>
      </c>
      <c r="K1658" t="s">
        <v>49</v>
      </c>
      <c r="L1658" t="s">
        <v>1487</v>
      </c>
      <c r="M1658">
        <v>0.39</v>
      </c>
      <c r="N1658" t="s">
        <v>8</v>
      </c>
      <c r="O1658" t="s">
        <v>87</v>
      </c>
      <c r="P1658" t="s">
        <v>1584</v>
      </c>
      <c r="Q1658" t="s">
        <v>2701</v>
      </c>
      <c r="R1658">
        <v>19711</v>
      </c>
      <c r="S1658">
        <v>42157</v>
      </c>
      <c r="T1658">
        <v>42158</v>
      </c>
      <c r="U1658">
        <v>125.20740000000001</v>
      </c>
      <c r="V1658">
        <v>19</v>
      </c>
      <c r="W1658">
        <v>181.46</v>
      </c>
      <c r="X1658">
        <v>87520</v>
      </c>
      <c r="Y1658" t="s">
        <v>3218</v>
      </c>
    </row>
    <row r="1659" spans="1:25" x14ac:dyDescent="0.2">
      <c r="A1659">
        <v>1170</v>
      </c>
      <c r="B1659" t="s">
        <v>2720</v>
      </c>
      <c r="C1659" t="s">
        <v>46</v>
      </c>
      <c r="D1659">
        <v>0</v>
      </c>
      <c r="E1659">
        <v>200.99</v>
      </c>
      <c r="F1659">
        <v>8.08</v>
      </c>
      <c r="G1659" t="s">
        <v>14</v>
      </c>
      <c r="H1659" t="s">
        <v>15</v>
      </c>
      <c r="I1659" t="s">
        <v>16</v>
      </c>
      <c r="J1659" t="s">
        <v>111</v>
      </c>
      <c r="K1659" t="s">
        <v>49</v>
      </c>
      <c r="L1659" t="s">
        <v>2721</v>
      </c>
      <c r="M1659">
        <v>0.59</v>
      </c>
      <c r="N1659" t="s">
        <v>8</v>
      </c>
      <c r="O1659" t="s">
        <v>87</v>
      </c>
      <c r="P1659" t="s">
        <v>1584</v>
      </c>
      <c r="Q1659" t="s">
        <v>2701</v>
      </c>
      <c r="R1659">
        <v>19711</v>
      </c>
      <c r="S1659">
        <v>42157</v>
      </c>
      <c r="T1659">
        <v>42159</v>
      </c>
      <c r="U1659">
        <v>281.53440000000001</v>
      </c>
      <c r="V1659">
        <v>6</v>
      </c>
      <c r="W1659">
        <v>1076.3</v>
      </c>
      <c r="X1659">
        <v>87520</v>
      </c>
      <c r="Y1659" t="s">
        <v>3218</v>
      </c>
    </row>
    <row r="1660" spans="1:25" x14ac:dyDescent="0.2">
      <c r="A1660">
        <v>2487</v>
      </c>
      <c r="B1660" t="s">
        <v>2722</v>
      </c>
      <c r="C1660" t="s">
        <v>46</v>
      </c>
      <c r="D1660">
        <v>0.02</v>
      </c>
      <c r="E1660">
        <v>136.97999999999999</v>
      </c>
      <c r="F1660">
        <v>24.49</v>
      </c>
      <c r="G1660" t="s">
        <v>63</v>
      </c>
      <c r="H1660" t="s">
        <v>3</v>
      </c>
      <c r="I1660" t="s">
        <v>4</v>
      </c>
      <c r="J1660" t="s">
        <v>102</v>
      </c>
      <c r="K1660" t="s">
        <v>40</v>
      </c>
      <c r="L1660" t="s">
        <v>405</v>
      </c>
      <c r="M1660">
        <v>0.59</v>
      </c>
      <c r="N1660" t="s">
        <v>8</v>
      </c>
      <c r="O1660" t="s">
        <v>9</v>
      </c>
      <c r="P1660" t="s">
        <v>51</v>
      </c>
      <c r="Q1660" t="s">
        <v>2723</v>
      </c>
      <c r="R1660">
        <v>30084</v>
      </c>
      <c r="S1660">
        <v>42157</v>
      </c>
      <c r="T1660">
        <v>42158</v>
      </c>
      <c r="U1660">
        <v>88.56</v>
      </c>
      <c r="V1660">
        <v>8</v>
      </c>
      <c r="W1660">
        <v>1140.95</v>
      </c>
      <c r="X1660">
        <v>91417</v>
      </c>
      <c r="Y1660" t="s">
        <v>3215</v>
      </c>
    </row>
    <row r="1661" spans="1:25" x14ac:dyDescent="0.2">
      <c r="A1661">
        <v>1389</v>
      </c>
      <c r="B1661" t="s">
        <v>745</v>
      </c>
      <c r="C1661" t="s">
        <v>13</v>
      </c>
      <c r="D1661">
        <v>0.09</v>
      </c>
      <c r="E1661">
        <v>2.61</v>
      </c>
      <c r="F1661">
        <v>0.5</v>
      </c>
      <c r="G1661" t="s">
        <v>14</v>
      </c>
      <c r="H1661" t="s">
        <v>15</v>
      </c>
      <c r="I1661" t="s">
        <v>24</v>
      </c>
      <c r="J1661" t="s">
        <v>128</v>
      </c>
      <c r="K1661" t="s">
        <v>49</v>
      </c>
      <c r="L1661" t="s">
        <v>1343</v>
      </c>
      <c r="M1661">
        <v>0.39</v>
      </c>
      <c r="N1661" t="s">
        <v>8</v>
      </c>
      <c r="O1661" t="s">
        <v>35</v>
      </c>
      <c r="P1661" t="s">
        <v>66</v>
      </c>
      <c r="Q1661" t="s">
        <v>747</v>
      </c>
      <c r="R1661">
        <v>94025</v>
      </c>
      <c r="S1661">
        <v>42158</v>
      </c>
      <c r="T1661">
        <v>42160</v>
      </c>
      <c r="U1661">
        <v>29.380199999999999</v>
      </c>
      <c r="V1661">
        <v>17</v>
      </c>
      <c r="W1661">
        <v>42.58</v>
      </c>
      <c r="X1661">
        <v>88729</v>
      </c>
      <c r="Y1661" t="s">
        <v>3217</v>
      </c>
    </row>
    <row r="1662" spans="1:25" x14ac:dyDescent="0.2">
      <c r="A1662">
        <v>87</v>
      </c>
      <c r="B1662" t="s">
        <v>1762</v>
      </c>
      <c r="C1662" t="s">
        <v>23</v>
      </c>
      <c r="D1662">
        <v>0.05</v>
      </c>
      <c r="E1662">
        <v>161.55000000000001</v>
      </c>
      <c r="F1662">
        <v>19.989999999999998</v>
      </c>
      <c r="G1662" t="s">
        <v>14</v>
      </c>
      <c r="H1662" t="s">
        <v>70</v>
      </c>
      <c r="I1662" t="s">
        <v>24</v>
      </c>
      <c r="J1662" t="s">
        <v>54</v>
      </c>
      <c r="K1662" t="s">
        <v>49</v>
      </c>
      <c r="L1662" t="s">
        <v>55</v>
      </c>
      <c r="M1662">
        <v>0.66</v>
      </c>
      <c r="N1662" t="s">
        <v>8</v>
      </c>
      <c r="O1662" t="s">
        <v>35</v>
      </c>
      <c r="P1662" t="s">
        <v>66</v>
      </c>
      <c r="Q1662" t="s">
        <v>1763</v>
      </c>
      <c r="R1662">
        <v>95687</v>
      </c>
      <c r="S1662">
        <v>42158</v>
      </c>
      <c r="T1662">
        <v>42163</v>
      </c>
      <c r="U1662">
        <v>1892.424</v>
      </c>
      <c r="V1662">
        <v>19</v>
      </c>
      <c r="W1662">
        <v>3127.69</v>
      </c>
      <c r="X1662">
        <v>90596</v>
      </c>
      <c r="Y1662" t="s">
        <v>3217</v>
      </c>
    </row>
    <row r="1663" spans="1:25" x14ac:dyDescent="0.2">
      <c r="A1663">
        <v>2268</v>
      </c>
      <c r="B1663" t="s">
        <v>2724</v>
      </c>
      <c r="C1663" t="s">
        <v>23</v>
      </c>
      <c r="D1663">
        <v>0.08</v>
      </c>
      <c r="E1663">
        <v>259.70999999999998</v>
      </c>
      <c r="F1663">
        <v>66.67</v>
      </c>
      <c r="G1663" t="s">
        <v>2</v>
      </c>
      <c r="H1663" t="s">
        <v>3</v>
      </c>
      <c r="I1663" t="s">
        <v>4</v>
      </c>
      <c r="J1663" t="s">
        <v>5</v>
      </c>
      <c r="K1663" t="s">
        <v>6</v>
      </c>
      <c r="L1663" t="s">
        <v>1002</v>
      </c>
      <c r="M1663">
        <v>0.61</v>
      </c>
      <c r="N1663" t="s">
        <v>8</v>
      </c>
      <c r="O1663" t="s">
        <v>9</v>
      </c>
      <c r="P1663" t="s">
        <v>99</v>
      </c>
      <c r="Q1663" t="s">
        <v>2725</v>
      </c>
      <c r="R1663">
        <v>34639</v>
      </c>
      <c r="S1663">
        <v>42158</v>
      </c>
      <c r="T1663">
        <v>42162</v>
      </c>
      <c r="U1663">
        <v>138.22200000000001</v>
      </c>
      <c r="V1663">
        <v>17</v>
      </c>
      <c r="W1663">
        <v>4086.5</v>
      </c>
      <c r="X1663">
        <v>89571</v>
      </c>
      <c r="Y1663" t="s">
        <v>3215</v>
      </c>
    </row>
    <row r="1664" spans="1:25" x14ac:dyDescent="0.2">
      <c r="A1664">
        <v>1357</v>
      </c>
      <c r="B1664" t="s">
        <v>2726</v>
      </c>
      <c r="C1664" t="s">
        <v>92</v>
      </c>
      <c r="D1664">
        <v>0.03</v>
      </c>
      <c r="E1664">
        <v>125.99</v>
      </c>
      <c r="F1664">
        <v>7.69</v>
      </c>
      <c r="G1664" t="s">
        <v>14</v>
      </c>
      <c r="H1664" t="s">
        <v>47</v>
      </c>
      <c r="I1664" t="s">
        <v>16</v>
      </c>
      <c r="J1664" t="s">
        <v>111</v>
      </c>
      <c r="K1664" t="s">
        <v>49</v>
      </c>
      <c r="L1664" t="s">
        <v>1025</v>
      </c>
      <c r="M1664">
        <v>0.57999999999999996</v>
      </c>
      <c r="N1664" t="s">
        <v>8</v>
      </c>
      <c r="O1664" t="s">
        <v>28</v>
      </c>
      <c r="P1664" t="s">
        <v>163</v>
      </c>
      <c r="Q1664" t="s">
        <v>2727</v>
      </c>
      <c r="R1664">
        <v>78596</v>
      </c>
      <c r="S1664">
        <v>42158</v>
      </c>
      <c r="T1664">
        <v>42160</v>
      </c>
      <c r="U1664">
        <v>500.95800000000003</v>
      </c>
      <c r="V1664">
        <v>9</v>
      </c>
      <c r="W1664">
        <v>981.65</v>
      </c>
      <c r="X1664">
        <v>88184</v>
      </c>
      <c r="Y1664" t="s">
        <v>3216</v>
      </c>
    </row>
    <row r="1665" spans="1:25" x14ac:dyDescent="0.2">
      <c r="A1665">
        <v>1737</v>
      </c>
      <c r="B1665" t="s">
        <v>2728</v>
      </c>
      <c r="C1665" t="s">
        <v>46</v>
      </c>
      <c r="D1665">
        <v>0.09</v>
      </c>
      <c r="E1665">
        <v>30.93</v>
      </c>
      <c r="F1665">
        <v>3.92</v>
      </c>
      <c r="G1665" t="s">
        <v>14</v>
      </c>
      <c r="H1665" t="s">
        <v>70</v>
      </c>
      <c r="I1665" t="s">
        <v>4</v>
      </c>
      <c r="J1665" t="s">
        <v>102</v>
      </c>
      <c r="K1665" t="s">
        <v>18</v>
      </c>
      <c r="L1665" t="s">
        <v>1627</v>
      </c>
      <c r="M1665">
        <v>0.44</v>
      </c>
      <c r="N1665" t="s">
        <v>8</v>
      </c>
      <c r="O1665" t="s">
        <v>9</v>
      </c>
      <c r="P1665" t="s">
        <v>73</v>
      </c>
      <c r="Q1665" t="s">
        <v>1530</v>
      </c>
      <c r="R1665">
        <v>27529</v>
      </c>
      <c r="S1665">
        <v>42158</v>
      </c>
      <c r="T1665">
        <v>42160</v>
      </c>
      <c r="U1665">
        <v>-130.42400000000001</v>
      </c>
      <c r="V1665">
        <v>16</v>
      </c>
      <c r="W1665">
        <v>451.83</v>
      </c>
      <c r="X1665">
        <v>85866</v>
      </c>
      <c r="Y1665" t="s">
        <v>3215</v>
      </c>
    </row>
    <row r="1666" spans="1:25" x14ac:dyDescent="0.2">
      <c r="A1666">
        <v>1737</v>
      </c>
      <c r="B1666" t="s">
        <v>2728</v>
      </c>
      <c r="C1666" t="s">
        <v>46</v>
      </c>
      <c r="D1666">
        <v>0.03</v>
      </c>
      <c r="E1666">
        <v>1.68</v>
      </c>
      <c r="F1666">
        <v>0.7</v>
      </c>
      <c r="G1666" t="s">
        <v>63</v>
      </c>
      <c r="H1666" t="s">
        <v>70</v>
      </c>
      <c r="I1666" t="s">
        <v>24</v>
      </c>
      <c r="J1666" t="s">
        <v>25</v>
      </c>
      <c r="K1666" t="s">
        <v>26</v>
      </c>
      <c r="L1666" t="s">
        <v>2729</v>
      </c>
      <c r="M1666">
        <v>0.6</v>
      </c>
      <c r="N1666" t="s">
        <v>8</v>
      </c>
      <c r="O1666" t="s">
        <v>9</v>
      </c>
      <c r="P1666" t="s">
        <v>73</v>
      </c>
      <c r="Q1666" t="s">
        <v>1530</v>
      </c>
      <c r="R1666">
        <v>27529</v>
      </c>
      <c r="S1666">
        <v>42158</v>
      </c>
      <c r="T1666">
        <v>42160</v>
      </c>
      <c r="U1666">
        <v>-106.42100000000001</v>
      </c>
      <c r="V1666">
        <v>11</v>
      </c>
      <c r="W1666">
        <v>20.239999999999998</v>
      </c>
      <c r="X1666">
        <v>85866</v>
      </c>
      <c r="Y1666" t="s">
        <v>3215</v>
      </c>
    </row>
    <row r="1667" spans="1:25" x14ac:dyDescent="0.2">
      <c r="A1667">
        <v>1998</v>
      </c>
      <c r="B1667" t="s">
        <v>2730</v>
      </c>
      <c r="C1667" t="s">
        <v>46</v>
      </c>
      <c r="D1667">
        <v>0.06</v>
      </c>
      <c r="E1667">
        <v>4.42</v>
      </c>
      <c r="F1667">
        <v>4.99</v>
      </c>
      <c r="G1667" t="s">
        <v>14</v>
      </c>
      <c r="H1667" t="s">
        <v>70</v>
      </c>
      <c r="I1667" t="s">
        <v>24</v>
      </c>
      <c r="J1667" t="s">
        <v>321</v>
      </c>
      <c r="K1667" t="s">
        <v>49</v>
      </c>
      <c r="L1667" t="s">
        <v>2048</v>
      </c>
      <c r="M1667">
        <v>0.38</v>
      </c>
      <c r="N1667" t="s">
        <v>8</v>
      </c>
      <c r="O1667" t="s">
        <v>87</v>
      </c>
      <c r="P1667" t="s">
        <v>88</v>
      </c>
      <c r="Q1667" t="s">
        <v>2731</v>
      </c>
      <c r="R1667">
        <v>11758</v>
      </c>
      <c r="S1667">
        <v>42158</v>
      </c>
      <c r="T1667">
        <v>42160</v>
      </c>
      <c r="U1667">
        <v>-10.435</v>
      </c>
      <c r="V1667">
        <v>3</v>
      </c>
      <c r="W1667">
        <v>14.85</v>
      </c>
      <c r="X1667">
        <v>90568</v>
      </c>
      <c r="Y1667" t="s">
        <v>3218</v>
      </c>
    </row>
    <row r="1668" spans="1:25" x14ac:dyDescent="0.2">
      <c r="A1668">
        <v>3151</v>
      </c>
      <c r="B1668" t="s">
        <v>929</v>
      </c>
      <c r="C1668" t="s">
        <v>46</v>
      </c>
      <c r="D1668">
        <v>0.01</v>
      </c>
      <c r="E1668">
        <v>145.97999999999999</v>
      </c>
      <c r="F1668">
        <v>46.2</v>
      </c>
      <c r="G1668" t="s">
        <v>2</v>
      </c>
      <c r="H1668" t="s">
        <v>70</v>
      </c>
      <c r="I1668" t="s">
        <v>4</v>
      </c>
      <c r="J1668" t="s">
        <v>5</v>
      </c>
      <c r="K1668" t="s">
        <v>6</v>
      </c>
      <c r="L1668" t="s">
        <v>2732</v>
      </c>
      <c r="M1668">
        <v>0.69</v>
      </c>
      <c r="N1668" t="s">
        <v>8</v>
      </c>
      <c r="O1668" t="s">
        <v>35</v>
      </c>
      <c r="P1668" t="s">
        <v>66</v>
      </c>
      <c r="Q1668" t="s">
        <v>930</v>
      </c>
      <c r="R1668">
        <v>92277</v>
      </c>
      <c r="S1668">
        <v>42158</v>
      </c>
      <c r="T1668">
        <v>42158</v>
      </c>
      <c r="U1668">
        <v>-134.512</v>
      </c>
      <c r="V1668">
        <v>9</v>
      </c>
      <c r="W1668">
        <v>1370.79</v>
      </c>
      <c r="X1668">
        <v>88543</v>
      </c>
      <c r="Y1668" t="s">
        <v>3217</v>
      </c>
    </row>
    <row r="1669" spans="1:25" x14ac:dyDescent="0.2">
      <c r="A1669">
        <v>754</v>
      </c>
      <c r="B1669" t="s">
        <v>2126</v>
      </c>
      <c r="C1669" t="s">
        <v>13</v>
      </c>
      <c r="D1669">
        <v>0.06</v>
      </c>
      <c r="E1669">
        <v>218.75</v>
      </c>
      <c r="F1669">
        <v>69.64</v>
      </c>
      <c r="G1669" t="s">
        <v>2</v>
      </c>
      <c r="H1669" t="s">
        <v>70</v>
      </c>
      <c r="I1669" t="s">
        <v>4</v>
      </c>
      <c r="J1669" t="s">
        <v>5</v>
      </c>
      <c r="K1669" t="s">
        <v>6</v>
      </c>
      <c r="L1669" t="s">
        <v>850</v>
      </c>
      <c r="M1669">
        <v>0.77</v>
      </c>
      <c r="N1669" t="s">
        <v>8</v>
      </c>
      <c r="O1669" t="s">
        <v>35</v>
      </c>
      <c r="P1669" t="s">
        <v>564</v>
      </c>
      <c r="Q1669" t="s">
        <v>2128</v>
      </c>
      <c r="R1669">
        <v>86314</v>
      </c>
      <c r="S1669">
        <v>42159</v>
      </c>
      <c r="T1669">
        <v>42160</v>
      </c>
      <c r="U1669">
        <v>-453.2</v>
      </c>
      <c r="V1669">
        <v>4</v>
      </c>
      <c r="W1669">
        <v>905.4</v>
      </c>
      <c r="X1669">
        <v>90437</v>
      </c>
      <c r="Y1669" t="s">
        <v>3217</v>
      </c>
    </row>
    <row r="1670" spans="1:25" x14ac:dyDescent="0.2">
      <c r="A1670">
        <v>1233</v>
      </c>
      <c r="B1670" t="s">
        <v>2073</v>
      </c>
      <c r="C1670" t="s">
        <v>13</v>
      </c>
      <c r="D1670">
        <v>0.09</v>
      </c>
      <c r="E1670">
        <v>99.99</v>
      </c>
      <c r="F1670">
        <v>19.989999999999998</v>
      </c>
      <c r="G1670" t="s">
        <v>14</v>
      </c>
      <c r="H1670" t="s">
        <v>15</v>
      </c>
      <c r="I1670" t="s">
        <v>16</v>
      </c>
      <c r="J1670" t="s">
        <v>17</v>
      </c>
      <c r="K1670" t="s">
        <v>49</v>
      </c>
      <c r="L1670" t="s">
        <v>1556</v>
      </c>
      <c r="M1670">
        <v>0.52</v>
      </c>
      <c r="N1670" t="s">
        <v>8</v>
      </c>
      <c r="O1670" t="s">
        <v>28</v>
      </c>
      <c r="P1670" t="s">
        <v>163</v>
      </c>
      <c r="Q1670" t="s">
        <v>2074</v>
      </c>
      <c r="R1670">
        <v>75028</v>
      </c>
      <c r="S1670">
        <v>42159</v>
      </c>
      <c r="T1670">
        <v>42161</v>
      </c>
      <c r="U1670">
        <v>-161.47499999999999</v>
      </c>
      <c r="V1670">
        <v>1</v>
      </c>
      <c r="W1670">
        <v>97.65</v>
      </c>
      <c r="X1670">
        <v>89376</v>
      </c>
      <c r="Y1670" t="s">
        <v>3216</v>
      </c>
    </row>
    <row r="1671" spans="1:25" x14ac:dyDescent="0.2">
      <c r="A1671">
        <v>1233</v>
      </c>
      <c r="B1671" t="s">
        <v>2073</v>
      </c>
      <c r="C1671" t="s">
        <v>13</v>
      </c>
      <c r="D1671">
        <v>0.04</v>
      </c>
      <c r="E1671">
        <v>205.99</v>
      </c>
      <c r="F1671">
        <v>5.26</v>
      </c>
      <c r="G1671" t="s">
        <v>14</v>
      </c>
      <c r="H1671" t="s">
        <v>15</v>
      </c>
      <c r="I1671" t="s">
        <v>16</v>
      </c>
      <c r="J1671" t="s">
        <v>111</v>
      </c>
      <c r="K1671" t="s">
        <v>49</v>
      </c>
      <c r="L1671" t="s">
        <v>1528</v>
      </c>
      <c r="M1671">
        <v>0.56000000000000005</v>
      </c>
      <c r="N1671" t="s">
        <v>8</v>
      </c>
      <c r="O1671" t="s">
        <v>28</v>
      </c>
      <c r="P1671" t="s">
        <v>163</v>
      </c>
      <c r="Q1671" t="s">
        <v>2074</v>
      </c>
      <c r="R1671">
        <v>75028</v>
      </c>
      <c r="S1671">
        <v>42159</v>
      </c>
      <c r="T1671">
        <v>42160</v>
      </c>
      <c r="U1671">
        <v>-0.81399999999999995</v>
      </c>
      <c r="V1671">
        <v>6</v>
      </c>
      <c r="W1671">
        <v>1018.61</v>
      </c>
      <c r="X1671">
        <v>89376</v>
      </c>
      <c r="Y1671" t="s">
        <v>3216</v>
      </c>
    </row>
    <row r="1672" spans="1:25" x14ac:dyDescent="0.2">
      <c r="A1672">
        <v>3238</v>
      </c>
      <c r="B1672" t="s">
        <v>2733</v>
      </c>
      <c r="C1672" t="s">
        <v>23</v>
      </c>
      <c r="D1672">
        <v>0.06</v>
      </c>
      <c r="E1672">
        <v>115.99</v>
      </c>
      <c r="F1672">
        <v>5.92</v>
      </c>
      <c r="G1672" t="s">
        <v>14</v>
      </c>
      <c r="H1672" t="s">
        <v>70</v>
      </c>
      <c r="I1672" t="s">
        <v>16</v>
      </c>
      <c r="J1672" t="s">
        <v>111</v>
      </c>
      <c r="K1672" t="s">
        <v>49</v>
      </c>
      <c r="L1672" t="s">
        <v>688</v>
      </c>
      <c r="M1672">
        <v>0.57999999999999996</v>
      </c>
      <c r="N1672" t="s">
        <v>8</v>
      </c>
      <c r="O1672" t="s">
        <v>35</v>
      </c>
      <c r="P1672" t="s">
        <v>115</v>
      </c>
      <c r="Q1672" t="s">
        <v>2734</v>
      </c>
      <c r="R1672">
        <v>97330</v>
      </c>
      <c r="S1672">
        <v>42159</v>
      </c>
      <c r="T1672">
        <v>42161</v>
      </c>
      <c r="U1672">
        <v>-13.068</v>
      </c>
      <c r="V1672">
        <v>5</v>
      </c>
      <c r="W1672">
        <v>495.82</v>
      </c>
      <c r="X1672">
        <v>89564</v>
      </c>
      <c r="Y1672" t="s">
        <v>3217</v>
      </c>
    </row>
    <row r="1673" spans="1:25" x14ac:dyDescent="0.2">
      <c r="A1673">
        <v>2391</v>
      </c>
      <c r="B1673" t="s">
        <v>2654</v>
      </c>
      <c r="C1673" t="s">
        <v>46</v>
      </c>
      <c r="D1673">
        <v>0</v>
      </c>
      <c r="E1673">
        <v>999.99</v>
      </c>
      <c r="F1673">
        <v>13.99</v>
      </c>
      <c r="G1673" t="s">
        <v>14</v>
      </c>
      <c r="H1673" t="s">
        <v>70</v>
      </c>
      <c r="I1673" t="s">
        <v>16</v>
      </c>
      <c r="J1673" t="s">
        <v>32</v>
      </c>
      <c r="K1673" t="s">
        <v>120</v>
      </c>
      <c r="L1673" t="s">
        <v>992</v>
      </c>
      <c r="M1673">
        <v>0.36</v>
      </c>
      <c r="N1673" t="s">
        <v>8</v>
      </c>
      <c r="O1673" t="s">
        <v>87</v>
      </c>
      <c r="P1673" t="s">
        <v>88</v>
      </c>
      <c r="Q1673" t="s">
        <v>2656</v>
      </c>
      <c r="R1673">
        <v>11572</v>
      </c>
      <c r="S1673">
        <v>42159</v>
      </c>
      <c r="T1673">
        <v>42161</v>
      </c>
      <c r="U1673">
        <v>-1455.9972</v>
      </c>
      <c r="V1673">
        <v>1</v>
      </c>
      <c r="W1673">
        <v>1009.99</v>
      </c>
      <c r="X1673">
        <v>91123</v>
      </c>
      <c r="Y1673" t="s">
        <v>3218</v>
      </c>
    </row>
    <row r="1674" spans="1:25" x14ac:dyDescent="0.2">
      <c r="A1674">
        <v>2391</v>
      </c>
      <c r="B1674" t="s">
        <v>2654</v>
      </c>
      <c r="C1674" t="s">
        <v>46</v>
      </c>
      <c r="D1674">
        <v>0.05</v>
      </c>
      <c r="E1674">
        <v>6.48</v>
      </c>
      <c r="F1674">
        <v>5.14</v>
      </c>
      <c r="G1674" t="s">
        <v>63</v>
      </c>
      <c r="H1674" t="s">
        <v>70</v>
      </c>
      <c r="I1674" t="s">
        <v>24</v>
      </c>
      <c r="J1674" t="s">
        <v>64</v>
      </c>
      <c r="K1674" t="s">
        <v>49</v>
      </c>
      <c r="L1674" t="s">
        <v>1721</v>
      </c>
      <c r="M1674">
        <v>0.37</v>
      </c>
      <c r="N1674" t="s">
        <v>8</v>
      </c>
      <c r="O1674" t="s">
        <v>87</v>
      </c>
      <c r="P1674" t="s">
        <v>88</v>
      </c>
      <c r="Q1674" t="s">
        <v>2656</v>
      </c>
      <c r="R1674">
        <v>11572</v>
      </c>
      <c r="S1674">
        <v>42159</v>
      </c>
      <c r="T1674">
        <v>42160</v>
      </c>
      <c r="U1674">
        <v>-22.56</v>
      </c>
      <c r="V1674">
        <v>13</v>
      </c>
      <c r="W1674">
        <v>92.16</v>
      </c>
      <c r="X1674">
        <v>91123</v>
      </c>
      <c r="Y1674" t="s">
        <v>3218</v>
      </c>
    </row>
    <row r="1675" spans="1:25" x14ac:dyDescent="0.2">
      <c r="A1675">
        <v>2548</v>
      </c>
      <c r="B1675" t="s">
        <v>1960</v>
      </c>
      <c r="C1675" t="s">
        <v>46</v>
      </c>
      <c r="D1675">
        <v>0.09</v>
      </c>
      <c r="E1675">
        <v>5.98</v>
      </c>
      <c r="F1675">
        <v>1.67</v>
      </c>
      <c r="G1675" t="s">
        <v>14</v>
      </c>
      <c r="H1675" t="s">
        <v>3</v>
      </c>
      <c r="I1675" t="s">
        <v>24</v>
      </c>
      <c r="J1675" t="s">
        <v>25</v>
      </c>
      <c r="K1675" t="s">
        <v>26</v>
      </c>
      <c r="L1675" t="s">
        <v>2735</v>
      </c>
      <c r="M1675">
        <v>0.51</v>
      </c>
      <c r="N1675" t="s">
        <v>8</v>
      </c>
      <c r="O1675" t="s">
        <v>35</v>
      </c>
      <c r="P1675" t="s">
        <v>66</v>
      </c>
      <c r="Q1675" t="s">
        <v>76</v>
      </c>
      <c r="R1675">
        <v>90068</v>
      </c>
      <c r="S1675">
        <v>42159</v>
      </c>
      <c r="T1675">
        <v>42162</v>
      </c>
      <c r="U1675">
        <v>23.87</v>
      </c>
      <c r="V1675">
        <v>81</v>
      </c>
      <c r="W1675">
        <v>448.26</v>
      </c>
      <c r="X1675">
        <v>29889</v>
      </c>
      <c r="Y1675" t="s">
        <v>3217</v>
      </c>
    </row>
    <row r="1676" spans="1:25" x14ac:dyDescent="0.2">
      <c r="A1676">
        <v>2549</v>
      </c>
      <c r="B1676" t="s">
        <v>2227</v>
      </c>
      <c r="C1676" t="s">
        <v>46</v>
      </c>
      <c r="D1676">
        <v>0.09</v>
      </c>
      <c r="E1676">
        <v>5.98</v>
      </c>
      <c r="F1676">
        <v>1.67</v>
      </c>
      <c r="G1676" t="s">
        <v>14</v>
      </c>
      <c r="H1676" t="s">
        <v>3</v>
      </c>
      <c r="I1676" t="s">
        <v>24</v>
      </c>
      <c r="J1676" t="s">
        <v>25</v>
      </c>
      <c r="K1676" t="s">
        <v>26</v>
      </c>
      <c r="L1676" t="s">
        <v>2735</v>
      </c>
      <c r="M1676">
        <v>0.51</v>
      </c>
      <c r="N1676" t="s">
        <v>8</v>
      </c>
      <c r="O1676" t="s">
        <v>87</v>
      </c>
      <c r="P1676" t="s">
        <v>293</v>
      </c>
      <c r="Q1676" t="s">
        <v>2228</v>
      </c>
      <c r="R1676">
        <v>43213</v>
      </c>
      <c r="S1676">
        <v>42159</v>
      </c>
      <c r="T1676">
        <v>42162</v>
      </c>
      <c r="U1676">
        <v>35.805</v>
      </c>
      <c r="V1676">
        <v>20</v>
      </c>
      <c r="W1676">
        <v>110.68</v>
      </c>
      <c r="X1676">
        <v>88658</v>
      </c>
      <c r="Y1676" t="s">
        <v>3218</v>
      </c>
    </row>
    <row r="1677" spans="1:25" x14ac:dyDescent="0.2">
      <c r="A1677">
        <v>2882</v>
      </c>
      <c r="B1677" t="s">
        <v>647</v>
      </c>
      <c r="C1677" t="s">
        <v>13</v>
      </c>
      <c r="D1677">
        <v>0.09</v>
      </c>
      <c r="E1677">
        <v>363.25</v>
      </c>
      <c r="F1677">
        <v>19.989999999999998</v>
      </c>
      <c r="G1677" t="s">
        <v>14</v>
      </c>
      <c r="H1677" t="s">
        <v>15</v>
      </c>
      <c r="I1677" t="s">
        <v>24</v>
      </c>
      <c r="J1677" t="s">
        <v>71</v>
      </c>
      <c r="K1677" t="s">
        <v>49</v>
      </c>
      <c r="L1677" t="s">
        <v>175</v>
      </c>
      <c r="M1677">
        <v>0.56999999999999995</v>
      </c>
      <c r="N1677" t="s">
        <v>8</v>
      </c>
      <c r="O1677" t="s">
        <v>9</v>
      </c>
      <c r="P1677" t="s">
        <v>73</v>
      </c>
      <c r="Q1677" t="s">
        <v>649</v>
      </c>
      <c r="R1677">
        <v>28206</v>
      </c>
      <c r="S1677">
        <v>42160</v>
      </c>
      <c r="T1677">
        <v>42161</v>
      </c>
      <c r="U1677">
        <v>732.26980000000003</v>
      </c>
      <c r="V1677">
        <v>21</v>
      </c>
      <c r="W1677">
        <v>7497.05</v>
      </c>
      <c r="X1677">
        <v>21958</v>
      </c>
      <c r="Y1677" t="s">
        <v>3215</v>
      </c>
    </row>
    <row r="1678" spans="1:25" x14ac:dyDescent="0.2">
      <c r="A1678">
        <v>2884</v>
      </c>
      <c r="B1678" t="s">
        <v>1716</v>
      </c>
      <c r="C1678" t="s">
        <v>13</v>
      </c>
      <c r="D1678">
        <v>0.09</v>
      </c>
      <c r="E1678">
        <v>363.25</v>
      </c>
      <c r="F1678">
        <v>19.989999999999998</v>
      </c>
      <c r="G1678" t="s">
        <v>14</v>
      </c>
      <c r="H1678" t="s">
        <v>15</v>
      </c>
      <c r="I1678" t="s">
        <v>24</v>
      </c>
      <c r="J1678" t="s">
        <v>71</v>
      </c>
      <c r="K1678" t="s">
        <v>49</v>
      </c>
      <c r="L1678" t="s">
        <v>175</v>
      </c>
      <c r="M1678">
        <v>0.56999999999999995</v>
      </c>
      <c r="N1678" t="s">
        <v>8</v>
      </c>
      <c r="O1678" t="s">
        <v>87</v>
      </c>
      <c r="P1678" t="s">
        <v>293</v>
      </c>
      <c r="Q1678" t="s">
        <v>1717</v>
      </c>
      <c r="R1678">
        <v>44039</v>
      </c>
      <c r="S1678">
        <v>42160</v>
      </c>
      <c r="T1678">
        <v>42161</v>
      </c>
      <c r="U1678">
        <v>1231.6569</v>
      </c>
      <c r="V1678">
        <v>5</v>
      </c>
      <c r="W1678">
        <v>1785.01</v>
      </c>
      <c r="X1678">
        <v>87633</v>
      </c>
      <c r="Y1678" t="s">
        <v>3218</v>
      </c>
    </row>
    <row r="1679" spans="1:25" x14ac:dyDescent="0.2">
      <c r="A1679">
        <v>269</v>
      </c>
      <c r="B1679" t="s">
        <v>2736</v>
      </c>
      <c r="C1679" t="s">
        <v>23</v>
      </c>
      <c r="D1679">
        <v>0.09</v>
      </c>
      <c r="E1679">
        <v>35.94</v>
      </c>
      <c r="F1679">
        <v>6.66</v>
      </c>
      <c r="G1679" t="s">
        <v>14</v>
      </c>
      <c r="H1679" t="s">
        <v>47</v>
      </c>
      <c r="I1679" t="s">
        <v>24</v>
      </c>
      <c r="J1679" t="s">
        <v>321</v>
      </c>
      <c r="K1679" t="s">
        <v>49</v>
      </c>
      <c r="L1679" t="s">
        <v>2098</v>
      </c>
      <c r="M1679">
        <v>0.4</v>
      </c>
      <c r="N1679" t="s">
        <v>8</v>
      </c>
      <c r="O1679" t="s">
        <v>35</v>
      </c>
      <c r="P1679" t="s">
        <v>564</v>
      </c>
      <c r="Q1679" t="s">
        <v>2737</v>
      </c>
      <c r="R1679">
        <v>85234</v>
      </c>
      <c r="S1679">
        <v>42160</v>
      </c>
      <c r="T1679">
        <v>42165</v>
      </c>
      <c r="U1679">
        <v>144.2928</v>
      </c>
      <c r="V1679">
        <v>6</v>
      </c>
      <c r="W1679">
        <v>209.12</v>
      </c>
      <c r="X1679">
        <v>88942</v>
      </c>
      <c r="Y1679" t="s">
        <v>3217</v>
      </c>
    </row>
    <row r="1680" spans="1:25" x14ac:dyDescent="0.2">
      <c r="A1680">
        <v>269</v>
      </c>
      <c r="B1680" t="s">
        <v>2736</v>
      </c>
      <c r="C1680" t="s">
        <v>23</v>
      </c>
      <c r="D1680">
        <v>0</v>
      </c>
      <c r="E1680">
        <v>170.98</v>
      </c>
      <c r="F1680">
        <v>13.99</v>
      </c>
      <c r="G1680" t="s">
        <v>14</v>
      </c>
      <c r="H1680" t="s">
        <v>47</v>
      </c>
      <c r="I1680" t="s">
        <v>4</v>
      </c>
      <c r="J1680" t="s">
        <v>102</v>
      </c>
      <c r="K1680" t="s">
        <v>120</v>
      </c>
      <c r="L1680" t="s">
        <v>2738</v>
      </c>
      <c r="M1680">
        <v>0.75</v>
      </c>
      <c r="N1680" t="s">
        <v>8</v>
      </c>
      <c r="O1680" t="s">
        <v>35</v>
      </c>
      <c r="P1680" t="s">
        <v>564</v>
      </c>
      <c r="Q1680" t="s">
        <v>2737</v>
      </c>
      <c r="R1680">
        <v>85234</v>
      </c>
      <c r="S1680">
        <v>42160</v>
      </c>
      <c r="T1680">
        <v>42167</v>
      </c>
      <c r="U1680">
        <v>888.14729999999997</v>
      </c>
      <c r="V1680">
        <v>7</v>
      </c>
      <c r="W1680">
        <v>1287.17</v>
      </c>
      <c r="X1680">
        <v>88942</v>
      </c>
      <c r="Y1680" t="s">
        <v>3217</v>
      </c>
    </row>
    <row r="1681" spans="1:25" x14ac:dyDescent="0.2">
      <c r="A1681">
        <v>269</v>
      </c>
      <c r="B1681" t="s">
        <v>2736</v>
      </c>
      <c r="C1681" t="s">
        <v>23</v>
      </c>
      <c r="D1681">
        <v>0.09</v>
      </c>
      <c r="E1681">
        <v>4.9800000000000004</v>
      </c>
      <c r="F1681">
        <v>7.44</v>
      </c>
      <c r="G1681" t="s">
        <v>14</v>
      </c>
      <c r="H1681" t="s">
        <v>47</v>
      </c>
      <c r="I1681" t="s">
        <v>24</v>
      </c>
      <c r="J1681" t="s">
        <v>64</v>
      </c>
      <c r="K1681" t="s">
        <v>49</v>
      </c>
      <c r="L1681" t="s">
        <v>2150</v>
      </c>
      <c r="M1681">
        <v>0.36</v>
      </c>
      <c r="N1681" t="s">
        <v>8</v>
      </c>
      <c r="O1681" t="s">
        <v>35</v>
      </c>
      <c r="P1681" t="s">
        <v>564</v>
      </c>
      <c r="Q1681" t="s">
        <v>2737</v>
      </c>
      <c r="R1681">
        <v>85234</v>
      </c>
      <c r="S1681">
        <v>42160</v>
      </c>
      <c r="T1681">
        <v>42162</v>
      </c>
      <c r="U1681">
        <v>-46.005000000000003</v>
      </c>
      <c r="V1681">
        <v>9</v>
      </c>
      <c r="W1681">
        <v>46.17</v>
      </c>
      <c r="X1681">
        <v>88942</v>
      </c>
      <c r="Y1681" t="s">
        <v>3217</v>
      </c>
    </row>
    <row r="1682" spans="1:25" x14ac:dyDescent="0.2">
      <c r="A1682">
        <v>272</v>
      </c>
      <c r="B1682" t="s">
        <v>2029</v>
      </c>
      <c r="C1682" t="s">
        <v>23</v>
      </c>
      <c r="D1682">
        <v>0.09</v>
      </c>
      <c r="E1682">
        <v>35.94</v>
      </c>
      <c r="F1682">
        <v>6.66</v>
      </c>
      <c r="G1682" t="s">
        <v>14</v>
      </c>
      <c r="H1682" t="s">
        <v>47</v>
      </c>
      <c r="I1682" t="s">
        <v>24</v>
      </c>
      <c r="J1682" t="s">
        <v>321</v>
      </c>
      <c r="K1682" t="s">
        <v>49</v>
      </c>
      <c r="L1682" t="s">
        <v>2098</v>
      </c>
      <c r="M1682">
        <v>0.4</v>
      </c>
      <c r="N1682" t="s">
        <v>8</v>
      </c>
      <c r="O1682" t="s">
        <v>9</v>
      </c>
      <c r="P1682" t="s">
        <v>73</v>
      </c>
      <c r="Q1682" t="s">
        <v>649</v>
      </c>
      <c r="R1682">
        <v>28204</v>
      </c>
      <c r="S1682">
        <v>42160</v>
      </c>
      <c r="T1682">
        <v>42165</v>
      </c>
      <c r="U1682">
        <v>72.1858</v>
      </c>
      <c r="V1682">
        <v>24</v>
      </c>
      <c r="W1682">
        <v>836.47</v>
      </c>
      <c r="X1682">
        <v>36069</v>
      </c>
      <c r="Y1682" t="s">
        <v>3215</v>
      </c>
    </row>
    <row r="1683" spans="1:25" x14ac:dyDescent="0.2">
      <c r="A1683">
        <v>272</v>
      </c>
      <c r="B1683" t="s">
        <v>2029</v>
      </c>
      <c r="C1683" t="s">
        <v>23</v>
      </c>
      <c r="D1683">
        <v>0.09</v>
      </c>
      <c r="E1683">
        <v>4.9800000000000004</v>
      </c>
      <c r="F1683">
        <v>7.44</v>
      </c>
      <c r="G1683" t="s">
        <v>14</v>
      </c>
      <c r="H1683" t="s">
        <v>47</v>
      </c>
      <c r="I1683" t="s">
        <v>24</v>
      </c>
      <c r="J1683" t="s">
        <v>64</v>
      </c>
      <c r="K1683" t="s">
        <v>49</v>
      </c>
      <c r="L1683" t="s">
        <v>2150</v>
      </c>
      <c r="M1683">
        <v>0.36</v>
      </c>
      <c r="N1683" t="s">
        <v>8</v>
      </c>
      <c r="O1683" t="s">
        <v>9</v>
      </c>
      <c r="P1683" t="s">
        <v>73</v>
      </c>
      <c r="Q1683" t="s">
        <v>649</v>
      </c>
      <c r="R1683">
        <v>28204</v>
      </c>
      <c r="S1683">
        <v>42160</v>
      </c>
      <c r="T1683">
        <v>42162</v>
      </c>
      <c r="U1683">
        <v>-122.3733</v>
      </c>
      <c r="V1683">
        <v>37</v>
      </c>
      <c r="W1683">
        <v>189.83</v>
      </c>
      <c r="X1683">
        <v>36069</v>
      </c>
      <c r="Y1683" t="s">
        <v>3215</v>
      </c>
    </row>
    <row r="1684" spans="1:25" x14ac:dyDescent="0.2">
      <c r="A1684">
        <v>518</v>
      </c>
      <c r="B1684" t="s">
        <v>2739</v>
      </c>
      <c r="C1684" t="s">
        <v>23</v>
      </c>
      <c r="D1684">
        <v>7.0000000000000007E-2</v>
      </c>
      <c r="E1684">
        <v>12.64</v>
      </c>
      <c r="F1684">
        <v>4.9800000000000004</v>
      </c>
      <c r="G1684" t="s">
        <v>14</v>
      </c>
      <c r="H1684" t="s">
        <v>47</v>
      </c>
      <c r="I1684" t="s">
        <v>4</v>
      </c>
      <c r="J1684" t="s">
        <v>102</v>
      </c>
      <c r="K1684" t="s">
        <v>18</v>
      </c>
      <c r="L1684" t="s">
        <v>1749</v>
      </c>
      <c r="M1684">
        <v>0.48</v>
      </c>
      <c r="N1684" t="s">
        <v>8</v>
      </c>
      <c r="O1684" t="s">
        <v>28</v>
      </c>
      <c r="P1684" t="s">
        <v>56</v>
      </c>
      <c r="Q1684" t="s">
        <v>1482</v>
      </c>
      <c r="R1684">
        <v>63105</v>
      </c>
      <c r="S1684">
        <v>42160</v>
      </c>
      <c r="T1684">
        <v>42167</v>
      </c>
      <c r="U1684">
        <v>113.41500000000001</v>
      </c>
      <c r="V1684">
        <v>16</v>
      </c>
      <c r="W1684">
        <v>199.76</v>
      </c>
      <c r="X1684">
        <v>90867</v>
      </c>
      <c r="Y1684" t="s">
        <v>3216</v>
      </c>
    </row>
    <row r="1685" spans="1:25" x14ac:dyDescent="0.2">
      <c r="A1685">
        <v>2506</v>
      </c>
      <c r="B1685" t="s">
        <v>2740</v>
      </c>
      <c r="C1685" t="s">
        <v>92</v>
      </c>
      <c r="D1685">
        <v>0.02</v>
      </c>
      <c r="E1685">
        <v>6.48</v>
      </c>
      <c r="F1685">
        <v>8.74</v>
      </c>
      <c r="G1685" t="s">
        <v>14</v>
      </c>
      <c r="H1685" t="s">
        <v>47</v>
      </c>
      <c r="I1685" t="s">
        <v>24</v>
      </c>
      <c r="J1685" t="s">
        <v>64</v>
      </c>
      <c r="K1685" t="s">
        <v>49</v>
      </c>
      <c r="L1685" t="s">
        <v>2741</v>
      </c>
      <c r="M1685">
        <v>0.36</v>
      </c>
      <c r="N1685" t="s">
        <v>8</v>
      </c>
      <c r="O1685" t="s">
        <v>87</v>
      </c>
      <c r="P1685" t="s">
        <v>224</v>
      </c>
      <c r="Q1685" t="s">
        <v>2742</v>
      </c>
      <c r="R1685">
        <v>6408</v>
      </c>
      <c r="S1685">
        <v>42160</v>
      </c>
      <c r="T1685">
        <v>42162</v>
      </c>
      <c r="U1685">
        <v>-6.835</v>
      </c>
      <c r="V1685">
        <v>1</v>
      </c>
      <c r="W1685">
        <v>10.72</v>
      </c>
      <c r="X1685">
        <v>87033</v>
      </c>
      <c r="Y1685" t="s">
        <v>3218</v>
      </c>
    </row>
    <row r="1686" spans="1:25" x14ac:dyDescent="0.2">
      <c r="A1686">
        <v>2507</v>
      </c>
      <c r="B1686" t="s">
        <v>2743</v>
      </c>
      <c r="C1686" t="s">
        <v>92</v>
      </c>
      <c r="D1686">
        <v>0.06</v>
      </c>
      <c r="E1686">
        <v>699.99</v>
      </c>
      <c r="F1686">
        <v>24.49</v>
      </c>
      <c r="G1686" t="s">
        <v>63</v>
      </c>
      <c r="H1686" t="s">
        <v>47</v>
      </c>
      <c r="I1686" t="s">
        <v>16</v>
      </c>
      <c r="J1686" t="s">
        <v>39</v>
      </c>
      <c r="K1686" t="s">
        <v>40</v>
      </c>
      <c r="L1686" t="s">
        <v>289</v>
      </c>
      <c r="M1686">
        <v>0.41</v>
      </c>
      <c r="N1686" t="s">
        <v>8</v>
      </c>
      <c r="O1686" t="s">
        <v>87</v>
      </c>
      <c r="P1686" t="s">
        <v>307</v>
      </c>
      <c r="Q1686" t="s">
        <v>863</v>
      </c>
      <c r="R1686">
        <v>4401</v>
      </c>
      <c r="S1686">
        <v>42160</v>
      </c>
      <c r="T1686">
        <v>42162</v>
      </c>
      <c r="U1686">
        <v>7024.2069000000001</v>
      </c>
      <c r="V1686">
        <v>15</v>
      </c>
      <c r="W1686">
        <v>10180.01</v>
      </c>
      <c r="X1686">
        <v>87033</v>
      </c>
      <c r="Y1686" t="s">
        <v>3218</v>
      </c>
    </row>
    <row r="1687" spans="1:25" x14ac:dyDescent="0.2">
      <c r="A1687">
        <v>2516</v>
      </c>
      <c r="B1687" t="s">
        <v>2744</v>
      </c>
      <c r="C1687" t="s">
        <v>92</v>
      </c>
      <c r="D1687">
        <v>0.02</v>
      </c>
      <c r="E1687">
        <v>17.149999999999999</v>
      </c>
      <c r="F1687">
        <v>4.96</v>
      </c>
      <c r="G1687" t="s">
        <v>14</v>
      </c>
      <c r="H1687" t="s">
        <v>47</v>
      </c>
      <c r="I1687" t="s">
        <v>24</v>
      </c>
      <c r="J1687" t="s">
        <v>54</v>
      </c>
      <c r="K1687" t="s">
        <v>49</v>
      </c>
      <c r="L1687" t="s">
        <v>626</v>
      </c>
      <c r="M1687">
        <v>0.57999999999999996</v>
      </c>
      <c r="N1687" t="s">
        <v>8</v>
      </c>
      <c r="O1687" t="s">
        <v>87</v>
      </c>
      <c r="P1687" t="s">
        <v>373</v>
      </c>
      <c r="Q1687" t="s">
        <v>415</v>
      </c>
      <c r="R1687">
        <v>7631</v>
      </c>
      <c r="S1687">
        <v>42160</v>
      </c>
      <c r="T1687">
        <v>42162</v>
      </c>
      <c r="U1687">
        <v>36.494999999999997</v>
      </c>
      <c r="V1687">
        <v>11</v>
      </c>
      <c r="W1687">
        <v>190.85</v>
      </c>
      <c r="X1687">
        <v>87033</v>
      </c>
      <c r="Y1687" t="s">
        <v>3218</v>
      </c>
    </row>
    <row r="1688" spans="1:25" x14ac:dyDescent="0.2">
      <c r="A1688">
        <v>2520</v>
      </c>
      <c r="B1688" t="s">
        <v>2745</v>
      </c>
      <c r="C1688" t="s">
        <v>92</v>
      </c>
      <c r="D1688">
        <v>7.0000000000000007E-2</v>
      </c>
      <c r="E1688">
        <v>30.98</v>
      </c>
      <c r="F1688">
        <v>8.74</v>
      </c>
      <c r="G1688" t="s">
        <v>14</v>
      </c>
      <c r="H1688" t="s">
        <v>47</v>
      </c>
      <c r="I1688" t="s">
        <v>24</v>
      </c>
      <c r="J1688" t="s">
        <v>64</v>
      </c>
      <c r="K1688" t="s">
        <v>49</v>
      </c>
      <c r="L1688" t="s">
        <v>2562</v>
      </c>
      <c r="M1688">
        <v>0.4</v>
      </c>
      <c r="N1688" t="s">
        <v>8</v>
      </c>
      <c r="O1688" t="s">
        <v>87</v>
      </c>
      <c r="P1688" t="s">
        <v>560</v>
      </c>
      <c r="Q1688" t="s">
        <v>2746</v>
      </c>
      <c r="R1688">
        <v>2908</v>
      </c>
      <c r="S1688">
        <v>42160</v>
      </c>
      <c r="T1688">
        <v>42161</v>
      </c>
      <c r="U1688">
        <v>255.76920000000001</v>
      </c>
      <c r="V1688">
        <v>12</v>
      </c>
      <c r="W1688">
        <v>370.68</v>
      </c>
      <c r="X1688">
        <v>87033</v>
      </c>
      <c r="Y1688" t="s">
        <v>3218</v>
      </c>
    </row>
    <row r="1689" spans="1:25" x14ac:dyDescent="0.2">
      <c r="A1689">
        <v>2522</v>
      </c>
      <c r="B1689" t="s">
        <v>2747</v>
      </c>
      <c r="C1689" t="s">
        <v>92</v>
      </c>
      <c r="D1689">
        <v>0.04</v>
      </c>
      <c r="E1689">
        <v>1360.14</v>
      </c>
      <c r="F1689">
        <v>14.7</v>
      </c>
      <c r="G1689" t="s">
        <v>2</v>
      </c>
      <c r="H1689" t="s">
        <v>47</v>
      </c>
      <c r="I1689" t="s">
        <v>16</v>
      </c>
      <c r="J1689" t="s">
        <v>32</v>
      </c>
      <c r="K1689" t="s">
        <v>33</v>
      </c>
      <c r="L1689" t="s">
        <v>2748</v>
      </c>
      <c r="M1689">
        <v>0.59</v>
      </c>
      <c r="N1689" t="s">
        <v>8</v>
      </c>
      <c r="O1689" t="s">
        <v>87</v>
      </c>
      <c r="P1689" t="s">
        <v>609</v>
      </c>
      <c r="Q1689" t="s">
        <v>904</v>
      </c>
      <c r="R1689">
        <v>5401</v>
      </c>
      <c r="S1689">
        <v>42160</v>
      </c>
      <c r="T1689">
        <v>42163</v>
      </c>
      <c r="U1689">
        <v>2639.01</v>
      </c>
      <c r="V1689">
        <v>6</v>
      </c>
      <c r="W1689">
        <v>7303.05</v>
      </c>
      <c r="X1689">
        <v>87033</v>
      </c>
      <c r="Y1689" t="s">
        <v>3218</v>
      </c>
    </row>
    <row r="1690" spans="1:25" x14ac:dyDescent="0.2">
      <c r="A1690">
        <v>699</v>
      </c>
      <c r="B1690" t="s">
        <v>837</v>
      </c>
      <c r="C1690" t="s">
        <v>1</v>
      </c>
      <c r="D1690">
        <v>0.02</v>
      </c>
      <c r="E1690">
        <v>6.47</v>
      </c>
      <c r="F1690">
        <v>1.22</v>
      </c>
      <c r="G1690" t="s">
        <v>14</v>
      </c>
      <c r="H1690" t="s">
        <v>15</v>
      </c>
      <c r="I1690" t="s">
        <v>24</v>
      </c>
      <c r="J1690" t="s">
        <v>25</v>
      </c>
      <c r="K1690" t="s">
        <v>26</v>
      </c>
      <c r="L1690" t="s">
        <v>2749</v>
      </c>
      <c r="M1690">
        <v>0.4</v>
      </c>
      <c r="N1690" t="s">
        <v>8</v>
      </c>
      <c r="O1690" t="s">
        <v>35</v>
      </c>
      <c r="P1690" t="s">
        <v>66</v>
      </c>
      <c r="Q1690" t="s">
        <v>76</v>
      </c>
      <c r="R1690">
        <v>90041</v>
      </c>
      <c r="S1690">
        <v>42161</v>
      </c>
      <c r="T1690">
        <v>42162</v>
      </c>
      <c r="U1690">
        <v>40.200000000000003</v>
      </c>
      <c r="V1690">
        <v>30</v>
      </c>
      <c r="W1690">
        <v>193.95</v>
      </c>
      <c r="X1690">
        <v>55392</v>
      </c>
      <c r="Y1690" t="s">
        <v>3217</v>
      </c>
    </row>
    <row r="1691" spans="1:25" x14ac:dyDescent="0.2">
      <c r="A1691">
        <v>699</v>
      </c>
      <c r="B1691" t="s">
        <v>837</v>
      </c>
      <c r="C1691" t="s">
        <v>1</v>
      </c>
      <c r="D1691">
        <v>7.0000000000000007E-2</v>
      </c>
      <c r="E1691">
        <v>2.84</v>
      </c>
      <c r="F1691">
        <v>0.93</v>
      </c>
      <c r="G1691" t="s">
        <v>14</v>
      </c>
      <c r="H1691" t="s">
        <v>15</v>
      </c>
      <c r="I1691" t="s">
        <v>24</v>
      </c>
      <c r="J1691" t="s">
        <v>25</v>
      </c>
      <c r="K1691" t="s">
        <v>26</v>
      </c>
      <c r="L1691" t="s">
        <v>268</v>
      </c>
      <c r="M1691">
        <v>0.54</v>
      </c>
      <c r="N1691" t="s">
        <v>8</v>
      </c>
      <c r="O1691" t="s">
        <v>35</v>
      </c>
      <c r="P1691" t="s">
        <v>66</v>
      </c>
      <c r="Q1691" t="s">
        <v>76</v>
      </c>
      <c r="R1691">
        <v>90041</v>
      </c>
      <c r="S1691">
        <v>42161</v>
      </c>
      <c r="T1691">
        <v>42163</v>
      </c>
      <c r="U1691">
        <v>3.21</v>
      </c>
      <c r="V1691">
        <v>59</v>
      </c>
      <c r="W1691">
        <v>158.80000000000001</v>
      </c>
      <c r="X1691">
        <v>55392</v>
      </c>
      <c r="Y1691" t="s">
        <v>3217</v>
      </c>
    </row>
    <row r="1692" spans="1:25" x14ac:dyDescent="0.2">
      <c r="A1692">
        <v>711</v>
      </c>
      <c r="B1692" t="s">
        <v>2750</v>
      </c>
      <c r="C1692" t="s">
        <v>1</v>
      </c>
      <c r="D1692">
        <v>7.0000000000000007E-2</v>
      </c>
      <c r="E1692">
        <v>2.84</v>
      </c>
      <c r="F1692">
        <v>0.93</v>
      </c>
      <c r="G1692" t="s">
        <v>14</v>
      </c>
      <c r="H1692" t="s">
        <v>15</v>
      </c>
      <c r="I1692" t="s">
        <v>24</v>
      </c>
      <c r="J1692" t="s">
        <v>25</v>
      </c>
      <c r="K1692" t="s">
        <v>26</v>
      </c>
      <c r="L1692" t="s">
        <v>268</v>
      </c>
      <c r="M1692">
        <v>0.54</v>
      </c>
      <c r="N1692" t="s">
        <v>8</v>
      </c>
      <c r="O1692" t="s">
        <v>87</v>
      </c>
      <c r="P1692" t="s">
        <v>379</v>
      </c>
      <c r="Q1692" t="s">
        <v>2751</v>
      </c>
      <c r="R1692">
        <v>2152</v>
      </c>
      <c r="S1692">
        <v>42161</v>
      </c>
      <c r="T1692">
        <v>42163</v>
      </c>
      <c r="U1692">
        <v>3.8519999999999999</v>
      </c>
      <c r="V1692">
        <v>15</v>
      </c>
      <c r="W1692">
        <v>40.369999999999997</v>
      </c>
      <c r="X1692">
        <v>87978</v>
      </c>
      <c r="Y1692" t="s">
        <v>3218</v>
      </c>
    </row>
    <row r="1693" spans="1:25" x14ac:dyDescent="0.2">
      <c r="A1693">
        <v>3045</v>
      </c>
      <c r="B1693" t="s">
        <v>2752</v>
      </c>
      <c r="C1693" t="s">
        <v>13</v>
      </c>
      <c r="D1693">
        <v>0</v>
      </c>
      <c r="E1693">
        <v>6.48</v>
      </c>
      <c r="F1693">
        <v>5.19</v>
      </c>
      <c r="G1693" t="s">
        <v>14</v>
      </c>
      <c r="H1693" t="s">
        <v>3</v>
      </c>
      <c r="I1693" t="s">
        <v>24</v>
      </c>
      <c r="J1693" t="s">
        <v>64</v>
      </c>
      <c r="K1693" t="s">
        <v>49</v>
      </c>
      <c r="L1693" t="s">
        <v>2753</v>
      </c>
      <c r="M1693">
        <v>0.37</v>
      </c>
      <c r="N1693" t="s">
        <v>8</v>
      </c>
      <c r="O1693" t="s">
        <v>28</v>
      </c>
      <c r="P1693" t="s">
        <v>513</v>
      </c>
      <c r="Q1693" t="s">
        <v>2754</v>
      </c>
      <c r="R1693">
        <v>66048</v>
      </c>
      <c r="S1693">
        <v>42161</v>
      </c>
      <c r="T1693">
        <v>42162</v>
      </c>
      <c r="U1693">
        <v>-14.074999999999999</v>
      </c>
      <c r="V1693">
        <v>12</v>
      </c>
      <c r="W1693">
        <v>84.04</v>
      </c>
      <c r="X1693">
        <v>86104</v>
      </c>
      <c r="Y1693" t="s">
        <v>3216</v>
      </c>
    </row>
    <row r="1694" spans="1:25" x14ac:dyDescent="0.2">
      <c r="A1694">
        <v>1142</v>
      </c>
      <c r="B1694" t="s">
        <v>174</v>
      </c>
      <c r="C1694" t="s">
        <v>92</v>
      </c>
      <c r="D1694">
        <v>0.01</v>
      </c>
      <c r="E1694">
        <v>18.97</v>
      </c>
      <c r="F1694">
        <v>9.5399999999999991</v>
      </c>
      <c r="G1694" t="s">
        <v>14</v>
      </c>
      <c r="H1694" t="s">
        <v>47</v>
      </c>
      <c r="I1694" t="s">
        <v>24</v>
      </c>
      <c r="J1694" t="s">
        <v>64</v>
      </c>
      <c r="K1694" t="s">
        <v>49</v>
      </c>
      <c r="L1694" t="s">
        <v>455</v>
      </c>
      <c r="M1694">
        <v>0.37</v>
      </c>
      <c r="N1694" t="s">
        <v>8</v>
      </c>
      <c r="O1694" t="s">
        <v>28</v>
      </c>
      <c r="P1694" t="s">
        <v>163</v>
      </c>
      <c r="Q1694" t="s">
        <v>176</v>
      </c>
      <c r="R1694">
        <v>76706</v>
      </c>
      <c r="S1694">
        <v>42161</v>
      </c>
      <c r="T1694">
        <v>42164</v>
      </c>
      <c r="U1694">
        <v>85.875</v>
      </c>
      <c r="V1694">
        <v>11</v>
      </c>
      <c r="W1694">
        <v>227.67</v>
      </c>
      <c r="X1694">
        <v>86575</v>
      </c>
      <c r="Y1694" t="s">
        <v>3216</v>
      </c>
    </row>
    <row r="1695" spans="1:25" x14ac:dyDescent="0.2">
      <c r="A1695">
        <v>2107</v>
      </c>
      <c r="B1695" t="s">
        <v>2755</v>
      </c>
      <c r="C1695" t="s">
        <v>92</v>
      </c>
      <c r="D1695">
        <v>0.05</v>
      </c>
      <c r="E1695">
        <v>399.98</v>
      </c>
      <c r="F1695">
        <v>12.06</v>
      </c>
      <c r="G1695" t="s">
        <v>2</v>
      </c>
      <c r="H1695" t="s">
        <v>70</v>
      </c>
      <c r="I1695" t="s">
        <v>16</v>
      </c>
      <c r="J1695" t="s">
        <v>32</v>
      </c>
      <c r="K1695" t="s">
        <v>6</v>
      </c>
      <c r="L1695" t="s">
        <v>159</v>
      </c>
      <c r="M1695">
        <v>0.56000000000000005</v>
      </c>
      <c r="N1695" t="s">
        <v>8</v>
      </c>
      <c r="O1695" t="s">
        <v>28</v>
      </c>
      <c r="P1695" t="s">
        <v>79</v>
      </c>
      <c r="Q1695" t="s">
        <v>509</v>
      </c>
      <c r="R1695">
        <v>60601</v>
      </c>
      <c r="S1695">
        <v>42161</v>
      </c>
      <c r="T1695">
        <v>42161</v>
      </c>
      <c r="U1695">
        <v>567.59</v>
      </c>
      <c r="V1695">
        <v>24</v>
      </c>
      <c r="W1695">
        <v>9666.7199999999993</v>
      </c>
      <c r="X1695">
        <v>39015</v>
      </c>
      <c r="Y1695" t="s">
        <v>3216</v>
      </c>
    </row>
    <row r="1696" spans="1:25" x14ac:dyDescent="0.2">
      <c r="A1696">
        <v>2107</v>
      </c>
      <c r="B1696" t="s">
        <v>2755</v>
      </c>
      <c r="C1696" t="s">
        <v>92</v>
      </c>
      <c r="D1696">
        <v>7.0000000000000007E-2</v>
      </c>
      <c r="E1696">
        <v>6.48</v>
      </c>
      <c r="F1696">
        <v>5.74</v>
      </c>
      <c r="G1696" t="s">
        <v>14</v>
      </c>
      <c r="H1696" t="s">
        <v>70</v>
      </c>
      <c r="I1696" t="s">
        <v>24</v>
      </c>
      <c r="J1696" t="s">
        <v>64</v>
      </c>
      <c r="K1696" t="s">
        <v>49</v>
      </c>
      <c r="L1696" t="s">
        <v>2756</v>
      </c>
      <c r="M1696">
        <v>0.37</v>
      </c>
      <c r="N1696" t="s">
        <v>8</v>
      </c>
      <c r="O1696" t="s">
        <v>28</v>
      </c>
      <c r="P1696" t="s">
        <v>79</v>
      </c>
      <c r="Q1696" t="s">
        <v>509</v>
      </c>
      <c r="R1696">
        <v>60601</v>
      </c>
      <c r="S1696">
        <v>42161</v>
      </c>
      <c r="T1696">
        <v>42161</v>
      </c>
      <c r="U1696">
        <v>-28.45</v>
      </c>
      <c r="V1696">
        <v>20</v>
      </c>
      <c r="W1696">
        <v>134.58000000000001</v>
      </c>
      <c r="X1696">
        <v>39015</v>
      </c>
      <c r="Y1696" t="s">
        <v>3216</v>
      </c>
    </row>
    <row r="1697" spans="1:25" x14ac:dyDescent="0.2">
      <c r="A1697">
        <v>2108</v>
      </c>
      <c r="B1697" t="s">
        <v>2757</v>
      </c>
      <c r="C1697" t="s">
        <v>92</v>
      </c>
      <c r="D1697">
        <v>7.0000000000000007E-2</v>
      </c>
      <c r="E1697">
        <v>6.48</v>
      </c>
      <c r="F1697">
        <v>5.74</v>
      </c>
      <c r="G1697" t="s">
        <v>14</v>
      </c>
      <c r="H1697" t="s">
        <v>70</v>
      </c>
      <c r="I1697" t="s">
        <v>24</v>
      </c>
      <c r="J1697" t="s">
        <v>64</v>
      </c>
      <c r="K1697" t="s">
        <v>49</v>
      </c>
      <c r="L1697" t="s">
        <v>2756</v>
      </c>
      <c r="M1697">
        <v>0.37</v>
      </c>
      <c r="N1697" t="s">
        <v>8</v>
      </c>
      <c r="O1697" t="s">
        <v>28</v>
      </c>
      <c r="P1697" t="s">
        <v>56</v>
      </c>
      <c r="Q1697" t="s">
        <v>2758</v>
      </c>
      <c r="R1697">
        <v>63129</v>
      </c>
      <c r="S1697">
        <v>42161</v>
      </c>
      <c r="T1697">
        <v>42161</v>
      </c>
      <c r="U1697">
        <v>-14.225</v>
      </c>
      <c r="V1697">
        <v>5</v>
      </c>
      <c r="W1697">
        <v>33.65</v>
      </c>
      <c r="X1697">
        <v>87862</v>
      </c>
      <c r="Y1697" t="s">
        <v>3216</v>
      </c>
    </row>
    <row r="1698" spans="1:25" x14ac:dyDescent="0.2">
      <c r="A1698">
        <v>2848</v>
      </c>
      <c r="B1698" t="s">
        <v>2759</v>
      </c>
      <c r="C1698" t="s">
        <v>92</v>
      </c>
      <c r="D1698">
        <v>0</v>
      </c>
      <c r="E1698">
        <v>49.99</v>
      </c>
      <c r="F1698">
        <v>19.989999999999998</v>
      </c>
      <c r="G1698" t="s">
        <v>14</v>
      </c>
      <c r="H1698" t="s">
        <v>70</v>
      </c>
      <c r="I1698" t="s">
        <v>16</v>
      </c>
      <c r="J1698" t="s">
        <v>17</v>
      </c>
      <c r="K1698" t="s">
        <v>49</v>
      </c>
      <c r="L1698" t="s">
        <v>1264</v>
      </c>
      <c r="M1698">
        <v>0.41</v>
      </c>
      <c r="N1698" t="s">
        <v>8</v>
      </c>
      <c r="O1698" t="s">
        <v>9</v>
      </c>
      <c r="P1698" t="s">
        <v>376</v>
      </c>
      <c r="Q1698" t="s">
        <v>1613</v>
      </c>
      <c r="R1698">
        <v>38401</v>
      </c>
      <c r="S1698">
        <v>42161</v>
      </c>
      <c r="T1698">
        <v>42163</v>
      </c>
      <c r="U1698">
        <v>38.886000000000003</v>
      </c>
      <c r="V1698">
        <v>16</v>
      </c>
      <c r="W1698">
        <v>832.97</v>
      </c>
      <c r="X1698">
        <v>85929</v>
      </c>
      <c r="Y1698" t="s">
        <v>3215</v>
      </c>
    </row>
    <row r="1699" spans="1:25" x14ac:dyDescent="0.2">
      <c r="A1699">
        <v>1106</v>
      </c>
      <c r="B1699" t="s">
        <v>2557</v>
      </c>
      <c r="C1699" t="s">
        <v>46</v>
      </c>
      <c r="D1699">
        <v>0.08</v>
      </c>
      <c r="E1699">
        <v>140.81</v>
      </c>
      <c r="F1699">
        <v>24.49</v>
      </c>
      <c r="G1699" t="s">
        <v>14</v>
      </c>
      <c r="H1699" t="s">
        <v>15</v>
      </c>
      <c r="I1699" t="s">
        <v>4</v>
      </c>
      <c r="J1699" t="s">
        <v>85</v>
      </c>
      <c r="K1699" t="s">
        <v>40</v>
      </c>
      <c r="L1699" t="s">
        <v>2760</v>
      </c>
      <c r="M1699">
        <v>0.56999999999999995</v>
      </c>
      <c r="N1699" t="s">
        <v>8</v>
      </c>
      <c r="O1699" t="s">
        <v>28</v>
      </c>
      <c r="P1699" t="s">
        <v>163</v>
      </c>
      <c r="Q1699" t="s">
        <v>530</v>
      </c>
      <c r="R1699">
        <v>75220</v>
      </c>
      <c r="S1699">
        <v>42161</v>
      </c>
      <c r="T1699">
        <v>42163</v>
      </c>
      <c r="U1699">
        <v>1232.79</v>
      </c>
      <c r="V1699">
        <v>81</v>
      </c>
      <c r="W1699">
        <v>11272.77</v>
      </c>
      <c r="X1699">
        <v>45824</v>
      </c>
      <c r="Y1699" t="s">
        <v>3216</v>
      </c>
    </row>
    <row r="1700" spans="1:25" x14ac:dyDescent="0.2">
      <c r="A1700">
        <v>1340</v>
      </c>
      <c r="B1700" t="s">
        <v>1060</v>
      </c>
      <c r="C1700" t="s">
        <v>46</v>
      </c>
      <c r="D1700">
        <v>7.0000000000000007E-2</v>
      </c>
      <c r="E1700">
        <v>3.98</v>
      </c>
      <c r="F1700">
        <v>0.83</v>
      </c>
      <c r="G1700" t="s">
        <v>14</v>
      </c>
      <c r="H1700" t="s">
        <v>47</v>
      </c>
      <c r="I1700" t="s">
        <v>24</v>
      </c>
      <c r="J1700" t="s">
        <v>25</v>
      </c>
      <c r="K1700" t="s">
        <v>26</v>
      </c>
      <c r="L1700" t="s">
        <v>2761</v>
      </c>
      <c r="M1700">
        <v>0.51</v>
      </c>
      <c r="N1700" t="s">
        <v>8</v>
      </c>
      <c r="O1700" t="s">
        <v>87</v>
      </c>
      <c r="P1700" t="s">
        <v>88</v>
      </c>
      <c r="Q1700" t="s">
        <v>89</v>
      </c>
      <c r="R1700">
        <v>10170</v>
      </c>
      <c r="S1700">
        <v>42161</v>
      </c>
      <c r="T1700">
        <v>42164</v>
      </c>
      <c r="U1700">
        <v>27.38</v>
      </c>
      <c r="V1700">
        <v>76</v>
      </c>
      <c r="W1700">
        <v>282.85000000000002</v>
      </c>
      <c r="X1700">
        <v>24455</v>
      </c>
      <c r="Y1700" t="s">
        <v>3218</v>
      </c>
    </row>
    <row r="1701" spans="1:25" x14ac:dyDescent="0.2">
      <c r="A1701">
        <v>1341</v>
      </c>
      <c r="B1701" t="s">
        <v>1062</v>
      </c>
      <c r="C1701" t="s">
        <v>46</v>
      </c>
      <c r="D1701">
        <v>0</v>
      </c>
      <c r="E1701">
        <v>20.89</v>
      </c>
      <c r="F1701">
        <v>1.99</v>
      </c>
      <c r="G1701" t="s">
        <v>14</v>
      </c>
      <c r="H1701" t="s">
        <v>47</v>
      </c>
      <c r="I1701" t="s">
        <v>16</v>
      </c>
      <c r="J1701" t="s">
        <v>17</v>
      </c>
      <c r="K1701" t="s">
        <v>18</v>
      </c>
      <c r="L1701" t="s">
        <v>2762</v>
      </c>
      <c r="M1701">
        <v>0.48</v>
      </c>
      <c r="N1701" t="s">
        <v>8</v>
      </c>
      <c r="O1701" t="s">
        <v>87</v>
      </c>
      <c r="P1701" t="s">
        <v>296</v>
      </c>
      <c r="Q1701" t="s">
        <v>1063</v>
      </c>
      <c r="R1701">
        <v>17201</v>
      </c>
      <c r="S1701">
        <v>42161</v>
      </c>
      <c r="T1701">
        <v>42163</v>
      </c>
      <c r="U1701">
        <v>-5.2949999999999999</v>
      </c>
      <c r="V1701">
        <v>4</v>
      </c>
      <c r="W1701">
        <v>84.56</v>
      </c>
      <c r="X1701">
        <v>91245</v>
      </c>
      <c r="Y1701" t="s">
        <v>3218</v>
      </c>
    </row>
    <row r="1702" spans="1:25" x14ac:dyDescent="0.2">
      <c r="A1702">
        <v>1341</v>
      </c>
      <c r="B1702" t="s">
        <v>1062</v>
      </c>
      <c r="C1702" t="s">
        <v>46</v>
      </c>
      <c r="D1702">
        <v>7.0000000000000007E-2</v>
      </c>
      <c r="E1702">
        <v>3.98</v>
      </c>
      <c r="F1702">
        <v>0.83</v>
      </c>
      <c r="G1702" t="s">
        <v>14</v>
      </c>
      <c r="H1702" t="s">
        <v>47</v>
      </c>
      <c r="I1702" t="s">
        <v>24</v>
      </c>
      <c r="J1702" t="s">
        <v>25</v>
      </c>
      <c r="K1702" t="s">
        <v>26</v>
      </c>
      <c r="L1702" t="s">
        <v>2761</v>
      </c>
      <c r="M1702">
        <v>0.51</v>
      </c>
      <c r="N1702" t="s">
        <v>8</v>
      </c>
      <c r="O1702" t="s">
        <v>87</v>
      </c>
      <c r="P1702" t="s">
        <v>296</v>
      </c>
      <c r="Q1702" t="s">
        <v>1063</v>
      </c>
      <c r="R1702">
        <v>17201</v>
      </c>
      <c r="S1702">
        <v>42161</v>
      </c>
      <c r="T1702">
        <v>42164</v>
      </c>
      <c r="U1702">
        <v>41.07</v>
      </c>
      <c r="V1702">
        <v>19</v>
      </c>
      <c r="W1702">
        <v>70.709999999999994</v>
      </c>
      <c r="X1702">
        <v>91245</v>
      </c>
      <c r="Y1702" t="s">
        <v>3218</v>
      </c>
    </row>
    <row r="1703" spans="1:25" x14ac:dyDescent="0.2">
      <c r="A1703">
        <v>2432</v>
      </c>
      <c r="B1703" t="s">
        <v>2547</v>
      </c>
      <c r="C1703" t="s">
        <v>46</v>
      </c>
      <c r="D1703">
        <v>0.09</v>
      </c>
      <c r="E1703">
        <v>5.4</v>
      </c>
      <c r="F1703">
        <v>7.78</v>
      </c>
      <c r="G1703" t="s">
        <v>63</v>
      </c>
      <c r="H1703" t="s">
        <v>15</v>
      </c>
      <c r="I1703" t="s">
        <v>24</v>
      </c>
      <c r="J1703" t="s">
        <v>48</v>
      </c>
      <c r="K1703" t="s">
        <v>49</v>
      </c>
      <c r="L1703" t="s">
        <v>1460</v>
      </c>
      <c r="M1703">
        <v>0.37</v>
      </c>
      <c r="N1703" t="s">
        <v>8</v>
      </c>
      <c r="O1703" t="s">
        <v>28</v>
      </c>
      <c r="P1703" t="s">
        <v>183</v>
      </c>
      <c r="Q1703" t="s">
        <v>2548</v>
      </c>
      <c r="R1703">
        <v>73110</v>
      </c>
      <c r="S1703">
        <v>42161</v>
      </c>
      <c r="T1703">
        <v>42163</v>
      </c>
      <c r="U1703">
        <v>-34.764499999999998</v>
      </c>
      <c r="V1703">
        <v>6</v>
      </c>
      <c r="W1703">
        <v>37.380000000000003</v>
      </c>
      <c r="X1703">
        <v>89097</v>
      </c>
      <c r="Y1703" t="s">
        <v>3216</v>
      </c>
    </row>
    <row r="1704" spans="1:25" x14ac:dyDescent="0.2">
      <c r="A1704">
        <v>1374</v>
      </c>
      <c r="B1704" t="s">
        <v>2763</v>
      </c>
      <c r="C1704" t="s">
        <v>1</v>
      </c>
      <c r="D1704">
        <v>0.06</v>
      </c>
      <c r="E1704">
        <v>44.01</v>
      </c>
      <c r="F1704">
        <v>3.5</v>
      </c>
      <c r="G1704" t="s">
        <v>14</v>
      </c>
      <c r="H1704" t="s">
        <v>47</v>
      </c>
      <c r="I1704" t="s">
        <v>24</v>
      </c>
      <c r="J1704" t="s">
        <v>71</v>
      </c>
      <c r="K1704" t="s">
        <v>49</v>
      </c>
      <c r="L1704" t="s">
        <v>2764</v>
      </c>
      <c r="M1704">
        <v>0.59</v>
      </c>
      <c r="N1704" t="s">
        <v>8</v>
      </c>
      <c r="O1704" t="s">
        <v>35</v>
      </c>
      <c r="P1704" t="s">
        <v>66</v>
      </c>
      <c r="Q1704" t="s">
        <v>2509</v>
      </c>
      <c r="R1704">
        <v>95207</v>
      </c>
      <c r="S1704">
        <v>42162</v>
      </c>
      <c r="T1704">
        <v>42163</v>
      </c>
      <c r="U1704">
        <v>-21.231999999999999</v>
      </c>
      <c r="V1704">
        <v>1</v>
      </c>
      <c r="W1704">
        <v>46.94</v>
      </c>
      <c r="X1704">
        <v>88212</v>
      </c>
      <c r="Y1704" t="s">
        <v>3217</v>
      </c>
    </row>
    <row r="1705" spans="1:25" x14ac:dyDescent="0.2">
      <c r="A1705">
        <v>2794</v>
      </c>
      <c r="B1705" t="s">
        <v>1745</v>
      </c>
      <c r="C1705" t="s">
        <v>13</v>
      </c>
      <c r="D1705">
        <v>7.0000000000000007E-2</v>
      </c>
      <c r="E1705">
        <v>4.76</v>
      </c>
      <c r="F1705">
        <v>0.88</v>
      </c>
      <c r="G1705" t="s">
        <v>14</v>
      </c>
      <c r="H1705" t="s">
        <v>70</v>
      </c>
      <c r="I1705" t="s">
        <v>24</v>
      </c>
      <c r="J1705" t="s">
        <v>64</v>
      </c>
      <c r="K1705" t="s">
        <v>26</v>
      </c>
      <c r="L1705" t="s">
        <v>2418</v>
      </c>
      <c r="M1705">
        <v>0.39</v>
      </c>
      <c r="N1705" t="s">
        <v>8</v>
      </c>
      <c r="O1705" t="s">
        <v>28</v>
      </c>
      <c r="P1705" t="s">
        <v>189</v>
      </c>
      <c r="Q1705" t="s">
        <v>1746</v>
      </c>
      <c r="R1705">
        <v>50158</v>
      </c>
      <c r="S1705">
        <v>42162</v>
      </c>
      <c r="T1705">
        <v>42162</v>
      </c>
      <c r="U1705">
        <v>15.8148</v>
      </c>
      <c r="V1705">
        <v>5</v>
      </c>
      <c r="W1705">
        <v>22.92</v>
      </c>
      <c r="X1705">
        <v>87555</v>
      </c>
      <c r="Y1705" t="s">
        <v>3216</v>
      </c>
    </row>
    <row r="1706" spans="1:25" x14ac:dyDescent="0.2">
      <c r="A1706">
        <v>737</v>
      </c>
      <c r="B1706" t="s">
        <v>2765</v>
      </c>
      <c r="C1706" t="s">
        <v>23</v>
      </c>
      <c r="D1706">
        <v>0.02</v>
      </c>
      <c r="E1706">
        <v>48.04</v>
      </c>
      <c r="F1706">
        <v>5.79</v>
      </c>
      <c r="G1706" t="s">
        <v>14</v>
      </c>
      <c r="H1706" t="s">
        <v>15</v>
      </c>
      <c r="I1706" t="s">
        <v>24</v>
      </c>
      <c r="J1706" t="s">
        <v>64</v>
      </c>
      <c r="K1706" t="s">
        <v>49</v>
      </c>
      <c r="L1706" t="s">
        <v>2177</v>
      </c>
      <c r="M1706">
        <v>0.37</v>
      </c>
      <c r="N1706" t="s">
        <v>8</v>
      </c>
      <c r="O1706" t="s">
        <v>87</v>
      </c>
      <c r="P1706" t="s">
        <v>373</v>
      </c>
      <c r="Q1706" t="s">
        <v>2766</v>
      </c>
      <c r="R1706">
        <v>7003</v>
      </c>
      <c r="S1706">
        <v>42162</v>
      </c>
      <c r="T1706">
        <v>42169</v>
      </c>
      <c r="U1706">
        <v>422.45249999999999</v>
      </c>
      <c r="V1706">
        <v>12</v>
      </c>
      <c r="W1706">
        <v>612.25</v>
      </c>
      <c r="X1706">
        <v>90360</v>
      </c>
      <c r="Y1706" t="s">
        <v>3218</v>
      </c>
    </row>
    <row r="1707" spans="1:25" x14ac:dyDescent="0.2">
      <c r="A1707">
        <v>1384</v>
      </c>
      <c r="B1707" t="s">
        <v>2767</v>
      </c>
      <c r="C1707" t="s">
        <v>23</v>
      </c>
      <c r="D1707">
        <v>0.02</v>
      </c>
      <c r="E1707">
        <v>70.97</v>
      </c>
      <c r="F1707">
        <v>3.5</v>
      </c>
      <c r="G1707" t="s">
        <v>14</v>
      </c>
      <c r="H1707" t="s">
        <v>15</v>
      </c>
      <c r="I1707" t="s">
        <v>24</v>
      </c>
      <c r="J1707" t="s">
        <v>71</v>
      </c>
      <c r="K1707" t="s">
        <v>49</v>
      </c>
      <c r="L1707" t="s">
        <v>2153</v>
      </c>
      <c r="M1707">
        <v>0.59</v>
      </c>
      <c r="N1707" t="s">
        <v>8</v>
      </c>
      <c r="O1707" t="s">
        <v>9</v>
      </c>
      <c r="P1707" t="s">
        <v>218</v>
      </c>
      <c r="Q1707" t="s">
        <v>2708</v>
      </c>
      <c r="R1707">
        <v>22304</v>
      </c>
      <c r="S1707">
        <v>42162</v>
      </c>
      <c r="T1707">
        <v>42169</v>
      </c>
      <c r="U1707">
        <v>23.616</v>
      </c>
      <c r="V1707">
        <v>21</v>
      </c>
      <c r="W1707">
        <v>1533.59</v>
      </c>
      <c r="X1707">
        <v>89408</v>
      </c>
      <c r="Y1707" t="s">
        <v>3215</v>
      </c>
    </row>
    <row r="1708" spans="1:25" x14ac:dyDescent="0.2">
      <c r="A1708">
        <v>1672</v>
      </c>
      <c r="B1708" t="s">
        <v>2768</v>
      </c>
      <c r="C1708" t="s">
        <v>23</v>
      </c>
      <c r="D1708">
        <v>0.02</v>
      </c>
      <c r="E1708">
        <v>284.98</v>
      </c>
      <c r="F1708">
        <v>69.55</v>
      </c>
      <c r="G1708" t="s">
        <v>2</v>
      </c>
      <c r="H1708" t="s">
        <v>3</v>
      </c>
      <c r="I1708" t="s">
        <v>4</v>
      </c>
      <c r="J1708" t="s">
        <v>85</v>
      </c>
      <c r="K1708" t="s">
        <v>33</v>
      </c>
      <c r="L1708" t="s">
        <v>1391</v>
      </c>
      <c r="M1708">
        <v>0.6</v>
      </c>
      <c r="N1708" t="s">
        <v>8</v>
      </c>
      <c r="O1708" t="s">
        <v>9</v>
      </c>
      <c r="P1708" t="s">
        <v>218</v>
      </c>
      <c r="Q1708" t="s">
        <v>2769</v>
      </c>
      <c r="R1708">
        <v>22901</v>
      </c>
      <c r="S1708">
        <v>42162</v>
      </c>
      <c r="T1708">
        <v>42167</v>
      </c>
      <c r="U1708">
        <v>15.528</v>
      </c>
      <c r="V1708">
        <v>3</v>
      </c>
      <c r="W1708">
        <v>926.3</v>
      </c>
      <c r="X1708">
        <v>86723</v>
      </c>
      <c r="Y1708" t="s">
        <v>3215</v>
      </c>
    </row>
    <row r="1709" spans="1:25" x14ac:dyDescent="0.2">
      <c r="A1709">
        <v>1672</v>
      </c>
      <c r="B1709" t="s">
        <v>2768</v>
      </c>
      <c r="C1709" t="s">
        <v>23</v>
      </c>
      <c r="D1709">
        <v>0.08</v>
      </c>
      <c r="E1709">
        <v>55.48</v>
      </c>
      <c r="F1709">
        <v>14.3</v>
      </c>
      <c r="G1709" t="s">
        <v>14</v>
      </c>
      <c r="H1709" t="s">
        <v>3</v>
      </c>
      <c r="I1709" t="s">
        <v>24</v>
      </c>
      <c r="J1709" t="s">
        <v>64</v>
      </c>
      <c r="K1709" t="s">
        <v>49</v>
      </c>
      <c r="L1709" t="s">
        <v>823</v>
      </c>
      <c r="M1709">
        <v>0.37</v>
      </c>
      <c r="N1709" t="s">
        <v>8</v>
      </c>
      <c r="O1709" t="s">
        <v>9</v>
      </c>
      <c r="P1709" t="s">
        <v>218</v>
      </c>
      <c r="Q1709" t="s">
        <v>2769</v>
      </c>
      <c r="R1709">
        <v>22901</v>
      </c>
      <c r="S1709">
        <v>42162</v>
      </c>
      <c r="T1709">
        <v>42164</v>
      </c>
      <c r="U1709">
        <v>-225.56379999999999</v>
      </c>
      <c r="V1709">
        <v>17</v>
      </c>
      <c r="W1709">
        <v>942.53</v>
      </c>
      <c r="X1709">
        <v>86723</v>
      </c>
      <c r="Y1709" t="s">
        <v>3215</v>
      </c>
    </row>
    <row r="1710" spans="1:25" x14ac:dyDescent="0.2">
      <c r="A1710">
        <v>3397</v>
      </c>
      <c r="B1710" t="s">
        <v>1560</v>
      </c>
      <c r="C1710" t="s">
        <v>23</v>
      </c>
      <c r="D1710">
        <v>0</v>
      </c>
      <c r="E1710">
        <v>1270.99</v>
      </c>
      <c r="F1710">
        <v>19.989999999999998</v>
      </c>
      <c r="G1710" t="s">
        <v>14</v>
      </c>
      <c r="H1710" t="s">
        <v>3</v>
      </c>
      <c r="I1710" t="s">
        <v>24</v>
      </c>
      <c r="J1710" t="s">
        <v>48</v>
      </c>
      <c r="K1710" t="s">
        <v>49</v>
      </c>
      <c r="L1710" t="s">
        <v>628</v>
      </c>
      <c r="M1710">
        <v>0.35</v>
      </c>
      <c r="N1710" t="s">
        <v>8</v>
      </c>
      <c r="O1710" t="s">
        <v>28</v>
      </c>
      <c r="P1710" t="s">
        <v>79</v>
      </c>
      <c r="Q1710" t="s">
        <v>1562</v>
      </c>
      <c r="R1710">
        <v>61832</v>
      </c>
      <c r="S1710">
        <v>42162</v>
      </c>
      <c r="T1710">
        <v>42164</v>
      </c>
      <c r="U1710">
        <v>6384.4389000000001</v>
      </c>
      <c r="V1710">
        <v>7</v>
      </c>
      <c r="W1710">
        <v>9252.81</v>
      </c>
      <c r="X1710">
        <v>87535</v>
      </c>
      <c r="Y1710" t="s">
        <v>3216</v>
      </c>
    </row>
    <row r="1711" spans="1:25" x14ac:dyDescent="0.2">
      <c r="A1711">
        <v>92</v>
      </c>
      <c r="B1711" t="s">
        <v>2519</v>
      </c>
      <c r="C1711" t="s">
        <v>92</v>
      </c>
      <c r="D1711">
        <v>0.04</v>
      </c>
      <c r="E1711">
        <v>12.98</v>
      </c>
      <c r="F1711">
        <v>3.14</v>
      </c>
      <c r="G1711" t="s">
        <v>63</v>
      </c>
      <c r="H1711" t="s">
        <v>70</v>
      </c>
      <c r="I1711" t="s">
        <v>24</v>
      </c>
      <c r="J1711" t="s">
        <v>544</v>
      </c>
      <c r="K1711" t="s">
        <v>18</v>
      </c>
      <c r="L1711" t="s">
        <v>545</v>
      </c>
      <c r="M1711">
        <v>0.6</v>
      </c>
      <c r="N1711" t="s">
        <v>8</v>
      </c>
      <c r="O1711" t="s">
        <v>9</v>
      </c>
      <c r="P1711" t="s">
        <v>144</v>
      </c>
      <c r="Q1711" t="s">
        <v>2521</v>
      </c>
      <c r="R1711">
        <v>70056</v>
      </c>
      <c r="S1711">
        <v>42162</v>
      </c>
      <c r="T1711">
        <v>42164</v>
      </c>
      <c r="U1711">
        <v>22.818000000000001</v>
      </c>
      <c r="V1711">
        <v>16</v>
      </c>
      <c r="W1711">
        <v>216.04</v>
      </c>
      <c r="X1711">
        <v>87178</v>
      </c>
      <c r="Y1711" t="s">
        <v>3215</v>
      </c>
    </row>
    <row r="1712" spans="1:25" x14ac:dyDescent="0.2">
      <c r="A1712">
        <v>2583</v>
      </c>
      <c r="B1712" t="s">
        <v>2770</v>
      </c>
      <c r="C1712" t="s">
        <v>92</v>
      </c>
      <c r="D1712">
        <v>0.04</v>
      </c>
      <c r="E1712">
        <v>510.14</v>
      </c>
      <c r="F1712">
        <v>14.7</v>
      </c>
      <c r="G1712" t="s">
        <v>2</v>
      </c>
      <c r="H1712" t="s">
        <v>47</v>
      </c>
      <c r="I1712" t="s">
        <v>16</v>
      </c>
      <c r="J1712" t="s">
        <v>32</v>
      </c>
      <c r="K1712" t="s">
        <v>33</v>
      </c>
      <c r="L1712" t="s">
        <v>2771</v>
      </c>
      <c r="M1712">
        <v>0.56000000000000005</v>
      </c>
      <c r="N1712" t="s">
        <v>8</v>
      </c>
      <c r="O1712" t="s">
        <v>28</v>
      </c>
      <c r="P1712" t="s">
        <v>265</v>
      </c>
      <c r="Q1712" t="s">
        <v>2772</v>
      </c>
      <c r="R1712">
        <v>49423</v>
      </c>
      <c r="S1712">
        <v>42162</v>
      </c>
      <c r="T1712">
        <v>42164</v>
      </c>
      <c r="U1712">
        <v>-251.40389999999999</v>
      </c>
      <c r="V1712">
        <v>3</v>
      </c>
      <c r="W1712">
        <v>1527.97</v>
      </c>
      <c r="X1712">
        <v>89657</v>
      </c>
      <c r="Y1712" t="s">
        <v>3216</v>
      </c>
    </row>
    <row r="1713" spans="1:25" x14ac:dyDescent="0.2">
      <c r="A1713">
        <v>2583</v>
      </c>
      <c r="B1713" t="s">
        <v>2770</v>
      </c>
      <c r="C1713" t="s">
        <v>92</v>
      </c>
      <c r="D1713">
        <v>0</v>
      </c>
      <c r="E1713">
        <v>4.76</v>
      </c>
      <c r="F1713">
        <v>3.01</v>
      </c>
      <c r="G1713" t="s">
        <v>14</v>
      </c>
      <c r="H1713" t="s">
        <v>47</v>
      </c>
      <c r="I1713" t="s">
        <v>24</v>
      </c>
      <c r="J1713" t="s">
        <v>64</v>
      </c>
      <c r="K1713" t="s">
        <v>26</v>
      </c>
      <c r="L1713" t="s">
        <v>2773</v>
      </c>
      <c r="M1713">
        <v>0.36</v>
      </c>
      <c r="N1713" t="s">
        <v>8</v>
      </c>
      <c r="O1713" t="s">
        <v>28</v>
      </c>
      <c r="P1713" t="s">
        <v>265</v>
      </c>
      <c r="Q1713" t="s">
        <v>2772</v>
      </c>
      <c r="R1713">
        <v>49423</v>
      </c>
      <c r="S1713">
        <v>42162</v>
      </c>
      <c r="T1713">
        <v>42164</v>
      </c>
      <c r="U1713">
        <v>-2.3450000000000002</v>
      </c>
      <c r="V1713">
        <v>23</v>
      </c>
      <c r="W1713">
        <v>110.86</v>
      </c>
      <c r="X1713">
        <v>89657</v>
      </c>
      <c r="Y1713" t="s">
        <v>3216</v>
      </c>
    </row>
    <row r="1714" spans="1:25" x14ac:dyDescent="0.2">
      <c r="A1714">
        <v>2920</v>
      </c>
      <c r="B1714" t="s">
        <v>2774</v>
      </c>
      <c r="C1714" t="s">
        <v>92</v>
      </c>
      <c r="D1714">
        <v>0.05</v>
      </c>
      <c r="E1714">
        <v>535.64</v>
      </c>
      <c r="F1714">
        <v>14.7</v>
      </c>
      <c r="G1714" t="s">
        <v>2</v>
      </c>
      <c r="H1714" t="s">
        <v>47</v>
      </c>
      <c r="I1714" t="s">
        <v>16</v>
      </c>
      <c r="J1714" t="s">
        <v>32</v>
      </c>
      <c r="K1714" t="s">
        <v>33</v>
      </c>
      <c r="L1714" t="s">
        <v>1442</v>
      </c>
      <c r="M1714">
        <v>0.59</v>
      </c>
      <c r="N1714" t="s">
        <v>8</v>
      </c>
      <c r="O1714" t="s">
        <v>28</v>
      </c>
      <c r="P1714" t="s">
        <v>79</v>
      </c>
      <c r="Q1714" t="s">
        <v>509</v>
      </c>
      <c r="R1714">
        <v>60603</v>
      </c>
      <c r="S1714">
        <v>42162</v>
      </c>
      <c r="T1714">
        <v>42164</v>
      </c>
      <c r="U1714">
        <v>-1220.9145000000001</v>
      </c>
      <c r="V1714">
        <v>2</v>
      </c>
      <c r="W1714">
        <v>1068.5999999999999</v>
      </c>
      <c r="X1714">
        <v>59365</v>
      </c>
      <c r="Y1714" t="s">
        <v>3216</v>
      </c>
    </row>
    <row r="1715" spans="1:25" x14ac:dyDescent="0.2">
      <c r="A1715">
        <v>3005</v>
      </c>
      <c r="B1715" t="s">
        <v>2775</v>
      </c>
      <c r="C1715" t="s">
        <v>1</v>
      </c>
      <c r="D1715">
        <v>0.05</v>
      </c>
      <c r="E1715">
        <v>122.99</v>
      </c>
      <c r="F1715">
        <v>19.989999999999998</v>
      </c>
      <c r="G1715" t="s">
        <v>63</v>
      </c>
      <c r="H1715" t="s">
        <v>70</v>
      </c>
      <c r="I1715" t="s">
        <v>24</v>
      </c>
      <c r="J1715" t="s">
        <v>48</v>
      </c>
      <c r="K1715" t="s">
        <v>49</v>
      </c>
      <c r="L1715" t="s">
        <v>2400</v>
      </c>
      <c r="M1715">
        <v>0.37</v>
      </c>
      <c r="N1715" t="s">
        <v>8</v>
      </c>
      <c r="O1715" t="s">
        <v>35</v>
      </c>
      <c r="P1715" t="s">
        <v>466</v>
      </c>
      <c r="Q1715" t="s">
        <v>1484</v>
      </c>
      <c r="R1715">
        <v>83814</v>
      </c>
      <c r="S1715">
        <v>42163</v>
      </c>
      <c r="T1715">
        <v>42166</v>
      </c>
      <c r="U1715">
        <v>1039.7541000000001</v>
      </c>
      <c r="V1715">
        <v>12</v>
      </c>
      <c r="W1715">
        <v>1506.89</v>
      </c>
      <c r="X1715">
        <v>91389</v>
      </c>
      <c r="Y1715" t="s">
        <v>3217</v>
      </c>
    </row>
    <row r="1716" spans="1:25" x14ac:dyDescent="0.2">
      <c r="A1716">
        <v>2638</v>
      </c>
      <c r="B1716" t="s">
        <v>2776</v>
      </c>
      <c r="C1716" t="s">
        <v>23</v>
      </c>
      <c r="D1716">
        <v>0.05</v>
      </c>
      <c r="E1716">
        <v>100.97</v>
      </c>
      <c r="F1716">
        <v>7.18</v>
      </c>
      <c r="G1716" t="s">
        <v>63</v>
      </c>
      <c r="H1716" t="s">
        <v>15</v>
      </c>
      <c r="I1716" t="s">
        <v>16</v>
      </c>
      <c r="J1716" t="s">
        <v>17</v>
      </c>
      <c r="K1716" t="s">
        <v>49</v>
      </c>
      <c r="L1716" t="s">
        <v>2777</v>
      </c>
      <c r="M1716">
        <v>0.46</v>
      </c>
      <c r="N1716" t="s">
        <v>8</v>
      </c>
      <c r="O1716" t="s">
        <v>35</v>
      </c>
      <c r="P1716" t="s">
        <v>466</v>
      </c>
      <c r="Q1716" t="s">
        <v>2555</v>
      </c>
      <c r="R1716">
        <v>83704</v>
      </c>
      <c r="S1716">
        <v>42163</v>
      </c>
      <c r="T1716">
        <v>42163</v>
      </c>
      <c r="U1716">
        <v>881.46810000000005</v>
      </c>
      <c r="V1716">
        <v>13</v>
      </c>
      <c r="W1716">
        <v>1277.49</v>
      </c>
      <c r="X1716">
        <v>90951</v>
      </c>
      <c r="Y1716" t="s">
        <v>3217</v>
      </c>
    </row>
    <row r="1717" spans="1:25" x14ac:dyDescent="0.2">
      <c r="A1717">
        <v>3137</v>
      </c>
      <c r="B1717" t="s">
        <v>2778</v>
      </c>
      <c r="C1717" t="s">
        <v>46</v>
      </c>
      <c r="D1717">
        <v>0.09</v>
      </c>
      <c r="E1717">
        <v>304.99</v>
      </c>
      <c r="F1717">
        <v>19.989999999999998</v>
      </c>
      <c r="G1717" t="s">
        <v>14</v>
      </c>
      <c r="H1717" t="s">
        <v>70</v>
      </c>
      <c r="I1717" t="s">
        <v>24</v>
      </c>
      <c r="J1717" t="s">
        <v>48</v>
      </c>
      <c r="K1717" t="s">
        <v>49</v>
      </c>
      <c r="L1717" t="s">
        <v>2779</v>
      </c>
      <c r="M1717">
        <v>0.4</v>
      </c>
      <c r="N1717" t="s">
        <v>8</v>
      </c>
      <c r="O1717" t="s">
        <v>87</v>
      </c>
      <c r="P1717" t="s">
        <v>1332</v>
      </c>
      <c r="Q1717" t="s">
        <v>2780</v>
      </c>
      <c r="R1717">
        <v>3246</v>
      </c>
      <c r="S1717">
        <v>42163</v>
      </c>
      <c r="T1717">
        <v>42164</v>
      </c>
      <c r="U1717">
        <v>1623.9494999999999</v>
      </c>
      <c r="V1717">
        <v>8</v>
      </c>
      <c r="W1717">
        <v>2353.5500000000002</v>
      </c>
      <c r="X1717">
        <v>86795</v>
      </c>
      <c r="Y1717" t="s">
        <v>3218</v>
      </c>
    </row>
    <row r="1718" spans="1:25" x14ac:dyDescent="0.2">
      <c r="A1718">
        <v>349</v>
      </c>
      <c r="B1718" t="s">
        <v>101</v>
      </c>
      <c r="C1718" t="s">
        <v>1</v>
      </c>
      <c r="D1718">
        <v>0</v>
      </c>
      <c r="E1718">
        <v>8.34</v>
      </c>
      <c r="F1718">
        <v>2.64</v>
      </c>
      <c r="G1718" t="s">
        <v>63</v>
      </c>
      <c r="H1718" t="s">
        <v>47</v>
      </c>
      <c r="I1718" t="s">
        <v>24</v>
      </c>
      <c r="J1718" t="s">
        <v>544</v>
      </c>
      <c r="K1718" t="s">
        <v>18</v>
      </c>
      <c r="L1718" t="s">
        <v>859</v>
      </c>
      <c r="M1718">
        <v>0.59</v>
      </c>
      <c r="N1718" t="s">
        <v>8</v>
      </c>
      <c r="O1718" t="s">
        <v>9</v>
      </c>
      <c r="P1718" t="s">
        <v>99</v>
      </c>
      <c r="Q1718" t="s">
        <v>104</v>
      </c>
      <c r="R1718">
        <v>33132</v>
      </c>
      <c r="S1718">
        <v>42164</v>
      </c>
      <c r="T1718">
        <v>42166</v>
      </c>
      <c r="U1718">
        <v>5.8624999999999998</v>
      </c>
      <c r="V1718">
        <v>23</v>
      </c>
      <c r="W1718">
        <v>212.89</v>
      </c>
      <c r="X1718">
        <v>17446</v>
      </c>
      <c r="Y1718" t="s">
        <v>3215</v>
      </c>
    </row>
    <row r="1719" spans="1:25" x14ac:dyDescent="0.2">
      <c r="A1719">
        <v>351</v>
      </c>
      <c r="B1719" t="s">
        <v>105</v>
      </c>
      <c r="C1719" t="s">
        <v>1</v>
      </c>
      <c r="D1719">
        <v>0</v>
      </c>
      <c r="E1719">
        <v>8.34</v>
      </c>
      <c r="F1719">
        <v>2.64</v>
      </c>
      <c r="G1719" t="s">
        <v>63</v>
      </c>
      <c r="H1719" t="s">
        <v>47</v>
      </c>
      <c r="I1719" t="s">
        <v>24</v>
      </c>
      <c r="J1719" t="s">
        <v>544</v>
      </c>
      <c r="K1719" t="s">
        <v>18</v>
      </c>
      <c r="L1719" t="s">
        <v>859</v>
      </c>
      <c r="M1719">
        <v>0.59</v>
      </c>
      <c r="N1719" t="s">
        <v>8</v>
      </c>
      <c r="O1719" t="s">
        <v>87</v>
      </c>
      <c r="P1719" t="s">
        <v>88</v>
      </c>
      <c r="Q1719" t="s">
        <v>106</v>
      </c>
      <c r="R1719">
        <v>13601</v>
      </c>
      <c r="S1719">
        <v>42164</v>
      </c>
      <c r="T1719">
        <v>42166</v>
      </c>
      <c r="U1719">
        <v>10.5</v>
      </c>
      <c r="V1719">
        <v>6</v>
      </c>
      <c r="W1719">
        <v>55.54</v>
      </c>
      <c r="X1719">
        <v>88685</v>
      </c>
      <c r="Y1719" t="s">
        <v>3218</v>
      </c>
    </row>
    <row r="1720" spans="1:25" x14ac:dyDescent="0.2">
      <c r="A1720">
        <v>2584</v>
      </c>
      <c r="B1720" t="s">
        <v>2781</v>
      </c>
      <c r="C1720" t="s">
        <v>1</v>
      </c>
      <c r="D1720">
        <v>0.04</v>
      </c>
      <c r="E1720">
        <v>6.3</v>
      </c>
      <c r="F1720">
        <v>0.5</v>
      </c>
      <c r="G1720" t="s">
        <v>14</v>
      </c>
      <c r="H1720" t="s">
        <v>47</v>
      </c>
      <c r="I1720" t="s">
        <v>24</v>
      </c>
      <c r="J1720" t="s">
        <v>128</v>
      </c>
      <c r="K1720" t="s">
        <v>49</v>
      </c>
      <c r="L1720" t="s">
        <v>802</v>
      </c>
      <c r="M1720">
        <v>0.39</v>
      </c>
      <c r="N1720" t="s">
        <v>8</v>
      </c>
      <c r="O1720" t="s">
        <v>28</v>
      </c>
      <c r="P1720" t="s">
        <v>265</v>
      </c>
      <c r="Q1720" t="s">
        <v>2782</v>
      </c>
      <c r="R1720">
        <v>48141</v>
      </c>
      <c r="S1720">
        <v>42164</v>
      </c>
      <c r="T1720">
        <v>42166</v>
      </c>
      <c r="U1720">
        <v>67.606200000000001</v>
      </c>
      <c r="V1720">
        <v>15</v>
      </c>
      <c r="W1720">
        <v>97.98</v>
      </c>
      <c r="X1720">
        <v>89658</v>
      </c>
      <c r="Y1720" t="s">
        <v>3216</v>
      </c>
    </row>
    <row r="1721" spans="1:25" x14ac:dyDescent="0.2">
      <c r="A1721">
        <v>1151</v>
      </c>
      <c r="B1721" t="s">
        <v>2783</v>
      </c>
      <c r="C1721" t="s">
        <v>23</v>
      </c>
      <c r="D1721">
        <v>0.05</v>
      </c>
      <c r="E1721">
        <v>7.59</v>
      </c>
      <c r="F1721">
        <v>4</v>
      </c>
      <c r="G1721" t="s">
        <v>14</v>
      </c>
      <c r="H1721" t="s">
        <v>70</v>
      </c>
      <c r="I1721" t="s">
        <v>4</v>
      </c>
      <c r="J1721" t="s">
        <v>102</v>
      </c>
      <c r="K1721" t="s">
        <v>26</v>
      </c>
      <c r="L1721" t="s">
        <v>1663</v>
      </c>
      <c r="M1721">
        <v>0.42</v>
      </c>
      <c r="N1721" t="s">
        <v>8</v>
      </c>
      <c r="O1721" t="s">
        <v>87</v>
      </c>
      <c r="P1721" t="s">
        <v>379</v>
      </c>
      <c r="Q1721" t="s">
        <v>2784</v>
      </c>
      <c r="R1721">
        <v>1075</v>
      </c>
      <c r="S1721">
        <v>42164</v>
      </c>
      <c r="T1721">
        <v>42164</v>
      </c>
      <c r="U1721">
        <v>6.0926999999999998</v>
      </c>
      <c r="V1721">
        <v>1</v>
      </c>
      <c r="W1721">
        <v>8.83</v>
      </c>
      <c r="X1721">
        <v>91344</v>
      </c>
      <c r="Y1721" t="s">
        <v>3218</v>
      </c>
    </row>
    <row r="1722" spans="1:25" x14ac:dyDescent="0.2">
      <c r="A1722">
        <v>218</v>
      </c>
      <c r="B1722" t="s">
        <v>2785</v>
      </c>
      <c r="C1722" t="s">
        <v>92</v>
      </c>
      <c r="D1722">
        <v>0.05</v>
      </c>
      <c r="E1722">
        <v>119.99</v>
      </c>
      <c r="F1722">
        <v>56.14</v>
      </c>
      <c r="G1722" t="s">
        <v>2</v>
      </c>
      <c r="H1722" t="s">
        <v>15</v>
      </c>
      <c r="I1722" t="s">
        <v>16</v>
      </c>
      <c r="J1722" t="s">
        <v>32</v>
      </c>
      <c r="K1722" t="s">
        <v>6</v>
      </c>
      <c r="L1722" t="s">
        <v>563</v>
      </c>
      <c r="M1722">
        <v>0.39</v>
      </c>
      <c r="N1722" t="s">
        <v>8</v>
      </c>
      <c r="O1722" t="s">
        <v>35</v>
      </c>
      <c r="P1722" t="s">
        <v>122</v>
      </c>
      <c r="Q1722" t="s">
        <v>925</v>
      </c>
      <c r="R1722">
        <v>84107</v>
      </c>
      <c r="S1722">
        <v>42164</v>
      </c>
      <c r="T1722">
        <v>42166</v>
      </c>
      <c r="U1722">
        <v>-102.5121</v>
      </c>
      <c r="V1722">
        <v>6</v>
      </c>
      <c r="W1722">
        <v>730.37</v>
      </c>
      <c r="X1722">
        <v>88048</v>
      </c>
      <c r="Y1722" t="s">
        <v>3217</v>
      </c>
    </row>
    <row r="1723" spans="1:25" x14ac:dyDescent="0.2">
      <c r="A1723">
        <v>3361</v>
      </c>
      <c r="B1723" t="s">
        <v>786</v>
      </c>
      <c r="C1723" t="s">
        <v>92</v>
      </c>
      <c r="D1723">
        <v>0.03</v>
      </c>
      <c r="E1723">
        <v>4.9800000000000004</v>
      </c>
      <c r="F1723">
        <v>4.95</v>
      </c>
      <c r="G1723" t="s">
        <v>14</v>
      </c>
      <c r="H1723" t="s">
        <v>47</v>
      </c>
      <c r="I1723" t="s">
        <v>24</v>
      </c>
      <c r="J1723" t="s">
        <v>48</v>
      </c>
      <c r="K1723" t="s">
        <v>49</v>
      </c>
      <c r="L1723" t="s">
        <v>2595</v>
      </c>
      <c r="M1723">
        <v>0.37</v>
      </c>
      <c r="N1723" t="s">
        <v>8</v>
      </c>
      <c r="O1723" t="s">
        <v>28</v>
      </c>
      <c r="P1723" t="s">
        <v>333</v>
      </c>
      <c r="Q1723" t="s">
        <v>788</v>
      </c>
      <c r="R1723">
        <v>53095</v>
      </c>
      <c r="S1723">
        <v>42164</v>
      </c>
      <c r="T1723">
        <v>42166</v>
      </c>
      <c r="U1723">
        <v>-47.995249999999999</v>
      </c>
      <c r="V1723">
        <v>19</v>
      </c>
      <c r="W1723">
        <v>95</v>
      </c>
      <c r="X1723">
        <v>91438</v>
      </c>
      <c r="Y1723" t="s">
        <v>3216</v>
      </c>
    </row>
    <row r="1724" spans="1:25" x14ac:dyDescent="0.2">
      <c r="A1724">
        <v>326</v>
      </c>
      <c r="B1724" t="s">
        <v>2786</v>
      </c>
      <c r="C1724" t="s">
        <v>46</v>
      </c>
      <c r="D1724">
        <v>0.06</v>
      </c>
      <c r="E1724">
        <v>7.99</v>
      </c>
      <c r="F1724">
        <v>5.03</v>
      </c>
      <c r="G1724" t="s">
        <v>14</v>
      </c>
      <c r="H1724" t="s">
        <v>15</v>
      </c>
      <c r="I1724" t="s">
        <v>16</v>
      </c>
      <c r="J1724" t="s">
        <v>111</v>
      </c>
      <c r="K1724" t="s">
        <v>120</v>
      </c>
      <c r="L1724" t="s">
        <v>441</v>
      </c>
      <c r="M1724">
        <v>0.6</v>
      </c>
      <c r="N1724" t="s">
        <v>8</v>
      </c>
      <c r="O1724" t="s">
        <v>28</v>
      </c>
      <c r="P1724" t="s">
        <v>79</v>
      </c>
      <c r="Q1724" t="s">
        <v>2171</v>
      </c>
      <c r="R1724">
        <v>60510</v>
      </c>
      <c r="S1724">
        <v>42164</v>
      </c>
      <c r="T1724">
        <v>42165</v>
      </c>
      <c r="U1724">
        <v>-29.172000000000001</v>
      </c>
      <c r="V1724">
        <v>4</v>
      </c>
      <c r="W1724">
        <v>28.46</v>
      </c>
      <c r="X1724">
        <v>90973</v>
      </c>
      <c r="Y1724" t="s">
        <v>3216</v>
      </c>
    </row>
    <row r="1725" spans="1:25" x14ac:dyDescent="0.2">
      <c r="A1725">
        <v>3079</v>
      </c>
      <c r="B1725" t="s">
        <v>295</v>
      </c>
      <c r="C1725" t="s">
        <v>1</v>
      </c>
      <c r="D1725">
        <v>0</v>
      </c>
      <c r="E1725">
        <v>2.21</v>
      </c>
      <c r="F1725">
        <v>1</v>
      </c>
      <c r="G1725" t="s">
        <v>63</v>
      </c>
      <c r="H1725" t="s">
        <v>3</v>
      </c>
      <c r="I1725" t="s">
        <v>24</v>
      </c>
      <c r="J1725" t="s">
        <v>25</v>
      </c>
      <c r="K1725" t="s">
        <v>26</v>
      </c>
      <c r="L1725" t="s">
        <v>2787</v>
      </c>
      <c r="M1725">
        <v>0.38</v>
      </c>
      <c r="N1725" t="s">
        <v>8</v>
      </c>
      <c r="O1725" t="s">
        <v>87</v>
      </c>
      <c r="P1725" t="s">
        <v>296</v>
      </c>
      <c r="Q1725" t="s">
        <v>297</v>
      </c>
      <c r="R1725">
        <v>19112</v>
      </c>
      <c r="S1725">
        <v>42165</v>
      </c>
      <c r="T1725">
        <v>42166</v>
      </c>
      <c r="U1725">
        <v>10.01</v>
      </c>
      <c r="V1725">
        <v>33</v>
      </c>
      <c r="W1725">
        <v>87.18</v>
      </c>
      <c r="X1725">
        <v>48483</v>
      </c>
      <c r="Y1725" t="s">
        <v>3218</v>
      </c>
    </row>
    <row r="1726" spans="1:25" x14ac:dyDescent="0.2">
      <c r="A1726">
        <v>3243</v>
      </c>
      <c r="B1726" t="s">
        <v>2788</v>
      </c>
      <c r="C1726" t="s">
        <v>13</v>
      </c>
      <c r="D1726">
        <v>0</v>
      </c>
      <c r="E1726">
        <v>7.28</v>
      </c>
      <c r="F1726">
        <v>3.52</v>
      </c>
      <c r="G1726" t="s">
        <v>14</v>
      </c>
      <c r="H1726" t="s">
        <v>3</v>
      </c>
      <c r="I1726" t="s">
        <v>16</v>
      </c>
      <c r="J1726" t="s">
        <v>17</v>
      </c>
      <c r="K1726" t="s">
        <v>18</v>
      </c>
      <c r="L1726" t="s">
        <v>2789</v>
      </c>
      <c r="M1726">
        <v>0.68</v>
      </c>
      <c r="N1726" t="s">
        <v>8</v>
      </c>
      <c r="O1726" t="s">
        <v>87</v>
      </c>
      <c r="P1726" t="s">
        <v>224</v>
      </c>
      <c r="Q1726" t="s">
        <v>225</v>
      </c>
      <c r="R1726">
        <v>6010</v>
      </c>
      <c r="S1726">
        <v>42165</v>
      </c>
      <c r="T1726">
        <v>42165</v>
      </c>
      <c r="U1726">
        <v>-25.103999999999999</v>
      </c>
      <c r="V1726">
        <v>3</v>
      </c>
      <c r="W1726">
        <v>24.44</v>
      </c>
      <c r="X1726">
        <v>88329</v>
      </c>
      <c r="Y1726" t="s">
        <v>3218</v>
      </c>
    </row>
    <row r="1727" spans="1:25" x14ac:dyDescent="0.2">
      <c r="A1727">
        <v>254</v>
      </c>
      <c r="B1727" t="s">
        <v>2790</v>
      </c>
      <c r="C1727" t="s">
        <v>92</v>
      </c>
      <c r="D1727">
        <v>0.1</v>
      </c>
      <c r="E1727">
        <v>280.98</v>
      </c>
      <c r="F1727">
        <v>35.67</v>
      </c>
      <c r="G1727" t="s">
        <v>2</v>
      </c>
      <c r="H1727" t="s">
        <v>47</v>
      </c>
      <c r="I1727" t="s">
        <v>4</v>
      </c>
      <c r="J1727" t="s">
        <v>5</v>
      </c>
      <c r="K1727" t="s">
        <v>6</v>
      </c>
      <c r="L1727" t="s">
        <v>2791</v>
      </c>
      <c r="M1727">
        <v>0.66</v>
      </c>
      <c r="N1727" t="s">
        <v>8</v>
      </c>
      <c r="O1727" t="s">
        <v>35</v>
      </c>
      <c r="P1727" t="s">
        <v>36</v>
      </c>
      <c r="Q1727" t="s">
        <v>2792</v>
      </c>
      <c r="R1727">
        <v>80126</v>
      </c>
      <c r="S1727">
        <v>42165</v>
      </c>
      <c r="T1727">
        <v>42166</v>
      </c>
      <c r="U1727">
        <v>-53.744999999999997</v>
      </c>
      <c r="V1727">
        <v>5</v>
      </c>
      <c r="W1727">
        <v>1332.82</v>
      </c>
      <c r="X1727">
        <v>86268</v>
      </c>
      <c r="Y1727" t="s">
        <v>3217</v>
      </c>
    </row>
    <row r="1728" spans="1:25" x14ac:dyDescent="0.2">
      <c r="A1728">
        <v>597</v>
      </c>
      <c r="B1728" t="s">
        <v>2793</v>
      </c>
      <c r="C1728" t="s">
        <v>46</v>
      </c>
      <c r="D1728">
        <v>0.1</v>
      </c>
      <c r="E1728">
        <v>6.48</v>
      </c>
      <c r="F1728">
        <v>5.9</v>
      </c>
      <c r="G1728" t="s">
        <v>14</v>
      </c>
      <c r="H1728" t="s">
        <v>3</v>
      </c>
      <c r="I1728" t="s">
        <v>24</v>
      </c>
      <c r="J1728" t="s">
        <v>64</v>
      </c>
      <c r="K1728" t="s">
        <v>49</v>
      </c>
      <c r="L1728" t="s">
        <v>1727</v>
      </c>
      <c r="M1728">
        <v>0.37</v>
      </c>
      <c r="N1728" t="s">
        <v>8</v>
      </c>
      <c r="O1728" t="s">
        <v>28</v>
      </c>
      <c r="P1728" t="s">
        <v>29</v>
      </c>
      <c r="Q1728" t="s">
        <v>1459</v>
      </c>
      <c r="R1728">
        <v>47201</v>
      </c>
      <c r="S1728">
        <v>42165</v>
      </c>
      <c r="T1728">
        <v>42165</v>
      </c>
      <c r="U1728">
        <v>-51.634999999999998</v>
      </c>
      <c r="V1728">
        <v>19</v>
      </c>
      <c r="W1728">
        <v>116.8</v>
      </c>
      <c r="X1728">
        <v>86310</v>
      </c>
      <c r="Y1728" t="s">
        <v>3216</v>
      </c>
    </row>
    <row r="1729" spans="1:25" x14ac:dyDescent="0.2">
      <c r="A1729">
        <v>2431</v>
      </c>
      <c r="B1729" t="s">
        <v>2546</v>
      </c>
      <c r="C1729" t="s">
        <v>46</v>
      </c>
      <c r="D1729">
        <v>0.05</v>
      </c>
      <c r="E1729">
        <v>8.85</v>
      </c>
      <c r="F1729">
        <v>5.6</v>
      </c>
      <c r="G1729" t="s">
        <v>14</v>
      </c>
      <c r="H1729" t="s">
        <v>15</v>
      </c>
      <c r="I1729" t="s">
        <v>24</v>
      </c>
      <c r="J1729" t="s">
        <v>48</v>
      </c>
      <c r="K1729" t="s">
        <v>49</v>
      </c>
      <c r="L1729" t="s">
        <v>2794</v>
      </c>
      <c r="M1729">
        <v>0.36</v>
      </c>
      <c r="N1729" t="s">
        <v>8</v>
      </c>
      <c r="O1729" t="s">
        <v>35</v>
      </c>
      <c r="P1729" t="s">
        <v>66</v>
      </c>
      <c r="Q1729" t="s">
        <v>76</v>
      </c>
      <c r="R1729">
        <v>90004</v>
      </c>
      <c r="S1729">
        <v>42165</v>
      </c>
      <c r="T1729">
        <v>42166</v>
      </c>
      <c r="U1729">
        <v>-9.1769999999999996</v>
      </c>
      <c r="V1729">
        <v>21</v>
      </c>
      <c r="W1729">
        <v>199.08</v>
      </c>
      <c r="X1729">
        <v>24869</v>
      </c>
      <c r="Y1729" t="s">
        <v>3217</v>
      </c>
    </row>
    <row r="1730" spans="1:25" x14ac:dyDescent="0.2">
      <c r="A1730">
        <v>2433</v>
      </c>
      <c r="B1730" t="s">
        <v>2795</v>
      </c>
      <c r="C1730" t="s">
        <v>46</v>
      </c>
      <c r="D1730">
        <v>0.05</v>
      </c>
      <c r="E1730">
        <v>8.85</v>
      </c>
      <c r="F1730">
        <v>5.6</v>
      </c>
      <c r="G1730" t="s">
        <v>14</v>
      </c>
      <c r="H1730" t="s">
        <v>15</v>
      </c>
      <c r="I1730" t="s">
        <v>24</v>
      </c>
      <c r="J1730" t="s">
        <v>48</v>
      </c>
      <c r="K1730" t="s">
        <v>49</v>
      </c>
      <c r="L1730" t="s">
        <v>2794</v>
      </c>
      <c r="M1730">
        <v>0.36</v>
      </c>
      <c r="N1730" t="s">
        <v>8</v>
      </c>
      <c r="O1730" t="s">
        <v>28</v>
      </c>
      <c r="P1730" t="s">
        <v>183</v>
      </c>
      <c r="Q1730" t="s">
        <v>587</v>
      </c>
      <c r="R1730">
        <v>73160</v>
      </c>
      <c r="S1730">
        <v>42165</v>
      </c>
      <c r="T1730">
        <v>42166</v>
      </c>
      <c r="U1730">
        <v>-7.3415999999999997</v>
      </c>
      <c r="V1730">
        <v>5</v>
      </c>
      <c r="W1730">
        <v>47.4</v>
      </c>
      <c r="X1730">
        <v>89095</v>
      </c>
      <c r="Y1730" t="s">
        <v>3216</v>
      </c>
    </row>
    <row r="1731" spans="1:25" x14ac:dyDescent="0.2">
      <c r="A1731">
        <v>1265</v>
      </c>
      <c r="B1731" t="s">
        <v>2796</v>
      </c>
      <c r="C1731" t="s">
        <v>1</v>
      </c>
      <c r="D1731">
        <v>0.05</v>
      </c>
      <c r="E1731">
        <v>5.28</v>
      </c>
      <c r="F1731">
        <v>6.26</v>
      </c>
      <c r="G1731" t="s">
        <v>14</v>
      </c>
      <c r="H1731" t="s">
        <v>47</v>
      </c>
      <c r="I1731" t="s">
        <v>24</v>
      </c>
      <c r="J1731" t="s">
        <v>64</v>
      </c>
      <c r="K1731" t="s">
        <v>49</v>
      </c>
      <c r="L1731" t="s">
        <v>2434</v>
      </c>
      <c r="M1731">
        <v>0.4</v>
      </c>
      <c r="N1731" t="s">
        <v>8</v>
      </c>
      <c r="O1731" t="s">
        <v>28</v>
      </c>
      <c r="P1731" t="s">
        <v>183</v>
      </c>
      <c r="Q1731" t="s">
        <v>2797</v>
      </c>
      <c r="R1731">
        <v>73521</v>
      </c>
      <c r="S1731">
        <v>42166</v>
      </c>
      <c r="T1731">
        <v>42167</v>
      </c>
      <c r="U1731">
        <v>-11.375999999999999</v>
      </c>
      <c r="V1731">
        <v>1</v>
      </c>
      <c r="W1731">
        <v>7.15</v>
      </c>
      <c r="X1731">
        <v>89729</v>
      </c>
      <c r="Y1731" t="s">
        <v>3216</v>
      </c>
    </row>
    <row r="1732" spans="1:25" x14ac:dyDescent="0.2">
      <c r="A1732">
        <v>2779</v>
      </c>
      <c r="B1732" t="s">
        <v>2798</v>
      </c>
      <c r="C1732" t="s">
        <v>1</v>
      </c>
      <c r="D1732">
        <v>0.01</v>
      </c>
      <c r="E1732">
        <v>35.99</v>
      </c>
      <c r="F1732">
        <v>5.99</v>
      </c>
      <c r="G1732" t="s">
        <v>14</v>
      </c>
      <c r="H1732" t="s">
        <v>70</v>
      </c>
      <c r="I1732" t="s">
        <v>16</v>
      </c>
      <c r="J1732" t="s">
        <v>111</v>
      </c>
      <c r="K1732" t="s">
        <v>26</v>
      </c>
      <c r="L1732" t="s">
        <v>1348</v>
      </c>
      <c r="M1732">
        <v>0.38</v>
      </c>
      <c r="N1732" t="s">
        <v>8</v>
      </c>
      <c r="O1732" t="s">
        <v>9</v>
      </c>
      <c r="P1732" t="s">
        <v>73</v>
      </c>
      <c r="Q1732" t="s">
        <v>2799</v>
      </c>
      <c r="R1732">
        <v>27893</v>
      </c>
      <c r="S1732">
        <v>42166</v>
      </c>
      <c r="T1732">
        <v>42167</v>
      </c>
      <c r="U1732">
        <v>-60.704000000000001</v>
      </c>
      <c r="V1732">
        <v>11</v>
      </c>
      <c r="W1732">
        <v>345.07</v>
      </c>
      <c r="X1732">
        <v>87161</v>
      </c>
      <c r="Y1732" t="s">
        <v>3215</v>
      </c>
    </row>
    <row r="1733" spans="1:25" x14ac:dyDescent="0.2">
      <c r="A1733">
        <v>3251</v>
      </c>
      <c r="B1733" t="s">
        <v>2800</v>
      </c>
      <c r="C1733" t="s">
        <v>1</v>
      </c>
      <c r="D1733">
        <v>0.02</v>
      </c>
      <c r="E1733">
        <v>5.28</v>
      </c>
      <c r="F1733">
        <v>6.26</v>
      </c>
      <c r="G1733" t="s">
        <v>14</v>
      </c>
      <c r="H1733" t="s">
        <v>70</v>
      </c>
      <c r="I1733" t="s">
        <v>24</v>
      </c>
      <c r="J1733" t="s">
        <v>64</v>
      </c>
      <c r="K1733" t="s">
        <v>49</v>
      </c>
      <c r="L1733" t="s">
        <v>2434</v>
      </c>
      <c r="M1733">
        <v>0.4</v>
      </c>
      <c r="N1733" t="s">
        <v>8</v>
      </c>
      <c r="O1733" t="s">
        <v>87</v>
      </c>
      <c r="P1733" t="s">
        <v>88</v>
      </c>
      <c r="Q1733" t="s">
        <v>89</v>
      </c>
      <c r="R1733">
        <v>10112</v>
      </c>
      <c r="S1733">
        <v>42166</v>
      </c>
      <c r="T1733">
        <v>42167</v>
      </c>
      <c r="U1733">
        <v>-131.16</v>
      </c>
      <c r="V1733">
        <v>76</v>
      </c>
      <c r="W1733">
        <v>412.72</v>
      </c>
      <c r="X1733">
        <v>39076</v>
      </c>
      <c r="Y1733" t="s">
        <v>3218</v>
      </c>
    </row>
    <row r="1734" spans="1:25" x14ac:dyDescent="0.2">
      <c r="A1734">
        <v>3252</v>
      </c>
      <c r="B1734" t="s">
        <v>1899</v>
      </c>
      <c r="C1734" t="s">
        <v>1</v>
      </c>
      <c r="D1734">
        <v>0.02</v>
      </c>
      <c r="E1734">
        <v>5.28</v>
      </c>
      <c r="F1734">
        <v>6.26</v>
      </c>
      <c r="G1734" t="s">
        <v>14</v>
      </c>
      <c r="H1734" t="s">
        <v>70</v>
      </c>
      <c r="I1734" t="s">
        <v>24</v>
      </c>
      <c r="J1734" t="s">
        <v>64</v>
      </c>
      <c r="K1734" t="s">
        <v>49</v>
      </c>
      <c r="L1734" t="s">
        <v>2434</v>
      </c>
      <c r="M1734">
        <v>0.4</v>
      </c>
      <c r="N1734" t="s">
        <v>8</v>
      </c>
      <c r="O1734" t="s">
        <v>87</v>
      </c>
      <c r="P1734" t="s">
        <v>88</v>
      </c>
      <c r="Q1734" t="s">
        <v>1900</v>
      </c>
      <c r="R1734">
        <v>12306</v>
      </c>
      <c r="S1734">
        <v>42166</v>
      </c>
      <c r="T1734">
        <v>42167</v>
      </c>
      <c r="U1734">
        <v>-65.58</v>
      </c>
      <c r="V1734">
        <v>19</v>
      </c>
      <c r="W1734">
        <v>103.18</v>
      </c>
      <c r="X1734">
        <v>87299</v>
      </c>
      <c r="Y1734" t="s">
        <v>3218</v>
      </c>
    </row>
    <row r="1735" spans="1:25" x14ac:dyDescent="0.2">
      <c r="A1735">
        <v>1466</v>
      </c>
      <c r="B1735" t="s">
        <v>2801</v>
      </c>
      <c r="C1735" t="s">
        <v>13</v>
      </c>
      <c r="D1735">
        <v>0</v>
      </c>
      <c r="E1735">
        <v>65.989999999999995</v>
      </c>
      <c r="F1735">
        <v>8.99</v>
      </c>
      <c r="G1735" t="s">
        <v>14</v>
      </c>
      <c r="H1735" t="s">
        <v>3</v>
      </c>
      <c r="I1735" t="s">
        <v>16</v>
      </c>
      <c r="J1735" t="s">
        <v>111</v>
      </c>
      <c r="K1735" t="s">
        <v>49</v>
      </c>
      <c r="L1735" t="s">
        <v>2570</v>
      </c>
      <c r="M1735">
        <v>0.56000000000000005</v>
      </c>
      <c r="N1735" t="s">
        <v>8</v>
      </c>
      <c r="O1735" t="s">
        <v>28</v>
      </c>
      <c r="P1735" t="s">
        <v>109</v>
      </c>
      <c r="Q1735" t="s">
        <v>1459</v>
      </c>
      <c r="R1735">
        <v>68601</v>
      </c>
      <c r="S1735">
        <v>42166</v>
      </c>
      <c r="T1735">
        <v>42168</v>
      </c>
      <c r="U1735">
        <v>253.3032</v>
      </c>
      <c r="V1735">
        <v>10</v>
      </c>
      <c r="W1735">
        <v>575.07000000000005</v>
      </c>
      <c r="X1735">
        <v>91115</v>
      </c>
      <c r="Y1735" t="s">
        <v>3216</v>
      </c>
    </row>
    <row r="1736" spans="1:25" x14ac:dyDescent="0.2">
      <c r="A1736">
        <v>2649</v>
      </c>
      <c r="B1736" t="s">
        <v>2802</v>
      </c>
      <c r="C1736" t="s">
        <v>13</v>
      </c>
      <c r="D1736">
        <v>0.01</v>
      </c>
      <c r="E1736">
        <v>39.979999999999997</v>
      </c>
      <c r="F1736">
        <v>4</v>
      </c>
      <c r="G1736" t="s">
        <v>14</v>
      </c>
      <c r="H1736" t="s">
        <v>70</v>
      </c>
      <c r="I1736" t="s">
        <v>16</v>
      </c>
      <c r="J1736" t="s">
        <v>17</v>
      </c>
      <c r="K1736" t="s">
        <v>49</v>
      </c>
      <c r="L1736" t="s">
        <v>1903</v>
      </c>
      <c r="M1736">
        <v>0.7</v>
      </c>
      <c r="N1736" t="s">
        <v>8</v>
      </c>
      <c r="O1736" t="s">
        <v>87</v>
      </c>
      <c r="P1736" t="s">
        <v>394</v>
      </c>
      <c r="Q1736" t="s">
        <v>2306</v>
      </c>
      <c r="R1736">
        <v>21040</v>
      </c>
      <c r="S1736">
        <v>42166</v>
      </c>
      <c r="T1736">
        <v>42167</v>
      </c>
      <c r="U1736">
        <v>-30.808</v>
      </c>
      <c r="V1736">
        <v>5</v>
      </c>
      <c r="W1736">
        <v>203.29</v>
      </c>
      <c r="X1736">
        <v>88814</v>
      </c>
      <c r="Y1736" t="s">
        <v>3218</v>
      </c>
    </row>
    <row r="1737" spans="1:25" x14ac:dyDescent="0.2">
      <c r="A1737">
        <v>3008</v>
      </c>
      <c r="B1737" t="s">
        <v>1494</v>
      </c>
      <c r="C1737" t="s">
        <v>13</v>
      </c>
      <c r="D1737">
        <v>0.01</v>
      </c>
      <c r="E1737">
        <v>12.28</v>
      </c>
      <c r="F1737">
        <v>6.47</v>
      </c>
      <c r="G1737" t="s">
        <v>14</v>
      </c>
      <c r="H1737" t="s">
        <v>47</v>
      </c>
      <c r="I1737" t="s">
        <v>24</v>
      </c>
      <c r="J1737" t="s">
        <v>64</v>
      </c>
      <c r="K1737" t="s">
        <v>49</v>
      </c>
      <c r="L1737" t="s">
        <v>2534</v>
      </c>
      <c r="M1737">
        <v>0.38</v>
      </c>
      <c r="N1737" t="s">
        <v>8</v>
      </c>
      <c r="O1737" t="s">
        <v>28</v>
      </c>
      <c r="P1737" t="s">
        <v>60</v>
      </c>
      <c r="Q1737" t="s">
        <v>1496</v>
      </c>
      <c r="R1737">
        <v>55343</v>
      </c>
      <c r="S1737">
        <v>42166</v>
      </c>
      <c r="T1737">
        <v>42167</v>
      </c>
      <c r="U1737">
        <v>47.61</v>
      </c>
      <c r="V1737">
        <v>12</v>
      </c>
      <c r="W1737">
        <v>160.66</v>
      </c>
      <c r="X1737">
        <v>89415</v>
      </c>
      <c r="Y1737" t="s">
        <v>3216</v>
      </c>
    </row>
    <row r="1738" spans="1:25" x14ac:dyDescent="0.2">
      <c r="A1738">
        <v>2543</v>
      </c>
      <c r="B1738" t="s">
        <v>2803</v>
      </c>
      <c r="C1738" t="s">
        <v>92</v>
      </c>
      <c r="D1738">
        <v>0.05</v>
      </c>
      <c r="E1738">
        <v>15.68</v>
      </c>
      <c r="F1738">
        <v>3.73</v>
      </c>
      <c r="G1738" t="s">
        <v>14</v>
      </c>
      <c r="H1738" t="s">
        <v>3</v>
      </c>
      <c r="I1738" t="s">
        <v>4</v>
      </c>
      <c r="J1738" t="s">
        <v>102</v>
      </c>
      <c r="K1738" t="s">
        <v>18</v>
      </c>
      <c r="L1738" t="s">
        <v>2703</v>
      </c>
      <c r="M1738">
        <v>0.46</v>
      </c>
      <c r="N1738" t="s">
        <v>8</v>
      </c>
      <c r="O1738" t="s">
        <v>9</v>
      </c>
      <c r="P1738" t="s">
        <v>218</v>
      </c>
      <c r="Q1738" t="s">
        <v>2408</v>
      </c>
      <c r="R1738">
        <v>23223</v>
      </c>
      <c r="S1738">
        <v>42166</v>
      </c>
      <c r="T1738">
        <v>42167</v>
      </c>
      <c r="U1738">
        <v>3.54</v>
      </c>
      <c r="V1738">
        <v>17</v>
      </c>
      <c r="W1738">
        <v>257.48</v>
      </c>
      <c r="X1738">
        <v>87917</v>
      </c>
      <c r="Y1738" t="s">
        <v>3215</v>
      </c>
    </row>
    <row r="1739" spans="1:25" x14ac:dyDescent="0.2">
      <c r="A1739">
        <v>2543</v>
      </c>
      <c r="B1739" t="s">
        <v>2803</v>
      </c>
      <c r="C1739" t="s">
        <v>92</v>
      </c>
      <c r="D1739">
        <v>0.02</v>
      </c>
      <c r="E1739">
        <v>195.99</v>
      </c>
      <c r="F1739">
        <v>4.2</v>
      </c>
      <c r="G1739" t="s">
        <v>14</v>
      </c>
      <c r="H1739" t="s">
        <v>3</v>
      </c>
      <c r="I1739" t="s">
        <v>16</v>
      </c>
      <c r="J1739" t="s">
        <v>111</v>
      </c>
      <c r="K1739" t="s">
        <v>49</v>
      </c>
      <c r="L1739" t="s">
        <v>2804</v>
      </c>
      <c r="M1739">
        <v>0.56000000000000005</v>
      </c>
      <c r="N1739" t="s">
        <v>8</v>
      </c>
      <c r="O1739" t="s">
        <v>9</v>
      </c>
      <c r="P1739" t="s">
        <v>218</v>
      </c>
      <c r="Q1739" t="s">
        <v>2408</v>
      </c>
      <c r="R1739">
        <v>23223</v>
      </c>
      <c r="S1739">
        <v>42166</v>
      </c>
      <c r="T1739">
        <v>42167</v>
      </c>
      <c r="U1739">
        <v>40.283999999999999</v>
      </c>
      <c r="V1739">
        <v>19</v>
      </c>
      <c r="W1739">
        <v>3194.99</v>
      </c>
      <c r="X1739">
        <v>87917</v>
      </c>
      <c r="Y1739" t="s">
        <v>3215</v>
      </c>
    </row>
    <row r="1740" spans="1:25" x14ac:dyDescent="0.2">
      <c r="A1740">
        <v>2840</v>
      </c>
      <c r="B1740" t="s">
        <v>1713</v>
      </c>
      <c r="C1740" t="s">
        <v>92</v>
      </c>
      <c r="D1740">
        <v>0.05</v>
      </c>
      <c r="E1740">
        <v>15.68</v>
      </c>
      <c r="F1740">
        <v>3.73</v>
      </c>
      <c r="G1740" t="s">
        <v>14</v>
      </c>
      <c r="H1740" t="s">
        <v>70</v>
      </c>
      <c r="I1740" t="s">
        <v>4</v>
      </c>
      <c r="J1740" t="s">
        <v>102</v>
      </c>
      <c r="K1740" t="s">
        <v>18</v>
      </c>
      <c r="L1740" t="s">
        <v>2703</v>
      </c>
      <c r="M1740">
        <v>0.46</v>
      </c>
      <c r="N1740" t="s">
        <v>8</v>
      </c>
      <c r="O1740" t="s">
        <v>9</v>
      </c>
      <c r="P1740" t="s">
        <v>99</v>
      </c>
      <c r="Q1740" t="s">
        <v>1715</v>
      </c>
      <c r="R1740">
        <v>33161</v>
      </c>
      <c r="S1740">
        <v>42166</v>
      </c>
      <c r="T1740">
        <v>42168</v>
      </c>
      <c r="U1740">
        <v>1166.6279999999999</v>
      </c>
      <c r="V1740">
        <v>17</v>
      </c>
      <c r="W1740">
        <v>260.01</v>
      </c>
      <c r="X1740">
        <v>87885</v>
      </c>
      <c r="Y1740" t="s">
        <v>3215</v>
      </c>
    </row>
    <row r="1741" spans="1:25" x14ac:dyDescent="0.2">
      <c r="A1741">
        <v>2840</v>
      </c>
      <c r="B1741" t="s">
        <v>1713</v>
      </c>
      <c r="C1741" t="s">
        <v>92</v>
      </c>
      <c r="D1741">
        <v>0</v>
      </c>
      <c r="E1741">
        <v>14.98</v>
      </c>
      <c r="F1741">
        <v>8.99</v>
      </c>
      <c r="G1741" t="s">
        <v>14</v>
      </c>
      <c r="H1741" t="s">
        <v>70</v>
      </c>
      <c r="I1741" t="s">
        <v>4</v>
      </c>
      <c r="J1741" t="s">
        <v>102</v>
      </c>
      <c r="K1741" t="s">
        <v>18</v>
      </c>
      <c r="L1741" t="s">
        <v>1462</v>
      </c>
      <c r="M1741">
        <v>0.39</v>
      </c>
      <c r="N1741" t="s">
        <v>8</v>
      </c>
      <c r="O1741" t="s">
        <v>9</v>
      </c>
      <c r="P1741" t="s">
        <v>99</v>
      </c>
      <c r="Q1741" t="s">
        <v>1715</v>
      </c>
      <c r="R1741">
        <v>33161</v>
      </c>
      <c r="S1741">
        <v>42166</v>
      </c>
      <c r="T1741">
        <v>42167</v>
      </c>
      <c r="U1741">
        <v>-40.604199999999999</v>
      </c>
      <c r="V1741">
        <v>18</v>
      </c>
      <c r="W1741">
        <v>273.79000000000002</v>
      </c>
      <c r="X1741">
        <v>87885</v>
      </c>
      <c r="Y1741" t="s">
        <v>3215</v>
      </c>
    </row>
    <row r="1742" spans="1:25" x14ac:dyDescent="0.2">
      <c r="A1742">
        <v>2840</v>
      </c>
      <c r="B1742" t="s">
        <v>1713</v>
      </c>
      <c r="C1742" t="s">
        <v>92</v>
      </c>
      <c r="D1742">
        <v>0.02</v>
      </c>
      <c r="E1742">
        <v>38.76</v>
      </c>
      <c r="F1742">
        <v>13.26</v>
      </c>
      <c r="G1742" t="s">
        <v>14</v>
      </c>
      <c r="H1742" t="s">
        <v>70</v>
      </c>
      <c r="I1742" t="s">
        <v>24</v>
      </c>
      <c r="J1742" t="s">
        <v>64</v>
      </c>
      <c r="K1742" t="s">
        <v>49</v>
      </c>
      <c r="L1742" t="s">
        <v>2805</v>
      </c>
      <c r="M1742">
        <v>0.36</v>
      </c>
      <c r="N1742" t="s">
        <v>8</v>
      </c>
      <c r="O1742" t="s">
        <v>9</v>
      </c>
      <c r="P1742" t="s">
        <v>99</v>
      </c>
      <c r="Q1742" t="s">
        <v>1715</v>
      </c>
      <c r="R1742">
        <v>33161</v>
      </c>
      <c r="S1742">
        <v>42166</v>
      </c>
      <c r="T1742">
        <v>42167</v>
      </c>
      <c r="U1742">
        <v>-294.084</v>
      </c>
      <c r="V1742">
        <v>1</v>
      </c>
      <c r="W1742">
        <v>44.62</v>
      </c>
      <c r="X1742">
        <v>87885</v>
      </c>
      <c r="Y1742" t="s">
        <v>3215</v>
      </c>
    </row>
    <row r="1743" spans="1:25" x14ac:dyDescent="0.2">
      <c r="A1743">
        <v>3078</v>
      </c>
      <c r="B1743" t="s">
        <v>2806</v>
      </c>
      <c r="C1743" t="s">
        <v>46</v>
      </c>
      <c r="D1743">
        <v>0.04</v>
      </c>
      <c r="E1743">
        <v>35.44</v>
      </c>
      <c r="F1743">
        <v>5.09</v>
      </c>
      <c r="G1743" t="s">
        <v>14</v>
      </c>
      <c r="H1743" t="s">
        <v>3</v>
      </c>
      <c r="I1743" t="s">
        <v>24</v>
      </c>
      <c r="J1743" t="s">
        <v>64</v>
      </c>
      <c r="K1743" t="s">
        <v>49</v>
      </c>
      <c r="L1743" t="s">
        <v>2054</v>
      </c>
      <c r="M1743">
        <v>0.38</v>
      </c>
      <c r="N1743" t="s">
        <v>8</v>
      </c>
      <c r="O1743" t="s">
        <v>87</v>
      </c>
      <c r="P1743" t="s">
        <v>293</v>
      </c>
      <c r="Q1743" t="s">
        <v>2807</v>
      </c>
      <c r="R1743">
        <v>43615</v>
      </c>
      <c r="S1743">
        <v>42166</v>
      </c>
      <c r="T1743">
        <v>42166</v>
      </c>
      <c r="U1743">
        <v>118.6317</v>
      </c>
      <c r="V1743">
        <v>5</v>
      </c>
      <c r="W1743">
        <v>171.93</v>
      </c>
      <c r="X1743">
        <v>88240</v>
      </c>
      <c r="Y1743" t="s">
        <v>3218</v>
      </c>
    </row>
    <row r="1744" spans="1:25" x14ac:dyDescent="0.2">
      <c r="A1744">
        <v>3078</v>
      </c>
      <c r="B1744" t="s">
        <v>2806</v>
      </c>
      <c r="C1744" t="s">
        <v>46</v>
      </c>
      <c r="D1744">
        <v>0.08</v>
      </c>
      <c r="E1744">
        <v>3.98</v>
      </c>
      <c r="F1744">
        <v>0.7</v>
      </c>
      <c r="G1744" t="s">
        <v>14</v>
      </c>
      <c r="H1744" t="s">
        <v>3</v>
      </c>
      <c r="I1744" t="s">
        <v>24</v>
      </c>
      <c r="J1744" t="s">
        <v>25</v>
      </c>
      <c r="K1744" t="s">
        <v>26</v>
      </c>
      <c r="L1744" t="s">
        <v>324</v>
      </c>
      <c r="M1744">
        <v>0.52</v>
      </c>
      <c r="N1744" t="s">
        <v>8</v>
      </c>
      <c r="O1744" t="s">
        <v>87</v>
      </c>
      <c r="P1744" t="s">
        <v>293</v>
      </c>
      <c r="Q1744" t="s">
        <v>2807</v>
      </c>
      <c r="R1744">
        <v>43615</v>
      </c>
      <c r="S1744">
        <v>42166</v>
      </c>
      <c r="T1744">
        <v>42169</v>
      </c>
      <c r="U1744">
        <v>23.303999999999998</v>
      </c>
      <c r="V1744">
        <v>9</v>
      </c>
      <c r="W1744">
        <v>35.19</v>
      </c>
      <c r="X1744">
        <v>88240</v>
      </c>
      <c r="Y1744" t="s">
        <v>3218</v>
      </c>
    </row>
    <row r="1745" spans="1:25" x14ac:dyDescent="0.2">
      <c r="A1745">
        <v>3079</v>
      </c>
      <c r="B1745" t="s">
        <v>295</v>
      </c>
      <c r="C1745" t="s">
        <v>46</v>
      </c>
      <c r="D1745">
        <v>0.04</v>
      </c>
      <c r="E1745">
        <v>35.44</v>
      </c>
      <c r="F1745">
        <v>5.09</v>
      </c>
      <c r="G1745" t="s">
        <v>14</v>
      </c>
      <c r="H1745" t="s">
        <v>3</v>
      </c>
      <c r="I1745" t="s">
        <v>24</v>
      </c>
      <c r="J1745" t="s">
        <v>64</v>
      </c>
      <c r="K1745" t="s">
        <v>49</v>
      </c>
      <c r="L1745" t="s">
        <v>2054</v>
      </c>
      <c r="M1745">
        <v>0.38</v>
      </c>
      <c r="N1745" t="s">
        <v>8</v>
      </c>
      <c r="O1745" t="s">
        <v>87</v>
      </c>
      <c r="P1745" t="s">
        <v>296</v>
      </c>
      <c r="Q1745" t="s">
        <v>297</v>
      </c>
      <c r="R1745">
        <v>19112</v>
      </c>
      <c r="S1745">
        <v>42166</v>
      </c>
      <c r="T1745">
        <v>42166</v>
      </c>
      <c r="U1745">
        <v>150.72</v>
      </c>
      <c r="V1745">
        <v>21</v>
      </c>
      <c r="W1745">
        <v>722.1</v>
      </c>
      <c r="X1745">
        <v>53476</v>
      </c>
      <c r="Y1745" t="s">
        <v>3218</v>
      </c>
    </row>
    <row r="1746" spans="1:25" x14ac:dyDescent="0.2">
      <c r="A1746">
        <v>3079</v>
      </c>
      <c r="B1746" t="s">
        <v>295</v>
      </c>
      <c r="C1746" t="s">
        <v>46</v>
      </c>
      <c r="D1746">
        <v>0.08</v>
      </c>
      <c r="E1746">
        <v>3.98</v>
      </c>
      <c r="F1746">
        <v>0.7</v>
      </c>
      <c r="G1746" t="s">
        <v>14</v>
      </c>
      <c r="H1746" t="s">
        <v>3</v>
      </c>
      <c r="I1746" t="s">
        <v>24</v>
      </c>
      <c r="J1746" t="s">
        <v>25</v>
      </c>
      <c r="K1746" t="s">
        <v>26</v>
      </c>
      <c r="L1746" t="s">
        <v>324</v>
      </c>
      <c r="M1746">
        <v>0.52</v>
      </c>
      <c r="N1746" t="s">
        <v>8</v>
      </c>
      <c r="O1746" t="s">
        <v>87</v>
      </c>
      <c r="P1746" t="s">
        <v>296</v>
      </c>
      <c r="Q1746" t="s">
        <v>297</v>
      </c>
      <c r="R1746">
        <v>19112</v>
      </c>
      <c r="S1746">
        <v>42166</v>
      </c>
      <c r="T1746">
        <v>42169</v>
      </c>
      <c r="U1746">
        <v>19.420000000000002</v>
      </c>
      <c r="V1746">
        <v>36</v>
      </c>
      <c r="W1746">
        <v>140.78</v>
      </c>
      <c r="X1746">
        <v>53476</v>
      </c>
      <c r="Y1746" t="s">
        <v>3218</v>
      </c>
    </row>
    <row r="1747" spans="1:25" x14ac:dyDescent="0.2">
      <c r="A1747">
        <v>3079</v>
      </c>
      <c r="B1747" t="s">
        <v>295</v>
      </c>
      <c r="C1747" t="s">
        <v>46</v>
      </c>
      <c r="D1747">
        <v>0.01</v>
      </c>
      <c r="E1747">
        <v>1.76</v>
      </c>
      <c r="F1747">
        <v>0.7</v>
      </c>
      <c r="G1747" t="s">
        <v>14</v>
      </c>
      <c r="H1747" t="s">
        <v>3</v>
      </c>
      <c r="I1747" t="s">
        <v>24</v>
      </c>
      <c r="J1747" t="s">
        <v>25</v>
      </c>
      <c r="K1747" t="s">
        <v>26</v>
      </c>
      <c r="L1747" t="s">
        <v>1639</v>
      </c>
      <c r="M1747">
        <v>0.56000000000000005</v>
      </c>
      <c r="N1747" t="s">
        <v>8</v>
      </c>
      <c r="O1747" t="s">
        <v>87</v>
      </c>
      <c r="P1747" t="s">
        <v>296</v>
      </c>
      <c r="Q1747" t="s">
        <v>297</v>
      </c>
      <c r="R1747">
        <v>19112</v>
      </c>
      <c r="S1747">
        <v>42166</v>
      </c>
      <c r="T1747">
        <v>42167</v>
      </c>
      <c r="U1747">
        <v>3.13</v>
      </c>
      <c r="V1747">
        <v>71</v>
      </c>
      <c r="W1747">
        <v>129.72</v>
      </c>
      <c r="X1747">
        <v>53476</v>
      </c>
      <c r="Y1747" t="s">
        <v>3218</v>
      </c>
    </row>
    <row r="1748" spans="1:25" x14ac:dyDescent="0.2">
      <c r="A1748">
        <v>3079</v>
      </c>
      <c r="B1748" t="s">
        <v>295</v>
      </c>
      <c r="C1748" t="s">
        <v>46</v>
      </c>
      <c r="D1748">
        <v>0.01</v>
      </c>
      <c r="E1748">
        <v>193.17</v>
      </c>
      <c r="F1748">
        <v>19.989999999999998</v>
      </c>
      <c r="G1748" t="s">
        <v>63</v>
      </c>
      <c r="H1748" t="s">
        <v>3</v>
      </c>
      <c r="I1748" t="s">
        <v>24</v>
      </c>
      <c r="J1748" t="s">
        <v>54</v>
      </c>
      <c r="K1748" t="s">
        <v>49</v>
      </c>
      <c r="L1748" t="s">
        <v>1558</v>
      </c>
      <c r="M1748">
        <v>0.71</v>
      </c>
      <c r="N1748" t="s">
        <v>8</v>
      </c>
      <c r="O1748" t="s">
        <v>87</v>
      </c>
      <c r="P1748" t="s">
        <v>296</v>
      </c>
      <c r="Q1748" t="s">
        <v>297</v>
      </c>
      <c r="R1748">
        <v>19112</v>
      </c>
      <c r="S1748">
        <v>42166</v>
      </c>
      <c r="T1748">
        <v>42166</v>
      </c>
      <c r="U1748">
        <v>1141.07</v>
      </c>
      <c r="V1748">
        <v>63</v>
      </c>
      <c r="W1748">
        <v>12190.98</v>
      </c>
      <c r="X1748">
        <v>53476</v>
      </c>
      <c r="Y1748" t="s">
        <v>3218</v>
      </c>
    </row>
    <row r="1749" spans="1:25" x14ac:dyDescent="0.2">
      <c r="A1749">
        <v>2046</v>
      </c>
      <c r="B1749" t="s">
        <v>2808</v>
      </c>
      <c r="C1749" t="s">
        <v>1</v>
      </c>
      <c r="D1749">
        <v>0.04</v>
      </c>
      <c r="E1749">
        <v>4.28</v>
      </c>
      <c r="F1749">
        <v>5.68</v>
      </c>
      <c r="G1749" t="s">
        <v>14</v>
      </c>
      <c r="H1749" t="s">
        <v>70</v>
      </c>
      <c r="I1749" t="s">
        <v>24</v>
      </c>
      <c r="J1749" t="s">
        <v>64</v>
      </c>
      <c r="K1749" t="s">
        <v>49</v>
      </c>
      <c r="L1749" t="s">
        <v>2809</v>
      </c>
      <c r="M1749">
        <v>0.4</v>
      </c>
      <c r="N1749" t="s">
        <v>8</v>
      </c>
      <c r="O1749" t="s">
        <v>28</v>
      </c>
      <c r="P1749" t="s">
        <v>513</v>
      </c>
      <c r="Q1749" t="s">
        <v>2810</v>
      </c>
      <c r="R1749">
        <v>67901</v>
      </c>
      <c r="S1749">
        <v>42167</v>
      </c>
      <c r="T1749">
        <v>42169</v>
      </c>
      <c r="U1749">
        <v>-27.375</v>
      </c>
      <c r="V1749">
        <v>7</v>
      </c>
      <c r="W1749">
        <v>31.54</v>
      </c>
      <c r="X1749">
        <v>88219</v>
      </c>
      <c r="Y1749" t="s">
        <v>3216</v>
      </c>
    </row>
    <row r="1750" spans="1:25" x14ac:dyDescent="0.2">
      <c r="A1750">
        <v>2046</v>
      </c>
      <c r="B1750" t="s">
        <v>2808</v>
      </c>
      <c r="C1750" t="s">
        <v>1</v>
      </c>
      <c r="D1750">
        <v>0.06</v>
      </c>
      <c r="E1750">
        <v>376.13</v>
      </c>
      <c r="F1750">
        <v>85.63</v>
      </c>
      <c r="G1750" t="s">
        <v>2</v>
      </c>
      <c r="H1750" t="s">
        <v>70</v>
      </c>
      <c r="I1750" t="s">
        <v>4</v>
      </c>
      <c r="J1750" t="s">
        <v>5</v>
      </c>
      <c r="K1750" t="s">
        <v>6</v>
      </c>
      <c r="L1750" t="s">
        <v>2811</v>
      </c>
      <c r="M1750">
        <v>0.74</v>
      </c>
      <c r="N1750" t="s">
        <v>8</v>
      </c>
      <c r="O1750" t="s">
        <v>28</v>
      </c>
      <c r="P1750" t="s">
        <v>513</v>
      </c>
      <c r="Q1750" t="s">
        <v>2810</v>
      </c>
      <c r="R1750">
        <v>67901</v>
      </c>
      <c r="S1750">
        <v>42167</v>
      </c>
      <c r="T1750">
        <v>42169</v>
      </c>
      <c r="U1750">
        <v>-435.75749999999999</v>
      </c>
      <c r="V1750">
        <v>13</v>
      </c>
      <c r="W1750">
        <v>4634.6899999999996</v>
      </c>
      <c r="X1750">
        <v>88219</v>
      </c>
      <c r="Y1750" t="s">
        <v>3216</v>
      </c>
    </row>
    <row r="1751" spans="1:25" x14ac:dyDescent="0.2">
      <c r="A1751">
        <v>2046</v>
      </c>
      <c r="B1751" t="s">
        <v>2808</v>
      </c>
      <c r="C1751" t="s">
        <v>1</v>
      </c>
      <c r="D1751">
        <v>0.06</v>
      </c>
      <c r="E1751">
        <v>424.21</v>
      </c>
      <c r="F1751">
        <v>110.2</v>
      </c>
      <c r="G1751" t="s">
        <v>2</v>
      </c>
      <c r="H1751" t="s">
        <v>70</v>
      </c>
      <c r="I1751" t="s">
        <v>4</v>
      </c>
      <c r="J1751" t="s">
        <v>5</v>
      </c>
      <c r="K1751" t="s">
        <v>6</v>
      </c>
      <c r="L1751" t="s">
        <v>891</v>
      </c>
      <c r="M1751">
        <v>0.67</v>
      </c>
      <c r="N1751" t="s">
        <v>8</v>
      </c>
      <c r="O1751" t="s">
        <v>28</v>
      </c>
      <c r="P1751" t="s">
        <v>513</v>
      </c>
      <c r="Q1751" t="s">
        <v>2810</v>
      </c>
      <c r="R1751">
        <v>67901</v>
      </c>
      <c r="S1751">
        <v>42167</v>
      </c>
      <c r="T1751">
        <v>42168</v>
      </c>
      <c r="U1751">
        <v>682.53</v>
      </c>
      <c r="V1751">
        <v>17</v>
      </c>
      <c r="W1751">
        <v>7304.03</v>
      </c>
      <c r="X1751">
        <v>88219</v>
      </c>
      <c r="Y1751" t="s">
        <v>3216</v>
      </c>
    </row>
    <row r="1752" spans="1:25" x14ac:dyDescent="0.2">
      <c r="A1752">
        <v>2046</v>
      </c>
      <c r="B1752" t="s">
        <v>2808</v>
      </c>
      <c r="C1752" t="s">
        <v>1</v>
      </c>
      <c r="D1752">
        <v>0.06</v>
      </c>
      <c r="E1752">
        <v>195.99</v>
      </c>
      <c r="F1752">
        <v>8.99</v>
      </c>
      <c r="G1752" t="s">
        <v>14</v>
      </c>
      <c r="H1752" t="s">
        <v>70</v>
      </c>
      <c r="I1752" t="s">
        <v>16</v>
      </c>
      <c r="J1752" t="s">
        <v>111</v>
      </c>
      <c r="K1752" t="s">
        <v>49</v>
      </c>
      <c r="L1752" t="s">
        <v>1319</v>
      </c>
      <c r="M1752">
        <v>0.6</v>
      </c>
      <c r="N1752" t="s">
        <v>8</v>
      </c>
      <c r="O1752" t="s">
        <v>28</v>
      </c>
      <c r="P1752" t="s">
        <v>513</v>
      </c>
      <c r="Q1752" t="s">
        <v>2810</v>
      </c>
      <c r="R1752">
        <v>67901</v>
      </c>
      <c r="S1752">
        <v>42167</v>
      </c>
      <c r="T1752">
        <v>42169</v>
      </c>
      <c r="U1752">
        <v>-277.22199999999998</v>
      </c>
      <c r="V1752">
        <v>4</v>
      </c>
      <c r="W1752">
        <v>632.65</v>
      </c>
      <c r="X1752">
        <v>88219</v>
      </c>
      <c r="Y1752" t="s">
        <v>3216</v>
      </c>
    </row>
    <row r="1753" spans="1:25" x14ac:dyDescent="0.2">
      <c r="A1753">
        <v>62</v>
      </c>
      <c r="B1753" t="s">
        <v>2443</v>
      </c>
      <c r="C1753" t="s">
        <v>13</v>
      </c>
      <c r="D1753">
        <v>0.04</v>
      </c>
      <c r="E1753">
        <v>29.14</v>
      </c>
      <c r="F1753">
        <v>4.8600000000000003</v>
      </c>
      <c r="G1753" t="s">
        <v>14</v>
      </c>
      <c r="H1753" t="s">
        <v>70</v>
      </c>
      <c r="I1753" t="s">
        <v>24</v>
      </c>
      <c r="J1753" t="s">
        <v>64</v>
      </c>
      <c r="K1753" t="s">
        <v>26</v>
      </c>
      <c r="L1753" t="s">
        <v>2812</v>
      </c>
      <c r="M1753">
        <v>0.38</v>
      </c>
      <c r="N1753" t="s">
        <v>8</v>
      </c>
      <c r="O1753" t="s">
        <v>28</v>
      </c>
      <c r="P1753" t="s">
        <v>163</v>
      </c>
      <c r="Q1753" t="s">
        <v>2445</v>
      </c>
      <c r="R1753">
        <v>78664</v>
      </c>
      <c r="S1753">
        <v>42167</v>
      </c>
      <c r="T1753">
        <v>42169</v>
      </c>
      <c r="U1753">
        <v>349.40910000000002</v>
      </c>
      <c r="V1753">
        <v>17</v>
      </c>
      <c r="W1753">
        <v>506.39</v>
      </c>
      <c r="X1753">
        <v>87408</v>
      </c>
      <c r="Y1753" t="s">
        <v>3216</v>
      </c>
    </row>
    <row r="1754" spans="1:25" x14ac:dyDescent="0.2">
      <c r="A1754">
        <v>387</v>
      </c>
      <c r="B1754" t="s">
        <v>2813</v>
      </c>
      <c r="C1754" t="s">
        <v>13</v>
      </c>
      <c r="D1754">
        <v>0.1</v>
      </c>
      <c r="E1754">
        <v>8.8800000000000008</v>
      </c>
      <c r="F1754">
        <v>6.28</v>
      </c>
      <c r="G1754" t="s">
        <v>63</v>
      </c>
      <c r="H1754" t="s">
        <v>70</v>
      </c>
      <c r="I1754" t="s">
        <v>24</v>
      </c>
      <c r="J1754" t="s">
        <v>48</v>
      </c>
      <c r="K1754" t="s">
        <v>49</v>
      </c>
      <c r="L1754" t="s">
        <v>196</v>
      </c>
      <c r="M1754">
        <v>0.35</v>
      </c>
      <c r="N1754" t="s">
        <v>8</v>
      </c>
      <c r="O1754" t="s">
        <v>28</v>
      </c>
      <c r="P1754" t="s">
        <v>109</v>
      </c>
      <c r="Q1754" t="s">
        <v>2814</v>
      </c>
      <c r="R1754">
        <v>68801</v>
      </c>
      <c r="S1754">
        <v>42167</v>
      </c>
      <c r="T1754">
        <v>42169</v>
      </c>
      <c r="U1754">
        <v>-27.283750000000001</v>
      </c>
      <c r="V1754">
        <v>15</v>
      </c>
      <c r="W1754">
        <v>126.9</v>
      </c>
      <c r="X1754">
        <v>90339</v>
      </c>
      <c r="Y1754" t="s">
        <v>3216</v>
      </c>
    </row>
    <row r="1755" spans="1:25" x14ac:dyDescent="0.2">
      <c r="A1755">
        <v>1016</v>
      </c>
      <c r="B1755" t="s">
        <v>2815</v>
      </c>
      <c r="C1755" t="s">
        <v>13</v>
      </c>
      <c r="D1755">
        <v>0.02</v>
      </c>
      <c r="E1755">
        <v>6.48</v>
      </c>
      <c r="F1755">
        <v>7.86</v>
      </c>
      <c r="G1755" t="s">
        <v>63</v>
      </c>
      <c r="H1755" t="s">
        <v>47</v>
      </c>
      <c r="I1755" t="s">
        <v>24</v>
      </c>
      <c r="J1755" t="s">
        <v>64</v>
      </c>
      <c r="K1755" t="s">
        <v>49</v>
      </c>
      <c r="L1755" t="s">
        <v>836</v>
      </c>
      <c r="M1755">
        <v>0.37</v>
      </c>
      <c r="N1755" t="s">
        <v>8</v>
      </c>
      <c r="O1755" t="s">
        <v>9</v>
      </c>
      <c r="P1755" t="s">
        <v>73</v>
      </c>
      <c r="Q1755" t="s">
        <v>2816</v>
      </c>
      <c r="R1755">
        <v>28806</v>
      </c>
      <c r="S1755">
        <v>42167</v>
      </c>
      <c r="T1755">
        <v>42168</v>
      </c>
      <c r="U1755">
        <v>111.22199999999999</v>
      </c>
      <c r="V1755">
        <v>1</v>
      </c>
      <c r="W1755">
        <v>11.41</v>
      </c>
      <c r="X1755">
        <v>88389</v>
      </c>
      <c r="Y1755" t="s">
        <v>3215</v>
      </c>
    </row>
    <row r="1756" spans="1:25" x14ac:dyDescent="0.2">
      <c r="A1756">
        <v>1745</v>
      </c>
      <c r="B1756" t="s">
        <v>335</v>
      </c>
      <c r="C1756" t="s">
        <v>13</v>
      </c>
      <c r="D1756">
        <v>0.04</v>
      </c>
      <c r="E1756">
        <v>124.49</v>
      </c>
      <c r="F1756">
        <v>51.94</v>
      </c>
      <c r="G1756" t="s">
        <v>2</v>
      </c>
      <c r="H1756" t="s">
        <v>15</v>
      </c>
      <c r="I1756" t="s">
        <v>4</v>
      </c>
      <c r="J1756" t="s">
        <v>5</v>
      </c>
      <c r="K1756" t="s">
        <v>6</v>
      </c>
      <c r="L1756" t="s">
        <v>1125</v>
      </c>
      <c r="M1756">
        <v>0.63</v>
      </c>
      <c r="N1756" t="s">
        <v>8</v>
      </c>
      <c r="O1756" t="s">
        <v>9</v>
      </c>
      <c r="P1756" t="s">
        <v>51</v>
      </c>
      <c r="Q1756" t="s">
        <v>337</v>
      </c>
      <c r="R1756">
        <v>30305</v>
      </c>
      <c r="S1756">
        <v>42167</v>
      </c>
      <c r="T1756">
        <v>42169</v>
      </c>
      <c r="U1756">
        <v>-247.55157</v>
      </c>
      <c r="V1756">
        <v>4</v>
      </c>
      <c r="W1756">
        <v>605.82000000000005</v>
      </c>
      <c r="X1756">
        <v>12224</v>
      </c>
      <c r="Y1756" t="s">
        <v>3215</v>
      </c>
    </row>
    <row r="1757" spans="1:25" x14ac:dyDescent="0.2">
      <c r="A1757">
        <v>1745</v>
      </c>
      <c r="B1757" t="s">
        <v>335</v>
      </c>
      <c r="C1757" t="s">
        <v>13</v>
      </c>
      <c r="D1757">
        <v>0.1</v>
      </c>
      <c r="E1757">
        <v>35.99</v>
      </c>
      <c r="F1757">
        <v>5</v>
      </c>
      <c r="G1757" t="s">
        <v>14</v>
      </c>
      <c r="H1757" t="s">
        <v>15</v>
      </c>
      <c r="I1757" t="s">
        <v>16</v>
      </c>
      <c r="J1757" t="s">
        <v>111</v>
      </c>
      <c r="K1757" t="s">
        <v>26</v>
      </c>
      <c r="L1757" t="s">
        <v>1825</v>
      </c>
      <c r="M1757">
        <v>0.82</v>
      </c>
      <c r="N1757" t="s">
        <v>8</v>
      </c>
      <c r="O1757" t="s">
        <v>9</v>
      </c>
      <c r="P1757" t="s">
        <v>51</v>
      </c>
      <c r="Q1757" t="s">
        <v>337</v>
      </c>
      <c r="R1757">
        <v>30305</v>
      </c>
      <c r="S1757">
        <v>42167</v>
      </c>
      <c r="T1757">
        <v>42167</v>
      </c>
      <c r="U1757">
        <v>-277.20924000000002</v>
      </c>
      <c r="V1757">
        <v>54</v>
      </c>
      <c r="W1757">
        <v>1569</v>
      </c>
      <c r="X1757">
        <v>12224</v>
      </c>
      <c r="Y1757" t="s">
        <v>3215</v>
      </c>
    </row>
    <row r="1758" spans="1:25" x14ac:dyDescent="0.2">
      <c r="A1758">
        <v>1748</v>
      </c>
      <c r="B1758" t="s">
        <v>2817</v>
      </c>
      <c r="C1758" t="s">
        <v>13</v>
      </c>
      <c r="D1758">
        <v>0.04</v>
      </c>
      <c r="E1758">
        <v>124.49</v>
      </c>
      <c r="F1758">
        <v>51.94</v>
      </c>
      <c r="G1758" t="s">
        <v>2</v>
      </c>
      <c r="H1758" t="s">
        <v>15</v>
      </c>
      <c r="I1758" t="s">
        <v>4</v>
      </c>
      <c r="J1758" t="s">
        <v>5</v>
      </c>
      <c r="K1758" t="s">
        <v>6</v>
      </c>
      <c r="L1758" t="s">
        <v>1125</v>
      </c>
      <c r="M1758">
        <v>0.63</v>
      </c>
      <c r="N1758" t="s">
        <v>8</v>
      </c>
      <c r="O1758" t="s">
        <v>28</v>
      </c>
      <c r="P1758" t="s">
        <v>183</v>
      </c>
      <c r="Q1758" t="s">
        <v>2818</v>
      </c>
      <c r="R1758">
        <v>73703</v>
      </c>
      <c r="S1758">
        <v>42167</v>
      </c>
      <c r="T1758">
        <v>42169</v>
      </c>
      <c r="U1758">
        <v>-93.064499999999995</v>
      </c>
      <c r="V1758">
        <v>1</v>
      </c>
      <c r="W1758">
        <v>151.46</v>
      </c>
      <c r="X1758">
        <v>87245</v>
      </c>
      <c r="Y1758" t="s">
        <v>3216</v>
      </c>
    </row>
    <row r="1759" spans="1:25" x14ac:dyDescent="0.2">
      <c r="A1759">
        <v>1781</v>
      </c>
      <c r="B1759" t="s">
        <v>275</v>
      </c>
      <c r="C1759" t="s">
        <v>13</v>
      </c>
      <c r="D1759">
        <v>0</v>
      </c>
      <c r="E1759">
        <v>55.48</v>
      </c>
      <c r="F1759">
        <v>14.3</v>
      </c>
      <c r="G1759" t="s">
        <v>14</v>
      </c>
      <c r="H1759" t="s">
        <v>70</v>
      </c>
      <c r="I1759" t="s">
        <v>24</v>
      </c>
      <c r="J1759" t="s">
        <v>64</v>
      </c>
      <c r="K1759" t="s">
        <v>49</v>
      </c>
      <c r="L1759" t="s">
        <v>823</v>
      </c>
      <c r="M1759">
        <v>0.37</v>
      </c>
      <c r="N1759" t="s">
        <v>8</v>
      </c>
      <c r="O1759" t="s">
        <v>35</v>
      </c>
      <c r="P1759" t="s">
        <v>66</v>
      </c>
      <c r="Q1759" t="s">
        <v>277</v>
      </c>
      <c r="R1759">
        <v>94070</v>
      </c>
      <c r="S1759">
        <v>42167</v>
      </c>
      <c r="T1759">
        <v>42169</v>
      </c>
      <c r="U1759">
        <v>454.44779999999997</v>
      </c>
      <c r="V1759">
        <v>11</v>
      </c>
      <c r="W1759">
        <v>658.62</v>
      </c>
      <c r="X1759">
        <v>89857</v>
      </c>
      <c r="Y1759" t="s">
        <v>3217</v>
      </c>
    </row>
    <row r="1760" spans="1:25" x14ac:dyDescent="0.2">
      <c r="A1760">
        <v>2257</v>
      </c>
      <c r="B1760" t="s">
        <v>2819</v>
      </c>
      <c r="C1760" t="s">
        <v>13</v>
      </c>
      <c r="D1760">
        <v>0.06</v>
      </c>
      <c r="E1760">
        <v>6.68</v>
      </c>
      <c r="F1760">
        <v>6.93</v>
      </c>
      <c r="G1760" t="s">
        <v>14</v>
      </c>
      <c r="H1760" t="s">
        <v>70</v>
      </c>
      <c r="I1760" t="s">
        <v>24</v>
      </c>
      <c r="J1760" t="s">
        <v>64</v>
      </c>
      <c r="K1760" t="s">
        <v>49</v>
      </c>
      <c r="L1760" t="s">
        <v>952</v>
      </c>
      <c r="M1760">
        <v>0.37</v>
      </c>
      <c r="N1760" t="s">
        <v>8</v>
      </c>
      <c r="O1760" t="s">
        <v>9</v>
      </c>
      <c r="P1760" t="s">
        <v>73</v>
      </c>
      <c r="Q1760" t="s">
        <v>2820</v>
      </c>
      <c r="R1760">
        <v>27604</v>
      </c>
      <c r="S1760">
        <v>42167</v>
      </c>
      <c r="T1760">
        <v>42168</v>
      </c>
      <c r="U1760">
        <v>7.6245000000000003</v>
      </c>
      <c r="V1760">
        <v>14</v>
      </c>
      <c r="W1760">
        <v>91.92</v>
      </c>
      <c r="X1760">
        <v>87965</v>
      </c>
      <c r="Y1760" t="s">
        <v>3215</v>
      </c>
    </row>
    <row r="1761" spans="1:25" x14ac:dyDescent="0.2">
      <c r="A1761">
        <v>1466</v>
      </c>
      <c r="B1761" t="s">
        <v>2801</v>
      </c>
      <c r="C1761" t="s">
        <v>23</v>
      </c>
      <c r="D1761">
        <v>0.04</v>
      </c>
      <c r="E1761">
        <v>130.97999999999999</v>
      </c>
      <c r="F1761">
        <v>54.74</v>
      </c>
      <c r="G1761" t="s">
        <v>2</v>
      </c>
      <c r="H1761" t="s">
        <v>3</v>
      </c>
      <c r="I1761" t="s">
        <v>4</v>
      </c>
      <c r="J1761" t="s">
        <v>93</v>
      </c>
      <c r="K1761" t="s">
        <v>6</v>
      </c>
      <c r="L1761" t="s">
        <v>1379</v>
      </c>
      <c r="M1761">
        <v>0.69</v>
      </c>
      <c r="N1761" t="s">
        <v>8</v>
      </c>
      <c r="O1761" t="s">
        <v>28</v>
      </c>
      <c r="P1761" t="s">
        <v>109</v>
      </c>
      <c r="Q1761" t="s">
        <v>1459</v>
      </c>
      <c r="R1761">
        <v>68601</v>
      </c>
      <c r="S1761">
        <v>42167</v>
      </c>
      <c r="T1761">
        <v>42167</v>
      </c>
      <c r="U1761">
        <v>-723.78399999999999</v>
      </c>
      <c r="V1761">
        <v>14</v>
      </c>
      <c r="W1761">
        <v>1781.66</v>
      </c>
      <c r="X1761">
        <v>91116</v>
      </c>
      <c r="Y1761" t="s">
        <v>3216</v>
      </c>
    </row>
    <row r="1762" spans="1:25" x14ac:dyDescent="0.2">
      <c r="A1762">
        <v>1469</v>
      </c>
      <c r="B1762" t="s">
        <v>2821</v>
      </c>
      <c r="C1762" t="s">
        <v>23</v>
      </c>
      <c r="D1762">
        <v>0.04</v>
      </c>
      <c r="E1762">
        <v>105.29</v>
      </c>
      <c r="F1762">
        <v>10.119999999999999</v>
      </c>
      <c r="G1762" t="s">
        <v>14</v>
      </c>
      <c r="H1762" t="s">
        <v>3</v>
      </c>
      <c r="I1762" t="s">
        <v>4</v>
      </c>
      <c r="J1762" t="s">
        <v>102</v>
      </c>
      <c r="K1762" t="s">
        <v>40</v>
      </c>
      <c r="L1762" t="s">
        <v>170</v>
      </c>
      <c r="M1762">
        <v>0.79</v>
      </c>
      <c r="N1762" t="s">
        <v>8</v>
      </c>
      <c r="O1762" t="s">
        <v>35</v>
      </c>
      <c r="P1762" t="s">
        <v>122</v>
      </c>
      <c r="Q1762" t="s">
        <v>2822</v>
      </c>
      <c r="R1762">
        <v>84015</v>
      </c>
      <c r="S1762">
        <v>42167</v>
      </c>
      <c r="T1762">
        <v>42171</v>
      </c>
      <c r="U1762">
        <v>589.18799999999999</v>
      </c>
      <c r="V1762">
        <v>9</v>
      </c>
      <c r="W1762">
        <v>940.64</v>
      </c>
      <c r="X1762">
        <v>91116</v>
      </c>
      <c r="Y1762" t="s">
        <v>3217</v>
      </c>
    </row>
    <row r="1763" spans="1:25" x14ac:dyDescent="0.2">
      <c r="A1763">
        <v>1469</v>
      </c>
      <c r="B1763" t="s">
        <v>2821</v>
      </c>
      <c r="C1763" t="s">
        <v>23</v>
      </c>
      <c r="D1763">
        <v>7.0000000000000007E-2</v>
      </c>
      <c r="E1763">
        <v>31.76</v>
      </c>
      <c r="F1763">
        <v>45.51</v>
      </c>
      <c r="G1763" t="s">
        <v>2</v>
      </c>
      <c r="H1763" t="s">
        <v>3</v>
      </c>
      <c r="I1763" t="s">
        <v>4</v>
      </c>
      <c r="J1763" t="s">
        <v>5</v>
      </c>
      <c r="K1763" t="s">
        <v>6</v>
      </c>
      <c r="L1763" t="s">
        <v>642</v>
      </c>
      <c r="M1763">
        <v>0.65</v>
      </c>
      <c r="N1763" t="s">
        <v>8</v>
      </c>
      <c r="O1763" t="s">
        <v>35</v>
      </c>
      <c r="P1763" t="s">
        <v>122</v>
      </c>
      <c r="Q1763" t="s">
        <v>2822</v>
      </c>
      <c r="R1763">
        <v>84015</v>
      </c>
      <c r="S1763">
        <v>42167</v>
      </c>
      <c r="T1763">
        <v>42169</v>
      </c>
      <c r="U1763">
        <v>-1314.992</v>
      </c>
      <c r="V1763">
        <v>18</v>
      </c>
      <c r="W1763">
        <v>439.27</v>
      </c>
      <c r="X1763">
        <v>91116</v>
      </c>
      <c r="Y1763" t="s">
        <v>3217</v>
      </c>
    </row>
    <row r="1764" spans="1:25" x14ac:dyDescent="0.2">
      <c r="A1764">
        <v>3179</v>
      </c>
      <c r="B1764" t="s">
        <v>2823</v>
      </c>
      <c r="C1764" t="s">
        <v>23</v>
      </c>
      <c r="D1764">
        <v>7.0000000000000007E-2</v>
      </c>
      <c r="E1764">
        <v>35.44</v>
      </c>
      <c r="F1764">
        <v>7.5</v>
      </c>
      <c r="G1764" t="s">
        <v>14</v>
      </c>
      <c r="H1764" t="s">
        <v>70</v>
      </c>
      <c r="I1764" t="s">
        <v>24</v>
      </c>
      <c r="J1764" t="s">
        <v>64</v>
      </c>
      <c r="K1764" t="s">
        <v>49</v>
      </c>
      <c r="L1764" t="s">
        <v>543</v>
      </c>
      <c r="M1764">
        <v>0.38</v>
      </c>
      <c r="N1764" t="s">
        <v>8</v>
      </c>
      <c r="O1764" t="s">
        <v>28</v>
      </c>
      <c r="P1764" t="s">
        <v>60</v>
      </c>
      <c r="Q1764" t="s">
        <v>2824</v>
      </c>
      <c r="R1764">
        <v>55060</v>
      </c>
      <c r="S1764">
        <v>42167</v>
      </c>
      <c r="T1764">
        <v>42174</v>
      </c>
      <c r="U1764">
        <v>262.2</v>
      </c>
      <c r="V1764">
        <v>11</v>
      </c>
      <c r="W1764">
        <v>380</v>
      </c>
      <c r="X1764">
        <v>86989</v>
      </c>
      <c r="Y1764" t="s">
        <v>3216</v>
      </c>
    </row>
    <row r="1765" spans="1:25" x14ac:dyDescent="0.2">
      <c r="A1765">
        <v>550</v>
      </c>
      <c r="B1765" t="s">
        <v>848</v>
      </c>
      <c r="C1765" t="s">
        <v>92</v>
      </c>
      <c r="D1765">
        <v>0.06</v>
      </c>
      <c r="E1765">
        <v>549.99</v>
      </c>
      <c r="F1765">
        <v>49</v>
      </c>
      <c r="G1765" t="s">
        <v>2</v>
      </c>
      <c r="H1765" t="s">
        <v>70</v>
      </c>
      <c r="I1765" t="s">
        <v>16</v>
      </c>
      <c r="J1765" t="s">
        <v>39</v>
      </c>
      <c r="K1765" t="s">
        <v>33</v>
      </c>
      <c r="L1765" t="s">
        <v>1220</v>
      </c>
      <c r="M1765">
        <v>0.35</v>
      </c>
      <c r="N1765" t="s">
        <v>8</v>
      </c>
      <c r="O1765" t="s">
        <v>28</v>
      </c>
      <c r="P1765" t="s">
        <v>163</v>
      </c>
      <c r="Q1765" t="s">
        <v>849</v>
      </c>
      <c r="R1765">
        <v>78155</v>
      </c>
      <c r="S1765">
        <v>42167</v>
      </c>
      <c r="T1765">
        <v>42168</v>
      </c>
      <c r="U1765">
        <v>4637.4071999999996</v>
      </c>
      <c r="V1765">
        <v>13</v>
      </c>
      <c r="W1765">
        <v>6720.88</v>
      </c>
      <c r="X1765">
        <v>90910</v>
      </c>
      <c r="Y1765" t="s">
        <v>3216</v>
      </c>
    </row>
    <row r="1766" spans="1:25" x14ac:dyDescent="0.2">
      <c r="A1766">
        <v>550</v>
      </c>
      <c r="B1766" t="s">
        <v>848</v>
      </c>
      <c r="C1766" t="s">
        <v>92</v>
      </c>
      <c r="D1766">
        <v>0.08</v>
      </c>
      <c r="E1766">
        <v>115.99</v>
      </c>
      <c r="F1766">
        <v>5.99</v>
      </c>
      <c r="G1766" t="s">
        <v>63</v>
      </c>
      <c r="H1766" t="s">
        <v>70</v>
      </c>
      <c r="I1766" t="s">
        <v>16</v>
      </c>
      <c r="J1766" t="s">
        <v>111</v>
      </c>
      <c r="K1766" t="s">
        <v>49</v>
      </c>
      <c r="L1766" t="s">
        <v>2825</v>
      </c>
      <c r="M1766">
        <v>0.56999999999999995</v>
      </c>
      <c r="N1766" t="s">
        <v>8</v>
      </c>
      <c r="O1766" t="s">
        <v>28</v>
      </c>
      <c r="P1766" t="s">
        <v>163</v>
      </c>
      <c r="Q1766" t="s">
        <v>849</v>
      </c>
      <c r="R1766">
        <v>78155</v>
      </c>
      <c r="S1766">
        <v>42167</v>
      </c>
      <c r="T1766">
        <v>42168</v>
      </c>
      <c r="U1766">
        <v>-239.54150000000001</v>
      </c>
      <c r="V1766">
        <v>1</v>
      </c>
      <c r="W1766">
        <v>102.21</v>
      </c>
      <c r="X1766">
        <v>90910</v>
      </c>
      <c r="Y1766" t="s">
        <v>3216</v>
      </c>
    </row>
    <row r="1767" spans="1:25" x14ac:dyDescent="0.2">
      <c r="A1767">
        <v>3230</v>
      </c>
      <c r="B1767" t="s">
        <v>676</v>
      </c>
      <c r="C1767" t="s">
        <v>1</v>
      </c>
      <c r="D1767">
        <v>0.06</v>
      </c>
      <c r="E1767">
        <v>4.91</v>
      </c>
      <c r="F1767">
        <v>5.68</v>
      </c>
      <c r="G1767" t="s">
        <v>63</v>
      </c>
      <c r="H1767" t="s">
        <v>3</v>
      </c>
      <c r="I1767" t="s">
        <v>24</v>
      </c>
      <c r="J1767" t="s">
        <v>48</v>
      </c>
      <c r="K1767" t="s">
        <v>49</v>
      </c>
      <c r="L1767" t="s">
        <v>1909</v>
      </c>
      <c r="M1767">
        <v>0.36</v>
      </c>
      <c r="N1767" t="s">
        <v>8</v>
      </c>
      <c r="O1767" t="s">
        <v>28</v>
      </c>
      <c r="P1767" t="s">
        <v>333</v>
      </c>
      <c r="Q1767" t="s">
        <v>678</v>
      </c>
      <c r="R1767">
        <v>53186</v>
      </c>
      <c r="S1767">
        <v>42168</v>
      </c>
      <c r="T1767">
        <v>42168</v>
      </c>
      <c r="U1767">
        <v>-31.68825</v>
      </c>
      <c r="V1767">
        <v>10</v>
      </c>
      <c r="W1767">
        <v>53.89</v>
      </c>
      <c r="X1767">
        <v>87436</v>
      </c>
      <c r="Y1767" t="s">
        <v>3216</v>
      </c>
    </row>
    <row r="1768" spans="1:25" x14ac:dyDescent="0.2">
      <c r="A1768">
        <v>3230</v>
      </c>
      <c r="B1768" t="s">
        <v>676</v>
      </c>
      <c r="C1768" t="s">
        <v>1</v>
      </c>
      <c r="D1768">
        <v>7.0000000000000007E-2</v>
      </c>
      <c r="E1768">
        <v>48.94</v>
      </c>
      <c r="F1768">
        <v>5.86</v>
      </c>
      <c r="G1768" t="s">
        <v>63</v>
      </c>
      <c r="H1768" t="s">
        <v>3</v>
      </c>
      <c r="I1768" t="s">
        <v>24</v>
      </c>
      <c r="J1768" t="s">
        <v>64</v>
      </c>
      <c r="K1768" t="s">
        <v>49</v>
      </c>
      <c r="L1768" t="s">
        <v>2826</v>
      </c>
      <c r="M1768">
        <v>0.35</v>
      </c>
      <c r="N1768" t="s">
        <v>8</v>
      </c>
      <c r="O1768" t="s">
        <v>28</v>
      </c>
      <c r="P1768" t="s">
        <v>333</v>
      </c>
      <c r="Q1768" t="s">
        <v>678</v>
      </c>
      <c r="R1768">
        <v>53186</v>
      </c>
      <c r="S1768">
        <v>42168</v>
      </c>
      <c r="T1768">
        <v>42169</v>
      </c>
      <c r="U1768">
        <v>690.7038</v>
      </c>
      <c r="V1768">
        <v>21</v>
      </c>
      <c r="W1768">
        <v>1001.02</v>
      </c>
      <c r="X1768">
        <v>87436</v>
      </c>
      <c r="Y1768" t="s">
        <v>3216</v>
      </c>
    </row>
    <row r="1769" spans="1:25" x14ac:dyDescent="0.2">
      <c r="A1769">
        <v>2143</v>
      </c>
      <c r="B1769" t="s">
        <v>2827</v>
      </c>
      <c r="C1769" t="s">
        <v>13</v>
      </c>
      <c r="D1769">
        <v>0.08</v>
      </c>
      <c r="E1769">
        <v>17.149999999999999</v>
      </c>
      <c r="F1769">
        <v>4.96</v>
      </c>
      <c r="G1769" t="s">
        <v>14</v>
      </c>
      <c r="H1769" t="s">
        <v>47</v>
      </c>
      <c r="I1769" t="s">
        <v>24</v>
      </c>
      <c r="J1769" t="s">
        <v>54</v>
      </c>
      <c r="K1769" t="s">
        <v>49</v>
      </c>
      <c r="L1769" t="s">
        <v>626</v>
      </c>
      <c r="M1769">
        <v>0.57999999999999996</v>
      </c>
      <c r="N1769" t="s">
        <v>8</v>
      </c>
      <c r="O1769" t="s">
        <v>9</v>
      </c>
      <c r="P1769" t="s">
        <v>218</v>
      </c>
      <c r="Q1769" t="s">
        <v>237</v>
      </c>
      <c r="R1769">
        <v>20151</v>
      </c>
      <c r="S1769">
        <v>42168</v>
      </c>
      <c r="T1769">
        <v>42171</v>
      </c>
      <c r="U1769">
        <v>33.659999999999997</v>
      </c>
      <c r="V1769">
        <v>12</v>
      </c>
      <c r="W1769">
        <v>200.61</v>
      </c>
      <c r="X1769">
        <v>87569</v>
      </c>
      <c r="Y1769" t="s">
        <v>3215</v>
      </c>
    </row>
    <row r="1770" spans="1:25" x14ac:dyDescent="0.2">
      <c r="A1770">
        <v>2771</v>
      </c>
      <c r="B1770" t="s">
        <v>2828</v>
      </c>
      <c r="C1770" t="s">
        <v>13</v>
      </c>
      <c r="D1770">
        <v>7.0000000000000007E-2</v>
      </c>
      <c r="E1770">
        <v>177.98</v>
      </c>
      <c r="F1770">
        <v>0.99</v>
      </c>
      <c r="G1770" t="s">
        <v>14</v>
      </c>
      <c r="H1770" t="s">
        <v>70</v>
      </c>
      <c r="I1770" t="s">
        <v>24</v>
      </c>
      <c r="J1770" t="s">
        <v>71</v>
      </c>
      <c r="K1770" t="s">
        <v>49</v>
      </c>
      <c r="L1770" t="s">
        <v>2829</v>
      </c>
      <c r="M1770">
        <v>0.56000000000000005</v>
      </c>
      <c r="N1770" t="s">
        <v>8</v>
      </c>
      <c r="O1770" t="s">
        <v>9</v>
      </c>
      <c r="P1770" t="s">
        <v>51</v>
      </c>
      <c r="Q1770" t="s">
        <v>2830</v>
      </c>
      <c r="R1770">
        <v>30344</v>
      </c>
      <c r="S1770">
        <v>42168</v>
      </c>
      <c r="T1770">
        <v>42168</v>
      </c>
      <c r="U1770">
        <v>-191.548</v>
      </c>
      <c r="V1770">
        <v>3</v>
      </c>
      <c r="W1770">
        <v>536.29</v>
      </c>
      <c r="X1770">
        <v>88974</v>
      </c>
      <c r="Y1770" t="s">
        <v>3215</v>
      </c>
    </row>
    <row r="1771" spans="1:25" x14ac:dyDescent="0.2">
      <c r="A1771">
        <v>1129</v>
      </c>
      <c r="B1771" t="s">
        <v>762</v>
      </c>
      <c r="C1771" t="s">
        <v>23</v>
      </c>
      <c r="D1771">
        <v>0.03</v>
      </c>
      <c r="E1771">
        <v>30.98</v>
      </c>
      <c r="F1771">
        <v>6.5</v>
      </c>
      <c r="G1771" t="s">
        <v>14</v>
      </c>
      <c r="H1771" t="s">
        <v>70</v>
      </c>
      <c r="I1771" t="s">
        <v>16</v>
      </c>
      <c r="J1771" t="s">
        <v>17</v>
      </c>
      <c r="K1771" t="s">
        <v>49</v>
      </c>
      <c r="L1771" t="s">
        <v>2831</v>
      </c>
      <c r="M1771">
        <v>0.79</v>
      </c>
      <c r="N1771" t="s">
        <v>8</v>
      </c>
      <c r="O1771" t="s">
        <v>87</v>
      </c>
      <c r="P1771" t="s">
        <v>379</v>
      </c>
      <c r="Q1771" t="s">
        <v>764</v>
      </c>
      <c r="R1771">
        <v>2118</v>
      </c>
      <c r="S1771">
        <v>42168</v>
      </c>
      <c r="T1771">
        <v>42172</v>
      </c>
      <c r="U1771">
        <v>-144.19999999999999</v>
      </c>
      <c r="V1771">
        <v>44</v>
      </c>
      <c r="W1771">
        <v>1332.09</v>
      </c>
      <c r="X1771">
        <v>39430</v>
      </c>
      <c r="Y1771" t="s">
        <v>3218</v>
      </c>
    </row>
    <row r="1772" spans="1:25" x14ac:dyDescent="0.2">
      <c r="A1772">
        <v>1132</v>
      </c>
      <c r="B1772" t="s">
        <v>1069</v>
      </c>
      <c r="C1772" t="s">
        <v>23</v>
      </c>
      <c r="D1772">
        <v>0.03</v>
      </c>
      <c r="E1772">
        <v>30.98</v>
      </c>
      <c r="F1772">
        <v>6.5</v>
      </c>
      <c r="G1772" t="s">
        <v>14</v>
      </c>
      <c r="H1772" t="s">
        <v>70</v>
      </c>
      <c r="I1772" t="s">
        <v>16</v>
      </c>
      <c r="J1772" t="s">
        <v>17</v>
      </c>
      <c r="K1772" t="s">
        <v>49</v>
      </c>
      <c r="L1772" t="s">
        <v>2831</v>
      </c>
      <c r="M1772">
        <v>0.79</v>
      </c>
      <c r="N1772" t="s">
        <v>8</v>
      </c>
      <c r="O1772" t="s">
        <v>28</v>
      </c>
      <c r="P1772" t="s">
        <v>163</v>
      </c>
      <c r="Q1772" t="s">
        <v>1070</v>
      </c>
      <c r="R1772">
        <v>76039</v>
      </c>
      <c r="S1772">
        <v>42168</v>
      </c>
      <c r="T1772">
        <v>42172</v>
      </c>
      <c r="U1772">
        <v>-115.36</v>
      </c>
      <c r="V1772">
        <v>11</v>
      </c>
      <c r="W1772">
        <v>333.02</v>
      </c>
      <c r="X1772">
        <v>88104</v>
      </c>
      <c r="Y1772" t="s">
        <v>3216</v>
      </c>
    </row>
    <row r="1773" spans="1:25" x14ac:dyDescent="0.2">
      <c r="A1773">
        <v>1505</v>
      </c>
      <c r="B1773" t="s">
        <v>2832</v>
      </c>
      <c r="C1773" t="s">
        <v>23</v>
      </c>
      <c r="D1773">
        <v>0</v>
      </c>
      <c r="E1773">
        <v>85.99</v>
      </c>
      <c r="F1773">
        <v>0.99</v>
      </c>
      <c r="G1773" t="s">
        <v>14</v>
      </c>
      <c r="H1773" t="s">
        <v>3</v>
      </c>
      <c r="I1773" t="s">
        <v>16</v>
      </c>
      <c r="J1773" t="s">
        <v>111</v>
      </c>
      <c r="K1773" t="s">
        <v>26</v>
      </c>
      <c r="L1773" t="s">
        <v>1572</v>
      </c>
      <c r="M1773">
        <v>0.85</v>
      </c>
      <c r="N1773" t="s">
        <v>8</v>
      </c>
      <c r="O1773" t="s">
        <v>28</v>
      </c>
      <c r="P1773" t="s">
        <v>163</v>
      </c>
      <c r="Q1773" t="s">
        <v>2833</v>
      </c>
      <c r="R1773">
        <v>77840</v>
      </c>
      <c r="S1773">
        <v>42168</v>
      </c>
      <c r="T1773">
        <v>42173</v>
      </c>
      <c r="U1773">
        <v>-138.0368</v>
      </c>
      <c r="V1773">
        <v>6</v>
      </c>
      <c r="W1773">
        <v>464.86</v>
      </c>
      <c r="X1773">
        <v>86181</v>
      </c>
      <c r="Y1773" t="s">
        <v>3216</v>
      </c>
    </row>
    <row r="1774" spans="1:25" x14ac:dyDescent="0.2">
      <c r="A1774">
        <v>5</v>
      </c>
      <c r="B1774" t="s">
        <v>2834</v>
      </c>
      <c r="C1774" t="s">
        <v>46</v>
      </c>
      <c r="D1774">
        <v>0.02</v>
      </c>
      <c r="E1774">
        <v>500.98</v>
      </c>
      <c r="F1774">
        <v>26</v>
      </c>
      <c r="G1774" t="s">
        <v>2</v>
      </c>
      <c r="H1774" t="s">
        <v>47</v>
      </c>
      <c r="I1774" t="s">
        <v>4</v>
      </c>
      <c r="J1774" t="s">
        <v>85</v>
      </c>
      <c r="K1774" t="s">
        <v>33</v>
      </c>
      <c r="L1774" t="s">
        <v>2272</v>
      </c>
      <c r="M1774">
        <v>0.6</v>
      </c>
      <c r="N1774" t="s">
        <v>8</v>
      </c>
      <c r="O1774" t="s">
        <v>35</v>
      </c>
      <c r="P1774" t="s">
        <v>66</v>
      </c>
      <c r="Q1774" t="s">
        <v>2192</v>
      </c>
      <c r="R1774">
        <v>91776</v>
      </c>
      <c r="S1774">
        <v>42168</v>
      </c>
      <c r="T1774">
        <v>42170</v>
      </c>
      <c r="U1774">
        <v>4390.3665000000001</v>
      </c>
      <c r="V1774">
        <v>12</v>
      </c>
      <c r="W1774">
        <v>6362.85</v>
      </c>
      <c r="X1774">
        <v>90193</v>
      </c>
      <c r="Y1774" t="s">
        <v>3217</v>
      </c>
    </row>
    <row r="1775" spans="1:25" x14ac:dyDescent="0.2">
      <c r="A1775">
        <v>1044</v>
      </c>
      <c r="B1775" t="s">
        <v>1376</v>
      </c>
      <c r="C1775" t="s">
        <v>1</v>
      </c>
      <c r="D1775">
        <v>0.02</v>
      </c>
      <c r="E1775">
        <v>209.84</v>
      </c>
      <c r="F1775">
        <v>21.21</v>
      </c>
      <c r="G1775" t="s">
        <v>14</v>
      </c>
      <c r="H1775" t="s">
        <v>47</v>
      </c>
      <c r="I1775" t="s">
        <v>4</v>
      </c>
      <c r="J1775" t="s">
        <v>102</v>
      </c>
      <c r="K1775" t="s">
        <v>40</v>
      </c>
      <c r="L1775" t="s">
        <v>185</v>
      </c>
      <c r="M1775">
        <v>0.59</v>
      </c>
      <c r="N1775" t="s">
        <v>8</v>
      </c>
      <c r="O1775" t="s">
        <v>35</v>
      </c>
      <c r="P1775" t="s">
        <v>66</v>
      </c>
      <c r="Q1775" t="s">
        <v>76</v>
      </c>
      <c r="R1775">
        <v>90004</v>
      </c>
      <c r="S1775">
        <v>42169</v>
      </c>
      <c r="T1775">
        <v>42169</v>
      </c>
      <c r="U1775">
        <v>2593.14</v>
      </c>
      <c r="V1775">
        <v>62</v>
      </c>
      <c r="W1775">
        <v>13546.94</v>
      </c>
      <c r="X1775">
        <v>28001</v>
      </c>
      <c r="Y1775" t="s">
        <v>3217</v>
      </c>
    </row>
    <row r="1776" spans="1:25" x14ac:dyDescent="0.2">
      <c r="A1776">
        <v>1044</v>
      </c>
      <c r="B1776" t="s">
        <v>1376</v>
      </c>
      <c r="C1776" t="s">
        <v>1</v>
      </c>
      <c r="D1776">
        <v>0.01</v>
      </c>
      <c r="E1776">
        <v>194.3</v>
      </c>
      <c r="F1776">
        <v>11.54</v>
      </c>
      <c r="G1776" t="s">
        <v>14</v>
      </c>
      <c r="H1776" t="s">
        <v>47</v>
      </c>
      <c r="I1776" t="s">
        <v>4</v>
      </c>
      <c r="J1776" t="s">
        <v>102</v>
      </c>
      <c r="K1776" t="s">
        <v>40</v>
      </c>
      <c r="L1776" t="s">
        <v>182</v>
      </c>
      <c r="M1776">
        <v>0.59</v>
      </c>
      <c r="N1776" t="s">
        <v>8</v>
      </c>
      <c r="O1776" t="s">
        <v>35</v>
      </c>
      <c r="P1776" t="s">
        <v>66</v>
      </c>
      <c r="Q1776" t="s">
        <v>76</v>
      </c>
      <c r="R1776">
        <v>90004</v>
      </c>
      <c r="S1776">
        <v>42169</v>
      </c>
      <c r="T1776">
        <v>42171</v>
      </c>
      <c r="U1776">
        <v>1162.76</v>
      </c>
      <c r="V1776">
        <v>32</v>
      </c>
      <c r="W1776">
        <v>6401.65</v>
      </c>
      <c r="X1776">
        <v>28001</v>
      </c>
      <c r="Y1776" t="s">
        <v>3217</v>
      </c>
    </row>
    <row r="1777" spans="1:25" x14ac:dyDescent="0.2">
      <c r="A1777">
        <v>1519</v>
      </c>
      <c r="B1777" t="s">
        <v>2835</v>
      </c>
      <c r="C1777" t="s">
        <v>1</v>
      </c>
      <c r="D1777">
        <v>0.06</v>
      </c>
      <c r="E1777">
        <v>55.48</v>
      </c>
      <c r="F1777">
        <v>4.8499999999999996</v>
      </c>
      <c r="G1777" t="s">
        <v>14</v>
      </c>
      <c r="H1777" t="s">
        <v>15</v>
      </c>
      <c r="I1777" t="s">
        <v>24</v>
      </c>
      <c r="J1777" t="s">
        <v>64</v>
      </c>
      <c r="K1777" t="s">
        <v>49</v>
      </c>
      <c r="L1777" t="s">
        <v>2836</v>
      </c>
      <c r="M1777">
        <v>0.37</v>
      </c>
      <c r="N1777" t="s">
        <v>8</v>
      </c>
      <c r="O1777" t="s">
        <v>87</v>
      </c>
      <c r="P1777" t="s">
        <v>307</v>
      </c>
      <c r="Q1777" t="s">
        <v>1180</v>
      </c>
      <c r="R1777">
        <v>4210</v>
      </c>
      <c r="S1777">
        <v>42169</v>
      </c>
      <c r="T1777">
        <v>42169</v>
      </c>
      <c r="U1777">
        <v>711.05190000000005</v>
      </c>
      <c r="V1777">
        <v>19</v>
      </c>
      <c r="W1777">
        <v>1030.51</v>
      </c>
      <c r="X1777">
        <v>89957</v>
      </c>
      <c r="Y1777" t="s">
        <v>3218</v>
      </c>
    </row>
    <row r="1778" spans="1:25" x14ac:dyDescent="0.2">
      <c r="A1778">
        <v>1522</v>
      </c>
      <c r="B1778" t="s">
        <v>2837</v>
      </c>
      <c r="C1778" t="s">
        <v>1</v>
      </c>
      <c r="D1778">
        <v>0.1</v>
      </c>
      <c r="E1778">
        <v>122.99</v>
      </c>
      <c r="F1778">
        <v>70.2</v>
      </c>
      <c r="G1778" t="s">
        <v>2</v>
      </c>
      <c r="H1778" t="s">
        <v>15</v>
      </c>
      <c r="I1778" t="s">
        <v>4</v>
      </c>
      <c r="J1778" t="s">
        <v>85</v>
      </c>
      <c r="K1778" t="s">
        <v>33</v>
      </c>
      <c r="L1778" t="s">
        <v>780</v>
      </c>
      <c r="M1778">
        <v>0.74</v>
      </c>
      <c r="N1778" t="s">
        <v>8</v>
      </c>
      <c r="O1778" t="s">
        <v>28</v>
      </c>
      <c r="P1778" t="s">
        <v>60</v>
      </c>
      <c r="Q1778" t="s">
        <v>2838</v>
      </c>
      <c r="R1778">
        <v>55305</v>
      </c>
      <c r="S1778">
        <v>42169</v>
      </c>
      <c r="T1778">
        <v>42170</v>
      </c>
      <c r="U1778">
        <v>-899.67499999999995</v>
      </c>
      <c r="V1778">
        <v>17</v>
      </c>
      <c r="W1778">
        <v>2026.91</v>
      </c>
      <c r="X1778">
        <v>89957</v>
      </c>
      <c r="Y1778" t="s">
        <v>3216</v>
      </c>
    </row>
    <row r="1779" spans="1:25" x14ac:dyDescent="0.2">
      <c r="A1779">
        <v>3339</v>
      </c>
      <c r="B1779" t="s">
        <v>2839</v>
      </c>
      <c r="C1779" t="s">
        <v>13</v>
      </c>
      <c r="D1779">
        <v>0.03</v>
      </c>
      <c r="E1779">
        <v>2.61</v>
      </c>
      <c r="F1779">
        <v>0.5</v>
      </c>
      <c r="G1779" t="s">
        <v>14</v>
      </c>
      <c r="H1779" t="s">
        <v>15</v>
      </c>
      <c r="I1779" t="s">
        <v>24</v>
      </c>
      <c r="J1779" t="s">
        <v>128</v>
      </c>
      <c r="K1779" t="s">
        <v>49</v>
      </c>
      <c r="L1779" t="s">
        <v>1343</v>
      </c>
      <c r="M1779">
        <v>0.39</v>
      </c>
      <c r="N1779" t="s">
        <v>8</v>
      </c>
      <c r="O1779" t="s">
        <v>9</v>
      </c>
      <c r="P1779" t="s">
        <v>99</v>
      </c>
      <c r="Q1779" t="s">
        <v>2840</v>
      </c>
      <c r="R1779">
        <v>32780</v>
      </c>
      <c r="S1779">
        <v>42169</v>
      </c>
      <c r="T1779">
        <v>42170</v>
      </c>
      <c r="U1779">
        <v>4.0442999999999998</v>
      </c>
      <c r="V1779">
        <v>7</v>
      </c>
      <c r="W1779">
        <v>19.02</v>
      </c>
      <c r="X1779">
        <v>85981</v>
      </c>
      <c r="Y1779" t="s">
        <v>3215</v>
      </c>
    </row>
    <row r="1780" spans="1:25" x14ac:dyDescent="0.2">
      <c r="A1780">
        <v>3339</v>
      </c>
      <c r="B1780" t="s">
        <v>2839</v>
      </c>
      <c r="C1780" t="s">
        <v>13</v>
      </c>
      <c r="D1780">
        <v>0.01</v>
      </c>
      <c r="E1780">
        <v>11.66</v>
      </c>
      <c r="F1780">
        <v>7.95</v>
      </c>
      <c r="G1780" t="s">
        <v>14</v>
      </c>
      <c r="H1780" t="s">
        <v>15</v>
      </c>
      <c r="I1780" t="s">
        <v>24</v>
      </c>
      <c r="J1780" t="s">
        <v>25</v>
      </c>
      <c r="K1780" t="s">
        <v>18</v>
      </c>
      <c r="L1780" t="s">
        <v>2114</v>
      </c>
      <c r="M1780">
        <v>0.57999999999999996</v>
      </c>
      <c r="N1780" t="s">
        <v>8</v>
      </c>
      <c r="O1780" t="s">
        <v>9</v>
      </c>
      <c r="P1780" t="s">
        <v>99</v>
      </c>
      <c r="Q1780" t="s">
        <v>2840</v>
      </c>
      <c r="R1780">
        <v>32780</v>
      </c>
      <c r="S1780">
        <v>42169</v>
      </c>
      <c r="T1780">
        <v>42170</v>
      </c>
      <c r="U1780">
        <v>-10.368399999999999</v>
      </c>
      <c r="V1780">
        <v>16</v>
      </c>
      <c r="W1780">
        <v>193.87</v>
      </c>
      <c r="X1780">
        <v>85981</v>
      </c>
      <c r="Y1780" t="s">
        <v>3215</v>
      </c>
    </row>
    <row r="1781" spans="1:25" x14ac:dyDescent="0.2">
      <c r="A1781">
        <v>1644</v>
      </c>
      <c r="B1781" t="s">
        <v>2841</v>
      </c>
      <c r="C1781" t="s">
        <v>23</v>
      </c>
      <c r="D1781">
        <v>0.09</v>
      </c>
      <c r="E1781">
        <v>107.53</v>
      </c>
      <c r="F1781">
        <v>5.81</v>
      </c>
      <c r="G1781" t="s">
        <v>14</v>
      </c>
      <c r="H1781" t="s">
        <v>3</v>
      </c>
      <c r="I1781" t="s">
        <v>4</v>
      </c>
      <c r="J1781" t="s">
        <v>102</v>
      </c>
      <c r="K1781" t="s">
        <v>120</v>
      </c>
      <c r="L1781" t="s">
        <v>1471</v>
      </c>
      <c r="M1781">
        <v>0.65</v>
      </c>
      <c r="N1781" t="s">
        <v>8</v>
      </c>
      <c r="O1781" t="s">
        <v>28</v>
      </c>
      <c r="P1781" t="s">
        <v>163</v>
      </c>
      <c r="Q1781" t="s">
        <v>1107</v>
      </c>
      <c r="R1781">
        <v>77546</v>
      </c>
      <c r="S1781">
        <v>42169</v>
      </c>
      <c r="T1781">
        <v>42171</v>
      </c>
      <c r="U1781">
        <v>69.545100000000005</v>
      </c>
      <c r="V1781">
        <v>1</v>
      </c>
      <c r="W1781">
        <v>100.79</v>
      </c>
      <c r="X1781">
        <v>87342</v>
      </c>
      <c r="Y1781" t="s">
        <v>3216</v>
      </c>
    </row>
    <row r="1782" spans="1:25" x14ac:dyDescent="0.2">
      <c r="A1782">
        <v>1738</v>
      </c>
      <c r="B1782" t="s">
        <v>1877</v>
      </c>
      <c r="C1782" t="s">
        <v>23</v>
      </c>
      <c r="D1782">
        <v>0.04</v>
      </c>
      <c r="E1782">
        <v>35.44</v>
      </c>
      <c r="F1782">
        <v>19.989999999999998</v>
      </c>
      <c r="G1782" t="s">
        <v>14</v>
      </c>
      <c r="H1782" t="s">
        <v>70</v>
      </c>
      <c r="I1782" t="s">
        <v>24</v>
      </c>
      <c r="J1782" t="s">
        <v>64</v>
      </c>
      <c r="K1782" t="s">
        <v>49</v>
      </c>
      <c r="L1782" t="s">
        <v>2233</v>
      </c>
      <c r="M1782">
        <v>0.38</v>
      </c>
      <c r="N1782" t="s">
        <v>8</v>
      </c>
      <c r="O1782" t="s">
        <v>9</v>
      </c>
      <c r="P1782" t="s">
        <v>73</v>
      </c>
      <c r="Q1782" t="s">
        <v>1878</v>
      </c>
      <c r="R1782">
        <v>28052</v>
      </c>
      <c r="S1782">
        <v>42169</v>
      </c>
      <c r="T1782">
        <v>42176</v>
      </c>
      <c r="U1782">
        <v>-108.27249999999999</v>
      </c>
      <c r="V1782">
        <v>11</v>
      </c>
      <c r="W1782">
        <v>406.26</v>
      </c>
      <c r="X1782">
        <v>85868</v>
      </c>
      <c r="Y1782" t="s">
        <v>3215</v>
      </c>
    </row>
    <row r="1783" spans="1:25" x14ac:dyDescent="0.2">
      <c r="A1783">
        <v>1775</v>
      </c>
      <c r="B1783" t="s">
        <v>2842</v>
      </c>
      <c r="C1783" t="s">
        <v>23</v>
      </c>
      <c r="D1783">
        <v>0.09</v>
      </c>
      <c r="E1783">
        <v>12.95</v>
      </c>
      <c r="F1783">
        <v>4.9800000000000004</v>
      </c>
      <c r="G1783" t="s">
        <v>14</v>
      </c>
      <c r="H1783" t="s">
        <v>15</v>
      </c>
      <c r="I1783" t="s">
        <v>24</v>
      </c>
      <c r="J1783" t="s">
        <v>48</v>
      </c>
      <c r="K1783" t="s">
        <v>49</v>
      </c>
      <c r="L1783" t="s">
        <v>2715</v>
      </c>
      <c r="M1783">
        <v>0.4</v>
      </c>
      <c r="N1783" t="s">
        <v>8</v>
      </c>
      <c r="O1783" t="s">
        <v>28</v>
      </c>
      <c r="P1783" t="s">
        <v>29</v>
      </c>
      <c r="Q1783" t="s">
        <v>2843</v>
      </c>
      <c r="R1783">
        <v>46614</v>
      </c>
      <c r="S1783">
        <v>42169</v>
      </c>
      <c r="T1783">
        <v>42176</v>
      </c>
      <c r="U1783">
        <v>123.89175</v>
      </c>
      <c r="V1783">
        <v>21</v>
      </c>
      <c r="W1783">
        <v>269.54000000000002</v>
      </c>
      <c r="X1783">
        <v>89944</v>
      </c>
      <c r="Y1783" t="s">
        <v>3216</v>
      </c>
    </row>
    <row r="1784" spans="1:25" x14ac:dyDescent="0.2">
      <c r="A1784">
        <v>547</v>
      </c>
      <c r="B1784" t="s">
        <v>2844</v>
      </c>
      <c r="C1784" t="s">
        <v>46</v>
      </c>
      <c r="D1784">
        <v>0.03</v>
      </c>
      <c r="E1784">
        <v>13.73</v>
      </c>
      <c r="F1784">
        <v>6.85</v>
      </c>
      <c r="G1784" t="s">
        <v>63</v>
      </c>
      <c r="H1784" t="s">
        <v>70</v>
      </c>
      <c r="I1784" t="s">
        <v>4</v>
      </c>
      <c r="J1784" t="s">
        <v>102</v>
      </c>
      <c r="K1784" t="s">
        <v>26</v>
      </c>
      <c r="L1784" t="s">
        <v>1743</v>
      </c>
      <c r="M1784">
        <v>0.54</v>
      </c>
      <c r="N1784" t="s">
        <v>8</v>
      </c>
      <c r="O1784" t="s">
        <v>87</v>
      </c>
      <c r="P1784" t="s">
        <v>879</v>
      </c>
      <c r="Q1784" t="s">
        <v>2845</v>
      </c>
      <c r="R1784">
        <v>26501</v>
      </c>
      <c r="S1784">
        <v>42169</v>
      </c>
      <c r="T1784">
        <v>42170</v>
      </c>
      <c r="U1784">
        <v>39.585299999999997</v>
      </c>
      <c r="V1784">
        <v>4</v>
      </c>
      <c r="W1784">
        <v>57.37</v>
      </c>
      <c r="X1784">
        <v>86250</v>
      </c>
      <c r="Y1784" t="s">
        <v>3218</v>
      </c>
    </row>
    <row r="1785" spans="1:25" x14ac:dyDescent="0.2">
      <c r="A1785">
        <v>2979</v>
      </c>
      <c r="B1785" t="s">
        <v>794</v>
      </c>
      <c r="C1785" t="s">
        <v>46</v>
      </c>
      <c r="D1785">
        <v>0.01</v>
      </c>
      <c r="E1785">
        <v>5.84</v>
      </c>
      <c r="F1785">
        <v>0.83</v>
      </c>
      <c r="G1785" t="s">
        <v>14</v>
      </c>
      <c r="H1785" t="s">
        <v>70</v>
      </c>
      <c r="I1785" t="s">
        <v>24</v>
      </c>
      <c r="J1785" t="s">
        <v>25</v>
      </c>
      <c r="K1785" t="s">
        <v>26</v>
      </c>
      <c r="L1785" t="s">
        <v>2582</v>
      </c>
      <c r="M1785">
        <v>0.49</v>
      </c>
      <c r="N1785" t="s">
        <v>8</v>
      </c>
      <c r="O1785" t="s">
        <v>28</v>
      </c>
      <c r="P1785" t="s">
        <v>541</v>
      </c>
      <c r="Q1785" t="s">
        <v>796</v>
      </c>
      <c r="R1785">
        <v>58601</v>
      </c>
      <c r="S1785">
        <v>42169</v>
      </c>
      <c r="T1785">
        <v>42171</v>
      </c>
      <c r="U1785">
        <v>16.091999999999999</v>
      </c>
      <c r="V1785">
        <v>4</v>
      </c>
      <c r="W1785">
        <v>23.89</v>
      </c>
      <c r="X1785">
        <v>86546</v>
      </c>
      <c r="Y1785" t="s">
        <v>3216</v>
      </c>
    </row>
    <row r="1786" spans="1:25" x14ac:dyDescent="0.2">
      <c r="A1786">
        <v>3120</v>
      </c>
      <c r="B1786" t="s">
        <v>2846</v>
      </c>
      <c r="C1786" t="s">
        <v>46</v>
      </c>
      <c r="D1786">
        <v>0.08</v>
      </c>
      <c r="E1786">
        <v>315.98</v>
      </c>
      <c r="F1786">
        <v>19.989999999999998</v>
      </c>
      <c r="G1786" t="s">
        <v>14</v>
      </c>
      <c r="H1786" t="s">
        <v>47</v>
      </c>
      <c r="I1786" t="s">
        <v>24</v>
      </c>
      <c r="J1786" t="s">
        <v>48</v>
      </c>
      <c r="K1786" t="s">
        <v>49</v>
      </c>
      <c r="L1786" t="s">
        <v>2203</v>
      </c>
      <c r="M1786">
        <v>0.38</v>
      </c>
      <c r="N1786" t="s">
        <v>8</v>
      </c>
      <c r="O1786" t="s">
        <v>9</v>
      </c>
      <c r="P1786" t="s">
        <v>144</v>
      </c>
      <c r="Q1786" t="s">
        <v>2847</v>
      </c>
      <c r="R1786">
        <v>70117</v>
      </c>
      <c r="S1786">
        <v>42169</v>
      </c>
      <c r="T1786">
        <v>42169</v>
      </c>
      <c r="U1786">
        <v>44.52</v>
      </c>
      <c r="V1786">
        <v>9</v>
      </c>
      <c r="W1786">
        <v>2642.48</v>
      </c>
      <c r="X1786">
        <v>90160</v>
      </c>
      <c r="Y1786" t="s">
        <v>3215</v>
      </c>
    </row>
    <row r="1787" spans="1:25" x14ac:dyDescent="0.2">
      <c r="A1787">
        <v>1860</v>
      </c>
      <c r="B1787" t="s">
        <v>2848</v>
      </c>
      <c r="C1787" t="s">
        <v>1</v>
      </c>
      <c r="D1787">
        <v>0.09</v>
      </c>
      <c r="E1787">
        <v>5.98</v>
      </c>
      <c r="F1787">
        <v>1.49</v>
      </c>
      <c r="G1787" t="s">
        <v>14</v>
      </c>
      <c r="H1787" t="s">
        <v>47</v>
      </c>
      <c r="I1787" t="s">
        <v>24</v>
      </c>
      <c r="J1787" t="s">
        <v>48</v>
      </c>
      <c r="K1787" t="s">
        <v>49</v>
      </c>
      <c r="L1787" t="s">
        <v>1563</v>
      </c>
      <c r="M1787">
        <v>0.39</v>
      </c>
      <c r="N1787" t="s">
        <v>8</v>
      </c>
      <c r="O1787" t="s">
        <v>87</v>
      </c>
      <c r="P1787" t="s">
        <v>379</v>
      </c>
      <c r="Q1787" t="s">
        <v>2849</v>
      </c>
      <c r="R1787">
        <v>1570</v>
      </c>
      <c r="S1787">
        <v>42170</v>
      </c>
      <c r="T1787">
        <v>42172</v>
      </c>
      <c r="U1787">
        <v>13.2294</v>
      </c>
      <c r="V1787">
        <v>5</v>
      </c>
      <c r="W1787">
        <v>28.01</v>
      </c>
      <c r="X1787">
        <v>86846</v>
      </c>
      <c r="Y1787" t="s">
        <v>3218</v>
      </c>
    </row>
    <row r="1788" spans="1:25" x14ac:dyDescent="0.2">
      <c r="A1788">
        <v>33</v>
      </c>
      <c r="B1788" t="s">
        <v>2850</v>
      </c>
      <c r="C1788" t="s">
        <v>46</v>
      </c>
      <c r="D1788">
        <v>0.03</v>
      </c>
      <c r="E1788">
        <v>4.24</v>
      </c>
      <c r="F1788">
        <v>5.41</v>
      </c>
      <c r="G1788" t="s">
        <v>14</v>
      </c>
      <c r="H1788" t="s">
        <v>70</v>
      </c>
      <c r="I1788" t="s">
        <v>24</v>
      </c>
      <c r="J1788" t="s">
        <v>48</v>
      </c>
      <c r="K1788" t="s">
        <v>49</v>
      </c>
      <c r="L1788" t="s">
        <v>1647</v>
      </c>
      <c r="M1788">
        <v>0.35</v>
      </c>
      <c r="N1788" t="s">
        <v>8</v>
      </c>
      <c r="O1788" t="s">
        <v>35</v>
      </c>
      <c r="P1788" t="s">
        <v>115</v>
      </c>
      <c r="Q1788" t="s">
        <v>2851</v>
      </c>
      <c r="R1788">
        <v>97030</v>
      </c>
      <c r="S1788">
        <v>42170</v>
      </c>
      <c r="T1788">
        <v>42172</v>
      </c>
      <c r="U1788">
        <v>-84.437600000000003</v>
      </c>
      <c r="V1788">
        <v>13</v>
      </c>
      <c r="W1788">
        <v>58.68</v>
      </c>
      <c r="X1788">
        <v>89201</v>
      </c>
      <c r="Y1788" t="s">
        <v>3217</v>
      </c>
    </row>
    <row r="1789" spans="1:25" x14ac:dyDescent="0.2">
      <c r="A1789">
        <v>33</v>
      </c>
      <c r="B1789" t="s">
        <v>2850</v>
      </c>
      <c r="C1789" t="s">
        <v>46</v>
      </c>
      <c r="D1789">
        <v>0.04</v>
      </c>
      <c r="E1789">
        <v>2.94</v>
      </c>
      <c r="F1789">
        <v>0.7</v>
      </c>
      <c r="G1789" t="s">
        <v>14</v>
      </c>
      <c r="H1789" t="s">
        <v>70</v>
      </c>
      <c r="I1789" t="s">
        <v>24</v>
      </c>
      <c r="J1789" t="s">
        <v>25</v>
      </c>
      <c r="K1789" t="s">
        <v>26</v>
      </c>
      <c r="L1789" t="s">
        <v>795</v>
      </c>
      <c r="M1789">
        <v>0.57999999999999996</v>
      </c>
      <c r="N1789" t="s">
        <v>8</v>
      </c>
      <c r="O1789" t="s">
        <v>35</v>
      </c>
      <c r="P1789" t="s">
        <v>115</v>
      </c>
      <c r="Q1789" t="s">
        <v>2851</v>
      </c>
      <c r="R1789">
        <v>97030</v>
      </c>
      <c r="S1789">
        <v>42170</v>
      </c>
      <c r="T1789">
        <v>42171</v>
      </c>
      <c r="U1789">
        <v>24.312000000000001</v>
      </c>
      <c r="V1789">
        <v>18</v>
      </c>
      <c r="W1789">
        <v>53.1</v>
      </c>
      <c r="X1789">
        <v>89201</v>
      </c>
      <c r="Y1789" t="s">
        <v>3217</v>
      </c>
    </row>
    <row r="1790" spans="1:25" x14ac:dyDescent="0.2">
      <c r="A1790">
        <v>736</v>
      </c>
      <c r="B1790" t="s">
        <v>2852</v>
      </c>
      <c r="C1790" t="s">
        <v>46</v>
      </c>
      <c r="D1790">
        <v>0.06</v>
      </c>
      <c r="E1790">
        <v>350.98</v>
      </c>
      <c r="F1790">
        <v>30</v>
      </c>
      <c r="G1790" t="s">
        <v>2</v>
      </c>
      <c r="H1790" t="s">
        <v>15</v>
      </c>
      <c r="I1790" t="s">
        <v>4</v>
      </c>
      <c r="J1790" t="s">
        <v>85</v>
      </c>
      <c r="K1790" t="s">
        <v>33</v>
      </c>
      <c r="L1790" t="s">
        <v>167</v>
      </c>
      <c r="M1790">
        <v>0.61</v>
      </c>
      <c r="N1790" t="s">
        <v>8</v>
      </c>
      <c r="O1790" t="s">
        <v>87</v>
      </c>
      <c r="P1790" t="s">
        <v>1332</v>
      </c>
      <c r="Q1790" t="s">
        <v>1449</v>
      </c>
      <c r="R1790">
        <v>3079</v>
      </c>
      <c r="S1790">
        <v>42170</v>
      </c>
      <c r="T1790">
        <v>42172</v>
      </c>
      <c r="U1790">
        <v>797.85599999999999</v>
      </c>
      <c r="V1790">
        <v>6</v>
      </c>
      <c r="W1790">
        <v>2016.32</v>
      </c>
      <c r="X1790">
        <v>90361</v>
      </c>
      <c r="Y1790" t="s">
        <v>3218</v>
      </c>
    </row>
    <row r="1791" spans="1:25" x14ac:dyDescent="0.2">
      <c r="A1791">
        <v>738</v>
      </c>
      <c r="B1791" t="s">
        <v>2853</v>
      </c>
      <c r="C1791" t="s">
        <v>46</v>
      </c>
      <c r="D1791">
        <v>0.02</v>
      </c>
      <c r="E1791">
        <v>70.98</v>
      </c>
      <c r="F1791">
        <v>46.74</v>
      </c>
      <c r="G1791" t="s">
        <v>2</v>
      </c>
      <c r="H1791" t="s">
        <v>15</v>
      </c>
      <c r="I1791" t="s">
        <v>4</v>
      </c>
      <c r="J1791" t="s">
        <v>93</v>
      </c>
      <c r="K1791" t="s">
        <v>6</v>
      </c>
      <c r="L1791" t="s">
        <v>354</v>
      </c>
      <c r="M1791">
        <v>0.56000000000000005</v>
      </c>
      <c r="N1791" t="s">
        <v>8</v>
      </c>
      <c r="O1791" t="s">
        <v>87</v>
      </c>
      <c r="P1791" t="s">
        <v>373</v>
      </c>
      <c r="Q1791" t="s">
        <v>2348</v>
      </c>
      <c r="R1791">
        <v>7016</v>
      </c>
      <c r="S1791">
        <v>42170</v>
      </c>
      <c r="T1791">
        <v>42171</v>
      </c>
      <c r="U1791">
        <v>-178.21600000000001</v>
      </c>
      <c r="V1791">
        <v>4</v>
      </c>
      <c r="W1791">
        <v>313.63</v>
      </c>
      <c r="X1791">
        <v>90361</v>
      </c>
      <c r="Y1791" t="s">
        <v>3218</v>
      </c>
    </row>
    <row r="1792" spans="1:25" x14ac:dyDescent="0.2">
      <c r="A1792">
        <v>741</v>
      </c>
      <c r="B1792" t="s">
        <v>2854</v>
      </c>
      <c r="C1792" t="s">
        <v>46</v>
      </c>
      <c r="D1792">
        <v>0.04</v>
      </c>
      <c r="E1792">
        <v>27.48</v>
      </c>
      <c r="F1792">
        <v>4</v>
      </c>
      <c r="G1792" t="s">
        <v>14</v>
      </c>
      <c r="H1792" t="s">
        <v>15</v>
      </c>
      <c r="I1792" t="s">
        <v>16</v>
      </c>
      <c r="J1792" t="s">
        <v>17</v>
      </c>
      <c r="K1792" t="s">
        <v>49</v>
      </c>
      <c r="L1792" t="s">
        <v>2037</v>
      </c>
      <c r="M1792">
        <v>0.75</v>
      </c>
      <c r="N1792" t="s">
        <v>8</v>
      </c>
      <c r="O1792" t="s">
        <v>87</v>
      </c>
      <c r="P1792" t="s">
        <v>373</v>
      </c>
      <c r="Q1792" t="s">
        <v>2855</v>
      </c>
      <c r="R1792">
        <v>7901</v>
      </c>
      <c r="S1792">
        <v>42170</v>
      </c>
      <c r="T1792">
        <v>42172</v>
      </c>
      <c r="U1792">
        <v>-26.655999999999999</v>
      </c>
      <c r="V1792">
        <v>15</v>
      </c>
      <c r="W1792">
        <v>397.17</v>
      </c>
      <c r="X1792">
        <v>90361</v>
      </c>
      <c r="Y1792" t="s">
        <v>3218</v>
      </c>
    </row>
    <row r="1793" spans="1:25" x14ac:dyDescent="0.2">
      <c r="A1793">
        <v>2183</v>
      </c>
      <c r="B1793" t="s">
        <v>2856</v>
      </c>
      <c r="C1793" t="s">
        <v>46</v>
      </c>
      <c r="D1793">
        <v>0</v>
      </c>
      <c r="E1793">
        <v>1.48</v>
      </c>
      <c r="F1793">
        <v>0.7</v>
      </c>
      <c r="G1793" t="s">
        <v>14</v>
      </c>
      <c r="H1793" t="s">
        <v>47</v>
      </c>
      <c r="I1793" t="s">
        <v>24</v>
      </c>
      <c r="J1793" t="s">
        <v>152</v>
      </c>
      <c r="K1793" t="s">
        <v>26</v>
      </c>
      <c r="L1793" t="s">
        <v>153</v>
      </c>
      <c r="M1793">
        <v>0.37</v>
      </c>
      <c r="N1793" t="s">
        <v>8</v>
      </c>
      <c r="O1793" t="s">
        <v>9</v>
      </c>
      <c r="P1793" t="s">
        <v>364</v>
      </c>
      <c r="Q1793" t="s">
        <v>2857</v>
      </c>
      <c r="R1793">
        <v>42301</v>
      </c>
      <c r="S1793">
        <v>42170</v>
      </c>
      <c r="T1793">
        <v>42172</v>
      </c>
      <c r="U1793">
        <v>-203.09800000000001</v>
      </c>
      <c r="V1793">
        <v>12</v>
      </c>
      <c r="W1793">
        <v>19.32</v>
      </c>
      <c r="X1793">
        <v>91571</v>
      </c>
      <c r="Y1793" t="s">
        <v>3215</v>
      </c>
    </row>
    <row r="1794" spans="1:25" x14ac:dyDescent="0.2">
      <c r="A1794">
        <v>2512</v>
      </c>
      <c r="B1794" t="s">
        <v>2858</v>
      </c>
      <c r="C1794" t="s">
        <v>46</v>
      </c>
      <c r="D1794">
        <v>0.04</v>
      </c>
      <c r="E1794">
        <v>6.48</v>
      </c>
      <c r="F1794">
        <v>9.5399999999999991</v>
      </c>
      <c r="G1794" t="s">
        <v>14</v>
      </c>
      <c r="H1794" t="s">
        <v>47</v>
      </c>
      <c r="I1794" t="s">
        <v>24</v>
      </c>
      <c r="J1794" t="s">
        <v>64</v>
      </c>
      <c r="K1794" t="s">
        <v>49</v>
      </c>
      <c r="L1794" t="s">
        <v>2200</v>
      </c>
      <c r="M1794">
        <v>0.37</v>
      </c>
      <c r="N1794" t="s">
        <v>8</v>
      </c>
      <c r="O1794" t="s">
        <v>87</v>
      </c>
      <c r="P1794" t="s">
        <v>379</v>
      </c>
      <c r="Q1794" t="s">
        <v>2859</v>
      </c>
      <c r="R1794">
        <v>2138</v>
      </c>
      <c r="S1794">
        <v>42170</v>
      </c>
      <c r="T1794">
        <v>42172</v>
      </c>
      <c r="U1794">
        <v>-223.94399999999999</v>
      </c>
      <c r="V1794">
        <v>19</v>
      </c>
      <c r="W1794">
        <v>125.37</v>
      </c>
      <c r="X1794">
        <v>87030</v>
      </c>
      <c r="Y1794" t="s">
        <v>3218</v>
      </c>
    </row>
    <row r="1795" spans="1:25" x14ac:dyDescent="0.2">
      <c r="A1795">
        <v>1038</v>
      </c>
      <c r="B1795" t="s">
        <v>2860</v>
      </c>
      <c r="C1795" t="s">
        <v>1</v>
      </c>
      <c r="D1795">
        <v>0.1</v>
      </c>
      <c r="E1795">
        <v>7.64</v>
      </c>
      <c r="F1795">
        <v>5.83</v>
      </c>
      <c r="G1795" t="s">
        <v>14</v>
      </c>
      <c r="H1795" t="s">
        <v>70</v>
      </c>
      <c r="I1795" t="s">
        <v>24</v>
      </c>
      <c r="J1795" t="s">
        <v>64</v>
      </c>
      <c r="K1795" t="s">
        <v>26</v>
      </c>
      <c r="L1795" t="s">
        <v>208</v>
      </c>
      <c r="M1795">
        <v>0.36</v>
      </c>
      <c r="N1795" t="s">
        <v>8</v>
      </c>
      <c r="O1795" t="s">
        <v>9</v>
      </c>
      <c r="P1795" t="s">
        <v>99</v>
      </c>
      <c r="Q1795" t="s">
        <v>2861</v>
      </c>
      <c r="R1795">
        <v>33430</v>
      </c>
      <c r="S1795">
        <v>42171</v>
      </c>
      <c r="T1795">
        <v>42172</v>
      </c>
      <c r="U1795">
        <v>-403.18740000000003</v>
      </c>
      <c r="V1795">
        <v>5</v>
      </c>
      <c r="W1795">
        <v>39.36</v>
      </c>
      <c r="X1795">
        <v>90641</v>
      </c>
      <c r="Y1795" t="s">
        <v>3215</v>
      </c>
    </row>
    <row r="1796" spans="1:25" x14ac:dyDescent="0.2">
      <c r="A1796">
        <v>2677</v>
      </c>
      <c r="B1796" t="s">
        <v>2862</v>
      </c>
      <c r="C1796" t="s">
        <v>1</v>
      </c>
      <c r="D1796">
        <v>0.03</v>
      </c>
      <c r="E1796">
        <v>41.32</v>
      </c>
      <c r="F1796">
        <v>58.66</v>
      </c>
      <c r="G1796" t="s">
        <v>63</v>
      </c>
      <c r="H1796" t="s">
        <v>3</v>
      </c>
      <c r="I1796" t="s">
        <v>4</v>
      </c>
      <c r="J1796" t="s">
        <v>102</v>
      </c>
      <c r="K1796" t="s">
        <v>120</v>
      </c>
      <c r="L1796" t="s">
        <v>2863</v>
      </c>
      <c r="M1796">
        <v>0.76</v>
      </c>
      <c r="N1796" t="s">
        <v>8</v>
      </c>
      <c r="O1796" t="s">
        <v>9</v>
      </c>
      <c r="P1796" t="s">
        <v>218</v>
      </c>
      <c r="Q1796" t="s">
        <v>778</v>
      </c>
      <c r="R1796">
        <v>22601</v>
      </c>
      <c r="S1796">
        <v>42171</v>
      </c>
      <c r="T1796">
        <v>42172</v>
      </c>
      <c r="U1796">
        <v>-32.816000000000003</v>
      </c>
      <c r="V1796">
        <v>10</v>
      </c>
      <c r="W1796">
        <v>419.27</v>
      </c>
      <c r="X1796">
        <v>86633</v>
      </c>
      <c r="Y1796" t="s">
        <v>3215</v>
      </c>
    </row>
    <row r="1797" spans="1:25" x14ac:dyDescent="0.2">
      <c r="A1797">
        <v>2677</v>
      </c>
      <c r="B1797" t="s">
        <v>2862</v>
      </c>
      <c r="C1797" t="s">
        <v>1</v>
      </c>
      <c r="D1797">
        <v>0</v>
      </c>
      <c r="E1797">
        <v>6.88</v>
      </c>
      <c r="F1797">
        <v>2</v>
      </c>
      <c r="G1797" t="s">
        <v>14</v>
      </c>
      <c r="H1797" t="s">
        <v>3</v>
      </c>
      <c r="I1797" t="s">
        <v>24</v>
      </c>
      <c r="J1797" t="s">
        <v>64</v>
      </c>
      <c r="K1797" t="s">
        <v>26</v>
      </c>
      <c r="L1797" t="s">
        <v>828</v>
      </c>
      <c r="M1797">
        <v>0.39</v>
      </c>
      <c r="N1797" t="s">
        <v>8</v>
      </c>
      <c r="O1797" t="s">
        <v>9</v>
      </c>
      <c r="P1797" t="s">
        <v>218</v>
      </c>
      <c r="Q1797" t="s">
        <v>778</v>
      </c>
      <c r="R1797">
        <v>22601</v>
      </c>
      <c r="S1797">
        <v>42171</v>
      </c>
      <c r="T1797">
        <v>42171</v>
      </c>
      <c r="U1797">
        <v>-15.61</v>
      </c>
      <c r="V1797">
        <v>5</v>
      </c>
      <c r="W1797">
        <v>36</v>
      </c>
      <c r="X1797">
        <v>86633</v>
      </c>
      <c r="Y1797" t="s">
        <v>3215</v>
      </c>
    </row>
    <row r="1798" spans="1:25" x14ac:dyDescent="0.2">
      <c r="A1798">
        <v>2720</v>
      </c>
      <c r="B1798" t="s">
        <v>2864</v>
      </c>
      <c r="C1798" t="s">
        <v>1</v>
      </c>
      <c r="D1798">
        <v>0</v>
      </c>
      <c r="E1798">
        <v>40.479999999999997</v>
      </c>
      <c r="F1798">
        <v>19.989999999999998</v>
      </c>
      <c r="G1798" t="s">
        <v>14</v>
      </c>
      <c r="H1798" t="s">
        <v>3</v>
      </c>
      <c r="I1798" t="s">
        <v>16</v>
      </c>
      <c r="J1798" t="s">
        <v>17</v>
      </c>
      <c r="K1798" t="s">
        <v>49</v>
      </c>
      <c r="L1798" t="s">
        <v>2030</v>
      </c>
      <c r="M1798">
        <v>0.77</v>
      </c>
      <c r="N1798" t="s">
        <v>8</v>
      </c>
      <c r="O1798" t="s">
        <v>9</v>
      </c>
      <c r="P1798" t="s">
        <v>51</v>
      </c>
      <c r="Q1798" t="s">
        <v>2865</v>
      </c>
      <c r="R1798">
        <v>30721</v>
      </c>
      <c r="S1798">
        <v>42171</v>
      </c>
      <c r="T1798">
        <v>42172</v>
      </c>
      <c r="U1798">
        <v>-25.634</v>
      </c>
      <c r="V1798">
        <v>6</v>
      </c>
      <c r="W1798">
        <v>264.95</v>
      </c>
      <c r="X1798">
        <v>88766</v>
      </c>
      <c r="Y1798" t="s">
        <v>3215</v>
      </c>
    </row>
    <row r="1799" spans="1:25" x14ac:dyDescent="0.2">
      <c r="A1799">
        <v>1492</v>
      </c>
      <c r="B1799" t="s">
        <v>2866</v>
      </c>
      <c r="C1799" t="s">
        <v>13</v>
      </c>
      <c r="D1799">
        <v>0.04</v>
      </c>
      <c r="E1799">
        <v>119.99</v>
      </c>
      <c r="F1799">
        <v>14</v>
      </c>
      <c r="G1799" t="s">
        <v>2</v>
      </c>
      <c r="H1799" t="s">
        <v>70</v>
      </c>
      <c r="I1799" t="s">
        <v>16</v>
      </c>
      <c r="J1799" t="s">
        <v>32</v>
      </c>
      <c r="K1799" t="s">
        <v>33</v>
      </c>
      <c r="L1799" t="s">
        <v>2127</v>
      </c>
      <c r="M1799">
        <v>0.36</v>
      </c>
      <c r="N1799" t="s">
        <v>8</v>
      </c>
      <c r="O1799" t="s">
        <v>28</v>
      </c>
      <c r="P1799" t="s">
        <v>56</v>
      </c>
      <c r="Q1799" t="s">
        <v>2867</v>
      </c>
      <c r="R1799">
        <v>65721</v>
      </c>
      <c r="S1799">
        <v>42171</v>
      </c>
      <c r="T1799">
        <v>42173</v>
      </c>
      <c r="U1799">
        <v>509.95830000000001</v>
      </c>
      <c r="V1799">
        <v>6</v>
      </c>
      <c r="W1799">
        <v>739.07</v>
      </c>
      <c r="X1799">
        <v>88004</v>
      </c>
      <c r="Y1799" t="s">
        <v>3216</v>
      </c>
    </row>
    <row r="1800" spans="1:25" x14ac:dyDescent="0.2">
      <c r="A1800">
        <v>2355</v>
      </c>
      <c r="B1800" t="s">
        <v>1188</v>
      </c>
      <c r="C1800" t="s">
        <v>92</v>
      </c>
      <c r="D1800">
        <v>0.06</v>
      </c>
      <c r="E1800">
        <v>146.34</v>
      </c>
      <c r="F1800">
        <v>43.75</v>
      </c>
      <c r="G1800" t="s">
        <v>2</v>
      </c>
      <c r="H1800" t="s">
        <v>15</v>
      </c>
      <c r="I1800" t="s">
        <v>4</v>
      </c>
      <c r="J1800" t="s">
        <v>5</v>
      </c>
      <c r="K1800" t="s">
        <v>6</v>
      </c>
      <c r="L1800" t="s">
        <v>131</v>
      </c>
      <c r="M1800">
        <v>0.65</v>
      </c>
      <c r="N1800" t="s">
        <v>8</v>
      </c>
      <c r="O1800" t="s">
        <v>35</v>
      </c>
      <c r="P1800" t="s">
        <v>66</v>
      </c>
      <c r="Q1800" t="s">
        <v>1190</v>
      </c>
      <c r="R1800">
        <v>92236</v>
      </c>
      <c r="S1800">
        <v>42171</v>
      </c>
      <c r="T1800">
        <v>42173</v>
      </c>
      <c r="U1800">
        <v>-89.27</v>
      </c>
      <c r="V1800">
        <v>12</v>
      </c>
      <c r="W1800">
        <v>1721.24</v>
      </c>
      <c r="X1800">
        <v>91306</v>
      </c>
      <c r="Y1800" t="s">
        <v>3217</v>
      </c>
    </row>
    <row r="1801" spans="1:25" x14ac:dyDescent="0.2">
      <c r="A1801">
        <v>3096</v>
      </c>
      <c r="B1801" t="s">
        <v>2629</v>
      </c>
      <c r="C1801" t="s">
        <v>1</v>
      </c>
      <c r="D1801">
        <v>0.04</v>
      </c>
      <c r="E1801">
        <v>33.89</v>
      </c>
      <c r="F1801">
        <v>5.0999999999999996</v>
      </c>
      <c r="G1801" t="s">
        <v>63</v>
      </c>
      <c r="H1801" t="s">
        <v>15</v>
      </c>
      <c r="I1801" t="s">
        <v>24</v>
      </c>
      <c r="J1801" t="s">
        <v>54</v>
      </c>
      <c r="K1801" t="s">
        <v>49</v>
      </c>
      <c r="L1801" t="s">
        <v>281</v>
      </c>
      <c r="M1801">
        <v>0.6</v>
      </c>
      <c r="N1801" t="s">
        <v>8</v>
      </c>
      <c r="O1801" t="s">
        <v>87</v>
      </c>
      <c r="P1801" t="s">
        <v>293</v>
      </c>
      <c r="Q1801" t="s">
        <v>2416</v>
      </c>
      <c r="R1801">
        <v>43026</v>
      </c>
      <c r="S1801">
        <v>42172</v>
      </c>
      <c r="T1801">
        <v>42173</v>
      </c>
      <c r="U1801">
        <v>72.983999999999995</v>
      </c>
      <c r="V1801">
        <v>6</v>
      </c>
      <c r="W1801">
        <v>200.83</v>
      </c>
      <c r="X1801">
        <v>86222</v>
      </c>
      <c r="Y1801" t="s">
        <v>3218</v>
      </c>
    </row>
    <row r="1802" spans="1:25" x14ac:dyDescent="0.2">
      <c r="A1802">
        <v>283</v>
      </c>
      <c r="B1802" t="s">
        <v>2868</v>
      </c>
      <c r="C1802" t="s">
        <v>13</v>
      </c>
      <c r="D1802">
        <v>0.1</v>
      </c>
      <c r="E1802">
        <v>1.68</v>
      </c>
      <c r="F1802">
        <v>1.57</v>
      </c>
      <c r="G1802" t="s">
        <v>14</v>
      </c>
      <c r="H1802" t="s">
        <v>70</v>
      </c>
      <c r="I1802" t="s">
        <v>24</v>
      </c>
      <c r="J1802" t="s">
        <v>25</v>
      </c>
      <c r="K1802" t="s">
        <v>26</v>
      </c>
      <c r="L1802" t="s">
        <v>550</v>
      </c>
      <c r="M1802">
        <v>0.59</v>
      </c>
      <c r="N1802" t="s">
        <v>8</v>
      </c>
      <c r="O1802" t="s">
        <v>87</v>
      </c>
      <c r="P1802" t="s">
        <v>373</v>
      </c>
      <c r="Q1802" t="s">
        <v>2701</v>
      </c>
      <c r="R1802">
        <v>7101</v>
      </c>
      <c r="S1802">
        <v>42172</v>
      </c>
      <c r="T1802">
        <v>42173</v>
      </c>
      <c r="U1802">
        <v>-11.57</v>
      </c>
      <c r="V1802">
        <v>11</v>
      </c>
      <c r="W1802">
        <v>18.71</v>
      </c>
      <c r="X1802">
        <v>89293</v>
      </c>
      <c r="Y1802" t="s">
        <v>3218</v>
      </c>
    </row>
    <row r="1803" spans="1:25" x14ac:dyDescent="0.2">
      <c r="A1803">
        <v>286</v>
      </c>
      <c r="B1803" t="s">
        <v>2869</v>
      </c>
      <c r="C1803" t="s">
        <v>23</v>
      </c>
      <c r="D1803">
        <v>0</v>
      </c>
      <c r="E1803">
        <v>4.13</v>
      </c>
      <c r="F1803">
        <v>5.34</v>
      </c>
      <c r="G1803" t="s">
        <v>14</v>
      </c>
      <c r="H1803" t="s">
        <v>3</v>
      </c>
      <c r="I1803" t="s">
        <v>24</v>
      </c>
      <c r="J1803" t="s">
        <v>48</v>
      </c>
      <c r="K1803" t="s">
        <v>49</v>
      </c>
      <c r="L1803" t="s">
        <v>2870</v>
      </c>
      <c r="M1803">
        <v>0.38</v>
      </c>
      <c r="N1803" t="s">
        <v>8</v>
      </c>
      <c r="O1803" t="s">
        <v>28</v>
      </c>
      <c r="P1803" t="s">
        <v>513</v>
      </c>
      <c r="Q1803" t="s">
        <v>2871</v>
      </c>
      <c r="R1803">
        <v>66203</v>
      </c>
      <c r="S1803">
        <v>42172</v>
      </c>
      <c r="T1803">
        <v>42176</v>
      </c>
      <c r="U1803">
        <v>-61.87</v>
      </c>
      <c r="V1803">
        <v>9</v>
      </c>
      <c r="W1803">
        <v>40.950000000000003</v>
      </c>
      <c r="X1803">
        <v>89761</v>
      </c>
      <c r="Y1803" t="s">
        <v>3216</v>
      </c>
    </row>
    <row r="1804" spans="1:25" x14ac:dyDescent="0.2">
      <c r="A1804">
        <v>286</v>
      </c>
      <c r="B1804" t="s">
        <v>2869</v>
      </c>
      <c r="C1804" t="s">
        <v>23</v>
      </c>
      <c r="D1804">
        <v>0.1</v>
      </c>
      <c r="E1804">
        <v>130.97999999999999</v>
      </c>
      <c r="F1804">
        <v>54.74</v>
      </c>
      <c r="G1804" t="s">
        <v>2</v>
      </c>
      <c r="H1804" t="s">
        <v>3</v>
      </c>
      <c r="I1804" t="s">
        <v>4</v>
      </c>
      <c r="J1804" t="s">
        <v>93</v>
      </c>
      <c r="K1804" t="s">
        <v>6</v>
      </c>
      <c r="L1804" t="s">
        <v>1379</v>
      </c>
      <c r="M1804">
        <v>0.69</v>
      </c>
      <c r="N1804" t="s">
        <v>8</v>
      </c>
      <c r="O1804" t="s">
        <v>28</v>
      </c>
      <c r="P1804" t="s">
        <v>513</v>
      </c>
      <c r="Q1804" t="s">
        <v>2871</v>
      </c>
      <c r="R1804">
        <v>66203</v>
      </c>
      <c r="S1804">
        <v>42172</v>
      </c>
      <c r="T1804">
        <v>42176</v>
      </c>
      <c r="U1804">
        <v>-530.24</v>
      </c>
      <c r="V1804">
        <v>9</v>
      </c>
      <c r="W1804">
        <v>1155.73</v>
      </c>
      <c r="X1804">
        <v>89761</v>
      </c>
      <c r="Y1804" t="s">
        <v>3216</v>
      </c>
    </row>
    <row r="1805" spans="1:25" x14ac:dyDescent="0.2">
      <c r="A1805">
        <v>646</v>
      </c>
      <c r="B1805" t="s">
        <v>2872</v>
      </c>
      <c r="C1805" t="s">
        <v>23</v>
      </c>
      <c r="D1805">
        <v>0.03</v>
      </c>
      <c r="E1805">
        <v>51.75</v>
      </c>
      <c r="F1805">
        <v>19.989999999999998</v>
      </c>
      <c r="G1805" t="s">
        <v>14</v>
      </c>
      <c r="H1805" t="s">
        <v>70</v>
      </c>
      <c r="I1805" t="s">
        <v>4</v>
      </c>
      <c r="J1805" t="s">
        <v>102</v>
      </c>
      <c r="K1805" t="s">
        <v>49</v>
      </c>
      <c r="L1805" t="s">
        <v>2873</v>
      </c>
      <c r="M1805">
        <v>0.55000000000000004</v>
      </c>
      <c r="N1805" t="s">
        <v>8</v>
      </c>
      <c r="O1805" t="s">
        <v>28</v>
      </c>
      <c r="P1805" t="s">
        <v>60</v>
      </c>
      <c r="Q1805" t="s">
        <v>2874</v>
      </c>
      <c r="R1805">
        <v>55379</v>
      </c>
      <c r="S1805">
        <v>42172</v>
      </c>
      <c r="T1805">
        <v>42177</v>
      </c>
      <c r="U1805">
        <v>261.44400000000002</v>
      </c>
      <c r="V1805">
        <v>16</v>
      </c>
      <c r="W1805">
        <v>818.81</v>
      </c>
      <c r="X1805">
        <v>90735</v>
      </c>
      <c r="Y1805" t="s">
        <v>3216</v>
      </c>
    </row>
    <row r="1806" spans="1:25" x14ac:dyDescent="0.2">
      <c r="A1806">
        <v>1189</v>
      </c>
      <c r="B1806" t="s">
        <v>2875</v>
      </c>
      <c r="C1806" t="s">
        <v>23</v>
      </c>
      <c r="D1806">
        <v>0.06</v>
      </c>
      <c r="E1806">
        <v>10.89</v>
      </c>
      <c r="F1806">
        <v>4.5</v>
      </c>
      <c r="G1806" t="s">
        <v>14</v>
      </c>
      <c r="H1806" t="s">
        <v>15</v>
      </c>
      <c r="I1806" t="s">
        <v>24</v>
      </c>
      <c r="J1806" t="s">
        <v>71</v>
      </c>
      <c r="K1806" t="s">
        <v>49</v>
      </c>
      <c r="L1806" t="s">
        <v>749</v>
      </c>
      <c r="M1806">
        <v>0.59</v>
      </c>
      <c r="N1806" t="s">
        <v>8</v>
      </c>
      <c r="O1806" t="s">
        <v>35</v>
      </c>
      <c r="P1806" t="s">
        <v>66</v>
      </c>
      <c r="Q1806" t="s">
        <v>2072</v>
      </c>
      <c r="R1806">
        <v>92646</v>
      </c>
      <c r="S1806">
        <v>42172</v>
      </c>
      <c r="T1806">
        <v>42177</v>
      </c>
      <c r="U1806">
        <v>-25.111999999999998</v>
      </c>
      <c r="V1806">
        <v>14</v>
      </c>
      <c r="W1806">
        <v>149.32</v>
      </c>
      <c r="X1806">
        <v>87584</v>
      </c>
      <c r="Y1806" t="s">
        <v>3217</v>
      </c>
    </row>
    <row r="1807" spans="1:25" x14ac:dyDescent="0.2">
      <c r="A1807">
        <v>1189</v>
      </c>
      <c r="B1807" t="s">
        <v>2875</v>
      </c>
      <c r="C1807" t="s">
        <v>23</v>
      </c>
      <c r="D1807">
        <v>0.03</v>
      </c>
      <c r="E1807">
        <v>10.64</v>
      </c>
      <c r="F1807">
        <v>5.16</v>
      </c>
      <c r="G1807" t="s">
        <v>14</v>
      </c>
      <c r="H1807" t="s">
        <v>15</v>
      </c>
      <c r="I1807" t="s">
        <v>4</v>
      </c>
      <c r="J1807" t="s">
        <v>102</v>
      </c>
      <c r="K1807" t="s">
        <v>49</v>
      </c>
      <c r="L1807" t="s">
        <v>1820</v>
      </c>
      <c r="M1807">
        <v>0.56999999999999995</v>
      </c>
      <c r="N1807" t="s">
        <v>8</v>
      </c>
      <c r="O1807" t="s">
        <v>35</v>
      </c>
      <c r="P1807" t="s">
        <v>66</v>
      </c>
      <c r="Q1807" t="s">
        <v>2072</v>
      </c>
      <c r="R1807">
        <v>92646</v>
      </c>
      <c r="S1807">
        <v>42172</v>
      </c>
      <c r="T1807">
        <v>42177</v>
      </c>
      <c r="U1807">
        <v>17.376000000000001</v>
      </c>
      <c r="V1807">
        <v>16</v>
      </c>
      <c r="W1807">
        <v>177.01</v>
      </c>
      <c r="X1807">
        <v>87584</v>
      </c>
      <c r="Y1807" t="s">
        <v>3217</v>
      </c>
    </row>
    <row r="1808" spans="1:25" x14ac:dyDescent="0.2">
      <c r="A1808">
        <v>1189</v>
      </c>
      <c r="B1808" t="s">
        <v>2875</v>
      </c>
      <c r="C1808" t="s">
        <v>23</v>
      </c>
      <c r="D1808">
        <v>0.03</v>
      </c>
      <c r="E1808">
        <v>7.96</v>
      </c>
      <c r="F1808">
        <v>4.95</v>
      </c>
      <c r="G1808" t="s">
        <v>14</v>
      </c>
      <c r="H1808" t="s">
        <v>15</v>
      </c>
      <c r="I1808" t="s">
        <v>4</v>
      </c>
      <c r="J1808" t="s">
        <v>102</v>
      </c>
      <c r="K1808" t="s">
        <v>49</v>
      </c>
      <c r="L1808" t="s">
        <v>787</v>
      </c>
      <c r="M1808">
        <v>0.41</v>
      </c>
      <c r="N1808" t="s">
        <v>8</v>
      </c>
      <c r="O1808" t="s">
        <v>35</v>
      </c>
      <c r="P1808" t="s">
        <v>66</v>
      </c>
      <c r="Q1808" t="s">
        <v>2072</v>
      </c>
      <c r="R1808">
        <v>92646</v>
      </c>
      <c r="S1808">
        <v>42172</v>
      </c>
      <c r="T1808">
        <v>42174</v>
      </c>
      <c r="U1808">
        <v>24.260400000000001</v>
      </c>
      <c r="V1808">
        <v>4</v>
      </c>
      <c r="W1808">
        <v>35.159999999999997</v>
      </c>
      <c r="X1808">
        <v>87584</v>
      </c>
      <c r="Y1808" t="s">
        <v>3217</v>
      </c>
    </row>
    <row r="1809" spans="1:25" x14ac:dyDescent="0.2">
      <c r="A1809">
        <v>1193</v>
      </c>
      <c r="B1809" t="s">
        <v>1327</v>
      </c>
      <c r="C1809" t="s">
        <v>23</v>
      </c>
      <c r="D1809">
        <v>0.03</v>
      </c>
      <c r="E1809">
        <v>10.64</v>
      </c>
      <c r="F1809">
        <v>5.16</v>
      </c>
      <c r="G1809" t="s">
        <v>14</v>
      </c>
      <c r="H1809" t="s">
        <v>15</v>
      </c>
      <c r="I1809" t="s">
        <v>4</v>
      </c>
      <c r="J1809" t="s">
        <v>102</v>
      </c>
      <c r="K1809" t="s">
        <v>49</v>
      </c>
      <c r="L1809" t="s">
        <v>1820</v>
      </c>
      <c r="M1809">
        <v>0.56999999999999995</v>
      </c>
      <c r="N1809" t="s">
        <v>8</v>
      </c>
      <c r="O1809" t="s">
        <v>87</v>
      </c>
      <c r="P1809" t="s">
        <v>350</v>
      </c>
      <c r="Q1809" t="s">
        <v>42</v>
      </c>
      <c r="R1809">
        <v>20016</v>
      </c>
      <c r="S1809">
        <v>42172</v>
      </c>
      <c r="T1809">
        <v>42177</v>
      </c>
      <c r="U1809">
        <v>14.48</v>
      </c>
      <c r="V1809">
        <v>63</v>
      </c>
      <c r="W1809">
        <v>696.96</v>
      </c>
      <c r="X1809">
        <v>5984</v>
      </c>
      <c r="Y1809" t="s">
        <v>3218</v>
      </c>
    </row>
    <row r="1810" spans="1:25" x14ac:dyDescent="0.2">
      <c r="A1810">
        <v>1193</v>
      </c>
      <c r="B1810" t="s">
        <v>1327</v>
      </c>
      <c r="C1810" t="s">
        <v>23</v>
      </c>
      <c r="D1810">
        <v>0.03</v>
      </c>
      <c r="E1810">
        <v>7.96</v>
      </c>
      <c r="F1810">
        <v>4.95</v>
      </c>
      <c r="G1810" t="s">
        <v>14</v>
      </c>
      <c r="H1810" t="s">
        <v>15</v>
      </c>
      <c r="I1810" t="s">
        <v>4</v>
      </c>
      <c r="J1810" t="s">
        <v>102</v>
      </c>
      <c r="K1810" t="s">
        <v>49</v>
      </c>
      <c r="L1810" t="s">
        <v>787</v>
      </c>
      <c r="M1810">
        <v>0.41</v>
      </c>
      <c r="N1810" t="s">
        <v>8</v>
      </c>
      <c r="O1810" t="s">
        <v>87</v>
      </c>
      <c r="P1810" t="s">
        <v>350</v>
      </c>
      <c r="Q1810" t="s">
        <v>42</v>
      </c>
      <c r="R1810">
        <v>20016</v>
      </c>
      <c r="S1810">
        <v>42172</v>
      </c>
      <c r="T1810">
        <v>42174</v>
      </c>
      <c r="U1810">
        <v>22.25</v>
      </c>
      <c r="V1810">
        <v>17</v>
      </c>
      <c r="W1810">
        <v>149.41</v>
      </c>
      <c r="X1810">
        <v>5984</v>
      </c>
      <c r="Y1810" t="s">
        <v>3218</v>
      </c>
    </row>
    <row r="1811" spans="1:25" x14ac:dyDescent="0.2">
      <c r="A1811">
        <v>3098</v>
      </c>
      <c r="B1811" t="s">
        <v>1396</v>
      </c>
      <c r="C1811" t="s">
        <v>23</v>
      </c>
      <c r="D1811">
        <v>0</v>
      </c>
      <c r="E1811">
        <v>11.7</v>
      </c>
      <c r="F1811">
        <v>6.96</v>
      </c>
      <c r="G1811" t="s">
        <v>63</v>
      </c>
      <c r="H1811" t="s">
        <v>15</v>
      </c>
      <c r="I1811" t="s">
        <v>24</v>
      </c>
      <c r="J1811" t="s">
        <v>71</v>
      </c>
      <c r="K1811" t="s">
        <v>120</v>
      </c>
      <c r="L1811" t="s">
        <v>736</v>
      </c>
      <c r="M1811">
        <v>0.5</v>
      </c>
      <c r="N1811" t="s">
        <v>8</v>
      </c>
      <c r="O1811" t="s">
        <v>87</v>
      </c>
      <c r="P1811" t="s">
        <v>88</v>
      </c>
      <c r="Q1811" t="s">
        <v>1397</v>
      </c>
      <c r="R1811">
        <v>11967</v>
      </c>
      <c r="S1811">
        <v>42172</v>
      </c>
      <c r="T1811">
        <v>42174</v>
      </c>
      <c r="U1811">
        <v>-11.247999999999999</v>
      </c>
      <c r="V1811">
        <v>10</v>
      </c>
      <c r="W1811">
        <v>131.69</v>
      </c>
      <c r="X1811">
        <v>89315</v>
      </c>
      <c r="Y1811" t="s">
        <v>3218</v>
      </c>
    </row>
    <row r="1812" spans="1:25" x14ac:dyDescent="0.2">
      <c r="A1812">
        <v>907</v>
      </c>
      <c r="B1812" t="s">
        <v>1347</v>
      </c>
      <c r="C1812" t="s">
        <v>92</v>
      </c>
      <c r="D1812">
        <v>0.09</v>
      </c>
      <c r="E1812">
        <v>2.6</v>
      </c>
      <c r="F1812">
        <v>2.4</v>
      </c>
      <c r="G1812" t="s">
        <v>14</v>
      </c>
      <c r="H1812" t="s">
        <v>47</v>
      </c>
      <c r="I1812" t="s">
        <v>24</v>
      </c>
      <c r="J1812" t="s">
        <v>25</v>
      </c>
      <c r="K1812" t="s">
        <v>26</v>
      </c>
      <c r="L1812" t="s">
        <v>332</v>
      </c>
      <c r="M1812">
        <v>0.57999999999999996</v>
      </c>
      <c r="N1812" t="s">
        <v>8</v>
      </c>
      <c r="O1812" t="s">
        <v>9</v>
      </c>
      <c r="P1812" t="s">
        <v>364</v>
      </c>
      <c r="Q1812" t="s">
        <v>442</v>
      </c>
      <c r="R1812">
        <v>42420</v>
      </c>
      <c r="S1812">
        <v>42172</v>
      </c>
      <c r="T1812">
        <v>42174</v>
      </c>
      <c r="U1812">
        <v>1107.4079999999999</v>
      </c>
      <c r="V1812">
        <v>12</v>
      </c>
      <c r="W1812">
        <v>31.73</v>
      </c>
      <c r="X1812">
        <v>86460</v>
      </c>
      <c r="Y1812" t="s">
        <v>3215</v>
      </c>
    </row>
    <row r="1813" spans="1:25" x14ac:dyDescent="0.2">
      <c r="A1813">
        <v>317</v>
      </c>
      <c r="B1813" t="s">
        <v>2876</v>
      </c>
      <c r="C1813" t="s">
        <v>46</v>
      </c>
      <c r="D1813">
        <v>0.09</v>
      </c>
      <c r="E1813">
        <v>7.38</v>
      </c>
      <c r="F1813">
        <v>5.21</v>
      </c>
      <c r="G1813" t="s">
        <v>14</v>
      </c>
      <c r="H1813" t="s">
        <v>70</v>
      </c>
      <c r="I1813" t="s">
        <v>4</v>
      </c>
      <c r="J1813" t="s">
        <v>102</v>
      </c>
      <c r="K1813" t="s">
        <v>49</v>
      </c>
      <c r="L1813" t="s">
        <v>1893</v>
      </c>
      <c r="M1813">
        <v>0.56000000000000005</v>
      </c>
      <c r="N1813" t="s">
        <v>8</v>
      </c>
      <c r="O1813" t="s">
        <v>35</v>
      </c>
      <c r="P1813" t="s">
        <v>66</v>
      </c>
      <c r="Q1813" t="s">
        <v>2877</v>
      </c>
      <c r="R1813">
        <v>91945</v>
      </c>
      <c r="S1813">
        <v>42172</v>
      </c>
      <c r="T1813">
        <v>42173</v>
      </c>
      <c r="U1813">
        <v>-27.16</v>
      </c>
      <c r="V1813">
        <v>9</v>
      </c>
      <c r="W1813">
        <v>66.55</v>
      </c>
      <c r="X1813">
        <v>86041</v>
      </c>
      <c r="Y1813" t="s">
        <v>3217</v>
      </c>
    </row>
    <row r="1814" spans="1:25" x14ac:dyDescent="0.2">
      <c r="A1814">
        <v>317</v>
      </c>
      <c r="B1814" t="s">
        <v>2876</v>
      </c>
      <c r="C1814" t="s">
        <v>46</v>
      </c>
      <c r="D1814">
        <v>0.04</v>
      </c>
      <c r="E1814">
        <v>5.98</v>
      </c>
      <c r="F1814">
        <v>5.15</v>
      </c>
      <c r="G1814" t="s">
        <v>14</v>
      </c>
      <c r="H1814" t="s">
        <v>70</v>
      </c>
      <c r="I1814" t="s">
        <v>24</v>
      </c>
      <c r="J1814" t="s">
        <v>64</v>
      </c>
      <c r="K1814" t="s">
        <v>49</v>
      </c>
      <c r="L1814" t="s">
        <v>2444</v>
      </c>
      <c r="M1814">
        <v>0.36</v>
      </c>
      <c r="N1814" t="s">
        <v>8</v>
      </c>
      <c r="O1814" t="s">
        <v>35</v>
      </c>
      <c r="P1814" t="s">
        <v>66</v>
      </c>
      <c r="Q1814" t="s">
        <v>2877</v>
      </c>
      <c r="R1814">
        <v>91945</v>
      </c>
      <c r="S1814">
        <v>42172</v>
      </c>
      <c r="T1814">
        <v>42173</v>
      </c>
      <c r="U1814">
        <v>-52.344000000000001</v>
      </c>
      <c r="V1814">
        <v>17</v>
      </c>
      <c r="W1814">
        <v>103.49</v>
      </c>
      <c r="X1814">
        <v>86041</v>
      </c>
      <c r="Y1814" t="s">
        <v>3217</v>
      </c>
    </row>
    <row r="1815" spans="1:25" x14ac:dyDescent="0.2">
      <c r="A1815">
        <v>317</v>
      </c>
      <c r="B1815" t="s">
        <v>2876</v>
      </c>
      <c r="C1815" t="s">
        <v>46</v>
      </c>
      <c r="D1815">
        <v>0.04</v>
      </c>
      <c r="E1815">
        <v>15.42</v>
      </c>
      <c r="F1815">
        <v>10.68</v>
      </c>
      <c r="G1815" t="s">
        <v>14</v>
      </c>
      <c r="H1815" t="s">
        <v>70</v>
      </c>
      <c r="I1815" t="s">
        <v>24</v>
      </c>
      <c r="J1815" t="s">
        <v>54</v>
      </c>
      <c r="K1815" t="s">
        <v>49</v>
      </c>
      <c r="L1815" t="s">
        <v>2241</v>
      </c>
      <c r="M1815">
        <v>0.57999999999999996</v>
      </c>
      <c r="N1815" t="s">
        <v>8</v>
      </c>
      <c r="O1815" t="s">
        <v>35</v>
      </c>
      <c r="P1815" t="s">
        <v>66</v>
      </c>
      <c r="Q1815" t="s">
        <v>2877</v>
      </c>
      <c r="R1815">
        <v>91945</v>
      </c>
      <c r="S1815">
        <v>42172</v>
      </c>
      <c r="T1815">
        <v>42173</v>
      </c>
      <c r="U1815">
        <v>-119.93600000000001</v>
      </c>
      <c r="V1815">
        <v>12</v>
      </c>
      <c r="W1815">
        <v>192.18</v>
      </c>
      <c r="X1815">
        <v>86041</v>
      </c>
      <c r="Y1815" t="s">
        <v>3217</v>
      </c>
    </row>
    <row r="1816" spans="1:25" x14ac:dyDescent="0.2">
      <c r="A1816">
        <v>395</v>
      </c>
      <c r="B1816" t="s">
        <v>2878</v>
      </c>
      <c r="C1816" t="s">
        <v>1</v>
      </c>
      <c r="D1816">
        <v>0.04</v>
      </c>
      <c r="E1816">
        <v>15.98</v>
      </c>
      <c r="F1816">
        <v>4</v>
      </c>
      <c r="G1816" t="s">
        <v>14</v>
      </c>
      <c r="H1816" t="s">
        <v>70</v>
      </c>
      <c r="I1816" t="s">
        <v>16</v>
      </c>
      <c r="J1816" t="s">
        <v>17</v>
      </c>
      <c r="K1816" t="s">
        <v>49</v>
      </c>
      <c r="L1816" t="s">
        <v>1858</v>
      </c>
      <c r="M1816">
        <v>0.37</v>
      </c>
      <c r="N1816" t="s">
        <v>8</v>
      </c>
      <c r="O1816" t="s">
        <v>9</v>
      </c>
      <c r="P1816" t="s">
        <v>73</v>
      </c>
      <c r="Q1816" t="s">
        <v>2879</v>
      </c>
      <c r="R1816">
        <v>28001</v>
      </c>
      <c r="S1816">
        <v>42173</v>
      </c>
      <c r="T1816">
        <v>42174</v>
      </c>
      <c r="U1816">
        <v>-19.207999999999998</v>
      </c>
      <c r="V1816">
        <v>4</v>
      </c>
      <c r="W1816">
        <v>64.59</v>
      </c>
      <c r="X1816">
        <v>86384</v>
      </c>
      <c r="Y1816" t="s">
        <v>3215</v>
      </c>
    </row>
    <row r="1817" spans="1:25" x14ac:dyDescent="0.2">
      <c r="A1817">
        <v>395</v>
      </c>
      <c r="B1817" t="s">
        <v>2878</v>
      </c>
      <c r="C1817" t="s">
        <v>1</v>
      </c>
      <c r="D1817">
        <v>0.06</v>
      </c>
      <c r="E1817">
        <v>22.84</v>
      </c>
      <c r="F1817">
        <v>5.47</v>
      </c>
      <c r="G1817" t="s">
        <v>14</v>
      </c>
      <c r="H1817" t="s">
        <v>70</v>
      </c>
      <c r="I1817" t="s">
        <v>24</v>
      </c>
      <c r="J1817" t="s">
        <v>64</v>
      </c>
      <c r="K1817" t="s">
        <v>49</v>
      </c>
      <c r="L1817" t="s">
        <v>2880</v>
      </c>
      <c r="M1817">
        <v>0.39</v>
      </c>
      <c r="N1817" t="s">
        <v>8</v>
      </c>
      <c r="O1817" t="s">
        <v>9</v>
      </c>
      <c r="P1817" t="s">
        <v>73</v>
      </c>
      <c r="Q1817" t="s">
        <v>2879</v>
      </c>
      <c r="R1817">
        <v>28001</v>
      </c>
      <c r="S1817">
        <v>42173</v>
      </c>
      <c r="T1817">
        <v>42175</v>
      </c>
      <c r="U1817">
        <v>7.44</v>
      </c>
      <c r="V1817">
        <v>20</v>
      </c>
      <c r="W1817">
        <v>461.94</v>
      </c>
      <c r="X1817">
        <v>86384</v>
      </c>
      <c r="Y1817" t="s">
        <v>3215</v>
      </c>
    </row>
    <row r="1818" spans="1:25" x14ac:dyDescent="0.2">
      <c r="A1818">
        <v>152</v>
      </c>
      <c r="B1818" t="s">
        <v>481</v>
      </c>
      <c r="C1818" t="s">
        <v>23</v>
      </c>
      <c r="D1818">
        <v>0.1</v>
      </c>
      <c r="E1818">
        <v>39.979999999999997</v>
      </c>
      <c r="F1818">
        <v>4</v>
      </c>
      <c r="G1818" t="s">
        <v>14</v>
      </c>
      <c r="H1818" t="s">
        <v>3</v>
      </c>
      <c r="I1818" t="s">
        <v>16</v>
      </c>
      <c r="J1818" t="s">
        <v>17</v>
      </c>
      <c r="K1818" t="s">
        <v>49</v>
      </c>
      <c r="L1818" t="s">
        <v>1903</v>
      </c>
      <c r="M1818">
        <v>0.7</v>
      </c>
      <c r="N1818" t="s">
        <v>8</v>
      </c>
      <c r="O1818" t="s">
        <v>9</v>
      </c>
      <c r="P1818" t="s">
        <v>376</v>
      </c>
      <c r="Q1818" t="s">
        <v>483</v>
      </c>
      <c r="R1818">
        <v>37918</v>
      </c>
      <c r="S1818">
        <v>42173</v>
      </c>
      <c r="T1818">
        <v>42177</v>
      </c>
      <c r="U1818">
        <v>360.24</v>
      </c>
      <c r="V1818">
        <v>21</v>
      </c>
      <c r="W1818">
        <v>772.56</v>
      </c>
      <c r="X1818">
        <v>89525</v>
      </c>
      <c r="Y1818" t="s">
        <v>3215</v>
      </c>
    </row>
    <row r="1819" spans="1:25" x14ac:dyDescent="0.2">
      <c r="A1819">
        <v>1958</v>
      </c>
      <c r="B1819" t="s">
        <v>2881</v>
      </c>
      <c r="C1819" t="s">
        <v>23</v>
      </c>
      <c r="D1819">
        <v>0.09</v>
      </c>
      <c r="E1819">
        <v>30.98</v>
      </c>
      <c r="F1819">
        <v>6.5</v>
      </c>
      <c r="G1819" t="s">
        <v>63</v>
      </c>
      <c r="H1819" t="s">
        <v>15</v>
      </c>
      <c r="I1819" t="s">
        <v>16</v>
      </c>
      <c r="J1819" t="s">
        <v>17</v>
      </c>
      <c r="K1819" t="s">
        <v>49</v>
      </c>
      <c r="L1819" t="s">
        <v>2497</v>
      </c>
      <c r="M1819">
        <v>0.64</v>
      </c>
      <c r="N1819" t="s">
        <v>8</v>
      </c>
      <c r="O1819" t="s">
        <v>35</v>
      </c>
      <c r="P1819" t="s">
        <v>115</v>
      </c>
      <c r="Q1819" t="s">
        <v>1704</v>
      </c>
      <c r="R1819">
        <v>97068</v>
      </c>
      <c r="S1819">
        <v>42173</v>
      </c>
      <c r="T1819">
        <v>42177</v>
      </c>
      <c r="U1819">
        <v>-55.97</v>
      </c>
      <c r="V1819">
        <v>7</v>
      </c>
      <c r="W1819">
        <v>204.34</v>
      </c>
      <c r="X1819">
        <v>89819</v>
      </c>
      <c r="Y1819" t="s">
        <v>3217</v>
      </c>
    </row>
    <row r="1820" spans="1:25" x14ac:dyDescent="0.2">
      <c r="A1820">
        <v>2954</v>
      </c>
      <c r="B1820" t="s">
        <v>2882</v>
      </c>
      <c r="C1820" t="s">
        <v>23</v>
      </c>
      <c r="D1820">
        <v>0.09</v>
      </c>
      <c r="E1820">
        <v>12.22</v>
      </c>
      <c r="F1820">
        <v>2.85</v>
      </c>
      <c r="G1820" t="s">
        <v>14</v>
      </c>
      <c r="H1820" t="s">
        <v>15</v>
      </c>
      <c r="I1820" t="s">
        <v>4</v>
      </c>
      <c r="J1820" t="s">
        <v>102</v>
      </c>
      <c r="K1820" t="s">
        <v>18</v>
      </c>
      <c r="L1820" t="s">
        <v>2062</v>
      </c>
      <c r="M1820">
        <v>0.55000000000000004</v>
      </c>
      <c r="N1820" t="s">
        <v>8</v>
      </c>
      <c r="O1820" t="s">
        <v>28</v>
      </c>
      <c r="P1820" t="s">
        <v>60</v>
      </c>
      <c r="Q1820" t="s">
        <v>2883</v>
      </c>
      <c r="R1820">
        <v>55119</v>
      </c>
      <c r="S1820">
        <v>42173</v>
      </c>
      <c r="T1820">
        <v>42180</v>
      </c>
      <c r="U1820">
        <v>70.676699999999997</v>
      </c>
      <c r="V1820">
        <v>9</v>
      </c>
      <c r="W1820">
        <v>102.43</v>
      </c>
      <c r="X1820">
        <v>86427</v>
      </c>
      <c r="Y1820" t="s">
        <v>3216</v>
      </c>
    </row>
    <row r="1821" spans="1:25" x14ac:dyDescent="0.2">
      <c r="A1821">
        <v>553</v>
      </c>
      <c r="B1821" t="s">
        <v>827</v>
      </c>
      <c r="C1821" t="s">
        <v>92</v>
      </c>
      <c r="D1821">
        <v>0.08</v>
      </c>
      <c r="E1821">
        <v>124.49</v>
      </c>
      <c r="F1821">
        <v>51.94</v>
      </c>
      <c r="G1821" t="s">
        <v>2</v>
      </c>
      <c r="H1821" t="s">
        <v>70</v>
      </c>
      <c r="I1821" t="s">
        <v>4</v>
      </c>
      <c r="J1821" t="s">
        <v>5</v>
      </c>
      <c r="K1821" t="s">
        <v>6</v>
      </c>
      <c r="L1821" t="s">
        <v>1125</v>
      </c>
      <c r="M1821">
        <v>0.63</v>
      </c>
      <c r="N1821" t="s">
        <v>8</v>
      </c>
      <c r="O1821" t="s">
        <v>35</v>
      </c>
      <c r="P1821" t="s">
        <v>66</v>
      </c>
      <c r="Q1821" t="s">
        <v>76</v>
      </c>
      <c r="R1821">
        <v>90008</v>
      </c>
      <c r="S1821">
        <v>42173</v>
      </c>
      <c r="T1821">
        <v>42174</v>
      </c>
      <c r="U1821">
        <v>-500.38</v>
      </c>
      <c r="V1821">
        <v>56</v>
      </c>
      <c r="W1821">
        <v>6831.37</v>
      </c>
      <c r="X1821">
        <v>359</v>
      </c>
      <c r="Y1821" t="s">
        <v>3217</v>
      </c>
    </row>
    <row r="1822" spans="1:25" x14ac:dyDescent="0.2">
      <c r="A1822">
        <v>555</v>
      </c>
      <c r="B1822" t="s">
        <v>1276</v>
      </c>
      <c r="C1822" t="s">
        <v>92</v>
      </c>
      <c r="D1822">
        <v>0.08</v>
      </c>
      <c r="E1822">
        <v>124.49</v>
      </c>
      <c r="F1822">
        <v>51.94</v>
      </c>
      <c r="G1822" t="s">
        <v>2</v>
      </c>
      <c r="H1822" t="s">
        <v>70</v>
      </c>
      <c r="I1822" t="s">
        <v>4</v>
      </c>
      <c r="J1822" t="s">
        <v>5</v>
      </c>
      <c r="K1822" t="s">
        <v>6</v>
      </c>
      <c r="L1822" t="s">
        <v>1125</v>
      </c>
      <c r="M1822">
        <v>0.63</v>
      </c>
      <c r="N1822" t="s">
        <v>8</v>
      </c>
      <c r="O1822" t="s">
        <v>35</v>
      </c>
      <c r="P1822" t="s">
        <v>122</v>
      </c>
      <c r="Q1822" t="s">
        <v>1277</v>
      </c>
      <c r="R1822">
        <v>84062</v>
      </c>
      <c r="S1822">
        <v>42173</v>
      </c>
      <c r="T1822">
        <v>42174</v>
      </c>
      <c r="U1822">
        <v>-250.19</v>
      </c>
      <c r="V1822">
        <v>14</v>
      </c>
      <c r="W1822">
        <v>1707.84</v>
      </c>
      <c r="X1822">
        <v>86192</v>
      </c>
      <c r="Y1822" t="s">
        <v>3217</v>
      </c>
    </row>
    <row r="1823" spans="1:25" x14ac:dyDescent="0.2">
      <c r="A1823">
        <v>2016</v>
      </c>
      <c r="B1823" t="s">
        <v>2884</v>
      </c>
      <c r="C1823" t="s">
        <v>92</v>
      </c>
      <c r="D1823">
        <v>0.1</v>
      </c>
      <c r="E1823">
        <v>10.48</v>
      </c>
      <c r="F1823">
        <v>2.89</v>
      </c>
      <c r="G1823" t="s">
        <v>14</v>
      </c>
      <c r="H1823" t="s">
        <v>70</v>
      </c>
      <c r="I1823" t="s">
        <v>24</v>
      </c>
      <c r="J1823" t="s">
        <v>25</v>
      </c>
      <c r="K1823" t="s">
        <v>18</v>
      </c>
      <c r="L1823" t="s">
        <v>972</v>
      </c>
      <c r="M1823">
        <v>0.6</v>
      </c>
      <c r="N1823" t="s">
        <v>8</v>
      </c>
      <c r="O1823" t="s">
        <v>28</v>
      </c>
      <c r="P1823" t="s">
        <v>265</v>
      </c>
      <c r="Q1823" t="s">
        <v>266</v>
      </c>
      <c r="R1823">
        <v>48195</v>
      </c>
      <c r="S1823">
        <v>42173</v>
      </c>
      <c r="T1823">
        <v>42174</v>
      </c>
      <c r="U1823">
        <v>-8.9039999999999999</v>
      </c>
      <c r="V1823">
        <v>4</v>
      </c>
      <c r="W1823">
        <v>40.29</v>
      </c>
      <c r="X1823">
        <v>86874</v>
      </c>
      <c r="Y1823" t="s">
        <v>3216</v>
      </c>
    </row>
    <row r="1824" spans="1:25" x14ac:dyDescent="0.2">
      <c r="A1824">
        <v>594</v>
      </c>
      <c r="B1824" t="s">
        <v>1620</v>
      </c>
      <c r="C1824" t="s">
        <v>1</v>
      </c>
      <c r="D1824">
        <v>0.04</v>
      </c>
      <c r="E1824">
        <v>39.479999999999997</v>
      </c>
      <c r="F1824">
        <v>1.99</v>
      </c>
      <c r="G1824" t="s">
        <v>14</v>
      </c>
      <c r="H1824" t="s">
        <v>15</v>
      </c>
      <c r="I1824" t="s">
        <v>16</v>
      </c>
      <c r="J1824" t="s">
        <v>17</v>
      </c>
      <c r="K1824" t="s">
        <v>18</v>
      </c>
      <c r="L1824" t="s">
        <v>1233</v>
      </c>
      <c r="M1824">
        <v>0.54</v>
      </c>
      <c r="N1824" t="s">
        <v>8</v>
      </c>
      <c r="O1824" t="s">
        <v>28</v>
      </c>
      <c r="P1824" t="s">
        <v>29</v>
      </c>
      <c r="Q1824" t="s">
        <v>1621</v>
      </c>
      <c r="R1824">
        <v>46016</v>
      </c>
      <c r="S1824">
        <v>42174</v>
      </c>
      <c r="T1824">
        <v>42177</v>
      </c>
      <c r="U1824">
        <v>484.8492</v>
      </c>
      <c r="V1824">
        <v>18</v>
      </c>
      <c r="W1824">
        <v>702.68</v>
      </c>
      <c r="X1824">
        <v>86311</v>
      </c>
      <c r="Y1824" t="s">
        <v>3216</v>
      </c>
    </row>
    <row r="1825" spans="1:25" x14ac:dyDescent="0.2">
      <c r="A1825">
        <v>594</v>
      </c>
      <c r="B1825" t="s">
        <v>1620</v>
      </c>
      <c r="C1825" t="s">
        <v>1</v>
      </c>
      <c r="D1825">
        <v>0.04</v>
      </c>
      <c r="E1825">
        <v>3.7</v>
      </c>
      <c r="F1825">
        <v>1.61</v>
      </c>
      <c r="G1825" t="s">
        <v>14</v>
      </c>
      <c r="H1825" t="s">
        <v>15</v>
      </c>
      <c r="I1825" t="s">
        <v>4</v>
      </c>
      <c r="J1825" t="s">
        <v>102</v>
      </c>
      <c r="K1825" t="s">
        <v>26</v>
      </c>
      <c r="L1825" t="s">
        <v>2885</v>
      </c>
      <c r="M1825">
        <v>0.44</v>
      </c>
      <c r="N1825" t="s">
        <v>8</v>
      </c>
      <c r="O1825" t="s">
        <v>28</v>
      </c>
      <c r="P1825" t="s">
        <v>29</v>
      </c>
      <c r="Q1825" t="s">
        <v>1621</v>
      </c>
      <c r="R1825">
        <v>46016</v>
      </c>
      <c r="S1825">
        <v>42174</v>
      </c>
      <c r="T1825">
        <v>42175</v>
      </c>
      <c r="U1825">
        <v>18</v>
      </c>
      <c r="V1825">
        <v>18</v>
      </c>
      <c r="W1825">
        <v>67.239999999999995</v>
      </c>
      <c r="X1825">
        <v>86311</v>
      </c>
      <c r="Y1825" t="s">
        <v>3216</v>
      </c>
    </row>
    <row r="1826" spans="1:25" x14ac:dyDescent="0.2">
      <c r="A1826">
        <v>1009</v>
      </c>
      <c r="B1826" t="s">
        <v>2886</v>
      </c>
      <c r="C1826" t="s">
        <v>13</v>
      </c>
      <c r="D1826">
        <v>0.1</v>
      </c>
      <c r="E1826">
        <v>550.98</v>
      </c>
      <c r="F1826">
        <v>45.7</v>
      </c>
      <c r="G1826" t="s">
        <v>2</v>
      </c>
      <c r="H1826" t="s">
        <v>70</v>
      </c>
      <c r="I1826" t="s">
        <v>4</v>
      </c>
      <c r="J1826" t="s">
        <v>5</v>
      </c>
      <c r="K1826" t="s">
        <v>6</v>
      </c>
      <c r="L1826" t="s">
        <v>2887</v>
      </c>
      <c r="M1826">
        <v>0.71</v>
      </c>
      <c r="N1826" t="s">
        <v>8</v>
      </c>
      <c r="O1826" t="s">
        <v>87</v>
      </c>
      <c r="P1826" t="s">
        <v>307</v>
      </c>
      <c r="Q1826" t="s">
        <v>2888</v>
      </c>
      <c r="R1826">
        <v>4072</v>
      </c>
      <c r="S1826">
        <v>42174</v>
      </c>
      <c r="T1826">
        <v>42176</v>
      </c>
      <c r="U1826">
        <v>818.54617499999995</v>
      </c>
      <c r="V1826">
        <v>14</v>
      </c>
      <c r="W1826">
        <v>6963.67</v>
      </c>
      <c r="X1826">
        <v>88372</v>
      </c>
      <c r="Y1826" t="s">
        <v>3218</v>
      </c>
    </row>
    <row r="1827" spans="1:25" x14ac:dyDescent="0.2">
      <c r="A1827">
        <v>1956</v>
      </c>
      <c r="B1827" t="s">
        <v>2889</v>
      </c>
      <c r="C1827" t="s">
        <v>13</v>
      </c>
      <c r="D1827">
        <v>0.09</v>
      </c>
      <c r="E1827">
        <v>40.98</v>
      </c>
      <c r="F1827">
        <v>6.5</v>
      </c>
      <c r="G1827" t="s">
        <v>14</v>
      </c>
      <c r="H1827" t="s">
        <v>15</v>
      </c>
      <c r="I1827" t="s">
        <v>16</v>
      </c>
      <c r="J1827" t="s">
        <v>17</v>
      </c>
      <c r="K1827" t="s">
        <v>49</v>
      </c>
      <c r="L1827" t="s">
        <v>422</v>
      </c>
      <c r="M1827">
        <v>0.74</v>
      </c>
      <c r="N1827" t="s">
        <v>8</v>
      </c>
      <c r="O1827" t="s">
        <v>35</v>
      </c>
      <c r="P1827" t="s">
        <v>36</v>
      </c>
      <c r="Q1827" t="s">
        <v>1289</v>
      </c>
      <c r="R1827">
        <v>80027</v>
      </c>
      <c r="S1827">
        <v>42174</v>
      </c>
      <c r="T1827">
        <v>42176</v>
      </c>
      <c r="U1827">
        <v>-50.244999999999997</v>
      </c>
      <c r="V1827">
        <v>19</v>
      </c>
      <c r="W1827">
        <v>746.91</v>
      </c>
      <c r="X1827">
        <v>89820</v>
      </c>
      <c r="Y1827" t="s">
        <v>3217</v>
      </c>
    </row>
    <row r="1828" spans="1:25" x14ac:dyDescent="0.2">
      <c r="A1828">
        <v>796</v>
      </c>
      <c r="B1828" t="s">
        <v>1564</v>
      </c>
      <c r="C1828" t="s">
        <v>46</v>
      </c>
      <c r="D1828">
        <v>0.1</v>
      </c>
      <c r="E1828">
        <v>14.42</v>
      </c>
      <c r="F1828">
        <v>6.75</v>
      </c>
      <c r="G1828" t="s">
        <v>14</v>
      </c>
      <c r="H1828" t="s">
        <v>70</v>
      </c>
      <c r="I1828" t="s">
        <v>24</v>
      </c>
      <c r="J1828" t="s">
        <v>71</v>
      </c>
      <c r="K1828" t="s">
        <v>120</v>
      </c>
      <c r="L1828" t="s">
        <v>385</v>
      </c>
      <c r="M1828">
        <v>0.52</v>
      </c>
      <c r="N1828" t="s">
        <v>8</v>
      </c>
      <c r="O1828" t="s">
        <v>28</v>
      </c>
      <c r="P1828" t="s">
        <v>109</v>
      </c>
      <c r="Q1828" t="s">
        <v>1565</v>
      </c>
      <c r="R1828">
        <v>68046</v>
      </c>
      <c r="S1828">
        <v>42174</v>
      </c>
      <c r="T1828">
        <v>42177</v>
      </c>
      <c r="U1828">
        <v>-20.103999999999999</v>
      </c>
      <c r="V1828">
        <v>1</v>
      </c>
      <c r="W1828">
        <v>15.49</v>
      </c>
      <c r="X1828">
        <v>86869</v>
      </c>
      <c r="Y1828" t="s">
        <v>3216</v>
      </c>
    </row>
    <row r="1829" spans="1:25" x14ac:dyDescent="0.2">
      <c r="A1829">
        <v>2323</v>
      </c>
      <c r="B1829" t="s">
        <v>1651</v>
      </c>
      <c r="C1829" t="s">
        <v>46</v>
      </c>
      <c r="D1829">
        <v>0.06</v>
      </c>
      <c r="E1829">
        <v>4.9800000000000004</v>
      </c>
      <c r="F1829">
        <v>4.62</v>
      </c>
      <c r="G1829" t="s">
        <v>63</v>
      </c>
      <c r="H1829" t="s">
        <v>3</v>
      </c>
      <c r="I1829" t="s">
        <v>16</v>
      </c>
      <c r="J1829" t="s">
        <v>17</v>
      </c>
      <c r="K1829" t="s">
        <v>18</v>
      </c>
      <c r="L1829" t="s">
        <v>1197</v>
      </c>
      <c r="M1829">
        <v>0.64</v>
      </c>
      <c r="N1829" t="s">
        <v>8</v>
      </c>
      <c r="O1829" t="s">
        <v>35</v>
      </c>
      <c r="P1829" t="s">
        <v>66</v>
      </c>
      <c r="Q1829" t="s">
        <v>1190</v>
      </c>
      <c r="R1829">
        <v>92236</v>
      </c>
      <c r="S1829">
        <v>42174</v>
      </c>
      <c r="T1829">
        <v>42174</v>
      </c>
      <c r="U1829">
        <v>-27.004999999999999</v>
      </c>
      <c r="V1829">
        <v>7</v>
      </c>
      <c r="W1829">
        <v>38.74</v>
      </c>
      <c r="X1829">
        <v>88722</v>
      </c>
      <c r="Y1829" t="s">
        <v>3217</v>
      </c>
    </row>
    <row r="1830" spans="1:25" x14ac:dyDescent="0.2">
      <c r="A1830">
        <v>3138</v>
      </c>
      <c r="B1830" t="s">
        <v>2890</v>
      </c>
      <c r="C1830" t="s">
        <v>46</v>
      </c>
      <c r="D1830">
        <v>0.05</v>
      </c>
      <c r="E1830">
        <v>4.0599999999999996</v>
      </c>
      <c r="F1830">
        <v>6.89</v>
      </c>
      <c r="G1830" t="s">
        <v>63</v>
      </c>
      <c r="H1830" t="s">
        <v>70</v>
      </c>
      <c r="I1830" t="s">
        <v>24</v>
      </c>
      <c r="J1830" t="s">
        <v>71</v>
      </c>
      <c r="K1830" t="s">
        <v>49</v>
      </c>
      <c r="L1830" t="s">
        <v>1247</v>
      </c>
      <c r="M1830">
        <v>0.6</v>
      </c>
      <c r="N1830" t="s">
        <v>8</v>
      </c>
      <c r="O1830" t="s">
        <v>87</v>
      </c>
      <c r="P1830" t="s">
        <v>1332</v>
      </c>
      <c r="Q1830" t="s">
        <v>2891</v>
      </c>
      <c r="R1830">
        <v>3053</v>
      </c>
      <c r="S1830">
        <v>42174</v>
      </c>
      <c r="T1830">
        <v>42176</v>
      </c>
      <c r="U1830">
        <v>-122.83499999999999</v>
      </c>
      <c r="V1830">
        <v>22</v>
      </c>
      <c r="W1830">
        <v>92.57</v>
      </c>
      <c r="X1830">
        <v>86796</v>
      </c>
      <c r="Y1830" t="s">
        <v>3218</v>
      </c>
    </row>
    <row r="1831" spans="1:25" x14ac:dyDescent="0.2">
      <c r="A1831">
        <v>3167</v>
      </c>
      <c r="B1831" t="s">
        <v>2892</v>
      </c>
      <c r="C1831" t="s">
        <v>46</v>
      </c>
      <c r="D1831">
        <v>7.0000000000000007E-2</v>
      </c>
      <c r="E1831">
        <v>280.98</v>
      </c>
      <c r="F1831">
        <v>57</v>
      </c>
      <c r="G1831" t="s">
        <v>2</v>
      </c>
      <c r="H1831" t="s">
        <v>70</v>
      </c>
      <c r="I1831" t="s">
        <v>4</v>
      </c>
      <c r="J1831" t="s">
        <v>85</v>
      </c>
      <c r="K1831" t="s">
        <v>33</v>
      </c>
      <c r="L1831" t="s">
        <v>838</v>
      </c>
      <c r="M1831">
        <v>0.78</v>
      </c>
      <c r="N1831" t="s">
        <v>8</v>
      </c>
      <c r="O1831" t="s">
        <v>9</v>
      </c>
      <c r="P1831" t="s">
        <v>99</v>
      </c>
      <c r="Q1831" t="s">
        <v>2893</v>
      </c>
      <c r="R1831">
        <v>32004</v>
      </c>
      <c r="S1831">
        <v>42174</v>
      </c>
      <c r="T1831">
        <v>42175</v>
      </c>
      <c r="U1831">
        <v>-283.9914</v>
      </c>
      <c r="V1831">
        <v>14</v>
      </c>
      <c r="W1831">
        <v>3936.61</v>
      </c>
      <c r="X1831">
        <v>86491</v>
      </c>
      <c r="Y1831" t="s">
        <v>3215</v>
      </c>
    </row>
    <row r="1832" spans="1:25" x14ac:dyDescent="0.2">
      <c r="A1832">
        <v>3167</v>
      </c>
      <c r="B1832" t="s">
        <v>2892</v>
      </c>
      <c r="C1832" t="s">
        <v>46</v>
      </c>
      <c r="D1832">
        <v>0</v>
      </c>
      <c r="E1832">
        <v>4.9800000000000004</v>
      </c>
      <c r="F1832">
        <v>7.44</v>
      </c>
      <c r="G1832" t="s">
        <v>14</v>
      </c>
      <c r="H1832" t="s">
        <v>70</v>
      </c>
      <c r="I1832" t="s">
        <v>24</v>
      </c>
      <c r="J1832" t="s">
        <v>64</v>
      </c>
      <c r="K1832" t="s">
        <v>49</v>
      </c>
      <c r="L1832" t="s">
        <v>2150</v>
      </c>
      <c r="M1832">
        <v>0.36</v>
      </c>
      <c r="N1832" t="s">
        <v>8</v>
      </c>
      <c r="O1832" t="s">
        <v>9</v>
      </c>
      <c r="P1832" t="s">
        <v>99</v>
      </c>
      <c r="Q1832" t="s">
        <v>2893</v>
      </c>
      <c r="R1832">
        <v>32004</v>
      </c>
      <c r="S1832">
        <v>42174</v>
      </c>
      <c r="T1832">
        <v>42176</v>
      </c>
      <c r="U1832">
        <v>-195.34200000000001</v>
      </c>
      <c r="V1832">
        <v>15</v>
      </c>
      <c r="W1832">
        <v>78.31</v>
      </c>
      <c r="X1832">
        <v>86491</v>
      </c>
      <c r="Y1832" t="s">
        <v>3215</v>
      </c>
    </row>
    <row r="1833" spans="1:25" x14ac:dyDescent="0.2">
      <c r="A1833">
        <v>3167</v>
      </c>
      <c r="B1833" t="s">
        <v>2892</v>
      </c>
      <c r="C1833" t="s">
        <v>46</v>
      </c>
      <c r="D1833">
        <v>0.1</v>
      </c>
      <c r="E1833">
        <v>3.98</v>
      </c>
      <c r="F1833">
        <v>0.83</v>
      </c>
      <c r="G1833" t="s">
        <v>14</v>
      </c>
      <c r="H1833" t="s">
        <v>70</v>
      </c>
      <c r="I1833" t="s">
        <v>24</v>
      </c>
      <c r="J1833" t="s">
        <v>25</v>
      </c>
      <c r="K1833" t="s">
        <v>26</v>
      </c>
      <c r="L1833" t="s">
        <v>2761</v>
      </c>
      <c r="M1833">
        <v>0.51</v>
      </c>
      <c r="N1833" t="s">
        <v>8</v>
      </c>
      <c r="O1833" t="s">
        <v>9</v>
      </c>
      <c r="P1833" t="s">
        <v>99</v>
      </c>
      <c r="Q1833" t="s">
        <v>2893</v>
      </c>
      <c r="R1833">
        <v>32004</v>
      </c>
      <c r="S1833">
        <v>42174</v>
      </c>
      <c r="T1833">
        <v>42176</v>
      </c>
      <c r="U1833">
        <v>-89.709199999999996</v>
      </c>
      <c r="V1833">
        <v>11</v>
      </c>
      <c r="W1833">
        <v>42.46</v>
      </c>
      <c r="X1833">
        <v>86491</v>
      </c>
      <c r="Y1833" t="s">
        <v>3215</v>
      </c>
    </row>
    <row r="1834" spans="1:25" x14ac:dyDescent="0.2">
      <c r="A1834">
        <v>491</v>
      </c>
      <c r="B1834" t="s">
        <v>1049</v>
      </c>
      <c r="C1834" t="s">
        <v>1</v>
      </c>
      <c r="D1834">
        <v>0.02</v>
      </c>
      <c r="E1834">
        <v>1360.14</v>
      </c>
      <c r="F1834">
        <v>14.7</v>
      </c>
      <c r="G1834" t="s">
        <v>2</v>
      </c>
      <c r="H1834" t="s">
        <v>15</v>
      </c>
      <c r="I1834" t="s">
        <v>16</v>
      </c>
      <c r="J1834" t="s">
        <v>32</v>
      </c>
      <c r="K1834" t="s">
        <v>33</v>
      </c>
      <c r="L1834" t="s">
        <v>2748</v>
      </c>
      <c r="M1834">
        <v>0.59</v>
      </c>
      <c r="N1834" t="s">
        <v>8</v>
      </c>
      <c r="O1834" t="s">
        <v>87</v>
      </c>
      <c r="P1834" t="s">
        <v>88</v>
      </c>
      <c r="Q1834" t="s">
        <v>89</v>
      </c>
      <c r="R1834">
        <v>10154</v>
      </c>
      <c r="S1834">
        <v>42175</v>
      </c>
      <c r="T1834">
        <v>42177</v>
      </c>
      <c r="U1834">
        <v>2028.12</v>
      </c>
      <c r="V1834">
        <v>22</v>
      </c>
      <c r="W1834">
        <v>31670.6</v>
      </c>
      <c r="X1834">
        <v>6562</v>
      </c>
      <c r="Y1834" t="s">
        <v>3218</v>
      </c>
    </row>
    <row r="1835" spans="1:25" x14ac:dyDescent="0.2">
      <c r="A1835">
        <v>494</v>
      </c>
      <c r="B1835" t="s">
        <v>1050</v>
      </c>
      <c r="C1835" t="s">
        <v>1</v>
      </c>
      <c r="D1835">
        <v>0.02</v>
      </c>
      <c r="E1835">
        <v>1360.14</v>
      </c>
      <c r="F1835">
        <v>14.7</v>
      </c>
      <c r="G1835" t="s">
        <v>2</v>
      </c>
      <c r="H1835" t="s">
        <v>15</v>
      </c>
      <c r="I1835" t="s">
        <v>16</v>
      </c>
      <c r="J1835" t="s">
        <v>32</v>
      </c>
      <c r="K1835" t="s">
        <v>33</v>
      </c>
      <c r="L1835" t="s">
        <v>2748</v>
      </c>
      <c r="M1835">
        <v>0.59</v>
      </c>
      <c r="N1835" t="s">
        <v>8</v>
      </c>
      <c r="O1835" t="s">
        <v>35</v>
      </c>
      <c r="P1835" t="s">
        <v>42</v>
      </c>
      <c r="Q1835" t="s">
        <v>118</v>
      </c>
      <c r="R1835">
        <v>98115</v>
      </c>
      <c r="S1835">
        <v>42175</v>
      </c>
      <c r="T1835">
        <v>42177</v>
      </c>
      <c r="U1835">
        <v>3042.18</v>
      </c>
      <c r="V1835">
        <v>6</v>
      </c>
      <c r="W1835">
        <v>8637.44</v>
      </c>
      <c r="X1835">
        <v>88908</v>
      </c>
      <c r="Y1835" t="s">
        <v>3217</v>
      </c>
    </row>
    <row r="1836" spans="1:25" x14ac:dyDescent="0.2">
      <c r="A1836">
        <v>896</v>
      </c>
      <c r="B1836" t="s">
        <v>351</v>
      </c>
      <c r="C1836" t="s">
        <v>1</v>
      </c>
      <c r="D1836">
        <v>0.06</v>
      </c>
      <c r="E1836">
        <v>47.98</v>
      </c>
      <c r="F1836">
        <v>3.61</v>
      </c>
      <c r="G1836" t="s">
        <v>14</v>
      </c>
      <c r="H1836" t="s">
        <v>70</v>
      </c>
      <c r="I1836" t="s">
        <v>16</v>
      </c>
      <c r="J1836" t="s">
        <v>17</v>
      </c>
      <c r="K1836" t="s">
        <v>18</v>
      </c>
      <c r="L1836" t="s">
        <v>1215</v>
      </c>
      <c r="M1836">
        <v>0.71</v>
      </c>
      <c r="N1836" t="s">
        <v>8</v>
      </c>
      <c r="O1836" t="s">
        <v>28</v>
      </c>
      <c r="P1836" t="s">
        <v>163</v>
      </c>
      <c r="Q1836" t="s">
        <v>352</v>
      </c>
      <c r="R1836">
        <v>76201</v>
      </c>
      <c r="S1836">
        <v>42175</v>
      </c>
      <c r="T1836">
        <v>42177</v>
      </c>
      <c r="U1836">
        <v>35.954999999999998</v>
      </c>
      <c r="V1836">
        <v>11</v>
      </c>
      <c r="W1836">
        <v>517.67999999999995</v>
      </c>
      <c r="X1836">
        <v>90167</v>
      </c>
      <c r="Y1836" t="s">
        <v>3216</v>
      </c>
    </row>
    <row r="1837" spans="1:25" x14ac:dyDescent="0.2">
      <c r="A1837">
        <v>2352</v>
      </c>
      <c r="B1837" t="s">
        <v>2894</v>
      </c>
      <c r="C1837" t="s">
        <v>1</v>
      </c>
      <c r="D1837">
        <v>0.06</v>
      </c>
      <c r="E1837">
        <v>59.76</v>
      </c>
      <c r="F1837">
        <v>9.7100000000000009</v>
      </c>
      <c r="G1837" t="s">
        <v>14</v>
      </c>
      <c r="H1837" t="s">
        <v>15</v>
      </c>
      <c r="I1837" t="s">
        <v>24</v>
      </c>
      <c r="J1837" t="s">
        <v>54</v>
      </c>
      <c r="K1837" t="s">
        <v>49</v>
      </c>
      <c r="L1837" t="s">
        <v>1949</v>
      </c>
      <c r="M1837">
        <v>0.56999999999999995</v>
      </c>
      <c r="N1837" t="s">
        <v>8</v>
      </c>
      <c r="O1837" t="s">
        <v>87</v>
      </c>
      <c r="P1837" t="s">
        <v>394</v>
      </c>
      <c r="Q1837" t="s">
        <v>2895</v>
      </c>
      <c r="R1837">
        <v>21501</v>
      </c>
      <c r="S1837">
        <v>42175</v>
      </c>
      <c r="T1837">
        <v>42178</v>
      </c>
      <c r="U1837">
        <v>756.67470000000003</v>
      </c>
      <c r="V1837">
        <v>18</v>
      </c>
      <c r="W1837">
        <v>1096.6300000000001</v>
      </c>
      <c r="X1837">
        <v>86165</v>
      </c>
      <c r="Y1837" t="s">
        <v>3218</v>
      </c>
    </row>
    <row r="1838" spans="1:25" x14ac:dyDescent="0.2">
      <c r="A1838">
        <v>2352</v>
      </c>
      <c r="B1838" t="s">
        <v>2894</v>
      </c>
      <c r="C1838" t="s">
        <v>1</v>
      </c>
      <c r="D1838">
        <v>7.0000000000000007E-2</v>
      </c>
      <c r="E1838">
        <v>195.99</v>
      </c>
      <c r="F1838">
        <v>4.2</v>
      </c>
      <c r="G1838" t="s">
        <v>14</v>
      </c>
      <c r="H1838" t="s">
        <v>15</v>
      </c>
      <c r="I1838" t="s">
        <v>16</v>
      </c>
      <c r="J1838" t="s">
        <v>111</v>
      </c>
      <c r="K1838" t="s">
        <v>49</v>
      </c>
      <c r="L1838" t="s">
        <v>2804</v>
      </c>
      <c r="M1838">
        <v>0.56000000000000005</v>
      </c>
      <c r="N1838" t="s">
        <v>8</v>
      </c>
      <c r="O1838" t="s">
        <v>87</v>
      </c>
      <c r="P1838" t="s">
        <v>394</v>
      </c>
      <c r="Q1838" t="s">
        <v>2895</v>
      </c>
      <c r="R1838">
        <v>21501</v>
      </c>
      <c r="S1838">
        <v>42175</v>
      </c>
      <c r="T1838">
        <v>42178</v>
      </c>
      <c r="U1838">
        <v>-222.34299999999999</v>
      </c>
      <c r="V1838">
        <v>4</v>
      </c>
      <c r="W1838">
        <v>632.12</v>
      </c>
      <c r="X1838">
        <v>86165</v>
      </c>
      <c r="Y1838" t="s">
        <v>3218</v>
      </c>
    </row>
    <row r="1839" spans="1:25" x14ac:dyDescent="0.2">
      <c r="A1839">
        <v>1123</v>
      </c>
      <c r="B1839" t="s">
        <v>1623</v>
      </c>
      <c r="C1839" t="s">
        <v>13</v>
      </c>
      <c r="D1839">
        <v>0.09</v>
      </c>
      <c r="E1839">
        <v>175.99</v>
      </c>
      <c r="F1839">
        <v>4.99</v>
      </c>
      <c r="G1839" t="s">
        <v>14</v>
      </c>
      <c r="H1839" t="s">
        <v>3</v>
      </c>
      <c r="I1839" t="s">
        <v>16</v>
      </c>
      <c r="J1839" t="s">
        <v>111</v>
      </c>
      <c r="K1839" t="s">
        <v>49</v>
      </c>
      <c r="L1839" t="s">
        <v>1225</v>
      </c>
      <c r="M1839">
        <v>0.59</v>
      </c>
      <c r="N1839" t="s">
        <v>8</v>
      </c>
      <c r="O1839" t="s">
        <v>35</v>
      </c>
      <c r="P1839" t="s">
        <v>66</v>
      </c>
      <c r="Q1839" t="s">
        <v>1625</v>
      </c>
      <c r="R1839">
        <v>95661</v>
      </c>
      <c r="S1839">
        <v>42175</v>
      </c>
      <c r="T1839">
        <v>42177</v>
      </c>
      <c r="U1839">
        <v>2169.7464</v>
      </c>
      <c r="V1839">
        <v>22</v>
      </c>
      <c r="W1839">
        <v>3144.56</v>
      </c>
      <c r="X1839">
        <v>87016</v>
      </c>
      <c r="Y1839" t="s">
        <v>3217</v>
      </c>
    </row>
    <row r="1840" spans="1:25" x14ac:dyDescent="0.2">
      <c r="A1840">
        <v>1124</v>
      </c>
      <c r="B1840" t="s">
        <v>2896</v>
      </c>
      <c r="C1840" t="s">
        <v>13</v>
      </c>
      <c r="D1840">
        <v>0.09</v>
      </c>
      <c r="E1840">
        <v>160.97999999999999</v>
      </c>
      <c r="F1840">
        <v>35.020000000000003</v>
      </c>
      <c r="G1840" t="s">
        <v>2</v>
      </c>
      <c r="H1840" t="s">
        <v>3</v>
      </c>
      <c r="I1840" t="s">
        <v>4</v>
      </c>
      <c r="J1840" t="s">
        <v>93</v>
      </c>
      <c r="K1840" t="s">
        <v>6</v>
      </c>
      <c r="L1840" t="s">
        <v>1731</v>
      </c>
      <c r="M1840">
        <v>0.72</v>
      </c>
      <c r="N1840" t="s">
        <v>8</v>
      </c>
      <c r="O1840" t="s">
        <v>87</v>
      </c>
      <c r="P1840" t="s">
        <v>224</v>
      </c>
      <c r="Q1840" t="s">
        <v>2897</v>
      </c>
      <c r="R1840">
        <v>6360</v>
      </c>
      <c r="S1840">
        <v>42175</v>
      </c>
      <c r="T1840">
        <v>42176</v>
      </c>
      <c r="U1840">
        <v>-229.93</v>
      </c>
      <c r="V1840">
        <v>18</v>
      </c>
      <c r="W1840">
        <v>2653.02</v>
      </c>
      <c r="X1840">
        <v>87016</v>
      </c>
      <c r="Y1840" t="s">
        <v>3218</v>
      </c>
    </row>
    <row r="1841" spans="1:25" x14ac:dyDescent="0.2">
      <c r="A1841">
        <v>1432</v>
      </c>
      <c r="B1841" t="s">
        <v>1486</v>
      </c>
      <c r="C1841" t="s">
        <v>23</v>
      </c>
      <c r="D1841">
        <v>7.0000000000000007E-2</v>
      </c>
      <c r="E1841">
        <v>10.98</v>
      </c>
      <c r="F1841">
        <v>4.8</v>
      </c>
      <c r="G1841" t="s">
        <v>14</v>
      </c>
      <c r="H1841" t="s">
        <v>70</v>
      </c>
      <c r="I1841" t="s">
        <v>24</v>
      </c>
      <c r="J1841" t="s">
        <v>321</v>
      </c>
      <c r="K1841" t="s">
        <v>49</v>
      </c>
      <c r="L1841" t="s">
        <v>1457</v>
      </c>
      <c r="M1841">
        <v>0.36</v>
      </c>
      <c r="N1841" t="s">
        <v>8</v>
      </c>
      <c r="O1841" t="s">
        <v>28</v>
      </c>
      <c r="P1841" t="s">
        <v>29</v>
      </c>
      <c r="Q1841" t="s">
        <v>1488</v>
      </c>
      <c r="R1841">
        <v>46203</v>
      </c>
      <c r="S1841">
        <v>42175</v>
      </c>
      <c r="T1841">
        <v>42182</v>
      </c>
      <c r="U1841">
        <v>52.92</v>
      </c>
      <c r="V1841">
        <v>16</v>
      </c>
      <c r="W1841">
        <v>165.21</v>
      </c>
      <c r="X1841">
        <v>86827</v>
      </c>
      <c r="Y1841" t="s">
        <v>3216</v>
      </c>
    </row>
    <row r="1842" spans="1:25" x14ac:dyDescent="0.2">
      <c r="A1842">
        <v>491</v>
      </c>
      <c r="B1842" t="s">
        <v>1049</v>
      </c>
      <c r="C1842" t="s">
        <v>46</v>
      </c>
      <c r="D1842">
        <v>0.02</v>
      </c>
      <c r="E1842">
        <v>9.06</v>
      </c>
      <c r="F1842">
        <v>9.86</v>
      </c>
      <c r="G1842" t="s">
        <v>14</v>
      </c>
      <c r="H1842" t="s">
        <v>15</v>
      </c>
      <c r="I1842" t="s">
        <v>24</v>
      </c>
      <c r="J1842" t="s">
        <v>64</v>
      </c>
      <c r="K1842" t="s">
        <v>49</v>
      </c>
      <c r="L1842" t="s">
        <v>2262</v>
      </c>
      <c r="M1842">
        <v>0.4</v>
      </c>
      <c r="N1842" t="s">
        <v>8</v>
      </c>
      <c r="O1842" t="s">
        <v>87</v>
      </c>
      <c r="P1842" t="s">
        <v>88</v>
      </c>
      <c r="Q1842" t="s">
        <v>89</v>
      </c>
      <c r="R1842">
        <v>10154</v>
      </c>
      <c r="S1842">
        <v>42175</v>
      </c>
      <c r="T1842">
        <v>42177</v>
      </c>
      <c r="U1842">
        <v>-63.51</v>
      </c>
      <c r="V1842">
        <v>24</v>
      </c>
      <c r="W1842">
        <v>239.82</v>
      </c>
      <c r="X1842">
        <v>42852</v>
      </c>
      <c r="Y1842" t="s">
        <v>3218</v>
      </c>
    </row>
    <row r="1843" spans="1:25" x14ac:dyDescent="0.2">
      <c r="A1843">
        <v>494</v>
      </c>
      <c r="B1843" t="s">
        <v>1050</v>
      </c>
      <c r="C1843" t="s">
        <v>46</v>
      </c>
      <c r="D1843">
        <v>0.02</v>
      </c>
      <c r="E1843">
        <v>9.06</v>
      </c>
      <c r="F1843">
        <v>9.86</v>
      </c>
      <c r="G1843" t="s">
        <v>14</v>
      </c>
      <c r="H1843" t="s">
        <v>15</v>
      </c>
      <c r="I1843" t="s">
        <v>24</v>
      </c>
      <c r="J1843" t="s">
        <v>64</v>
      </c>
      <c r="K1843" t="s">
        <v>49</v>
      </c>
      <c r="L1843" t="s">
        <v>2262</v>
      </c>
      <c r="M1843">
        <v>0.4</v>
      </c>
      <c r="N1843" t="s">
        <v>8</v>
      </c>
      <c r="O1843" t="s">
        <v>35</v>
      </c>
      <c r="P1843" t="s">
        <v>42</v>
      </c>
      <c r="Q1843" t="s">
        <v>118</v>
      </c>
      <c r="R1843">
        <v>98115</v>
      </c>
      <c r="S1843">
        <v>42175</v>
      </c>
      <c r="T1843">
        <v>42177</v>
      </c>
      <c r="U1843">
        <v>-31.754999999999999</v>
      </c>
      <c r="V1843">
        <v>6</v>
      </c>
      <c r="W1843">
        <v>59.95</v>
      </c>
      <c r="X1843">
        <v>88908</v>
      </c>
      <c r="Y1843" t="s">
        <v>3217</v>
      </c>
    </row>
    <row r="1844" spans="1:25" x14ac:dyDescent="0.2">
      <c r="A1844">
        <v>1424</v>
      </c>
      <c r="B1844" t="s">
        <v>413</v>
      </c>
      <c r="C1844" t="s">
        <v>46</v>
      </c>
      <c r="D1844">
        <v>0.05</v>
      </c>
      <c r="E1844">
        <v>8.0399999999999991</v>
      </c>
      <c r="F1844">
        <v>8.94</v>
      </c>
      <c r="G1844" t="s">
        <v>14</v>
      </c>
      <c r="H1844" t="s">
        <v>47</v>
      </c>
      <c r="I1844" t="s">
        <v>24</v>
      </c>
      <c r="J1844" t="s">
        <v>48</v>
      </c>
      <c r="K1844" t="s">
        <v>49</v>
      </c>
      <c r="L1844" t="s">
        <v>2125</v>
      </c>
      <c r="M1844">
        <v>0.4</v>
      </c>
      <c r="N1844" t="s">
        <v>8</v>
      </c>
      <c r="O1844" t="s">
        <v>35</v>
      </c>
      <c r="P1844" t="s">
        <v>36</v>
      </c>
      <c r="Q1844" t="s">
        <v>415</v>
      </c>
      <c r="R1844">
        <v>80112</v>
      </c>
      <c r="S1844">
        <v>42175</v>
      </c>
      <c r="T1844">
        <v>42177</v>
      </c>
      <c r="U1844">
        <v>-164.3948</v>
      </c>
      <c r="V1844">
        <v>15</v>
      </c>
      <c r="W1844">
        <v>121.36</v>
      </c>
      <c r="X1844">
        <v>89449</v>
      </c>
      <c r="Y1844" t="s">
        <v>3217</v>
      </c>
    </row>
    <row r="1845" spans="1:25" x14ac:dyDescent="0.2">
      <c r="A1845">
        <v>2487</v>
      </c>
      <c r="B1845" t="s">
        <v>2722</v>
      </c>
      <c r="C1845" t="s">
        <v>46</v>
      </c>
      <c r="D1845">
        <v>0.04</v>
      </c>
      <c r="E1845">
        <v>3.08</v>
      </c>
      <c r="F1845">
        <v>0.99</v>
      </c>
      <c r="G1845" t="s">
        <v>14</v>
      </c>
      <c r="H1845" t="s">
        <v>3</v>
      </c>
      <c r="I1845" t="s">
        <v>24</v>
      </c>
      <c r="J1845" t="s">
        <v>128</v>
      </c>
      <c r="K1845" t="s">
        <v>49</v>
      </c>
      <c r="L1845" t="s">
        <v>634</v>
      </c>
      <c r="M1845">
        <v>0.37</v>
      </c>
      <c r="N1845" t="s">
        <v>8</v>
      </c>
      <c r="O1845" t="s">
        <v>9</v>
      </c>
      <c r="P1845" t="s">
        <v>51</v>
      </c>
      <c r="Q1845" t="s">
        <v>2723</v>
      </c>
      <c r="R1845">
        <v>30084</v>
      </c>
      <c r="S1845">
        <v>42175</v>
      </c>
      <c r="T1845">
        <v>42176</v>
      </c>
      <c r="U1845">
        <v>257.08319999999998</v>
      </c>
      <c r="V1845">
        <v>14</v>
      </c>
      <c r="W1845">
        <v>43.41</v>
      </c>
      <c r="X1845">
        <v>91415</v>
      </c>
      <c r="Y1845" t="s">
        <v>3215</v>
      </c>
    </row>
    <row r="1846" spans="1:25" x14ac:dyDescent="0.2">
      <c r="A1846">
        <v>2487</v>
      </c>
      <c r="B1846" t="s">
        <v>2722</v>
      </c>
      <c r="C1846" t="s">
        <v>46</v>
      </c>
      <c r="D1846">
        <v>0.1</v>
      </c>
      <c r="E1846">
        <v>2.78</v>
      </c>
      <c r="F1846">
        <v>1.25</v>
      </c>
      <c r="G1846" t="s">
        <v>14</v>
      </c>
      <c r="H1846" t="s">
        <v>3</v>
      </c>
      <c r="I1846" t="s">
        <v>24</v>
      </c>
      <c r="J1846" t="s">
        <v>25</v>
      </c>
      <c r="K1846" t="s">
        <v>26</v>
      </c>
      <c r="L1846" t="s">
        <v>358</v>
      </c>
      <c r="M1846">
        <v>0.59</v>
      </c>
      <c r="N1846" t="s">
        <v>8</v>
      </c>
      <c r="O1846" t="s">
        <v>9</v>
      </c>
      <c r="P1846" t="s">
        <v>51</v>
      </c>
      <c r="Q1846" t="s">
        <v>2723</v>
      </c>
      <c r="R1846">
        <v>30084</v>
      </c>
      <c r="S1846">
        <v>42175</v>
      </c>
      <c r="T1846">
        <v>42176</v>
      </c>
      <c r="U1846">
        <v>0.78539999999999999</v>
      </c>
      <c r="V1846">
        <v>18</v>
      </c>
      <c r="W1846">
        <v>46.42</v>
      </c>
      <c r="X1846">
        <v>91415</v>
      </c>
      <c r="Y1846" t="s">
        <v>3215</v>
      </c>
    </row>
    <row r="1847" spans="1:25" x14ac:dyDescent="0.2">
      <c r="A1847">
        <v>2713</v>
      </c>
      <c r="B1847" t="s">
        <v>2898</v>
      </c>
      <c r="C1847" t="s">
        <v>1</v>
      </c>
      <c r="D1847">
        <v>7.0000000000000007E-2</v>
      </c>
      <c r="E1847">
        <v>2.88</v>
      </c>
      <c r="F1847">
        <v>0.5</v>
      </c>
      <c r="G1847" t="s">
        <v>14</v>
      </c>
      <c r="H1847" t="s">
        <v>70</v>
      </c>
      <c r="I1847" t="s">
        <v>24</v>
      </c>
      <c r="J1847" t="s">
        <v>128</v>
      </c>
      <c r="K1847" t="s">
        <v>49</v>
      </c>
      <c r="L1847" t="s">
        <v>2899</v>
      </c>
      <c r="M1847">
        <v>0.39</v>
      </c>
      <c r="N1847" t="s">
        <v>8</v>
      </c>
      <c r="O1847" t="s">
        <v>28</v>
      </c>
      <c r="P1847" t="s">
        <v>265</v>
      </c>
      <c r="Q1847" t="s">
        <v>2900</v>
      </c>
      <c r="R1847">
        <v>49001</v>
      </c>
      <c r="S1847">
        <v>42176</v>
      </c>
      <c r="T1847">
        <v>42179</v>
      </c>
      <c r="U1847">
        <v>17.429400000000001</v>
      </c>
      <c r="V1847">
        <v>9</v>
      </c>
      <c r="W1847">
        <v>25.26</v>
      </c>
      <c r="X1847">
        <v>88701</v>
      </c>
      <c r="Y1847" t="s">
        <v>3216</v>
      </c>
    </row>
    <row r="1848" spans="1:25" x14ac:dyDescent="0.2">
      <c r="A1848">
        <v>2713</v>
      </c>
      <c r="B1848" t="s">
        <v>2898</v>
      </c>
      <c r="C1848" t="s">
        <v>1</v>
      </c>
      <c r="D1848">
        <v>0.03</v>
      </c>
      <c r="E1848">
        <v>348.21</v>
      </c>
      <c r="F1848">
        <v>40.19</v>
      </c>
      <c r="G1848" t="s">
        <v>2</v>
      </c>
      <c r="H1848" t="s">
        <v>70</v>
      </c>
      <c r="I1848" t="s">
        <v>4</v>
      </c>
      <c r="J1848" t="s">
        <v>5</v>
      </c>
      <c r="K1848" t="s">
        <v>6</v>
      </c>
      <c r="L1848" t="s">
        <v>7</v>
      </c>
      <c r="M1848">
        <v>0.62</v>
      </c>
      <c r="N1848" t="s">
        <v>8</v>
      </c>
      <c r="O1848" t="s">
        <v>28</v>
      </c>
      <c r="P1848" t="s">
        <v>265</v>
      </c>
      <c r="Q1848" t="s">
        <v>2900</v>
      </c>
      <c r="R1848">
        <v>49001</v>
      </c>
      <c r="S1848">
        <v>42176</v>
      </c>
      <c r="T1848">
        <v>42177</v>
      </c>
      <c r="U1848">
        <v>-178.86959999999999</v>
      </c>
      <c r="V1848">
        <v>2</v>
      </c>
      <c r="W1848">
        <v>736.16</v>
      </c>
      <c r="X1848">
        <v>88701</v>
      </c>
      <c r="Y1848" t="s">
        <v>3216</v>
      </c>
    </row>
    <row r="1849" spans="1:25" x14ac:dyDescent="0.2">
      <c r="A1849">
        <v>2049</v>
      </c>
      <c r="B1849" t="s">
        <v>2901</v>
      </c>
      <c r="C1849" t="s">
        <v>13</v>
      </c>
      <c r="D1849">
        <v>0.03</v>
      </c>
      <c r="E1849">
        <v>15.28</v>
      </c>
      <c r="F1849">
        <v>1.99</v>
      </c>
      <c r="G1849" t="s">
        <v>14</v>
      </c>
      <c r="H1849" t="s">
        <v>70</v>
      </c>
      <c r="I1849" t="s">
        <v>16</v>
      </c>
      <c r="J1849" t="s">
        <v>17</v>
      </c>
      <c r="K1849" t="s">
        <v>18</v>
      </c>
      <c r="L1849" t="s">
        <v>488</v>
      </c>
      <c r="M1849">
        <v>0.42</v>
      </c>
      <c r="N1849" t="s">
        <v>8</v>
      </c>
      <c r="O1849" t="s">
        <v>9</v>
      </c>
      <c r="P1849" t="s">
        <v>218</v>
      </c>
      <c r="Q1849" t="s">
        <v>2902</v>
      </c>
      <c r="R1849">
        <v>22801</v>
      </c>
      <c r="S1849">
        <v>42176</v>
      </c>
      <c r="T1849">
        <v>42178</v>
      </c>
      <c r="U1849">
        <v>-266.68599999999998</v>
      </c>
      <c r="V1849">
        <v>19</v>
      </c>
      <c r="W1849">
        <v>290.98</v>
      </c>
      <c r="X1849">
        <v>88220</v>
      </c>
      <c r="Y1849" t="s">
        <v>3215</v>
      </c>
    </row>
    <row r="1850" spans="1:25" x14ac:dyDescent="0.2">
      <c r="A1850">
        <v>2049</v>
      </c>
      <c r="B1850" t="s">
        <v>2901</v>
      </c>
      <c r="C1850" t="s">
        <v>13</v>
      </c>
      <c r="D1850">
        <v>0.09</v>
      </c>
      <c r="E1850">
        <v>1.76</v>
      </c>
      <c r="F1850">
        <v>0.7</v>
      </c>
      <c r="G1850" t="s">
        <v>14</v>
      </c>
      <c r="H1850" t="s">
        <v>70</v>
      </c>
      <c r="I1850" t="s">
        <v>24</v>
      </c>
      <c r="J1850" t="s">
        <v>25</v>
      </c>
      <c r="K1850" t="s">
        <v>26</v>
      </c>
      <c r="L1850" t="s">
        <v>2903</v>
      </c>
      <c r="M1850">
        <v>0.56000000000000005</v>
      </c>
      <c r="N1850" t="s">
        <v>8</v>
      </c>
      <c r="O1850" t="s">
        <v>9</v>
      </c>
      <c r="P1850" t="s">
        <v>218</v>
      </c>
      <c r="Q1850" t="s">
        <v>2902</v>
      </c>
      <c r="R1850">
        <v>22801</v>
      </c>
      <c r="S1850">
        <v>42176</v>
      </c>
      <c r="T1850">
        <v>42179</v>
      </c>
      <c r="U1850">
        <v>-12.278</v>
      </c>
      <c r="V1850">
        <v>13</v>
      </c>
      <c r="W1850">
        <v>21.77</v>
      </c>
      <c r="X1850">
        <v>88220</v>
      </c>
      <c r="Y1850" t="s">
        <v>3215</v>
      </c>
    </row>
    <row r="1851" spans="1:25" x14ac:dyDescent="0.2">
      <c r="A1851">
        <v>2305</v>
      </c>
      <c r="B1851" t="s">
        <v>2904</v>
      </c>
      <c r="C1851" t="s">
        <v>13</v>
      </c>
      <c r="D1851">
        <v>0</v>
      </c>
      <c r="E1851">
        <v>90.48</v>
      </c>
      <c r="F1851">
        <v>19.989999999999998</v>
      </c>
      <c r="G1851" t="s">
        <v>14</v>
      </c>
      <c r="H1851" t="s">
        <v>3</v>
      </c>
      <c r="I1851" t="s">
        <v>24</v>
      </c>
      <c r="J1851" t="s">
        <v>321</v>
      </c>
      <c r="K1851" t="s">
        <v>49</v>
      </c>
      <c r="L1851" t="s">
        <v>478</v>
      </c>
      <c r="M1851">
        <v>0.4</v>
      </c>
      <c r="N1851" t="s">
        <v>8</v>
      </c>
      <c r="O1851" t="s">
        <v>28</v>
      </c>
      <c r="P1851" t="s">
        <v>1047</v>
      </c>
      <c r="Q1851" t="s">
        <v>106</v>
      </c>
      <c r="R1851">
        <v>57201</v>
      </c>
      <c r="S1851">
        <v>42176</v>
      </c>
      <c r="T1851">
        <v>42179</v>
      </c>
      <c r="U1851">
        <v>800.25509999999997</v>
      </c>
      <c r="V1851">
        <v>12</v>
      </c>
      <c r="W1851">
        <v>1159.79</v>
      </c>
      <c r="X1851">
        <v>89869</v>
      </c>
      <c r="Y1851" t="s">
        <v>3216</v>
      </c>
    </row>
    <row r="1852" spans="1:25" x14ac:dyDescent="0.2">
      <c r="A1852">
        <v>648</v>
      </c>
      <c r="B1852" t="s">
        <v>2905</v>
      </c>
      <c r="C1852" t="s">
        <v>46</v>
      </c>
      <c r="D1852">
        <v>0.02</v>
      </c>
      <c r="E1852">
        <v>25.38</v>
      </c>
      <c r="F1852">
        <v>8.99</v>
      </c>
      <c r="G1852" t="s">
        <v>14</v>
      </c>
      <c r="H1852" t="s">
        <v>47</v>
      </c>
      <c r="I1852" t="s">
        <v>4</v>
      </c>
      <c r="J1852" t="s">
        <v>102</v>
      </c>
      <c r="K1852" t="s">
        <v>18</v>
      </c>
      <c r="L1852" t="s">
        <v>2361</v>
      </c>
      <c r="M1852">
        <v>0.5</v>
      </c>
      <c r="N1852" t="s">
        <v>8</v>
      </c>
      <c r="O1852" t="s">
        <v>28</v>
      </c>
      <c r="P1852" t="s">
        <v>79</v>
      </c>
      <c r="Q1852" t="s">
        <v>2906</v>
      </c>
      <c r="R1852">
        <v>60440</v>
      </c>
      <c r="S1852">
        <v>42176</v>
      </c>
      <c r="T1852">
        <v>42177</v>
      </c>
      <c r="U1852">
        <v>-10.36</v>
      </c>
      <c r="V1852">
        <v>1</v>
      </c>
      <c r="W1852">
        <v>34.11</v>
      </c>
      <c r="X1852">
        <v>91365</v>
      </c>
      <c r="Y1852" t="s">
        <v>3216</v>
      </c>
    </row>
    <row r="1853" spans="1:25" x14ac:dyDescent="0.2">
      <c r="A1853">
        <v>792</v>
      </c>
      <c r="B1853" t="s">
        <v>2907</v>
      </c>
      <c r="C1853" t="s">
        <v>46</v>
      </c>
      <c r="D1853">
        <v>0.09</v>
      </c>
      <c r="E1853">
        <v>6.48</v>
      </c>
      <c r="F1853">
        <v>9.68</v>
      </c>
      <c r="G1853" t="s">
        <v>14</v>
      </c>
      <c r="H1853" t="s">
        <v>70</v>
      </c>
      <c r="I1853" t="s">
        <v>24</v>
      </c>
      <c r="J1853" t="s">
        <v>64</v>
      </c>
      <c r="K1853" t="s">
        <v>49</v>
      </c>
      <c r="L1853" t="s">
        <v>2908</v>
      </c>
      <c r="M1853">
        <v>0.36</v>
      </c>
      <c r="N1853" t="s">
        <v>8</v>
      </c>
      <c r="O1853" t="s">
        <v>28</v>
      </c>
      <c r="P1853" t="s">
        <v>183</v>
      </c>
      <c r="Q1853" t="s">
        <v>2909</v>
      </c>
      <c r="R1853">
        <v>73064</v>
      </c>
      <c r="S1853">
        <v>42176</v>
      </c>
      <c r="T1853">
        <v>42177</v>
      </c>
      <c r="U1853">
        <v>-204.16</v>
      </c>
      <c r="V1853">
        <v>16</v>
      </c>
      <c r="W1853">
        <v>99.92</v>
      </c>
      <c r="X1853">
        <v>88753</v>
      </c>
      <c r="Y1853" t="s">
        <v>3216</v>
      </c>
    </row>
    <row r="1854" spans="1:25" x14ac:dyDescent="0.2">
      <c r="A1854">
        <v>1511</v>
      </c>
      <c r="B1854" t="s">
        <v>2910</v>
      </c>
      <c r="C1854" t="s">
        <v>1</v>
      </c>
      <c r="D1854">
        <v>0.09</v>
      </c>
      <c r="E1854">
        <v>20.98</v>
      </c>
      <c r="F1854">
        <v>1.49</v>
      </c>
      <c r="G1854" t="s">
        <v>14</v>
      </c>
      <c r="H1854" t="s">
        <v>70</v>
      </c>
      <c r="I1854" t="s">
        <v>24</v>
      </c>
      <c r="J1854" t="s">
        <v>48</v>
      </c>
      <c r="K1854" t="s">
        <v>49</v>
      </c>
      <c r="L1854" t="s">
        <v>2585</v>
      </c>
      <c r="M1854">
        <v>0.35</v>
      </c>
      <c r="N1854" t="s">
        <v>8</v>
      </c>
      <c r="O1854" t="s">
        <v>28</v>
      </c>
      <c r="P1854" t="s">
        <v>29</v>
      </c>
      <c r="Q1854" t="s">
        <v>2911</v>
      </c>
      <c r="R1854">
        <v>47302</v>
      </c>
      <c r="S1854">
        <v>42177</v>
      </c>
      <c r="T1854">
        <v>42179</v>
      </c>
      <c r="U1854">
        <v>199.1823</v>
      </c>
      <c r="V1854">
        <v>14</v>
      </c>
      <c r="W1854">
        <v>288.67</v>
      </c>
      <c r="X1854">
        <v>90303</v>
      </c>
      <c r="Y1854" t="s">
        <v>3216</v>
      </c>
    </row>
    <row r="1855" spans="1:25" x14ac:dyDescent="0.2">
      <c r="A1855">
        <v>2874</v>
      </c>
      <c r="B1855" t="s">
        <v>2016</v>
      </c>
      <c r="C1855" t="s">
        <v>1</v>
      </c>
      <c r="D1855">
        <v>0.03</v>
      </c>
      <c r="E1855">
        <v>304.99</v>
      </c>
      <c r="F1855">
        <v>19.989999999999998</v>
      </c>
      <c r="G1855" t="s">
        <v>14</v>
      </c>
      <c r="H1855" t="s">
        <v>47</v>
      </c>
      <c r="I1855" t="s">
        <v>24</v>
      </c>
      <c r="J1855" t="s">
        <v>48</v>
      </c>
      <c r="K1855" t="s">
        <v>49</v>
      </c>
      <c r="L1855" t="s">
        <v>2779</v>
      </c>
      <c r="M1855">
        <v>0.4</v>
      </c>
      <c r="N1855" t="s">
        <v>8</v>
      </c>
      <c r="O1855" t="s">
        <v>28</v>
      </c>
      <c r="P1855" t="s">
        <v>109</v>
      </c>
      <c r="Q1855" t="s">
        <v>2017</v>
      </c>
      <c r="R1855">
        <v>68128</v>
      </c>
      <c r="S1855">
        <v>42177</v>
      </c>
      <c r="T1855">
        <v>42179</v>
      </c>
      <c r="U1855">
        <v>4033.6089000000002</v>
      </c>
      <c r="V1855">
        <v>19</v>
      </c>
      <c r="W1855">
        <v>5845.81</v>
      </c>
      <c r="X1855">
        <v>89874</v>
      </c>
      <c r="Y1855" t="s">
        <v>3216</v>
      </c>
    </row>
    <row r="1856" spans="1:25" x14ac:dyDescent="0.2">
      <c r="A1856">
        <v>2874</v>
      </c>
      <c r="B1856" t="s">
        <v>2016</v>
      </c>
      <c r="C1856" t="s">
        <v>1</v>
      </c>
      <c r="D1856">
        <v>0.09</v>
      </c>
      <c r="E1856">
        <v>65.989999999999995</v>
      </c>
      <c r="F1856">
        <v>8.99</v>
      </c>
      <c r="G1856" t="s">
        <v>14</v>
      </c>
      <c r="H1856" t="s">
        <v>47</v>
      </c>
      <c r="I1856" t="s">
        <v>16</v>
      </c>
      <c r="J1856" t="s">
        <v>111</v>
      </c>
      <c r="K1856" t="s">
        <v>49</v>
      </c>
      <c r="L1856" t="s">
        <v>2912</v>
      </c>
      <c r="M1856">
        <v>0.57999999999999996</v>
      </c>
      <c r="N1856" t="s">
        <v>8</v>
      </c>
      <c r="O1856" t="s">
        <v>28</v>
      </c>
      <c r="P1856" t="s">
        <v>109</v>
      </c>
      <c r="Q1856" t="s">
        <v>2017</v>
      </c>
      <c r="R1856">
        <v>68128</v>
      </c>
      <c r="S1856">
        <v>42177</v>
      </c>
      <c r="T1856">
        <v>42179</v>
      </c>
      <c r="U1856">
        <v>141.7824</v>
      </c>
      <c r="V1856">
        <v>12</v>
      </c>
      <c r="W1856">
        <v>633.85</v>
      </c>
      <c r="X1856">
        <v>89874</v>
      </c>
      <c r="Y1856" t="s">
        <v>3216</v>
      </c>
    </row>
    <row r="1857" spans="1:25" x14ac:dyDescent="0.2">
      <c r="A1857">
        <v>2963</v>
      </c>
      <c r="B1857" t="s">
        <v>2913</v>
      </c>
      <c r="C1857" t="s">
        <v>1</v>
      </c>
      <c r="D1857">
        <v>0.01</v>
      </c>
      <c r="E1857">
        <v>7.98</v>
      </c>
      <c r="F1857">
        <v>6.5</v>
      </c>
      <c r="G1857" t="s">
        <v>14</v>
      </c>
      <c r="H1857" t="s">
        <v>15</v>
      </c>
      <c r="I1857" t="s">
        <v>24</v>
      </c>
      <c r="J1857" t="s">
        <v>54</v>
      </c>
      <c r="K1857" t="s">
        <v>120</v>
      </c>
      <c r="L1857" t="s">
        <v>2914</v>
      </c>
      <c r="M1857">
        <v>0.59</v>
      </c>
      <c r="N1857" t="s">
        <v>8</v>
      </c>
      <c r="O1857" t="s">
        <v>87</v>
      </c>
      <c r="P1857" t="s">
        <v>394</v>
      </c>
      <c r="Q1857" t="s">
        <v>2915</v>
      </c>
      <c r="R1857">
        <v>21220</v>
      </c>
      <c r="S1857">
        <v>42177</v>
      </c>
      <c r="T1857">
        <v>42178</v>
      </c>
      <c r="U1857">
        <v>-34.591999999999999</v>
      </c>
      <c r="V1857">
        <v>4</v>
      </c>
      <c r="W1857">
        <v>34.909999999999997</v>
      </c>
      <c r="X1857">
        <v>88612</v>
      </c>
      <c r="Y1857" t="s">
        <v>3218</v>
      </c>
    </row>
    <row r="1858" spans="1:25" x14ac:dyDescent="0.2">
      <c r="A1858">
        <v>3132</v>
      </c>
      <c r="B1858" t="s">
        <v>2528</v>
      </c>
      <c r="C1858" t="s">
        <v>13</v>
      </c>
      <c r="D1858">
        <v>0.1</v>
      </c>
      <c r="E1858">
        <v>180.98</v>
      </c>
      <c r="F1858">
        <v>26.2</v>
      </c>
      <c r="G1858" t="s">
        <v>2</v>
      </c>
      <c r="H1858" t="s">
        <v>70</v>
      </c>
      <c r="I1858" t="s">
        <v>4</v>
      </c>
      <c r="J1858" t="s">
        <v>85</v>
      </c>
      <c r="K1858" t="s">
        <v>33</v>
      </c>
      <c r="L1858" t="s">
        <v>2250</v>
      </c>
      <c r="M1858">
        <v>0.59</v>
      </c>
      <c r="N1858" t="s">
        <v>8</v>
      </c>
      <c r="O1858" t="s">
        <v>28</v>
      </c>
      <c r="P1858" t="s">
        <v>79</v>
      </c>
      <c r="Q1858" t="s">
        <v>2530</v>
      </c>
      <c r="R1858">
        <v>60060</v>
      </c>
      <c r="S1858">
        <v>42177</v>
      </c>
      <c r="T1858">
        <v>42178</v>
      </c>
      <c r="U1858">
        <v>-64.664000000000001</v>
      </c>
      <c r="V1858">
        <v>3</v>
      </c>
      <c r="W1858">
        <v>519.41999999999996</v>
      </c>
      <c r="X1858">
        <v>86790</v>
      </c>
      <c r="Y1858" t="s">
        <v>3216</v>
      </c>
    </row>
    <row r="1859" spans="1:25" x14ac:dyDescent="0.2">
      <c r="A1859">
        <v>437</v>
      </c>
      <c r="B1859" t="s">
        <v>2916</v>
      </c>
      <c r="C1859" t="s">
        <v>23</v>
      </c>
      <c r="D1859">
        <v>0.05</v>
      </c>
      <c r="E1859">
        <v>125.99</v>
      </c>
      <c r="F1859">
        <v>8.08</v>
      </c>
      <c r="G1859" t="s">
        <v>14</v>
      </c>
      <c r="H1859" t="s">
        <v>3</v>
      </c>
      <c r="I1859" t="s">
        <v>16</v>
      </c>
      <c r="J1859" t="s">
        <v>111</v>
      </c>
      <c r="K1859" t="s">
        <v>49</v>
      </c>
      <c r="L1859" t="s">
        <v>2089</v>
      </c>
      <c r="M1859">
        <v>0.56999999999999995</v>
      </c>
      <c r="N1859" t="s">
        <v>8</v>
      </c>
      <c r="O1859" t="s">
        <v>87</v>
      </c>
      <c r="P1859" t="s">
        <v>379</v>
      </c>
      <c r="Q1859" t="s">
        <v>2917</v>
      </c>
      <c r="R1859">
        <v>1462</v>
      </c>
      <c r="S1859">
        <v>42177</v>
      </c>
      <c r="T1859">
        <v>42182</v>
      </c>
      <c r="U1859">
        <v>427.11840000000001</v>
      </c>
      <c r="V1859">
        <v>9</v>
      </c>
      <c r="W1859">
        <v>952.26</v>
      </c>
      <c r="X1859">
        <v>90695</v>
      </c>
      <c r="Y1859" t="s">
        <v>3218</v>
      </c>
    </row>
    <row r="1860" spans="1:25" x14ac:dyDescent="0.2">
      <c r="A1860">
        <v>1127</v>
      </c>
      <c r="B1860" t="s">
        <v>1321</v>
      </c>
      <c r="C1860" t="s">
        <v>23</v>
      </c>
      <c r="D1860">
        <v>0.04</v>
      </c>
      <c r="E1860">
        <v>4.71</v>
      </c>
      <c r="F1860">
        <v>0.7</v>
      </c>
      <c r="G1860" t="s">
        <v>14</v>
      </c>
      <c r="H1860" t="s">
        <v>15</v>
      </c>
      <c r="I1860" t="s">
        <v>24</v>
      </c>
      <c r="J1860" t="s">
        <v>152</v>
      </c>
      <c r="K1860" t="s">
        <v>26</v>
      </c>
      <c r="L1860" t="s">
        <v>2700</v>
      </c>
      <c r="M1860">
        <v>0.8</v>
      </c>
      <c r="N1860" t="s">
        <v>8</v>
      </c>
      <c r="O1860" t="s">
        <v>28</v>
      </c>
      <c r="P1860" t="s">
        <v>163</v>
      </c>
      <c r="Q1860" t="s">
        <v>1322</v>
      </c>
      <c r="R1860">
        <v>78852</v>
      </c>
      <c r="S1860">
        <v>42177</v>
      </c>
      <c r="T1860">
        <v>42181</v>
      </c>
      <c r="U1860">
        <v>4.53</v>
      </c>
      <c r="V1860">
        <v>19</v>
      </c>
      <c r="W1860">
        <v>90.52</v>
      </c>
      <c r="X1860">
        <v>87222</v>
      </c>
      <c r="Y1860" t="s">
        <v>3216</v>
      </c>
    </row>
    <row r="1861" spans="1:25" x14ac:dyDescent="0.2">
      <c r="A1861">
        <v>1128</v>
      </c>
      <c r="B1861" t="s">
        <v>2918</v>
      </c>
      <c r="C1861" t="s">
        <v>23</v>
      </c>
      <c r="D1861">
        <v>0.06</v>
      </c>
      <c r="E1861">
        <v>4.2</v>
      </c>
      <c r="F1861">
        <v>2.2599999999999998</v>
      </c>
      <c r="G1861" t="s">
        <v>14</v>
      </c>
      <c r="H1861" t="s">
        <v>15</v>
      </c>
      <c r="I1861" t="s">
        <v>24</v>
      </c>
      <c r="J1861" t="s">
        <v>64</v>
      </c>
      <c r="K1861" t="s">
        <v>26</v>
      </c>
      <c r="L1861" t="s">
        <v>572</v>
      </c>
      <c r="M1861">
        <v>0.36</v>
      </c>
      <c r="N1861" t="s">
        <v>8</v>
      </c>
      <c r="O1861" t="s">
        <v>28</v>
      </c>
      <c r="P1861" t="s">
        <v>163</v>
      </c>
      <c r="Q1861" t="s">
        <v>2919</v>
      </c>
      <c r="R1861">
        <v>78539</v>
      </c>
      <c r="S1861">
        <v>42177</v>
      </c>
      <c r="T1861">
        <v>42182</v>
      </c>
      <c r="U1861">
        <v>9.7799999999999994</v>
      </c>
      <c r="V1861">
        <v>13</v>
      </c>
      <c r="W1861">
        <v>55.97</v>
      </c>
      <c r="X1861">
        <v>87222</v>
      </c>
      <c r="Y1861" t="s">
        <v>3216</v>
      </c>
    </row>
    <row r="1862" spans="1:25" x14ac:dyDescent="0.2">
      <c r="A1862">
        <v>2279</v>
      </c>
      <c r="B1862" t="s">
        <v>2920</v>
      </c>
      <c r="C1862" t="s">
        <v>23</v>
      </c>
      <c r="D1862">
        <v>0.04</v>
      </c>
      <c r="E1862">
        <v>4.4800000000000004</v>
      </c>
      <c r="F1862">
        <v>2.5</v>
      </c>
      <c r="G1862" t="s">
        <v>63</v>
      </c>
      <c r="H1862" t="s">
        <v>47</v>
      </c>
      <c r="I1862" t="s">
        <v>24</v>
      </c>
      <c r="J1862" t="s">
        <v>321</v>
      </c>
      <c r="K1862" t="s">
        <v>49</v>
      </c>
      <c r="L1862" t="s">
        <v>997</v>
      </c>
      <c r="M1862">
        <v>0.37</v>
      </c>
      <c r="N1862" t="s">
        <v>8</v>
      </c>
      <c r="O1862" t="s">
        <v>87</v>
      </c>
      <c r="P1862" t="s">
        <v>296</v>
      </c>
      <c r="Q1862" t="s">
        <v>2921</v>
      </c>
      <c r="R1862">
        <v>15601</v>
      </c>
      <c r="S1862">
        <v>42177</v>
      </c>
      <c r="T1862">
        <v>42181</v>
      </c>
      <c r="U1862">
        <v>10.32</v>
      </c>
      <c r="V1862">
        <v>7</v>
      </c>
      <c r="W1862">
        <v>35.93</v>
      </c>
      <c r="X1862">
        <v>85949</v>
      </c>
      <c r="Y1862" t="s">
        <v>3218</v>
      </c>
    </row>
    <row r="1863" spans="1:25" x14ac:dyDescent="0.2">
      <c r="A1863">
        <v>101</v>
      </c>
      <c r="B1863" t="s">
        <v>2922</v>
      </c>
      <c r="C1863" t="s">
        <v>92</v>
      </c>
      <c r="D1863">
        <v>0.1</v>
      </c>
      <c r="E1863">
        <v>19.98</v>
      </c>
      <c r="F1863">
        <v>4</v>
      </c>
      <c r="G1863" t="s">
        <v>14</v>
      </c>
      <c r="H1863" t="s">
        <v>15</v>
      </c>
      <c r="I1863" t="s">
        <v>16</v>
      </c>
      <c r="J1863" t="s">
        <v>17</v>
      </c>
      <c r="K1863" t="s">
        <v>49</v>
      </c>
      <c r="L1863" t="s">
        <v>1737</v>
      </c>
      <c r="M1863">
        <v>0.68</v>
      </c>
      <c r="N1863" t="s">
        <v>8</v>
      </c>
      <c r="O1863" t="s">
        <v>87</v>
      </c>
      <c r="P1863" t="s">
        <v>307</v>
      </c>
      <c r="Q1863" t="s">
        <v>2923</v>
      </c>
      <c r="R1863">
        <v>4005</v>
      </c>
      <c r="S1863">
        <v>42177</v>
      </c>
      <c r="T1863">
        <v>42179</v>
      </c>
      <c r="U1863">
        <v>-16.2</v>
      </c>
      <c r="V1863">
        <v>16</v>
      </c>
      <c r="W1863">
        <v>303.58999999999997</v>
      </c>
      <c r="X1863">
        <v>88205</v>
      </c>
      <c r="Y1863" t="s">
        <v>3218</v>
      </c>
    </row>
    <row r="1864" spans="1:25" x14ac:dyDescent="0.2">
      <c r="A1864">
        <v>102</v>
      </c>
      <c r="B1864" t="s">
        <v>2018</v>
      </c>
      <c r="C1864" t="s">
        <v>92</v>
      </c>
      <c r="D1864">
        <v>0.1</v>
      </c>
      <c r="E1864">
        <v>19.98</v>
      </c>
      <c r="F1864">
        <v>4</v>
      </c>
      <c r="G1864" t="s">
        <v>14</v>
      </c>
      <c r="H1864" t="s">
        <v>15</v>
      </c>
      <c r="I1864" t="s">
        <v>16</v>
      </c>
      <c r="J1864" t="s">
        <v>17</v>
      </c>
      <c r="K1864" t="s">
        <v>49</v>
      </c>
      <c r="L1864" t="s">
        <v>1737</v>
      </c>
      <c r="M1864">
        <v>0.68</v>
      </c>
      <c r="N1864" t="s">
        <v>8</v>
      </c>
      <c r="O1864" t="s">
        <v>87</v>
      </c>
      <c r="P1864" t="s">
        <v>379</v>
      </c>
      <c r="Q1864" t="s">
        <v>764</v>
      </c>
      <c r="R1864">
        <v>2129</v>
      </c>
      <c r="S1864">
        <v>42177</v>
      </c>
      <c r="T1864">
        <v>42179</v>
      </c>
      <c r="U1864">
        <v>-20.25</v>
      </c>
      <c r="V1864">
        <v>65</v>
      </c>
      <c r="W1864">
        <v>1233.32</v>
      </c>
      <c r="X1864">
        <v>3397</v>
      </c>
      <c r="Y1864" t="s">
        <v>3218</v>
      </c>
    </row>
    <row r="1865" spans="1:25" x14ac:dyDescent="0.2">
      <c r="A1865">
        <v>102</v>
      </c>
      <c r="B1865" t="s">
        <v>2018</v>
      </c>
      <c r="C1865" t="s">
        <v>92</v>
      </c>
      <c r="D1865">
        <v>0.09</v>
      </c>
      <c r="E1865">
        <v>2.88</v>
      </c>
      <c r="F1865">
        <v>1.49</v>
      </c>
      <c r="G1865" t="s">
        <v>14</v>
      </c>
      <c r="H1865" t="s">
        <v>15</v>
      </c>
      <c r="I1865" t="s">
        <v>24</v>
      </c>
      <c r="J1865" t="s">
        <v>48</v>
      </c>
      <c r="K1865" t="s">
        <v>49</v>
      </c>
      <c r="L1865" t="s">
        <v>2924</v>
      </c>
      <c r="M1865">
        <v>0.36</v>
      </c>
      <c r="N1865" t="s">
        <v>8</v>
      </c>
      <c r="O1865" t="s">
        <v>87</v>
      </c>
      <c r="P1865" t="s">
        <v>379</v>
      </c>
      <c r="Q1865" t="s">
        <v>764</v>
      </c>
      <c r="R1865">
        <v>2129</v>
      </c>
      <c r="S1865">
        <v>42177</v>
      </c>
      <c r="T1865">
        <v>42178</v>
      </c>
      <c r="U1865">
        <v>-3.3809999999999998</v>
      </c>
      <c r="V1865">
        <v>17</v>
      </c>
      <c r="W1865">
        <v>47.31</v>
      </c>
      <c r="X1865">
        <v>3397</v>
      </c>
      <c r="Y1865" t="s">
        <v>3218</v>
      </c>
    </row>
    <row r="1866" spans="1:25" x14ac:dyDescent="0.2">
      <c r="A1866">
        <v>109</v>
      </c>
      <c r="B1866" t="s">
        <v>2925</v>
      </c>
      <c r="C1866" t="s">
        <v>92</v>
      </c>
      <c r="D1866">
        <v>0.09</v>
      </c>
      <c r="E1866">
        <v>2.88</v>
      </c>
      <c r="F1866">
        <v>1.49</v>
      </c>
      <c r="G1866" t="s">
        <v>14</v>
      </c>
      <c r="H1866" t="s">
        <v>15</v>
      </c>
      <c r="I1866" t="s">
        <v>24</v>
      </c>
      <c r="J1866" t="s">
        <v>48</v>
      </c>
      <c r="K1866" t="s">
        <v>49</v>
      </c>
      <c r="L1866" t="s">
        <v>2924</v>
      </c>
      <c r="M1866">
        <v>0.36</v>
      </c>
      <c r="N1866" t="s">
        <v>8</v>
      </c>
      <c r="O1866" t="s">
        <v>87</v>
      </c>
      <c r="P1866" t="s">
        <v>373</v>
      </c>
      <c r="Q1866" t="s">
        <v>2926</v>
      </c>
      <c r="R1866">
        <v>7644</v>
      </c>
      <c r="S1866">
        <v>42177</v>
      </c>
      <c r="T1866">
        <v>42178</v>
      </c>
      <c r="U1866">
        <v>-2.7048000000000001</v>
      </c>
      <c r="V1866">
        <v>4</v>
      </c>
      <c r="W1866">
        <v>11.13</v>
      </c>
      <c r="X1866">
        <v>88205</v>
      </c>
      <c r="Y1866" t="s">
        <v>3218</v>
      </c>
    </row>
    <row r="1867" spans="1:25" x14ac:dyDescent="0.2">
      <c r="A1867">
        <v>522</v>
      </c>
      <c r="B1867" t="s">
        <v>2927</v>
      </c>
      <c r="C1867" t="s">
        <v>92</v>
      </c>
      <c r="D1867">
        <v>0.02</v>
      </c>
      <c r="E1867">
        <v>150.97999999999999</v>
      </c>
      <c r="F1867">
        <v>13.99</v>
      </c>
      <c r="G1867" t="s">
        <v>63</v>
      </c>
      <c r="H1867" t="s">
        <v>3</v>
      </c>
      <c r="I1867" t="s">
        <v>16</v>
      </c>
      <c r="J1867" t="s">
        <v>32</v>
      </c>
      <c r="K1867" t="s">
        <v>120</v>
      </c>
      <c r="L1867" t="s">
        <v>758</v>
      </c>
      <c r="M1867">
        <v>0.38</v>
      </c>
      <c r="N1867" t="s">
        <v>8</v>
      </c>
      <c r="O1867" t="s">
        <v>35</v>
      </c>
      <c r="P1867" t="s">
        <v>115</v>
      </c>
      <c r="Q1867" t="s">
        <v>818</v>
      </c>
      <c r="R1867">
        <v>97756</v>
      </c>
      <c r="S1867">
        <v>42177</v>
      </c>
      <c r="T1867">
        <v>42179</v>
      </c>
      <c r="U1867">
        <v>26.1</v>
      </c>
      <c r="V1867">
        <v>3</v>
      </c>
      <c r="W1867">
        <v>480.37</v>
      </c>
      <c r="X1867">
        <v>89327</v>
      </c>
      <c r="Y1867" t="s">
        <v>3217</v>
      </c>
    </row>
    <row r="1868" spans="1:25" x14ac:dyDescent="0.2">
      <c r="A1868">
        <v>522</v>
      </c>
      <c r="B1868" t="s">
        <v>2927</v>
      </c>
      <c r="C1868" t="s">
        <v>92</v>
      </c>
      <c r="D1868">
        <v>0.1</v>
      </c>
      <c r="E1868">
        <v>5.43</v>
      </c>
      <c r="F1868">
        <v>0.95</v>
      </c>
      <c r="G1868" t="s">
        <v>14</v>
      </c>
      <c r="H1868" t="s">
        <v>3</v>
      </c>
      <c r="I1868" t="s">
        <v>24</v>
      </c>
      <c r="J1868" t="s">
        <v>64</v>
      </c>
      <c r="K1868" t="s">
        <v>26</v>
      </c>
      <c r="L1868" t="s">
        <v>2239</v>
      </c>
      <c r="M1868">
        <v>0.36</v>
      </c>
      <c r="N1868" t="s">
        <v>8</v>
      </c>
      <c r="O1868" t="s">
        <v>35</v>
      </c>
      <c r="P1868" t="s">
        <v>115</v>
      </c>
      <c r="Q1868" t="s">
        <v>818</v>
      </c>
      <c r="R1868">
        <v>97756</v>
      </c>
      <c r="S1868">
        <v>42177</v>
      </c>
      <c r="T1868">
        <v>42179</v>
      </c>
      <c r="U1868">
        <v>-2.58</v>
      </c>
      <c r="V1868">
        <v>1</v>
      </c>
      <c r="W1868">
        <v>5.76</v>
      </c>
      <c r="X1868">
        <v>89327</v>
      </c>
      <c r="Y1868" t="s">
        <v>3217</v>
      </c>
    </row>
    <row r="1869" spans="1:25" x14ac:dyDescent="0.2">
      <c r="A1869">
        <v>522</v>
      </c>
      <c r="B1869" t="s">
        <v>2927</v>
      </c>
      <c r="C1869" t="s">
        <v>92</v>
      </c>
      <c r="D1869">
        <v>0.01</v>
      </c>
      <c r="E1869">
        <v>179.29</v>
      </c>
      <c r="F1869">
        <v>29.21</v>
      </c>
      <c r="G1869" t="s">
        <v>2</v>
      </c>
      <c r="H1869" t="s">
        <v>3</v>
      </c>
      <c r="I1869" t="s">
        <v>4</v>
      </c>
      <c r="J1869" t="s">
        <v>5</v>
      </c>
      <c r="K1869" t="s">
        <v>6</v>
      </c>
      <c r="L1869" t="s">
        <v>519</v>
      </c>
      <c r="M1869">
        <v>0.74</v>
      </c>
      <c r="N1869" t="s">
        <v>8</v>
      </c>
      <c r="O1869" t="s">
        <v>35</v>
      </c>
      <c r="P1869" t="s">
        <v>115</v>
      </c>
      <c r="Q1869" t="s">
        <v>818</v>
      </c>
      <c r="R1869">
        <v>97756</v>
      </c>
      <c r="S1869">
        <v>42177</v>
      </c>
      <c r="T1869">
        <v>42178</v>
      </c>
      <c r="U1869">
        <v>2800.12</v>
      </c>
      <c r="V1869">
        <v>21</v>
      </c>
      <c r="W1869">
        <v>3112.13</v>
      </c>
      <c r="X1869">
        <v>89327</v>
      </c>
      <c r="Y1869" t="s">
        <v>3217</v>
      </c>
    </row>
    <row r="1870" spans="1:25" x14ac:dyDescent="0.2">
      <c r="A1870">
        <v>445</v>
      </c>
      <c r="B1870" t="s">
        <v>2118</v>
      </c>
      <c r="C1870" t="s">
        <v>13</v>
      </c>
      <c r="D1870">
        <v>0.09</v>
      </c>
      <c r="E1870">
        <v>200.98</v>
      </c>
      <c r="F1870">
        <v>55.96</v>
      </c>
      <c r="G1870" t="s">
        <v>2</v>
      </c>
      <c r="H1870" t="s">
        <v>3</v>
      </c>
      <c r="I1870" t="s">
        <v>4</v>
      </c>
      <c r="J1870" t="s">
        <v>93</v>
      </c>
      <c r="K1870" t="s">
        <v>6</v>
      </c>
      <c r="L1870" t="s">
        <v>1615</v>
      </c>
      <c r="M1870">
        <v>0.75</v>
      </c>
      <c r="N1870" t="s">
        <v>8</v>
      </c>
      <c r="O1870" t="s">
        <v>28</v>
      </c>
      <c r="P1870" t="s">
        <v>109</v>
      </c>
      <c r="Q1870" t="s">
        <v>1353</v>
      </c>
      <c r="R1870">
        <v>68701</v>
      </c>
      <c r="S1870">
        <v>42178</v>
      </c>
      <c r="T1870">
        <v>42179</v>
      </c>
      <c r="U1870">
        <v>-512.87199999999996</v>
      </c>
      <c r="V1870">
        <v>9</v>
      </c>
      <c r="W1870">
        <v>1766.68</v>
      </c>
      <c r="X1870">
        <v>88084</v>
      </c>
      <c r="Y1870" t="s">
        <v>3216</v>
      </c>
    </row>
    <row r="1871" spans="1:25" x14ac:dyDescent="0.2">
      <c r="A1871">
        <v>445</v>
      </c>
      <c r="B1871" t="s">
        <v>2118</v>
      </c>
      <c r="C1871" t="s">
        <v>13</v>
      </c>
      <c r="D1871">
        <v>0.09</v>
      </c>
      <c r="E1871">
        <v>2.78</v>
      </c>
      <c r="F1871">
        <v>0.97</v>
      </c>
      <c r="G1871" t="s">
        <v>14</v>
      </c>
      <c r="H1871" t="s">
        <v>3</v>
      </c>
      <c r="I1871" t="s">
        <v>24</v>
      </c>
      <c r="J1871" t="s">
        <v>25</v>
      </c>
      <c r="K1871" t="s">
        <v>26</v>
      </c>
      <c r="L1871" t="s">
        <v>2928</v>
      </c>
      <c r="M1871">
        <v>0.59</v>
      </c>
      <c r="N1871" t="s">
        <v>8</v>
      </c>
      <c r="O1871" t="s">
        <v>28</v>
      </c>
      <c r="P1871" t="s">
        <v>109</v>
      </c>
      <c r="Q1871" t="s">
        <v>1353</v>
      </c>
      <c r="R1871">
        <v>68701</v>
      </c>
      <c r="S1871">
        <v>42178</v>
      </c>
      <c r="T1871">
        <v>42179</v>
      </c>
      <c r="U1871">
        <v>-3.7839999999999998</v>
      </c>
      <c r="V1871">
        <v>11</v>
      </c>
      <c r="W1871">
        <v>29.02</v>
      </c>
      <c r="X1871">
        <v>88084</v>
      </c>
      <c r="Y1871" t="s">
        <v>3216</v>
      </c>
    </row>
    <row r="1872" spans="1:25" x14ac:dyDescent="0.2">
      <c r="A1872">
        <v>2333</v>
      </c>
      <c r="B1872" t="s">
        <v>2929</v>
      </c>
      <c r="C1872" t="s">
        <v>13</v>
      </c>
      <c r="D1872">
        <v>0.06</v>
      </c>
      <c r="E1872">
        <v>180.98</v>
      </c>
      <c r="F1872">
        <v>26.2</v>
      </c>
      <c r="G1872" t="s">
        <v>2</v>
      </c>
      <c r="H1872" t="s">
        <v>3</v>
      </c>
      <c r="I1872" t="s">
        <v>4</v>
      </c>
      <c r="J1872" t="s">
        <v>85</v>
      </c>
      <c r="K1872" t="s">
        <v>33</v>
      </c>
      <c r="L1872" t="s">
        <v>2250</v>
      </c>
      <c r="M1872">
        <v>0.59</v>
      </c>
      <c r="N1872" t="s">
        <v>8</v>
      </c>
      <c r="O1872" t="s">
        <v>28</v>
      </c>
      <c r="P1872" t="s">
        <v>333</v>
      </c>
      <c r="Q1872" t="s">
        <v>2930</v>
      </c>
      <c r="R1872">
        <v>54302</v>
      </c>
      <c r="S1872">
        <v>42178</v>
      </c>
      <c r="T1872">
        <v>42179</v>
      </c>
      <c r="U1872">
        <v>-122.235</v>
      </c>
      <c r="V1872">
        <v>1</v>
      </c>
      <c r="W1872">
        <v>191.73</v>
      </c>
      <c r="X1872">
        <v>89611</v>
      </c>
      <c r="Y1872" t="s">
        <v>3216</v>
      </c>
    </row>
    <row r="1873" spans="1:25" x14ac:dyDescent="0.2">
      <c r="A1873">
        <v>1548</v>
      </c>
      <c r="B1873" t="s">
        <v>2931</v>
      </c>
      <c r="C1873" t="s">
        <v>23</v>
      </c>
      <c r="D1873">
        <v>0</v>
      </c>
      <c r="E1873">
        <v>599.99</v>
      </c>
      <c r="F1873">
        <v>24.49</v>
      </c>
      <c r="G1873" t="s">
        <v>14</v>
      </c>
      <c r="H1873" t="s">
        <v>70</v>
      </c>
      <c r="I1873" t="s">
        <v>16</v>
      </c>
      <c r="J1873" t="s">
        <v>39</v>
      </c>
      <c r="K1873" t="s">
        <v>40</v>
      </c>
      <c r="L1873" t="s">
        <v>2932</v>
      </c>
      <c r="M1873">
        <v>0.44</v>
      </c>
      <c r="N1873" t="s">
        <v>8</v>
      </c>
      <c r="O1873" t="s">
        <v>28</v>
      </c>
      <c r="P1873" t="s">
        <v>29</v>
      </c>
      <c r="Q1873" t="s">
        <v>2408</v>
      </c>
      <c r="R1873">
        <v>47374</v>
      </c>
      <c r="S1873">
        <v>42178</v>
      </c>
      <c r="T1873">
        <v>42180</v>
      </c>
      <c r="U1873">
        <v>-367.16500000000002</v>
      </c>
      <c r="V1873">
        <v>18</v>
      </c>
      <c r="W1873">
        <v>11015.82</v>
      </c>
      <c r="X1873">
        <v>88487</v>
      </c>
      <c r="Y1873" t="s">
        <v>3216</v>
      </c>
    </row>
    <row r="1874" spans="1:25" x14ac:dyDescent="0.2">
      <c r="A1874">
        <v>2215</v>
      </c>
      <c r="B1874" t="s">
        <v>2933</v>
      </c>
      <c r="C1874" t="s">
        <v>23</v>
      </c>
      <c r="D1874">
        <v>7.0000000000000007E-2</v>
      </c>
      <c r="E1874">
        <v>3.28</v>
      </c>
      <c r="F1874">
        <v>3.97</v>
      </c>
      <c r="G1874" t="s">
        <v>14</v>
      </c>
      <c r="H1874" t="s">
        <v>70</v>
      </c>
      <c r="I1874" t="s">
        <v>24</v>
      </c>
      <c r="J1874" t="s">
        <v>25</v>
      </c>
      <c r="K1874" t="s">
        <v>26</v>
      </c>
      <c r="L1874" t="s">
        <v>343</v>
      </c>
      <c r="M1874">
        <v>0.56000000000000005</v>
      </c>
      <c r="N1874" t="s">
        <v>8</v>
      </c>
      <c r="O1874" t="s">
        <v>87</v>
      </c>
      <c r="P1874" t="s">
        <v>293</v>
      </c>
      <c r="Q1874" t="s">
        <v>2934</v>
      </c>
      <c r="R1874">
        <v>44646</v>
      </c>
      <c r="S1874">
        <v>42178</v>
      </c>
      <c r="T1874">
        <v>42178</v>
      </c>
      <c r="U1874">
        <v>-22.175999999999998</v>
      </c>
      <c r="V1874">
        <v>4</v>
      </c>
      <c r="W1874">
        <v>14.76</v>
      </c>
      <c r="X1874">
        <v>90314</v>
      </c>
      <c r="Y1874" t="s">
        <v>3218</v>
      </c>
    </row>
    <row r="1875" spans="1:25" x14ac:dyDescent="0.2">
      <c r="A1875">
        <v>2216</v>
      </c>
      <c r="B1875" t="s">
        <v>2935</v>
      </c>
      <c r="C1875" t="s">
        <v>23</v>
      </c>
      <c r="D1875">
        <v>0.02</v>
      </c>
      <c r="E1875">
        <v>256.99</v>
      </c>
      <c r="F1875">
        <v>11.25</v>
      </c>
      <c r="G1875" t="s">
        <v>14</v>
      </c>
      <c r="H1875" t="s">
        <v>70</v>
      </c>
      <c r="I1875" t="s">
        <v>16</v>
      </c>
      <c r="J1875" t="s">
        <v>17</v>
      </c>
      <c r="K1875" t="s">
        <v>49</v>
      </c>
      <c r="L1875" t="s">
        <v>2597</v>
      </c>
      <c r="M1875">
        <v>0.51</v>
      </c>
      <c r="N1875" t="s">
        <v>8</v>
      </c>
      <c r="O1875" t="s">
        <v>87</v>
      </c>
      <c r="P1875" t="s">
        <v>293</v>
      </c>
      <c r="Q1875" t="s">
        <v>2109</v>
      </c>
      <c r="R1875">
        <v>44256</v>
      </c>
      <c r="S1875">
        <v>42178</v>
      </c>
      <c r="T1875">
        <v>42185</v>
      </c>
      <c r="U1875">
        <v>-214.10400000000001</v>
      </c>
      <c r="V1875">
        <v>3</v>
      </c>
      <c r="W1875">
        <v>808.44</v>
      </c>
      <c r="X1875">
        <v>90314</v>
      </c>
      <c r="Y1875" t="s">
        <v>3218</v>
      </c>
    </row>
    <row r="1876" spans="1:25" x14ac:dyDescent="0.2">
      <c r="A1876">
        <v>2216</v>
      </c>
      <c r="B1876" t="s">
        <v>2935</v>
      </c>
      <c r="C1876" t="s">
        <v>23</v>
      </c>
      <c r="D1876">
        <v>0.01</v>
      </c>
      <c r="E1876">
        <v>6.48</v>
      </c>
      <c r="F1876">
        <v>5.14</v>
      </c>
      <c r="G1876" t="s">
        <v>14</v>
      </c>
      <c r="H1876" t="s">
        <v>70</v>
      </c>
      <c r="I1876" t="s">
        <v>24</v>
      </c>
      <c r="J1876" t="s">
        <v>64</v>
      </c>
      <c r="K1876" t="s">
        <v>49</v>
      </c>
      <c r="L1876" t="s">
        <v>1721</v>
      </c>
      <c r="M1876">
        <v>0.37</v>
      </c>
      <c r="N1876" t="s">
        <v>8</v>
      </c>
      <c r="O1876" t="s">
        <v>87</v>
      </c>
      <c r="P1876" t="s">
        <v>293</v>
      </c>
      <c r="Q1876" t="s">
        <v>2109</v>
      </c>
      <c r="R1876">
        <v>44256</v>
      </c>
      <c r="S1876">
        <v>42178</v>
      </c>
      <c r="T1876">
        <v>42180</v>
      </c>
      <c r="U1876">
        <v>-26.936</v>
      </c>
      <c r="V1876">
        <v>10</v>
      </c>
      <c r="W1876">
        <v>67.41</v>
      </c>
      <c r="X1876">
        <v>90314</v>
      </c>
      <c r="Y1876" t="s">
        <v>3218</v>
      </c>
    </row>
    <row r="1877" spans="1:25" x14ac:dyDescent="0.2">
      <c r="A1877">
        <v>2352</v>
      </c>
      <c r="B1877" t="s">
        <v>2894</v>
      </c>
      <c r="C1877" t="s">
        <v>46</v>
      </c>
      <c r="D1877">
        <v>0.09</v>
      </c>
      <c r="E1877">
        <v>71.37</v>
      </c>
      <c r="F1877">
        <v>69</v>
      </c>
      <c r="G1877" t="s">
        <v>14</v>
      </c>
      <c r="H1877" t="s">
        <v>47</v>
      </c>
      <c r="I1877" t="s">
        <v>4</v>
      </c>
      <c r="J1877" t="s">
        <v>5</v>
      </c>
      <c r="K1877" t="s">
        <v>40</v>
      </c>
      <c r="L1877" t="s">
        <v>1007</v>
      </c>
      <c r="M1877">
        <v>0.68</v>
      </c>
      <c r="N1877" t="s">
        <v>8</v>
      </c>
      <c r="O1877" t="s">
        <v>87</v>
      </c>
      <c r="P1877" t="s">
        <v>394</v>
      </c>
      <c r="Q1877" t="s">
        <v>2895</v>
      </c>
      <c r="R1877">
        <v>21501</v>
      </c>
      <c r="S1877">
        <v>42178</v>
      </c>
      <c r="T1877">
        <v>42179</v>
      </c>
      <c r="U1877">
        <v>-1537.1356000000001</v>
      </c>
      <c r="V1877">
        <v>19</v>
      </c>
      <c r="W1877">
        <v>1302.98</v>
      </c>
      <c r="X1877">
        <v>86166</v>
      </c>
      <c r="Y1877" t="s">
        <v>3218</v>
      </c>
    </row>
    <row r="1878" spans="1:25" x14ac:dyDescent="0.2">
      <c r="A1878">
        <v>2044</v>
      </c>
      <c r="B1878" t="s">
        <v>2936</v>
      </c>
      <c r="C1878" t="s">
        <v>23</v>
      </c>
      <c r="D1878">
        <v>0.09</v>
      </c>
      <c r="E1878">
        <v>20.99</v>
      </c>
      <c r="F1878">
        <v>2.5</v>
      </c>
      <c r="G1878" t="s">
        <v>14</v>
      </c>
      <c r="H1878" t="s">
        <v>70</v>
      </c>
      <c r="I1878" t="s">
        <v>16</v>
      </c>
      <c r="J1878" t="s">
        <v>111</v>
      </c>
      <c r="K1878" t="s">
        <v>26</v>
      </c>
      <c r="L1878" t="s">
        <v>1177</v>
      </c>
      <c r="M1878">
        <v>0.81</v>
      </c>
      <c r="N1878" t="s">
        <v>8</v>
      </c>
      <c r="O1878" t="s">
        <v>9</v>
      </c>
      <c r="P1878" t="s">
        <v>20</v>
      </c>
      <c r="Q1878" t="s">
        <v>2937</v>
      </c>
      <c r="R1878">
        <v>72756</v>
      </c>
      <c r="S1878">
        <v>42179</v>
      </c>
      <c r="T1878">
        <v>42186</v>
      </c>
      <c r="U1878">
        <v>-136.12200000000001</v>
      </c>
      <c r="V1878">
        <v>6</v>
      </c>
      <c r="W1878">
        <v>100.11</v>
      </c>
      <c r="X1878">
        <v>88692</v>
      </c>
      <c r="Y1878" t="s">
        <v>3215</v>
      </c>
    </row>
    <row r="1879" spans="1:25" x14ac:dyDescent="0.2">
      <c r="A1879">
        <v>3325</v>
      </c>
      <c r="B1879" t="s">
        <v>2259</v>
      </c>
      <c r="C1879" t="s">
        <v>23</v>
      </c>
      <c r="D1879">
        <v>0</v>
      </c>
      <c r="E1879">
        <v>8.74</v>
      </c>
      <c r="F1879">
        <v>8.2899999999999991</v>
      </c>
      <c r="G1879" t="s">
        <v>14</v>
      </c>
      <c r="H1879" t="s">
        <v>15</v>
      </c>
      <c r="I1879" t="s">
        <v>24</v>
      </c>
      <c r="J1879" t="s">
        <v>321</v>
      </c>
      <c r="K1879" t="s">
        <v>49</v>
      </c>
      <c r="L1879" t="s">
        <v>416</v>
      </c>
      <c r="M1879">
        <v>0.38</v>
      </c>
      <c r="N1879" t="s">
        <v>8</v>
      </c>
      <c r="O1879" t="s">
        <v>35</v>
      </c>
      <c r="P1879" t="s">
        <v>115</v>
      </c>
      <c r="Q1879" t="s">
        <v>2261</v>
      </c>
      <c r="R1879">
        <v>97420</v>
      </c>
      <c r="S1879">
        <v>42179</v>
      </c>
      <c r="T1879">
        <v>42181</v>
      </c>
      <c r="U1879">
        <v>-79.400000000000006</v>
      </c>
      <c r="V1879">
        <v>14</v>
      </c>
      <c r="W1879">
        <v>131.62</v>
      </c>
      <c r="X1879">
        <v>90986</v>
      </c>
      <c r="Y1879" t="s">
        <v>3217</v>
      </c>
    </row>
    <row r="1880" spans="1:25" x14ac:dyDescent="0.2">
      <c r="A1880">
        <v>721</v>
      </c>
      <c r="B1880" t="s">
        <v>2116</v>
      </c>
      <c r="C1880" t="s">
        <v>46</v>
      </c>
      <c r="D1880">
        <v>0.04</v>
      </c>
      <c r="E1880">
        <v>10.64</v>
      </c>
      <c r="F1880">
        <v>5.16</v>
      </c>
      <c r="G1880" t="s">
        <v>14</v>
      </c>
      <c r="H1880" t="s">
        <v>70</v>
      </c>
      <c r="I1880" t="s">
        <v>4</v>
      </c>
      <c r="J1880" t="s">
        <v>102</v>
      </c>
      <c r="K1880" t="s">
        <v>49</v>
      </c>
      <c r="L1880" t="s">
        <v>1820</v>
      </c>
      <c r="M1880">
        <v>0.56999999999999995</v>
      </c>
      <c r="N1880" t="s">
        <v>8</v>
      </c>
      <c r="O1880" t="s">
        <v>28</v>
      </c>
      <c r="P1880" t="s">
        <v>29</v>
      </c>
      <c r="Q1880" t="s">
        <v>2117</v>
      </c>
      <c r="R1880">
        <v>46041</v>
      </c>
      <c r="S1880">
        <v>42179</v>
      </c>
      <c r="T1880">
        <v>42180</v>
      </c>
      <c r="U1880">
        <v>24.096</v>
      </c>
      <c r="V1880">
        <v>6</v>
      </c>
      <c r="W1880">
        <v>66.900000000000006</v>
      </c>
      <c r="X1880">
        <v>91053</v>
      </c>
      <c r="Y1880" t="s">
        <v>3216</v>
      </c>
    </row>
    <row r="1881" spans="1:25" x14ac:dyDescent="0.2">
      <c r="A1881">
        <v>721</v>
      </c>
      <c r="B1881" t="s">
        <v>2116</v>
      </c>
      <c r="C1881" t="s">
        <v>46</v>
      </c>
      <c r="D1881">
        <v>0.03</v>
      </c>
      <c r="E1881">
        <v>2.78</v>
      </c>
      <c r="F1881">
        <v>1.34</v>
      </c>
      <c r="G1881" t="s">
        <v>63</v>
      </c>
      <c r="H1881" t="s">
        <v>70</v>
      </c>
      <c r="I1881" t="s">
        <v>24</v>
      </c>
      <c r="J1881" t="s">
        <v>25</v>
      </c>
      <c r="K1881" t="s">
        <v>26</v>
      </c>
      <c r="L1881" t="s">
        <v>2938</v>
      </c>
      <c r="M1881">
        <v>0.45</v>
      </c>
      <c r="N1881" t="s">
        <v>8</v>
      </c>
      <c r="O1881" t="s">
        <v>28</v>
      </c>
      <c r="P1881" t="s">
        <v>29</v>
      </c>
      <c r="Q1881" t="s">
        <v>2117</v>
      </c>
      <c r="R1881">
        <v>46041</v>
      </c>
      <c r="S1881">
        <v>42179</v>
      </c>
      <c r="T1881">
        <v>42181</v>
      </c>
      <c r="U1881">
        <v>6.9720000000000004</v>
      </c>
      <c r="V1881">
        <v>15</v>
      </c>
      <c r="W1881">
        <v>43.13</v>
      </c>
      <c r="X1881">
        <v>91053</v>
      </c>
      <c r="Y1881" t="s">
        <v>3216</v>
      </c>
    </row>
    <row r="1882" spans="1:25" x14ac:dyDescent="0.2">
      <c r="A1882">
        <v>3084</v>
      </c>
      <c r="B1882" t="s">
        <v>2210</v>
      </c>
      <c r="C1882" t="s">
        <v>46</v>
      </c>
      <c r="D1882">
        <v>0.01</v>
      </c>
      <c r="E1882">
        <v>7.1</v>
      </c>
      <c r="F1882">
        <v>6.05</v>
      </c>
      <c r="G1882" t="s">
        <v>14</v>
      </c>
      <c r="H1882" t="s">
        <v>3</v>
      </c>
      <c r="I1882" t="s">
        <v>24</v>
      </c>
      <c r="J1882" t="s">
        <v>48</v>
      </c>
      <c r="K1882" t="s">
        <v>49</v>
      </c>
      <c r="L1882" t="s">
        <v>227</v>
      </c>
      <c r="M1882">
        <v>0.39</v>
      </c>
      <c r="N1882" t="s">
        <v>8</v>
      </c>
      <c r="O1882" t="s">
        <v>35</v>
      </c>
      <c r="P1882" t="s">
        <v>42</v>
      </c>
      <c r="Q1882" t="s">
        <v>463</v>
      </c>
      <c r="R1882">
        <v>98503</v>
      </c>
      <c r="S1882">
        <v>42179</v>
      </c>
      <c r="T1882">
        <v>42180</v>
      </c>
      <c r="U1882">
        <v>-39.186250000000001</v>
      </c>
      <c r="V1882">
        <v>18</v>
      </c>
      <c r="W1882">
        <v>133.19</v>
      </c>
      <c r="X1882">
        <v>89880</v>
      </c>
      <c r="Y1882" t="s">
        <v>3217</v>
      </c>
    </row>
    <row r="1883" spans="1:25" x14ac:dyDescent="0.2">
      <c r="A1883">
        <v>3084</v>
      </c>
      <c r="B1883" t="s">
        <v>2210</v>
      </c>
      <c r="C1883" t="s">
        <v>46</v>
      </c>
      <c r="D1883">
        <v>0.05</v>
      </c>
      <c r="E1883">
        <v>18.97</v>
      </c>
      <c r="F1883">
        <v>9.0299999999999994</v>
      </c>
      <c r="G1883" t="s">
        <v>14</v>
      </c>
      <c r="H1883" t="s">
        <v>3</v>
      </c>
      <c r="I1883" t="s">
        <v>24</v>
      </c>
      <c r="J1883" t="s">
        <v>64</v>
      </c>
      <c r="K1883" t="s">
        <v>49</v>
      </c>
      <c r="L1883" t="s">
        <v>606</v>
      </c>
      <c r="M1883">
        <v>0.37</v>
      </c>
      <c r="N1883" t="s">
        <v>8</v>
      </c>
      <c r="O1883" t="s">
        <v>35</v>
      </c>
      <c r="P1883" t="s">
        <v>42</v>
      </c>
      <c r="Q1883" t="s">
        <v>463</v>
      </c>
      <c r="R1883">
        <v>98503</v>
      </c>
      <c r="S1883">
        <v>42179</v>
      </c>
      <c r="T1883">
        <v>42180</v>
      </c>
      <c r="U1883">
        <v>-1.89</v>
      </c>
      <c r="V1883">
        <v>5</v>
      </c>
      <c r="W1883">
        <v>97.33</v>
      </c>
      <c r="X1883">
        <v>89880</v>
      </c>
      <c r="Y1883" t="s">
        <v>3217</v>
      </c>
    </row>
    <row r="1884" spans="1:25" x14ac:dyDescent="0.2">
      <c r="A1884">
        <v>1416</v>
      </c>
      <c r="B1884" t="s">
        <v>2406</v>
      </c>
      <c r="C1884" t="s">
        <v>13</v>
      </c>
      <c r="D1884">
        <v>0.04</v>
      </c>
      <c r="E1884">
        <v>46.89</v>
      </c>
      <c r="F1884">
        <v>5.0999999999999996</v>
      </c>
      <c r="G1884" t="s">
        <v>14</v>
      </c>
      <c r="H1884" t="s">
        <v>3</v>
      </c>
      <c r="I1884" t="s">
        <v>24</v>
      </c>
      <c r="J1884" t="s">
        <v>71</v>
      </c>
      <c r="K1884" t="s">
        <v>120</v>
      </c>
      <c r="L1884" t="s">
        <v>1819</v>
      </c>
      <c r="M1884">
        <v>0.46</v>
      </c>
      <c r="N1884" t="s">
        <v>8</v>
      </c>
      <c r="O1884" t="s">
        <v>28</v>
      </c>
      <c r="P1884" t="s">
        <v>29</v>
      </c>
      <c r="Q1884" t="s">
        <v>1488</v>
      </c>
      <c r="R1884">
        <v>46203</v>
      </c>
      <c r="S1884">
        <v>42180</v>
      </c>
      <c r="T1884">
        <v>42182</v>
      </c>
      <c r="U1884">
        <v>87.12</v>
      </c>
      <c r="V1884">
        <v>4</v>
      </c>
      <c r="W1884">
        <v>182.61</v>
      </c>
      <c r="X1884">
        <v>90540</v>
      </c>
      <c r="Y1884" t="s">
        <v>3216</v>
      </c>
    </row>
    <row r="1885" spans="1:25" x14ac:dyDescent="0.2">
      <c r="A1885">
        <v>1551</v>
      </c>
      <c r="B1885" t="s">
        <v>2939</v>
      </c>
      <c r="C1885" t="s">
        <v>23</v>
      </c>
      <c r="D1885">
        <v>7.0000000000000007E-2</v>
      </c>
      <c r="E1885">
        <v>17.7</v>
      </c>
      <c r="F1885">
        <v>9.4700000000000006</v>
      </c>
      <c r="G1885" t="s">
        <v>14</v>
      </c>
      <c r="H1885" t="s">
        <v>15</v>
      </c>
      <c r="I1885" t="s">
        <v>24</v>
      </c>
      <c r="J1885" t="s">
        <v>54</v>
      </c>
      <c r="K1885" t="s">
        <v>49</v>
      </c>
      <c r="L1885" t="s">
        <v>1027</v>
      </c>
      <c r="M1885">
        <v>0.59</v>
      </c>
      <c r="N1885" t="s">
        <v>8</v>
      </c>
      <c r="O1885" t="s">
        <v>9</v>
      </c>
      <c r="P1885" t="s">
        <v>10</v>
      </c>
      <c r="Q1885" t="s">
        <v>2940</v>
      </c>
      <c r="R1885">
        <v>39530</v>
      </c>
      <c r="S1885">
        <v>42180</v>
      </c>
      <c r="T1885">
        <v>42186</v>
      </c>
      <c r="U1885">
        <v>-243.54400000000001</v>
      </c>
      <c r="V1885">
        <v>18</v>
      </c>
      <c r="W1885">
        <v>300.67</v>
      </c>
      <c r="X1885">
        <v>87488</v>
      </c>
      <c r="Y1885" t="s">
        <v>3215</v>
      </c>
    </row>
    <row r="1886" spans="1:25" x14ac:dyDescent="0.2">
      <c r="A1886">
        <v>3128</v>
      </c>
      <c r="B1886" t="s">
        <v>2941</v>
      </c>
      <c r="C1886" t="s">
        <v>23</v>
      </c>
      <c r="D1886">
        <v>0.08</v>
      </c>
      <c r="E1886">
        <v>3.69</v>
      </c>
      <c r="F1886">
        <v>2.5</v>
      </c>
      <c r="G1886" t="s">
        <v>14</v>
      </c>
      <c r="H1886" t="s">
        <v>3</v>
      </c>
      <c r="I1886" t="s">
        <v>24</v>
      </c>
      <c r="J1886" t="s">
        <v>321</v>
      </c>
      <c r="K1886" t="s">
        <v>49</v>
      </c>
      <c r="L1886" t="s">
        <v>2206</v>
      </c>
      <c r="M1886">
        <v>0.39</v>
      </c>
      <c r="N1886" t="s">
        <v>8</v>
      </c>
      <c r="O1886" t="s">
        <v>9</v>
      </c>
      <c r="P1886" t="s">
        <v>144</v>
      </c>
      <c r="Q1886" t="s">
        <v>2942</v>
      </c>
      <c r="R1886">
        <v>71109</v>
      </c>
      <c r="S1886">
        <v>42180</v>
      </c>
      <c r="T1886">
        <v>42185</v>
      </c>
      <c r="U1886">
        <v>-139.07599999999999</v>
      </c>
      <c r="V1886">
        <v>9</v>
      </c>
      <c r="W1886">
        <v>31.98</v>
      </c>
      <c r="X1886">
        <v>89810</v>
      </c>
      <c r="Y1886" t="s">
        <v>3215</v>
      </c>
    </row>
    <row r="1887" spans="1:25" x14ac:dyDescent="0.2">
      <c r="A1887">
        <v>3176</v>
      </c>
      <c r="B1887" t="s">
        <v>2385</v>
      </c>
      <c r="C1887" t="s">
        <v>23</v>
      </c>
      <c r="D1887">
        <v>0.02</v>
      </c>
      <c r="E1887">
        <v>58.14</v>
      </c>
      <c r="F1887">
        <v>36.61</v>
      </c>
      <c r="G1887" t="s">
        <v>2</v>
      </c>
      <c r="H1887" t="s">
        <v>15</v>
      </c>
      <c r="I1887" t="s">
        <v>4</v>
      </c>
      <c r="J1887" t="s">
        <v>93</v>
      </c>
      <c r="K1887" t="s">
        <v>6</v>
      </c>
      <c r="L1887" t="s">
        <v>2551</v>
      </c>
      <c r="M1887">
        <v>0.61</v>
      </c>
      <c r="N1887" t="s">
        <v>8</v>
      </c>
      <c r="O1887" t="s">
        <v>9</v>
      </c>
      <c r="P1887" t="s">
        <v>99</v>
      </c>
      <c r="Q1887" t="s">
        <v>2387</v>
      </c>
      <c r="R1887">
        <v>32216</v>
      </c>
      <c r="S1887">
        <v>42180</v>
      </c>
      <c r="T1887">
        <v>42186</v>
      </c>
      <c r="U1887">
        <v>0.25800000000000001</v>
      </c>
      <c r="V1887">
        <v>22</v>
      </c>
      <c r="W1887">
        <v>1358.02</v>
      </c>
      <c r="X1887">
        <v>90821</v>
      </c>
      <c r="Y1887" t="s">
        <v>3215</v>
      </c>
    </row>
    <row r="1888" spans="1:25" x14ac:dyDescent="0.2">
      <c r="A1888">
        <v>3176</v>
      </c>
      <c r="B1888" t="s">
        <v>2385</v>
      </c>
      <c r="C1888" t="s">
        <v>23</v>
      </c>
      <c r="D1888">
        <v>0.03</v>
      </c>
      <c r="E1888">
        <v>15.57</v>
      </c>
      <c r="F1888">
        <v>1.39</v>
      </c>
      <c r="G1888" t="s">
        <v>14</v>
      </c>
      <c r="H1888" t="s">
        <v>15</v>
      </c>
      <c r="I1888" t="s">
        <v>24</v>
      </c>
      <c r="J1888" t="s">
        <v>321</v>
      </c>
      <c r="K1888" t="s">
        <v>49</v>
      </c>
      <c r="L1888" t="s">
        <v>2316</v>
      </c>
      <c r="M1888">
        <v>0.38</v>
      </c>
      <c r="N1888" t="s">
        <v>8</v>
      </c>
      <c r="O1888" t="s">
        <v>9</v>
      </c>
      <c r="P1888" t="s">
        <v>99</v>
      </c>
      <c r="Q1888" t="s">
        <v>2387</v>
      </c>
      <c r="R1888">
        <v>32216</v>
      </c>
      <c r="S1888">
        <v>42180</v>
      </c>
      <c r="T1888">
        <v>42186</v>
      </c>
      <c r="U1888">
        <v>63.222000000000001</v>
      </c>
      <c r="V1888">
        <v>22</v>
      </c>
      <c r="W1888">
        <v>358.84</v>
      </c>
      <c r="X1888">
        <v>90821</v>
      </c>
      <c r="Y1888" t="s">
        <v>3215</v>
      </c>
    </row>
    <row r="1889" spans="1:25" x14ac:dyDescent="0.2">
      <c r="A1889">
        <v>447</v>
      </c>
      <c r="B1889" t="s">
        <v>2943</v>
      </c>
      <c r="C1889" t="s">
        <v>46</v>
      </c>
      <c r="D1889">
        <v>0.04</v>
      </c>
      <c r="E1889">
        <v>130.97999999999999</v>
      </c>
      <c r="F1889">
        <v>30</v>
      </c>
      <c r="G1889" t="s">
        <v>2</v>
      </c>
      <c r="H1889" t="s">
        <v>70</v>
      </c>
      <c r="I1889" t="s">
        <v>4</v>
      </c>
      <c r="J1889" t="s">
        <v>85</v>
      </c>
      <c r="K1889" t="s">
        <v>33</v>
      </c>
      <c r="L1889" t="s">
        <v>2175</v>
      </c>
      <c r="M1889">
        <v>0.78</v>
      </c>
      <c r="N1889" t="s">
        <v>8</v>
      </c>
      <c r="O1889" t="s">
        <v>28</v>
      </c>
      <c r="P1889" t="s">
        <v>60</v>
      </c>
      <c r="Q1889" t="s">
        <v>1625</v>
      </c>
      <c r="R1889">
        <v>55113</v>
      </c>
      <c r="S1889">
        <v>42180</v>
      </c>
      <c r="T1889">
        <v>42183</v>
      </c>
      <c r="U1889">
        <v>-82.903999999999996</v>
      </c>
      <c r="V1889">
        <v>1</v>
      </c>
      <c r="W1889">
        <v>159.51</v>
      </c>
      <c r="X1889">
        <v>90449</v>
      </c>
      <c r="Y1889" t="s">
        <v>3216</v>
      </c>
    </row>
    <row r="1890" spans="1:25" x14ac:dyDescent="0.2">
      <c r="A1890">
        <v>447</v>
      </c>
      <c r="B1890" t="s">
        <v>2943</v>
      </c>
      <c r="C1890" t="s">
        <v>46</v>
      </c>
      <c r="D1890">
        <v>0.05</v>
      </c>
      <c r="E1890">
        <v>200.99</v>
      </c>
      <c r="F1890">
        <v>4.2</v>
      </c>
      <c r="G1890" t="s">
        <v>14</v>
      </c>
      <c r="H1890" t="s">
        <v>70</v>
      </c>
      <c r="I1890" t="s">
        <v>16</v>
      </c>
      <c r="J1890" t="s">
        <v>111</v>
      </c>
      <c r="K1890" t="s">
        <v>49</v>
      </c>
      <c r="L1890" t="s">
        <v>770</v>
      </c>
      <c r="M1890">
        <v>0.59</v>
      </c>
      <c r="N1890" t="s">
        <v>8</v>
      </c>
      <c r="O1890" t="s">
        <v>28</v>
      </c>
      <c r="P1890" t="s">
        <v>60</v>
      </c>
      <c r="Q1890" t="s">
        <v>1625</v>
      </c>
      <c r="R1890">
        <v>55113</v>
      </c>
      <c r="S1890">
        <v>42180</v>
      </c>
      <c r="T1890">
        <v>42180</v>
      </c>
      <c r="U1890">
        <v>1268.8064999999999</v>
      </c>
      <c r="V1890">
        <v>11</v>
      </c>
      <c r="W1890">
        <v>1838.85</v>
      </c>
      <c r="X1890">
        <v>90449</v>
      </c>
      <c r="Y1890" t="s">
        <v>3216</v>
      </c>
    </row>
    <row r="1891" spans="1:25" x14ac:dyDescent="0.2">
      <c r="A1891">
        <v>1419</v>
      </c>
      <c r="B1891" t="s">
        <v>2944</v>
      </c>
      <c r="C1891" t="s">
        <v>46</v>
      </c>
      <c r="D1891">
        <v>0.01</v>
      </c>
      <c r="E1891">
        <v>124.49</v>
      </c>
      <c r="F1891">
        <v>51.94</v>
      </c>
      <c r="G1891" t="s">
        <v>2</v>
      </c>
      <c r="H1891" t="s">
        <v>3</v>
      </c>
      <c r="I1891" t="s">
        <v>4</v>
      </c>
      <c r="J1891" t="s">
        <v>5</v>
      </c>
      <c r="K1891" t="s">
        <v>6</v>
      </c>
      <c r="L1891" t="s">
        <v>1125</v>
      </c>
      <c r="M1891">
        <v>0.63</v>
      </c>
      <c r="N1891" t="s">
        <v>8</v>
      </c>
      <c r="O1891" t="s">
        <v>28</v>
      </c>
      <c r="P1891" t="s">
        <v>29</v>
      </c>
      <c r="Q1891" t="s">
        <v>2005</v>
      </c>
      <c r="R1891">
        <v>47905</v>
      </c>
      <c r="S1891">
        <v>42180</v>
      </c>
      <c r="T1891">
        <v>42181</v>
      </c>
      <c r="U1891">
        <v>-94.674644999999998</v>
      </c>
      <c r="V1891">
        <v>18</v>
      </c>
      <c r="W1891">
        <v>2376.12</v>
      </c>
      <c r="X1891">
        <v>90540</v>
      </c>
      <c r="Y1891" t="s">
        <v>3216</v>
      </c>
    </row>
    <row r="1892" spans="1:25" x14ac:dyDescent="0.2">
      <c r="A1892">
        <v>1442</v>
      </c>
      <c r="B1892" t="s">
        <v>853</v>
      </c>
      <c r="C1892" t="s">
        <v>46</v>
      </c>
      <c r="D1892">
        <v>0.04</v>
      </c>
      <c r="E1892">
        <v>177.98</v>
      </c>
      <c r="F1892">
        <v>0.99</v>
      </c>
      <c r="G1892" t="s">
        <v>14</v>
      </c>
      <c r="H1892" t="s">
        <v>70</v>
      </c>
      <c r="I1892" t="s">
        <v>24</v>
      </c>
      <c r="J1892" t="s">
        <v>71</v>
      </c>
      <c r="K1892" t="s">
        <v>49</v>
      </c>
      <c r="L1892" t="s">
        <v>2829</v>
      </c>
      <c r="M1892">
        <v>0.56000000000000005</v>
      </c>
      <c r="N1892" t="s">
        <v>8</v>
      </c>
      <c r="O1892" t="s">
        <v>28</v>
      </c>
      <c r="P1892" t="s">
        <v>56</v>
      </c>
      <c r="Q1892" t="s">
        <v>854</v>
      </c>
      <c r="R1892">
        <v>65807</v>
      </c>
      <c r="S1892">
        <v>42180</v>
      </c>
      <c r="T1892">
        <v>42182</v>
      </c>
      <c r="U1892">
        <v>1909.8855000000001</v>
      </c>
      <c r="V1892">
        <v>15</v>
      </c>
      <c r="W1892">
        <v>2767.95</v>
      </c>
      <c r="X1892">
        <v>89076</v>
      </c>
      <c r="Y1892" t="s">
        <v>3216</v>
      </c>
    </row>
    <row r="1893" spans="1:25" x14ac:dyDescent="0.2">
      <c r="A1893">
        <v>2903</v>
      </c>
      <c r="B1893" t="s">
        <v>2945</v>
      </c>
      <c r="C1893" t="s">
        <v>46</v>
      </c>
      <c r="D1893">
        <v>0.06</v>
      </c>
      <c r="E1893">
        <v>70.89</v>
      </c>
      <c r="F1893">
        <v>89.3</v>
      </c>
      <c r="G1893" t="s">
        <v>2</v>
      </c>
      <c r="H1893" t="s">
        <v>3</v>
      </c>
      <c r="I1893" t="s">
        <v>4</v>
      </c>
      <c r="J1893" t="s">
        <v>5</v>
      </c>
      <c r="K1893" t="s">
        <v>6</v>
      </c>
      <c r="L1893" t="s">
        <v>2946</v>
      </c>
      <c r="M1893">
        <v>0.72</v>
      </c>
      <c r="N1893" t="s">
        <v>8</v>
      </c>
      <c r="O1893" t="s">
        <v>87</v>
      </c>
      <c r="P1893" t="s">
        <v>293</v>
      </c>
      <c r="Q1893" t="s">
        <v>2947</v>
      </c>
      <c r="R1893">
        <v>43068</v>
      </c>
      <c r="S1893">
        <v>42180</v>
      </c>
      <c r="T1893">
        <v>42180</v>
      </c>
      <c r="U1893">
        <v>65.077020000000005</v>
      </c>
      <c r="V1893">
        <v>6</v>
      </c>
      <c r="W1893">
        <v>364.26</v>
      </c>
      <c r="X1893">
        <v>87374</v>
      </c>
      <c r="Y1893" t="s">
        <v>3218</v>
      </c>
    </row>
    <row r="1894" spans="1:25" x14ac:dyDescent="0.2">
      <c r="A1894">
        <v>3261</v>
      </c>
      <c r="B1894" t="s">
        <v>2948</v>
      </c>
      <c r="C1894" t="s">
        <v>46</v>
      </c>
      <c r="D1894">
        <v>7.0000000000000007E-2</v>
      </c>
      <c r="E1894">
        <v>105.34</v>
      </c>
      <c r="F1894">
        <v>24.49</v>
      </c>
      <c r="G1894" t="s">
        <v>63</v>
      </c>
      <c r="H1894" t="s">
        <v>15</v>
      </c>
      <c r="I1894" t="s">
        <v>4</v>
      </c>
      <c r="J1894" t="s">
        <v>102</v>
      </c>
      <c r="K1894" t="s">
        <v>40</v>
      </c>
      <c r="L1894" t="s">
        <v>657</v>
      </c>
      <c r="M1894">
        <v>0.61</v>
      </c>
      <c r="N1894" t="s">
        <v>8</v>
      </c>
      <c r="O1894" t="s">
        <v>28</v>
      </c>
      <c r="P1894" t="s">
        <v>265</v>
      </c>
      <c r="Q1894" t="s">
        <v>2949</v>
      </c>
      <c r="R1894">
        <v>49221</v>
      </c>
      <c r="S1894">
        <v>42180</v>
      </c>
      <c r="T1894">
        <v>42181</v>
      </c>
      <c r="U1894">
        <v>710.67240000000004</v>
      </c>
      <c r="V1894">
        <v>10</v>
      </c>
      <c r="W1894">
        <v>1029.96</v>
      </c>
      <c r="X1894">
        <v>90296</v>
      </c>
      <c r="Y1894" t="s">
        <v>3216</v>
      </c>
    </row>
    <row r="1895" spans="1:25" x14ac:dyDescent="0.2">
      <c r="A1895">
        <v>2197</v>
      </c>
      <c r="B1895" t="s">
        <v>2950</v>
      </c>
      <c r="C1895" t="s">
        <v>1</v>
      </c>
      <c r="D1895">
        <v>0.08</v>
      </c>
      <c r="E1895">
        <v>100.97</v>
      </c>
      <c r="F1895">
        <v>7.18</v>
      </c>
      <c r="G1895" t="s">
        <v>14</v>
      </c>
      <c r="H1895" t="s">
        <v>3</v>
      </c>
      <c r="I1895" t="s">
        <v>16</v>
      </c>
      <c r="J1895" t="s">
        <v>17</v>
      </c>
      <c r="K1895" t="s">
        <v>49</v>
      </c>
      <c r="L1895" t="s">
        <v>2777</v>
      </c>
      <c r="M1895">
        <v>0.46</v>
      </c>
      <c r="N1895" t="s">
        <v>8</v>
      </c>
      <c r="O1895" t="s">
        <v>87</v>
      </c>
      <c r="P1895" t="s">
        <v>88</v>
      </c>
      <c r="Q1895" t="s">
        <v>1832</v>
      </c>
      <c r="R1895">
        <v>11756</v>
      </c>
      <c r="S1895">
        <v>42181</v>
      </c>
      <c r="T1895">
        <v>42182</v>
      </c>
      <c r="U1895">
        <v>126.22499999999999</v>
      </c>
      <c r="V1895">
        <v>7</v>
      </c>
      <c r="W1895">
        <v>650.25</v>
      </c>
      <c r="X1895">
        <v>89176</v>
      </c>
      <c r="Y1895" t="s">
        <v>3218</v>
      </c>
    </row>
    <row r="1896" spans="1:25" x14ac:dyDescent="0.2">
      <c r="A1896">
        <v>2197</v>
      </c>
      <c r="B1896" t="s">
        <v>2950</v>
      </c>
      <c r="C1896" t="s">
        <v>1</v>
      </c>
      <c r="D1896">
        <v>0</v>
      </c>
      <c r="E1896">
        <v>13.4</v>
      </c>
      <c r="F1896">
        <v>4.95</v>
      </c>
      <c r="G1896" t="s">
        <v>14</v>
      </c>
      <c r="H1896" t="s">
        <v>3</v>
      </c>
      <c r="I1896" t="s">
        <v>4</v>
      </c>
      <c r="J1896" t="s">
        <v>102</v>
      </c>
      <c r="K1896" t="s">
        <v>18</v>
      </c>
      <c r="L1896" t="s">
        <v>1181</v>
      </c>
      <c r="M1896">
        <v>0.37</v>
      </c>
      <c r="N1896" t="s">
        <v>8</v>
      </c>
      <c r="O1896" t="s">
        <v>87</v>
      </c>
      <c r="P1896" t="s">
        <v>88</v>
      </c>
      <c r="Q1896" t="s">
        <v>1832</v>
      </c>
      <c r="R1896">
        <v>11756</v>
      </c>
      <c r="S1896">
        <v>42181</v>
      </c>
      <c r="T1896">
        <v>42182</v>
      </c>
      <c r="U1896">
        <v>187.7628</v>
      </c>
      <c r="V1896">
        <v>19</v>
      </c>
      <c r="W1896">
        <v>272.12</v>
      </c>
      <c r="X1896">
        <v>89176</v>
      </c>
      <c r="Y1896" t="s">
        <v>3218</v>
      </c>
    </row>
    <row r="1897" spans="1:25" x14ac:dyDescent="0.2">
      <c r="A1897">
        <v>2062</v>
      </c>
      <c r="B1897" t="s">
        <v>842</v>
      </c>
      <c r="C1897" t="s">
        <v>23</v>
      </c>
      <c r="D1897">
        <v>0.04</v>
      </c>
      <c r="E1897">
        <v>291.73</v>
      </c>
      <c r="F1897">
        <v>48.8</v>
      </c>
      <c r="G1897" t="s">
        <v>2</v>
      </c>
      <c r="H1897" t="s">
        <v>70</v>
      </c>
      <c r="I1897" t="s">
        <v>4</v>
      </c>
      <c r="J1897" t="s">
        <v>85</v>
      </c>
      <c r="K1897" t="s">
        <v>33</v>
      </c>
      <c r="L1897" t="s">
        <v>86</v>
      </c>
      <c r="M1897">
        <v>0.56000000000000005</v>
      </c>
      <c r="N1897" t="s">
        <v>8</v>
      </c>
      <c r="O1897" t="s">
        <v>9</v>
      </c>
      <c r="P1897" t="s">
        <v>218</v>
      </c>
      <c r="Q1897" t="s">
        <v>844</v>
      </c>
      <c r="R1897">
        <v>23111</v>
      </c>
      <c r="S1897">
        <v>42181</v>
      </c>
      <c r="T1897">
        <v>42185</v>
      </c>
      <c r="U1897">
        <v>-115.90389999999999</v>
      </c>
      <c r="V1897">
        <v>22</v>
      </c>
      <c r="W1897">
        <v>6676.61</v>
      </c>
      <c r="X1897">
        <v>87148</v>
      </c>
      <c r="Y1897" t="s">
        <v>3215</v>
      </c>
    </row>
    <row r="1898" spans="1:25" x14ac:dyDescent="0.2">
      <c r="A1898">
        <v>2587</v>
      </c>
      <c r="B1898" t="s">
        <v>1403</v>
      </c>
      <c r="C1898" t="s">
        <v>46</v>
      </c>
      <c r="D1898">
        <v>0.02</v>
      </c>
      <c r="E1898">
        <v>22.72</v>
      </c>
      <c r="F1898">
        <v>8.99</v>
      </c>
      <c r="G1898" t="s">
        <v>14</v>
      </c>
      <c r="H1898" t="s">
        <v>47</v>
      </c>
      <c r="I1898" t="s">
        <v>4</v>
      </c>
      <c r="J1898" t="s">
        <v>102</v>
      </c>
      <c r="K1898" t="s">
        <v>18</v>
      </c>
      <c r="L1898" t="s">
        <v>304</v>
      </c>
      <c r="M1898">
        <v>0.44</v>
      </c>
      <c r="N1898" t="s">
        <v>8</v>
      </c>
      <c r="O1898" t="s">
        <v>28</v>
      </c>
      <c r="P1898" t="s">
        <v>333</v>
      </c>
      <c r="Q1898" t="s">
        <v>1405</v>
      </c>
      <c r="R1898">
        <v>54220</v>
      </c>
      <c r="S1898">
        <v>42181</v>
      </c>
      <c r="T1898">
        <v>42181</v>
      </c>
      <c r="U1898">
        <v>200.0172</v>
      </c>
      <c r="V1898">
        <v>12</v>
      </c>
      <c r="W1898">
        <v>289.88</v>
      </c>
      <c r="X1898">
        <v>91167</v>
      </c>
      <c r="Y1898" t="s">
        <v>3216</v>
      </c>
    </row>
    <row r="1899" spans="1:25" x14ac:dyDescent="0.2">
      <c r="A1899">
        <v>1380</v>
      </c>
      <c r="B1899" t="s">
        <v>2951</v>
      </c>
      <c r="C1899" t="s">
        <v>23</v>
      </c>
      <c r="D1899">
        <v>0.05</v>
      </c>
      <c r="E1899">
        <v>2.89</v>
      </c>
      <c r="F1899">
        <v>0.5</v>
      </c>
      <c r="G1899" t="s">
        <v>14</v>
      </c>
      <c r="H1899" t="s">
        <v>47</v>
      </c>
      <c r="I1899" t="s">
        <v>24</v>
      </c>
      <c r="J1899" t="s">
        <v>128</v>
      </c>
      <c r="K1899" t="s">
        <v>49</v>
      </c>
      <c r="L1899" t="s">
        <v>705</v>
      </c>
      <c r="M1899">
        <v>0.38</v>
      </c>
      <c r="N1899" t="s">
        <v>8</v>
      </c>
      <c r="O1899" t="s">
        <v>87</v>
      </c>
      <c r="P1899" t="s">
        <v>1332</v>
      </c>
      <c r="Q1899" t="s">
        <v>1853</v>
      </c>
      <c r="R1899">
        <v>3801</v>
      </c>
      <c r="S1899">
        <v>42182</v>
      </c>
      <c r="T1899">
        <v>42188</v>
      </c>
      <c r="U1899">
        <v>18.0642</v>
      </c>
      <c r="V1899">
        <v>9</v>
      </c>
      <c r="W1899">
        <v>26.18</v>
      </c>
      <c r="X1899">
        <v>88213</v>
      </c>
      <c r="Y1899" t="s">
        <v>3218</v>
      </c>
    </row>
    <row r="1900" spans="1:25" x14ac:dyDescent="0.2">
      <c r="A1900">
        <v>936</v>
      </c>
      <c r="B1900" t="s">
        <v>1203</v>
      </c>
      <c r="C1900" t="s">
        <v>46</v>
      </c>
      <c r="D1900">
        <v>0.05</v>
      </c>
      <c r="E1900">
        <v>5.98</v>
      </c>
      <c r="F1900">
        <v>5.46</v>
      </c>
      <c r="G1900" t="s">
        <v>14</v>
      </c>
      <c r="H1900" t="s">
        <v>70</v>
      </c>
      <c r="I1900" t="s">
        <v>24</v>
      </c>
      <c r="J1900" t="s">
        <v>64</v>
      </c>
      <c r="K1900" t="s">
        <v>49</v>
      </c>
      <c r="L1900" t="s">
        <v>1132</v>
      </c>
      <c r="M1900">
        <v>0.36</v>
      </c>
      <c r="N1900" t="s">
        <v>8</v>
      </c>
      <c r="O1900" t="s">
        <v>35</v>
      </c>
      <c r="P1900" t="s">
        <v>66</v>
      </c>
      <c r="Q1900" t="s">
        <v>1205</v>
      </c>
      <c r="R1900">
        <v>92374</v>
      </c>
      <c r="S1900">
        <v>42182</v>
      </c>
      <c r="T1900">
        <v>42182</v>
      </c>
      <c r="U1900">
        <v>-31.885000000000002</v>
      </c>
      <c r="V1900">
        <v>17</v>
      </c>
      <c r="W1900">
        <v>104.95</v>
      </c>
      <c r="X1900">
        <v>90589</v>
      </c>
      <c r="Y1900" t="s">
        <v>3217</v>
      </c>
    </row>
    <row r="1901" spans="1:25" x14ac:dyDescent="0.2">
      <c r="A1901">
        <v>937</v>
      </c>
      <c r="B1901" t="s">
        <v>2952</v>
      </c>
      <c r="C1901" t="s">
        <v>46</v>
      </c>
      <c r="D1901">
        <v>0.01</v>
      </c>
      <c r="E1901">
        <v>65.989999999999995</v>
      </c>
      <c r="F1901">
        <v>3.99</v>
      </c>
      <c r="G1901" t="s">
        <v>14</v>
      </c>
      <c r="H1901" t="s">
        <v>70</v>
      </c>
      <c r="I1901" t="s">
        <v>16</v>
      </c>
      <c r="J1901" t="s">
        <v>111</v>
      </c>
      <c r="K1901" t="s">
        <v>49</v>
      </c>
      <c r="L1901" t="s">
        <v>1610</v>
      </c>
      <c r="M1901">
        <v>0.59</v>
      </c>
      <c r="N1901" t="s">
        <v>8</v>
      </c>
      <c r="O1901" t="s">
        <v>35</v>
      </c>
      <c r="P1901" t="s">
        <v>66</v>
      </c>
      <c r="Q1901" t="s">
        <v>935</v>
      </c>
      <c r="R1901">
        <v>90278</v>
      </c>
      <c r="S1901">
        <v>42182</v>
      </c>
      <c r="T1901">
        <v>42183</v>
      </c>
      <c r="U1901">
        <v>-95.210499999999996</v>
      </c>
      <c r="V1901">
        <v>3</v>
      </c>
      <c r="W1901">
        <v>166.59</v>
      </c>
      <c r="X1901">
        <v>90589</v>
      </c>
      <c r="Y1901" t="s">
        <v>3217</v>
      </c>
    </row>
    <row r="1902" spans="1:25" x14ac:dyDescent="0.2">
      <c r="A1902">
        <v>2617</v>
      </c>
      <c r="B1902" t="s">
        <v>2953</v>
      </c>
      <c r="C1902" t="s">
        <v>46</v>
      </c>
      <c r="D1902">
        <v>0.1</v>
      </c>
      <c r="E1902">
        <v>3.25</v>
      </c>
      <c r="F1902">
        <v>49</v>
      </c>
      <c r="G1902" t="s">
        <v>14</v>
      </c>
      <c r="H1902" t="s">
        <v>70</v>
      </c>
      <c r="I1902" t="s">
        <v>24</v>
      </c>
      <c r="J1902" t="s">
        <v>71</v>
      </c>
      <c r="K1902" t="s">
        <v>40</v>
      </c>
      <c r="L1902" t="s">
        <v>2695</v>
      </c>
      <c r="M1902">
        <v>0.56000000000000005</v>
      </c>
      <c r="N1902" t="s">
        <v>8</v>
      </c>
      <c r="O1902" t="s">
        <v>28</v>
      </c>
      <c r="P1902" t="s">
        <v>1047</v>
      </c>
      <c r="Q1902" t="s">
        <v>2954</v>
      </c>
      <c r="R1902">
        <v>57401</v>
      </c>
      <c r="S1902">
        <v>42182</v>
      </c>
      <c r="T1902">
        <v>42183</v>
      </c>
      <c r="U1902">
        <v>-286.245</v>
      </c>
      <c r="V1902">
        <v>6</v>
      </c>
      <c r="W1902">
        <v>40.69</v>
      </c>
      <c r="X1902">
        <v>91496</v>
      </c>
      <c r="Y1902" t="s">
        <v>3216</v>
      </c>
    </row>
    <row r="1903" spans="1:25" x14ac:dyDescent="0.2">
      <c r="A1903">
        <v>2987</v>
      </c>
      <c r="B1903" t="s">
        <v>2955</v>
      </c>
      <c r="C1903" t="s">
        <v>1</v>
      </c>
      <c r="D1903">
        <v>0.09</v>
      </c>
      <c r="E1903">
        <v>100.98</v>
      </c>
      <c r="F1903">
        <v>35.840000000000003</v>
      </c>
      <c r="G1903" t="s">
        <v>2</v>
      </c>
      <c r="H1903" t="s">
        <v>47</v>
      </c>
      <c r="I1903" t="s">
        <v>4</v>
      </c>
      <c r="J1903" t="s">
        <v>93</v>
      </c>
      <c r="K1903" t="s">
        <v>6</v>
      </c>
      <c r="L1903" t="s">
        <v>94</v>
      </c>
      <c r="M1903">
        <v>0.62</v>
      </c>
      <c r="N1903" t="s">
        <v>8</v>
      </c>
      <c r="O1903" t="s">
        <v>28</v>
      </c>
      <c r="P1903" t="s">
        <v>189</v>
      </c>
      <c r="Q1903" t="s">
        <v>2956</v>
      </c>
      <c r="R1903">
        <v>50265</v>
      </c>
      <c r="S1903">
        <v>42183</v>
      </c>
      <c r="T1903">
        <v>42183</v>
      </c>
      <c r="U1903">
        <v>-103.624</v>
      </c>
      <c r="V1903">
        <v>17</v>
      </c>
      <c r="W1903">
        <v>1700.38</v>
      </c>
      <c r="X1903">
        <v>91180</v>
      </c>
      <c r="Y1903" t="s">
        <v>3216</v>
      </c>
    </row>
    <row r="1904" spans="1:25" x14ac:dyDescent="0.2">
      <c r="A1904">
        <v>2987</v>
      </c>
      <c r="B1904" t="s">
        <v>2955</v>
      </c>
      <c r="C1904" t="s">
        <v>1</v>
      </c>
      <c r="D1904">
        <v>0.1</v>
      </c>
      <c r="E1904">
        <v>5.78</v>
      </c>
      <c r="F1904">
        <v>7.96</v>
      </c>
      <c r="G1904" t="s">
        <v>14</v>
      </c>
      <c r="H1904" t="s">
        <v>47</v>
      </c>
      <c r="I1904" t="s">
        <v>24</v>
      </c>
      <c r="J1904" t="s">
        <v>64</v>
      </c>
      <c r="K1904" t="s">
        <v>49</v>
      </c>
      <c r="L1904" t="s">
        <v>2957</v>
      </c>
      <c r="M1904">
        <v>0.36</v>
      </c>
      <c r="N1904" t="s">
        <v>8</v>
      </c>
      <c r="O1904" t="s">
        <v>28</v>
      </c>
      <c r="P1904" t="s">
        <v>189</v>
      </c>
      <c r="Q1904" t="s">
        <v>2956</v>
      </c>
      <c r="R1904">
        <v>50265</v>
      </c>
      <c r="S1904">
        <v>42183</v>
      </c>
      <c r="T1904">
        <v>42183</v>
      </c>
      <c r="U1904">
        <v>-57.823999999999998</v>
      </c>
      <c r="V1904">
        <v>6</v>
      </c>
      <c r="W1904">
        <v>35.96</v>
      </c>
      <c r="X1904">
        <v>91180</v>
      </c>
      <c r="Y1904" t="s">
        <v>3216</v>
      </c>
    </row>
    <row r="1905" spans="1:25" x14ac:dyDescent="0.2">
      <c r="A1905">
        <v>3209</v>
      </c>
      <c r="B1905" t="s">
        <v>2958</v>
      </c>
      <c r="C1905" t="s">
        <v>1</v>
      </c>
      <c r="D1905">
        <v>0.03</v>
      </c>
      <c r="E1905">
        <v>4.9800000000000004</v>
      </c>
      <c r="F1905">
        <v>4.62</v>
      </c>
      <c r="G1905" t="s">
        <v>63</v>
      </c>
      <c r="H1905" t="s">
        <v>70</v>
      </c>
      <c r="I1905" t="s">
        <v>16</v>
      </c>
      <c r="J1905" t="s">
        <v>17</v>
      </c>
      <c r="K1905" t="s">
        <v>18</v>
      </c>
      <c r="L1905" t="s">
        <v>1197</v>
      </c>
      <c r="M1905">
        <v>0.64</v>
      </c>
      <c r="N1905" t="s">
        <v>8</v>
      </c>
      <c r="O1905" t="s">
        <v>35</v>
      </c>
      <c r="P1905" t="s">
        <v>66</v>
      </c>
      <c r="Q1905" t="s">
        <v>2959</v>
      </c>
      <c r="R1905">
        <v>90210</v>
      </c>
      <c r="S1905">
        <v>42183</v>
      </c>
      <c r="T1905">
        <v>42184</v>
      </c>
      <c r="U1905">
        <v>-30.45</v>
      </c>
      <c r="V1905">
        <v>8</v>
      </c>
      <c r="W1905">
        <v>44.24</v>
      </c>
      <c r="X1905">
        <v>90739</v>
      </c>
      <c r="Y1905" t="s">
        <v>3217</v>
      </c>
    </row>
    <row r="1906" spans="1:25" x14ac:dyDescent="0.2">
      <c r="A1906">
        <v>1357</v>
      </c>
      <c r="B1906" t="s">
        <v>2726</v>
      </c>
      <c r="C1906" t="s">
        <v>13</v>
      </c>
      <c r="D1906">
        <v>7.0000000000000007E-2</v>
      </c>
      <c r="E1906">
        <v>119.99</v>
      </c>
      <c r="F1906">
        <v>16.8</v>
      </c>
      <c r="G1906" t="s">
        <v>2</v>
      </c>
      <c r="H1906" t="s">
        <v>47</v>
      </c>
      <c r="I1906" t="s">
        <v>16</v>
      </c>
      <c r="J1906" t="s">
        <v>32</v>
      </c>
      <c r="K1906" t="s">
        <v>6</v>
      </c>
      <c r="L1906" t="s">
        <v>2960</v>
      </c>
      <c r="M1906">
        <v>0.35</v>
      </c>
      <c r="N1906" t="s">
        <v>8</v>
      </c>
      <c r="O1906" t="s">
        <v>28</v>
      </c>
      <c r="P1906" t="s">
        <v>163</v>
      </c>
      <c r="Q1906" t="s">
        <v>2727</v>
      </c>
      <c r="R1906">
        <v>78596</v>
      </c>
      <c r="S1906">
        <v>42183</v>
      </c>
      <c r="T1906">
        <v>42185</v>
      </c>
      <c r="U1906">
        <v>1206.5961</v>
      </c>
      <c r="V1906">
        <v>15</v>
      </c>
      <c r="W1906">
        <v>1748.69</v>
      </c>
      <c r="X1906">
        <v>88185</v>
      </c>
      <c r="Y1906" t="s">
        <v>3216</v>
      </c>
    </row>
    <row r="1907" spans="1:25" x14ac:dyDescent="0.2">
      <c r="A1907">
        <v>1733</v>
      </c>
      <c r="B1907" t="s">
        <v>1977</v>
      </c>
      <c r="C1907" t="s">
        <v>13</v>
      </c>
      <c r="D1907">
        <v>0.02</v>
      </c>
      <c r="E1907">
        <v>30.98</v>
      </c>
      <c r="F1907">
        <v>17.079999999999998</v>
      </c>
      <c r="G1907" t="s">
        <v>14</v>
      </c>
      <c r="H1907" t="s">
        <v>3</v>
      </c>
      <c r="I1907" t="s">
        <v>24</v>
      </c>
      <c r="J1907" t="s">
        <v>64</v>
      </c>
      <c r="K1907" t="s">
        <v>49</v>
      </c>
      <c r="L1907" t="s">
        <v>2961</v>
      </c>
      <c r="M1907">
        <v>0.4</v>
      </c>
      <c r="N1907" t="s">
        <v>8</v>
      </c>
      <c r="O1907" t="s">
        <v>87</v>
      </c>
      <c r="P1907" t="s">
        <v>350</v>
      </c>
      <c r="Q1907" t="s">
        <v>42</v>
      </c>
      <c r="R1907">
        <v>20012</v>
      </c>
      <c r="S1907">
        <v>42183</v>
      </c>
      <c r="T1907">
        <v>42184</v>
      </c>
      <c r="U1907">
        <v>-32.28</v>
      </c>
      <c r="V1907">
        <v>13</v>
      </c>
      <c r="W1907">
        <v>438.25</v>
      </c>
      <c r="X1907">
        <v>59937</v>
      </c>
      <c r="Y1907" t="s">
        <v>3218</v>
      </c>
    </row>
    <row r="1908" spans="1:25" x14ac:dyDescent="0.2">
      <c r="A1908">
        <v>1735</v>
      </c>
      <c r="B1908" t="s">
        <v>2962</v>
      </c>
      <c r="C1908" t="s">
        <v>13</v>
      </c>
      <c r="D1908">
        <v>0.02</v>
      </c>
      <c r="E1908">
        <v>30.98</v>
      </c>
      <c r="F1908">
        <v>17.079999999999998</v>
      </c>
      <c r="G1908" t="s">
        <v>14</v>
      </c>
      <c r="H1908" t="s">
        <v>3</v>
      </c>
      <c r="I1908" t="s">
        <v>24</v>
      </c>
      <c r="J1908" t="s">
        <v>64</v>
      </c>
      <c r="K1908" t="s">
        <v>49</v>
      </c>
      <c r="L1908" t="s">
        <v>2961</v>
      </c>
      <c r="M1908">
        <v>0.4</v>
      </c>
      <c r="N1908" t="s">
        <v>8</v>
      </c>
      <c r="O1908" t="s">
        <v>87</v>
      </c>
      <c r="P1908" t="s">
        <v>88</v>
      </c>
      <c r="Q1908" t="s">
        <v>2963</v>
      </c>
      <c r="R1908">
        <v>11550</v>
      </c>
      <c r="S1908">
        <v>42183</v>
      </c>
      <c r="T1908">
        <v>42184</v>
      </c>
      <c r="U1908">
        <v>-16.14</v>
      </c>
      <c r="V1908">
        <v>3</v>
      </c>
      <c r="W1908">
        <v>101.13</v>
      </c>
      <c r="X1908">
        <v>88444</v>
      </c>
      <c r="Y1908" t="s">
        <v>3218</v>
      </c>
    </row>
    <row r="1909" spans="1:25" x14ac:dyDescent="0.2">
      <c r="A1909">
        <v>1191</v>
      </c>
      <c r="B1909" t="s">
        <v>2964</v>
      </c>
      <c r="C1909" t="s">
        <v>23</v>
      </c>
      <c r="D1909">
        <v>0.03</v>
      </c>
      <c r="E1909">
        <v>28.53</v>
      </c>
      <c r="F1909">
        <v>1.49</v>
      </c>
      <c r="G1909" t="s">
        <v>14</v>
      </c>
      <c r="H1909" t="s">
        <v>3</v>
      </c>
      <c r="I1909" t="s">
        <v>24</v>
      </c>
      <c r="J1909" t="s">
        <v>48</v>
      </c>
      <c r="K1909" t="s">
        <v>49</v>
      </c>
      <c r="L1909" t="s">
        <v>1808</v>
      </c>
      <c r="M1909">
        <v>0.38</v>
      </c>
      <c r="N1909" t="s">
        <v>8</v>
      </c>
      <c r="O1909" t="s">
        <v>87</v>
      </c>
      <c r="P1909" t="s">
        <v>224</v>
      </c>
      <c r="Q1909" t="s">
        <v>2965</v>
      </c>
      <c r="R1909">
        <v>6050</v>
      </c>
      <c r="S1909">
        <v>42183</v>
      </c>
      <c r="T1909">
        <v>42186</v>
      </c>
      <c r="U1909">
        <v>59.4405</v>
      </c>
      <c r="V1909">
        <v>3</v>
      </c>
      <c r="W1909">
        <v>88.84</v>
      </c>
      <c r="X1909">
        <v>87587</v>
      </c>
      <c r="Y1909" t="s">
        <v>3218</v>
      </c>
    </row>
    <row r="1910" spans="1:25" x14ac:dyDescent="0.2">
      <c r="A1910">
        <v>1193</v>
      </c>
      <c r="B1910" t="s">
        <v>1327</v>
      </c>
      <c r="C1910" t="s">
        <v>23</v>
      </c>
      <c r="D1910">
        <v>0.09</v>
      </c>
      <c r="E1910">
        <v>49.99</v>
      </c>
      <c r="F1910">
        <v>19.989999999999998</v>
      </c>
      <c r="G1910" t="s">
        <v>14</v>
      </c>
      <c r="H1910" t="s">
        <v>3</v>
      </c>
      <c r="I1910" t="s">
        <v>16</v>
      </c>
      <c r="J1910" t="s">
        <v>17</v>
      </c>
      <c r="K1910" t="s">
        <v>49</v>
      </c>
      <c r="L1910" t="s">
        <v>1264</v>
      </c>
      <c r="M1910">
        <v>0.41</v>
      </c>
      <c r="N1910" t="s">
        <v>8</v>
      </c>
      <c r="O1910" t="s">
        <v>87</v>
      </c>
      <c r="P1910" t="s">
        <v>350</v>
      </c>
      <c r="Q1910" t="s">
        <v>42</v>
      </c>
      <c r="R1910">
        <v>20016</v>
      </c>
      <c r="S1910">
        <v>42183</v>
      </c>
      <c r="T1910">
        <v>42185</v>
      </c>
      <c r="U1910">
        <v>-17.03</v>
      </c>
      <c r="V1910">
        <v>48</v>
      </c>
      <c r="W1910">
        <v>2373.3200000000002</v>
      </c>
      <c r="X1910">
        <v>11206</v>
      </c>
      <c r="Y1910" t="s">
        <v>3218</v>
      </c>
    </row>
    <row r="1911" spans="1:25" x14ac:dyDescent="0.2">
      <c r="A1911">
        <v>1193</v>
      </c>
      <c r="B1911" t="s">
        <v>1327</v>
      </c>
      <c r="C1911" t="s">
        <v>23</v>
      </c>
      <c r="D1911">
        <v>0.03</v>
      </c>
      <c r="E1911">
        <v>28.53</v>
      </c>
      <c r="F1911">
        <v>1.49</v>
      </c>
      <c r="G1911" t="s">
        <v>14</v>
      </c>
      <c r="H1911" t="s">
        <v>3</v>
      </c>
      <c r="I1911" t="s">
        <v>24</v>
      </c>
      <c r="J1911" t="s">
        <v>48</v>
      </c>
      <c r="K1911" t="s">
        <v>49</v>
      </c>
      <c r="L1911" t="s">
        <v>1808</v>
      </c>
      <c r="M1911">
        <v>0.38</v>
      </c>
      <c r="N1911" t="s">
        <v>8</v>
      </c>
      <c r="O1911" t="s">
        <v>87</v>
      </c>
      <c r="P1911" t="s">
        <v>350</v>
      </c>
      <c r="Q1911" t="s">
        <v>42</v>
      </c>
      <c r="R1911">
        <v>20016</v>
      </c>
      <c r="S1911">
        <v>42183</v>
      </c>
      <c r="T1911">
        <v>42186</v>
      </c>
      <c r="U1911">
        <v>39.627000000000002</v>
      </c>
      <c r="V1911">
        <v>11</v>
      </c>
      <c r="W1911">
        <v>325.73</v>
      </c>
      <c r="X1911">
        <v>11206</v>
      </c>
      <c r="Y1911" t="s">
        <v>3218</v>
      </c>
    </row>
    <row r="1912" spans="1:25" x14ac:dyDescent="0.2">
      <c r="A1912">
        <v>1203</v>
      </c>
      <c r="B1912" t="s">
        <v>2966</v>
      </c>
      <c r="C1912" t="s">
        <v>23</v>
      </c>
      <c r="D1912">
        <v>0.09</v>
      </c>
      <c r="E1912">
        <v>49.99</v>
      </c>
      <c r="F1912">
        <v>19.989999999999998</v>
      </c>
      <c r="G1912" t="s">
        <v>14</v>
      </c>
      <c r="H1912" t="s">
        <v>3</v>
      </c>
      <c r="I1912" t="s">
        <v>16</v>
      </c>
      <c r="J1912" t="s">
        <v>17</v>
      </c>
      <c r="K1912" t="s">
        <v>49</v>
      </c>
      <c r="L1912" t="s">
        <v>1264</v>
      </c>
      <c r="M1912">
        <v>0.41</v>
      </c>
      <c r="N1912" t="s">
        <v>8</v>
      </c>
      <c r="O1912" t="s">
        <v>87</v>
      </c>
      <c r="P1912" t="s">
        <v>560</v>
      </c>
      <c r="Q1912" t="s">
        <v>561</v>
      </c>
      <c r="R1912">
        <v>2920</v>
      </c>
      <c r="S1912">
        <v>42183</v>
      </c>
      <c r="T1912">
        <v>42185</v>
      </c>
      <c r="U1912">
        <v>-8.5150000000000006</v>
      </c>
      <c r="V1912">
        <v>12</v>
      </c>
      <c r="W1912">
        <v>593.33000000000004</v>
      </c>
      <c r="X1912">
        <v>87587</v>
      </c>
      <c r="Y1912" t="s">
        <v>3218</v>
      </c>
    </row>
    <row r="1913" spans="1:25" x14ac:dyDescent="0.2">
      <c r="A1913">
        <v>2801</v>
      </c>
      <c r="B1913" t="s">
        <v>2967</v>
      </c>
      <c r="C1913" t="s">
        <v>23</v>
      </c>
      <c r="D1913">
        <v>0</v>
      </c>
      <c r="E1913">
        <v>17.52</v>
      </c>
      <c r="F1913">
        <v>8.17</v>
      </c>
      <c r="G1913" t="s">
        <v>14</v>
      </c>
      <c r="H1913" t="s">
        <v>47</v>
      </c>
      <c r="I1913" t="s">
        <v>24</v>
      </c>
      <c r="J1913" t="s">
        <v>71</v>
      </c>
      <c r="K1913" t="s">
        <v>120</v>
      </c>
      <c r="L1913" t="s">
        <v>2968</v>
      </c>
      <c r="M1913">
        <v>0.5</v>
      </c>
      <c r="N1913" t="s">
        <v>8</v>
      </c>
      <c r="O1913" t="s">
        <v>35</v>
      </c>
      <c r="P1913" t="s">
        <v>564</v>
      </c>
      <c r="Q1913" t="s">
        <v>1694</v>
      </c>
      <c r="R1913">
        <v>85224</v>
      </c>
      <c r="S1913">
        <v>42183</v>
      </c>
      <c r="T1913">
        <v>42188</v>
      </c>
      <c r="U1913">
        <v>52.764000000000003</v>
      </c>
      <c r="V1913">
        <v>15</v>
      </c>
      <c r="W1913">
        <v>284.33999999999997</v>
      </c>
      <c r="X1913">
        <v>91049</v>
      </c>
      <c r="Y1913" t="s">
        <v>3217</v>
      </c>
    </row>
    <row r="1914" spans="1:25" x14ac:dyDescent="0.2">
      <c r="A1914">
        <v>3226</v>
      </c>
      <c r="B1914" t="s">
        <v>477</v>
      </c>
      <c r="C1914" t="s">
        <v>92</v>
      </c>
      <c r="D1914">
        <v>0.06</v>
      </c>
      <c r="E1914">
        <v>22.24</v>
      </c>
      <c r="F1914">
        <v>1.99</v>
      </c>
      <c r="G1914" t="s">
        <v>14</v>
      </c>
      <c r="H1914" t="s">
        <v>3</v>
      </c>
      <c r="I1914" t="s">
        <v>16</v>
      </c>
      <c r="J1914" t="s">
        <v>17</v>
      </c>
      <c r="K1914" t="s">
        <v>18</v>
      </c>
      <c r="L1914" t="s">
        <v>2969</v>
      </c>
      <c r="M1914">
        <v>0.43</v>
      </c>
      <c r="N1914" t="s">
        <v>8</v>
      </c>
      <c r="O1914" t="s">
        <v>9</v>
      </c>
      <c r="P1914" t="s">
        <v>376</v>
      </c>
      <c r="Q1914" t="s">
        <v>479</v>
      </c>
      <c r="R1914">
        <v>37075</v>
      </c>
      <c r="S1914">
        <v>42183</v>
      </c>
      <c r="T1914">
        <v>42185</v>
      </c>
      <c r="U1914">
        <v>95.388000000000005</v>
      </c>
      <c r="V1914">
        <v>12</v>
      </c>
      <c r="W1914">
        <v>255.88</v>
      </c>
      <c r="X1914">
        <v>86509</v>
      </c>
      <c r="Y1914" t="s">
        <v>3215</v>
      </c>
    </row>
    <row r="1915" spans="1:25" x14ac:dyDescent="0.2">
      <c r="A1915">
        <v>2448</v>
      </c>
      <c r="B1915" t="s">
        <v>2970</v>
      </c>
      <c r="C1915" t="s">
        <v>13</v>
      </c>
      <c r="D1915">
        <v>0.09</v>
      </c>
      <c r="E1915">
        <v>6.48</v>
      </c>
      <c r="F1915">
        <v>7.03</v>
      </c>
      <c r="G1915" t="s">
        <v>14</v>
      </c>
      <c r="H1915" t="s">
        <v>15</v>
      </c>
      <c r="I1915" t="s">
        <v>24</v>
      </c>
      <c r="J1915" t="s">
        <v>64</v>
      </c>
      <c r="K1915" t="s">
        <v>49</v>
      </c>
      <c r="L1915" t="s">
        <v>2499</v>
      </c>
      <c r="M1915">
        <v>0.37</v>
      </c>
      <c r="N1915" t="s">
        <v>8</v>
      </c>
      <c r="O1915" t="s">
        <v>28</v>
      </c>
      <c r="P1915" t="s">
        <v>60</v>
      </c>
      <c r="Q1915" t="s">
        <v>135</v>
      </c>
      <c r="R1915">
        <v>55410</v>
      </c>
      <c r="S1915">
        <v>42184</v>
      </c>
      <c r="T1915">
        <v>42186</v>
      </c>
      <c r="U1915">
        <v>-126.208</v>
      </c>
      <c r="V1915">
        <v>16</v>
      </c>
      <c r="W1915">
        <v>96.96</v>
      </c>
      <c r="X1915">
        <v>87790</v>
      </c>
      <c r="Y1915" t="s">
        <v>3216</v>
      </c>
    </row>
    <row r="1916" spans="1:25" x14ac:dyDescent="0.2">
      <c r="A1916">
        <v>3374</v>
      </c>
      <c r="B1916" t="s">
        <v>2718</v>
      </c>
      <c r="C1916" t="s">
        <v>13</v>
      </c>
      <c r="D1916">
        <v>0.05</v>
      </c>
      <c r="E1916">
        <v>73.98</v>
      </c>
      <c r="F1916">
        <v>12.14</v>
      </c>
      <c r="G1916" t="s">
        <v>14</v>
      </c>
      <c r="H1916" t="s">
        <v>47</v>
      </c>
      <c r="I1916" t="s">
        <v>16</v>
      </c>
      <c r="J1916" t="s">
        <v>17</v>
      </c>
      <c r="K1916" t="s">
        <v>49</v>
      </c>
      <c r="L1916" t="s">
        <v>709</v>
      </c>
      <c r="M1916">
        <v>0.67</v>
      </c>
      <c r="N1916" t="s">
        <v>8</v>
      </c>
      <c r="O1916" t="s">
        <v>87</v>
      </c>
      <c r="P1916" t="s">
        <v>394</v>
      </c>
      <c r="Q1916" t="s">
        <v>2719</v>
      </c>
      <c r="R1916">
        <v>21113</v>
      </c>
      <c r="S1916">
        <v>42184</v>
      </c>
      <c r="T1916">
        <v>42185</v>
      </c>
      <c r="U1916">
        <v>-1.9039999999999999</v>
      </c>
      <c r="V1916">
        <v>8</v>
      </c>
      <c r="W1916">
        <v>600.4</v>
      </c>
      <c r="X1916">
        <v>87474</v>
      </c>
      <c r="Y1916" t="s">
        <v>3218</v>
      </c>
    </row>
    <row r="1917" spans="1:25" x14ac:dyDescent="0.2">
      <c r="A1917">
        <v>3374</v>
      </c>
      <c r="B1917" t="s">
        <v>2718</v>
      </c>
      <c r="C1917" t="s">
        <v>13</v>
      </c>
      <c r="D1917">
        <v>0</v>
      </c>
      <c r="E1917">
        <v>5.98</v>
      </c>
      <c r="F1917">
        <v>7.15</v>
      </c>
      <c r="G1917" t="s">
        <v>14</v>
      </c>
      <c r="H1917" t="s">
        <v>47</v>
      </c>
      <c r="I1917" t="s">
        <v>24</v>
      </c>
      <c r="J1917" t="s">
        <v>64</v>
      </c>
      <c r="K1917" t="s">
        <v>49</v>
      </c>
      <c r="L1917" t="s">
        <v>2514</v>
      </c>
      <c r="M1917">
        <v>0.36</v>
      </c>
      <c r="N1917" t="s">
        <v>8</v>
      </c>
      <c r="O1917" t="s">
        <v>87</v>
      </c>
      <c r="P1917" t="s">
        <v>394</v>
      </c>
      <c r="Q1917" t="s">
        <v>2719</v>
      </c>
      <c r="R1917">
        <v>21113</v>
      </c>
      <c r="S1917">
        <v>42184</v>
      </c>
      <c r="T1917">
        <v>42186</v>
      </c>
      <c r="U1917">
        <v>-37.048000000000002</v>
      </c>
      <c r="V1917">
        <v>5</v>
      </c>
      <c r="W1917">
        <v>34.25</v>
      </c>
      <c r="X1917">
        <v>87474</v>
      </c>
      <c r="Y1917" t="s">
        <v>3218</v>
      </c>
    </row>
    <row r="1918" spans="1:25" x14ac:dyDescent="0.2">
      <c r="A1918">
        <v>3374</v>
      </c>
      <c r="B1918" t="s">
        <v>2718</v>
      </c>
      <c r="C1918" t="s">
        <v>13</v>
      </c>
      <c r="D1918">
        <v>0.09</v>
      </c>
      <c r="E1918">
        <v>3.57</v>
      </c>
      <c r="F1918">
        <v>4.17</v>
      </c>
      <c r="G1918" t="s">
        <v>14</v>
      </c>
      <c r="H1918" t="s">
        <v>47</v>
      </c>
      <c r="I1918" t="s">
        <v>24</v>
      </c>
      <c r="J1918" t="s">
        <v>25</v>
      </c>
      <c r="K1918" t="s">
        <v>18</v>
      </c>
      <c r="L1918" t="s">
        <v>768</v>
      </c>
      <c r="M1918">
        <v>0.59</v>
      </c>
      <c r="N1918" t="s">
        <v>8</v>
      </c>
      <c r="O1918" t="s">
        <v>87</v>
      </c>
      <c r="P1918" t="s">
        <v>394</v>
      </c>
      <c r="Q1918" t="s">
        <v>2719</v>
      </c>
      <c r="R1918">
        <v>21113</v>
      </c>
      <c r="S1918">
        <v>42184</v>
      </c>
      <c r="T1918">
        <v>42186</v>
      </c>
      <c r="U1918">
        <v>-56.887999999999998</v>
      </c>
      <c r="V1918">
        <v>9</v>
      </c>
      <c r="W1918">
        <v>31.45</v>
      </c>
      <c r="X1918">
        <v>87474</v>
      </c>
      <c r="Y1918" t="s">
        <v>3218</v>
      </c>
    </row>
    <row r="1919" spans="1:25" x14ac:dyDescent="0.2">
      <c r="A1919">
        <v>1502</v>
      </c>
      <c r="B1919" t="s">
        <v>2413</v>
      </c>
      <c r="C1919" t="s">
        <v>23</v>
      </c>
      <c r="D1919">
        <v>0.08</v>
      </c>
      <c r="E1919">
        <v>5.84</v>
      </c>
      <c r="F1919">
        <v>1</v>
      </c>
      <c r="G1919" t="s">
        <v>63</v>
      </c>
      <c r="H1919" t="s">
        <v>3</v>
      </c>
      <c r="I1919" t="s">
        <v>24</v>
      </c>
      <c r="J1919" t="s">
        <v>25</v>
      </c>
      <c r="K1919" t="s">
        <v>26</v>
      </c>
      <c r="L1919" t="s">
        <v>2971</v>
      </c>
      <c r="M1919">
        <v>0.38</v>
      </c>
      <c r="N1919" t="s">
        <v>8</v>
      </c>
      <c r="O1919" t="s">
        <v>9</v>
      </c>
      <c r="P1919" t="s">
        <v>99</v>
      </c>
      <c r="Q1919" t="s">
        <v>2414</v>
      </c>
      <c r="R1919">
        <v>33065</v>
      </c>
      <c r="S1919">
        <v>42184</v>
      </c>
      <c r="T1919">
        <v>42188</v>
      </c>
      <c r="U1919">
        <v>731.92200000000003</v>
      </c>
      <c r="V1919">
        <v>11</v>
      </c>
      <c r="W1919">
        <v>61.39</v>
      </c>
      <c r="X1919">
        <v>89194</v>
      </c>
      <c r="Y1919" t="s">
        <v>3215</v>
      </c>
    </row>
    <row r="1920" spans="1:25" x14ac:dyDescent="0.2">
      <c r="A1920">
        <v>1502</v>
      </c>
      <c r="B1920" t="s">
        <v>2413</v>
      </c>
      <c r="C1920" t="s">
        <v>23</v>
      </c>
      <c r="D1920">
        <v>0</v>
      </c>
      <c r="E1920">
        <v>205.99</v>
      </c>
      <c r="F1920">
        <v>8.99</v>
      </c>
      <c r="G1920" t="s">
        <v>14</v>
      </c>
      <c r="H1920" t="s">
        <v>3</v>
      </c>
      <c r="I1920" t="s">
        <v>16</v>
      </c>
      <c r="J1920" t="s">
        <v>111</v>
      </c>
      <c r="K1920" t="s">
        <v>49</v>
      </c>
      <c r="L1920" t="s">
        <v>1008</v>
      </c>
      <c r="M1920">
        <v>0.6</v>
      </c>
      <c r="N1920" t="s">
        <v>8</v>
      </c>
      <c r="O1920" t="s">
        <v>9</v>
      </c>
      <c r="P1920" t="s">
        <v>99</v>
      </c>
      <c r="Q1920" t="s">
        <v>2414</v>
      </c>
      <c r="R1920">
        <v>33065</v>
      </c>
      <c r="S1920">
        <v>42184</v>
      </c>
      <c r="T1920">
        <v>42187</v>
      </c>
      <c r="U1920">
        <v>186.55799999999999</v>
      </c>
      <c r="V1920">
        <v>13</v>
      </c>
      <c r="W1920">
        <v>2435.52</v>
      </c>
      <c r="X1920">
        <v>89194</v>
      </c>
      <c r="Y1920" t="s">
        <v>3215</v>
      </c>
    </row>
    <row r="1921" spans="1:25" x14ac:dyDescent="0.2">
      <c r="A1921">
        <v>1109</v>
      </c>
      <c r="B1921" t="s">
        <v>2972</v>
      </c>
      <c r="C1921" t="s">
        <v>92</v>
      </c>
      <c r="D1921">
        <v>0.08</v>
      </c>
      <c r="E1921">
        <v>8.3699999999999992</v>
      </c>
      <c r="F1921">
        <v>10.16</v>
      </c>
      <c r="G1921" t="s">
        <v>14</v>
      </c>
      <c r="H1921" t="s">
        <v>15</v>
      </c>
      <c r="I1921" t="s">
        <v>4</v>
      </c>
      <c r="J1921" t="s">
        <v>102</v>
      </c>
      <c r="K1921" t="s">
        <v>40</v>
      </c>
      <c r="L1921" t="s">
        <v>1548</v>
      </c>
      <c r="M1921">
        <v>0.59</v>
      </c>
      <c r="N1921" t="s">
        <v>8</v>
      </c>
      <c r="O1921" t="s">
        <v>28</v>
      </c>
      <c r="P1921" t="s">
        <v>163</v>
      </c>
      <c r="Q1921" t="s">
        <v>2973</v>
      </c>
      <c r="R1921">
        <v>78041</v>
      </c>
      <c r="S1921">
        <v>42184</v>
      </c>
      <c r="T1921">
        <v>42184</v>
      </c>
      <c r="U1921">
        <v>-169.232</v>
      </c>
      <c r="V1921">
        <v>13</v>
      </c>
      <c r="W1921">
        <v>108.99</v>
      </c>
      <c r="X1921">
        <v>86410</v>
      </c>
      <c r="Y1921" t="s">
        <v>3216</v>
      </c>
    </row>
    <row r="1922" spans="1:25" x14ac:dyDescent="0.2">
      <c r="A1922">
        <v>1183</v>
      </c>
      <c r="B1922" t="s">
        <v>2974</v>
      </c>
      <c r="C1922" t="s">
        <v>46</v>
      </c>
      <c r="D1922">
        <v>0.04</v>
      </c>
      <c r="E1922">
        <v>35.99</v>
      </c>
      <c r="F1922">
        <v>3.3</v>
      </c>
      <c r="G1922" t="s">
        <v>14</v>
      </c>
      <c r="H1922" t="s">
        <v>47</v>
      </c>
      <c r="I1922" t="s">
        <v>16</v>
      </c>
      <c r="J1922" t="s">
        <v>111</v>
      </c>
      <c r="K1922" t="s">
        <v>18</v>
      </c>
      <c r="L1922" t="s">
        <v>1886</v>
      </c>
      <c r="M1922">
        <v>0.39</v>
      </c>
      <c r="N1922" t="s">
        <v>8</v>
      </c>
      <c r="O1922" t="s">
        <v>35</v>
      </c>
      <c r="P1922" t="s">
        <v>122</v>
      </c>
      <c r="Q1922" t="s">
        <v>2975</v>
      </c>
      <c r="R1922">
        <v>84663</v>
      </c>
      <c r="S1922">
        <v>42184</v>
      </c>
      <c r="T1922">
        <v>42184</v>
      </c>
      <c r="U1922">
        <v>184.19550000000001</v>
      </c>
      <c r="V1922">
        <v>9</v>
      </c>
      <c r="W1922">
        <v>266.95</v>
      </c>
      <c r="X1922">
        <v>86914</v>
      </c>
      <c r="Y1922" t="s">
        <v>3217</v>
      </c>
    </row>
    <row r="1923" spans="1:25" x14ac:dyDescent="0.2">
      <c r="A1923">
        <v>699</v>
      </c>
      <c r="B1923" t="s">
        <v>837</v>
      </c>
      <c r="C1923" t="s">
        <v>13</v>
      </c>
      <c r="D1923">
        <v>0.01</v>
      </c>
      <c r="E1923">
        <v>7.89</v>
      </c>
      <c r="F1923">
        <v>2.82</v>
      </c>
      <c r="G1923" t="s">
        <v>14</v>
      </c>
      <c r="H1923" t="s">
        <v>15</v>
      </c>
      <c r="I1923" t="s">
        <v>24</v>
      </c>
      <c r="J1923" t="s">
        <v>152</v>
      </c>
      <c r="K1923" t="s">
        <v>26</v>
      </c>
      <c r="L1923" t="s">
        <v>2976</v>
      </c>
      <c r="M1923">
        <v>0.4</v>
      </c>
      <c r="N1923" t="s">
        <v>8</v>
      </c>
      <c r="O1923" t="s">
        <v>35</v>
      </c>
      <c r="P1923" t="s">
        <v>66</v>
      </c>
      <c r="Q1923" t="s">
        <v>76</v>
      </c>
      <c r="R1923">
        <v>90041</v>
      </c>
      <c r="S1923">
        <v>42185</v>
      </c>
      <c r="T1923">
        <v>42186</v>
      </c>
      <c r="U1923">
        <v>38.700000000000003</v>
      </c>
      <c r="V1923">
        <v>32</v>
      </c>
      <c r="W1923">
        <v>274.26</v>
      </c>
      <c r="X1923">
        <v>36647</v>
      </c>
      <c r="Y1923" t="s">
        <v>3217</v>
      </c>
    </row>
    <row r="1924" spans="1:25" x14ac:dyDescent="0.2">
      <c r="A1924">
        <v>699</v>
      </c>
      <c r="B1924" t="s">
        <v>837</v>
      </c>
      <c r="C1924" t="s">
        <v>13</v>
      </c>
      <c r="D1924">
        <v>0.09</v>
      </c>
      <c r="E1924">
        <v>3.68</v>
      </c>
      <c r="F1924">
        <v>1.32</v>
      </c>
      <c r="G1924" t="s">
        <v>14</v>
      </c>
      <c r="H1924" t="s">
        <v>15</v>
      </c>
      <c r="I1924" t="s">
        <v>24</v>
      </c>
      <c r="J1924" t="s">
        <v>544</v>
      </c>
      <c r="K1924" t="s">
        <v>26</v>
      </c>
      <c r="L1924" t="s">
        <v>2502</v>
      </c>
      <c r="M1924">
        <v>0.83</v>
      </c>
      <c r="N1924" t="s">
        <v>8</v>
      </c>
      <c r="O1924" t="s">
        <v>35</v>
      </c>
      <c r="P1924" t="s">
        <v>66</v>
      </c>
      <c r="Q1924" t="s">
        <v>76</v>
      </c>
      <c r="R1924">
        <v>90041</v>
      </c>
      <c r="S1924">
        <v>42185</v>
      </c>
      <c r="T1924">
        <v>42186</v>
      </c>
      <c r="U1924">
        <v>-21.91</v>
      </c>
      <c r="V1924">
        <v>24</v>
      </c>
      <c r="W1924">
        <v>83.16</v>
      </c>
      <c r="X1924">
        <v>36647</v>
      </c>
      <c r="Y1924" t="s">
        <v>3217</v>
      </c>
    </row>
    <row r="1925" spans="1:25" x14ac:dyDescent="0.2">
      <c r="A1925">
        <v>699</v>
      </c>
      <c r="B1925" t="s">
        <v>837</v>
      </c>
      <c r="C1925" t="s">
        <v>13</v>
      </c>
      <c r="D1925">
        <v>0.1</v>
      </c>
      <c r="E1925">
        <v>9.7100000000000009</v>
      </c>
      <c r="F1925">
        <v>9.4499999999999993</v>
      </c>
      <c r="G1925" t="s">
        <v>14</v>
      </c>
      <c r="H1925" t="s">
        <v>15</v>
      </c>
      <c r="I1925" t="s">
        <v>24</v>
      </c>
      <c r="J1925" t="s">
        <v>54</v>
      </c>
      <c r="K1925" t="s">
        <v>49</v>
      </c>
      <c r="L1925" t="s">
        <v>1179</v>
      </c>
      <c r="M1925">
        <v>0.6</v>
      </c>
      <c r="N1925" t="s">
        <v>8</v>
      </c>
      <c r="O1925" t="s">
        <v>35</v>
      </c>
      <c r="P1925" t="s">
        <v>66</v>
      </c>
      <c r="Q1925" t="s">
        <v>76</v>
      </c>
      <c r="R1925">
        <v>90041</v>
      </c>
      <c r="S1925">
        <v>42185</v>
      </c>
      <c r="T1925">
        <v>42188</v>
      </c>
      <c r="U1925">
        <v>-119.77</v>
      </c>
      <c r="V1925">
        <v>27</v>
      </c>
      <c r="W1925">
        <v>261.93</v>
      </c>
      <c r="X1925">
        <v>36647</v>
      </c>
      <c r="Y1925" t="s">
        <v>3217</v>
      </c>
    </row>
    <row r="1926" spans="1:25" x14ac:dyDescent="0.2">
      <c r="A1926">
        <v>702</v>
      </c>
      <c r="B1926" t="s">
        <v>2252</v>
      </c>
      <c r="C1926" t="s">
        <v>13</v>
      </c>
      <c r="D1926">
        <v>0.01</v>
      </c>
      <c r="E1926">
        <v>7.89</v>
      </c>
      <c r="F1926">
        <v>2.82</v>
      </c>
      <c r="G1926" t="s">
        <v>14</v>
      </c>
      <c r="H1926" t="s">
        <v>15</v>
      </c>
      <c r="I1926" t="s">
        <v>24</v>
      </c>
      <c r="J1926" t="s">
        <v>152</v>
      </c>
      <c r="K1926" t="s">
        <v>26</v>
      </c>
      <c r="L1926" t="s">
        <v>2976</v>
      </c>
      <c r="M1926">
        <v>0.4</v>
      </c>
      <c r="N1926" t="s">
        <v>8</v>
      </c>
      <c r="O1926" t="s">
        <v>35</v>
      </c>
      <c r="P1926" t="s">
        <v>66</v>
      </c>
      <c r="Q1926" t="s">
        <v>2253</v>
      </c>
      <c r="R1926">
        <v>95404</v>
      </c>
      <c r="S1926">
        <v>42185</v>
      </c>
      <c r="T1926">
        <v>42186</v>
      </c>
      <c r="U1926">
        <v>46.44</v>
      </c>
      <c r="V1926">
        <v>8</v>
      </c>
      <c r="W1926">
        <v>68.56</v>
      </c>
      <c r="X1926">
        <v>87979</v>
      </c>
      <c r="Y1926" t="s">
        <v>3217</v>
      </c>
    </row>
    <row r="1927" spans="1:25" x14ac:dyDescent="0.2">
      <c r="A1927">
        <v>702</v>
      </c>
      <c r="B1927" t="s">
        <v>2252</v>
      </c>
      <c r="C1927" t="s">
        <v>13</v>
      </c>
      <c r="D1927">
        <v>0.09</v>
      </c>
      <c r="E1927">
        <v>3.68</v>
      </c>
      <c r="F1927">
        <v>1.32</v>
      </c>
      <c r="G1927" t="s">
        <v>14</v>
      </c>
      <c r="H1927" t="s">
        <v>15</v>
      </c>
      <c r="I1927" t="s">
        <v>24</v>
      </c>
      <c r="J1927" t="s">
        <v>544</v>
      </c>
      <c r="K1927" t="s">
        <v>26</v>
      </c>
      <c r="L1927" t="s">
        <v>2502</v>
      </c>
      <c r="M1927">
        <v>0.83</v>
      </c>
      <c r="N1927" t="s">
        <v>8</v>
      </c>
      <c r="O1927" t="s">
        <v>35</v>
      </c>
      <c r="P1927" t="s">
        <v>66</v>
      </c>
      <c r="Q1927" t="s">
        <v>2253</v>
      </c>
      <c r="R1927">
        <v>95404</v>
      </c>
      <c r="S1927">
        <v>42185</v>
      </c>
      <c r="T1927">
        <v>42186</v>
      </c>
      <c r="U1927">
        <v>-17.527999999999999</v>
      </c>
      <c r="V1927">
        <v>6</v>
      </c>
      <c r="W1927">
        <v>20.79</v>
      </c>
      <c r="X1927">
        <v>87979</v>
      </c>
      <c r="Y1927" t="s">
        <v>3217</v>
      </c>
    </row>
    <row r="1928" spans="1:25" x14ac:dyDescent="0.2">
      <c r="A1928">
        <v>702</v>
      </c>
      <c r="B1928" t="s">
        <v>2252</v>
      </c>
      <c r="C1928" t="s">
        <v>13</v>
      </c>
      <c r="D1928">
        <v>0.1</v>
      </c>
      <c r="E1928">
        <v>9.7100000000000009</v>
      </c>
      <c r="F1928">
        <v>9.4499999999999993</v>
      </c>
      <c r="G1928" t="s">
        <v>14</v>
      </c>
      <c r="H1928" t="s">
        <v>15</v>
      </c>
      <c r="I1928" t="s">
        <v>24</v>
      </c>
      <c r="J1928" t="s">
        <v>54</v>
      </c>
      <c r="K1928" t="s">
        <v>49</v>
      </c>
      <c r="L1928" t="s">
        <v>1179</v>
      </c>
      <c r="M1928">
        <v>0.6</v>
      </c>
      <c r="N1928" t="s">
        <v>8</v>
      </c>
      <c r="O1928" t="s">
        <v>35</v>
      </c>
      <c r="P1928" t="s">
        <v>66</v>
      </c>
      <c r="Q1928" t="s">
        <v>2253</v>
      </c>
      <c r="R1928">
        <v>95404</v>
      </c>
      <c r="S1928">
        <v>42185</v>
      </c>
      <c r="T1928">
        <v>42188</v>
      </c>
      <c r="U1928">
        <v>-95.816000000000003</v>
      </c>
      <c r="V1928">
        <v>7</v>
      </c>
      <c r="W1928">
        <v>67.91</v>
      </c>
      <c r="X1928">
        <v>87979</v>
      </c>
      <c r="Y1928" t="s">
        <v>3217</v>
      </c>
    </row>
    <row r="1929" spans="1:25" x14ac:dyDescent="0.2">
      <c r="A1929">
        <v>1307</v>
      </c>
      <c r="B1929" t="s">
        <v>2977</v>
      </c>
      <c r="C1929" t="s">
        <v>23</v>
      </c>
      <c r="D1929">
        <v>0.04</v>
      </c>
      <c r="E1929">
        <v>8.33</v>
      </c>
      <c r="F1929">
        <v>1.99</v>
      </c>
      <c r="G1929" t="s">
        <v>14</v>
      </c>
      <c r="H1929" t="s">
        <v>3</v>
      </c>
      <c r="I1929" t="s">
        <v>16</v>
      </c>
      <c r="J1929" t="s">
        <v>17</v>
      </c>
      <c r="K1929" t="s">
        <v>18</v>
      </c>
      <c r="L1929" t="s">
        <v>1150</v>
      </c>
      <c r="M1929">
        <v>0.52</v>
      </c>
      <c r="N1929" t="s">
        <v>8</v>
      </c>
      <c r="O1929" t="s">
        <v>35</v>
      </c>
      <c r="P1929" t="s">
        <v>115</v>
      </c>
      <c r="Q1929" t="s">
        <v>2261</v>
      </c>
      <c r="R1929">
        <v>97420</v>
      </c>
      <c r="S1929">
        <v>42185</v>
      </c>
      <c r="T1929">
        <v>42192</v>
      </c>
      <c r="U1929">
        <v>44.892000000000003</v>
      </c>
      <c r="V1929">
        <v>16</v>
      </c>
      <c r="W1929">
        <v>131.26</v>
      </c>
      <c r="X1929">
        <v>91451</v>
      </c>
      <c r="Y1929" t="s">
        <v>3217</v>
      </c>
    </row>
    <row r="1930" spans="1:25" x14ac:dyDescent="0.2">
      <c r="A1930">
        <v>2089</v>
      </c>
      <c r="B1930" t="s">
        <v>2978</v>
      </c>
      <c r="C1930" t="s">
        <v>23</v>
      </c>
      <c r="D1930">
        <v>0.06</v>
      </c>
      <c r="E1930">
        <v>38.06</v>
      </c>
      <c r="F1930">
        <v>4.5</v>
      </c>
      <c r="G1930" t="s">
        <v>14</v>
      </c>
      <c r="H1930" t="s">
        <v>70</v>
      </c>
      <c r="I1930" t="s">
        <v>24</v>
      </c>
      <c r="J1930" t="s">
        <v>71</v>
      </c>
      <c r="K1930" t="s">
        <v>49</v>
      </c>
      <c r="L1930" t="s">
        <v>2979</v>
      </c>
      <c r="M1930">
        <v>0.56000000000000005</v>
      </c>
      <c r="N1930" t="s">
        <v>8</v>
      </c>
      <c r="O1930" t="s">
        <v>87</v>
      </c>
      <c r="P1930" t="s">
        <v>88</v>
      </c>
      <c r="Q1930" t="s">
        <v>2980</v>
      </c>
      <c r="R1930">
        <v>10956</v>
      </c>
      <c r="S1930">
        <v>42185</v>
      </c>
      <c r="T1930">
        <v>42191</v>
      </c>
      <c r="U1930">
        <v>450.45960000000002</v>
      </c>
      <c r="V1930">
        <v>17</v>
      </c>
      <c r="W1930">
        <v>652.84</v>
      </c>
      <c r="X1930">
        <v>88348</v>
      </c>
      <c r="Y1930" t="s">
        <v>3218</v>
      </c>
    </row>
    <row r="1931" spans="1:25" x14ac:dyDescent="0.2">
      <c r="A1931">
        <v>2089</v>
      </c>
      <c r="B1931" t="s">
        <v>2978</v>
      </c>
      <c r="C1931" t="s">
        <v>23</v>
      </c>
      <c r="D1931">
        <v>0.08</v>
      </c>
      <c r="E1931">
        <v>599.99</v>
      </c>
      <c r="F1931">
        <v>24.49</v>
      </c>
      <c r="G1931" t="s">
        <v>14</v>
      </c>
      <c r="H1931" t="s">
        <v>70</v>
      </c>
      <c r="I1931" t="s">
        <v>16</v>
      </c>
      <c r="J1931" t="s">
        <v>39</v>
      </c>
      <c r="K1931" t="s">
        <v>40</v>
      </c>
      <c r="L1931" t="s">
        <v>2981</v>
      </c>
      <c r="M1931">
        <v>0.37</v>
      </c>
      <c r="N1931" t="s">
        <v>8</v>
      </c>
      <c r="O1931" t="s">
        <v>87</v>
      </c>
      <c r="P1931" t="s">
        <v>88</v>
      </c>
      <c r="Q1931" t="s">
        <v>2980</v>
      </c>
      <c r="R1931">
        <v>10956</v>
      </c>
      <c r="S1931">
        <v>42185</v>
      </c>
      <c r="T1931">
        <v>42193</v>
      </c>
      <c r="U1931">
        <v>8798.1831000000002</v>
      </c>
      <c r="V1931">
        <v>22</v>
      </c>
      <c r="W1931">
        <v>12750.99</v>
      </c>
      <c r="X1931">
        <v>88348</v>
      </c>
      <c r="Y1931" t="s">
        <v>3218</v>
      </c>
    </row>
    <row r="1932" spans="1:25" x14ac:dyDescent="0.2">
      <c r="A1932">
        <v>2089</v>
      </c>
      <c r="B1932" t="s">
        <v>2978</v>
      </c>
      <c r="C1932" t="s">
        <v>23</v>
      </c>
      <c r="D1932">
        <v>0.1</v>
      </c>
      <c r="E1932">
        <v>3.98</v>
      </c>
      <c r="F1932">
        <v>2.97</v>
      </c>
      <c r="G1932" t="s">
        <v>63</v>
      </c>
      <c r="H1932" t="s">
        <v>70</v>
      </c>
      <c r="I1932" t="s">
        <v>24</v>
      </c>
      <c r="J1932" t="s">
        <v>64</v>
      </c>
      <c r="K1932" t="s">
        <v>26</v>
      </c>
      <c r="L1932" t="s">
        <v>2982</v>
      </c>
      <c r="M1932">
        <v>0.35</v>
      </c>
      <c r="N1932" t="s">
        <v>8</v>
      </c>
      <c r="O1932" t="s">
        <v>87</v>
      </c>
      <c r="P1932" t="s">
        <v>88</v>
      </c>
      <c r="Q1932" t="s">
        <v>2980</v>
      </c>
      <c r="R1932">
        <v>10956</v>
      </c>
      <c r="S1932">
        <v>42185</v>
      </c>
      <c r="T1932">
        <v>42189</v>
      </c>
      <c r="U1932">
        <v>-5.3849999999999998</v>
      </c>
      <c r="V1932">
        <v>5</v>
      </c>
      <c r="W1932">
        <v>20.54</v>
      </c>
      <c r="X1932">
        <v>88348</v>
      </c>
      <c r="Y1932" t="s">
        <v>3218</v>
      </c>
    </row>
    <row r="1933" spans="1:25" x14ac:dyDescent="0.2">
      <c r="A1933">
        <v>2882</v>
      </c>
      <c r="B1933" t="s">
        <v>647</v>
      </c>
      <c r="C1933" t="s">
        <v>23</v>
      </c>
      <c r="D1933">
        <v>0.05</v>
      </c>
      <c r="E1933">
        <v>63.94</v>
      </c>
      <c r="F1933">
        <v>14.48</v>
      </c>
      <c r="G1933" t="s">
        <v>63</v>
      </c>
      <c r="H1933" t="s">
        <v>15</v>
      </c>
      <c r="I1933" t="s">
        <v>4</v>
      </c>
      <c r="J1933" t="s">
        <v>102</v>
      </c>
      <c r="K1933" t="s">
        <v>49</v>
      </c>
      <c r="L1933" t="s">
        <v>1970</v>
      </c>
      <c r="M1933">
        <v>0.46</v>
      </c>
      <c r="N1933" t="s">
        <v>8</v>
      </c>
      <c r="O1933" t="s">
        <v>9</v>
      </c>
      <c r="P1933" t="s">
        <v>73</v>
      </c>
      <c r="Q1933" t="s">
        <v>649</v>
      </c>
      <c r="R1933">
        <v>28206</v>
      </c>
      <c r="S1933">
        <v>42185</v>
      </c>
      <c r="T1933">
        <v>42192</v>
      </c>
      <c r="U1933">
        <v>270.87430000000001</v>
      </c>
      <c r="V1933">
        <v>21</v>
      </c>
      <c r="W1933">
        <v>1336.35</v>
      </c>
      <c r="X1933">
        <v>40224</v>
      </c>
      <c r="Y1933" t="s">
        <v>3215</v>
      </c>
    </row>
    <row r="1934" spans="1:25" x14ac:dyDescent="0.2">
      <c r="A1934">
        <v>2885</v>
      </c>
      <c r="B1934" t="s">
        <v>2983</v>
      </c>
      <c r="C1934" t="s">
        <v>23</v>
      </c>
      <c r="D1934">
        <v>0.05</v>
      </c>
      <c r="E1934">
        <v>63.94</v>
      </c>
      <c r="F1934">
        <v>14.48</v>
      </c>
      <c r="G1934" t="s">
        <v>63</v>
      </c>
      <c r="H1934" t="s">
        <v>15</v>
      </c>
      <c r="I1934" t="s">
        <v>4</v>
      </c>
      <c r="J1934" t="s">
        <v>102</v>
      </c>
      <c r="K1934" t="s">
        <v>49</v>
      </c>
      <c r="L1934" t="s">
        <v>1970</v>
      </c>
      <c r="M1934">
        <v>0.46</v>
      </c>
      <c r="N1934" t="s">
        <v>8</v>
      </c>
      <c r="O1934" t="s">
        <v>87</v>
      </c>
      <c r="P1934" t="s">
        <v>293</v>
      </c>
      <c r="Q1934" t="s">
        <v>2984</v>
      </c>
      <c r="R1934">
        <v>44133</v>
      </c>
      <c r="S1934">
        <v>42185</v>
      </c>
      <c r="T1934">
        <v>42192</v>
      </c>
      <c r="U1934">
        <v>219.54419999999999</v>
      </c>
      <c r="V1934">
        <v>5</v>
      </c>
      <c r="W1934">
        <v>318.18</v>
      </c>
      <c r="X1934">
        <v>87634</v>
      </c>
      <c r="Y1934" t="s">
        <v>3218</v>
      </c>
    </row>
    <row r="1935" spans="1:25" x14ac:dyDescent="0.2">
      <c r="A1935">
        <v>1384</v>
      </c>
      <c r="B1935" t="s">
        <v>2767</v>
      </c>
      <c r="C1935" t="s">
        <v>46</v>
      </c>
      <c r="D1935">
        <v>7.0000000000000007E-2</v>
      </c>
      <c r="E1935">
        <v>11.29</v>
      </c>
      <c r="F1935">
        <v>5.03</v>
      </c>
      <c r="G1935" t="s">
        <v>14</v>
      </c>
      <c r="H1935" t="s">
        <v>15</v>
      </c>
      <c r="I1935" t="s">
        <v>24</v>
      </c>
      <c r="J1935" t="s">
        <v>54</v>
      </c>
      <c r="K1935" t="s">
        <v>49</v>
      </c>
      <c r="L1935" t="s">
        <v>1236</v>
      </c>
      <c r="M1935">
        <v>0.59</v>
      </c>
      <c r="N1935" t="s">
        <v>8</v>
      </c>
      <c r="O1935" t="s">
        <v>9</v>
      </c>
      <c r="P1935" t="s">
        <v>218</v>
      </c>
      <c r="Q1935" t="s">
        <v>2708</v>
      </c>
      <c r="R1935">
        <v>22304</v>
      </c>
      <c r="S1935">
        <v>42185</v>
      </c>
      <c r="T1935">
        <v>42187</v>
      </c>
      <c r="U1935">
        <v>-163.03</v>
      </c>
      <c r="V1935">
        <v>11</v>
      </c>
      <c r="W1935">
        <v>123.18</v>
      </c>
      <c r="X1935">
        <v>89407</v>
      </c>
      <c r="Y1935" t="s">
        <v>3215</v>
      </c>
    </row>
    <row r="1936" spans="1:25" x14ac:dyDescent="0.2">
      <c r="A1936">
        <v>1472</v>
      </c>
      <c r="B1936" t="s">
        <v>2645</v>
      </c>
      <c r="C1936" t="s">
        <v>46</v>
      </c>
      <c r="D1936">
        <v>0.02</v>
      </c>
      <c r="E1936">
        <v>30.98</v>
      </c>
      <c r="F1936">
        <v>6.5</v>
      </c>
      <c r="G1936" t="s">
        <v>63</v>
      </c>
      <c r="H1936" t="s">
        <v>47</v>
      </c>
      <c r="I1936" t="s">
        <v>16</v>
      </c>
      <c r="J1936" t="s">
        <v>17</v>
      </c>
      <c r="K1936" t="s">
        <v>49</v>
      </c>
      <c r="L1936" t="s">
        <v>2831</v>
      </c>
      <c r="M1936">
        <v>0.79</v>
      </c>
      <c r="N1936" t="s">
        <v>8</v>
      </c>
      <c r="O1936" t="s">
        <v>87</v>
      </c>
      <c r="P1936" t="s">
        <v>293</v>
      </c>
      <c r="Q1936" t="s">
        <v>2646</v>
      </c>
      <c r="R1936">
        <v>44145</v>
      </c>
      <c r="S1936">
        <v>42185</v>
      </c>
      <c r="T1936">
        <v>42186</v>
      </c>
      <c r="U1936">
        <v>-44.624000000000002</v>
      </c>
      <c r="V1936">
        <v>17</v>
      </c>
      <c r="W1936">
        <v>552.89</v>
      </c>
      <c r="X1936">
        <v>87078</v>
      </c>
      <c r="Y1936" t="s">
        <v>3218</v>
      </c>
    </row>
    <row r="1937" spans="1:25" x14ac:dyDescent="0.2">
      <c r="A1937">
        <v>2276</v>
      </c>
      <c r="B1937" t="s">
        <v>2985</v>
      </c>
      <c r="C1937" t="s">
        <v>46</v>
      </c>
      <c r="D1937">
        <v>0.01</v>
      </c>
      <c r="E1937">
        <v>195.99</v>
      </c>
      <c r="F1937">
        <v>8.99</v>
      </c>
      <c r="G1937" t="s">
        <v>14</v>
      </c>
      <c r="H1937" t="s">
        <v>15</v>
      </c>
      <c r="I1937" t="s">
        <v>16</v>
      </c>
      <c r="J1937" t="s">
        <v>111</v>
      </c>
      <c r="K1937" t="s">
        <v>49</v>
      </c>
      <c r="L1937" t="s">
        <v>1319</v>
      </c>
      <c r="M1937">
        <v>0.6</v>
      </c>
      <c r="N1937" t="s">
        <v>8</v>
      </c>
      <c r="O1937" t="s">
        <v>87</v>
      </c>
      <c r="P1937" t="s">
        <v>88</v>
      </c>
      <c r="Q1937" t="s">
        <v>2986</v>
      </c>
      <c r="R1937">
        <v>14304</v>
      </c>
      <c r="S1937">
        <v>42185</v>
      </c>
      <c r="T1937">
        <v>42185</v>
      </c>
      <c r="U1937">
        <v>2653.7813999999998</v>
      </c>
      <c r="V1937">
        <v>22</v>
      </c>
      <c r="W1937">
        <v>3846.06</v>
      </c>
      <c r="X1937">
        <v>91502</v>
      </c>
      <c r="Y1937" t="s">
        <v>3218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0DA30-4626-4377-8D54-9F3F1CFE0B7E}">
  <dimension ref="A1:S1939"/>
  <sheetViews>
    <sheetView zoomScale="90" zoomScaleNormal="90" workbookViewId="0">
      <selection activeCell="C6" sqref="C6"/>
    </sheetView>
  </sheetViews>
  <sheetFormatPr defaultRowHeight="14.25" x14ac:dyDescent="0.2"/>
  <cols>
    <col min="1" max="1" width="16.25" style="43" bestFit="1" customWidth="1"/>
    <col min="2" max="2" width="16.125" style="43" customWidth="1"/>
    <col min="3" max="3" width="20.875" style="43" bestFit="1" customWidth="1"/>
    <col min="4" max="4" width="12.5" style="43" bestFit="1" customWidth="1"/>
    <col min="5" max="5" width="12.125" style="43" bestFit="1" customWidth="1"/>
    <col min="6" max="6" width="15.625" style="43" bestFit="1" customWidth="1"/>
    <col min="7" max="7" width="22.625" style="43" bestFit="1" customWidth="1"/>
    <col min="8" max="8" width="12.5" style="43" bestFit="1" customWidth="1"/>
    <col min="9" max="9" width="14" style="43" bestFit="1" customWidth="1"/>
    <col min="10" max="10" width="11.25" style="43" bestFit="1" customWidth="1"/>
    <col min="11" max="11" width="10.625" style="43" bestFit="1" customWidth="1"/>
    <col min="12" max="12" width="14.625" style="43" bestFit="1" customWidth="1"/>
    <col min="13" max="13" width="9.75" style="43" bestFit="1" customWidth="1"/>
    <col min="14" max="14" width="9.625" style="43" bestFit="1" customWidth="1"/>
    <col min="15" max="15" width="8.75" style="43" bestFit="1" customWidth="1"/>
    <col min="16" max="16" width="10.125" style="43" bestFit="1" customWidth="1"/>
    <col min="17" max="17" width="9.375" style="43" bestFit="1" customWidth="1"/>
    <col min="18" max="18" width="8.875" style="43" customWidth="1"/>
    <col min="19" max="19" width="11.75" style="43" bestFit="1" customWidth="1"/>
    <col min="20" max="16384" width="9" style="43"/>
  </cols>
  <sheetData>
    <row r="1" spans="1:19" s="19" customFormat="1" x14ac:dyDescent="0.2">
      <c r="A1" s="43"/>
      <c r="B1" s="43"/>
      <c r="C1" s="33">
        <v>-244.21644614630134</v>
      </c>
      <c r="D1" s="33">
        <v>-660.83890771207575</v>
      </c>
      <c r="E1" s="33">
        <v>3.1331755989187564</v>
      </c>
      <c r="F1" s="33">
        <v>27.639345080515426</v>
      </c>
      <c r="G1" s="33">
        <v>831.18386418754744</v>
      </c>
      <c r="H1" s="33">
        <v>1.0240257223823639</v>
      </c>
      <c r="I1" s="33">
        <v>88.982010825293585</v>
      </c>
      <c r="J1" s="33">
        <v>-203.51767318893363</v>
      </c>
      <c r="K1" s="33">
        <v>-121.260887525134</v>
      </c>
      <c r="L1" s="33">
        <v>-188.26609336849683</v>
      </c>
      <c r="M1" s="33">
        <v>278.64827323511798</v>
      </c>
      <c r="N1" s="33">
        <v>82.215885796581347</v>
      </c>
      <c r="O1" s="33">
        <v>-9.0365961161081039</v>
      </c>
      <c r="P1" s="33">
        <v>-28.935740602663778</v>
      </c>
      <c r="Q1" s="33">
        <v>30.439117045369496</v>
      </c>
    </row>
    <row r="2" spans="1:19" s="19" customFormat="1" x14ac:dyDescent="0.2">
      <c r="A2" s="43"/>
      <c r="B2" s="43"/>
      <c r="C2" s="43"/>
      <c r="J2" s="43"/>
      <c r="K2" s="43"/>
      <c r="L2" s="43"/>
      <c r="N2" s="43"/>
      <c r="P2" s="43"/>
      <c r="Q2" s="43"/>
    </row>
    <row r="3" spans="1:19" customFormat="1" ht="15" x14ac:dyDescent="0.25">
      <c r="A3" s="2" t="s">
        <v>2989</v>
      </c>
      <c r="B3" s="2" t="s">
        <v>2993</v>
      </c>
      <c r="C3" s="58" t="s">
        <v>2994</v>
      </c>
      <c r="D3" s="2" t="s">
        <v>2990</v>
      </c>
      <c r="E3" s="2" t="s">
        <v>2991</v>
      </c>
      <c r="F3" s="2" t="s">
        <v>2992</v>
      </c>
      <c r="G3" s="2" t="s">
        <v>2999</v>
      </c>
      <c r="H3" s="2" t="s">
        <v>3007</v>
      </c>
      <c r="I3" s="2" t="s">
        <v>3293</v>
      </c>
      <c r="J3" s="2" t="s">
        <v>3294</v>
      </c>
      <c r="K3" s="2" t="s">
        <v>3295</v>
      </c>
      <c r="L3" s="2" t="s">
        <v>3296</v>
      </c>
      <c r="M3" s="2" t="s">
        <v>3297</v>
      </c>
      <c r="N3" s="2" t="s">
        <v>3298</v>
      </c>
      <c r="O3" s="2" t="s">
        <v>3299</v>
      </c>
      <c r="P3" s="2" t="s">
        <v>3301</v>
      </c>
      <c r="Q3" s="2" t="s">
        <v>3300</v>
      </c>
      <c r="R3" s="2" t="s">
        <v>3008</v>
      </c>
      <c r="S3" s="2" t="s">
        <v>3327</v>
      </c>
    </row>
    <row r="4" spans="1:19" customFormat="1" x14ac:dyDescent="0.2">
      <c r="A4" s="40" t="s">
        <v>1</v>
      </c>
      <c r="B4" s="40" t="s">
        <v>2</v>
      </c>
      <c r="C4" s="40" t="s">
        <v>3</v>
      </c>
      <c r="D4" s="47">
        <v>0.01</v>
      </c>
      <c r="E4" s="47">
        <v>348.21</v>
      </c>
      <c r="F4" s="47">
        <v>40.19</v>
      </c>
      <c r="G4" s="47">
        <v>0.62</v>
      </c>
      <c r="H4" s="47">
        <v>-337.09199999999998</v>
      </c>
      <c r="I4" s="51">
        <f>IF(Table2[[#This Row],[Order Priority]]=Introduction!$B$42,1,0)</f>
        <v>1</v>
      </c>
      <c r="J4" s="51">
        <f>IF(Table2[[#This Row],[Order Priority]]=Introduction!$B$43,1,0)</f>
        <v>0</v>
      </c>
      <c r="K4" s="51">
        <f>IF(Table2[[#This Row],[Order Priority]]=Introduction!$B$44,1,0)</f>
        <v>0</v>
      </c>
      <c r="L4" s="51">
        <f>IF(Table2[[#This Row],[Order Priority]]=Introduction!$B$45,1,0)</f>
        <v>0</v>
      </c>
      <c r="M4" s="51">
        <f>IF(Table2[[#This Row],[Ship Mode]]=Introduction!$C$42,1,0)</f>
        <v>1</v>
      </c>
      <c r="N4" s="51">
        <f>IF(Table2[[#This Row],[Ship Mode]]=Introduction!$C$44,1,0)</f>
        <v>0</v>
      </c>
      <c r="O4" s="51">
        <f>IF(Table2[[#This Row],[Customer Segment]]=Introduction!$D$45,1,0)</f>
        <v>1</v>
      </c>
      <c r="P4" s="51">
        <f>IF(Table2[[#This Row],[Customer Segment]]=Introduction!$D$42,1,0)</f>
        <v>0</v>
      </c>
      <c r="Q4" s="51">
        <f>IF(Table2[[#This Row],[Customer Segment]]=Introduction!$D$44,1,0)</f>
        <v>0</v>
      </c>
      <c r="R4" s="45">
        <v>723.54</v>
      </c>
      <c r="S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2479.740323793259</v>
      </c>
    </row>
    <row r="5" spans="1:19" customFormat="1" x14ac:dyDescent="0.2">
      <c r="A5" s="1" t="s">
        <v>13</v>
      </c>
      <c r="B5" s="1" t="s">
        <v>14</v>
      </c>
      <c r="C5" s="1" t="s">
        <v>15</v>
      </c>
      <c r="D5" s="49">
        <v>0.04</v>
      </c>
      <c r="E5" s="49">
        <v>45.19</v>
      </c>
      <c r="F5" s="49">
        <v>1.99</v>
      </c>
      <c r="G5" s="49">
        <v>0.55000000000000004</v>
      </c>
      <c r="H5" s="49">
        <v>-61.194000000000003</v>
      </c>
      <c r="I5" s="52">
        <f>IF(Table2[[#This Row],[Order Priority]]=Introduction!$B$42,1,0)</f>
        <v>0</v>
      </c>
      <c r="J5" s="52">
        <f>IF(Table2[[#This Row],[Order Priority]]=Introduction!$B$43,1,0)</f>
        <v>1</v>
      </c>
      <c r="K5" s="52">
        <f>IF(Table2[[#This Row],[Order Priority]]=Introduction!$B$44,1,0)</f>
        <v>0</v>
      </c>
      <c r="L5" s="52">
        <f>IF(Table2[[#This Row],[Order Priority]]=Introduction!$B$45,1,0)</f>
        <v>0</v>
      </c>
      <c r="M5" s="52">
        <f>IF(Table2[[#This Row],[Ship Mode]]=Introduction!$C$42,1,0)</f>
        <v>0</v>
      </c>
      <c r="N5" s="51">
        <f>IF(Table2[[#This Row],[Ship Mode]]=Introduction!$C$44,1,0)</f>
        <v>1</v>
      </c>
      <c r="O5" s="51">
        <f>IF(Table2[[#This Row],[Customer Segment]]=Introduction!$D$45,1,0)</f>
        <v>0</v>
      </c>
      <c r="P5" s="51">
        <f>IF(Table2[[#This Row],[Customer Segment]]=Introduction!$D$42,1,0)</f>
        <v>1</v>
      </c>
      <c r="Q5" s="51">
        <f>IF(Table2[[#This Row],[Customer Segment]]=Introduction!$D$44,1,0)</f>
        <v>0</v>
      </c>
      <c r="R5" s="41">
        <v>609.09</v>
      </c>
      <c r="S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170.18986682324859</v>
      </c>
    </row>
    <row r="6" spans="1:19" customFormat="1" x14ac:dyDescent="0.2">
      <c r="A6" s="1" t="s">
        <v>23</v>
      </c>
      <c r="B6" s="1" t="s">
        <v>14</v>
      </c>
      <c r="C6" s="1" t="s">
        <v>3</v>
      </c>
      <c r="D6" s="47">
        <v>7.0000000000000007E-2</v>
      </c>
      <c r="E6" s="47">
        <v>4.84</v>
      </c>
      <c r="F6" s="47">
        <v>0.71</v>
      </c>
      <c r="G6" s="47">
        <v>0.52</v>
      </c>
      <c r="H6" s="47">
        <v>25.240200000000002</v>
      </c>
      <c r="I6" s="52">
        <f>IF(Table2[[#This Row],[Order Priority]]=Introduction!$B$42,1,0)</f>
        <v>0</v>
      </c>
      <c r="J6" s="52">
        <f>IF(Table2[[#This Row],[Order Priority]]=Introduction!$B$43,1,0)</f>
        <v>0</v>
      </c>
      <c r="K6" s="52">
        <f>IF(Table2[[#This Row],[Order Priority]]=Introduction!$B$44,1,0)</f>
        <v>1</v>
      </c>
      <c r="L6" s="52">
        <f>IF(Table2[[#This Row],[Order Priority]]=Introduction!$B$45,1,0)</f>
        <v>0</v>
      </c>
      <c r="M6" s="52">
        <f>IF(Table2[[#This Row],[Ship Mode]]=Introduction!$C$42,1,0)</f>
        <v>0</v>
      </c>
      <c r="N6" s="51">
        <f>IF(Table2[[#This Row],[Ship Mode]]=Introduction!$C$44,1,0)</f>
        <v>1</v>
      </c>
      <c r="O6" s="51">
        <f>IF(Table2[[#This Row],[Customer Segment]]=Introduction!$D$45,1,0)</f>
        <v>1</v>
      </c>
      <c r="P6" s="51">
        <f>IF(Table2[[#This Row],[Customer Segment]]=Introduction!$D$42,1,0)</f>
        <v>0</v>
      </c>
      <c r="Q6" s="51">
        <f>IF(Table2[[#This Row],[Customer Segment]]=Introduction!$D$44,1,0)</f>
        <v>0</v>
      </c>
      <c r="R6" s="44">
        <v>36.58</v>
      </c>
      <c r="S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154.29396079072538</v>
      </c>
    </row>
    <row r="7" spans="1:19" customFormat="1" x14ac:dyDescent="0.2">
      <c r="A7" s="1" t="s">
        <v>23</v>
      </c>
      <c r="B7" s="1" t="s">
        <v>2</v>
      </c>
      <c r="C7" s="1" t="s">
        <v>3</v>
      </c>
      <c r="D7" s="49">
        <v>0.04</v>
      </c>
      <c r="E7" s="49">
        <v>2036.48</v>
      </c>
      <c r="F7" s="49">
        <v>14.7</v>
      </c>
      <c r="G7" s="49">
        <v>0.55000000000000004</v>
      </c>
      <c r="H7" s="49">
        <v>-4793.0039999999999</v>
      </c>
      <c r="I7" s="52">
        <f>IF(Table2[[#This Row],[Order Priority]]=Introduction!$B$42,1,0)</f>
        <v>0</v>
      </c>
      <c r="J7" s="52">
        <f>IF(Table2[[#This Row],[Order Priority]]=Introduction!$B$43,1,0)</f>
        <v>0</v>
      </c>
      <c r="K7" s="52">
        <f>IF(Table2[[#This Row],[Order Priority]]=Introduction!$B$44,1,0)</f>
        <v>1</v>
      </c>
      <c r="L7" s="52">
        <f>IF(Table2[[#This Row],[Order Priority]]=Introduction!$B$45,1,0)</f>
        <v>0</v>
      </c>
      <c r="M7" s="52">
        <f>IF(Table2[[#This Row],[Ship Mode]]=Introduction!$C$42,1,0)</f>
        <v>1</v>
      </c>
      <c r="N7" s="51">
        <f>IF(Table2[[#This Row],[Ship Mode]]=Introduction!$C$44,1,0)</f>
        <v>0</v>
      </c>
      <c r="O7" s="51">
        <f>IF(Table2[[#This Row],[Customer Segment]]=Introduction!$D$45,1,0)</f>
        <v>1</v>
      </c>
      <c r="P7" s="51">
        <f>IF(Table2[[#This Row],[Customer Segment]]=Introduction!$D$42,1,0)</f>
        <v>0</v>
      </c>
      <c r="Q7" s="51">
        <f>IF(Table2[[#This Row],[Customer Segment]]=Introduction!$D$44,1,0)</f>
        <v>0</v>
      </c>
      <c r="R7" s="41">
        <v>2013.67</v>
      </c>
      <c r="S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2213.6403453303292</v>
      </c>
    </row>
    <row r="8" spans="1:19" customFormat="1" x14ac:dyDescent="0.2">
      <c r="A8" s="1" t="s">
        <v>23</v>
      </c>
      <c r="B8" s="1" t="s">
        <v>14</v>
      </c>
      <c r="C8" s="1" t="s">
        <v>3</v>
      </c>
      <c r="D8" s="47">
        <v>0.04</v>
      </c>
      <c r="E8" s="47">
        <v>449.99</v>
      </c>
      <c r="F8" s="47">
        <v>24.49</v>
      </c>
      <c r="G8" s="47">
        <v>0.52</v>
      </c>
      <c r="H8" s="47">
        <v>3576.8841000000002</v>
      </c>
      <c r="I8" s="52">
        <f>IF(Table2[[#This Row],[Order Priority]]=Introduction!$B$42,1,0)</f>
        <v>0</v>
      </c>
      <c r="J8" s="52">
        <f>IF(Table2[[#This Row],[Order Priority]]=Introduction!$B$43,1,0)</f>
        <v>0</v>
      </c>
      <c r="K8" s="52">
        <f>IF(Table2[[#This Row],[Order Priority]]=Introduction!$B$44,1,0)</f>
        <v>1</v>
      </c>
      <c r="L8" s="52">
        <f>IF(Table2[[#This Row],[Order Priority]]=Introduction!$B$45,1,0)</f>
        <v>0</v>
      </c>
      <c r="M8" s="52">
        <f>IF(Table2[[#This Row],[Ship Mode]]=Introduction!$C$42,1,0)</f>
        <v>0</v>
      </c>
      <c r="N8" s="51">
        <f>IF(Table2[[#This Row],[Ship Mode]]=Introduction!$C$44,1,0)</f>
        <v>1</v>
      </c>
      <c r="O8" s="51">
        <f>IF(Table2[[#This Row],[Customer Segment]]=Introduction!$D$45,1,0)</f>
        <v>1</v>
      </c>
      <c r="P8" s="51">
        <f>IF(Table2[[#This Row],[Customer Segment]]=Introduction!$D$42,1,0)</f>
        <v>0</v>
      </c>
      <c r="Q8" s="51">
        <f>IF(Table2[[#This Row],[Customer Segment]]=Introduction!$D$44,1,0)</f>
        <v>0</v>
      </c>
      <c r="R8" s="44">
        <v>5183.8900000000003</v>
      </c>
      <c r="S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5863.0905822378454</v>
      </c>
    </row>
    <row r="9" spans="1:19" customFormat="1" x14ac:dyDescent="0.2">
      <c r="A9" s="1" t="s">
        <v>23</v>
      </c>
      <c r="B9" s="1" t="s">
        <v>14</v>
      </c>
      <c r="C9" s="1" t="s">
        <v>3</v>
      </c>
      <c r="D9" s="49">
        <v>0.01</v>
      </c>
      <c r="E9" s="49">
        <v>5.84</v>
      </c>
      <c r="F9" s="49">
        <v>1.2</v>
      </c>
      <c r="G9" s="49">
        <v>0.55000000000000004</v>
      </c>
      <c r="H9" s="49">
        <v>20.38</v>
      </c>
      <c r="I9" s="52">
        <f>IF(Table2[[#This Row],[Order Priority]]=Introduction!$B$42,1,0)</f>
        <v>0</v>
      </c>
      <c r="J9" s="52">
        <f>IF(Table2[[#This Row],[Order Priority]]=Introduction!$B$43,1,0)</f>
        <v>0</v>
      </c>
      <c r="K9" s="52">
        <f>IF(Table2[[#This Row],[Order Priority]]=Introduction!$B$44,1,0)</f>
        <v>1</v>
      </c>
      <c r="L9" s="52">
        <f>IF(Table2[[#This Row],[Order Priority]]=Introduction!$B$45,1,0)</f>
        <v>0</v>
      </c>
      <c r="M9" s="52">
        <f>IF(Table2[[#This Row],[Ship Mode]]=Introduction!$C$42,1,0)</f>
        <v>0</v>
      </c>
      <c r="N9" s="51">
        <f>IF(Table2[[#This Row],[Ship Mode]]=Introduction!$C$44,1,0)</f>
        <v>1</v>
      </c>
      <c r="O9" s="51">
        <f>IF(Table2[[#This Row],[Customer Segment]]=Introduction!$D$45,1,0)</f>
        <v>1</v>
      </c>
      <c r="P9" s="51">
        <f>IF(Table2[[#This Row],[Customer Segment]]=Introduction!$D$42,1,0)</f>
        <v>0</v>
      </c>
      <c r="Q9" s="51">
        <f>IF(Table2[[#This Row],[Customer Segment]]=Introduction!$D$44,1,0)</f>
        <v>0</v>
      </c>
      <c r="R9" s="41">
        <v>36.090000000000003</v>
      </c>
      <c r="S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230.57929605152489</v>
      </c>
    </row>
    <row r="10" spans="1:19" customFormat="1" x14ac:dyDescent="0.2">
      <c r="A10" s="1" t="s">
        <v>46</v>
      </c>
      <c r="B10" s="1" t="s">
        <v>14</v>
      </c>
      <c r="C10" s="1" t="s">
        <v>47</v>
      </c>
      <c r="D10" s="47">
        <v>0.02</v>
      </c>
      <c r="E10" s="47">
        <v>29.17</v>
      </c>
      <c r="F10" s="47">
        <v>6.27</v>
      </c>
      <c r="G10" s="47">
        <v>0.37</v>
      </c>
      <c r="H10" s="47">
        <v>36.905999999999999</v>
      </c>
      <c r="I10" s="52">
        <f>IF(Table2[[#This Row],[Order Priority]]=Introduction!$B$42,1,0)</f>
        <v>0</v>
      </c>
      <c r="J10" s="52">
        <f>IF(Table2[[#This Row],[Order Priority]]=Introduction!$B$43,1,0)</f>
        <v>0</v>
      </c>
      <c r="K10" s="52">
        <f>IF(Table2[[#This Row],[Order Priority]]=Introduction!$B$44,1,0)</f>
        <v>0</v>
      </c>
      <c r="L10" s="52">
        <f>IF(Table2[[#This Row],[Order Priority]]=Introduction!$B$45,1,0)</f>
        <v>0</v>
      </c>
      <c r="M10" s="52">
        <f>IF(Table2[[#This Row],[Ship Mode]]=Introduction!$C$42,1,0)</f>
        <v>0</v>
      </c>
      <c r="N10" s="51">
        <f>IF(Table2[[#This Row],[Ship Mode]]=Introduction!$C$44,1,0)</f>
        <v>1</v>
      </c>
      <c r="O10" s="51">
        <f>IF(Table2[[#This Row],[Customer Segment]]=Introduction!$D$45,1,0)</f>
        <v>0</v>
      </c>
      <c r="P10" s="51">
        <f>IF(Table2[[#This Row],[Customer Segment]]=Introduction!$D$42,1,0)</f>
        <v>0</v>
      </c>
      <c r="Q10" s="51">
        <f>IF(Table2[[#This Row],[Customer Segment]]=Introduction!$D$44,1,0)</f>
        <v>1</v>
      </c>
      <c r="R10" s="44">
        <v>63.32</v>
      </c>
      <c r="S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465.24592747633585</v>
      </c>
    </row>
    <row r="11" spans="1:19" customFormat="1" x14ac:dyDescent="0.2">
      <c r="A11" s="1" t="s">
        <v>1</v>
      </c>
      <c r="B11" s="1" t="s">
        <v>14</v>
      </c>
      <c r="C11" s="1" t="s">
        <v>3</v>
      </c>
      <c r="D11" s="49">
        <v>0.06</v>
      </c>
      <c r="E11" s="49">
        <v>161.55000000000001</v>
      </c>
      <c r="F11" s="49">
        <v>19.989999999999998</v>
      </c>
      <c r="G11" s="49">
        <v>0.66</v>
      </c>
      <c r="H11" s="49">
        <v>-7.58</v>
      </c>
      <c r="I11" s="52">
        <f>IF(Table2[[#This Row],[Order Priority]]=Introduction!$B$42,1,0)</f>
        <v>1</v>
      </c>
      <c r="J11" s="52">
        <f>IF(Table2[[#This Row],[Order Priority]]=Introduction!$B$43,1,0)</f>
        <v>0</v>
      </c>
      <c r="K11" s="52">
        <f>IF(Table2[[#This Row],[Order Priority]]=Introduction!$B$44,1,0)</f>
        <v>0</v>
      </c>
      <c r="L11" s="52">
        <f>IF(Table2[[#This Row],[Order Priority]]=Introduction!$B$45,1,0)</f>
        <v>0</v>
      </c>
      <c r="M11" s="52">
        <f>IF(Table2[[#This Row],[Ship Mode]]=Introduction!$C$42,1,0)</f>
        <v>0</v>
      </c>
      <c r="N11" s="51">
        <f>IF(Table2[[#This Row],[Ship Mode]]=Introduction!$C$44,1,0)</f>
        <v>1</v>
      </c>
      <c r="O11" s="51">
        <f>IF(Table2[[#This Row],[Customer Segment]]=Introduction!$D$45,1,0)</f>
        <v>1</v>
      </c>
      <c r="P11" s="51">
        <f>IF(Table2[[#This Row],[Customer Segment]]=Introduction!$D$42,1,0)</f>
        <v>0</v>
      </c>
      <c r="Q11" s="51">
        <f>IF(Table2[[#This Row],[Customer Segment]]=Introduction!$D$44,1,0)</f>
        <v>0</v>
      </c>
      <c r="R11" s="41">
        <v>485.01</v>
      </c>
      <c r="S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1477.7887814496924</v>
      </c>
    </row>
    <row r="12" spans="1:19" customFormat="1" x14ac:dyDescent="0.2">
      <c r="A12" s="1" t="s">
        <v>1</v>
      </c>
      <c r="B12" s="1" t="s">
        <v>14</v>
      </c>
      <c r="C12" s="1" t="s">
        <v>15</v>
      </c>
      <c r="D12" s="47">
        <v>0.06</v>
      </c>
      <c r="E12" s="47">
        <v>40.98</v>
      </c>
      <c r="F12" s="47">
        <v>2.99</v>
      </c>
      <c r="G12" s="47">
        <v>0.36</v>
      </c>
      <c r="H12" s="47">
        <v>-14.801880000000001</v>
      </c>
      <c r="I12" s="52">
        <f>IF(Table2[[#This Row],[Order Priority]]=Introduction!$B$42,1,0)</f>
        <v>1</v>
      </c>
      <c r="J12" s="52">
        <f>IF(Table2[[#This Row],[Order Priority]]=Introduction!$B$43,1,0)</f>
        <v>0</v>
      </c>
      <c r="K12" s="52">
        <f>IF(Table2[[#This Row],[Order Priority]]=Introduction!$B$44,1,0)</f>
        <v>0</v>
      </c>
      <c r="L12" s="52">
        <f>IF(Table2[[#This Row],[Order Priority]]=Introduction!$B$45,1,0)</f>
        <v>0</v>
      </c>
      <c r="M12" s="52">
        <f>IF(Table2[[#This Row],[Ship Mode]]=Introduction!$C$42,1,0)</f>
        <v>0</v>
      </c>
      <c r="N12" s="51">
        <f>IF(Table2[[#This Row],[Ship Mode]]=Introduction!$C$44,1,0)</f>
        <v>1</v>
      </c>
      <c r="O12" s="51">
        <f>IF(Table2[[#This Row],[Customer Segment]]=Introduction!$D$45,1,0)</f>
        <v>0</v>
      </c>
      <c r="P12" s="51">
        <f>IF(Table2[[#This Row],[Customer Segment]]=Introduction!$D$42,1,0)</f>
        <v>1</v>
      </c>
      <c r="Q12" s="51">
        <f>IF(Table2[[#This Row],[Customer Segment]]=Introduction!$D$44,1,0)</f>
        <v>0</v>
      </c>
      <c r="R12" s="44">
        <v>41.6</v>
      </c>
      <c r="S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353.50323849251703</v>
      </c>
    </row>
    <row r="13" spans="1:19" customFormat="1" x14ac:dyDescent="0.2">
      <c r="A13" s="1" t="s">
        <v>1</v>
      </c>
      <c r="B13" s="1" t="s">
        <v>63</v>
      </c>
      <c r="C13" s="1" t="s">
        <v>15</v>
      </c>
      <c r="D13" s="49">
        <v>0.09</v>
      </c>
      <c r="E13" s="49">
        <v>9.11</v>
      </c>
      <c r="F13" s="49">
        <v>2.15</v>
      </c>
      <c r="G13" s="49">
        <v>0.4</v>
      </c>
      <c r="H13" s="49">
        <v>20.299600000000002</v>
      </c>
      <c r="I13" s="52">
        <f>IF(Table2[[#This Row],[Order Priority]]=Introduction!$B$42,1,0)</f>
        <v>1</v>
      </c>
      <c r="J13" s="52">
        <f>IF(Table2[[#This Row],[Order Priority]]=Introduction!$B$43,1,0)</f>
        <v>0</v>
      </c>
      <c r="K13" s="52">
        <f>IF(Table2[[#This Row],[Order Priority]]=Introduction!$B$44,1,0)</f>
        <v>0</v>
      </c>
      <c r="L13" s="52">
        <f>IF(Table2[[#This Row],[Order Priority]]=Introduction!$B$45,1,0)</f>
        <v>0</v>
      </c>
      <c r="M13" s="52">
        <f>IF(Table2[[#This Row],[Ship Mode]]=Introduction!$C$42,1,0)</f>
        <v>0</v>
      </c>
      <c r="N13" s="51">
        <f>IF(Table2[[#This Row],[Ship Mode]]=Introduction!$C$44,1,0)</f>
        <v>0</v>
      </c>
      <c r="O13" s="51">
        <f>IF(Table2[[#This Row],[Customer Segment]]=Introduction!$D$45,1,0)</f>
        <v>0</v>
      </c>
      <c r="P13" s="51">
        <f>IF(Table2[[#This Row],[Customer Segment]]=Introduction!$D$42,1,0)</f>
        <v>1</v>
      </c>
      <c r="Q13" s="51">
        <f>IF(Table2[[#This Row],[Customer Segment]]=Introduction!$D$44,1,0)</f>
        <v>0</v>
      </c>
      <c r="R13" s="41">
        <v>34.409999999999997</v>
      </c>
      <c r="S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197.58300224059172</v>
      </c>
    </row>
    <row r="14" spans="1:19" customFormat="1" x14ac:dyDescent="0.2">
      <c r="A14" s="1" t="s">
        <v>1</v>
      </c>
      <c r="B14" s="1" t="s">
        <v>14</v>
      </c>
      <c r="C14" s="1" t="s">
        <v>15</v>
      </c>
      <c r="D14" s="47">
        <v>0.08</v>
      </c>
      <c r="E14" s="47">
        <v>15.04</v>
      </c>
      <c r="F14" s="47">
        <v>1.97</v>
      </c>
      <c r="G14" s="47">
        <v>0.39</v>
      </c>
      <c r="H14" s="47">
        <v>108.5163</v>
      </c>
      <c r="I14" s="52">
        <f>IF(Table2[[#This Row],[Order Priority]]=Introduction!$B$42,1,0)</f>
        <v>1</v>
      </c>
      <c r="J14" s="52">
        <f>IF(Table2[[#This Row],[Order Priority]]=Introduction!$B$43,1,0)</f>
        <v>0</v>
      </c>
      <c r="K14" s="52">
        <f>IF(Table2[[#This Row],[Order Priority]]=Introduction!$B$44,1,0)</f>
        <v>0</v>
      </c>
      <c r="L14" s="52">
        <f>IF(Table2[[#This Row],[Order Priority]]=Introduction!$B$45,1,0)</f>
        <v>0</v>
      </c>
      <c r="M14" s="52">
        <f>IF(Table2[[#This Row],[Ship Mode]]=Introduction!$C$42,1,0)</f>
        <v>0</v>
      </c>
      <c r="N14" s="51">
        <f>IF(Table2[[#This Row],[Ship Mode]]=Introduction!$C$44,1,0)</f>
        <v>1</v>
      </c>
      <c r="O14" s="51">
        <f>IF(Table2[[#This Row],[Customer Segment]]=Introduction!$D$45,1,0)</f>
        <v>0</v>
      </c>
      <c r="P14" s="51">
        <f>IF(Table2[[#This Row],[Customer Segment]]=Introduction!$D$42,1,0)</f>
        <v>1</v>
      </c>
      <c r="Q14" s="51">
        <f>IF(Table2[[#This Row],[Customer Segment]]=Introduction!$D$44,1,0)</f>
        <v>0</v>
      </c>
      <c r="R14" s="44">
        <v>157.27000000000001</v>
      </c>
      <c r="S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382.03625760320205</v>
      </c>
    </row>
    <row r="15" spans="1:19" customFormat="1" x14ac:dyDescent="0.2">
      <c r="A15" s="1" t="s">
        <v>1</v>
      </c>
      <c r="B15" s="1" t="s">
        <v>63</v>
      </c>
      <c r="C15" s="1" t="s">
        <v>70</v>
      </c>
      <c r="D15" s="49">
        <v>7.0000000000000007E-2</v>
      </c>
      <c r="E15" s="49">
        <v>60.97</v>
      </c>
      <c r="F15" s="49">
        <v>4.5</v>
      </c>
      <c r="G15" s="49">
        <v>0.56000000000000005</v>
      </c>
      <c r="H15" s="49">
        <v>-42.588000000000001</v>
      </c>
      <c r="I15" s="52">
        <f>IF(Table2[[#This Row],[Order Priority]]=Introduction!$B$42,1,0)</f>
        <v>1</v>
      </c>
      <c r="J15" s="52">
        <f>IF(Table2[[#This Row],[Order Priority]]=Introduction!$B$43,1,0)</f>
        <v>0</v>
      </c>
      <c r="K15" s="52">
        <f>IF(Table2[[#This Row],[Order Priority]]=Introduction!$B$44,1,0)</f>
        <v>0</v>
      </c>
      <c r="L15" s="52">
        <f>IF(Table2[[#This Row],[Order Priority]]=Introduction!$B$45,1,0)</f>
        <v>0</v>
      </c>
      <c r="M15" s="52">
        <f>IF(Table2[[#This Row],[Ship Mode]]=Introduction!$C$42,1,0)</f>
        <v>0</v>
      </c>
      <c r="N15" s="51">
        <f>IF(Table2[[#This Row],[Ship Mode]]=Introduction!$C$44,1,0)</f>
        <v>0</v>
      </c>
      <c r="O15" s="51">
        <f>IF(Table2[[#This Row],[Customer Segment]]=Introduction!$D$45,1,0)</f>
        <v>0</v>
      </c>
      <c r="P15" s="51">
        <f>IF(Table2[[#This Row],[Customer Segment]]=Introduction!$D$42,1,0)</f>
        <v>0</v>
      </c>
      <c r="Q15" s="51">
        <f>IF(Table2[[#This Row],[Customer Segment]]=Introduction!$D$44,1,0)</f>
        <v>0</v>
      </c>
      <c r="R15" s="41">
        <v>361.72</v>
      </c>
      <c r="S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535.76536674774945</v>
      </c>
    </row>
    <row r="16" spans="1:19" customFormat="1" x14ac:dyDescent="0.2">
      <c r="A16" s="1" t="s">
        <v>1</v>
      </c>
      <c r="B16" s="1" t="s">
        <v>14</v>
      </c>
      <c r="C16" s="1" t="s">
        <v>15</v>
      </c>
      <c r="D16" s="47">
        <v>0.06</v>
      </c>
      <c r="E16" s="47">
        <v>40.98</v>
      </c>
      <c r="F16" s="47">
        <v>2.99</v>
      </c>
      <c r="G16" s="47">
        <v>0.36</v>
      </c>
      <c r="H16" s="47">
        <v>-19.0992</v>
      </c>
      <c r="I16" s="52">
        <f>IF(Table2[[#This Row],[Order Priority]]=Introduction!$B$42,1,0)</f>
        <v>1</v>
      </c>
      <c r="J16" s="52">
        <f>IF(Table2[[#This Row],[Order Priority]]=Introduction!$B$43,1,0)</f>
        <v>0</v>
      </c>
      <c r="K16" s="52">
        <f>IF(Table2[[#This Row],[Order Priority]]=Introduction!$B$44,1,0)</f>
        <v>0</v>
      </c>
      <c r="L16" s="52">
        <f>IF(Table2[[#This Row],[Order Priority]]=Introduction!$B$45,1,0)</f>
        <v>0</v>
      </c>
      <c r="M16" s="52">
        <f>IF(Table2[[#This Row],[Ship Mode]]=Introduction!$C$42,1,0)</f>
        <v>0</v>
      </c>
      <c r="N16" s="51">
        <f>IF(Table2[[#This Row],[Ship Mode]]=Introduction!$C$44,1,0)</f>
        <v>1</v>
      </c>
      <c r="O16" s="51">
        <f>IF(Table2[[#This Row],[Customer Segment]]=Introduction!$D$45,1,0)</f>
        <v>0</v>
      </c>
      <c r="P16" s="51">
        <f>IF(Table2[[#This Row],[Customer Segment]]=Introduction!$D$42,1,0)</f>
        <v>1</v>
      </c>
      <c r="Q16" s="51">
        <f>IF(Table2[[#This Row],[Customer Segment]]=Introduction!$D$44,1,0)</f>
        <v>0</v>
      </c>
      <c r="R16" s="44">
        <v>124.81</v>
      </c>
      <c r="S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349.10267227520887</v>
      </c>
    </row>
    <row r="17" spans="1:19" customFormat="1" x14ac:dyDescent="0.2">
      <c r="A17" s="1" t="s">
        <v>13</v>
      </c>
      <c r="B17" s="1" t="s">
        <v>2</v>
      </c>
      <c r="C17" s="1" t="s">
        <v>15</v>
      </c>
      <c r="D17" s="49">
        <v>0.09</v>
      </c>
      <c r="E17" s="49">
        <v>270.97000000000003</v>
      </c>
      <c r="F17" s="49">
        <v>28.06</v>
      </c>
      <c r="G17" s="49">
        <v>0.56000000000000005</v>
      </c>
      <c r="H17" s="49">
        <v>2660.1432</v>
      </c>
      <c r="I17" s="52">
        <f>IF(Table2[[#This Row],[Order Priority]]=Introduction!$B$42,1,0)</f>
        <v>0</v>
      </c>
      <c r="J17" s="52">
        <f>IF(Table2[[#This Row],[Order Priority]]=Introduction!$B$43,1,0)</f>
        <v>1</v>
      </c>
      <c r="K17" s="52">
        <f>IF(Table2[[#This Row],[Order Priority]]=Introduction!$B$44,1,0)</f>
        <v>0</v>
      </c>
      <c r="L17" s="52">
        <f>IF(Table2[[#This Row],[Order Priority]]=Introduction!$B$45,1,0)</f>
        <v>0</v>
      </c>
      <c r="M17" s="52">
        <f>IF(Table2[[#This Row],[Ship Mode]]=Introduction!$C$42,1,0)</f>
        <v>1</v>
      </c>
      <c r="N17" s="51">
        <f>IF(Table2[[#This Row],[Ship Mode]]=Introduction!$C$44,1,0)</f>
        <v>0</v>
      </c>
      <c r="O17" s="51">
        <f>IF(Table2[[#This Row],[Customer Segment]]=Introduction!$D$45,1,0)</f>
        <v>0</v>
      </c>
      <c r="P17" s="51">
        <f>IF(Table2[[#This Row],[Customer Segment]]=Introduction!$D$42,1,0)</f>
        <v>1</v>
      </c>
      <c r="Q17" s="51">
        <f>IF(Table2[[#This Row],[Customer Segment]]=Introduction!$D$44,1,0)</f>
        <v>0</v>
      </c>
      <c r="R17" s="41">
        <v>3855.28</v>
      </c>
      <c r="S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4556.5775525669706</v>
      </c>
    </row>
    <row r="18" spans="1:19" customFormat="1" x14ac:dyDescent="0.2">
      <c r="A18" s="1" t="s">
        <v>23</v>
      </c>
      <c r="B18" s="1" t="s">
        <v>14</v>
      </c>
      <c r="C18" s="1" t="s">
        <v>70</v>
      </c>
      <c r="D18" s="47">
        <v>0.05</v>
      </c>
      <c r="E18" s="47">
        <v>155.06</v>
      </c>
      <c r="F18" s="47">
        <v>7.07</v>
      </c>
      <c r="G18" s="47">
        <v>0.59</v>
      </c>
      <c r="H18" s="47">
        <v>845.66399999999999</v>
      </c>
      <c r="I18" s="52">
        <f>IF(Table2[[#This Row],[Order Priority]]=Introduction!$B$42,1,0)</f>
        <v>0</v>
      </c>
      <c r="J18" s="52">
        <f>IF(Table2[[#This Row],[Order Priority]]=Introduction!$B$43,1,0)</f>
        <v>0</v>
      </c>
      <c r="K18" s="52">
        <f>IF(Table2[[#This Row],[Order Priority]]=Introduction!$B$44,1,0)</f>
        <v>1</v>
      </c>
      <c r="L18" s="52">
        <f>IF(Table2[[#This Row],[Order Priority]]=Introduction!$B$45,1,0)</f>
        <v>0</v>
      </c>
      <c r="M18" s="52">
        <f>IF(Table2[[#This Row],[Ship Mode]]=Introduction!$C$42,1,0)</f>
        <v>0</v>
      </c>
      <c r="N18" s="51">
        <f>IF(Table2[[#This Row],[Ship Mode]]=Introduction!$C$44,1,0)</f>
        <v>1</v>
      </c>
      <c r="O18" s="51">
        <f>IF(Table2[[#This Row],[Customer Segment]]=Introduction!$D$45,1,0)</f>
        <v>0</v>
      </c>
      <c r="P18" s="51">
        <f>IF(Table2[[#This Row],[Customer Segment]]=Introduction!$D$42,1,0)</f>
        <v>0</v>
      </c>
      <c r="Q18" s="51">
        <f>IF(Table2[[#This Row],[Customer Segment]]=Introduction!$D$44,1,0)</f>
        <v>0</v>
      </c>
      <c r="R18" s="44">
        <v>1225.5999999999999</v>
      </c>
      <c r="S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1721.3171531905409</v>
      </c>
    </row>
    <row r="19" spans="1:19" customFormat="1" x14ac:dyDescent="0.2">
      <c r="A19" s="1" t="s">
        <v>23</v>
      </c>
      <c r="B19" s="1" t="s">
        <v>2</v>
      </c>
      <c r="C19" s="1" t="s">
        <v>70</v>
      </c>
      <c r="D19" s="49">
        <v>0</v>
      </c>
      <c r="E19" s="49">
        <v>291.73</v>
      </c>
      <c r="F19" s="49">
        <v>48.8</v>
      </c>
      <c r="G19" s="49">
        <v>0.56000000000000005</v>
      </c>
      <c r="H19" s="49">
        <v>-308.928</v>
      </c>
      <c r="I19" s="52">
        <f>IF(Table2[[#This Row],[Order Priority]]=Introduction!$B$42,1,0)</f>
        <v>0</v>
      </c>
      <c r="J19" s="52">
        <f>IF(Table2[[#This Row],[Order Priority]]=Introduction!$B$43,1,0)</f>
        <v>0</v>
      </c>
      <c r="K19" s="52">
        <f>IF(Table2[[#This Row],[Order Priority]]=Introduction!$B$44,1,0)</f>
        <v>1</v>
      </c>
      <c r="L19" s="52">
        <f>IF(Table2[[#This Row],[Order Priority]]=Introduction!$B$45,1,0)</f>
        <v>0</v>
      </c>
      <c r="M19" s="52">
        <f>IF(Table2[[#This Row],[Ship Mode]]=Introduction!$C$42,1,0)</f>
        <v>1</v>
      </c>
      <c r="N19" s="51">
        <f>IF(Table2[[#This Row],[Ship Mode]]=Introduction!$C$44,1,0)</f>
        <v>0</v>
      </c>
      <c r="O19" s="51">
        <f>IF(Table2[[#This Row],[Customer Segment]]=Introduction!$D$45,1,0)</f>
        <v>0</v>
      </c>
      <c r="P19" s="51">
        <f>IF(Table2[[#This Row],[Customer Segment]]=Introduction!$D$42,1,0)</f>
        <v>0</v>
      </c>
      <c r="Q19" s="51">
        <f>IF(Table2[[#This Row],[Customer Segment]]=Introduction!$D$44,1,0)</f>
        <v>0</v>
      </c>
      <c r="R19" s="41">
        <v>1239.06</v>
      </c>
      <c r="S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2325.1250425462918</v>
      </c>
    </row>
    <row r="20" spans="1:19" customFormat="1" x14ac:dyDescent="0.2">
      <c r="A20" s="1" t="s">
        <v>23</v>
      </c>
      <c r="B20" s="1" t="s">
        <v>2</v>
      </c>
      <c r="C20" s="1" t="s">
        <v>70</v>
      </c>
      <c r="D20" s="47">
        <v>7.0000000000000007E-2</v>
      </c>
      <c r="E20" s="47">
        <v>100.98</v>
      </c>
      <c r="F20" s="47">
        <v>45</v>
      </c>
      <c r="G20" s="47">
        <v>0.69</v>
      </c>
      <c r="H20" s="47">
        <v>-1679.76</v>
      </c>
      <c r="I20" s="52">
        <f>IF(Table2[[#This Row],[Order Priority]]=Introduction!$B$42,1,0)</f>
        <v>0</v>
      </c>
      <c r="J20" s="52">
        <f>IF(Table2[[#This Row],[Order Priority]]=Introduction!$B$43,1,0)</f>
        <v>0</v>
      </c>
      <c r="K20" s="52">
        <f>IF(Table2[[#This Row],[Order Priority]]=Introduction!$B$44,1,0)</f>
        <v>1</v>
      </c>
      <c r="L20" s="52">
        <f>IF(Table2[[#This Row],[Order Priority]]=Introduction!$B$45,1,0)</f>
        <v>0</v>
      </c>
      <c r="M20" s="52">
        <f>IF(Table2[[#This Row],[Ship Mode]]=Introduction!$C$42,1,0)</f>
        <v>1</v>
      </c>
      <c r="N20" s="51">
        <f>IF(Table2[[#This Row],[Ship Mode]]=Introduction!$C$44,1,0)</f>
        <v>0</v>
      </c>
      <c r="O20" s="51">
        <f>IF(Table2[[#This Row],[Customer Segment]]=Introduction!$D$45,1,0)</f>
        <v>0</v>
      </c>
      <c r="P20" s="51">
        <f>IF(Table2[[#This Row],[Customer Segment]]=Introduction!$D$42,1,0)</f>
        <v>0</v>
      </c>
      <c r="Q20" s="51">
        <f>IF(Table2[[#This Row],[Customer Segment]]=Introduction!$D$44,1,0)</f>
        <v>0</v>
      </c>
      <c r="R20" s="44">
        <v>4083.19</v>
      </c>
      <c r="S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280.47023548625555</v>
      </c>
    </row>
    <row r="21" spans="1:19" customFormat="1" x14ac:dyDescent="0.2">
      <c r="A21" s="1" t="s">
        <v>23</v>
      </c>
      <c r="B21" s="1" t="s">
        <v>14</v>
      </c>
      <c r="C21" s="1" t="s">
        <v>70</v>
      </c>
      <c r="D21" s="49">
        <v>0.05</v>
      </c>
      <c r="E21" s="49">
        <v>155.06</v>
      </c>
      <c r="F21" s="49">
        <v>7.07</v>
      </c>
      <c r="G21" s="49">
        <v>0.59</v>
      </c>
      <c r="H21" s="49">
        <v>575.39599999999996</v>
      </c>
      <c r="I21" s="52">
        <f>IF(Table2[[#This Row],[Order Priority]]=Introduction!$B$42,1,0)</f>
        <v>0</v>
      </c>
      <c r="J21" s="52">
        <f>IF(Table2[[#This Row],[Order Priority]]=Introduction!$B$43,1,0)</f>
        <v>0</v>
      </c>
      <c r="K21" s="52">
        <f>IF(Table2[[#This Row],[Order Priority]]=Introduction!$B$44,1,0)</f>
        <v>1</v>
      </c>
      <c r="L21" s="52">
        <f>IF(Table2[[#This Row],[Order Priority]]=Introduction!$B$45,1,0)</f>
        <v>0</v>
      </c>
      <c r="M21" s="52">
        <f>IF(Table2[[#This Row],[Ship Mode]]=Introduction!$C$42,1,0)</f>
        <v>0</v>
      </c>
      <c r="N21" s="51">
        <f>IF(Table2[[#This Row],[Ship Mode]]=Introduction!$C$44,1,0)</f>
        <v>1</v>
      </c>
      <c r="O21" s="51">
        <f>IF(Table2[[#This Row],[Customer Segment]]=Introduction!$D$45,1,0)</f>
        <v>0</v>
      </c>
      <c r="P21" s="51">
        <f>IF(Table2[[#This Row],[Customer Segment]]=Introduction!$D$42,1,0)</f>
        <v>0</v>
      </c>
      <c r="Q21" s="51">
        <f>IF(Table2[[#This Row],[Customer Segment]]=Introduction!$D$44,1,0)</f>
        <v>0</v>
      </c>
      <c r="R21" s="41">
        <v>4902.38</v>
      </c>
      <c r="S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1444.5557692537045</v>
      </c>
    </row>
    <row r="22" spans="1:19" customFormat="1" x14ac:dyDescent="0.2">
      <c r="A22" s="1" t="s">
        <v>92</v>
      </c>
      <c r="B22" s="1" t="s">
        <v>2</v>
      </c>
      <c r="C22" s="1" t="s">
        <v>47</v>
      </c>
      <c r="D22" s="47">
        <v>0.05</v>
      </c>
      <c r="E22" s="47">
        <v>100.98</v>
      </c>
      <c r="F22" s="47">
        <v>35.840000000000003</v>
      </c>
      <c r="G22" s="47">
        <v>0.62</v>
      </c>
      <c r="H22" s="47">
        <v>-111.4</v>
      </c>
      <c r="I22" s="52">
        <f>IF(Table2[[#This Row],[Order Priority]]=Introduction!$B$42,1,0)</f>
        <v>0</v>
      </c>
      <c r="J22" s="52">
        <f>IF(Table2[[#This Row],[Order Priority]]=Introduction!$B$43,1,0)</f>
        <v>0</v>
      </c>
      <c r="K22" s="52">
        <f>IF(Table2[[#This Row],[Order Priority]]=Introduction!$B$44,1,0)</f>
        <v>0</v>
      </c>
      <c r="L22" s="52">
        <f>IF(Table2[[#This Row],[Order Priority]]=Introduction!$B$45,1,0)</f>
        <v>1</v>
      </c>
      <c r="M22" s="52">
        <f>IF(Table2[[#This Row],[Ship Mode]]=Introduction!$C$42,1,0)</f>
        <v>1</v>
      </c>
      <c r="N22" s="51">
        <f>IF(Table2[[#This Row],[Ship Mode]]=Introduction!$C$44,1,0)</f>
        <v>0</v>
      </c>
      <c r="O22" s="51">
        <f>IF(Table2[[#This Row],[Customer Segment]]=Introduction!$D$45,1,0)</f>
        <v>0</v>
      </c>
      <c r="P22" s="51">
        <f>IF(Table2[[#This Row],[Customer Segment]]=Introduction!$D$42,1,0)</f>
        <v>0</v>
      </c>
      <c r="Q22" s="51">
        <f>IF(Table2[[#This Row],[Customer Segment]]=Introduction!$D$44,1,0)</f>
        <v>1</v>
      </c>
      <c r="R22" s="44">
        <v>715.55</v>
      </c>
      <c r="S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1551.8026353674588</v>
      </c>
    </row>
    <row r="23" spans="1:19" customFormat="1" x14ac:dyDescent="0.2">
      <c r="A23" s="1" t="s">
        <v>92</v>
      </c>
      <c r="B23" s="1" t="s">
        <v>14</v>
      </c>
      <c r="C23" s="1" t="s">
        <v>47</v>
      </c>
      <c r="D23" s="49">
        <v>0.02</v>
      </c>
      <c r="E23" s="49">
        <v>4.9800000000000004</v>
      </c>
      <c r="F23" s="49">
        <v>5.49</v>
      </c>
      <c r="G23" s="49">
        <v>0.38</v>
      </c>
      <c r="H23" s="49">
        <v>-77.03</v>
      </c>
      <c r="I23" s="52">
        <f>IF(Table2[[#This Row],[Order Priority]]=Introduction!$B$42,1,0)</f>
        <v>0</v>
      </c>
      <c r="J23" s="52">
        <f>IF(Table2[[#This Row],[Order Priority]]=Introduction!$B$43,1,0)</f>
        <v>0</v>
      </c>
      <c r="K23" s="52">
        <f>IF(Table2[[#This Row],[Order Priority]]=Introduction!$B$44,1,0)</f>
        <v>0</v>
      </c>
      <c r="L23" s="52">
        <f>IF(Table2[[#This Row],[Order Priority]]=Introduction!$B$45,1,0)</f>
        <v>1</v>
      </c>
      <c r="M23" s="52">
        <f>IF(Table2[[#This Row],[Ship Mode]]=Introduction!$C$42,1,0)</f>
        <v>0</v>
      </c>
      <c r="N23" s="51">
        <f>IF(Table2[[#This Row],[Ship Mode]]=Introduction!$C$44,1,0)</f>
        <v>1</v>
      </c>
      <c r="O23" s="51">
        <f>IF(Table2[[#This Row],[Customer Segment]]=Introduction!$D$45,1,0)</f>
        <v>0</v>
      </c>
      <c r="P23" s="51">
        <f>IF(Table2[[#This Row],[Customer Segment]]=Introduction!$D$42,1,0)</f>
        <v>0</v>
      </c>
      <c r="Q23" s="51">
        <f>IF(Table2[[#This Row],[Customer Segment]]=Introduction!$D$44,1,0)</f>
        <v>1</v>
      </c>
      <c r="R23" s="41">
        <v>45.63</v>
      </c>
      <c r="S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71.268071143710813</v>
      </c>
    </row>
    <row r="24" spans="1:19" customFormat="1" x14ac:dyDescent="0.2">
      <c r="A24" s="1" t="s">
        <v>92</v>
      </c>
      <c r="B24" s="1" t="s">
        <v>14</v>
      </c>
      <c r="C24" s="1" t="s">
        <v>15</v>
      </c>
      <c r="D24" s="47">
        <v>0.05</v>
      </c>
      <c r="E24" s="47">
        <v>17.48</v>
      </c>
      <c r="F24" s="47">
        <v>1.99</v>
      </c>
      <c r="G24" s="47">
        <v>0.45</v>
      </c>
      <c r="H24" s="47">
        <v>-127.008</v>
      </c>
      <c r="I24" s="52">
        <f>IF(Table2[[#This Row],[Order Priority]]=Introduction!$B$42,1,0)</f>
        <v>0</v>
      </c>
      <c r="J24" s="52">
        <f>IF(Table2[[#This Row],[Order Priority]]=Introduction!$B$43,1,0)</f>
        <v>0</v>
      </c>
      <c r="K24" s="52">
        <f>IF(Table2[[#This Row],[Order Priority]]=Introduction!$B$44,1,0)</f>
        <v>0</v>
      </c>
      <c r="L24" s="52">
        <f>IF(Table2[[#This Row],[Order Priority]]=Introduction!$B$45,1,0)</f>
        <v>1</v>
      </c>
      <c r="M24" s="52">
        <f>IF(Table2[[#This Row],[Ship Mode]]=Introduction!$C$42,1,0)</f>
        <v>0</v>
      </c>
      <c r="N24" s="51">
        <f>IF(Table2[[#This Row],[Ship Mode]]=Introduction!$C$44,1,0)</f>
        <v>1</v>
      </c>
      <c r="O24" s="51">
        <f>IF(Table2[[#This Row],[Customer Segment]]=Introduction!$D$45,1,0)</f>
        <v>0</v>
      </c>
      <c r="P24" s="51">
        <f>IF(Table2[[#This Row],[Customer Segment]]=Introduction!$D$42,1,0)</f>
        <v>1</v>
      </c>
      <c r="Q24" s="51">
        <f>IF(Table2[[#This Row],[Customer Segment]]=Introduction!$D$44,1,0)</f>
        <v>0</v>
      </c>
      <c r="R24" s="44">
        <v>52.47</v>
      </c>
      <c r="S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-58.500853591101766</v>
      </c>
    </row>
    <row r="25" spans="1:19" customFormat="1" x14ac:dyDescent="0.2">
      <c r="A25" s="1" t="s">
        <v>92</v>
      </c>
      <c r="B25" s="1" t="s">
        <v>14</v>
      </c>
      <c r="C25" s="1" t="s">
        <v>47</v>
      </c>
      <c r="D25" s="49">
        <v>0.04</v>
      </c>
      <c r="E25" s="49">
        <v>99.23</v>
      </c>
      <c r="F25" s="49">
        <v>8.99</v>
      </c>
      <c r="G25" s="49">
        <v>0.35</v>
      </c>
      <c r="H25" s="49">
        <v>1916.6757</v>
      </c>
      <c r="I25" s="52">
        <f>IF(Table2[[#This Row],[Order Priority]]=Introduction!$B$42,1,0)</f>
        <v>0</v>
      </c>
      <c r="J25" s="52">
        <f>IF(Table2[[#This Row],[Order Priority]]=Introduction!$B$43,1,0)</f>
        <v>0</v>
      </c>
      <c r="K25" s="52">
        <f>IF(Table2[[#This Row],[Order Priority]]=Introduction!$B$44,1,0)</f>
        <v>0</v>
      </c>
      <c r="L25" s="52">
        <f>IF(Table2[[#This Row],[Order Priority]]=Introduction!$B$45,1,0)</f>
        <v>1</v>
      </c>
      <c r="M25" s="52">
        <f>IF(Table2[[#This Row],[Ship Mode]]=Introduction!$C$42,1,0)</f>
        <v>0</v>
      </c>
      <c r="N25" s="51">
        <f>IF(Table2[[#This Row],[Ship Mode]]=Introduction!$C$44,1,0)</f>
        <v>1</v>
      </c>
      <c r="O25" s="51">
        <f>IF(Table2[[#This Row],[Customer Segment]]=Introduction!$D$45,1,0)</f>
        <v>0</v>
      </c>
      <c r="P25" s="51">
        <f>IF(Table2[[#This Row],[Customer Segment]]=Introduction!$D$42,1,0)</f>
        <v>0</v>
      </c>
      <c r="Q25" s="51">
        <f>IF(Table2[[#This Row],[Customer Segment]]=Introduction!$D$44,1,0)</f>
        <v>1</v>
      </c>
      <c r="R25" s="41">
        <v>5555.6</v>
      </c>
      <c r="S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2466.7612047040761</v>
      </c>
    </row>
    <row r="26" spans="1:19" customFormat="1" x14ac:dyDescent="0.2">
      <c r="A26" s="1" t="s">
        <v>92</v>
      </c>
      <c r="B26" s="1" t="s">
        <v>14</v>
      </c>
      <c r="C26" s="1" t="s">
        <v>47</v>
      </c>
      <c r="D26" s="47">
        <v>0.04</v>
      </c>
      <c r="E26" s="47">
        <v>99.23</v>
      </c>
      <c r="F26" s="47">
        <v>8.99</v>
      </c>
      <c r="G26" s="47">
        <v>0.35</v>
      </c>
      <c r="H26" s="47">
        <v>993.83460000000002</v>
      </c>
      <c r="I26" s="52">
        <f>IF(Table2[[#This Row],[Order Priority]]=Introduction!$B$42,1,0)</f>
        <v>0</v>
      </c>
      <c r="J26" s="52">
        <f>IF(Table2[[#This Row],[Order Priority]]=Introduction!$B$43,1,0)</f>
        <v>0</v>
      </c>
      <c r="K26" s="52">
        <f>IF(Table2[[#This Row],[Order Priority]]=Introduction!$B$44,1,0)</f>
        <v>0</v>
      </c>
      <c r="L26" s="52">
        <f>IF(Table2[[#This Row],[Order Priority]]=Introduction!$B$45,1,0)</f>
        <v>1</v>
      </c>
      <c r="M26" s="52">
        <f>IF(Table2[[#This Row],[Ship Mode]]=Introduction!$C$42,1,0)</f>
        <v>0</v>
      </c>
      <c r="N26" s="51">
        <f>IF(Table2[[#This Row],[Ship Mode]]=Introduction!$C$44,1,0)</f>
        <v>1</v>
      </c>
      <c r="O26" s="51">
        <f>IF(Table2[[#This Row],[Customer Segment]]=Introduction!$D$45,1,0)</f>
        <v>0</v>
      </c>
      <c r="P26" s="51">
        <f>IF(Table2[[#This Row],[Customer Segment]]=Introduction!$D$42,1,0)</f>
        <v>0</v>
      </c>
      <c r="Q26" s="51">
        <f>IF(Table2[[#This Row],[Customer Segment]]=Introduction!$D$44,1,0)</f>
        <v>1</v>
      </c>
      <c r="R26" s="44">
        <v>1440.34</v>
      </c>
      <c r="S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1521.7481806324408</v>
      </c>
    </row>
    <row r="27" spans="1:19" customFormat="1" x14ac:dyDescent="0.2">
      <c r="A27" s="1" t="s">
        <v>1</v>
      </c>
      <c r="B27" s="1" t="s">
        <v>14</v>
      </c>
      <c r="C27" s="1" t="s">
        <v>70</v>
      </c>
      <c r="D27" s="49">
        <v>0.03</v>
      </c>
      <c r="E27" s="49">
        <v>5.28</v>
      </c>
      <c r="F27" s="49">
        <v>5.66</v>
      </c>
      <c r="G27" s="49">
        <v>0.4</v>
      </c>
      <c r="H27" s="49">
        <v>-51.559199999999997</v>
      </c>
      <c r="I27" s="52">
        <f>IF(Table2[[#This Row],[Order Priority]]=Introduction!$B$42,1,0)</f>
        <v>1</v>
      </c>
      <c r="J27" s="52">
        <f>IF(Table2[[#This Row],[Order Priority]]=Introduction!$B$43,1,0)</f>
        <v>0</v>
      </c>
      <c r="K27" s="52">
        <f>IF(Table2[[#This Row],[Order Priority]]=Introduction!$B$44,1,0)</f>
        <v>0</v>
      </c>
      <c r="L27" s="52">
        <f>IF(Table2[[#This Row],[Order Priority]]=Introduction!$B$45,1,0)</f>
        <v>0</v>
      </c>
      <c r="M27" s="52">
        <f>IF(Table2[[#This Row],[Ship Mode]]=Introduction!$C$42,1,0)</f>
        <v>0</v>
      </c>
      <c r="N27" s="51">
        <f>IF(Table2[[#This Row],[Ship Mode]]=Introduction!$C$44,1,0)</f>
        <v>1</v>
      </c>
      <c r="O27" s="51">
        <f>IF(Table2[[#This Row],[Customer Segment]]=Introduction!$D$45,1,0)</f>
        <v>0</v>
      </c>
      <c r="P27" s="51">
        <f>IF(Table2[[#This Row],[Customer Segment]]=Introduction!$D$42,1,0)</f>
        <v>0</v>
      </c>
      <c r="Q27" s="51">
        <f>IF(Table2[[#This Row],[Customer Segment]]=Introduction!$D$44,1,0)</f>
        <v>0</v>
      </c>
      <c r="R27" s="41">
        <v>22.82</v>
      </c>
      <c r="S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359.81374221178191</v>
      </c>
    </row>
    <row r="28" spans="1:19" customFormat="1" x14ac:dyDescent="0.2">
      <c r="A28" s="1" t="s">
        <v>1</v>
      </c>
      <c r="B28" s="1" t="s">
        <v>14</v>
      </c>
      <c r="C28" s="1" t="s">
        <v>70</v>
      </c>
      <c r="D28" s="47">
        <v>0.01</v>
      </c>
      <c r="E28" s="47">
        <v>110.99</v>
      </c>
      <c r="F28" s="47">
        <v>2.5</v>
      </c>
      <c r="G28" s="47">
        <v>0.56999999999999995</v>
      </c>
      <c r="H28" s="47">
        <v>-263.56572</v>
      </c>
      <c r="I28" s="52">
        <f>IF(Table2[[#This Row],[Order Priority]]=Introduction!$B$42,1,0)</f>
        <v>1</v>
      </c>
      <c r="J28" s="52">
        <f>IF(Table2[[#This Row],[Order Priority]]=Introduction!$B$43,1,0)</f>
        <v>0</v>
      </c>
      <c r="K28" s="52">
        <f>IF(Table2[[#This Row],[Order Priority]]=Introduction!$B$44,1,0)</f>
        <v>0</v>
      </c>
      <c r="L28" s="52">
        <f>IF(Table2[[#This Row],[Order Priority]]=Introduction!$B$45,1,0)</f>
        <v>0</v>
      </c>
      <c r="M28" s="52">
        <f>IF(Table2[[#This Row],[Ship Mode]]=Introduction!$C$42,1,0)</f>
        <v>0</v>
      </c>
      <c r="N28" s="51">
        <f>IF(Table2[[#This Row],[Ship Mode]]=Introduction!$C$44,1,0)</f>
        <v>1</v>
      </c>
      <c r="O28" s="51">
        <f>IF(Table2[[#This Row],[Customer Segment]]=Introduction!$D$45,1,0)</f>
        <v>0</v>
      </c>
      <c r="P28" s="51">
        <f>IF(Table2[[#This Row],[Customer Segment]]=Introduction!$D$42,1,0)</f>
        <v>0</v>
      </c>
      <c r="Q28" s="51">
        <f>IF(Table2[[#This Row],[Customer Segment]]=Introduction!$D$44,1,0)</f>
        <v>0</v>
      </c>
      <c r="R28" s="44">
        <v>188.66</v>
      </c>
      <c r="S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541.09930959240842</v>
      </c>
    </row>
    <row r="29" spans="1:19" customFormat="1" x14ac:dyDescent="0.2">
      <c r="A29" s="1" t="s">
        <v>13</v>
      </c>
      <c r="B29" s="1" t="s">
        <v>14</v>
      </c>
      <c r="C29" s="1" t="s">
        <v>47</v>
      </c>
      <c r="D29" s="49">
        <v>0.03</v>
      </c>
      <c r="E29" s="49">
        <v>4.26</v>
      </c>
      <c r="F29" s="49">
        <v>1.2</v>
      </c>
      <c r="G29" s="49">
        <v>0.44</v>
      </c>
      <c r="H29" s="49">
        <v>18.658000000000001</v>
      </c>
      <c r="I29" s="52">
        <f>IF(Table2[[#This Row],[Order Priority]]=Introduction!$B$42,1,0)</f>
        <v>0</v>
      </c>
      <c r="J29" s="52">
        <f>IF(Table2[[#This Row],[Order Priority]]=Introduction!$B$43,1,0)</f>
        <v>1</v>
      </c>
      <c r="K29" s="52">
        <f>IF(Table2[[#This Row],[Order Priority]]=Introduction!$B$44,1,0)</f>
        <v>0</v>
      </c>
      <c r="L29" s="52">
        <f>IF(Table2[[#This Row],[Order Priority]]=Introduction!$B$45,1,0)</f>
        <v>0</v>
      </c>
      <c r="M29" s="52">
        <f>IF(Table2[[#This Row],[Ship Mode]]=Introduction!$C$42,1,0)</f>
        <v>0</v>
      </c>
      <c r="N29" s="51">
        <f>IF(Table2[[#This Row],[Ship Mode]]=Introduction!$C$44,1,0)</f>
        <v>1</v>
      </c>
      <c r="O29" s="51">
        <f>IF(Table2[[#This Row],[Customer Segment]]=Introduction!$D$45,1,0)</f>
        <v>0</v>
      </c>
      <c r="P29" s="51">
        <f>IF(Table2[[#This Row],[Customer Segment]]=Introduction!$D$42,1,0)</f>
        <v>0</v>
      </c>
      <c r="Q29" s="51">
        <f>IF(Table2[[#This Row],[Customer Segment]]=Introduction!$D$44,1,0)</f>
        <v>1</v>
      </c>
      <c r="R29" s="41">
        <v>29.5</v>
      </c>
      <c r="S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76.437430594097066</v>
      </c>
    </row>
    <row r="30" spans="1:19" customFormat="1" x14ac:dyDescent="0.2">
      <c r="A30" s="1" t="s">
        <v>13</v>
      </c>
      <c r="B30" s="1" t="s">
        <v>14</v>
      </c>
      <c r="C30" s="1" t="s">
        <v>47</v>
      </c>
      <c r="D30" s="47">
        <v>0.03</v>
      </c>
      <c r="E30" s="47">
        <v>4.26</v>
      </c>
      <c r="F30" s="47">
        <v>1.2</v>
      </c>
      <c r="G30" s="47">
        <v>0.44</v>
      </c>
      <c r="H30" s="47">
        <v>9.82</v>
      </c>
      <c r="I30" s="52">
        <f>IF(Table2[[#This Row],[Order Priority]]=Introduction!$B$42,1,0)</f>
        <v>0</v>
      </c>
      <c r="J30" s="52">
        <f>IF(Table2[[#This Row],[Order Priority]]=Introduction!$B$43,1,0)</f>
        <v>1</v>
      </c>
      <c r="K30" s="52">
        <f>IF(Table2[[#This Row],[Order Priority]]=Introduction!$B$44,1,0)</f>
        <v>0</v>
      </c>
      <c r="L30" s="52">
        <f>IF(Table2[[#This Row],[Order Priority]]=Introduction!$B$45,1,0)</f>
        <v>0</v>
      </c>
      <c r="M30" s="52">
        <f>IF(Table2[[#This Row],[Ship Mode]]=Introduction!$C$42,1,0)</f>
        <v>0</v>
      </c>
      <c r="N30" s="51">
        <f>IF(Table2[[#This Row],[Ship Mode]]=Introduction!$C$44,1,0)</f>
        <v>1</v>
      </c>
      <c r="O30" s="51">
        <f>IF(Table2[[#This Row],[Customer Segment]]=Introduction!$D$45,1,0)</f>
        <v>0</v>
      </c>
      <c r="P30" s="51">
        <f>IF(Table2[[#This Row],[Customer Segment]]=Introduction!$D$42,1,0)</f>
        <v>0</v>
      </c>
      <c r="Q30" s="51">
        <f>IF(Table2[[#This Row],[Customer Segment]]=Introduction!$D$44,1,0)</f>
        <v>1</v>
      </c>
      <c r="R30" s="44">
        <v>122.23</v>
      </c>
      <c r="S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67.387091259681711</v>
      </c>
    </row>
    <row r="31" spans="1:19" customFormat="1" x14ac:dyDescent="0.2">
      <c r="A31" s="1" t="s">
        <v>13</v>
      </c>
      <c r="B31" s="1" t="s">
        <v>14</v>
      </c>
      <c r="C31" s="1" t="s">
        <v>47</v>
      </c>
      <c r="D31" s="49">
        <v>0.05</v>
      </c>
      <c r="E31" s="49">
        <v>20.98</v>
      </c>
      <c r="F31" s="49">
        <v>21.2</v>
      </c>
      <c r="G31" s="49">
        <v>0.78</v>
      </c>
      <c r="H31" s="49">
        <v>-181.102</v>
      </c>
      <c r="I31" s="52">
        <f>IF(Table2[[#This Row],[Order Priority]]=Introduction!$B$42,1,0)</f>
        <v>0</v>
      </c>
      <c r="J31" s="52">
        <f>IF(Table2[[#This Row],[Order Priority]]=Introduction!$B$43,1,0)</f>
        <v>1</v>
      </c>
      <c r="K31" s="52">
        <f>IF(Table2[[#This Row],[Order Priority]]=Introduction!$B$44,1,0)</f>
        <v>0</v>
      </c>
      <c r="L31" s="52">
        <f>IF(Table2[[#This Row],[Order Priority]]=Introduction!$B$45,1,0)</f>
        <v>0</v>
      </c>
      <c r="M31" s="52">
        <f>IF(Table2[[#This Row],[Ship Mode]]=Introduction!$C$42,1,0)</f>
        <v>0</v>
      </c>
      <c r="N31" s="51">
        <f>IF(Table2[[#This Row],[Ship Mode]]=Introduction!$C$44,1,0)</f>
        <v>1</v>
      </c>
      <c r="O31" s="51">
        <f>IF(Table2[[#This Row],[Customer Segment]]=Introduction!$D$45,1,0)</f>
        <v>0</v>
      </c>
      <c r="P31" s="51">
        <f>IF(Table2[[#This Row],[Customer Segment]]=Introduction!$D$42,1,0)</f>
        <v>0</v>
      </c>
      <c r="Q31" s="51">
        <f>IF(Table2[[#This Row],[Customer Segment]]=Introduction!$D$44,1,0)</f>
        <v>1</v>
      </c>
      <c r="R31" s="41">
        <v>65.69</v>
      </c>
      <c r="S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746.43738558475081</v>
      </c>
    </row>
    <row r="32" spans="1:19" customFormat="1" x14ac:dyDescent="0.2">
      <c r="A32" s="1" t="s">
        <v>13</v>
      </c>
      <c r="B32" s="1" t="s">
        <v>2</v>
      </c>
      <c r="C32" s="1" t="s">
        <v>47</v>
      </c>
      <c r="D32" s="47">
        <v>0.09</v>
      </c>
      <c r="E32" s="47">
        <v>150.97999999999999</v>
      </c>
      <c r="F32" s="47">
        <v>66.27</v>
      </c>
      <c r="G32" s="47">
        <v>0.65</v>
      </c>
      <c r="H32" s="47">
        <v>-407.85</v>
      </c>
      <c r="I32" s="52">
        <f>IF(Table2[[#This Row],[Order Priority]]=Introduction!$B$42,1,0)</f>
        <v>0</v>
      </c>
      <c r="J32" s="52">
        <f>IF(Table2[[#This Row],[Order Priority]]=Introduction!$B$43,1,0)</f>
        <v>1</v>
      </c>
      <c r="K32" s="52">
        <f>IF(Table2[[#This Row],[Order Priority]]=Introduction!$B$44,1,0)</f>
        <v>0</v>
      </c>
      <c r="L32" s="52">
        <f>IF(Table2[[#This Row],[Order Priority]]=Introduction!$B$45,1,0)</f>
        <v>0</v>
      </c>
      <c r="M32" s="52">
        <f>IF(Table2[[#This Row],[Ship Mode]]=Introduction!$C$42,1,0)</f>
        <v>1</v>
      </c>
      <c r="N32" s="51">
        <f>IF(Table2[[#This Row],[Ship Mode]]=Introduction!$C$44,1,0)</f>
        <v>0</v>
      </c>
      <c r="O32" s="51">
        <f>IF(Table2[[#This Row],[Customer Segment]]=Introduction!$D$45,1,0)</f>
        <v>0</v>
      </c>
      <c r="P32" s="51">
        <f>IF(Table2[[#This Row],[Customer Segment]]=Introduction!$D$42,1,0)</f>
        <v>0</v>
      </c>
      <c r="Q32" s="51">
        <f>IF(Table2[[#This Row],[Customer Segment]]=Introduction!$D$44,1,0)</f>
        <v>1</v>
      </c>
      <c r="R32" s="44">
        <v>302.33999999999997</v>
      </c>
      <c r="S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2229.2046405099354</v>
      </c>
    </row>
    <row r="33" spans="1:19" customFormat="1" x14ac:dyDescent="0.2">
      <c r="A33" s="1" t="s">
        <v>13</v>
      </c>
      <c r="B33" s="1" t="s">
        <v>14</v>
      </c>
      <c r="C33" s="1" t="s">
        <v>70</v>
      </c>
      <c r="D33" s="49">
        <v>0.1</v>
      </c>
      <c r="E33" s="49">
        <v>12.53</v>
      </c>
      <c r="F33" s="49">
        <v>0.49</v>
      </c>
      <c r="G33" s="49">
        <v>0.38</v>
      </c>
      <c r="H33" s="49">
        <v>244.464</v>
      </c>
      <c r="I33" s="52">
        <f>IF(Table2[[#This Row],[Order Priority]]=Introduction!$B$42,1,0)</f>
        <v>0</v>
      </c>
      <c r="J33" s="52">
        <f>IF(Table2[[#This Row],[Order Priority]]=Introduction!$B$43,1,0)</f>
        <v>1</v>
      </c>
      <c r="K33" s="52">
        <f>IF(Table2[[#This Row],[Order Priority]]=Introduction!$B$44,1,0)</f>
        <v>0</v>
      </c>
      <c r="L33" s="52">
        <f>IF(Table2[[#This Row],[Order Priority]]=Introduction!$B$45,1,0)</f>
        <v>0</v>
      </c>
      <c r="M33" s="52">
        <f>IF(Table2[[#This Row],[Ship Mode]]=Introduction!$C$42,1,0)</f>
        <v>0</v>
      </c>
      <c r="N33" s="51">
        <f>IF(Table2[[#This Row],[Ship Mode]]=Introduction!$C$44,1,0)</f>
        <v>1</v>
      </c>
      <c r="O33" s="51">
        <f>IF(Table2[[#This Row],[Customer Segment]]=Introduction!$D$45,1,0)</f>
        <v>0</v>
      </c>
      <c r="P33" s="51">
        <f>IF(Table2[[#This Row],[Customer Segment]]=Introduction!$D$42,1,0)</f>
        <v>0</v>
      </c>
      <c r="Q33" s="51">
        <f>IF(Table2[[#This Row],[Customer Segment]]=Introduction!$D$44,1,0)</f>
        <v>0</v>
      </c>
      <c r="R33" s="41">
        <v>92.02</v>
      </c>
      <c r="S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187.38713762179358</v>
      </c>
    </row>
    <row r="34" spans="1:19" customFormat="1" x14ac:dyDescent="0.2">
      <c r="A34" s="1" t="s">
        <v>13</v>
      </c>
      <c r="B34" s="1" t="s">
        <v>2</v>
      </c>
      <c r="C34" s="1" t="s">
        <v>70</v>
      </c>
      <c r="D34" s="47">
        <v>0.1</v>
      </c>
      <c r="E34" s="47">
        <v>146.34</v>
      </c>
      <c r="F34" s="47">
        <v>43.75</v>
      </c>
      <c r="G34" s="47">
        <v>0.64</v>
      </c>
      <c r="H34" s="47">
        <v>-473.57799999999997</v>
      </c>
      <c r="I34" s="52">
        <f>IF(Table2[[#This Row],[Order Priority]]=Introduction!$B$42,1,0)</f>
        <v>0</v>
      </c>
      <c r="J34" s="52">
        <f>IF(Table2[[#This Row],[Order Priority]]=Introduction!$B$43,1,0)</f>
        <v>1</v>
      </c>
      <c r="K34" s="52">
        <f>IF(Table2[[#This Row],[Order Priority]]=Introduction!$B$44,1,0)</f>
        <v>0</v>
      </c>
      <c r="L34" s="52">
        <f>IF(Table2[[#This Row],[Order Priority]]=Introduction!$B$45,1,0)</f>
        <v>0</v>
      </c>
      <c r="M34" s="52">
        <f>IF(Table2[[#This Row],[Ship Mode]]=Introduction!$C$42,1,0)</f>
        <v>1</v>
      </c>
      <c r="N34" s="51">
        <f>IF(Table2[[#This Row],[Ship Mode]]=Introduction!$C$44,1,0)</f>
        <v>0</v>
      </c>
      <c r="O34" s="51">
        <f>IF(Table2[[#This Row],[Customer Segment]]=Introduction!$D$45,1,0)</f>
        <v>0</v>
      </c>
      <c r="P34" s="51">
        <f>IF(Table2[[#This Row],[Customer Segment]]=Introduction!$D$42,1,0)</f>
        <v>0</v>
      </c>
      <c r="Q34" s="51">
        <f>IF(Table2[[#This Row],[Customer Segment]]=Introduction!$D$44,1,0)</f>
        <v>0</v>
      </c>
      <c r="R34" s="44">
        <v>283.55</v>
      </c>
      <c r="S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1479.5621470726314</v>
      </c>
    </row>
    <row r="35" spans="1:19" customFormat="1" x14ac:dyDescent="0.2">
      <c r="A35" s="1" t="s">
        <v>13</v>
      </c>
      <c r="B35" s="1" t="s">
        <v>2</v>
      </c>
      <c r="C35" s="1" t="s">
        <v>70</v>
      </c>
      <c r="D35" s="49">
        <v>0.1</v>
      </c>
      <c r="E35" s="49">
        <v>146.34</v>
      </c>
      <c r="F35" s="49">
        <v>43.75</v>
      </c>
      <c r="G35" s="49">
        <v>0.64</v>
      </c>
      <c r="H35" s="49">
        <v>-270.85000000000002</v>
      </c>
      <c r="I35" s="52">
        <f>IF(Table2[[#This Row],[Order Priority]]=Introduction!$B$42,1,0)</f>
        <v>0</v>
      </c>
      <c r="J35" s="52">
        <f>IF(Table2[[#This Row],[Order Priority]]=Introduction!$B$43,1,0)</f>
        <v>1</v>
      </c>
      <c r="K35" s="52">
        <f>IF(Table2[[#This Row],[Order Priority]]=Introduction!$B$44,1,0)</f>
        <v>0</v>
      </c>
      <c r="L35" s="52">
        <f>IF(Table2[[#This Row],[Order Priority]]=Introduction!$B$45,1,0)</f>
        <v>0</v>
      </c>
      <c r="M35" s="52">
        <f>IF(Table2[[#This Row],[Ship Mode]]=Introduction!$C$42,1,0)</f>
        <v>1</v>
      </c>
      <c r="N35" s="51">
        <f>IF(Table2[[#This Row],[Ship Mode]]=Introduction!$C$44,1,0)</f>
        <v>0</v>
      </c>
      <c r="O35" s="51">
        <f>IF(Table2[[#This Row],[Customer Segment]]=Introduction!$D$45,1,0)</f>
        <v>0</v>
      </c>
      <c r="P35" s="51">
        <f>IF(Table2[[#This Row],[Customer Segment]]=Introduction!$D$42,1,0)</f>
        <v>0</v>
      </c>
      <c r="Q35" s="51">
        <f>IF(Table2[[#This Row],[Customer Segment]]=Introduction!$D$44,1,0)</f>
        <v>0</v>
      </c>
      <c r="R35" s="41">
        <v>850.64</v>
      </c>
      <c r="S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1687.1608337197633</v>
      </c>
    </row>
    <row r="36" spans="1:19" customFormat="1" x14ac:dyDescent="0.2">
      <c r="A36" s="1" t="s">
        <v>13</v>
      </c>
      <c r="B36" s="1" t="s">
        <v>14</v>
      </c>
      <c r="C36" s="1" t="s">
        <v>47</v>
      </c>
      <c r="D36" s="47">
        <v>0.03</v>
      </c>
      <c r="E36" s="47">
        <v>6.48</v>
      </c>
      <c r="F36" s="47">
        <v>8.73</v>
      </c>
      <c r="G36" s="47">
        <v>0.37</v>
      </c>
      <c r="H36" s="47">
        <v>-35.04</v>
      </c>
      <c r="I36" s="52">
        <f>IF(Table2[[#This Row],[Order Priority]]=Introduction!$B$42,1,0)</f>
        <v>0</v>
      </c>
      <c r="J36" s="52">
        <f>IF(Table2[[#This Row],[Order Priority]]=Introduction!$B$43,1,0)</f>
        <v>1</v>
      </c>
      <c r="K36" s="52">
        <f>IF(Table2[[#This Row],[Order Priority]]=Introduction!$B$44,1,0)</f>
        <v>0</v>
      </c>
      <c r="L36" s="52">
        <f>IF(Table2[[#This Row],[Order Priority]]=Introduction!$B$45,1,0)</f>
        <v>0</v>
      </c>
      <c r="M36" s="52">
        <f>IF(Table2[[#This Row],[Ship Mode]]=Introduction!$C$42,1,0)</f>
        <v>0</v>
      </c>
      <c r="N36" s="51">
        <f>IF(Table2[[#This Row],[Ship Mode]]=Introduction!$C$44,1,0)</f>
        <v>1</v>
      </c>
      <c r="O36" s="51">
        <f>IF(Table2[[#This Row],[Customer Segment]]=Introduction!$D$45,1,0)</f>
        <v>0</v>
      </c>
      <c r="P36" s="51">
        <f>IF(Table2[[#This Row],[Customer Segment]]=Introduction!$D$42,1,0)</f>
        <v>0</v>
      </c>
      <c r="Q36" s="51">
        <f>IF(Table2[[#This Row],[Customer Segment]]=Introduction!$D$44,1,0)</f>
        <v>1</v>
      </c>
      <c r="R36" s="44">
        <v>15.95</v>
      </c>
      <c r="S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7" spans="1:19" customFormat="1" x14ac:dyDescent="0.2">
      <c r="A37" s="1" t="s">
        <v>13</v>
      </c>
      <c r="B37" s="1" t="s">
        <v>14</v>
      </c>
      <c r="C37" s="1" t="s">
        <v>47</v>
      </c>
      <c r="D37" s="49">
        <v>0.03</v>
      </c>
      <c r="E37" s="49">
        <v>6.48</v>
      </c>
      <c r="F37" s="49">
        <v>8.73</v>
      </c>
      <c r="G37" s="49">
        <v>0.37</v>
      </c>
      <c r="H37" s="49">
        <v>-35.04</v>
      </c>
      <c r="I37" s="52">
        <f>IF(Table2[[#This Row],[Order Priority]]=Introduction!$B$42,1,0)</f>
        <v>0</v>
      </c>
      <c r="J37" s="52">
        <f>IF(Table2[[#This Row],[Order Priority]]=Introduction!$B$43,1,0)</f>
        <v>1</v>
      </c>
      <c r="K37" s="52">
        <f>IF(Table2[[#This Row],[Order Priority]]=Introduction!$B$44,1,0)</f>
        <v>0</v>
      </c>
      <c r="L37" s="52">
        <f>IF(Table2[[#This Row],[Order Priority]]=Introduction!$B$45,1,0)</f>
        <v>0</v>
      </c>
      <c r="M37" s="52">
        <f>IF(Table2[[#This Row],[Ship Mode]]=Introduction!$C$42,1,0)</f>
        <v>0</v>
      </c>
      <c r="N37" s="51">
        <f>IF(Table2[[#This Row],[Ship Mode]]=Introduction!$C$44,1,0)</f>
        <v>1</v>
      </c>
      <c r="O37" s="51">
        <f>IF(Table2[[#This Row],[Customer Segment]]=Introduction!$D$45,1,0)</f>
        <v>0</v>
      </c>
      <c r="P37" s="51">
        <f>IF(Table2[[#This Row],[Customer Segment]]=Introduction!$D$42,1,0)</f>
        <v>0</v>
      </c>
      <c r="Q37" s="51">
        <f>IF(Table2[[#This Row],[Customer Segment]]=Introduction!$D$44,1,0)</f>
        <v>1</v>
      </c>
      <c r="R37" s="41">
        <v>63.78</v>
      </c>
      <c r="S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178.34634514636133</v>
      </c>
    </row>
    <row r="38" spans="1:19" customFormat="1" x14ac:dyDescent="0.2">
      <c r="A38" s="1" t="s">
        <v>13</v>
      </c>
      <c r="B38" s="1" t="s">
        <v>14</v>
      </c>
      <c r="C38" s="1" t="s">
        <v>47</v>
      </c>
      <c r="D38" s="47">
        <v>7.0000000000000007E-2</v>
      </c>
      <c r="E38" s="47">
        <v>9.93</v>
      </c>
      <c r="F38" s="47">
        <v>1.0900000000000001</v>
      </c>
      <c r="G38" s="47">
        <v>0.43</v>
      </c>
      <c r="H38" s="47">
        <v>149.53</v>
      </c>
      <c r="I38" s="52">
        <f>IF(Table2[[#This Row],[Order Priority]]=Introduction!$B$42,1,0)</f>
        <v>0</v>
      </c>
      <c r="J38" s="52">
        <f>IF(Table2[[#This Row],[Order Priority]]=Introduction!$B$43,1,0)</f>
        <v>1</v>
      </c>
      <c r="K38" s="52">
        <f>IF(Table2[[#This Row],[Order Priority]]=Introduction!$B$44,1,0)</f>
        <v>0</v>
      </c>
      <c r="L38" s="52">
        <f>IF(Table2[[#This Row],[Order Priority]]=Introduction!$B$45,1,0)</f>
        <v>0</v>
      </c>
      <c r="M38" s="52">
        <f>IF(Table2[[#This Row],[Ship Mode]]=Introduction!$C$42,1,0)</f>
        <v>0</v>
      </c>
      <c r="N38" s="51">
        <f>IF(Table2[[#This Row],[Ship Mode]]=Introduction!$C$44,1,0)</f>
        <v>1</v>
      </c>
      <c r="O38" s="51">
        <f>IF(Table2[[#This Row],[Customer Segment]]=Introduction!$D$45,1,0)</f>
        <v>0</v>
      </c>
      <c r="P38" s="51">
        <f>IF(Table2[[#This Row],[Customer Segment]]=Introduction!$D$42,1,0)</f>
        <v>0</v>
      </c>
      <c r="Q38" s="51">
        <f>IF(Table2[[#This Row],[Customer Segment]]=Introduction!$D$44,1,0)</f>
        <v>1</v>
      </c>
      <c r="R38" s="44">
        <v>451.61</v>
      </c>
      <c r="S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190.43310767037593</v>
      </c>
    </row>
    <row r="39" spans="1:19" customFormat="1" x14ac:dyDescent="0.2">
      <c r="A39" s="1" t="s">
        <v>13</v>
      </c>
      <c r="B39" s="1" t="s">
        <v>2</v>
      </c>
      <c r="C39" s="1" t="s">
        <v>47</v>
      </c>
      <c r="D39" s="49">
        <v>0.09</v>
      </c>
      <c r="E39" s="49">
        <v>212.6</v>
      </c>
      <c r="F39" s="49">
        <v>52.2</v>
      </c>
      <c r="G39" s="49">
        <v>0.64</v>
      </c>
      <c r="H39" s="49">
        <v>-274.49799999999999</v>
      </c>
      <c r="I39" s="52">
        <f>IF(Table2[[#This Row],[Order Priority]]=Introduction!$B$42,1,0)</f>
        <v>0</v>
      </c>
      <c r="J39" s="52">
        <f>IF(Table2[[#This Row],[Order Priority]]=Introduction!$B$43,1,0)</f>
        <v>1</v>
      </c>
      <c r="K39" s="52">
        <f>IF(Table2[[#This Row],[Order Priority]]=Introduction!$B$44,1,0)</f>
        <v>0</v>
      </c>
      <c r="L39" s="52">
        <f>IF(Table2[[#This Row],[Order Priority]]=Introduction!$B$45,1,0)</f>
        <v>0</v>
      </c>
      <c r="M39" s="52">
        <f>IF(Table2[[#This Row],[Ship Mode]]=Introduction!$C$42,1,0)</f>
        <v>1</v>
      </c>
      <c r="N39" s="51">
        <f>IF(Table2[[#This Row],[Ship Mode]]=Introduction!$C$44,1,0)</f>
        <v>0</v>
      </c>
      <c r="O39" s="51">
        <f>IF(Table2[[#This Row],[Customer Segment]]=Introduction!$D$45,1,0)</f>
        <v>0</v>
      </c>
      <c r="P39" s="51">
        <f>IF(Table2[[#This Row],[Customer Segment]]=Introduction!$D$42,1,0)</f>
        <v>0</v>
      </c>
      <c r="Q39" s="51">
        <f>IF(Table2[[#This Row],[Customer Segment]]=Introduction!$D$44,1,0)</f>
        <v>1</v>
      </c>
      <c r="R39" s="41">
        <v>174.5</v>
      </c>
      <c r="S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2161.6293751217149</v>
      </c>
    </row>
    <row r="40" spans="1:19" customFormat="1" x14ac:dyDescent="0.2">
      <c r="A40" s="1" t="s">
        <v>23</v>
      </c>
      <c r="B40" s="1" t="s">
        <v>14</v>
      </c>
      <c r="C40" s="1" t="s">
        <v>70</v>
      </c>
      <c r="D40" s="47">
        <v>0.08</v>
      </c>
      <c r="E40" s="47">
        <v>43.22</v>
      </c>
      <c r="F40" s="47">
        <v>16.71</v>
      </c>
      <c r="G40" s="47">
        <v>0.66</v>
      </c>
      <c r="H40" s="47">
        <v>280.27458000000001</v>
      </c>
      <c r="I40" s="52">
        <f>IF(Table2[[#This Row],[Order Priority]]=Introduction!$B$42,1,0)</f>
        <v>0</v>
      </c>
      <c r="J40" s="52">
        <f>IF(Table2[[#This Row],[Order Priority]]=Introduction!$B$43,1,0)</f>
        <v>0</v>
      </c>
      <c r="K40" s="52">
        <f>IF(Table2[[#This Row],[Order Priority]]=Introduction!$B$44,1,0)</f>
        <v>1</v>
      </c>
      <c r="L40" s="52">
        <f>IF(Table2[[#This Row],[Order Priority]]=Introduction!$B$45,1,0)</f>
        <v>0</v>
      </c>
      <c r="M40" s="52">
        <f>IF(Table2[[#This Row],[Ship Mode]]=Introduction!$C$42,1,0)</f>
        <v>0</v>
      </c>
      <c r="N40" s="51">
        <f>IF(Table2[[#This Row],[Ship Mode]]=Introduction!$C$44,1,0)</f>
        <v>1</v>
      </c>
      <c r="O40" s="51">
        <f>IF(Table2[[#This Row],[Customer Segment]]=Introduction!$D$45,1,0)</f>
        <v>0</v>
      </c>
      <c r="P40" s="51">
        <f>IF(Table2[[#This Row],[Customer Segment]]=Introduction!$D$42,1,0)</f>
        <v>0</v>
      </c>
      <c r="Q40" s="51">
        <f>IF(Table2[[#This Row],[Customer Segment]]=Introduction!$D$44,1,0)</f>
        <v>0</v>
      </c>
      <c r="R40" s="44">
        <v>130.62</v>
      </c>
      <c r="S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1096.7304748025567</v>
      </c>
    </row>
    <row r="41" spans="1:19" customFormat="1" x14ac:dyDescent="0.2">
      <c r="A41" s="1" t="s">
        <v>23</v>
      </c>
      <c r="B41" s="1" t="s">
        <v>14</v>
      </c>
      <c r="C41" s="1" t="s">
        <v>70</v>
      </c>
      <c r="D41" s="49">
        <v>0.05</v>
      </c>
      <c r="E41" s="49">
        <v>574.74</v>
      </c>
      <c r="F41" s="49">
        <v>24.49</v>
      </c>
      <c r="G41" s="49">
        <v>0.37</v>
      </c>
      <c r="H41" s="49">
        <v>-112.4263</v>
      </c>
      <c r="I41" s="52">
        <f>IF(Table2[[#This Row],[Order Priority]]=Introduction!$B$42,1,0)</f>
        <v>0</v>
      </c>
      <c r="J41" s="52">
        <f>IF(Table2[[#This Row],[Order Priority]]=Introduction!$B$43,1,0)</f>
        <v>0</v>
      </c>
      <c r="K41" s="52">
        <f>IF(Table2[[#This Row],[Order Priority]]=Introduction!$B$44,1,0)</f>
        <v>1</v>
      </c>
      <c r="L41" s="52">
        <f>IF(Table2[[#This Row],[Order Priority]]=Introduction!$B$45,1,0)</f>
        <v>0</v>
      </c>
      <c r="M41" s="52">
        <f>IF(Table2[[#This Row],[Ship Mode]]=Introduction!$C$42,1,0)</f>
        <v>0</v>
      </c>
      <c r="N41" s="51">
        <f>IF(Table2[[#This Row],[Ship Mode]]=Introduction!$C$44,1,0)</f>
        <v>1</v>
      </c>
      <c r="O41" s="51">
        <f>IF(Table2[[#This Row],[Customer Segment]]=Introduction!$D$45,1,0)</f>
        <v>0</v>
      </c>
      <c r="P41" s="51">
        <f>IF(Table2[[#This Row],[Customer Segment]]=Introduction!$D$42,1,0)</f>
        <v>0</v>
      </c>
      <c r="Q41" s="51">
        <f>IF(Table2[[#This Row],[Customer Segment]]=Introduction!$D$44,1,0)</f>
        <v>0</v>
      </c>
      <c r="R41" s="41">
        <v>6945.16</v>
      </c>
      <c r="S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2353.7561181610472</v>
      </c>
    </row>
    <row r="42" spans="1:19" customFormat="1" x14ac:dyDescent="0.2">
      <c r="A42" s="1" t="s">
        <v>23</v>
      </c>
      <c r="B42" s="1" t="s">
        <v>14</v>
      </c>
      <c r="C42" s="1" t="s">
        <v>70</v>
      </c>
      <c r="D42" s="47">
        <v>0.04</v>
      </c>
      <c r="E42" s="47">
        <v>10.14</v>
      </c>
      <c r="F42" s="47">
        <v>2.27</v>
      </c>
      <c r="G42" s="47">
        <v>0.36</v>
      </c>
      <c r="H42" s="47">
        <v>24.923999999999999</v>
      </c>
      <c r="I42" s="52">
        <f>IF(Table2[[#This Row],[Order Priority]]=Introduction!$B$42,1,0)</f>
        <v>0</v>
      </c>
      <c r="J42" s="52">
        <f>IF(Table2[[#This Row],[Order Priority]]=Introduction!$B$43,1,0)</f>
        <v>0</v>
      </c>
      <c r="K42" s="52">
        <f>IF(Table2[[#This Row],[Order Priority]]=Introduction!$B$44,1,0)</f>
        <v>1</v>
      </c>
      <c r="L42" s="52">
        <f>IF(Table2[[#This Row],[Order Priority]]=Introduction!$B$45,1,0)</f>
        <v>0</v>
      </c>
      <c r="M42" s="52">
        <f>IF(Table2[[#This Row],[Ship Mode]]=Introduction!$C$42,1,0)</f>
        <v>0</v>
      </c>
      <c r="N42" s="51">
        <f>IF(Table2[[#This Row],[Ship Mode]]=Introduction!$C$44,1,0)</f>
        <v>1</v>
      </c>
      <c r="O42" s="51">
        <f>IF(Table2[[#This Row],[Customer Segment]]=Introduction!$D$45,1,0)</f>
        <v>0</v>
      </c>
      <c r="P42" s="51">
        <f>IF(Table2[[#This Row],[Customer Segment]]=Introduction!$D$42,1,0)</f>
        <v>0</v>
      </c>
      <c r="Q42" s="51">
        <f>IF(Table2[[#This Row],[Customer Segment]]=Introduction!$D$44,1,0)</f>
        <v>0</v>
      </c>
      <c r="R42" s="44">
        <v>30.94</v>
      </c>
      <c r="S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109.56571793464431</v>
      </c>
    </row>
    <row r="43" spans="1:19" customFormat="1" x14ac:dyDescent="0.2">
      <c r="A43" s="1" t="s">
        <v>23</v>
      </c>
      <c r="B43" s="1" t="s">
        <v>14</v>
      </c>
      <c r="C43" s="1" t="s">
        <v>15</v>
      </c>
      <c r="D43" s="49">
        <v>0.02</v>
      </c>
      <c r="E43" s="49">
        <v>10.06</v>
      </c>
      <c r="F43" s="49">
        <v>2.06</v>
      </c>
      <c r="G43" s="49">
        <v>0.39</v>
      </c>
      <c r="H43" s="49">
        <v>90.624600000000001</v>
      </c>
      <c r="I43" s="52">
        <f>IF(Table2[[#This Row],[Order Priority]]=Introduction!$B$42,1,0)</f>
        <v>0</v>
      </c>
      <c r="J43" s="52">
        <f>IF(Table2[[#This Row],[Order Priority]]=Introduction!$B$43,1,0)</f>
        <v>0</v>
      </c>
      <c r="K43" s="52">
        <f>IF(Table2[[#This Row],[Order Priority]]=Introduction!$B$44,1,0)</f>
        <v>1</v>
      </c>
      <c r="L43" s="52">
        <f>IF(Table2[[#This Row],[Order Priority]]=Introduction!$B$45,1,0)</f>
        <v>0</v>
      </c>
      <c r="M43" s="52">
        <f>IF(Table2[[#This Row],[Ship Mode]]=Introduction!$C$42,1,0)</f>
        <v>0</v>
      </c>
      <c r="N43" s="51">
        <f>IF(Table2[[#This Row],[Ship Mode]]=Introduction!$C$44,1,0)</f>
        <v>1</v>
      </c>
      <c r="O43" s="51">
        <f>IF(Table2[[#This Row],[Customer Segment]]=Introduction!$D$45,1,0)</f>
        <v>0</v>
      </c>
      <c r="P43" s="51">
        <f>IF(Table2[[#This Row],[Customer Segment]]=Introduction!$D$42,1,0)</f>
        <v>1</v>
      </c>
      <c r="Q43" s="51">
        <f>IF(Table2[[#This Row],[Customer Segment]]=Introduction!$D$44,1,0)</f>
        <v>0</v>
      </c>
      <c r="R43" s="41">
        <v>131.34</v>
      </c>
      <c r="S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180.00645927298146</v>
      </c>
    </row>
    <row r="44" spans="1:19" customFormat="1" x14ac:dyDescent="0.2">
      <c r="A44" s="1" t="s">
        <v>23</v>
      </c>
      <c r="B44" s="1" t="s">
        <v>14</v>
      </c>
      <c r="C44" s="1" t="s">
        <v>70</v>
      </c>
      <c r="D44" s="47">
        <v>0.09</v>
      </c>
      <c r="E44" s="47">
        <v>1.48</v>
      </c>
      <c r="F44" s="47">
        <v>0.7</v>
      </c>
      <c r="G44" s="47">
        <v>0.37</v>
      </c>
      <c r="H44" s="47">
        <v>1.68</v>
      </c>
      <c r="I44" s="52">
        <f>IF(Table2[[#This Row],[Order Priority]]=Introduction!$B$42,1,0)</f>
        <v>0</v>
      </c>
      <c r="J44" s="52">
        <f>IF(Table2[[#This Row],[Order Priority]]=Introduction!$B$43,1,0)</f>
        <v>0</v>
      </c>
      <c r="K44" s="52">
        <f>IF(Table2[[#This Row],[Order Priority]]=Introduction!$B$44,1,0)</f>
        <v>1</v>
      </c>
      <c r="L44" s="52">
        <f>IF(Table2[[#This Row],[Order Priority]]=Introduction!$B$45,1,0)</f>
        <v>0</v>
      </c>
      <c r="M44" s="52">
        <f>IF(Table2[[#This Row],[Ship Mode]]=Introduction!$C$42,1,0)</f>
        <v>0</v>
      </c>
      <c r="N44" s="51">
        <f>IF(Table2[[#This Row],[Ship Mode]]=Introduction!$C$44,1,0)</f>
        <v>1</v>
      </c>
      <c r="O44" s="51">
        <f>IF(Table2[[#This Row],[Customer Segment]]=Introduction!$D$45,1,0)</f>
        <v>0</v>
      </c>
      <c r="P44" s="51">
        <f>IF(Table2[[#This Row],[Customer Segment]]=Introduction!$D$42,1,0)</f>
        <v>0</v>
      </c>
      <c r="Q44" s="51">
        <f>IF(Table2[[#This Row],[Customer Segment]]=Introduction!$D$44,1,0)</f>
        <v>0</v>
      </c>
      <c r="R44" s="44">
        <v>8.9499999999999993</v>
      </c>
      <c r="S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-9.4939151631853207</v>
      </c>
    </row>
    <row r="45" spans="1:19" customFormat="1" x14ac:dyDescent="0.2">
      <c r="A45" s="1" t="s">
        <v>46</v>
      </c>
      <c r="B45" s="1" t="s">
        <v>2</v>
      </c>
      <c r="C45" s="1" t="s">
        <v>70</v>
      </c>
      <c r="D45" s="49">
        <v>0</v>
      </c>
      <c r="E45" s="49">
        <v>213.45</v>
      </c>
      <c r="F45" s="49">
        <v>14.7</v>
      </c>
      <c r="G45" s="49">
        <v>0.59</v>
      </c>
      <c r="H45" s="49">
        <v>-560.81417999999996</v>
      </c>
      <c r="I45" s="52">
        <f>IF(Table2[[#This Row],[Order Priority]]=Introduction!$B$42,1,0)</f>
        <v>0</v>
      </c>
      <c r="J45" s="52">
        <f>IF(Table2[[#This Row],[Order Priority]]=Introduction!$B$43,1,0)</f>
        <v>0</v>
      </c>
      <c r="K45" s="52">
        <f>IF(Table2[[#This Row],[Order Priority]]=Introduction!$B$44,1,0)</f>
        <v>0</v>
      </c>
      <c r="L45" s="52">
        <f>IF(Table2[[#This Row],[Order Priority]]=Introduction!$B$45,1,0)</f>
        <v>0</v>
      </c>
      <c r="M45" s="52">
        <f>IF(Table2[[#This Row],[Ship Mode]]=Introduction!$C$42,1,0)</f>
        <v>1</v>
      </c>
      <c r="N45" s="51">
        <f>IF(Table2[[#This Row],[Ship Mode]]=Introduction!$C$44,1,0)</f>
        <v>0</v>
      </c>
      <c r="O45" s="51">
        <f>IF(Table2[[#This Row],[Customer Segment]]=Introduction!$D$45,1,0)</f>
        <v>0</v>
      </c>
      <c r="P45" s="51">
        <f>IF(Table2[[#This Row],[Customer Segment]]=Introduction!$D$42,1,0)</f>
        <v>0</v>
      </c>
      <c r="Q45" s="51">
        <f>IF(Table2[[#This Row],[Customer Segment]]=Introduction!$D$44,1,0)</f>
        <v>0</v>
      </c>
      <c r="R45" s="41">
        <v>224.12</v>
      </c>
      <c r="S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1025.6168654354819</v>
      </c>
    </row>
    <row r="46" spans="1:19" customFormat="1" x14ac:dyDescent="0.2">
      <c r="A46" s="1" t="s">
        <v>1</v>
      </c>
      <c r="B46" s="1" t="s">
        <v>2</v>
      </c>
      <c r="C46" s="1" t="s">
        <v>47</v>
      </c>
      <c r="D46" s="47">
        <v>0.03</v>
      </c>
      <c r="E46" s="47">
        <v>399.98</v>
      </c>
      <c r="F46" s="47">
        <v>12.06</v>
      </c>
      <c r="G46" s="47">
        <v>0.56000000000000005</v>
      </c>
      <c r="H46" s="47">
        <v>-663.51419999999996</v>
      </c>
      <c r="I46" s="52">
        <f>IF(Table2[[#This Row],[Order Priority]]=Introduction!$B$42,1,0)</f>
        <v>1</v>
      </c>
      <c r="J46" s="52">
        <f>IF(Table2[[#This Row],[Order Priority]]=Introduction!$B$43,1,0)</f>
        <v>0</v>
      </c>
      <c r="K46" s="52">
        <f>IF(Table2[[#This Row],[Order Priority]]=Introduction!$B$44,1,0)</f>
        <v>0</v>
      </c>
      <c r="L46" s="52">
        <f>IF(Table2[[#This Row],[Order Priority]]=Introduction!$B$45,1,0)</f>
        <v>0</v>
      </c>
      <c r="M46" s="52">
        <f>IF(Table2[[#This Row],[Ship Mode]]=Introduction!$C$42,1,0)</f>
        <v>1</v>
      </c>
      <c r="N46" s="51">
        <f>IF(Table2[[#This Row],[Ship Mode]]=Introduction!$C$44,1,0)</f>
        <v>0</v>
      </c>
      <c r="O46" s="51">
        <f>IF(Table2[[#This Row],[Customer Segment]]=Introduction!$D$45,1,0)</f>
        <v>0</v>
      </c>
      <c r="P46" s="51">
        <f>IF(Table2[[#This Row],[Customer Segment]]=Introduction!$D$42,1,0)</f>
        <v>0</v>
      </c>
      <c r="Q46" s="51">
        <f>IF(Table2[[#This Row],[Customer Segment]]=Introduction!$D$44,1,0)</f>
        <v>1</v>
      </c>
      <c r="R46" s="44">
        <v>807</v>
      </c>
      <c r="S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1506.5732214337281</v>
      </c>
    </row>
    <row r="47" spans="1:19" customFormat="1" x14ac:dyDescent="0.2">
      <c r="A47" s="1" t="s">
        <v>1</v>
      </c>
      <c r="B47" s="1" t="s">
        <v>14</v>
      </c>
      <c r="C47" s="1" t="s">
        <v>70</v>
      </c>
      <c r="D47" s="49">
        <v>0.03</v>
      </c>
      <c r="E47" s="49">
        <v>3.36</v>
      </c>
      <c r="F47" s="49">
        <v>6.27</v>
      </c>
      <c r="G47" s="49">
        <v>0.4</v>
      </c>
      <c r="H47" s="49">
        <v>-94.258600000000001</v>
      </c>
      <c r="I47" s="52">
        <f>IF(Table2[[#This Row],[Order Priority]]=Introduction!$B$42,1,0)</f>
        <v>1</v>
      </c>
      <c r="J47" s="52">
        <f>IF(Table2[[#This Row],[Order Priority]]=Introduction!$B$43,1,0)</f>
        <v>0</v>
      </c>
      <c r="K47" s="52">
        <f>IF(Table2[[#This Row],[Order Priority]]=Introduction!$B$44,1,0)</f>
        <v>0</v>
      </c>
      <c r="L47" s="52">
        <f>IF(Table2[[#This Row],[Order Priority]]=Introduction!$B$45,1,0)</f>
        <v>0</v>
      </c>
      <c r="M47" s="52">
        <f>IF(Table2[[#This Row],[Ship Mode]]=Introduction!$C$42,1,0)</f>
        <v>0</v>
      </c>
      <c r="N47" s="51">
        <f>IF(Table2[[#This Row],[Ship Mode]]=Introduction!$C$44,1,0)</f>
        <v>1</v>
      </c>
      <c r="O47" s="51">
        <f>IF(Table2[[#This Row],[Customer Segment]]=Introduction!$D$45,1,0)</f>
        <v>0</v>
      </c>
      <c r="P47" s="51">
        <f>IF(Table2[[#This Row],[Customer Segment]]=Introduction!$D$42,1,0)</f>
        <v>0</v>
      </c>
      <c r="Q47" s="51">
        <f>IF(Table2[[#This Row],[Customer Segment]]=Introduction!$D$44,1,0)</f>
        <v>0</v>
      </c>
      <c r="R47" s="41">
        <v>14.9</v>
      </c>
      <c r="S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326.93276163067873</v>
      </c>
    </row>
    <row r="48" spans="1:19" customFormat="1" x14ac:dyDescent="0.2">
      <c r="A48" s="1" t="s">
        <v>1</v>
      </c>
      <c r="B48" s="1" t="s">
        <v>63</v>
      </c>
      <c r="C48" s="1" t="s">
        <v>70</v>
      </c>
      <c r="D48" s="47">
        <v>7.0000000000000007E-2</v>
      </c>
      <c r="E48" s="47">
        <v>3.71</v>
      </c>
      <c r="F48" s="47">
        <v>1.93</v>
      </c>
      <c r="G48" s="47">
        <v>0.35</v>
      </c>
      <c r="H48" s="47">
        <v>6.3308</v>
      </c>
      <c r="I48" s="52">
        <f>IF(Table2[[#This Row],[Order Priority]]=Introduction!$B$42,1,0)</f>
        <v>1</v>
      </c>
      <c r="J48" s="52">
        <f>IF(Table2[[#This Row],[Order Priority]]=Introduction!$B$43,1,0)</f>
        <v>0</v>
      </c>
      <c r="K48" s="52">
        <f>IF(Table2[[#This Row],[Order Priority]]=Introduction!$B$44,1,0)</f>
        <v>0</v>
      </c>
      <c r="L48" s="52">
        <f>IF(Table2[[#This Row],[Order Priority]]=Introduction!$B$45,1,0)</f>
        <v>0</v>
      </c>
      <c r="M48" s="52">
        <f>IF(Table2[[#This Row],[Ship Mode]]=Introduction!$C$42,1,0)</f>
        <v>0</v>
      </c>
      <c r="N48" s="51">
        <f>IF(Table2[[#This Row],[Ship Mode]]=Introduction!$C$44,1,0)</f>
        <v>0</v>
      </c>
      <c r="O48" s="51">
        <f>IF(Table2[[#This Row],[Customer Segment]]=Introduction!$D$45,1,0)</f>
        <v>0</v>
      </c>
      <c r="P48" s="51">
        <f>IF(Table2[[#This Row],[Customer Segment]]=Introduction!$D$42,1,0)</f>
        <v>0</v>
      </c>
      <c r="Q48" s="51">
        <f>IF(Table2[[#This Row],[Customer Segment]]=Introduction!$D$44,1,0)</f>
        <v>0</v>
      </c>
      <c r="R48" s="44">
        <v>39.64</v>
      </c>
      <c r="S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160.87211312543013</v>
      </c>
    </row>
    <row r="49" spans="1:19" customFormat="1" x14ac:dyDescent="0.2">
      <c r="A49" s="1" t="s">
        <v>13</v>
      </c>
      <c r="B49" s="1" t="s">
        <v>2</v>
      </c>
      <c r="C49" s="1" t="s">
        <v>47</v>
      </c>
      <c r="D49" s="49">
        <v>0.06</v>
      </c>
      <c r="E49" s="49">
        <v>350.98</v>
      </c>
      <c r="F49" s="49">
        <v>30</v>
      </c>
      <c r="G49" s="49">
        <v>0.61</v>
      </c>
      <c r="H49" s="49">
        <v>-489.41559999999998</v>
      </c>
      <c r="I49" s="52">
        <f>IF(Table2[[#This Row],[Order Priority]]=Introduction!$B$42,1,0)</f>
        <v>0</v>
      </c>
      <c r="J49" s="52">
        <f>IF(Table2[[#This Row],[Order Priority]]=Introduction!$B$43,1,0)</f>
        <v>1</v>
      </c>
      <c r="K49" s="52">
        <f>IF(Table2[[#This Row],[Order Priority]]=Introduction!$B$44,1,0)</f>
        <v>0</v>
      </c>
      <c r="L49" s="52">
        <f>IF(Table2[[#This Row],[Order Priority]]=Introduction!$B$45,1,0)</f>
        <v>0</v>
      </c>
      <c r="M49" s="52">
        <f>IF(Table2[[#This Row],[Ship Mode]]=Introduction!$C$42,1,0)</f>
        <v>1</v>
      </c>
      <c r="N49" s="51">
        <f>IF(Table2[[#This Row],[Ship Mode]]=Introduction!$C$44,1,0)</f>
        <v>0</v>
      </c>
      <c r="O49" s="51">
        <f>IF(Table2[[#This Row],[Customer Segment]]=Introduction!$D$45,1,0)</f>
        <v>0</v>
      </c>
      <c r="P49" s="51">
        <f>IF(Table2[[#This Row],[Customer Segment]]=Introduction!$D$42,1,0)</f>
        <v>0</v>
      </c>
      <c r="Q49" s="51">
        <f>IF(Table2[[#This Row],[Customer Segment]]=Introduction!$D$44,1,0)</f>
        <v>1</v>
      </c>
      <c r="R49" s="41">
        <v>346.52</v>
      </c>
      <c r="S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1756.413254425702</v>
      </c>
    </row>
    <row r="50" spans="1:19" customFormat="1" x14ac:dyDescent="0.2">
      <c r="A50" s="1" t="s">
        <v>13</v>
      </c>
      <c r="B50" s="1" t="s">
        <v>14</v>
      </c>
      <c r="C50" s="1" t="s">
        <v>70</v>
      </c>
      <c r="D50" s="47">
        <v>0.06</v>
      </c>
      <c r="E50" s="47">
        <v>105.29</v>
      </c>
      <c r="F50" s="47">
        <v>10.119999999999999</v>
      </c>
      <c r="G50" s="47">
        <v>0.79</v>
      </c>
      <c r="H50" s="47">
        <v>-45.01</v>
      </c>
      <c r="I50" s="52">
        <f>IF(Table2[[#This Row],[Order Priority]]=Introduction!$B$42,1,0)</f>
        <v>0</v>
      </c>
      <c r="J50" s="52">
        <f>IF(Table2[[#This Row],[Order Priority]]=Introduction!$B$43,1,0)</f>
        <v>1</v>
      </c>
      <c r="K50" s="52">
        <f>IF(Table2[[#This Row],[Order Priority]]=Introduction!$B$44,1,0)</f>
        <v>0</v>
      </c>
      <c r="L50" s="52">
        <f>IF(Table2[[#This Row],[Order Priority]]=Introduction!$B$45,1,0)</f>
        <v>0</v>
      </c>
      <c r="M50" s="52">
        <f>IF(Table2[[#This Row],[Ship Mode]]=Introduction!$C$42,1,0)</f>
        <v>0</v>
      </c>
      <c r="N50" s="51">
        <f>IF(Table2[[#This Row],[Ship Mode]]=Introduction!$C$44,1,0)</f>
        <v>1</v>
      </c>
      <c r="O50" s="51">
        <f>IF(Table2[[#This Row],[Customer Segment]]=Introduction!$D$45,1,0)</f>
        <v>0</v>
      </c>
      <c r="P50" s="51">
        <f>IF(Table2[[#This Row],[Customer Segment]]=Introduction!$D$42,1,0)</f>
        <v>0</v>
      </c>
      <c r="Q50" s="51">
        <f>IF(Table2[[#This Row],[Customer Segment]]=Introduction!$D$44,1,0)</f>
        <v>0</v>
      </c>
      <c r="R50" s="44">
        <v>1202.6600000000001</v>
      </c>
      <c r="S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814.97751796732609</v>
      </c>
    </row>
    <row r="51" spans="1:19" customFormat="1" x14ac:dyDescent="0.2">
      <c r="A51" s="1" t="s">
        <v>23</v>
      </c>
      <c r="B51" s="1" t="s">
        <v>14</v>
      </c>
      <c r="C51" s="1" t="s">
        <v>70</v>
      </c>
      <c r="D51" s="49">
        <v>0.05</v>
      </c>
      <c r="E51" s="49">
        <v>161.55000000000001</v>
      </c>
      <c r="F51" s="49">
        <v>19.989999999999998</v>
      </c>
      <c r="G51" s="49">
        <v>0.66</v>
      </c>
      <c r="H51" s="49">
        <v>35.31</v>
      </c>
      <c r="I51" s="52">
        <f>IF(Table2[[#This Row],[Order Priority]]=Introduction!$B$42,1,0)</f>
        <v>0</v>
      </c>
      <c r="J51" s="52">
        <f>IF(Table2[[#This Row],[Order Priority]]=Introduction!$B$43,1,0)</f>
        <v>0</v>
      </c>
      <c r="K51" s="52">
        <f>IF(Table2[[#This Row],[Order Priority]]=Introduction!$B$44,1,0)</f>
        <v>1</v>
      </c>
      <c r="L51" s="52">
        <f>IF(Table2[[#This Row],[Order Priority]]=Introduction!$B$45,1,0)</f>
        <v>0</v>
      </c>
      <c r="M51" s="52">
        <f>IF(Table2[[#This Row],[Ship Mode]]=Introduction!$C$42,1,0)</f>
        <v>0</v>
      </c>
      <c r="N51" s="51">
        <f>IF(Table2[[#This Row],[Ship Mode]]=Introduction!$C$44,1,0)</f>
        <v>1</v>
      </c>
      <c r="O51" s="51">
        <f>IF(Table2[[#This Row],[Customer Segment]]=Introduction!$D$45,1,0)</f>
        <v>0</v>
      </c>
      <c r="P51" s="51">
        <f>IF(Table2[[#This Row],[Customer Segment]]=Introduction!$D$42,1,0)</f>
        <v>0</v>
      </c>
      <c r="Q51" s="51">
        <f>IF(Table2[[#This Row],[Customer Segment]]=Introduction!$D$44,1,0)</f>
        <v>0</v>
      </c>
      <c r="R51" s="41">
        <v>499.31</v>
      </c>
      <c r="S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1327.1113315254729</v>
      </c>
    </row>
    <row r="52" spans="1:19" customFormat="1" x14ac:dyDescent="0.2">
      <c r="A52" s="1" t="s">
        <v>92</v>
      </c>
      <c r="B52" s="1" t="s">
        <v>14</v>
      </c>
      <c r="C52" s="1" t="s">
        <v>47</v>
      </c>
      <c r="D52" s="47">
        <v>0.05</v>
      </c>
      <c r="E52" s="47">
        <v>363.25</v>
      </c>
      <c r="F52" s="47">
        <v>19.989999999999998</v>
      </c>
      <c r="G52" s="47">
        <v>0.56999999999999995</v>
      </c>
      <c r="H52" s="47">
        <v>1766.7795000000001</v>
      </c>
      <c r="I52" s="52">
        <f>IF(Table2[[#This Row],[Order Priority]]=Introduction!$B$42,1,0)</f>
        <v>0</v>
      </c>
      <c r="J52" s="52">
        <f>IF(Table2[[#This Row],[Order Priority]]=Introduction!$B$43,1,0)</f>
        <v>0</v>
      </c>
      <c r="K52" s="52">
        <f>IF(Table2[[#This Row],[Order Priority]]=Introduction!$B$44,1,0)</f>
        <v>0</v>
      </c>
      <c r="L52" s="52">
        <f>IF(Table2[[#This Row],[Order Priority]]=Introduction!$B$45,1,0)</f>
        <v>1</v>
      </c>
      <c r="M52" s="52">
        <f>IF(Table2[[#This Row],[Ship Mode]]=Introduction!$C$42,1,0)</f>
        <v>0</v>
      </c>
      <c r="N52" s="51">
        <f>IF(Table2[[#This Row],[Ship Mode]]=Introduction!$C$44,1,0)</f>
        <v>1</v>
      </c>
      <c r="O52" s="51">
        <f>IF(Table2[[#This Row],[Customer Segment]]=Introduction!$D$45,1,0)</f>
        <v>0</v>
      </c>
      <c r="P52" s="51">
        <f>IF(Table2[[#This Row],[Customer Segment]]=Introduction!$D$42,1,0)</f>
        <v>0</v>
      </c>
      <c r="Q52" s="51">
        <f>IF(Table2[[#This Row],[Customer Segment]]=Introduction!$D$44,1,0)</f>
        <v>1</v>
      </c>
      <c r="R52" s="44">
        <v>2560.5500000000002</v>
      </c>
      <c r="S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3620.7695187730446</v>
      </c>
    </row>
    <row r="53" spans="1:19" customFormat="1" x14ac:dyDescent="0.2">
      <c r="A53" s="1" t="s">
        <v>1</v>
      </c>
      <c r="B53" s="1" t="s">
        <v>14</v>
      </c>
      <c r="C53" s="1" t="s">
        <v>15</v>
      </c>
      <c r="D53" s="49">
        <v>0.08</v>
      </c>
      <c r="E53" s="49">
        <v>1.81</v>
      </c>
      <c r="F53" s="49">
        <v>0.75</v>
      </c>
      <c r="G53" s="49">
        <v>0.57999999999999996</v>
      </c>
      <c r="H53" s="49">
        <v>1.3224</v>
      </c>
      <c r="I53" s="52">
        <f>IF(Table2[[#This Row],[Order Priority]]=Introduction!$B$42,1,0)</f>
        <v>1</v>
      </c>
      <c r="J53" s="52">
        <f>IF(Table2[[#This Row],[Order Priority]]=Introduction!$B$43,1,0)</f>
        <v>0</v>
      </c>
      <c r="K53" s="52">
        <f>IF(Table2[[#This Row],[Order Priority]]=Introduction!$B$44,1,0)</f>
        <v>0</v>
      </c>
      <c r="L53" s="52">
        <f>IF(Table2[[#This Row],[Order Priority]]=Introduction!$B$45,1,0)</f>
        <v>0</v>
      </c>
      <c r="M53" s="52">
        <f>IF(Table2[[#This Row],[Ship Mode]]=Introduction!$C$42,1,0)</f>
        <v>0</v>
      </c>
      <c r="N53" s="51">
        <f>IF(Table2[[#This Row],[Ship Mode]]=Introduction!$C$44,1,0)</f>
        <v>1</v>
      </c>
      <c r="O53" s="51">
        <f>IF(Table2[[#This Row],[Customer Segment]]=Introduction!$D$45,1,0)</f>
        <v>0</v>
      </c>
      <c r="P53" s="51">
        <f>IF(Table2[[#This Row],[Customer Segment]]=Introduction!$D$42,1,0)</f>
        <v>1</v>
      </c>
      <c r="Q53" s="51">
        <f>IF(Table2[[#This Row],[Customer Segment]]=Introduction!$D$44,1,0)</f>
        <v>0</v>
      </c>
      <c r="R53" s="41">
        <v>19.97</v>
      </c>
      <c r="S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355.01996674442921</v>
      </c>
    </row>
    <row r="54" spans="1:19" customFormat="1" x14ac:dyDescent="0.2">
      <c r="A54" s="1" t="s">
        <v>1</v>
      </c>
      <c r="B54" s="1" t="s">
        <v>14</v>
      </c>
      <c r="C54" s="1" t="s">
        <v>15</v>
      </c>
      <c r="D54" s="47">
        <v>0.04</v>
      </c>
      <c r="E54" s="47">
        <v>125.99</v>
      </c>
      <c r="F54" s="47">
        <v>5.26</v>
      </c>
      <c r="G54" s="47">
        <v>0.55000000000000004</v>
      </c>
      <c r="H54" s="47">
        <v>455.42070000000001</v>
      </c>
      <c r="I54" s="52">
        <f>IF(Table2[[#This Row],[Order Priority]]=Introduction!$B$42,1,0)</f>
        <v>1</v>
      </c>
      <c r="J54" s="52">
        <f>IF(Table2[[#This Row],[Order Priority]]=Introduction!$B$43,1,0)</f>
        <v>0</v>
      </c>
      <c r="K54" s="52">
        <f>IF(Table2[[#This Row],[Order Priority]]=Introduction!$B$44,1,0)</f>
        <v>0</v>
      </c>
      <c r="L54" s="52">
        <f>IF(Table2[[#This Row],[Order Priority]]=Introduction!$B$45,1,0)</f>
        <v>0</v>
      </c>
      <c r="M54" s="52">
        <f>IF(Table2[[#This Row],[Ship Mode]]=Introduction!$C$42,1,0)</f>
        <v>0</v>
      </c>
      <c r="N54" s="51">
        <f>IF(Table2[[#This Row],[Ship Mode]]=Introduction!$C$44,1,0)</f>
        <v>1</v>
      </c>
      <c r="O54" s="51">
        <f>IF(Table2[[#This Row],[Customer Segment]]=Introduction!$D$45,1,0)</f>
        <v>0</v>
      </c>
      <c r="P54" s="51">
        <f>IF(Table2[[#This Row],[Customer Segment]]=Introduction!$D$42,1,0)</f>
        <v>1</v>
      </c>
      <c r="Q54" s="51">
        <f>IF(Table2[[#This Row],[Customer Segment]]=Introduction!$D$44,1,0)</f>
        <v>0</v>
      </c>
      <c r="R54" s="44">
        <v>660.03</v>
      </c>
      <c r="S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1335.2575390042448</v>
      </c>
    </row>
    <row r="55" spans="1:19" customFormat="1" x14ac:dyDescent="0.2">
      <c r="A55" s="1" t="s">
        <v>1</v>
      </c>
      <c r="B55" s="1" t="s">
        <v>14</v>
      </c>
      <c r="C55" s="1" t="s">
        <v>3</v>
      </c>
      <c r="D55" s="49">
        <v>0.01</v>
      </c>
      <c r="E55" s="49">
        <v>194.3</v>
      </c>
      <c r="F55" s="49">
        <v>11.54</v>
      </c>
      <c r="G55" s="49">
        <v>0.59</v>
      </c>
      <c r="H55" s="49">
        <v>690.17939999999999</v>
      </c>
      <c r="I55" s="52">
        <f>IF(Table2[[#This Row],[Order Priority]]=Introduction!$B$42,1,0)</f>
        <v>1</v>
      </c>
      <c r="J55" s="52">
        <f>IF(Table2[[#This Row],[Order Priority]]=Introduction!$B$43,1,0)</f>
        <v>0</v>
      </c>
      <c r="K55" s="52">
        <f>IF(Table2[[#This Row],[Order Priority]]=Introduction!$B$44,1,0)</f>
        <v>0</v>
      </c>
      <c r="L55" s="52">
        <f>IF(Table2[[#This Row],[Order Priority]]=Introduction!$B$45,1,0)</f>
        <v>0</v>
      </c>
      <c r="M55" s="52">
        <f>IF(Table2[[#This Row],[Ship Mode]]=Introduction!$C$42,1,0)</f>
        <v>0</v>
      </c>
      <c r="N55" s="51">
        <f>IF(Table2[[#This Row],[Ship Mode]]=Introduction!$C$44,1,0)</f>
        <v>1</v>
      </c>
      <c r="O55" s="51">
        <f>IF(Table2[[#This Row],[Customer Segment]]=Introduction!$D$45,1,0)</f>
        <v>1</v>
      </c>
      <c r="P55" s="51">
        <f>IF(Table2[[#This Row],[Customer Segment]]=Introduction!$D$42,1,0)</f>
        <v>0</v>
      </c>
      <c r="Q55" s="51">
        <f>IF(Table2[[#This Row],[Customer Segment]]=Introduction!$D$44,1,0)</f>
        <v>0</v>
      </c>
      <c r="R55" s="41">
        <v>1000.26</v>
      </c>
      <c r="S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2036.2304649104865</v>
      </c>
    </row>
    <row r="56" spans="1:19" customFormat="1" x14ac:dyDescent="0.2">
      <c r="A56" s="1" t="s">
        <v>1</v>
      </c>
      <c r="B56" s="1" t="s">
        <v>14</v>
      </c>
      <c r="C56" s="1" t="s">
        <v>3</v>
      </c>
      <c r="D56" s="47">
        <v>0.02</v>
      </c>
      <c r="E56" s="47">
        <v>209.84</v>
      </c>
      <c r="F56" s="47">
        <v>21.21</v>
      </c>
      <c r="G56" s="47">
        <v>0.59</v>
      </c>
      <c r="H56" s="47">
        <v>1507.6431</v>
      </c>
      <c r="I56" s="52">
        <f>IF(Table2[[#This Row],[Order Priority]]=Introduction!$B$42,1,0)</f>
        <v>1</v>
      </c>
      <c r="J56" s="52">
        <f>IF(Table2[[#This Row],[Order Priority]]=Introduction!$B$43,1,0)</f>
        <v>0</v>
      </c>
      <c r="K56" s="52">
        <f>IF(Table2[[#This Row],[Order Priority]]=Introduction!$B$44,1,0)</f>
        <v>0</v>
      </c>
      <c r="L56" s="52">
        <f>IF(Table2[[#This Row],[Order Priority]]=Introduction!$B$45,1,0)</f>
        <v>0</v>
      </c>
      <c r="M56" s="52">
        <f>IF(Table2[[#This Row],[Ship Mode]]=Introduction!$C$42,1,0)</f>
        <v>0</v>
      </c>
      <c r="N56" s="51">
        <f>IF(Table2[[#This Row],[Ship Mode]]=Introduction!$C$44,1,0)</f>
        <v>1</v>
      </c>
      <c r="O56" s="51">
        <f>IF(Table2[[#This Row],[Customer Segment]]=Introduction!$D$45,1,0)</f>
        <v>1</v>
      </c>
      <c r="P56" s="51">
        <f>IF(Table2[[#This Row],[Customer Segment]]=Introduction!$D$42,1,0)</f>
        <v>0</v>
      </c>
      <c r="Q56" s="51">
        <f>IF(Table2[[#This Row],[Customer Segment]]=Introduction!$D$44,1,0)</f>
        <v>0</v>
      </c>
      <c r="R56" s="44">
        <v>2184.9899999999998</v>
      </c>
      <c r="S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3182.6879474830071</v>
      </c>
    </row>
    <row r="57" spans="1:19" customFormat="1" x14ac:dyDescent="0.2">
      <c r="A57" s="1" t="s">
        <v>1</v>
      </c>
      <c r="B57" s="1" t="s">
        <v>2</v>
      </c>
      <c r="C57" s="1" t="s">
        <v>3</v>
      </c>
      <c r="D57" s="49">
        <v>0</v>
      </c>
      <c r="E57" s="49">
        <v>145.44999999999999</v>
      </c>
      <c r="F57" s="49">
        <v>17.850000000000001</v>
      </c>
      <c r="G57" s="49">
        <v>0.56000000000000005</v>
      </c>
      <c r="H57" s="49">
        <v>801.74680000000001</v>
      </c>
      <c r="I57" s="52">
        <f>IF(Table2[[#This Row],[Order Priority]]=Introduction!$B$42,1,0)</f>
        <v>1</v>
      </c>
      <c r="J57" s="52">
        <f>IF(Table2[[#This Row],[Order Priority]]=Introduction!$B$43,1,0)</f>
        <v>0</v>
      </c>
      <c r="K57" s="52">
        <f>IF(Table2[[#This Row],[Order Priority]]=Introduction!$B$44,1,0)</f>
        <v>0</v>
      </c>
      <c r="L57" s="52">
        <f>IF(Table2[[#This Row],[Order Priority]]=Introduction!$B$45,1,0)</f>
        <v>0</v>
      </c>
      <c r="M57" s="52">
        <f>IF(Table2[[#This Row],[Ship Mode]]=Introduction!$C$42,1,0)</f>
        <v>1</v>
      </c>
      <c r="N57" s="51">
        <f>IF(Table2[[#This Row],[Ship Mode]]=Introduction!$C$44,1,0)</f>
        <v>0</v>
      </c>
      <c r="O57" s="51">
        <f>IF(Table2[[#This Row],[Customer Segment]]=Introduction!$D$45,1,0)</f>
        <v>1</v>
      </c>
      <c r="P57" s="51">
        <f>IF(Table2[[#This Row],[Customer Segment]]=Introduction!$D$42,1,0)</f>
        <v>0</v>
      </c>
      <c r="Q57" s="51">
        <f>IF(Table2[[#This Row],[Customer Segment]]=Introduction!$D$44,1,0)</f>
        <v>0</v>
      </c>
      <c r="R57" s="41">
        <v>1191.2</v>
      </c>
      <c r="S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2349.9322523307105</v>
      </c>
    </row>
    <row r="58" spans="1:19" customFormat="1" x14ac:dyDescent="0.2">
      <c r="A58" s="1" t="s">
        <v>13</v>
      </c>
      <c r="B58" s="1" t="s">
        <v>14</v>
      </c>
      <c r="C58" s="1" t="s">
        <v>15</v>
      </c>
      <c r="D58" s="47">
        <v>0.03</v>
      </c>
      <c r="E58" s="47">
        <v>28.48</v>
      </c>
      <c r="F58" s="47">
        <v>1.99</v>
      </c>
      <c r="G58" s="47">
        <v>0.4</v>
      </c>
      <c r="H58" s="47">
        <v>-35.290399999999998</v>
      </c>
      <c r="I58" s="52">
        <f>IF(Table2[[#This Row],[Order Priority]]=Introduction!$B$42,1,0)</f>
        <v>0</v>
      </c>
      <c r="J58" s="52">
        <f>IF(Table2[[#This Row],[Order Priority]]=Introduction!$B$43,1,0)</f>
        <v>1</v>
      </c>
      <c r="K58" s="52">
        <f>IF(Table2[[#This Row],[Order Priority]]=Introduction!$B$44,1,0)</f>
        <v>0</v>
      </c>
      <c r="L58" s="52">
        <f>IF(Table2[[#This Row],[Order Priority]]=Introduction!$B$45,1,0)</f>
        <v>0</v>
      </c>
      <c r="M58" s="52">
        <f>IF(Table2[[#This Row],[Ship Mode]]=Introduction!$C$42,1,0)</f>
        <v>0</v>
      </c>
      <c r="N58" s="51">
        <f>IF(Table2[[#This Row],[Ship Mode]]=Introduction!$C$44,1,0)</f>
        <v>1</v>
      </c>
      <c r="O58" s="51">
        <f>IF(Table2[[#This Row],[Customer Segment]]=Introduction!$D$45,1,0)</f>
        <v>0</v>
      </c>
      <c r="P58" s="51">
        <f>IF(Table2[[#This Row],[Customer Segment]]=Introduction!$D$42,1,0)</f>
        <v>1</v>
      </c>
      <c r="Q58" s="51">
        <f>IF(Table2[[#This Row],[Customer Segment]]=Introduction!$D$44,1,0)</f>
        <v>0</v>
      </c>
      <c r="R58" s="44">
        <v>55.25</v>
      </c>
      <c r="S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26.291264716608644</v>
      </c>
    </row>
    <row r="59" spans="1:19" customFormat="1" x14ac:dyDescent="0.2">
      <c r="A59" s="1" t="s">
        <v>13</v>
      </c>
      <c r="B59" s="1" t="s">
        <v>14</v>
      </c>
      <c r="C59" s="1" t="s">
        <v>15</v>
      </c>
      <c r="D59" s="49">
        <v>0.01</v>
      </c>
      <c r="E59" s="49">
        <v>205.99</v>
      </c>
      <c r="F59" s="49">
        <v>5.99</v>
      </c>
      <c r="G59" s="49">
        <v>0.59</v>
      </c>
      <c r="H59" s="49">
        <v>-74.883600000000001</v>
      </c>
      <c r="I59" s="52">
        <f>IF(Table2[[#This Row],[Order Priority]]=Introduction!$B$42,1,0)</f>
        <v>0</v>
      </c>
      <c r="J59" s="52">
        <f>IF(Table2[[#This Row],[Order Priority]]=Introduction!$B$43,1,0)</f>
        <v>1</v>
      </c>
      <c r="K59" s="52">
        <f>IF(Table2[[#This Row],[Order Priority]]=Introduction!$B$44,1,0)</f>
        <v>0</v>
      </c>
      <c r="L59" s="52">
        <f>IF(Table2[[#This Row],[Order Priority]]=Introduction!$B$45,1,0)</f>
        <v>0</v>
      </c>
      <c r="M59" s="52">
        <f>IF(Table2[[#This Row],[Ship Mode]]=Introduction!$C$42,1,0)</f>
        <v>0</v>
      </c>
      <c r="N59" s="51">
        <f>IF(Table2[[#This Row],[Ship Mode]]=Introduction!$C$44,1,0)</f>
        <v>1</v>
      </c>
      <c r="O59" s="51">
        <f>IF(Table2[[#This Row],[Customer Segment]]=Introduction!$D$45,1,0)</f>
        <v>0</v>
      </c>
      <c r="P59" s="51">
        <f>IF(Table2[[#This Row],[Customer Segment]]=Introduction!$D$42,1,0)</f>
        <v>1</v>
      </c>
      <c r="Q59" s="51">
        <f>IF(Table2[[#This Row],[Customer Segment]]=Introduction!$D$44,1,0)</f>
        <v>0</v>
      </c>
      <c r="R59" s="41">
        <v>551.22</v>
      </c>
      <c r="S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823.61590272118474</v>
      </c>
    </row>
    <row r="60" spans="1:19" customFormat="1" x14ac:dyDescent="0.2">
      <c r="A60" s="1" t="s">
        <v>13</v>
      </c>
      <c r="B60" s="1" t="s">
        <v>2</v>
      </c>
      <c r="C60" s="1" t="s">
        <v>47</v>
      </c>
      <c r="D60" s="47">
        <v>0.08</v>
      </c>
      <c r="E60" s="47">
        <v>120.97</v>
      </c>
      <c r="F60" s="47">
        <v>26.3</v>
      </c>
      <c r="G60" s="47">
        <v>0.38</v>
      </c>
      <c r="H60" s="47">
        <v>-233.840688</v>
      </c>
      <c r="I60" s="52">
        <f>IF(Table2[[#This Row],[Order Priority]]=Introduction!$B$42,1,0)</f>
        <v>0</v>
      </c>
      <c r="J60" s="52">
        <f>IF(Table2[[#This Row],[Order Priority]]=Introduction!$B$43,1,0)</f>
        <v>1</v>
      </c>
      <c r="K60" s="52">
        <f>IF(Table2[[#This Row],[Order Priority]]=Introduction!$B$44,1,0)</f>
        <v>0</v>
      </c>
      <c r="L60" s="52">
        <f>IF(Table2[[#This Row],[Order Priority]]=Introduction!$B$45,1,0)</f>
        <v>0</v>
      </c>
      <c r="M60" s="52">
        <f>IF(Table2[[#This Row],[Ship Mode]]=Introduction!$C$42,1,0)</f>
        <v>1</v>
      </c>
      <c r="N60" s="51">
        <f>IF(Table2[[#This Row],[Ship Mode]]=Introduction!$C$44,1,0)</f>
        <v>0</v>
      </c>
      <c r="O60" s="51">
        <f>IF(Table2[[#This Row],[Customer Segment]]=Introduction!$D$45,1,0)</f>
        <v>0</v>
      </c>
      <c r="P60" s="51">
        <f>IF(Table2[[#This Row],[Customer Segment]]=Introduction!$D$42,1,0)</f>
        <v>0</v>
      </c>
      <c r="Q60" s="51">
        <f>IF(Table2[[#This Row],[Customer Segment]]=Introduction!$D$44,1,0)</f>
        <v>1</v>
      </c>
      <c r="R60" s="44">
        <v>233.58</v>
      </c>
      <c r="S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990.81217508672319</v>
      </c>
    </row>
    <row r="61" spans="1:19" customFormat="1" x14ac:dyDescent="0.2">
      <c r="A61" s="1" t="s">
        <v>23</v>
      </c>
      <c r="B61" s="1" t="s">
        <v>14</v>
      </c>
      <c r="C61" s="1" t="s">
        <v>47</v>
      </c>
      <c r="D61" s="49">
        <v>0.01</v>
      </c>
      <c r="E61" s="49">
        <v>8.8800000000000008</v>
      </c>
      <c r="F61" s="49">
        <v>6.28</v>
      </c>
      <c r="G61" s="49">
        <v>0.35</v>
      </c>
      <c r="H61" s="49">
        <v>-15.456</v>
      </c>
      <c r="I61" s="52">
        <f>IF(Table2[[#This Row],[Order Priority]]=Introduction!$B$42,1,0)</f>
        <v>0</v>
      </c>
      <c r="J61" s="52">
        <f>IF(Table2[[#This Row],[Order Priority]]=Introduction!$B$43,1,0)</f>
        <v>0</v>
      </c>
      <c r="K61" s="52">
        <f>IF(Table2[[#This Row],[Order Priority]]=Introduction!$B$44,1,0)</f>
        <v>1</v>
      </c>
      <c r="L61" s="52">
        <f>IF(Table2[[#This Row],[Order Priority]]=Introduction!$B$45,1,0)</f>
        <v>0</v>
      </c>
      <c r="M61" s="52">
        <f>IF(Table2[[#This Row],[Ship Mode]]=Introduction!$C$42,1,0)</f>
        <v>0</v>
      </c>
      <c r="N61" s="51">
        <f>IF(Table2[[#This Row],[Ship Mode]]=Introduction!$C$44,1,0)</f>
        <v>1</v>
      </c>
      <c r="O61" s="51">
        <f>IF(Table2[[#This Row],[Customer Segment]]=Introduction!$D$45,1,0)</f>
        <v>0</v>
      </c>
      <c r="P61" s="51">
        <f>IF(Table2[[#This Row],[Customer Segment]]=Introduction!$D$42,1,0)</f>
        <v>0</v>
      </c>
      <c r="Q61" s="51">
        <f>IF(Table2[[#This Row],[Customer Segment]]=Introduction!$D$44,1,0)</f>
        <v>1</v>
      </c>
      <c r="R61" s="41">
        <v>19.86</v>
      </c>
      <c r="S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217.05397741792993</v>
      </c>
    </row>
    <row r="62" spans="1:19" customFormat="1" x14ac:dyDescent="0.2">
      <c r="A62" s="1" t="s">
        <v>23</v>
      </c>
      <c r="B62" s="1" t="s">
        <v>14</v>
      </c>
      <c r="C62" s="1" t="s">
        <v>47</v>
      </c>
      <c r="D62" s="47">
        <v>0.06</v>
      </c>
      <c r="E62" s="47">
        <v>2.88</v>
      </c>
      <c r="F62" s="47">
        <v>0.99</v>
      </c>
      <c r="G62" s="47">
        <v>0.36</v>
      </c>
      <c r="H62" s="47">
        <v>16.049399999999999</v>
      </c>
      <c r="I62" s="52">
        <f>IF(Table2[[#This Row],[Order Priority]]=Introduction!$B$42,1,0)</f>
        <v>0</v>
      </c>
      <c r="J62" s="52">
        <f>IF(Table2[[#This Row],[Order Priority]]=Introduction!$B$43,1,0)</f>
        <v>0</v>
      </c>
      <c r="K62" s="52">
        <f>IF(Table2[[#This Row],[Order Priority]]=Introduction!$B$44,1,0)</f>
        <v>1</v>
      </c>
      <c r="L62" s="52">
        <f>IF(Table2[[#This Row],[Order Priority]]=Introduction!$B$45,1,0)</f>
        <v>0</v>
      </c>
      <c r="M62" s="52">
        <f>IF(Table2[[#This Row],[Ship Mode]]=Introduction!$C$42,1,0)</f>
        <v>0</v>
      </c>
      <c r="N62" s="51">
        <f>IF(Table2[[#This Row],[Ship Mode]]=Introduction!$C$44,1,0)</f>
        <v>1</v>
      </c>
      <c r="O62" s="51">
        <f>IF(Table2[[#This Row],[Customer Segment]]=Introduction!$D$45,1,0)</f>
        <v>0</v>
      </c>
      <c r="P62" s="51">
        <f>IF(Table2[[#This Row],[Customer Segment]]=Introduction!$D$42,1,0)</f>
        <v>0</v>
      </c>
      <c r="Q62" s="51">
        <f>IF(Table2[[#This Row],[Customer Segment]]=Introduction!$D$44,1,0)</f>
        <v>1</v>
      </c>
      <c r="R62" s="44">
        <v>23.26</v>
      </c>
      <c r="S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59.575021598707792</v>
      </c>
    </row>
    <row r="63" spans="1:19" customFormat="1" x14ac:dyDescent="0.2">
      <c r="A63" s="1" t="s">
        <v>23</v>
      </c>
      <c r="B63" s="1" t="s">
        <v>14</v>
      </c>
      <c r="C63" s="1" t="s">
        <v>47</v>
      </c>
      <c r="D63" s="49">
        <v>0.05</v>
      </c>
      <c r="E63" s="49">
        <v>80.98</v>
      </c>
      <c r="F63" s="49">
        <v>35</v>
      </c>
      <c r="G63" s="49">
        <v>0.81</v>
      </c>
      <c r="H63" s="49">
        <v>-746.44</v>
      </c>
      <c r="I63" s="52">
        <f>IF(Table2[[#This Row],[Order Priority]]=Introduction!$B$42,1,0)</f>
        <v>0</v>
      </c>
      <c r="J63" s="52">
        <f>IF(Table2[[#This Row],[Order Priority]]=Introduction!$B$43,1,0)</f>
        <v>0</v>
      </c>
      <c r="K63" s="52">
        <f>IF(Table2[[#This Row],[Order Priority]]=Introduction!$B$44,1,0)</f>
        <v>1</v>
      </c>
      <c r="L63" s="52">
        <f>IF(Table2[[#This Row],[Order Priority]]=Introduction!$B$45,1,0)</f>
        <v>0</v>
      </c>
      <c r="M63" s="52">
        <f>IF(Table2[[#This Row],[Ship Mode]]=Introduction!$C$42,1,0)</f>
        <v>0</v>
      </c>
      <c r="N63" s="51">
        <f>IF(Table2[[#This Row],[Ship Mode]]=Introduction!$C$44,1,0)</f>
        <v>1</v>
      </c>
      <c r="O63" s="51">
        <f>IF(Table2[[#This Row],[Customer Segment]]=Introduction!$D$45,1,0)</f>
        <v>0</v>
      </c>
      <c r="P63" s="51">
        <f>IF(Table2[[#This Row],[Customer Segment]]=Introduction!$D$42,1,0)</f>
        <v>0</v>
      </c>
      <c r="Q63" s="51">
        <f>IF(Table2[[#This Row],[Customer Segment]]=Introduction!$D$44,1,0)</f>
        <v>1</v>
      </c>
      <c r="R63" s="41">
        <v>2710.47</v>
      </c>
      <c r="S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4" spans="1:19" customFormat="1" x14ac:dyDescent="0.2">
      <c r="A64" s="1" t="s">
        <v>23</v>
      </c>
      <c r="B64" s="1" t="s">
        <v>14</v>
      </c>
      <c r="C64" s="1" t="s">
        <v>47</v>
      </c>
      <c r="D64" s="47">
        <v>0.05</v>
      </c>
      <c r="E64" s="47">
        <v>279.48</v>
      </c>
      <c r="F64" s="47">
        <v>35</v>
      </c>
      <c r="G64" s="47">
        <v>0.8</v>
      </c>
      <c r="H64" s="47">
        <v>-274.95</v>
      </c>
      <c r="I64" s="52">
        <f>IF(Table2[[#This Row],[Order Priority]]=Introduction!$B$42,1,0)</f>
        <v>0</v>
      </c>
      <c r="J64" s="52">
        <f>IF(Table2[[#This Row],[Order Priority]]=Introduction!$B$43,1,0)</f>
        <v>0</v>
      </c>
      <c r="K64" s="52">
        <f>IF(Table2[[#This Row],[Order Priority]]=Introduction!$B$44,1,0)</f>
        <v>1</v>
      </c>
      <c r="L64" s="52">
        <f>IF(Table2[[#This Row],[Order Priority]]=Introduction!$B$45,1,0)</f>
        <v>0</v>
      </c>
      <c r="M64" s="52">
        <f>IF(Table2[[#This Row],[Ship Mode]]=Introduction!$C$42,1,0)</f>
        <v>0</v>
      </c>
      <c r="N64" s="51">
        <f>IF(Table2[[#This Row],[Ship Mode]]=Introduction!$C$44,1,0)</f>
        <v>1</v>
      </c>
      <c r="O64" s="51">
        <f>IF(Table2[[#This Row],[Customer Segment]]=Introduction!$D$45,1,0)</f>
        <v>0</v>
      </c>
      <c r="P64" s="51">
        <f>IF(Table2[[#This Row],[Customer Segment]]=Introduction!$D$42,1,0)</f>
        <v>0</v>
      </c>
      <c r="Q64" s="51">
        <f>IF(Table2[[#This Row],[Customer Segment]]=Introduction!$D$44,1,0)</f>
        <v>1</v>
      </c>
      <c r="R64" s="44">
        <v>8354.73</v>
      </c>
      <c r="S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5" spans="1:19" customFormat="1" x14ac:dyDescent="0.2">
      <c r="A65" s="1" t="s">
        <v>23</v>
      </c>
      <c r="B65" s="1" t="s">
        <v>14</v>
      </c>
      <c r="C65" s="1" t="s">
        <v>47</v>
      </c>
      <c r="D65" s="49">
        <v>0.05</v>
      </c>
      <c r="E65" s="49">
        <v>80.98</v>
      </c>
      <c r="F65" s="49">
        <v>35</v>
      </c>
      <c r="G65" s="49">
        <v>0.81</v>
      </c>
      <c r="H65" s="49">
        <v>-746.44</v>
      </c>
      <c r="I65" s="52">
        <f>IF(Table2[[#This Row],[Order Priority]]=Introduction!$B$42,1,0)</f>
        <v>0</v>
      </c>
      <c r="J65" s="52">
        <f>IF(Table2[[#This Row],[Order Priority]]=Introduction!$B$43,1,0)</f>
        <v>0</v>
      </c>
      <c r="K65" s="52">
        <f>IF(Table2[[#This Row],[Order Priority]]=Introduction!$B$44,1,0)</f>
        <v>1</v>
      </c>
      <c r="L65" s="52">
        <f>IF(Table2[[#This Row],[Order Priority]]=Introduction!$B$45,1,0)</f>
        <v>0</v>
      </c>
      <c r="M65" s="52">
        <f>IF(Table2[[#This Row],[Ship Mode]]=Introduction!$C$42,1,0)</f>
        <v>0</v>
      </c>
      <c r="N65" s="51">
        <f>IF(Table2[[#This Row],[Ship Mode]]=Introduction!$C$44,1,0)</f>
        <v>1</v>
      </c>
      <c r="O65" s="51">
        <f>IF(Table2[[#This Row],[Customer Segment]]=Introduction!$D$45,1,0)</f>
        <v>0</v>
      </c>
      <c r="P65" s="51">
        <f>IF(Table2[[#This Row],[Customer Segment]]=Introduction!$D$42,1,0)</f>
        <v>0</v>
      </c>
      <c r="Q65" s="51">
        <f>IF(Table2[[#This Row],[Customer Segment]]=Introduction!$D$44,1,0)</f>
        <v>1</v>
      </c>
      <c r="R65" s="41">
        <v>637.76</v>
      </c>
      <c r="S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844.12253138021401</v>
      </c>
    </row>
    <row r="66" spans="1:19" customFormat="1" x14ac:dyDescent="0.2">
      <c r="A66" s="1" t="s">
        <v>23</v>
      </c>
      <c r="B66" s="1" t="s">
        <v>14</v>
      </c>
      <c r="C66" s="1" t="s">
        <v>47</v>
      </c>
      <c r="D66" s="47">
        <v>0.05</v>
      </c>
      <c r="E66" s="47">
        <v>279.48</v>
      </c>
      <c r="F66" s="47">
        <v>35</v>
      </c>
      <c r="G66" s="47">
        <v>0.8</v>
      </c>
      <c r="H66" s="47">
        <v>-274.95</v>
      </c>
      <c r="I66" s="52">
        <f>IF(Table2[[#This Row],[Order Priority]]=Introduction!$B$42,1,0)</f>
        <v>0</v>
      </c>
      <c r="J66" s="52">
        <f>IF(Table2[[#This Row],[Order Priority]]=Introduction!$B$43,1,0)</f>
        <v>0</v>
      </c>
      <c r="K66" s="52">
        <f>IF(Table2[[#This Row],[Order Priority]]=Introduction!$B$44,1,0)</f>
        <v>1</v>
      </c>
      <c r="L66" s="52">
        <f>IF(Table2[[#This Row],[Order Priority]]=Introduction!$B$45,1,0)</f>
        <v>0</v>
      </c>
      <c r="M66" s="52">
        <f>IF(Table2[[#This Row],[Ship Mode]]=Introduction!$C$42,1,0)</f>
        <v>0</v>
      </c>
      <c r="N66" s="51">
        <f>IF(Table2[[#This Row],[Ship Mode]]=Introduction!$C$44,1,0)</f>
        <v>1</v>
      </c>
      <c r="O66" s="51">
        <f>IF(Table2[[#This Row],[Customer Segment]]=Introduction!$D$45,1,0)</f>
        <v>0</v>
      </c>
      <c r="P66" s="51">
        <f>IF(Table2[[#This Row],[Customer Segment]]=Introduction!$D$42,1,0)</f>
        <v>0</v>
      </c>
      <c r="Q66" s="51">
        <f>IF(Table2[[#This Row],[Customer Segment]]=Introduction!$D$44,1,0)</f>
        <v>1</v>
      </c>
      <c r="R66" s="44">
        <v>2156.06</v>
      </c>
      <c r="S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1940.5639369697728</v>
      </c>
    </row>
    <row r="67" spans="1:19" customFormat="1" x14ac:dyDescent="0.2">
      <c r="A67" s="1" t="s">
        <v>92</v>
      </c>
      <c r="B67" s="1" t="s">
        <v>14</v>
      </c>
      <c r="C67" s="1" t="s">
        <v>70</v>
      </c>
      <c r="D67" s="49">
        <v>0.09</v>
      </c>
      <c r="E67" s="49">
        <v>5.98</v>
      </c>
      <c r="F67" s="49">
        <v>4.6900000000000004</v>
      </c>
      <c r="G67" s="49">
        <v>0.68</v>
      </c>
      <c r="H67" s="49">
        <v>-781.13419999999996</v>
      </c>
      <c r="I67" s="52">
        <f>IF(Table2[[#This Row],[Order Priority]]=Introduction!$B$42,1,0)</f>
        <v>0</v>
      </c>
      <c r="J67" s="52">
        <f>IF(Table2[[#This Row],[Order Priority]]=Introduction!$B$43,1,0)</f>
        <v>0</v>
      </c>
      <c r="K67" s="52">
        <f>IF(Table2[[#This Row],[Order Priority]]=Introduction!$B$44,1,0)</f>
        <v>0</v>
      </c>
      <c r="L67" s="52">
        <f>IF(Table2[[#This Row],[Order Priority]]=Introduction!$B$45,1,0)</f>
        <v>1</v>
      </c>
      <c r="M67" s="52">
        <f>IF(Table2[[#This Row],[Ship Mode]]=Introduction!$C$42,1,0)</f>
        <v>0</v>
      </c>
      <c r="N67" s="51">
        <f>IF(Table2[[#This Row],[Ship Mode]]=Introduction!$C$44,1,0)</f>
        <v>1</v>
      </c>
      <c r="O67" s="51">
        <f>IF(Table2[[#This Row],[Customer Segment]]=Introduction!$D$45,1,0)</f>
        <v>0</v>
      </c>
      <c r="P67" s="51">
        <f>IF(Table2[[#This Row],[Customer Segment]]=Introduction!$D$42,1,0)</f>
        <v>0</v>
      </c>
      <c r="Q67" s="51">
        <f>IF(Table2[[#This Row],[Customer Segment]]=Introduction!$D$44,1,0)</f>
        <v>0</v>
      </c>
      <c r="R67" s="41">
        <v>65.849999999999994</v>
      </c>
      <c r="S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-496.0737226881896</v>
      </c>
    </row>
    <row r="68" spans="1:19" customFormat="1" x14ac:dyDescent="0.2">
      <c r="A68" s="1" t="s">
        <v>46</v>
      </c>
      <c r="B68" s="1" t="s">
        <v>14</v>
      </c>
      <c r="C68" s="1" t="s">
        <v>47</v>
      </c>
      <c r="D68" s="47">
        <v>0.05</v>
      </c>
      <c r="E68" s="47">
        <v>7.64</v>
      </c>
      <c r="F68" s="47">
        <v>5.83</v>
      </c>
      <c r="G68" s="47">
        <v>0.36</v>
      </c>
      <c r="H68" s="47">
        <v>-40.275199999999998</v>
      </c>
      <c r="I68" s="52">
        <f>IF(Table2[[#This Row],[Order Priority]]=Introduction!$B$42,1,0)</f>
        <v>0</v>
      </c>
      <c r="J68" s="52">
        <f>IF(Table2[[#This Row],[Order Priority]]=Introduction!$B$43,1,0)</f>
        <v>0</v>
      </c>
      <c r="K68" s="52">
        <f>IF(Table2[[#This Row],[Order Priority]]=Introduction!$B$44,1,0)</f>
        <v>0</v>
      </c>
      <c r="L68" s="52">
        <f>IF(Table2[[#This Row],[Order Priority]]=Introduction!$B$45,1,0)</f>
        <v>0</v>
      </c>
      <c r="M68" s="52">
        <f>IF(Table2[[#This Row],[Ship Mode]]=Introduction!$C$42,1,0)</f>
        <v>0</v>
      </c>
      <c r="N68" s="51">
        <f>IF(Table2[[#This Row],[Ship Mode]]=Introduction!$C$44,1,0)</f>
        <v>1</v>
      </c>
      <c r="O68" s="51">
        <f>IF(Table2[[#This Row],[Customer Segment]]=Introduction!$D$45,1,0)</f>
        <v>0</v>
      </c>
      <c r="P68" s="51">
        <f>IF(Table2[[#This Row],[Customer Segment]]=Introduction!$D$42,1,0)</f>
        <v>0</v>
      </c>
      <c r="Q68" s="51">
        <f>IF(Table2[[#This Row],[Customer Segment]]=Introduction!$D$44,1,0)</f>
        <v>1</v>
      </c>
      <c r="R68" s="44">
        <v>47.18</v>
      </c>
      <c r="S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278.45480503861279</v>
      </c>
    </row>
    <row r="69" spans="1:19" customFormat="1" x14ac:dyDescent="0.2">
      <c r="A69" s="1" t="s">
        <v>46</v>
      </c>
      <c r="B69" s="1" t="s">
        <v>2</v>
      </c>
      <c r="C69" s="1" t="s">
        <v>70</v>
      </c>
      <c r="D69" s="49">
        <v>0.08</v>
      </c>
      <c r="E69" s="49">
        <v>243.98</v>
      </c>
      <c r="F69" s="49">
        <v>43.32</v>
      </c>
      <c r="G69" s="49">
        <v>0.55000000000000004</v>
      </c>
      <c r="H69" s="49">
        <v>-162.8244</v>
      </c>
      <c r="I69" s="52">
        <f>IF(Table2[[#This Row],[Order Priority]]=Introduction!$B$42,1,0)</f>
        <v>0</v>
      </c>
      <c r="J69" s="52">
        <f>IF(Table2[[#This Row],[Order Priority]]=Introduction!$B$43,1,0)</f>
        <v>0</v>
      </c>
      <c r="K69" s="52">
        <f>IF(Table2[[#This Row],[Order Priority]]=Introduction!$B$44,1,0)</f>
        <v>0</v>
      </c>
      <c r="L69" s="52">
        <f>IF(Table2[[#This Row],[Order Priority]]=Introduction!$B$45,1,0)</f>
        <v>0</v>
      </c>
      <c r="M69" s="52">
        <f>IF(Table2[[#This Row],[Ship Mode]]=Introduction!$C$42,1,0)</f>
        <v>1</v>
      </c>
      <c r="N69" s="51">
        <f>IF(Table2[[#This Row],[Ship Mode]]=Introduction!$C$44,1,0)</f>
        <v>0</v>
      </c>
      <c r="O69" s="51">
        <f>IF(Table2[[#This Row],[Customer Segment]]=Introduction!$D$45,1,0)</f>
        <v>0</v>
      </c>
      <c r="P69" s="51">
        <f>IF(Table2[[#This Row],[Customer Segment]]=Introduction!$D$42,1,0)</f>
        <v>0</v>
      </c>
      <c r="Q69" s="51">
        <f>IF(Table2[[#This Row],[Customer Segment]]=Introduction!$D$44,1,0)</f>
        <v>0</v>
      </c>
      <c r="R69" s="41">
        <v>248.84</v>
      </c>
      <c r="S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2233.7480774556529</v>
      </c>
    </row>
    <row r="70" spans="1:19" customFormat="1" x14ac:dyDescent="0.2">
      <c r="A70" s="1" t="s">
        <v>1</v>
      </c>
      <c r="B70" s="1" t="s">
        <v>2</v>
      </c>
      <c r="C70" s="1" t="s">
        <v>47</v>
      </c>
      <c r="D70" s="47">
        <v>0.04</v>
      </c>
      <c r="E70" s="47">
        <v>880.98</v>
      </c>
      <c r="F70" s="47">
        <v>44.55</v>
      </c>
      <c r="G70" s="47">
        <v>0.62</v>
      </c>
      <c r="H70" s="47">
        <v>-13706.464</v>
      </c>
      <c r="I70" s="52">
        <f>IF(Table2[[#This Row],[Order Priority]]=Introduction!$B$42,1,0)</f>
        <v>1</v>
      </c>
      <c r="J70" s="52">
        <f>IF(Table2[[#This Row],[Order Priority]]=Introduction!$B$43,1,0)</f>
        <v>0</v>
      </c>
      <c r="K70" s="52">
        <f>IF(Table2[[#This Row],[Order Priority]]=Introduction!$B$44,1,0)</f>
        <v>0</v>
      </c>
      <c r="L70" s="52">
        <f>IF(Table2[[#This Row],[Order Priority]]=Introduction!$B$45,1,0)</f>
        <v>0</v>
      </c>
      <c r="M70" s="52">
        <f>IF(Table2[[#This Row],[Ship Mode]]=Introduction!$C$42,1,0)</f>
        <v>1</v>
      </c>
      <c r="N70" s="51">
        <f>IF(Table2[[#This Row],[Ship Mode]]=Introduction!$C$44,1,0)</f>
        <v>0</v>
      </c>
      <c r="O70" s="51">
        <f>IF(Table2[[#This Row],[Customer Segment]]=Introduction!$D$45,1,0)</f>
        <v>0</v>
      </c>
      <c r="P70" s="51">
        <f>IF(Table2[[#This Row],[Customer Segment]]=Introduction!$D$42,1,0)</f>
        <v>0</v>
      </c>
      <c r="Q70" s="51">
        <f>IF(Table2[[#This Row],[Customer Segment]]=Introduction!$D$44,1,0)</f>
        <v>1</v>
      </c>
      <c r="R70" s="44">
        <v>6968.9</v>
      </c>
      <c r="S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-9401.4204419881826</v>
      </c>
    </row>
    <row r="71" spans="1:19" customFormat="1" x14ac:dyDescent="0.2">
      <c r="A71" s="1" t="s">
        <v>1</v>
      </c>
      <c r="B71" s="1" t="s">
        <v>14</v>
      </c>
      <c r="C71" s="1" t="s">
        <v>15</v>
      </c>
      <c r="D71" s="49">
        <v>0.03</v>
      </c>
      <c r="E71" s="49">
        <v>2.1</v>
      </c>
      <c r="F71" s="49">
        <v>0.7</v>
      </c>
      <c r="G71" s="49">
        <v>0.56999999999999995</v>
      </c>
      <c r="H71" s="49">
        <v>-1473.9059999999999</v>
      </c>
      <c r="I71" s="52">
        <f>IF(Table2[[#This Row],[Order Priority]]=Introduction!$B$42,1,0)</f>
        <v>1</v>
      </c>
      <c r="J71" s="52">
        <f>IF(Table2[[#This Row],[Order Priority]]=Introduction!$B$43,1,0)</f>
        <v>0</v>
      </c>
      <c r="K71" s="52">
        <f>IF(Table2[[#This Row],[Order Priority]]=Introduction!$B$44,1,0)</f>
        <v>0</v>
      </c>
      <c r="L71" s="52">
        <f>IF(Table2[[#This Row],[Order Priority]]=Introduction!$B$45,1,0)</f>
        <v>0</v>
      </c>
      <c r="M71" s="52">
        <f>IF(Table2[[#This Row],[Ship Mode]]=Introduction!$C$42,1,0)</f>
        <v>0</v>
      </c>
      <c r="N71" s="51">
        <f>IF(Table2[[#This Row],[Ship Mode]]=Introduction!$C$44,1,0)</f>
        <v>1</v>
      </c>
      <c r="O71" s="51">
        <f>IF(Table2[[#This Row],[Customer Segment]]=Introduction!$D$45,1,0)</f>
        <v>0</v>
      </c>
      <c r="P71" s="51">
        <f>IF(Table2[[#This Row],[Customer Segment]]=Introduction!$D$42,1,0)</f>
        <v>1</v>
      </c>
      <c r="Q71" s="51">
        <f>IF(Table2[[#This Row],[Customer Segment]]=Introduction!$D$44,1,0)</f>
        <v>0</v>
      </c>
      <c r="R71" s="41">
        <v>8.7200000000000006</v>
      </c>
      <c r="S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-1131.3951008311606</v>
      </c>
    </row>
    <row r="72" spans="1:19" customFormat="1" x14ac:dyDescent="0.2">
      <c r="A72" s="1" t="s">
        <v>13</v>
      </c>
      <c r="B72" s="1" t="s">
        <v>14</v>
      </c>
      <c r="C72" s="1" t="s">
        <v>47</v>
      </c>
      <c r="D72" s="47">
        <v>0.03</v>
      </c>
      <c r="E72" s="47">
        <v>3.28</v>
      </c>
      <c r="F72" s="47">
        <v>3.97</v>
      </c>
      <c r="G72" s="47">
        <v>0.56000000000000005</v>
      </c>
      <c r="H72" s="47">
        <v>-90.755600000000001</v>
      </c>
      <c r="I72" s="52">
        <f>IF(Table2[[#This Row],[Order Priority]]=Introduction!$B$42,1,0)</f>
        <v>0</v>
      </c>
      <c r="J72" s="52">
        <f>IF(Table2[[#This Row],[Order Priority]]=Introduction!$B$43,1,0)</f>
        <v>1</v>
      </c>
      <c r="K72" s="52">
        <f>IF(Table2[[#This Row],[Order Priority]]=Introduction!$B$44,1,0)</f>
        <v>0</v>
      </c>
      <c r="L72" s="52">
        <f>IF(Table2[[#This Row],[Order Priority]]=Introduction!$B$45,1,0)</f>
        <v>0</v>
      </c>
      <c r="M72" s="52">
        <f>IF(Table2[[#This Row],[Ship Mode]]=Introduction!$C$42,1,0)</f>
        <v>0</v>
      </c>
      <c r="N72" s="51">
        <f>IF(Table2[[#This Row],[Ship Mode]]=Introduction!$C$44,1,0)</f>
        <v>1</v>
      </c>
      <c r="O72" s="51">
        <f>IF(Table2[[#This Row],[Customer Segment]]=Introduction!$D$45,1,0)</f>
        <v>0</v>
      </c>
      <c r="P72" s="51">
        <f>IF(Table2[[#This Row],[Customer Segment]]=Introduction!$D$42,1,0)</f>
        <v>0</v>
      </c>
      <c r="Q72" s="51">
        <f>IF(Table2[[#This Row],[Customer Segment]]=Introduction!$D$44,1,0)</f>
        <v>1</v>
      </c>
      <c r="R72" s="44">
        <v>24.57</v>
      </c>
      <c r="S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137.62762730423515</v>
      </c>
    </row>
    <row r="73" spans="1:19" customFormat="1" x14ac:dyDescent="0.2">
      <c r="A73" s="1" t="s">
        <v>23</v>
      </c>
      <c r="B73" s="1" t="s">
        <v>2</v>
      </c>
      <c r="C73" s="1" t="s">
        <v>3</v>
      </c>
      <c r="D73" s="49">
        <v>0.02</v>
      </c>
      <c r="E73" s="49">
        <v>100.98</v>
      </c>
      <c r="F73" s="49">
        <v>35.840000000000003</v>
      </c>
      <c r="G73" s="49">
        <v>0.62</v>
      </c>
      <c r="H73" s="49">
        <v>-134.91200000000001</v>
      </c>
      <c r="I73" s="52">
        <f>IF(Table2[[#This Row],[Order Priority]]=Introduction!$B$42,1,0)</f>
        <v>0</v>
      </c>
      <c r="J73" s="52">
        <f>IF(Table2[[#This Row],[Order Priority]]=Introduction!$B$43,1,0)</f>
        <v>0</v>
      </c>
      <c r="K73" s="52">
        <f>IF(Table2[[#This Row],[Order Priority]]=Introduction!$B$44,1,0)</f>
        <v>1</v>
      </c>
      <c r="L73" s="52">
        <f>IF(Table2[[#This Row],[Order Priority]]=Introduction!$B$45,1,0)</f>
        <v>0</v>
      </c>
      <c r="M73" s="52">
        <f>IF(Table2[[#This Row],[Ship Mode]]=Introduction!$C$42,1,0)</f>
        <v>1</v>
      </c>
      <c r="N73" s="51">
        <f>IF(Table2[[#This Row],[Ship Mode]]=Introduction!$C$44,1,0)</f>
        <v>0</v>
      </c>
      <c r="O73" s="51">
        <f>IF(Table2[[#This Row],[Customer Segment]]=Introduction!$D$45,1,0)</f>
        <v>1</v>
      </c>
      <c r="P73" s="51">
        <f>IF(Table2[[#This Row],[Customer Segment]]=Introduction!$D$42,1,0)</f>
        <v>0</v>
      </c>
      <c r="Q73" s="51">
        <f>IF(Table2[[#This Row],[Customer Segment]]=Introduction!$D$44,1,0)</f>
        <v>0</v>
      </c>
      <c r="R73" s="41">
        <v>614.99</v>
      </c>
      <c r="S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1575.0804024960521</v>
      </c>
    </row>
    <row r="74" spans="1:19" customFormat="1" x14ac:dyDescent="0.2">
      <c r="A74" s="1" t="s">
        <v>23</v>
      </c>
      <c r="B74" s="1" t="s">
        <v>14</v>
      </c>
      <c r="C74" s="1" t="s">
        <v>70</v>
      </c>
      <c r="D74" s="47">
        <v>0.05</v>
      </c>
      <c r="E74" s="47">
        <v>7.1</v>
      </c>
      <c r="F74" s="47">
        <v>6.05</v>
      </c>
      <c r="G74" s="47">
        <v>0.39</v>
      </c>
      <c r="H74" s="47">
        <v>-101.246</v>
      </c>
      <c r="I74" s="52">
        <f>IF(Table2[[#This Row],[Order Priority]]=Introduction!$B$42,1,0)</f>
        <v>0</v>
      </c>
      <c r="J74" s="52">
        <f>IF(Table2[[#This Row],[Order Priority]]=Introduction!$B$43,1,0)</f>
        <v>0</v>
      </c>
      <c r="K74" s="52">
        <f>IF(Table2[[#This Row],[Order Priority]]=Introduction!$B$44,1,0)</f>
        <v>1</v>
      </c>
      <c r="L74" s="52">
        <f>IF(Table2[[#This Row],[Order Priority]]=Introduction!$B$45,1,0)</f>
        <v>0</v>
      </c>
      <c r="M74" s="52">
        <f>IF(Table2[[#This Row],[Ship Mode]]=Introduction!$C$42,1,0)</f>
        <v>0</v>
      </c>
      <c r="N74" s="51">
        <f>IF(Table2[[#This Row],[Ship Mode]]=Introduction!$C$44,1,0)</f>
        <v>1</v>
      </c>
      <c r="O74" s="51">
        <f>IF(Table2[[#This Row],[Customer Segment]]=Introduction!$D$45,1,0)</f>
        <v>0</v>
      </c>
      <c r="P74" s="51">
        <f>IF(Table2[[#This Row],[Customer Segment]]=Introduction!$D$42,1,0)</f>
        <v>0</v>
      </c>
      <c r="Q74" s="51">
        <f>IF(Table2[[#This Row],[Customer Segment]]=Introduction!$D$44,1,0)</f>
        <v>0</v>
      </c>
      <c r="R74" s="44">
        <v>100.99</v>
      </c>
      <c r="S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93.643389973802385</v>
      </c>
    </row>
    <row r="75" spans="1:19" customFormat="1" x14ac:dyDescent="0.2">
      <c r="A75" s="1" t="s">
        <v>23</v>
      </c>
      <c r="B75" s="1" t="s">
        <v>14</v>
      </c>
      <c r="C75" s="1" t="s">
        <v>70</v>
      </c>
      <c r="D75" s="49">
        <v>0.04</v>
      </c>
      <c r="E75" s="49">
        <v>20.95</v>
      </c>
      <c r="F75" s="49">
        <v>4</v>
      </c>
      <c r="G75" s="49">
        <v>0.6</v>
      </c>
      <c r="H75" s="49">
        <v>-1.88</v>
      </c>
      <c r="I75" s="52">
        <f>IF(Table2[[#This Row],[Order Priority]]=Introduction!$B$42,1,0)</f>
        <v>0</v>
      </c>
      <c r="J75" s="52">
        <f>IF(Table2[[#This Row],[Order Priority]]=Introduction!$B$43,1,0)</f>
        <v>0</v>
      </c>
      <c r="K75" s="52">
        <f>IF(Table2[[#This Row],[Order Priority]]=Introduction!$B$44,1,0)</f>
        <v>1</v>
      </c>
      <c r="L75" s="52">
        <f>IF(Table2[[#This Row],[Order Priority]]=Introduction!$B$45,1,0)</f>
        <v>0</v>
      </c>
      <c r="M75" s="52">
        <f>IF(Table2[[#This Row],[Ship Mode]]=Introduction!$C$42,1,0)</f>
        <v>0</v>
      </c>
      <c r="N75" s="51">
        <f>IF(Table2[[#This Row],[Ship Mode]]=Introduction!$C$44,1,0)</f>
        <v>1</v>
      </c>
      <c r="O75" s="51">
        <f>IF(Table2[[#This Row],[Customer Segment]]=Introduction!$D$45,1,0)</f>
        <v>0</v>
      </c>
      <c r="P75" s="51">
        <f>IF(Table2[[#This Row],[Customer Segment]]=Introduction!$D$42,1,0)</f>
        <v>0</v>
      </c>
      <c r="Q75" s="51">
        <f>IF(Table2[[#This Row],[Customer Segment]]=Introduction!$D$44,1,0)</f>
        <v>0</v>
      </c>
      <c r="R75" s="41">
        <v>142.06</v>
      </c>
      <c r="S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363.28755509052223</v>
      </c>
    </row>
    <row r="76" spans="1:19" customFormat="1" x14ac:dyDescent="0.2">
      <c r="A76" s="1" t="s">
        <v>23</v>
      </c>
      <c r="B76" s="1" t="s">
        <v>14</v>
      </c>
      <c r="C76" s="1" t="s">
        <v>70</v>
      </c>
      <c r="D76" s="47">
        <v>0.05</v>
      </c>
      <c r="E76" s="47">
        <v>39.06</v>
      </c>
      <c r="F76" s="47">
        <v>10.55</v>
      </c>
      <c r="G76" s="47">
        <v>0.37</v>
      </c>
      <c r="H76" s="47">
        <v>250.98060000000001</v>
      </c>
      <c r="I76" s="52">
        <f>IF(Table2[[#This Row],[Order Priority]]=Introduction!$B$42,1,0)</f>
        <v>0</v>
      </c>
      <c r="J76" s="52">
        <f>IF(Table2[[#This Row],[Order Priority]]=Introduction!$B$43,1,0)</f>
        <v>0</v>
      </c>
      <c r="K76" s="52">
        <f>IF(Table2[[#This Row],[Order Priority]]=Introduction!$B$44,1,0)</f>
        <v>1</v>
      </c>
      <c r="L76" s="52">
        <f>IF(Table2[[#This Row],[Order Priority]]=Introduction!$B$45,1,0)</f>
        <v>0</v>
      </c>
      <c r="M76" s="52">
        <f>IF(Table2[[#This Row],[Ship Mode]]=Introduction!$C$42,1,0)</f>
        <v>0</v>
      </c>
      <c r="N76" s="51">
        <f>IF(Table2[[#This Row],[Ship Mode]]=Introduction!$C$44,1,0)</f>
        <v>1</v>
      </c>
      <c r="O76" s="51">
        <f>IF(Table2[[#This Row],[Customer Segment]]=Introduction!$D$45,1,0)</f>
        <v>0</v>
      </c>
      <c r="P76" s="51">
        <f>IF(Table2[[#This Row],[Customer Segment]]=Introduction!$D$42,1,0)</f>
        <v>0</v>
      </c>
      <c r="Q76" s="51">
        <f>IF(Table2[[#This Row],[Customer Segment]]=Introduction!$D$44,1,0)</f>
        <v>0</v>
      </c>
      <c r="R76" s="44">
        <v>363.74</v>
      </c>
      <c r="S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662.2221562010983</v>
      </c>
    </row>
    <row r="77" spans="1:19" customFormat="1" x14ac:dyDescent="0.2">
      <c r="A77" s="1" t="s">
        <v>23</v>
      </c>
      <c r="B77" s="1" t="s">
        <v>14</v>
      </c>
      <c r="C77" s="1" t="s">
        <v>70</v>
      </c>
      <c r="D77" s="49">
        <v>0.04</v>
      </c>
      <c r="E77" s="49">
        <v>3.52</v>
      </c>
      <c r="F77" s="49">
        <v>6.83</v>
      </c>
      <c r="G77" s="49">
        <v>0.38</v>
      </c>
      <c r="H77" s="49">
        <v>-57.753</v>
      </c>
      <c r="I77" s="52">
        <f>IF(Table2[[#This Row],[Order Priority]]=Introduction!$B$42,1,0)</f>
        <v>0</v>
      </c>
      <c r="J77" s="52">
        <f>IF(Table2[[#This Row],[Order Priority]]=Introduction!$B$43,1,0)</f>
        <v>0</v>
      </c>
      <c r="K77" s="52">
        <f>IF(Table2[[#This Row],[Order Priority]]=Introduction!$B$44,1,0)</f>
        <v>1</v>
      </c>
      <c r="L77" s="52">
        <f>IF(Table2[[#This Row],[Order Priority]]=Introduction!$B$45,1,0)</f>
        <v>0</v>
      </c>
      <c r="M77" s="52">
        <f>IF(Table2[[#This Row],[Ship Mode]]=Introduction!$C$42,1,0)</f>
        <v>0</v>
      </c>
      <c r="N77" s="51">
        <f>IF(Table2[[#This Row],[Ship Mode]]=Introduction!$C$44,1,0)</f>
        <v>1</v>
      </c>
      <c r="O77" s="51">
        <f>IF(Table2[[#This Row],[Customer Segment]]=Introduction!$D$45,1,0)</f>
        <v>0</v>
      </c>
      <c r="P77" s="51">
        <f>IF(Table2[[#This Row],[Customer Segment]]=Introduction!$D$42,1,0)</f>
        <v>0</v>
      </c>
      <c r="Q77" s="51">
        <f>IF(Table2[[#This Row],[Customer Segment]]=Introduction!$D$44,1,0)</f>
        <v>0</v>
      </c>
      <c r="R77" s="41">
        <v>15.93</v>
      </c>
      <c r="S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146.81981167129678</v>
      </c>
    </row>
    <row r="78" spans="1:19" customFormat="1" x14ac:dyDescent="0.2">
      <c r="A78" s="1" t="s">
        <v>23</v>
      </c>
      <c r="B78" s="1" t="s">
        <v>14</v>
      </c>
      <c r="C78" s="1" t="s">
        <v>70</v>
      </c>
      <c r="D78" s="47">
        <v>0.02</v>
      </c>
      <c r="E78" s="47">
        <v>15.51</v>
      </c>
      <c r="F78" s="47">
        <v>17.78</v>
      </c>
      <c r="G78" s="47">
        <v>0.59</v>
      </c>
      <c r="H78" s="47">
        <v>-47.97</v>
      </c>
      <c r="I78" s="52">
        <f>IF(Table2[[#This Row],[Order Priority]]=Introduction!$B$42,1,0)</f>
        <v>0</v>
      </c>
      <c r="J78" s="52">
        <f>IF(Table2[[#This Row],[Order Priority]]=Introduction!$B$43,1,0)</f>
        <v>0</v>
      </c>
      <c r="K78" s="52">
        <f>IF(Table2[[#This Row],[Order Priority]]=Introduction!$B$44,1,0)</f>
        <v>1</v>
      </c>
      <c r="L78" s="52">
        <f>IF(Table2[[#This Row],[Order Priority]]=Introduction!$B$45,1,0)</f>
        <v>0</v>
      </c>
      <c r="M78" s="52">
        <f>IF(Table2[[#This Row],[Ship Mode]]=Introduction!$C$42,1,0)</f>
        <v>0</v>
      </c>
      <c r="N78" s="51">
        <f>IF(Table2[[#This Row],[Ship Mode]]=Introduction!$C$44,1,0)</f>
        <v>1</v>
      </c>
      <c r="O78" s="51">
        <f>IF(Table2[[#This Row],[Customer Segment]]=Introduction!$D$45,1,0)</f>
        <v>0</v>
      </c>
      <c r="P78" s="51">
        <f>IF(Table2[[#This Row],[Customer Segment]]=Introduction!$D$42,1,0)</f>
        <v>0</v>
      </c>
      <c r="Q78" s="51">
        <f>IF(Table2[[#This Row],[Customer Segment]]=Introduction!$D$44,1,0)</f>
        <v>0</v>
      </c>
      <c r="R78" s="44">
        <v>21.28</v>
      </c>
      <c r="S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684.8208490096697</v>
      </c>
    </row>
    <row r="79" spans="1:19" customFormat="1" x14ac:dyDescent="0.2">
      <c r="A79" s="1" t="s">
        <v>23</v>
      </c>
      <c r="B79" s="1" t="s">
        <v>14</v>
      </c>
      <c r="C79" s="1" t="s">
        <v>70</v>
      </c>
      <c r="D79" s="49">
        <v>0.05</v>
      </c>
      <c r="E79" s="49">
        <v>20.34</v>
      </c>
      <c r="F79" s="49">
        <v>35</v>
      </c>
      <c r="G79" s="49">
        <v>0.84</v>
      </c>
      <c r="H79" s="49">
        <v>52.776000000000003</v>
      </c>
      <c r="I79" s="52">
        <f>IF(Table2[[#This Row],[Order Priority]]=Introduction!$B$42,1,0)</f>
        <v>0</v>
      </c>
      <c r="J79" s="52">
        <f>IF(Table2[[#This Row],[Order Priority]]=Introduction!$B$43,1,0)</f>
        <v>0</v>
      </c>
      <c r="K79" s="52">
        <f>IF(Table2[[#This Row],[Order Priority]]=Introduction!$B$44,1,0)</f>
        <v>1</v>
      </c>
      <c r="L79" s="52">
        <f>IF(Table2[[#This Row],[Order Priority]]=Introduction!$B$45,1,0)</f>
        <v>0</v>
      </c>
      <c r="M79" s="52">
        <f>IF(Table2[[#This Row],[Ship Mode]]=Introduction!$C$42,1,0)</f>
        <v>0</v>
      </c>
      <c r="N79" s="51">
        <f>IF(Table2[[#This Row],[Ship Mode]]=Introduction!$C$44,1,0)</f>
        <v>1</v>
      </c>
      <c r="O79" s="51">
        <f>IF(Table2[[#This Row],[Customer Segment]]=Introduction!$D$45,1,0)</f>
        <v>0</v>
      </c>
      <c r="P79" s="51">
        <f>IF(Table2[[#This Row],[Customer Segment]]=Introduction!$D$42,1,0)</f>
        <v>0</v>
      </c>
      <c r="Q79" s="51">
        <f>IF(Table2[[#This Row],[Customer Segment]]=Introduction!$D$44,1,0)</f>
        <v>0</v>
      </c>
      <c r="R79" s="41">
        <v>53.02</v>
      </c>
      <c r="S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1467.0409036815813</v>
      </c>
    </row>
    <row r="80" spans="1:19" customFormat="1" x14ac:dyDescent="0.2">
      <c r="A80" s="1" t="s">
        <v>92</v>
      </c>
      <c r="B80" s="1" t="s">
        <v>14</v>
      </c>
      <c r="C80" s="1" t="s">
        <v>15</v>
      </c>
      <c r="D80" s="47">
        <v>0.01</v>
      </c>
      <c r="E80" s="47">
        <v>10.06</v>
      </c>
      <c r="F80" s="47">
        <v>2.06</v>
      </c>
      <c r="G80" s="47">
        <v>0.39</v>
      </c>
      <c r="H80" s="47">
        <v>7.59</v>
      </c>
      <c r="I80" s="52">
        <f>IF(Table2[[#This Row],[Order Priority]]=Introduction!$B$42,1,0)</f>
        <v>0</v>
      </c>
      <c r="J80" s="52">
        <f>IF(Table2[[#This Row],[Order Priority]]=Introduction!$B$43,1,0)</f>
        <v>0</v>
      </c>
      <c r="K80" s="52">
        <f>IF(Table2[[#This Row],[Order Priority]]=Introduction!$B$44,1,0)</f>
        <v>0</v>
      </c>
      <c r="L80" s="52">
        <f>IF(Table2[[#This Row],[Order Priority]]=Introduction!$B$45,1,0)</f>
        <v>1</v>
      </c>
      <c r="M80" s="52">
        <f>IF(Table2[[#This Row],[Ship Mode]]=Introduction!$C$42,1,0)</f>
        <v>0</v>
      </c>
      <c r="N80" s="51">
        <f>IF(Table2[[#This Row],[Ship Mode]]=Introduction!$C$44,1,0)</f>
        <v>1</v>
      </c>
      <c r="O80" s="51">
        <f>IF(Table2[[#This Row],[Customer Segment]]=Introduction!$D$45,1,0)</f>
        <v>0</v>
      </c>
      <c r="P80" s="51">
        <f>IF(Table2[[#This Row],[Customer Segment]]=Introduction!$D$42,1,0)</f>
        <v>1</v>
      </c>
      <c r="Q80" s="51">
        <f>IF(Table2[[#This Row],[Customer Segment]]=Introduction!$D$44,1,0)</f>
        <v>0</v>
      </c>
      <c r="R80" s="44">
        <v>21.2</v>
      </c>
      <c r="S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34.580076259008756</v>
      </c>
    </row>
    <row r="81" spans="1:19" customFormat="1" x14ac:dyDescent="0.2">
      <c r="A81" s="1" t="s">
        <v>92</v>
      </c>
      <c r="B81" s="1" t="s">
        <v>14</v>
      </c>
      <c r="C81" s="1" t="s">
        <v>15</v>
      </c>
      <c r="D81" s="49">
        <v>0</v>
      </c>
      <c r="E81" s="49">
        <v>65.989999999999995</v>
      </c>
      <c r="F81" s="49">
        <v>5.92</v>
      </c>
      <c r="G81" s="49">
        <v>0.55000000000000004</v>
      </c>
      <c r="H81" s="49">
        <v>-107.98699999999999</v>
      </c>
      <c r="I81" s="52">
        <f>IF(Table2[[#This Row],[Order Priority]]=Introduction!$B$42,1,0)</f>
        <v>0</v>
      </c>
      <c r="J81" s="52">
        <f>IF(Table2[[#This Row],[Order Priority]]=Introduction!$B$43,1,0)</f>
        <v>0</v>
      </c>
      <c r="K81" s="52">
        <f>IF(Table2[[#This Row],[Order Priority]]=Introduction!$B$44,1,0)</f>
        <v>0</v>
      </c>
      <c r="L81" s="52">
        <f>IF(Table2[[#This Row],[Order Priority]]=Introduction!$B$45,1,0)</f>
        <v>1</v>
      </c>
      <c r="M81" s="52">
        <f>IF(Table2[[#This Row],[Ship Mode]]=Introduction!$C$42,1,0)</f>
        <v>0</v>
      </c>
      <c r="N81" s="51">
        <f>IF(Table2[[#This Row],[Ship Mode]]=Introduction!$C$44,1,0)</f>
        <v>1</v>
      </c>
      <c r="O81" s="51">
        <f>IF(Table2[[#This Row],[Customer Segment]]=Introduction!$D$45,1,0)</f>
        <v>0</v>
      </c>
      <c r="P81" s="51">
        <f>IF(Table2[[#This Row],[Customer Segment]]=Introduction!$D$42,1,0)</f>
        <v>1</v>
      </c>
      <c r="Q81" s="51">
        <f>IF(Table2[[#This Row],[Customer Segment]]=Introduction!$D$44,1,0)</f>
        <v>0</v>
      </c>
      <c r="R81" s="41">
        <v>173.32</v>
      </c>
      <c r="S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337.75044594866625</v>
      </c>
    </row>
    <row r="82" spans="1:19" customFormat="1" x14ac:dyDescent="0.2">
      <c r="A82" s="1" t="s">
        <v>92</v>
      </c>
      <c r="B82" s="1" t="s">
        <v>63</v>
      </c>
      <c r="C82" s="1" t="s">
        <v>15</v>
      </c>
      <c r="D82" s="47">
        <v>7.0000000000000007E-2</v>
      </c>
      <c r="E82" s="47">
        <v>7.68</v>
      </c>
      <c r="F82" s="47">
        <v>6.16</v>
      </c>
      <c r="G82" s="47">
        <v>0.35</v>
      </c>
      <c r="H82" s="47">
        <v>125.9982</v>
      </c>
      <c r="I82" s="52">
        <f>IF(Table2[[#This Row],[Order Priority]]=Introduction!$B$42,1,0)</f>
        <v>0</v>
      </c>
      <c r="J82" s="52">
        <f>IF(Table2[[#This Row],[Order Priority]]=Introduction!$B$43,1,0)</f>
        <v>0</v>
      </c>
      <c r="K82" s="52">
        <f>IF(Table2[[#This Row],[Order Priority]]=Introduction!$B$44,1,0)</f>
        <v>0</v>
      </c>
      <c r="L82" s="52">
        <f>IF(Table2[[#This Row],[Order Priority]]=Introduction!$B$45,1,0)</f>
        <v>1</v>
      </c>
      <c r="M82" s="52">
        <f>IF(Table2[[#This Row],[Ship Mode]]=Introduction!$C$42,1,0)</f>
        <v>0</v>
      </c>
      <c r="N82" s="51">
        <f>IF(Table2[[#This Row],[Ship Mode]]=Introduction!$C$44,1,0)</f>
        <v>0</v>
      </c>
      <c r="O82" s="51">
        <f>IF(Table2[[#This Row],[Customer Segment]]=Introduction!$D$45,1,0)</f>
        <v>0</v>
      </c>
      <c r="P82" s="51">
        <f>IF(Table2[[#This Row],[Customer Segment]]=Introduction!$D$42,1,0)</f>
        <v>1</v>
      </c>
      <c r="Q82" s="51">
        <f>IF(Table2[[#This Row],[Customer Segment]]=Introduction!$D$44,1,0)</f>
        <v>0</v>
      </c>
      <c r="R82" s="44">
        <v>22.13</v>
      </c>
      <c r="S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106.583900877883</v>
      </c>
    </row>
    <row r="83" spans="1:19" customFormat="1" x14ac:dyDescent="0.2">
      <c r="A83" s="1" t="s">
        <v>92</v>
      </c>
      <c r="B83" s="1" t="s">
        <v>63</v>
      </c>
      <c r="C83" s="1" t="s">
        <v>15</v>
      </c>
      <c r="D83" s="49">
        <v>0.05</v>
      </c>
      <c r="E83" s="49">
        <v>6.64</v>
      </c>
      <c r="F83" s="49">
        <v>4.95</v>
      </c>
      <c r="G83" s="49">
        <v>0.37</v>
      </c>
      <c r="H83" s="49">
        <v>-92.929199999999994</v>
      </c>
      <c r="I83" s="52">
        <f>IF(Table2[[#This Row],[Order Priority]]=Introduction!$B$42,1,0)</f>
        <v>0</v>
      </c>
      <c r="J83" s="52">
        <f>IF(Table2[[#This Row],[Order Priority]]=Introduction!$B$43,1,0)</f>
        <v>0</v>
      </c>
      <c r="K83" s="52">
        <f>IF(Table2[[#This Row],[Order Priority]]=Introduction!$B$44,1,0)</f>
        <v>0</v>
      </c>
      <c r="L83" s="52">
        <f>IF(Table2[[#This Row],[Order Priority]]=Introduction!$B$45,1,0)</f>
        <v>1</v>
      </c>
      <c r="M83" s="52">
        <f>IF(Table2[[#This Row],[Ship Mode]]=Introduction!$C$42,1,0)</f>
        <v>0</v>
      </c>
      <c r="N83" s="51">
        <f>IF(Table2[[#This Row],[Ship Mode]]=Introduction!$C$44,1,0)</f>
        <v>0</v>
      </c>
      <c r="O83" s="51">
        <f>IF(Table2[[#This Row],[Customer Segment]]=Introduction!$D$45,1,0)</f>
        <v>0</v>
      </c>
      <c r="P83" s="51">
        <f>IF(Table2[[#This Row],[Customer Segment]]=Introduction!$D$42,1,0)</f>
        <v>1</v>
      </c>
      <c r="Q83" s="51">
        <f>IF(Table2[[#This Row],[Customer Segment]]=Introduction!$D$44,1,0)</f>
        <v>0</v>
      </c>
      <c r="R83" s="41">
        <v>34.17</v>
      </c>
      <c r="S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-124.46504278871646</v>
      </c>
    </row>
    <row r="84" spans="1:19" customFormat="1" x14ac:dyDescent="0.2">
      <c r="A84" s="1" t="s">
        <v>46</v>
      </c>
      <c r="B84" s="1" t="s">
        <v>2</v>
      </c>
      <c r="C84" s="1" t="s">
        <v>15</v>
      </c>
      <c r="D84" s="47">
        <v>0.01</v>
      </c>
      <c r="E84" s="47">
        <v>150.97999999999999</v>
      </c>
      <c r="F84" s="47">
        <v>30</v>
      </c>
      <c r="G84" s="47">
        <v>0.74</v>
      </c>
      <c r="H84" s="47">
        <v>131.38200000000001</v>
      </c>
      <c r="I84" s="52">
        <f>IF(Table2[[#This Row],[Order Priority]]=Introduction!$B$42,1,0)</f>
        <v>0</v>
      </c>
      <c r="J84" s="52">
        <f>IF(Table2[[#This Row],[Order Priority]]=Introduction!$B$43,1,0)</f>
        <v>0</v>
      </c>
      <c r="K84" s="52">
        <f>IF(Table2[[#This Row],[Order Priority]]=Introduction!$B$44,1,0)</f>
        <v>0</v>
      </c>
      <c r="L84" s="52">
        <f>IF(Table2[[#This Row],[Order Priority]]=Introduction!$B$45,1,0)</f>
        <v>0</v>
      </c>
      <c r="M84" s="52">
        <f>IF(Table2[[#This Row],[Ship Mode]]=Introduction!$C$42,1,0)</f>
        <v>1</v>
      </c>
      <c r="N84" s="51">
        <f>IF(Table2[[#This Row],[Ship Mode]]=Introduction!$C$44,1,0)</f>
        <v>0</v>
      </c>
      <c r="O84" s="51">
        <f>IF(Table2[[#This Row],[Customer Segment]]=Introduction!$D$45,1,0)</f>
        <v>0</v>
      </c>
      <c r="P84" s="51">
        <f>IF(Table2[[#This Row],[Customer Segment]]=Introduction!$D$42,1,0)</f>
        <v>1</v>
      </c>
      <c r="Q84" s="51">
        <f>IF(Table2[[#This Row],[Customer Segment]]=Introduction!$D$44,1,0)</f>
        <v>0</v>
      </c>
      <c r="R84" s="44">
        <v>958.46</v>
      </c>
      <c r="S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2050.7295087060734</v>
      </c>
    </row>
    <row r="85" spans="1:19" customFormat="1" x14ac:dyDescent="0.2">
      <c r="A85" s="1" t="s">
        <v>46</v>
      </c>
      <c r="B85" s="1" t="s">
        <v>63</v>
      </c>
      <c r="C85" s="1" t="s">
        <v>15</v>
      </c>
      <c r="D85" s="49">
        <v>0.01</v>
      </c>
      <c r="E85" s="49">
        <v>28.28</v>
      </c>
      <c r="F85" s="49">
        <v>13.99</v>
      </c>
      <c r="G85" s="49">
        <v>0.57999999999999996</v>
      </c>
      <c r="H85" s="49">
        <v>-89.292000000000002</v>
      </c>
      <c r="I85" s="52">
        <f>IF(Table2[[#This Row],[Order Priority]]=Introduction!$B$42,1,0)</f>
        <v>0</v>
      </c>
      <c r="J85" s="52">
        <f>IF(Table2[[#This Row],[Order Priority]]=Introduction!$B$43,1,0)</f>
        <v>0</v>
      </c>
      <c r="K85" s="52">
        <f>IF(Table2[[#This Row],[Order Priority]]=Introduction!$B$44,1,0)</f>
        <v>0</v>
      </c>
      <c r="L85" s="52">
        <f>IF(Table2[[#This Row],[Order Priority]]=Introduction!$B$45,1,0)</f>
        <v>0</v>
      </c>
      <c r="M85" s="52">
        <f>IF(Table2[[#This Row],[Ship Mode]]=Introduction!$C$42,1,0)</f>
        <v>0</v>
      </c>
      <c r="N85" s="51">
        <f>IF(Table2[[#This Row],[Ship Mode]]=Introduction!$C$44,1,0)</f>
        <v>0</v>
      </c>
      <c r="O85" s="51">
        <f>IF(Table2[[#This Row],[Customer Segment]]=Introduction!$D$45,1,0)</f>
        <v>0</v>
      </c>
      <c r="P85" s="51">
        <f>IF(Table2[[#This Row],[Customer Segment]]=Introduction!$D$42,1,0)</f>
        <v>1</v>
      </c>
      <c r="Q85" s="51">
        <f>IF(Table2[[#This Row],[Customer Segment]]=Introduction!$D$44,1,0)</f>
        <v>0</v>
      </c>
      <c r="R85" s="41">
        <v>368.84</v>
      </c>
      <c r="S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586.16940421355866</v>
      </c>
    </row>
    <row r="86" spans="1:19" customFormat="1" x14ac:dyDescent="0.2">
      <c r="A86" s="1" t="s">
        <v>46</v>
      </c>
      <c r="B86" s="1" t="s">
        <v>14</v>
      </c>
      <c r="C86" s="1" t="s">
        <v>15</v>
      </c>
      <c r="D86" s="47">
        <v>0.03</v>
      </c>
      <c r="E86" s="47">
        <v>35.99</v>
      </c>
      <c r="F86" s="47">
        <v>1.1000000000000001</v>
      </c>
      <c r="G86" s="47">
        <v>0.55000000000000004</v>
      </c>
      <c r="H86" s="47">
        <v>-211.036</v>
      </c>
      <c r="I86" s="52">
        <f>IF(Table2[[#This Row],[Order Priority]]=Introduction!$B$42,1,0)</f>
        <v>0</v>
      </c>
      <c r="J86" s="52">
        <f>IF(Table2[[#This Row],[Order Priority]]=Introduction!$B$43,1,0)</f>
        <v>0</v>
      </c>
      <c r="K86" s="52">
        <f>IF(Table2[[#This Row],[Order Priority]]=Introduction!$B$44,1,0)</f>
        <v>0</v>
      </c>
      <c r="L86" s="52">
        <f>IF(Table2[[#This Row],[Order Priority]]=Introduction!$B$45,1,0)</f>
        <v>0</v>
      </c>
      <c r="M86" s="52">
        <f>IF(Table2[[#This Row],[Ship Mode]]=Introduction!$C$42,1,0)</f>
        <v>0</v>
      </c>
      <c r="N86" s="51">
        <f>IF(Table2[[#This Row],[Ship Mode]]=Introduction!$C$44,1,0)</f>
        <v>1</v>
      </c>
      <c r="O86" s="51">
        <f>IF(Table2[[#This Row],[Customer Segment]]=Introduction!$D$45,1,0)</f>
        <v>0</v>
      </c>
      <c r="P86" s="51">
        <f>IF(Table2[[#This Row],[Customer Segment]]=Introduction!$D$42,1,0)</f>
        <v>1</v>
      </c>
      <c r="Q86" s="51">
        <f>IF(Table2[[#This Row],[Customer Segment]]=Introduction!$D$44,1,0)</f>
        <v>0</v>
      </c>
      <c r="R86" s="44">
        <v>30.86</v>
      </c>
      <c r="S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173.44963416437352</v>
      </c>
    </row>
    <row r="87" spans="1:19" customFormat="1" x14ac:dyDescent="0.2">
      <c r="A87" s="1" t="s">
        <v>46</v>
      </c>
      <c r="B87" s="1" t="s">
        <v>14</v>
      </c>
      <c r="C87" s="1" t="s">
        <v>3</v>
      </c>
      <c r="D87" s="49">
        <v>0.01</v>
      </c>
      <c r="E87" s="49">
        <v>6.68</v>
      </c>
      <c r="F87" s="49">
        <v>4.91</v>
      </c>
      <c r="G87" s="49">
        <v>0.37</v>
      </c>
      <c r="H87" s="49">
        <v>-15.48</v>
      </c>
      <c r="I87" s="52">
        <f>IF(Table2[[#This Row],[Order Priority]]=Introduction!$B$42,1,0)</f>
        <v>0</v>
      </c>
      <c r="J87" s="52">
        <f>IF(Table2[[#This Row],[Order Priority]]=Introduction!$B$43,1,0)</f>
        <v>0</v>
      </c>
      <c r="K87" s="52">
        <f>IF(Table2[[#This Row],[Order Priority]]=Introduction!$B$44,1,0)</f>
        <v>0</v>
      </c>
      <c r="L87" s="52">
        <f>IF(Table2[[#This Row],[Order Priority]]=Introduction!$B$45,1,0)</f>
        <v>0</v>
      </c>
      <c r="M87" s="52">
        <f>IF(Table2[[#This Row],[Ship Mode]]=Introduction!$C$42,1,0)</f>
        <v>0</v>
      </c>
      <c r="N87" s="51">
        <f>IF(Table2[[#This Row],[Ship Mode]]=Introduction!$C$44,1,0)</f>
        <v>1</v>
      </c>
      <c r="O87" s="51">
        <f>IF(Table2[[#This Row],[Customer Segment]]=Introduction!$D$45,1,0)</f>
        <v>1</v>
      </c>
      <c r="P87" s="51">
        <f>IF(Table2[[#This Row],[Customer Segment]]=Introduction!$D$42,1,0)</f>
        <v>0</v>
      </c>
      <c r="Q87" s="51">
        <f>IF(Table2[[#This Row],[Customer Segment]]=Introduction!$D$44,1,0)</f>
        <v>0</v>
      </c>
      <c r="R87" s="41">
        <v>51.03</v>
      </c>
      <c r="S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270.67936337007274</v>
      </c>
    </row>
    <row r="88" spans="1:19" customFormat="1" x14ac:dyDescent="0.2">
      <c r="A88" s="1" t="s">
        <v>46</v>
      </c>
      <c r="B88" s="1" t="s">
        <v>14</v>
      </c>
      <c r="C88" s="1" t="s">
        <v>47</v>
      </c>
      <c r="D88" s="47">
        <v>0</v>
      </c>
      <c r="E88" s="47">
        <v>42.98</v>
      </c>
      <c r="F88" s="47">
        <v>4.62</v>
      </c>
      <c r="G88" s="47">
        <v>0.56000000000000005</v>
      </c>
      <c r="H88" s="47">
        <v>385.30290000000002</v>
      </c>
      <c r="I88" s="52">
        <f>IF(Table2[[#This Row],[Order Priority]]=Introduction!$B$42,1,0)</f>
        <v>0</v>
      </c>
      <c r="J88" s="52">
        <f>IF(Table2[[#This Row],[Order Priority]]=Introduction!$B$43,1,0)</f>
        <v>0</v>
      </c>
      <c r="K88" s="52">
        <f>IF(Table2[[#This Row],[Order Priority]]=Introduction!$B$44,1,0)</f>
        <v>0</v>
      </c>
      <c r="L88" s="52">
        <f>IF(Table2[[#This Row],[Order Priority]]=Introduction!$B$45,1,0)</f>
        <v>0</v>
      </c>
      <c r="M88" s="52">
        <f>IF(Table2[[#This Row],[Ship Mode]]=Introduction!$C$42,1,0)</f>
        <v>0</v>
      </c>
      <c r="N88" s="51">
        <f>IF(Table2[[#This Row],[Ship Mode]]=Introduction!$C$44,1,0)</f>
        <v>1</v>
      </c>
      <c r="O88" s="51">
        <f>IF(Table2[[#This Row],[Customer Segment]]=Introduction!$D$45,1,0)</f>
        <v>0</v>
      </c>
      <c r="P88" s="51">
        <f>IF(Table2[[#This Row],[Customer Segment]]=Introduction!$D$42,1,0)</f>
        <v>0</v>
      </c>
      <c r="Q88" s="51">
        <f>IF(Table2[[#This Row],[Customer Segment]]=Introduction!$D$44,1,0)</f>
        <v>1</v>
      </c>
      <c r="R88" s="44">
        <v>558.41</v>
      </c>
      <c r="S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990.81926266270523</v>
      </c>
    </row>
    <row r="89" spans="1:19" customFormat="1" x14ac:dyDescent="0.2">
      <c r="A89" s="1" t="s">
        <v>46</v>
      </c>
      <c r="B89" s="1" t="s">
        <v>14</v>
      </c>
      <c r="C89" s="1" t="s">
        <v>47</v>
      </c>
      <c r="D89" s="49">
        <v>0.03</v>
      </c>
      <c r="E89" s="49">
        <v>21.78</v>
      </c>
      <c r="F89" s="49">
        <v>5.94</v>
      </c>
      <c r="G89" s="49">
        <v>0.5</v>
      </c>
      <c r="H89" s="49">
        <v>187.2</v>
      </c>
      <c r="I89" s="52">
        <f>IF(Table2[[#This Row],[Order Priority]]=Introduction!$B$42,1,0)</f>
        <v>0</v>
      </c>
      <c r="J89" s="52">
        <f>IF(Table2[[#This Row],[Order Priority]]=Introduction!$B$43,1,0)</f>
        <v>0</v>
      </c>
      <c r="K89" s="52">
        <f>IF(Table2[[#This Row],[Order Priority]]=Introduction!$B$44,1,0)</f>
        <v>0</v>
      </c>
      <c r="L89" s="52">
        <f>IF(Table2[[#This Row],[Order Priority]]=Introduction!$B$45,1,0)</f>
        <v>0</v>
      </c>
      <c r="M89" s="52">
        <f>IF(Table2[[#This Row],[Ship Mode]]=Introduction!$C$42,1,0)</f>
        <v>0</v>
      </c>
      <c r="N89" s="51">
        <f>IF(Table2[[#This Row],[Ship Mode]]=Introduction!$C$44,1,0)</f>
        <v>1</v>
      </c>
      <c r="O89" s="51">
        <f>IF(Table2[[#This Row],[Customer Segment]]=Introduction!$D$45,1,0)</f>
        <v>0</v>
      </c>
      <c r="P89" s="51">
        <f>IF(Table2[[#This Row],[Customer Segment]]=Introduction!$D$42,1,0)</f>
        <v>0</v>
      </c>
      <c r="Q89" s="51">
        <f>IF(Table2[[#This Row],[Customer Segment]]=Introduction!$D$44,1,0)</f>
        <v>1</v>
      </c>
      <c r="R89" s="41">
        <v>290.22000000000003</v>
      </c>
      <c r="S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688.32121111075162</v>
      </c>
    </row>
    <row r="90" spans="1:19" customFormat="1" x14ac:dyDescent="0.2">
      <c r="A90" s="1" t="s">
        <v>46</v>
      </c>
      <c r="B90" s="1" t="s">
        <v>14</v>
      </c>
      <c r="C90" s="1" t="s">
        <v>15</v>
      </c>
      <c r="D90" s="47">
        <v>0.06</v>
      </c>
      <c r="E90" s="47">
        <v>1.7</v>
      </c>
      <c r="F90" s="47">
        <v>1.99</v>
      </c>
      <c r="G90" s="47">
        <v>0.51</v>
      </c>
      <c r="H90" s="47">
        <v>80.071200000000005</v>
      </c>
      <c r="I90" s="52">
        <f>IF(Table2[[#This Row],[Order Priority]]=Introduction!$B$42,1,0)</f>
        <v>0</v>
      </c>
      <c r="J90" s="52">
        <f>IF(Table2[[#This Row],[Order Priority]]=Introduction!$B$43,1,0)</f>
        <v>0</v>
      </c>
      <c r="K90" s="52">
        <f>IF(Table2[[#This Row],[Order Priority]]=Introduction!$B$44,1,0)</f>
        <v>0</v>
      </c>
      <c r="L90" s="52">
        <f>IF(Table2[[#This Row],[Order Priority]]=Introduction!$B$45,1,0)</f>
        <v>0</v>
      </c>
      <c r="M90" s="52">
        <f>IF(Table2[[#This Row],[Ship Mode]]=Introduction!$C$42,1,0)</f>
        <v>0</v>
      </c>
      <c r="N90" s="51">
        <f>IF(Table2[[#This Row],[Ship Mode]]=Introduction!$C$44,1,0)</f>
        <v>1</v>
      </c>
      <c r="O90" s="51">
        <f>IF(Table2[[#This Row],[Customer Segment]]=Introduction!$D$45,1,0)</f>
        <v>0</v>
      </c>
      <c r="P90" s="51">
        <f>IF(Table2[[#This Row],[Customer Segment]]=Introduction!$D$42,1,0)</f>
        <v>1</v>
      </c>
      <c r="Q90" s="51">
        <f>IF(Table2[[#This Row],[Customer Segment]]=Introduction!$D$44,1,0)</f>
        <v>0</v>
      </c>
      <c r="R90" s="44">
        <v>12.15</v>
      </c>
      <c r="S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335.64079897095115</v>
      </c>
    </row>
    <row r="91" spans="1:19" customFormat="1" x14ac:dyDescent="0.2">
      <c r="A91" s="1" t="s">
        <v>46</v>
      </c>
      <c r="B91" s="1" t="s">
        <v>14</v>
      </c>
      <c r="C91" s="1" t="s">
        <v>15</v>
      </c>
      <c r="D91" s="49">
        <v>0.01</v>
      </c>
      <c r="E91" s="49">
        <v>30.98</v>
      </c>
      <c r="F91" s="49">
        <v>5.09</v>
      </c>
      <c r="G91" s="49">
        <v>0.4</v>
      </c>
      <c r="H91" s="49">
        <v>896.40599999999995</v>
      </c>
      <c r="I91" s="52">
        <f>IF(Table2[[#This Row],[Order Priority]]=Introduction!$B$42,1,0)</f>
        <v>0</v>
      </c>
      <c r="J91" s="52">
        <f>IF(Table2[[#This Row],[Order Priority]]=Introduction!$B$43,1,0)</f>
        <v>0</v>
      </c>
      <c r="K91" s="52">
        <f>IF(Table2[[#This Row],[Order Priority]]=Introduction!$B$44,1,0)</f>
        <v>0</v>
      </c>
      <c r="L91" s="52">
        <f>IF(Table2[[#This Row],[Order Priority]]=Introduction!$B$45,1,0)</f>
        <v>0</v>
      </c>
      <c r="M91" s="52">
        <f>IF(Table2[[#This Row],[Ship Mode]]=Introduction!$C$42,1,0)</f>
        <v>0</v>
      </c>
      <c r="N91" s="51">
        <f>IF(Table2[[#This Row],[Ship Mode]]=Introduction!$C$44,1,0)</f>
        <v>1</v>
      </c>
      <c r="O91" s="51">
        <f>IF(Table2[[#This Row],[Customer Segment]]=Introduction!$D$45,1,0)</f>
        <v>0</v>
      </c>
      <c r="P91" s="51">
        <f>IF(Table2[[#This Row],[Customer Segment]]=Introduction!$D$42,1,0)</f>
        <v>1</v>
      </c>
      <c r="Q91" s="51">
        <f>IF(Table2[[#This Row],[Customer Segment]]=Introduction!$D$44,1,0)</f>
        <v>0</v>
      </c>
      <c r="R91" s="41">
        <v>288.42</v>
      </c>
      <c r="S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1290.6217038577261</v>
      </c>
    </row>
    <row r="92" spans="1:19" customFormat="1" x14ac:dyDescent="0.2">
      <c r="A92" s="1" t="s">
        <v>1</v>
      </c>
      <c r="B92" s="1" t="s">
        <v>14</v>
      </c>
      <c r="C92" s="1" t="s">
        <v>15</v>
      </c>
      <c r="D92" s="47">
        <v>0.03</v>
      </c>
      <c r="E92" s="47">
        <v>14.2</v>
      </c>
      <c r="F92" s="47">
        <v>5.3</v>
      </c>
      <c r="G92" s="47">
        <v>0.46</v>
      </c>
      <c r="H92" s="47">
        <v>107.02</v>
      </c>
      <c r="I92" s="52">
        <f>IF(Table2[[#This Row],[Order Priority]]=Introduction!$B$42,1,0)</f>
        <v>1</v>
      </c>
      <c r="J92" s="52">
        <f>IF(Table2[[#This Row],[Order Priority]]=Introduction!$B$43,1,0)</f>
        <v>0</v>
      </c>
      <c r="K92" s="52">
        <f>IF(Table2[[#This Row],[Order Priority]]=Introduction!$B$44,1,0)</f>
        <v>0</v>
      </c>
      <c r="L92" s="52">
        <f>IF(Table2[[#This Row],[Order Priority]]=Introduction!$B$45,1,0)</f>
        <v>0</v>
      </c>
      <c r="M92" s="52">
        <f>IF(Table2[[#This Row],[Ship Mode]]=Introduction!$C$42,1,0)</f>
        <v>0</v>
      </c>
      <c r="N92" s="51">
        <f>IF(Table2[[#This Row],[Ship Mode]]=Introduction!$C$44,1,0)</f>
        <v>1</v>
      </c>
      <c r="O92" s="51">
        <f>IF(Table2[[#This Row],[Customer Segment]]=Introduction!$D$45,1,0)</f>
        <v>0</v>
      </c>
      <c r="P92" s="51">
        <f>IF(Table2[[#This Row],[Customer Segment]]=Introduction!$D$42,1,0)</f>
        <v>1</v>
      </c>
      <c r="Q92" s="51">
        <f>IF(Table2[[#This Row],[Customer Segment]]=Introduction!$D$44,1,0)</f>
        <v>0</v>
      </c>
      <c r="R92" s="44">
        <v>205.98</v>
      </c>
      <c r="S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561.1359754085579</v>
      </c>
    </row>
    <row r="93" spans="1:19" customFormat="1" x14ac:dyDescent="0.2">
      <c r="A93" s="1" t="s">
        <v>13</v>
      </c>
      <c r="B93" s="1" t="s">
        <v>63</v>
      </c>
      <c r="C93" s="1" t="s">
        <v>70</v>
      </c>
      <c r="D93" s="49">
        <v>0.01</v>
      </c>
      <c r="E93" s="49">
        <v>2.84</v>
      </c>
      <c r="F93" s="49">
        <v>0.93</v>
      </c>
      <c r="G93" s="49">
        <v>0.54</v>
      </c>
      <c r="H93" s="49">
        <v>4.5599999999999996</v>
      </c>
      <c r="I93" s="52">
        <f>IF(Table2[[#This Row],[Order Priority]]=Introduction!$B$42,1,0)</f>
        <v>0</v>
      </c>
      <c r="J93" s="52">
        <f>IF(Table2[[#This Row],[Order Priority]]=Introduction!$B$43,1,0)</f>
        <v>1</v>
      </c>
      <c r="K93" s="52">
        <f>IF(Table2[[#This Row],[Order Priority]]=Introduction!$B$44,1,0)</f>
        <v>0</v>
      </c>
      <c r="L93" s="52">
        <f>IF(Table2[[#This Row],[Order Priority]]=Introduction!$B$45,1,0)</f>
        <v>0</v>
      </c>
      <c r="M93" s="52">
        <f>IF(Table2[[#This Row],[Ship Mode]]=Introduction!$C$42,1,0)</f>
        <v>0</v>
      </c>
      <c r="N93" s="51">
        <f>IF(Table2[[#This Row],[Ship Mode]]=Introduction!$C$44,1,0)</f>
        <v>0</v>
      </c>
      <c r="O93" s="51">
        <f>IF(Table2[[#This Row],[Customer Segment]]=Introduction!$D$45,1,0)</f>
        <v>0</v>
      </c>
      <c r="P93" s="51">
        <f>IF(Table2[[#This Row],[Customer Segment]]=Introduction!$D$42,1,0)</f>
        <v>0</v>
      </c>
      <c r="Q93" s="51">
        <f>IF(Table2[[#This Row],[Customer Segment]]=Introduction!$D$44,1,0)</f>
        <v>0</v>
      </c>
      <c r="R93" s="41">
        <v>13.01</v>
      </c>
      <c r="S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33.769145168792107</v>
      </c>
    </row>
    <row r="94" spans="1:19" customFormat="1" x14ac:dyDescent="0.2">
      <c r="A94" s="1" t="s">
        <v>13</v>
      </c>
      <c r="B94" s="1" t="s">
        <v>14</v>
      </c>
      <c r="C94" s="1" t="s">
        <v>15</v>
      </c>
      <c r="D94" s="47">
        <v>0.08</v>
      </c>
      <c r="E94" s="47">
        <v>15.99</v>
      </c>
      <c r="F94" s="47">
        <v>13.18</v>
      </c>
      <c r="G94" s="47">
        <v>0.37</v>
      </c>
      <c r="H94" s="47">
        <v>-246.92616000000001</v>
      </c>
      <c r="I94" s="52">
        <f>IF(Table2[[#This Row],[Order Priority]]=Introduction!$B$42,1,0)</f>
        <v>0</v>
      </c>
      <c r="J94" s="52">
        <f>IF(Table2[[#This Row],[Order Priority]]=Introduction!$B$43,1,0)</f>
        <v>1</v>
      </c>
      <c r="K94" s="52">
        <f>IF(Table2[[#This Row],[Order Priority]]=Introduction!$B$44,1,0)</f>
        <v>0</v>
      </c>
      <c r="L94" s="52">
        <f>IF(Table2[[#This Row],[Order Priority]]=Introduction!$B$45,1,0)</f>
        <v>0</v>
      </c>
      <c r="M94" s="52">
        <f>IF(Table2[[#This Row],[Ship Mode]]=Introduction!$C$42,1,0)</f>
        <v>0</v>
      </c>
      <c r="N94" s="51">
        <f>IF(Table2[[#This Row],[Ship Mode]]=Introduction!$C$44,1,0)</f>
        <v>1</v>
      </c>
      <c r="O94" s="51">
        <f>IF(Table2[[#This Row],[Customer Segment]]=Introduction!$D$45,1,0)</f>
        <v>0</v>
      </c>
      <c r="P94" s="51">
        <f>IF(Table2[[#This Row],[Customer Segment]]=Introduction!$D$42,1,0)</f>
        <v>1</v>
      </c>
      <c r="Q94" s="51">
        <f>IF(Table2[[#This Row],[Customer Segment]]=Introduction!$D$44,1,0)</f>
        <v>0</v>
      </c>
      <c r="R94" s="44">
        <v>192.33</v>
      </c>
      <c r="S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21.744249609910121</v>
      </c>
    </row>
    <row r="95" spans="1:19" customFormat="1" x14ac:dyDescent="0.2">
      <c r="A95" s="1" t="s">
        <v>13</v>
      </c>
      <c r="B95" s="1" t="s">
        <v>14</v>
      </c>
      <c r="C95" s="1" t="s">
        <v>3</v>
      </c>
      <c r="D95" s="49">
        <v>7.0000000000000007E-2</v>
      </c>
      <c r="E95" s="49">
        <v>65.989999999999995</v>
      </c>
      <c r="F95" s="49">
        <v>5.99</v>
      </c>
      <c r="G95" s="49">
        <v>0.57999999999999996</v>
      </c>
      <c r="H95" s="49">
        <v>-139.18256</v>
      </c>
      <c r="I95" s="52">
        <f>IF(Table2[[#This Row],[Order Priority]]=Introduction!$B$42,1,0)</f>
        <v>0</v>
      </c>
      <c r="J95" s="52">
        <f>IF(Table2[[#This Row],[Order Priority]]=Introduction!$B$43,1,0)</f>
        <v>1</v>
      </c>
      <c r="K95" s="52">
        <f>IF(Table2[[#This Row],[Order Priority]]=Introduction!$B$44,1,0)</f>
        <v>0</v>
      </c>
      <c r="L95" s="52">
        <f>IF(Table2[[#This Row],[Order Priority]]=Introduction!$B$45,1,0)</f>
        <v>0</v>
      </c>
      <c r="M95" s="52">
        <f>IF(Table2[[#This Row],[Ship Mode]]=Introduction!$C$42,1,0)</f>
        <v>0</v>
      </c>
      <c r="N95" s="51">
        <f>IF(Table2[[#This Row],[Ship Mode]]=Introduction!$C$44,1,0)</f>
        <v>1</v>
      </c>
      <c r="O95" s="51">
        <f>IF(Table2[[#This Row],[Customer Segment]]=Introduction!$D$45,1,0)</f>
        <v>1</v>
      </c>
      <c r="P95" s="51">
        <f>IF(Table2[[#This Row],[Customer Segment]]=Introduction!$D$42,1,0)</f>
        <v>0</v>
      </c>
      <c r="Q95" s="51">
        <f>IF(Table2[[#This Row],[Customer Segment]]=Introduction!$D$44,1,0)</f>
        <v>0</v>
      </c>
      <c r="R95" s="41">
        <v>165.71</v>
      </c>
      <c r="S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291.06450129207991</v>
      </c>
    </row>
    <row r="96" spans="1:19" customFormat="1" x14ac:dyDescent="0.2">
      <c r="A96" s="1" t="s">
        <v>23</v>
      </c>
      <c r="B96" s="1" t="s">
        <v>14</v>
      </c>
      <c r="C96" s="1" t="s">
        <v>47</v>
      </c>
      <c r="D96" s="47">
        <v>0.03</v>
      </c>
      <c r="E96" s="47">
        <v>5.08</v>
      </c>
      <c r="F96" s="47">
        <v>2.0299999999999998</v>
      </c>
      <c r="G96" s="47">
        <v>0.51</v>
      </c>
      <c r="H96" s="47">
        <v>15.1524</v>
      </c>
      <c r="I96" s="52">
        <f>IF(Table2[[#This Row],[Order Priority]]=Introduction!$B$42,1,0)</f>
        <v>0</v>
      </c>
      <c r="J96" s="52">
        <f>IF(Table2[[#This Row],[Order Priority]]=Introduction!$B$43,1,0)</f>
        <v>0</v>
      </c>
      <c r="K96" s="52">
        <f>IF(Table2[[#This Row],[Order Priority]]=Introduction!$B$44,1,0)</f>
        <v>1</v>
      </c>
      <c r="L96" s="52">
        <f>IF(Table2[[#This Row],[Order Priority]]=Introduction!$B$45,1,0)</f>
        <v>0</v>
      </c>
      <c r="M96" s="52">
        <f>IF(Table2[[#This Row],[Ship Mode]]=Introduction!$C$42,1,0)</f>
        <v>0</v>
      </c>
      <c r="N96" s="51">
        <f>IF(Table2[[#This Row],[Ship Mode]]=Introduction!$C$44,1,0)</f>
        <v>1</v>
      </c>
      <c r="O96" s="51">
        <f>IF(Table2[[#This Row],[Customer Segment]]=Introduction!$D$45,1,0)</f>
        <v>0</v>
      </c>
      <c r="P96" s="51">
        <f>IF(Table2[[#This Row],[Customer Segment]]=Introduction!$D$42,1,0)</f>
        <v>0</v>
      </c>
      <c r="Q96" s="51">
        <f>IF(Table2[[#This Row],[Customer Segment]]=Introduction!$D$44,1,0)</f>
        <v>1</v>
      </c>
      <c r="R96" s="44">
        <v>21.96</v>
      </c>
      <c r="S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238.7971225865825</v>
      </c>
    </row>
    <row r="97" spans="1:19" customFormat="1" x14ac:dyDescent="0.2">
      <c r="A97" s="1" t="s">
        <v>23</v>
      </c>
      <c r="B97" s="1" t="s">
        <v>14</v>
      </c>
      <c r="C97" s="1" t="s">
        <v>47</v>
      </c>
      <c r="D97" s="49">
        <v>0.02</v>
      </c>
      <c r="E97" s="49">
        <v>7.1</v>
      </c>
      <c r="F97" s="49">
        <v>6.05</v>
      </c>
      <c r="G97" s="49">
        <v>0.39</v>
      </c>
      <c r="H97" s="49">
        <v>-48.875</v>
      </c>
      <c r="I97" s="52">
        <f>IF(Table2[[#This Row],[Order Priority]]=Introduction!$B$42,1,0)</f>
        <v>0</v>
      </c>
      <c r="J97" s="52">
        <f>IF(Table2[[#This Row],[Order Priority]]=Introduction!$B$43,1,0)</f>
        <v>0</v>
      </c>
      <c r="K97" s="52">
        <f>IF(Table2[[#This Row],[Order Priority]]=Introduction!$B$44,1,0)</f>
        <v>1</v>
      </c>
      <c r="L97" s="52">
        <f>IF(Table2[[#This Row],[Order Priority]]=Introduction!$B$45,1,0)</f>
        <v>0</v>
      </c>
      <c r="M97" s="52">
        <f>IF(Table2[[#This Row],[Ship Mode]]=Introduction!$C$42,1,0)</f>
        <v>0</v>
      </c>
      <c r="N97" s="51">
        <f>IF(Table2[[#This Row],[Ship Mode]]=Introduction!$C$44,1,0)</f>
        <v>1</v>
      </c>
      <c r="O97" s="51">
        <f>IF(Table2[[#This Row],[Customer Segment]]=Introduction!$D$45,1,0)</f>
        <v>0</v>
      </c>
      <c r="P97" s="51">
        <f>IF(Table2[[#This Row],[Customer Segment]]=Introduction!$D$42,1,0)</f>
        <v>0</v>
      </c>
      <c r="Q97" s="51">
        <f>IF(Table2[[#This Row],[Customer Segment]]=Introduction!$D$44,1,0)</f>
        <v>1</v>
      </c>
      <c r="R97" s="41">
        <v>61.5</v>
      </c>
      <c r="S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197.53692535742098</v>
      </c>
    </row>
    <row r="98" spans="1:19" customFormat="1" x14ac:dyDescent="0.2">
      <c r="A98" s="1" t="s">
        <v>23</v>
      </c>
      <c r="B98" s="1" t="s">
        <v>14</v>
      </c>
      <c r="C98" s="1" t="s">
        <v>47</v>
      </c>
      <c r="D98" s="47">
        <v>0.04</v>
      </c>
      <c r="E98" s="47">
        <v>33.89</v>
      </c>
      <c r="F98" s="47">
        <v>5.0999999999999996</v>
      </c>
      <c r="G98" s="47">
        <v>0.6</v>
      </c>
      <c r="H98" s="47">
        <v>68.676000000000002</v>
      </c>
      <c r="I98" s="52">
        <f>IF(Table2[[#This Row],[Order Priority]]=Introduction!$B$42,1,0)</f>
        <v>0</v>
      </c>
      <c r="J98" s="52">
        <f>IF(Table2[[#This Row],[Order Priority]]=Introduction!$B$43,1,0)</f>
        <v>0</v>
      </c>
      <c r="K98" s="52">
        <f>IF(Table2[[#This Row],[Order Priority]]=Introduction!$B$44,1,0)</f>
        <v>1</v>
      </c>
      <c r="L98" s="52">
        <f>IF(Table2[[#This Row],[Order Priority]]=Introduction!$B$45,1,0)</f>
        <v>0</v>
      </c>
      <c r="M98" s="52">
        <f>IF(Table2[[#This Row],[Ship Mode]]=Introduction!$C$42,1,0)</f>
        <v>0</v>
      </c>
      <c r="N98" s="51">
        <f>IF(Table2[[#This Row],[Ship Mode]]=Introduction!$C$44,1,0)</f>
        <v>1</v>
      </c>
      <c r="O98" s="51">
        <f>IF(Table2[[#This Row],[Customer Segment]]=Introduction!$D$45,1,0)</f>
        <v>0</v>
      </c>
      <c r="P98" s="51">
        <f>IF(Table2[[#This Row],[Customer Segment]]=Introduction!$D$42,1,0)</f>
        <v>0</v>
      </c>
      <c r="Q98" s="51">
        <f>IF(Table2[[#This Row],[Customer Segment]]=Introduction!$D$44,1,0)</f>
        <v>1</v>
      </c>
      <c r="R98" s="44">
        <v>200.64</v>
      </c>
      <c r="S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536.9244028428775</v>
      </c>
    </row>
    <row r="99" spans="1:19" customFormat="1" x14ac:dyDescent="0.2">
      <c r="A99" s="1" t="s">
        <v>92</v>
      </c>
      <c r="B99" s="1" t="s">
        <v>14</v>
      </c>
      <c r="C99" s="1" t="s">
        <v>15</v>
      </c>
      <c r="D99" s="49">
        <v>0.03</v>
      </c>
      <c r="E99" s="49">
        <v>73.98</v>
      </c>
      <c r="F99" s="49">
        <v>14.52</v>
      </c>
      <c r="G99" s="49">
        <v>0.65</v>
      </c>
      <c r="H99" s="49">
        <v>-326.23160000000001</v>
      </c>
      <c r="I99" s="52">
        <f>IF(Table2[[#This Row],[Order Priority]]=Introduction!$B$42,1,0)</f>
        <v>0</v>
      </c>
      <c r="J99" s="52">
        <f>IF(Table2[[#This Row],[Order Priority]]=Introduction!$B$43,1,0)</f>
        <v>0</v>
      </c>
      <c r="K99" s="52">
        <f>IF(Table2[[#This Row],[Order Priority]]=Introduction!$B$44,1,0)</f>
        <v>0</v>
      </c>
      <c r="L99" s="52">
        <f>IF(Table2[[#This Row],[Order Priority]]=Introduction!$B$45,1,0)</f>
        <v>1</v>
      </c>
      <c r="M99" s="52">
        <f>IF(Table2[[#This Row],[Ship Mode]]=Introduction!$C$42,1,0)</f>
        <v>0</v>
      </c>
      <c r="N99" s="51">
        <f>IF(Table2[[#This Row],[Ship Mode]]=Introduction!$C$44,1,0)</f>
        <v>1</v>
      </c>
      <c r="O99" s="51">
        <f>IF(Table2[[#This Row],[Customer Segment]]=Introduction!$D$45,1,0)</f>
        <v>0</v>
      </c>
      <c r="P99" s="51">
        <f>IF(Table2[[#This Row],[Customer Segment]]=Introduction!$D$42,1,0)</f>
        <v>1</v>
      </c>
      <c r="Q99" s="51">
        <f>IF(Table2[[#This Row],[Customer Segment]]=Introduction!$D$44,1,0)</f>
        <v>0</v>
      </c>
      <c r="R99" s="41">
        <v>79.02</v>
      </c>
      <c r="S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440.28802169280203</v>
      </c>
    </row>
    <row r="100" spans="1:19" customFormat="1" x14ac:dyDescent="0.2">
      <c r="A100" s="1" t="s">
        <v>92</v>
      </c>
      <c r="B100" s="1" t="s">
        <v>14</v>
      </c>
      <c r="C100" s="1" t="s">
        <v>47</v>
      </c>
      <c r="D100" s="47">
        <v>0.05</v>
      </c>
      <c r="E100" s="47">
        <v>1.98</v>
      </c>
      <c r="F100" s="47">
        <v>4.7699999999999996</v>
      </c>
      <c r="G100" s="47">
        <v>0.4</v>
      </c>
      <c r="H100" s="47">
        <v>-14.359819999999999</v>
      </c>
      <c r="I100" s="52">
        <f>IF(Table2[[#This Row],[Order Priority]]=Introduction!$B$42,1,0)</f>
        <v>0</v>
      </c>
      <c r="J100" s="52">
        <f>IF(Table2[[#This Row],[Order Priority]]=Introduction!$B$43,1,0)</f>
        <v>0</v>
      </c>
      <c r="K100" s="52">
        <f>IF(Table2[[#This Row],[Order Priority]]=Introduction!$B$44,1,0)</f>
        <v>0</v>
      </c>
      <c r="L100" s="52">
        <f>IF(Table2[[#This Row],[Order Priority]]=Introduction!$B$45,1,0)</f>
        <v>1</v>
      </c>
      <c r="M100" s="52">
        <f>IF(Table2[[#This Row],[Ship Mode]]=Introduction!$C$42,1,0)</f>
        <v>0</v>
      </c>
      <c r="N100" s="51">
        <f>IF(Table2[[#This Row],[Ship Mode]]=Introduction!$C$44,1,0)</f>
        <v>1</v>
      </c>
      <c r="O100" s="51">
        <f>IF(Table2[[#This Row],[Customer Segment]]=Introduction!$D$45,1,0)</f>
        <v>0</v>
      </c>
      <c r="P100" s="51">
        <f>IF(Table2[[#This Row],[Customer Segment]]=Introduction!$D$42,1,0)</f>
        <v>0</v>
      </c>
      <c r="Q100" s="51">
        <f>IF(Table2[[#This Row],[Customer Segment]]=Introduction!$D$44,1,0)</f>
        <v>1</v>
      </c>
      <c r="R100" s="44">
        <v>3.53</v>
      </c>
      <c r="S1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102.94260228770489</v>
      </c>
    </row>
    <row r="101" spans="1:19" customFormat="1" x14ac:dyDescent="0.2">
      <c r="A101" s="1" t="s">
        <v>92</v>
      </c>
      <c r="B101" s="1" t="s">
        <v>63</v>
      </c>
      <c r="C101" s="1" t="s">
        <v>47</v>
      </c>
      <c r="D101" s="49">
        <v>7.0000000000000007E-2</v>
      </c>
      <c r="E101" s="49">
        <v>699.99</v>
      </c>
      <c r="F101" s="49">
        <v>24.49</v>
      </c>
      <c r="G101" s="49">
        <v>0.41</v>
      </c>
      <c r="H101" s="49">
        <v>-2870.2775999999999</v>
      </c>
      <c r="I101" s="52">
        <f>IF(Table2[[#This Row],[Order Priority]]=Introduction!$B$42,1,0)</f>
        <v>0</v>
      </c>
      <c r="J101" s="52">
        <f>IF(Table2[[#This Row],[Order Priority]]=Introduction!$B$43,1,0)</f>
        <v>0</v>
      </c>
      <c r="K101" s="52">
        <f>IF(Table2[[#This Row],[Order Priority]]=Introduction!$B$44,1,0)</f>
        <v>0</v>
      </c>
      <c r="L101" s="52">
        <f>IF(Table2[[#This Row],[Order Priority]]=Introduction!$B$45,1,0)</f>
        <v>1</v>
      </c>
      <c r="M101" s="52">
        <f>IF(Table2[[#This Row],[Ship Mode]]=Introduction!$C$42,1,0)</f>
        <v>0</v>
      </c>
      <c r="N101" s="51">
        <f>IF(Table2[[#This Row],[Ship Mode]]=Introduction!$C$44,1,0)</f>
        <v>0</v>
      </c>
      <c r="O101" s="51">
        <f>IF(Table2[[#This Row],[Customer Segment]]=Introduction!$D$45,1,0)</f>
        <v>0</v>
      </c>
      <c r="P101" s="51">
        <f>IF(Table2[[#This Row],[Customer Segment]]=Introduction!$D$42,1,0)</f>
        <v>0</v>
      </c>
      <c r="Q101" s="51">
        <f>IF(Table2[[#This Row],[Customer Segment]]=Introduction!$D$44,1,0)</f>
        <v>1</v>
      </c>
      <c r="R101" s="41">
        <v>706.56</v>
      </c>
      <c r="S1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-176.67570596133413</v>
      </c>
    </row>
    <row r="102" spans="1:19" customFormat="1" x14ac:dyDescent="0.2">
      <c r="A102" s="1" t="s">
        <v>92</v>
      </c>
      <c r="B102" s="1" t="s">
        <v>14</v>
      </c>
      <c r="C102" s="1" t="s">
        <v>47</v>
      </c>
      <c r="D102" s="47">
        <v>7.0000000000000007E-2</v>
      </c>
      <c r="E102" s="47">
        <v>6783.02</v>
      </c>
      <c r="F102" s="47">
        <v>24.49</v>
      </c>
      <c r="G102" s="47">
        <v>0.39</v>
      </c>
      <c r="H102" s="47">
        <v>77.983599999999996</v>
      </c>
      <c r="I102" s="52">
        <f>IF(Table2[[#This Row],[Order Priority]]=Introduction!$B$42,1,0)</f>
        <v>0</v>
      </c>
      <c r="J102" s="52">
        <f>IF(Table2[[#This Row],[Order Priority]]=Introduction!$B$43,1,0)</f>
        <v>0</v>
      </c>
      <c r="K102" s="52">
        <f>IF(Table2[[#This Row],[Order Priority]]=Introduction!$B$44,1,0)</f>
        <v>0</v>
      </c>
      <c r="L102" s="52">
        <f>IF(Table2[[#This Row],[Order Priority]]=Introduction!$B$45,1,0)</f>
        <v>1</v>
      </c>
      <c r="M102" s="52">
        <f>IF(Table2[[#This Row],[Ship Mode]]=Introduction!$C$42,1,0)</f>
        <v>0</v>
      </c>
      <c r="N102" s="51">
        <f>IF(Table2[[#This Row],[Ship Mode]]=Introduction!$C$44,1,0)</f>
        <v>1</v>
      </c>
      <c r="O102" s="51">
        <f>IF(Table2[[#This Row],[Customer Segment]]=Introduction!$D$45,1,0)</f>
        <v>0</v>
      </c>
      <c r="P102" s="51">
        <f>IF(Table2[[#This Row],[Customer Segment]]=Introduction!$D$42,1,0)</f>
        <v>0</v>
      </c>
      <c r="Q102" s="51">
        <f>IF(Table2[[#This Row],[Customer Segment]]=Introduction!$D$44,1,0)</f>
        <v>1</v>
      </c>
      <c r="R102" s="44">
        <v>13121.07</v>
      </c>
      <c r="S1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21967.212971144159</v>
      </c>
    </row>
    <row r="103" spans="1:19" customFormat="1" x14ac:dyDescent="0.2">
      <c r="A103" s="1" t="s">
        <v>92</v>
      </c>
      <c r="B103" s="1" t="s">
        <v>2</v>
      </c>
      <c r="C103" s="1" t="s">
        <v>3</v>
      </c>
      <c r="D103" s="49">
        <v>0</v>
      </c>
      <c r="E103" s="49">
        <v>137.47999999999999</v>
      </c>
      <c r="F103" s="49">
        <v>32.18</v>
      </c>
      <c r="G103" s="49">
        <v>0.78</v>
      </c>
      <c r="H103" s="49">
        <v>-203.27</v>
      </c>
      <c r="I103" s="52">
        <f>IF(Table2[[#This Row],[Order Priority]]=Introduction!$B$42,1,0)</f>
        <v>0</v>
      </c>
      <c r="J103" s="52">
        <f>IF(Table2[[#This Row],[Order Priority]]=Introduction!$B$43,1,0)</f>
        <v>0</v>
      </c>
      <c r="K103" s="52">
        <f>IF(Table2[[#This Row],[Order Priority]]=Introduction!$B$44,1,0)</f>
        <v>0</v>
      </c>
      <c r="L103" s="52">
        <f>IF(Table2[[#This Row],[Order Priority]]=Introduction!$B$45,1,0)</f>
        <v>1</v>
      </c>
      <c r="M103" s="52">
        <f>IF(Table2[[#This Row],[Ship Mode]]=Introduction!$C$42,1,0)</f>
        <v>1</v>
      </c>
      <c r="N103" s="51">
        <f>IF(Table2[[#This Row],[Ship Mode]]=Introduction!$C$44,1,0)</f>
        <v>0</v>
      </c>
      <c r="O103" s="51">
        <f>IF(Table2[[#This Row],[Customer Segment]]=Introduction!$D$45,1,0)</f>
        <v>1</v>
      </c>
      <c r="P103" s="51">
        <f>IF(Table2[[#This Row],[Customer Segment]]=Introduction!$D$42,1,0)</f>
        <v>0</v>
      </c>
      <c r="Q103" s="51">
        <f>IF(Table2[[#This Row],[Customer Segment]]=Introduction!$D$44,1,0)</f>
        <v>0</v>
      </c>
      <c r="R103" s="41">
        <v>296.75</v>
      </c>
      <c r="S1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4" spans="1:19" customFormat="1" x14ac:dyDescent="0.2">
      <c r="A104" s="1" t="s">
        <v>92</v>
      </c>
      <c r="B104" s="1" t="s">
        <v>2</v>
      </c>
      <c r="C104" s="1" t="s">
        <v>3</v>
      </c>
      <c r="D104" s="47">
        <v>0</v>
      </c>
      <c r="E104" s="47">
        <v>137.47999999999999</v>
      </c>
      <c r="F104" s="47">
        <v>32.18</v>
      </c>
      <c r="G104" s="47">
        <v>0.78</v>
      </c>
      <c r="H104" s="47">
        <v>-203.27</v>
      </c>
      <c r="I104" s="52">
        <f>IF(Table2[[#This Row],[Order Priority]]=Introduction!$B$42,1,0)</f>
        <v>0</v>
      </c>
      <c r="J104" s="52">
        <f>IF(Table2[[#This Row],[Order Priority]]=Introduction!$B$43,1,0)</f>
        <v>0</v>
      </c>
      <c r="K104" s="52">
        <f>IF(Table2[[#This Row],[Order Priority]]=Introduction!$B$44,1,0)</f>
        <v>0</v>
      </c>
      <c r="L104" s="52">
        <f>IF(Table2[[#This Row],[Order Priority]]=Introduction!$B$45,1,0)</f>
        <v>1</v>
      </c>
      <c r="M104" s="52">
        <f>IF(Table2[[#This Row],[Ship Mode]]=Introduction!$C$42,1,0)</f>
        <v>1</v>
      </c>
      <c r="N104" s="51">
        <f>IF(Table2[[#This Row],[Ship Mode]]=Introduction!$C$44,1,0)</f>
        <v>0</v>
      </c>
      <c r="O104" s="51">
        <f>IF(Table2[[#This Row],[Customer Segment]]=Introduction!$D$45,1,0)</f>
        <v>1</v>
      </c>
      <c r="P104" s="51">
        <f>IF(Table2[[#This Row],[Customer Segment]]=Introduction!$D$42,1,0)</f>
        <v>0</v>
      </c>
      <c r="Q104" s="51">
        <f>IF(Table2[[#This Row],[Customer Segment]]=Introduction!$D$44,1,0)</f>
        <v>0</v>
      </c>
      <c r="R104" s="44">
        <v>1483.76</v>
      </c>
      <c r="S1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1597.4819491121732</v>
      </c>
    </row>
    <row r="105" spans="1:19" customFormat="1" x14ac:dyDescent="0.2">
      <c r="A105" s="1" t="s">
        <v>13</v>
      </c>
      <c r="B105" s="1" t="s">
        <v>14</v>
      </c>
      <c r="C105" s="1" t="s">
        <v>70</v>
      </c>
      <c r="D105" s="49">
        <v>0.03</v>
      </c>
      <c r="E105" s="49">
        <v>896.99</v>
      </c>
      <c r="F105" s="49">
        <v>19.989999999999998</v>
      </c>
      <c r="G105" s="49">
        <v>0.38</v>
      </c>
      <c r="H105" s="49">
        <v>3602.1311999999998</v>
      </c>
      <c r="I105" s="52">
        <f>IF(Table2[[#This Row],[Order Priority]]=Introduction!$B$42,1,0)</f>
        <v>0</v>
      </c>
      <c r="J105" s="52">
        <f>IF(Table2[[#This Row],[Order Priority]]=Introduction!$B$43,1,0)</f>
        <v>1</v>
      </c>
      <c r="K105" s="52">
        <f>IF(Table2[[#This Row],[Order Priority]]=Introduction!$B$44,1,0)</f>
        <v>0</v>
      </c>
      <c r="L105" s="52">
        <f>IF(Table2[[#This Row],[Order Priority]]=Introduction!$B$45,1,0)</f>
        <v>0</v>
      </c>
      <c r="M105" s="52">
        <f>IF(Table2[[#This Row],[Ship Mode]]=Introduction!$C$42,1,0)</f>
        <v>0</v>
      </c>
      <c r="N105" s="51">
        <f>IF(Table2[[#This Row],[Ship Mode]]=Introduction!$C$44,1,0)</f>
        <v>1</v>
      </c>
      <c r="O105" s="51">
        <f>IF(Table2[[#This Row],[Customer Segment]]=Introduction!$D$45,1,0)</f>
        <v>0</v>
      </c>
      <c r="P105" s="51">
        <f>IF(Table2[[#This Row],[Customer Segment]]=Introduction!$D$42,1,0)</f>
        <v>0</v>
      </c>
      <c r="Q105" s="51">
        <f>IF(Table2[[#This Row],[Customer Segment]]=Introduction!$D$44,1,0)</f>
        <v>0</v>
      </c>
      <c r="R105" s="41">
        <v>5220.4799999999996</v>
      </c>
      <c r="S1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6982.1191604509431</v>
      </c>
    </row>
    <row r="106" spans="1:19" customFormat="1" x14ac:dyDescent="0.2">
      <c r="A106" s="1" t="s">
        <v>13</v>
      </c>
      <c r="B106" s="1" t="s">
        <v>14</v>
      </c>
      <c r="C106" s="1" t="s">
        <v>47</v>
      </c>
      <c r="D106" s="47">
        <v>7.0000000000000007E-2</v>
      </c>
      <c r="E106" s="47">
        <v>4.13</v>
      </c>
      <c r="F106" s="47">
        <v>0.99</v>
      </c>
      <c r="G106" s="47">
        <v>0.39</v>
      </c>
      <c r="H106" s="47">
        <v>10.959199999999999</v>
      </c>
      <c r="I106" s="52">
        <f>IF(Table2[[#This Row],[Order Priority]]=Introduction!$B$42,1,0)</f>
        <v>0</v>
      </c>
      <c r="J106" s="52">
        <f>IF(Table2[[#This Row],[Order Priority]]=Introduction!$B$43,1,0)</f>
        <v>1</v>
      </c>
      <c r="K106" s="52">
        <f>IF(Table2[[#This Row],[Order Priority]]=Introduction!$B$44,1,0)</f>
        <v>0</v>
      </c>
      <c r="L106" s="52">
        <f>IF(Table2[[#This Row],[Order Priority]]=Introduction!$B$45,1,0)</f>
        <v>0</v>
      </c>
      <c r="M106" s="52">
        <f>IF(Table2[[#This Row],[Ship Mode]]=Introduction!$C$42,1,0)</f>
        <v>0</v>
      </c>
      <c r="N106" s="51">
        <f>IF(Table2[[#This Row],[Ship Mode]]=Introduction!$C$44,1,0)</f>
        <v>1</v>
      </c>
      <c r="O106" s="51">
        <f>IF(Table2[[#This Row],[Customer Segment]]=Introduction!$D$45,1,0)</f>
        <v>0</v>
      </c>
      <c r="P106" s="51">
        <f>IF(Table2[[#This Row],[Customer Segment]]=Introduction!$D$42,1,0)</f>
        <v>0</v>
      </c>
      <c r="Q106" s="51">
        <f>IF(Table2[[#This Row],[Customer Segment]]=Introduction!$D$44,1,0)</f>
        <v>1</v>
      </c>
      <c r="R106" s="44">
        <v>16.07</v>
      </c>
      <c r="S1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-5.6506634500083415</v>
      </c>
    </row>
    <row r="107" spans="1:19" customFormat="1" x14ac:dyDescent="0.2">
      <c r="A107" s="1" t="s">
        <v>13</v>
      </c>
      <c r="B107" s="1" t="s">
        <v>14</v>
      </c>
      <c r="C107" s="1" t="s">
        <v>47</v>
      </c>
      <c r="D107" s="49">
        <v>0.03</v>
      </c>
      <c r="E107" s="49">
        <v>22.72</v>
      </c>
      <c r="F107" s="49">
        <v>8.99</v>
      </c>
      <c r="G107" s="49">
        <v>0.44</v>
      </c>
      <c r="H107" s="49">
        <v>17.429400000000001</v>
      </c>
      <c r="I107" s="52">
        <f>IF(Table2[[#This Row],[Order Priority]]=Introduction!$B$42,1,0)</f>
        <v>0</v>
      </c>
      <c r="J107" s="52">
        <f>IF(Table2[[#This Row],[Order Priority]]=Introduction!$B$43,1,0)</f>
        <v>1</v>
      </c>
      <c r="K107" s="52">
        <f>IF(Table2[[#This Row],[Order Priority]]=Introduction!$B$44,1,0)</f>
        <v>0</v>
      </c>
      <c r="L107" s="52">
        <f>IF(Table2[[#This Row],[Order Priority]]=Introduction!$B$45,1,0)</f>
        <v>0</v>
      </c>
      <c r="M107" s="52">
        <f>IF(Table2[[#This Row],[Ship Mode]]=Introduction!$C$42,1,0)</f>
        <v>0</v>
      </c>
      <c r="N107" s="51">
        <f>IF(Table2[[#This Row],[Ship Mode]]=Introduction!$C$44,1,0)</f>
        <v>1</v>
      </c>
      <c r="O107" s="51">
        <f>IF(Table2[[#This Row],[Customer Segment]]=Introduction!$D$45,1,0)</f>
        <v>0</v>
      </c>
      <c r="P107" s="51">
        <f>IF(Table2[[#This Row],[Customer Segment]]=Introduction!$D$42,1,0)</f>
        <v>0</v>
      </c>
      <c r="Q107" s="51">
        <f>IF(Table2[[#This Row],[Customer Segment]]=Introduction!$D$44,1,0)</f>
        <v>1</v>
      </c>
      <c r="R107" s="41">
        <v>25.26</v>
      </c>
      <c r="S1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348.32823232483349</v>
      </c>
    </row>
    <row r="108" spans="1:19" customFormat="1" x14ac:dyDescent="0.2">
      <c r="A108" s="1" t="s">
        <v>23</v>
      </c>
      <c r="B108" s="1" t="s">
        <v>14</v>
      </c>
      <c r="C108" s="1" t="s">
        <v>47</v>
      </c>
      <c r="D108" s="47">
        <v>0.02</v>
      </c>
      <c r="E108" s="47">
        <v>5.81</v>
      </c>
      <c r="F108" s="47">
        <v>8.49</v>
      </c>
      <c r="G108" s="47">
        <v>0.39</v>
      </c>
      <c r="H108" s="47">
        <v>-137.494</v>
      </c>
      <c r="I108" s="52">
        <f>IF(Table2[[#This Row],[Order Priority]]=Introduction!$B$42,1,0)</f>
        <v>0</v>
      </c>
      <c r="J108" s="52">
        <f>IF(Table2[[#This Row],[Order Priority]]=Introduction!$B$43,1,0)</f>
        <v>0</v>
      </c>
      <c r="K108" s="52">
        <f>IF(Table2[[#This Row],[Order Priority]]=Introduction!$B$44,1,0)</f>
        <v>1</v>
      </c>
      <c r="L108" s="52">
        <f>IF(Table2[[#This Row],[Order Priority]]=Introduction!$B$45,1,0)</f>
        <v>0</v>
      </c>
      <c r="M108" s="52">
        <f>IF(Table2[[#This Row],[Ship Mode]]=Introduction!$C$42,1,0)</f>
        <v>0</v>
      </c>
      <c r="N108" s="51">
        <f>IF(Table2[[#This Row],[Ship Mode]]=Introduction!$C$44,1,0)</f>
        <v>1</v>
      </c>
      <c r="O108" s="51">
        <f>IF(Table2[[#This Row],[Customer Segment]]=Introduction!$D$45,1,0)</f>
        <v>0</v>
      </c>
      <c r="P108" s="51">
        <f>IF(Table2[[#This Row],[Customer Segment]]=Introduction!$D$42,1,0)</f>
        <v>0</v>
      </c>
      <c r="Q108" s="51">
        <f>IF(Table2[[#This Row],[Customer Segment]]=Introduction!$D$44,1,0)</f>
        <v>1</v>
      </c>
      <c r="R108" s="44">
        <v>42.44</v>
      </c>
      <c r="S1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170.18699533947066</v>
      </c>
    </row>
    <row r="109" spans="1:19" customFormat="1" x14ac:dyDescent="0.2">
      <c r="A109" s="1" t="s">
        <v>46</v>
      </c>
      <c r="B109" s="1" t="s">
        <v>14</v>
      </c>
      <c r="C109" s="1" t="s">
        <v>47</v>
      </c>
      <c r="D109" s="49">
        <v>7.0000000000000007E-2</v>
      </c>
      <c r="E109" s="49">
        <v>14.56</v>
      </c>
      <c r="F109" s="49">
        <v>3.5</v>
      </c>
      <c r="G109" s="49">
        <v>0.57999999999999996</v>
      </c>
      <c r="H109" s="49">
        <v>-45.527999999999999</v>
      </c>
      <c r="I109" s="52">
        <f>IF(Table2[[#This Row],[Order Priority]]=Introduction!$B$42,1,0)</f>
        <v>0</v>
      </c>
      <c r="J109" s="52">
        <f>IF(Table2[[#This Row],[Order Priority]]=Introduction!$B$43,1,0)</f>
        <v>0</v>
      </c>
      <c r="K109" s="52">
        <f>IF(Table2[[#This Row],[Order Priority]]=Introduction!$B$44,1,0)</f>
        <v>0</v>
      </c>
      <c r="L109" s="52">
        <f>IF(Table2[[#This Row],[Order Priority]]=Introduction!$B$45,1,0)</f>
        <v>0</v>
      </c>
      <c r="M109" s="52">
        <f>IF(Table2[[#This Row],[Ship Mode]]=Introduction!$C$42,1,0)</f>
        <v>0</v>
      </c>
      <c r="N109" s="51">
        <f>IF(Table2[[#This Row],[Ship Mode]]=Introduction!$C$44,1,0)</f>
        <v>1</v>
      </c>
      <c r="O109" s="51">
        <f>IF(Table2[[#This Row],[Customer Segment]]=Introduction!$D$45,1,0)</f>
        <v>0</v>
      </c>
      <c r="P109" s="51">
        <f>IF(Table2[[#This Row],[Customer Segment]]=Introduction!$D$42,1,0)</f>
        <v>0</v>
      </c>
      <c r="Q109" s="51">
        <f>IF(Table2[[#This Row],[Customer Segment]]=Introduction!$D$44,1,0)</f>
        <v>1</v>
      </c>
      <c r="R109" s="41">
        <v>84.59</v>
      </c>
      <c r="S1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400.0013757980185</v>
      </c>
    </row>
    <row r="110" spans="1:19" customFormat="1" x14ac:dyDescent="0.2">
      <c r="A110" s="1" t="s">
        <v>1</v>
      </c>
      <c r="B110" s="1" t="s">
        <v>63</v>
      </c>
      <c r="C110" s="1" t="s">
        <v>3</v>
      </c>
      <c r="D110" s="47">
        <v>0.06</v>
      </c>
      <c r="E110" s="47">
        <v>179.99</v>
      </c>
      <c r="F110" s="47">
        <v>13.99</v>
      </c>
      <c r="G110" s="47">
        <v>0.56999999999999995</v>
      </c>
      <c r="H110" s="47">
        <v>1220.03784</v>
      </c>
      <c r="I110" s="52">
        <f>IF(Table2[[#This Row],[Order Priority]]=Introduction!$B$42,1,0)</f>
        <v>1</v>
      </c>
      <c r="J110" s="52">
        <f>IF(Table2[[#This Row],[Order Priority]]=Introduction!$B$43,1,0)</f>
        <v>0</v>
      </c>
      <c r="K110" s="52">
        <f>IF(Table2[[#This Row],[Order Priority]]=Introduction!$B$44,1,0)</f>
        <v>0</v>
      </c>
      <c r="L110" s="52">
        <f>IF(Table2[[#This Row],[Order Priority]]=Introduction!$B$45,1,0)</f>
        <v>0</v>
      </c>
      <c r="M110" s="52">
        <f>IF(Table2[[#This Row],[Ship Mode]]=Introduction!$C$42,1,0)</f>
        <v>0</v>
      </c>
      <c r="N110" s="51">
        <f>IF(Table2[[#This Row],[Ship Mode]]=Introduction!$C$44,1,0)</f>
        <v>0</v>
      </c>
      <c r="O110" s="51">
        <f>IF(Table2[[#This Row],[Customer Segment]]=Introduction!$D$45,1,0)</f>
        <v>1</v>
      </c>
      <c r="P110" s="51">
        <f>IF(Table2[[#This Row],[Customer Segment]]=Introduction!$D$42,1,0)</f>
        <v>0</v>
      </c>
      <c r="Q110" s="51">
        <f>IF(Table2[[#This Row],[Customer Segment]]=Introduction!$D$44,1,0)</f>
        <v>0</v>
      </c>
      <c r="R110" s="44">
        <v>8332.91</v>
      </c>
      <c r="S1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2469.8182808526781</v>
      </c>
    </row>
    <row r="111" spans="1:19" customFormat="1" x14ac:dyDescent="0.2">
      <c r="A111" s="1" t="s">
        <v>1</v>
      </c>
      <c r="B111" s="1" t="s">
        <v>63</v>
      </c>
      <c r="C111" s="1" t="s">
        <v>3</v>
      </c>
      <c r="D111" s="49">
        <v>0.03</v>
      </c>
      <c r="E111" s="49">
        <v>30.98</v>
      </c>
      <c r="F111" s="49">
        <v>8.99</v>
      </c>
      <c r="G111" s="49">
        <v>0.57999999999999996</v>
      </c>
      <c r="H111" s="49">
        <v>0.51</v>
      </c>
      <c r="I111" s="52">
        <f>IF(Table2[[#This Row],[Order Priority]]=Introduction!$B$42,1,0)</f>
        <v>1</v>
      </c>
      <c r="J111" s="52">
        <f>IF(Table2[[#This Row],[Order Priority]]=Introduction!$B$43,1,0)</f>
        <v>0</v>
      </c>
      <c r="K111" s="52">
        <f>IF(Table2[[#This Row],[Order Priority]]=Introduction!$B$44,1,0)</f>
        <v>0</v>
      </c>
      <c r="L111" s="52">
        <f>IF(Table2[[#This Row],[Order Priority]]=Introduction!$B$45,1,0)</f>
        <v>0</v>
      </c>
      <c r="M111" s="52">
        <f>IF(Table2[[#This Row],[Ship Mode]]=Introduction!$C$42,1,0)</f>
        <v>0</v>
      </c>
      <c r="N111" s="51">
        <f>IF(Table2[[#This Row],[Ship Mode]]=Introduction!$C$44,1,0)</f>
        <v>0</v>
      </c>
      <c r="O111" s="51">
        <f>IF(Table2[[#This Row],[Customer Segment]]=Introduction!$D$45,1,0)</f>
        <v>1</v>
      </c>
      <c r="P111" s="51">
        <f>IF(Table2[[#This Row],[Customer Segment]]=Introduction!$D$42,1,0)</f>
        <v>0</v>
      </c>
      <c r="Q111" s="51">
        <f>IF(Table2[[#This Row],[Customer Segment]]=Introduction!$D$44,1,0)</f>
        <v>0</v>
      </c>
      <c r="R111" s="41">
        <v>162.38999999999999</v>
      </c>
      <c r="S1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644.05618800705122</v>
      </c>
    </row>
    <row r="112" spans="1:19" customFormat="1" x14ac:dyDescent="0.2">
      <c r="A112" s="1" t="s">
        <v>1</v>
      </c>
      <c r="B112" s="1" t="s">
        <v>14</v>
      </c>
      <c r="C112" s="1" t="s">
        <v>3</v>
      </c>
      <c r="D112" s="47">
        <v>0.01</v>
      </c>
      <c r="E112" s="47">
        <v>525.98</v>
      </c>
      <c r="F112" s="47">
        <v>19.989999999999998</v>
      </c>
      <c r="G112" s="47">
        <v>0.37</v>
      </c>
      <c r="H112" s="47">
        <v>-161.92400000000001</v>
      </c>
      <c r="I112" s="52">
        <f>IF(Table2[[#This Row],[Order Priority]]=Introduction!$B$42,1,0)</f>
        <v>1</v>
      </c>
      <c r="J112" s="52">
        <f>IF(Table2[[#This Row],[Order Priority]]=Introduction!$B$43,1,0)</f>
        <v>0</v>
      </c>
      <c r="K112" s="52">
        <f>IF(Table2[[#This Row],[Order Priority]]=Introduction!$B$44,1,0)</f>
        <v>0</v>
      </c>
      <c r="L112" s="52">
        <f>IF(Table2[[#This Row],[Order Priority]]=Introduction!$B$45,1,0)</f>
        <v>0</v>
      </c>
      <c r="M112" s="52">
        <f>IF(Table2[[#This Row],[Ship Mode]]=Introduction!$C$42,1,0)</f>
        <v>0</v>
      </c>
      <c r="N112" s="51">
        <f>IF(Table2[[#This Row],[Ship Mode]]=Introduction!$C$44,1,0)</f>
        <v>1</v>
      </c>
      <c r="O112" s="51">
        <f>IF(Table2[[#This Row],[Customer Segment]]=Introduction!$D$45,1,0)</f>
        <v>1</v>
      </c>
      <c r="P112" s="51">
        <f>IF(Table2[[#This Row],[Customer Segment]]=Introduction!$D$42,1,0)</f>
        <v>0</v>
      </c>
      <c r="Q112" s="51">
        <f>IF(Table2[[#This Row],[Customer Segment]]=Introduction!$D$44,1,0)</f>
        <v>0</v>
      </c>
      <c r="R112" s="44">
        <v>4920.8100000000004</v>
      </c>
      <c r="S1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2253.5583636394863</v>
      </c>
    </row>
    <row r="113" spans="1:19" customFormat="1" x14ac:dyDescent="0.2">
      <c r="A113" s="1" t="s">
        <v>1</v>
      </c>
      <c r="B113" s="1" t="s">
        <v>14</v>
      </c>
      <c r="C113" s="1" t="s">
        <v>70</v>
      </c>
      <c r="D113" s="49">
        <v>0.01</v>
      </c>
      <c r="E113" s="49">
        <v>5.58</v>
      </c>
      <c r="F113" s="49">
        <v>5.3</v>
      </c>
      <c r="G113" s="49">
        <v>0.35</v>
      </c>
      <c r="H113" s="49">
        <v>-7.25</v>
      </c>
      <c r="I113" s="52">
        <f>IF(Table2[[#This Row],[Order Priority]]=Introduction!$B$42,1,0)</f>
        <v>1</v>
      </c>
      <c r="J113" s="52">
        <f>IF(Table2[[#This Row],[Order Priority]]=Introduction!$B$43,1,0)</f>
        <v>0</v>
      </c>
      <c r="K113" s="52">
        <f>IF(Table2[[#This Row],[Order Priority]]=Introduction!$B$44,1,0)</f>
        <v>0</v>
      </c>
      <c r="L113" s="52">
        <f>IF(Table2[[#This Row],[Order Priority]]=Introduction!$B$45,1,0)</f>
        <v>0</v>
      </c>
      <c r="M113" s="52">
        <f>IF(Table2[[#This Row],[Ship Mode]]=Introduction!$C$42,1,0)</f>
        <v>0</v>
      </c>
      <c r="N113" s="51">
        <f>IF(Table2[[#This Row],[Ship Mode]]=Introduction!$C$44,1,0)</f>
        <v>1</v>
      </c>
      <c r="O113" s="51">
        <f>IF(Table2[[#This Row],[Customer Segment]]=Introduction!$D$45,1,0)</f>
        <v>0</v>
      </c>
      <c r="P113" s="51">
        <f>IF(Table2[[#This Row],[Customer Segment]]=Introduction!$D$42,1,0)</f>
        <v>0</v>
      </c>
      <c r="Q113" s="51">
        <f>IF(Table2[[#This Row],[Customer Segment]]=Introduction!$D$44,1,0)</f>
        <v>0</v>
      </c>
      <c r="R113" s="41">
        <v>11.16</v>
      </c>
      <c r="S1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367.8348761455207</v>
      </c>
    </row>
    <row r="114" spans="1:19" customFormat="1" x14ac:dyDescent="0.2">
      <c r="A114" s="1" t="s">
        <v>1</v>
      </c>
      <c r="B114" s="1" t="s">
        <v>14</v>
      </c>
      <c r="C114" s="1" t="s">
        <v>70</v>
      </c>
      <c r="D114" s="47">
        <v>0.03</v>
      </c>
      <c r="E114" s="47">
        <v>3.98</v>
      </c>
      <c r="F114" s="47">
        <v>0.7</v>
      </c>
      <c r="G114" s="47">
        <v>0.52</v>
      </c>
      <c r="H114" s="47">
        <v>31.201799999999999</v>
      </c>
      <c r="I114" s="52">
        <f>IF(Table2[[#This Row],[Order Priority]]=Introduction!$B$42,1,0)</f>
        <v>1</v>
      </c>
      <c r="J114" s="52">
        <f>IF(Table2[[#This Row],[Order Priority]]=Introduction!$B$43,1,0)</f>
        <v>0</v>
      </c>
      <c r="K114" s="52">
        <f>IF(Table2[[#This Row],[Order Priority]]=Introduction!$B$44,1,0)</f>
        <v>0</v>
      </c>
      <c r="L114" s="52">
        <f>IF(Table2[[#This Row],[Order Priority]]=Introduction!$B$45,1,0)</f>
        <v>0</v>
      </c>
      <c r="M114" s="52">
        <f>IF(Table2[[#This Row],[Ship Mode]]=Introduction!$C$42,1,0)</f>
        <v>0</v>
      </c>
      <c r="N114" s="51">
        <f>IF(Table2[[#This Row],[Ship Mode]]=Introduction!$C$44,1,0)</f>
        <v>1</v>
      </c>
      <c r="O114" s="51">
        <f>IF(Table2[[#This Row],[Customer Segment]]=Introduction!$D$45,1,0)</f>
        <v>0</v>
      </c>
      <c r="P114" s="51">
        <f>IF(Table2[[#This Row],[Customer Segment]]=Introduction!$D$42,1,0)</f>
        <v>0</v>
      </c>
      <c r="Q114" s="51">
        <f>IF(Table2[[#This Row],[Customer Segment]]=Introduction!$D$44,1,0)</f>
        <v>0</v>
      </c>
      <c r="R114" s="44">
        <v>45.22</v>
      </c>
      <c r="S1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403.14091884642346</v>
      </c>
    </row>
    <row r="115" spans="1:19" customFormat="1" x14ac:dyDescent="0.2">
      <c r="A115" s="1" t="s">
        <v>13</v>
      </c>
      <c r="B115" s="1" t="s">
        <v>63</v>
      </c>
      <c r="C115" s="1" t="s">
        <v>70</v>
      </c>
      <c r="D115" s="49">
        <v>0</v>
      </c>
      <c r="E115" s="49">
        <v>11.66</v>
      </c>
      <c r="F115" s="49">
        <v>8.99</v>
      </c>
      <c r="G115" s="49">
        <v>0.59</v>
      </c>
      <c r="H115" s="49">
        <v>-203.67</v>
      </c>
      <c r="I115" s="52">
        <f>IF(Table2[[#This Row],[Order Priority]]=Introduction!$B$42,1,0)</f>
        <v>0</v>
      </c>
      <c r="J115" s="52">
        <f>IF(Table2[[#This Row],[Order Priority]]=Introduction!$B$43,1,0)</f>
        <v>1</v>
      </c>
      <c r="K115" s="52">
        <f>IF(Table2[[#This Row],[Order Priority]]=Introduction!$B$44,1,0)</f>
        <v>0</v>
      </c>
      <c r="L115" s="52">
        <f>IF(Table2[[#This Row],[Order Priority]]=Introduction!$B$45,1,0)</f>
        <v>0</v>
      </c>
      <c r="M115" s="52">
        <f>IF(Table2[[#This Row],[Ship Mode]]=Introduction!$C$42,1,0)</f>
        <v>0</v>
      </c>
      <c r="N115" s="51">
        <f>IF(Table2[[#This Row],[Ship Mode]]=Introduction!$C$44,1,0)</f>
        <v>0</v>
      </c>
      <c r="O115" s="51">
        <f>IF(Table2[[#This Row],[Customer Segment]]=Introduction!$D$45,1,0)</f>
        <v>0</v>
      </c>
      <c r="P115" s="51">
        <f>IF(Table2[[#This Row],[Customer Segment]]=Introduction!$D$42,1,0)</f>
        <v>0</v>
      </c>
      <c r="Q115" s="51">
        <f>IF(Table2[[#This Row],[Customer Segment]]=Introduction!$D$44,1,0)</f>
        <v>0</v>
      </c>
      <c r="R115" s="41">
        <v>138.51</v>
      </c>
      <c r="S1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119.11158141502838</v>
      </c>
    </row>
    <row r="116" spans="1:19" customFormat="1" x14ac:dyDescent="0.2">
      <c r="A116" s="1" t="s">
        <v>23</v>
      </c>
      <c r="B116" s="1" t="s">
        <v>14</v>
      </c>
      <c r="C116" s="1" t="s">
        <v>70</v>
      </c>
      <c r="D116" s="47">
        <v>0.04</v>
      </c>
      <c r="E116" s="47">
        <v>125.99</v>
      </c>
      <c r="F116" s="47">
        <v>8.99</v>
      </c>
      <c r="G116" s="47">
        <v>0.59</v>
      </c>
      <c r="H116" s="47">
        <v>-627.82191999999998</v>
      </c>
      <c r="I116" s="52">
        <f>IF(Table2[[#This Row],[Order Priority]]=Introduction!$B$42,1,0)</f>
        <v>0</v>
      </c>
      <c r="J116" s="52">
        <f>IF(Table2[[#This Row],[Order Priority]]=Introduction!$B$43,1,0)</f>
        <v>0</v>
      </c>
      <c r="K116" s="52">
        <f>IF(Table2[[#This Row],[Order Priority]]=Introduction!$B$44,1,0)</f>
        <v>1</v>
      </c>
      <c r="L116" s="52">
        <f>IF(Table2[[#This Row],[Order Priority]]=Introduction!$B$45,1,0)</f>
        <v>0</v>
      </c>
      <c r="M116" s="52">
        <f>IF(Table2[[#This Row],[Ship Mode]]=Introduction!$C$42,1,0)</f>
        <v>0</v>
      </c>
      <c r="N116" s="51">
        <f>IF(Table2[[#This Row],[Ship Mode]]=Introduction!$C$44,1,0)</f>
        <v>1</v>
      </c>
      <c r="O116" s="51">
        <f>IF(Table2[[#This Row],[Customer Segment]]=Introduction!$D$45,1,0)</f>
        <v>0</v>
      </c>
      <c r="P116" s="51">
        <f>IF(Table2[[#This Row],[Customer Segment]]=Introduction!$D$42,1,0)</f>
        <v>0</v>
      </c>
      <c r="Q116" s="51">
        <f>IF(Table2[[#This Row],[Customer Segment]]=Introduction!$D$44,1,0)</f>
        <v>0</v>
      </c>
      <c r="R116" s="44">
        <v>107.95</v>
      </c>
      <c r="S1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181.02418651344098</v>
      </c>
    </row>
    <row r="117" spans="1:19" customFormat="1" x14ac:dyDescent="0.2">
      <c r="A117" s="1" t="s">
        <v>23</v>
      </c>
      <c r="B117" s="1" t="s">
        <v>14</v>
      </c>
      <c r="C117" s="1" t="s">
        <v>47</v>
      </c>
      <c r="D117" s="49">
        <v>0.1</v>
      </c>
      <c r="E117" s="49">
        <v>2.6</v>
      </c>
      <c r="F117" s="49">
        <v>2.4</v>
      </c>
      <c r="G117" s="49">
        <v>0.57999999999999996</v>
      </c>
      <c r="H117" s="49">
        <v>-88.04</v>
      </c>
      <c r="I117" s="52">
        <f>IF(Table2[[#This Row],[Order Priority]]=Introduction!$B$42,1,0)</f>
        <v>0</v>
      </c>
      <c r="J117" s="52">
        <f>IF(Table2[[#This Row],[Order Priority]]=Introduction!$B$43,1,0)</f>
        <v>0</v>
      </c>
      <c r="K117" s="52">
        <f>IF(Table2[[#This Row],[Order Priority]]=Introduction!$B$44,1,0)</f>
        <v>1</v>
      </c>
      <c r="L117" s="52">
        <f>IF(Table2[[#This Row],[Order Priority]]=Introduction!$B$45,1,0)</f>
        <v>0</v>
      </c>
      <c r="M117" s="52">
        <f>IF(Table2[[#This Row],[Ship Mode]]=Introduction!$C$42,1,0)</f>
        <v>0</v>
      </c>
      <c r="N117" s="51">
        <f>IF(Table2[[#This Row],[Ship Mode]]=Introduction!$C$44,1,0)</f>
        <v>1</v>
      </c>
      <c r="O117" s="51">
        <f>IF(Table2[[#This Row],[Customer Segment]]=Introduction!$D$45,1,0)</f>
        <v>0</v>
      </c>
      <c r="P117" s="51">
        <f>IF(Table2[[#This Row],[Customer Segment]]=Introduction!$D$42,1,0)</f>
        <v>0</v>
      </c>
      <c r="Q117" s="51">
        <f>IF(Table2[[#This Row],[Customer Segment]]=Introduction!$D$44,1,0)</f>
        <v>1</v>
      </c>
      <c r="R117" s="41">
        <v>30.1</v>
      </c>
      <c r="S1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147.5058797799679</v>
      </c>
    </row>
    <row r="118" spans="1:19" customFormat="1" x14ac:dyDescent="0.2">
      <c r="A118" s="1" t="s">
        <v>46</v>
      </c>
      <c r="B118" s="1" t="s">
        <v>14</v>
      </c>
      <c r="C118" s="1" t="s">
        <v>47</v>
      </c>
      <c r="D118" s="47">
        <v>0.02</v>
      </c>
      <c r="E118" s="47">
        <v>4.13</v>
      </c>
      <c r="F118" s="47">
        <v>6.89</v>
      </c>
      <c r="G118" s="47">
        <v>0.39</v>
      </c>
      <c r="H118" s="47">
        <v>-51.737000000000002</v>
      </c>
      <c r="I118" s="52">
        <f>IF(Table2[[#This Row],[Order Priority]]=Introduction!$B$42,1,0)</f>
        <v>0</v>
      </c>
      <c r="J118" s="52">
        <f>IF(Table2[[#This Row],[Order Priority]]=Introduction!$B$43,1,0)</f>
        <v>0</v>
      </c>
      <c r="K118" s="52">
        <f>IF(Table2[[#This Row],[Order Priority]]=Introduction!$B$44,1,0)</f>
        <v>0</v>
      </c>
      <c r="L118" s="52">
        <f>IF(Table2[[#This Row],[Order Priority]]=Introduction!$B$45,1,0)</f>
        <v>0</v>
      </c>
      <c r="M118" s="52">
        <f>IF(Table2[[#This Row],[Ship Mode]]=Introduction!$C$42,1,0)</f>
        <v>0</v>
      </c>
      <c r="N118" s="51">
        <f>IF(Table2[[#This Row],[Ship Mode]]=Introduction!$C$44,1,0)</f>
        <v>1</v>
      </c>
      <c r="O118" s="51">
        <f>IF(Table2[[#This Row],[Customer Segment]]=Introduction!$D$45,1,0)</f>
        <v>0</v>
      </c>
      <c r="P118" s="51">
        <f>IF(Table2[[#This Row],[Customer Segment]]=Introduction!$D$42,1,0)</f>
        <v>0</v>
      </c>
      <c r="Q118" s="51">
        <f>IF(Table2[[#This Row],[Customer Segment]]=Introduction!$D$44,1,0)</f>
        <v>1</v>
      </c>
      <c r="R118" s="44">
        <v>45.87</v>
      </c>
      <c r="S1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329.77856960394081</v>
      </c>
    </row>
    <row r="119" spans="1:19" customFormat="1" x14ac:dyDescent="0.2">
      <c r="A119" s="1" t="s">
        <v>46</v>
      </c>
      <c r="B119" s="1" t="s">
        <v>14</v>
      </c>
      <c r="C119" s="1" t="s">
        <v>47</v>
      </c>
      <c r="D119" s="49">
        <v>0.02</v>
      </c>
      <c r="E119" s="49">
        <v>4.13</v>
      </c>
      <c r="F119" s="49">
        <v>6.89</v>
      </c>
      <c r="G119" s="49">
        <v>0.39</v>
      </c>
      <c r="H119" s="49">
        <v>-48.235999999999997</v>
      </c>
      <c r="I119" s="52">
        <f>IF(Table2[[#This Row],[Order Priority]]=Introduction!$B$42,1,0)</f>
        <v>0</v>
      </c>
      <c r="J119" s="52">
        <f>IF(Table2[[#This Row],[Order Priority]]=Introduction!$B$43,1,0)</f>
        <v>0</v>
      </c>
      <c r="K119" s="52">
        <f>IF(Table2[[#This Row],[Order Priority]]=Introduction!$B$44,1,0)</f>
        <v>0</v>
      </c>
      <c r="L119" s="52">
        <f>IF(Table2[[#This Row],[Order Priority]]=Introduction!$B$45,1,0)</f>
        <v>0</v>
      </c>
      <c r="M119" s="52">
        <f>IF(Table2[[#This Row],[Ship Mode]]=Introduction!$C$42,1,0)</f>
        <v>0</v>
      </c>
      <c r="N119" s="51">
        <f>IF(Table2[[#This Row],[Ship Mode]]=Introduction!$C$44,1,0)</f>
        <v>1</v>
      </c>
      <c r="O119" s="51">
        <f>IF(Table2[[#This Row],[Customer Segment]]=Introduction!$D$45,1,0)</f>
        <v>0</v>
      </c>
      <c r="P119" s="51">
        <f>IF(Table2[[#This Row],[Customer Segment]]=Introduction!$D$42,1,0)</f>
        <v>0</v>
      </c>
      <c r="Q119" s="51">
        <f>IF(Table2[[#This Row],[Customer Segment]]=Introduction!$D$44,1,0)</f>
        <v>1</v>
      </c>
      <c r="R119" s="41">
        <v>10.19</v>
      </c>
      <c r="S1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333.36368365800149</v>
      </c>
    </row>
    <row r="120" spans="1:19" customFormat="1" x14ac:dyDescent="0.2">
      <c r="A120" s="1" t="s">
        <v>46</v>
      </c>
      <c r="B120" s="1" t="s">
        <v>14</v>
      </c>
      <c r="C120" s="1" t="s">
        <v>3</v>
      </c>
      <c r="D120" s="47">
        <v>0.01</v>
      </c>
      <c r="E120" s="47">
        <v>5.38</v>
      </c>
      <c r="F120" s="47">
        <v>7.57</v>
      </c>
      <c r="G120" s="47">
        <v>0.36</v>
      </c>
      <c r="H120" s="47">
        <v>-66.779579999999996</v>
      </c>
      <c r="I120" s="52">
        <f>IF(Table2[[#This Row],[Order Priority]]=Introduction!$B$42,1,0)</f>
        <v>0</v>
      </c>
      <c r="J120" s="52">
        <f>IF(Table2[[#This Row],[Order Priority]]=Introduction!$B$43,1,0)</f>
        <v>0</v>
      </c>
      <c r="K120" s="52">
        <f>IF(Table2[[#This Row],[Order Priority]]=Introduction!$B$44,1,0)</f>
        <v>0</v>
      </c>
      <c r="L120" s="52">
        <f>IF(Table2[[#This Row],[Order Priority]]=Introduction!$B$45,1,0)</f>
        <v>0</v>
      </c>
      <c r="M120" s="52">
        <f>IF(Table2[[#This Row],[Ship Mode]]=Introduction!$C$42,1,0)</f>
        <v>0</v>
      </c>
      <c r="N120" s="51">
        <f>IF(Table2[[#This Row],[Ship Mode]]=Introduction!$C$44,1,0)</f>
        <v>1</v>
      </c>
      <c r="O120" s="51">
        <f>IF(Table2[[#This Row],[Customer Segment]]=Introduction!$D$45,1,0)</f>
        <v>1</v>
      </c>
      <c r="P120" s="51">
        <f>IF(Table2[[#This Row],[Customer Segment]]=Introduction!$D$42,1,0)</f>
        <v>0</v>
      </c>
      <c r="Q120" s="51">
        <f>IF(Table2[[#This Row],[Customer Segment]]=Introduction!$D$44,1,0)</f>
        <v>0</v>
      </c>
      <c r="R120" s="44">
        <v>18.68</v>
      </c>
      <c r="S1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279.28296489636205</v>
      </c>
    </row>
    <row r="121" spans="1:19" customFormat="1" x14ac:dyDescent="0.2">
      <c r="A121" s="1" t="s">
        <v>46</v>
      </c>
      <c r="B121" s="1" t="s">
        <v>14</v>
      </c>
      <c r="C121" s="1" t="s">
        <v>3</v>
      </c>
      <c r="D121" s="49">
        <v>0.05</v>
      </c>
      <c r="E121" s="49">
        <v>3.28</v>
      </c>
      <c r="F121" s="49">
        <v>3.97</v>
      </c>
      <c r="G121" s="49">
        <v>0.56000000000000005</v>
      </c>
      <c r="H121" s="49">
        <v>-144.9188</v>
      </c>
      <c r="I121" s="52">
        <f>IF(Table2[[#This Row],[Order Priority]]=Introduction!$B$42,1,0)</f>
        <v>0</v>
      </c>
      <c r="J121" s="52">
        <f>IF(Table2[[#This Row],[Order Priority]]=Introduction!$B$43,1,0)</f>
        <v>0</v>
      </c>
      <c r="K121" s="52">
        <f>IF(Table2[[#This Row],[Order Priority]]=Introduction!$B$44,1,0)</f>
        <v>0</v>
      </c>
      <c r="L121" s="52">
        <f>IF(Table2[[#This Row],[Order Priority]]=Introduction!$B$45,1,0)</f>
        <v>0</v>
      </c>
      <c r="M121" s="52">
        <f>IF(Table2[[#This Row],[Ship Mode]]=Introduction!$C$42,1,0)</f>
        <v>0</v>
      </c>
      <c r="N121" s="51">
        <f>IF(Table2[[#This Row],[Ship Mode]]=Introduction!$C$44,1,0)</f>
        <v>1</v>
      </c>
      <c r="O121" s="51">
        <f>IF(Table2[[#This Row],[Customer Segment]]=Introduction!$D$45,1,0)</f>
        <v>1</v>
      </c>
      <c r="P121" s="51">
        <f>IF(Table2[[#This Row],[Customer Segment]]=Introduction!$D$42,1,0)</f>
        <v>0</v>
      </c>
      <c r="Q121" s="51">
        <f>IF(Table2[[#This Row],[Customer Segment]]=Introduction!$D$44,1,0)</f>
        <v>0</v>
      </c>
      <c r="R121" s="41">
        <v>36.299999999999997</v>
      </c>
      <c r="S1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232.98829917090916</v>
      </c>
    </row>
    <row r="122" spans="1:19" customFormat="1" x14ac:dyDescent="0.2">
      <c r="A122" s="1" t="s">
        <v>46</v>
      </c>
      <c r="B122" s="1" t="s">
        <v>14</v>
      </c>
      <c r="C122" s="1" t="s">
        <v>3</v>
      </c>
      <c r="D122" s="47">
        <v>0.09</v>
      </c>
      <c r="E122" s="47">
        <v>2.78</v>
      </c>
      <c r="F122" s="47">
        <v>0.97</v>
      </c>
      <c r="G122" s="47">
        <v>0.59</v>
      </c>
      <c r="H122" s="47">
        <v>-5.0716000000000001</v>
      </c>
      <c r="I122" s="52">
        <f>IF(Table2[[#This Row],[Order Priority]]=Introduction!$B$42,1,0)</f>
        <v>0</v>
      </c>
      <c r="J122" s="52">
        <f>IF(Table2[[#This Row],[Order Priority]]=Introduction!$B$43,1,0)</f>
        <v>0</v>
      </c>
      <c r="K122" s="52">
        <f>IF(Table2[[#This Row],[Order Priority]]=Introduction!$B$44,1,0)</f>
        <v>0</v>
      </c>
      <c r="L122" s="52">
        <f>IF(Table2[[#This Row],[Order Priority]]=Introduction!$B$45,1,0)</f>
        <v>0</v>
      </c>
      <c r="M122" s="52">
        <f>IF(Table2[[#This Row],[Ship Mode]]=Introduction!$C$42,1,0)</f>
        <v>0</v>
      </c>
      <c r="N122" s="51">
        <f>IF(Table2[[#This Row],[Ship Mode]]=Introduction!$C$44,1,0)</f>
        <v>1</v>
      </c>
      <c r="O122" s="51">
        <f>IF(Table2[[#This Row],[Customer Segment]]=Introduction!$D$45,1,0)</f>
        <v>1</v>
      </c>
      <c r="P122" s="51">
        <f>IF(Table2[[#This Row],[Customer Segment]]=Introduction!$D$42,1,0)</f>
        <v>0</v>
      </c>
      <c r="Q122" s="51">
        <f>IF(Table2[[#This Row],[Customer Segment]]=Introduction!$D$44,1,0)</f>
        <v>0</v>
      </c>
      <c r="R122" s="44">
        <v>16.03</v>
      </c>
      <c r="S1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290.21276575019778</v>
      </c>
    </row>
    <row r="123" spans="1:19" customFormat="1" x14ac:dyDescent="0.2">
      <c r="A123" s="1" t="s">
        <v>46</v>
      </c>
      <c r="B123" s="1" t="s">
        <v>14</v>
      </c>
      <c r="C123" s="1" t="s">
        <v>70</v>
      </c>
      <c r="D123" s="49">
        <v>0.02</v>
      </c>
      <c r="E123" s="49">
        <v>4</v>
      </c>
      <c r="F123" s="49">
        <v>1.3</v>
      </c>
      <c r="G123" s="49">
        <v>0.37</v>
      </c>
      <c r="H123" s="49">
        <v>-23.295999999999999</v>
      </c>
      <c r="I123" s="52">
        <f>IF(Table2[[#This Row],[Order Priority]]=Introduction!$B$42,1,0)</f>
        <v>0</v>
      </c>
      <c r="J123" s="52">
        <f>IF(Table2[[#This Row],[Order Priority]]=Introduction!$B$43,1,0)</f>
        <v>0</v>
      </c>
      <c r="K123" s="52">
        <f>IF(Table2[[#This Row],[Order Priority]]=Introduction!$B$44,1,0)</f>
        <v>0</v>
      </c>
      <c r="L123" s="52">
        <f>IF(Table2[[#This Row],[Order Priority]]=Introduction!$B$45,1,0)</f>
        <v>0</v>
      </c>
      <c r="M123" s="52">
        <f>IF(Table2[[#This Row],[Ship Mode]]=Introduction!$C$42,1,0)</f>
        <v>0</v>
      </c>
      <c r="N123" s="51">
        <f>IF(Table2[[#This Row],[Ship Mode]]=Introduction!$C$44,1,0)</f>
        <v>1</v>
      </c>
      <c r="O123" s="51">
        <f>IF(Table2[[#This Row],[Customer Segment]]=Introduction!$D$45,1,0)</f>
        <v>0</v>
      </c>
      <c r="P123" s="51">
        <f>IF(Table2[[#This Row],[Customer Segment]]=Introduction!$D$42,1,0)</f>
        <v>0</v>
      </c>
      <c r="Q123" s="51">
        <f>IF(Table2[[#This Row],[Customer Segment]]=Introduction!$D$44,1,0)</f>
        <v>0</v>
      </c>
      <c r="R123" s="41">
        <v>50.71</v>
      </c>
      <c r="S1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156.92883901715655</v>
      </c>
    </row>
    <row r="124" spans="1:19" customFormat="1" x14ac:dyDescent="0.2">
      <c r="A124" s="1" t="s">
        <v>1</v>
      </c>
      <c r="B124" s="1" t="s">
        <v>14</v>
      </c>
      <c r="C124" s="1" t="s">
        <v>70</v>
      </c>
      <c r="D124" s="47">
        <v>0.01</v>
      </c>
      <c r="E124" s="47">
        <v>8.34</v>
      </c>
      <c r="F124" s="47">
        <v>0.96</v>
      </c>
      <c r="G124" s="47">
        <v>0.43</v>
      </c>
      <c r="H124" s="47">
        <v>29.332000000000001</v>
      </c>
      <c r="I124" s="52">
        <f>IF(Table2[[#This Row],[Order Priority]]=Introduction!$B$42,1,0)</f>
        <v>1</v>
      </c>
      <c r="J124" s="52">
        <f>IF(Table2[[#This Row],[Order Priority]]=Introduction!$B$43,1,0)</f>
        <v>0</v>
      </c>
      <c r="K124" s="52">
        <f>IF(Table2[[#This Row],[Order Priority]]=Introduction!$B$44,1,0)</f>
        <v>0</v>
      </c>
      <c r="L124" s="52">
        <f>IF(Table2[[#This Row],[Order Priority]]=Introduction!$B$45,1,0)</f>
        <v>0</v>
      </c>
      <c r="M124" s="52">
        <f>IF(Table2[[#This Row],[Ship Mode]]=Introduction!$C$42,1,0)</f>
        <v>0</v>
      </c>
      <c r="N124" s="51">
        <f>IF(Table2[[#This Row],[Ship Mode]]=Introduction!$C$44,1,0)</f>
        <v>1</v>
      </c>
      <c r="O124" s="51">
        <f>IF(Table2[[#This Row],[Customer Segment]]=Introduction!$D$45,1,0)</f>
        <v>0</v>
      </c>
      <c r="P124" s="51">
        <f>IF(Table2[[#This Row],[Customer Segment]]=Introduction!$D$42,1,0)</f>
        <v>0</v>
      </c>
      <c r="Q124" s="51">
        <f>IF(Table2[[#This Row],[Customer Segment]]=Introduction!$D$44,1,0)</f>
        <v>0</v>
      </c>
      <c r="R124" s="44">
        <v>199.12</v>
      </c>
      <c r="S1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360.48330126029498</v>
      </c>
    </row>
    <row r="125" spans="1:19" customFormat="1" x14ac:dyDescent="0.2">
      <c r="A125" s="1" t="s">
        <v>1</v>
      </c>
      <c r="B125" s="1" t="s">
        <v>14</v>
      </c>
      <c r="C125" s="1" t="s">
        <v>70</v>
      </c>
      <c r="D125" s="49">
        <v>0.06</v>
      </c>
      <c r="E125" s="49">
        <v>3.28</v>
      </c>
      <c r="F125" s="49">
        <v>3.97</v>
      </c>
      <c r="G125" s="49">
        <v>0.56000000000000005</v>
      </c>
      <c r="H125" s="49">
        <v>-86</v>
      </c>
      <c r="I125" s="52">
        <f>IF(Table2[[#This Row],[Order Priority]]=Introduction!$B$42,1,0)</f>
        <v>1</v>
      </c>
      <c r="J125" s="52">
        <f>IF(Table2[[#This Row],[Order Priority]]=Introduction!$B$43,1,0)</f>
        <v>0</v>
      </c>
      <c r="K125" s="52">
        <f>IF(Table2[[#This Row],[Order Priority]]=Introduction!$B$44,1,0)</f>
        <v>0</v>
      </c>
      <c r="L125" s="52">
        <f>IF(Table2[[#This Row],[Order Priority]]=Introduction!$B$45,1,0)</f>
        <v>0</v>
      </c>
      <c r="M125" s="52">
        <f>IF(Table2[[#This Row],[Ship Mode]]=Introduction!$C$42,1,0)</f>
        <v>0</v>
      </c>
      <c r="N125" s="51">
        <f>IF(Table2[[#This Row],[Ship Mode]]=Introduction!$C$44,1,0)</f>
        <v>1</v>
      </c>
      <c r="O125" s="51">
        <f>IF(Table2[[#This Row],[Customer Segment]]=Introduction!$D$45,1,0)</f>
        <v>0</v>
      </c>
      <c r="P125" s="51">
        <f>IF(Table2[[#This Row],[Customer Segment]]=Introduction!$D$42,1,0)</f>
        <v>0</v>
      </c>
      <c r="Q125" s="51">
        <f>IF(Table2[[#This Row],[Customer Segment]]=Introduction!$D$44,1,0)</f>
        <v>0</v>
      </c>
      <c r="R125" s="41">
        <v>63.14</v>
      </c>
      <c r="S1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384.73288376709212</v>
      </c>
    </row>
    <row r="126" spans="1:19" customFormat="1" x14ac:dyDescent="0.2">
      <c r="A126" s="1" t="s">
        <v>1</v>
      </c>
      <c r="B126" s="1" t="s">
        <v>14</v>
      </c>
      <c r="C126" s="1" t="s">
        <v>70</v>
      </c>
      <c r="D126" s="47">
        <v>0.01</v>
      </c>
      <c r="E126" s="47">
        <v>8.34</v>
      </c>
      <c r="F126" s="47">
        <v>0.96</v>
      </c>
      <c r="G126" s="47">
        <v>0.43</v>
      </c>
      <c r="H126" s="47">
        <v>34.348199999999999</v>
      </c>
      <c r="I126" s="52">
        <f>IF(Table2[[#This Row],[Order Priority]]=Introduction!$B$42,1,0)</f>
        <v>1</v>
      </c>
      <c r="J126" s="52">
        <f>IF(Table2[[#This Row],[Order Priority]]=Introduction!$B$43,1,0)</f>
        <v>0</v>
      </c>
      <c r="K126" s="52">
        <f>IF(Table2[[#This Row],[Order Priority]]=Introduction!$B$44,1,0)</f>
        <v>0</v>
      </c>
      <c r="L126" s="52">
        <f>IF(Table2[[#This Row],[Order Priority]]=Introduction!$B$45,1,0)</f>
        <v>0</v>
      </c>
      <c r="M126" s="52">
        <f>IF(Table2[[#This Row],[Ship Mode]]=Introduction!$C$42,1,0)</f>
        <v>0</v>
      </c>
      <c r="N126" s="51">
        <f>IF(Table2[[#This Row],[Ship Mode]]=Introduction!$C$44,1,0)</f>
        <v>1</v>
      </c>
      <c r="O126" s="51">
        <f>IF(Table2[[#This Row],[Customer Segment]]=Introduction!$D$45,1,0)</f>
        <v>0</v>
      </c>
      <c r="P126" s="51">
        <f>IF(Table2[[#This Row],[Customer Segment]]=Introduction!$D$42,1,0)</f>
        <v>0</v>
      </c>
      <c r="Q126" s="51">
        <f>IF(Table2[[#This Row],[Customer Segment]]=Introduction!$D$44,1,0)</f>
        <v>0</v>
      </c>
      <c r="R126" s="44">
        <v>49.78</v>
      </c>
      <c r="S1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365.62001908890937</v>
      </c>
    </row>
    <row r="127" spans="1:19" customFormat="1" x14ac:dyDescent="0.2">
      <c r="A127" s="1" t="s">
        <v>1</v>
      </c>
      <c r="B127" s="1" t="s">
        <v>14</v>
      </c>
      <c r="C127" s="1" t="s">
        <v>70</v>
      </c>
      <c r="D127" s="49">
        <v>0.06</v>
      </c>
      <c r="E127" s="49">
        <v>3.28</v>
      </c>
      <c r="F127" s="49">
        <v>3.97</v>
      </c>
      <c r="G127" s="49">
        <v>0.56000000000000005</v>
      </c>
      <c r="H127" s="49">
        <v>-66.650000000000006</v>
      </c>
      <c r="I127" s="52">
        <f>IF(Table2[[#This Row],[Order Priority]]=Introduction!$B$42,1,0)</f>
        <v>1</v>
      </c>
      <c r="J127" s="52">
        <f>IF(Table2[[#This Row],[Order Priority]]=Introduction!$B$43,1,0)</f>
        <v>0</v>
      </c>
      <c r="K127" s="52">
        <f>IF(Table2[[#This Row],[Order Priority]]=Introduction!$B$44,1,0)</f>
        <v>0</v>
      </c>
      <c r="L127" s="52">
        <f>IF(Table2[[#This Row],[Order Priority]]=Introduction!$B$45,1,0)</f>
        <v>0</v>
      </c>
      <c r="M127" s="52">
        <f>IF(Table2[[#This Row],[Ship Mode]]=Introduction!$C$42,1,0)</f>
        <v>0</v>
      </c>
      <c r="N127" s="51">
        <f>IF(Table2[[#This Row],[Ship Mode]]=Introduction!$C$44,1,0)</f>
        <v>1</v>
      </c>
      <c r="O127" s="51">
        <f>IF(Table2[[#This Row],[Customer Segment]]=Introduction!$D$45,1,0)</f>
        <v>0</v>
      </c>
      <c r="P127" s="51">
        <f>IF(Table2[[#This Row],[Customer Segment]]=Introduction!$D$42,1,0)</f>
        <v>0</v>
      </c>
      <c r="Q127" s="51">
        <f>IF(Table2[[#This Row],[Customer Segment]]=Introduction!$D$44,1,0)</f>
        <v>0</v>
      </c>
      <c r="R127" s="41">
        <v>16.62</v>
      </c>
      <c r="S1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404.54778149519086</v>
      </c>
    </row>
    <row r="128" spans="1:19" customFormat="1" x14ac:dyDescent="0.2">
      <c r="A128" s="1" t="s">
        <v>1</v>
      </c>
      <c r="B128" s="1" t="s">
        <v>2</v>
      </c>
      <c r="C128" s="1" t="s">
        <v>15</v>
      </c>
      <c r="D128" s="47">
        <v>0.05</v>
      </c>
      <c r="E128" s="47">
        <v>70.98</v>
      </c>
      <c r="F128" s="47">
        <v>46.74</v>
      </c>
      <c r="G128" s="47">
        <v>0.56000000000000005</v>
      </c>
      <c r="H128" s="47">
        <v>-850.65239999999994</v>
      </c>
      <c r="I128" s="52">
        <f>IF(Table2[[#This Row],[Order Priority]]=Introduction!$B$42,1,0)</f>
        <v>1</v>
      </c>
      <c r="J128" s="52">
        <f>IF(Table2[[#This Row],[Order Priority]]=Introduction!$B$43,1,0)</f>
        <v>0</v>
      </c>
      <c r="K128" s="52">
        <f>IF(Table2[[#This Row],[Order Priority]]=Introduction!$B$44,1,0)</f>
        <v>0</v>
      </c>
      <c r="L128" s="52">
        <f>IF(Table2[[#This Row],[Order Priority]]=Introduction!$B$45,1,0)</f>
        <v>0</v>
      </c>
      <c r="M128" s="52">
        <f>IF(Table2[[#This Row],[Ship Mode]]=Introduction!$C$42,1,0)</f>
        <v>1</v>
      </c>
      <c r="N128" s="51">
        <f>IF(Table2[[#This Row],[Ship Mode]]=Introduction!$C$44,1,0)</f>
        <v>0</v>
      </c>
      <c r="O128" s="51">
        <f>IF(Table2[[#This Row],[Customer Segment]]=Introduction!$D$45,1,0)</f>
        <v>0</v>
      </c>
      <c r="P128" s="51">
        <f>IF(Table2[[#This Row],[Customer Segment]]=Introduction!$D$42,1,0)</f>
        <v>1</v>
      </c>
      <c r="Q128" s="51">
        <f>IF(Table2[[#This Row],[Customer Segment]]=Introduction!$D$44,1,0)</f>
        <v>0</v>
      </c>
      <c r="R128" s="44">
        <v>551.51</v>
      </c>
      <c r="S1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1170.064970539122</v>
      </c>
    </row>
    <row r="129" spans="1:19" customFormat="1" x14ac:dyDescent="0.2">
      <c r="A129" s="1" t="s">
        <v>1</v>
      </c>
      <c r="B129" s="1" t="s">
        <v>14</v>
      </c>
      <c r="C129" s="1" t="s">
        <v>15</v>
      </c>
      <c r="D129" s="49">
        <v>0.05</v>
      </c>
      <c r="E129" s="49">
        <v>11.55</v>
      </c>
      <c r="F129" s="49">
        <v>2.36</v>
      </c>
      <c r="G129" s="49">
        <v>0.55000000000000004</v>
      </c>
      <c r="H129" s="49">
        <v>98.525099999999995</v>
      </c>
      <c r="I129" s="52">
        <f>IF(Table2[[#This Row],[Order Priority]]=Introduction!$B$42,1,0)</f>
        <v>1</v>
      </c>
      <c r="J129" s="52">
        <f>IF(Table2[[#This Row],[Order Priority]]=Introduction!$B$43,1,0)</f>
        <v>0</v>
      </c>
      <c r="K129" s="52">
        <f>IF(Table2[[#This Row],[Order Priority]]=Introduction!$B$44,1,0)</f>
        <v>0</v>
      </c>
      <c r="L129" s="52">
        <f>IF(Table2[[#This Row],[Order Priority]]=Introduction!$B$45,1,0)</f>
        <v>0</v>
      </c>
      <c r="M129" s="52">
        <f>IF(Table2[[#This Row],[Ship Mode]]=Introduction!$C$42,1,0)</f>
        <v>0</v>
      </c>
      <c r="N129" s="51">
        <f>IF(Table2[[#This Row],[Ship Mode]]=Introduction!$C$44,1,0)</f>
        <v>1</v>
      </c>
      <c r="O129" s="51">
        <f>IF(Table2[[#This Row],[Customer Segment]]=Introduction!$D$45,1,0)</f>
        <v>0</v>
      </c>
      <c r="P129" s="51">
        <f>IF(Table2[[#This Row],[Customer Segment]]=Introduction!$D$42,1,0)</f>
        <v>1</v>
      </c>
      <c r="Q129" s="51">
        <f>IF(Table2[[#This Row],[Customer Segment]]=Introduction!$D$44,1,0)</f>
        <v>0</v>
      </c>
      <c r="R129" s="41">
        <v>142.79</v>
      </c>
      <c r="S1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524.46415904827973</v>
      </c>
    </row>
    <row r="130" spans="1:19" customFormat="1" x14ac:dyDescent="0.2">
      <c r="A130" s="1" t="s">
        <v>13</v>
      </c>
      <c r="B130" s="1" t="s">
        <v>14</v>
      </c>
      <c r="C130" s="1" t="s">
        <v>15</v>
      </c>
      <c r="D130" s="47">
        <v>0.1</v>
      </c>
      <c r="E130" s="47">
        <v>599.99</v>
      </c>
      <c r="F130" s="47">
        <v>24.49</v>
      </c>
      <c r="G130" s="47">
        <v>0.5</v>
      </c>
      <c r="H130" s="47">
        <v>-343.12599999999998</v>
      </c>
      <c r="I130" s="52">
        <f>IF(Table2[[#This Row],[Order Priority]]=Introduction!$B$42,1,0)</f>
        <v>0</v>
      </c>
      <c r="J130" s="52">
        <f>IF(Table2[[#This Row],[Order Priority]]=Introduction!$B$43,1,0)</f>
        <v>1</v>
      </c>
      <c r="K130" s="52">
        <f>IF(Table2[[#This Row],[Order Priority]]=Introduction!$B$44,1,0)</f>
        <v>0</v>
      </c>
      <c r="L130" s="52">
        <f>IF(Table2[[#This Row],[Order Priority]]=Introduction!$B$45,1,0)</f>
        <v>0</v>
      </c>
      <c r="M130" s="52">
        <f>IF(Table2[[#This Row],[Ship Mode]]=Introduction!$C$42,1,0)</f>
        <v>0</v>
      </c>
      <c r="N130" s="51">
        <f>IF(Table2[[#This Row],[Ship Mode]]=Introduction!$C$44,1,0)</f>
        <v>1</v>
      </c>
      <c r="O130" s="51">
        <f>IF(Table2[[#This Row],[Customer Segment]]=Introduction!$D$45,1,0)</f>
        <v>0</v>
      </c>
      <c r="P130" s="51">
        <f>IF(Table2[[#This Row],[Customer Segment]]=Introduction!$D$42,1,0)</f>
        <v>1</v>
      </c>
      <c r="Q130" s="51">
        <f>IF(Table2[[#This Row],[Customer Segment]]=Introduction!$D$44,1,0)</f>
        <v>0</v>
      </c>
      <c r="R130" s="44">
        <v>6355.69</v>
      </c>
      <c r="S1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2160.4458057801653</v>
      </c>
    </row>
    <row r="131" spans="1:19" customFormat="1" x14ac:dyDescent="0.2">
      <c r="A131" s="1" t="s">
        <v>13</v>
      </c>
      <c r="B131" s="1" t="s">
        <v>14</v>
      </c>
      <c r="C131" s="1" t="s">
        <v>15</v>
      </c>
      <c r="D131" s="49">
        <v>0.06</v>
      </c>
      <c r="E131" s="49">
        <v>2.78</v>
      </c>
      <c r="F131" s="49">
        <v>1.25</v>
      </c>
      <c r="G131" s="49">
        <v>0.59</v>
      </c>
      <c r="H131" s="49">
        <v>66.36</v>
      </c>
      <c r="I131" s="52">
        <f>IF(Table2[[#This Row],[Order Priority]]=Introduction!$B$42,1,0)</f>
        <v>0</v>
      </c>
      <c r="J131" s="52">
        <f>IF(Table2[[#This Row],[Order Priority]]=Introduction!$B$43,1,0)</f>
        <v>1</v>
      </c>
      <c r="K131" s="52">
        <f>IF(Table2[[#This Row],[Order Priority]]=Introduction!$B$44,1,0)</f>
        <v>0</v>
      </c>
      <c r="L131" s="52">
        <f>IF(Table2[[#This Row],[Order Priority]]=Introduction!$B$45,1,0)</f>
        <v>0</v>
      </c>
      <c r="M131" s="52">
        <f>IF(Table2[[#This Row],[Ship Mode]]=Introduction!$C$42,1,0)</f>
        <v>0</v>
      </c>
      <c r="N131" s="51">
        <f>IF(Table2[[#This Row],[Ship Mode]]=Introduction!$C$44,1,0)</f>
        <v>1</v>
      </c>
      <c r="O131" s="51">
        <f>IF(Table2[[#This Row],[Customer Segment]]=Introduction!$D$45,1,0)</f>
        <v>0</v>
      </c>
      <c r="P131" s="51">
        <f>IF(Table2[[#This Row],[Customer Segment]]=Introduction!$D$42,1,0)</f>
        <v>1</v>
      </c>
      <c r="Q131" s="51">
        <f>IF(Table2[[#This Row],[Customer Segment]]=Introduction!$D$44,1,0)</f>
        <v>0</v>
      </c>
      <c r="R131" s="41">
        <v>28.09</v>
      </c>
      <c r="S1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167.50792771954312</v>
      </c>
    </row>
    <row r="132" spans="1:19" customFormat="1" x14ac:dyDescent="0.2">
      <c r="A132" s="1" t="s">
        <v>23</v>
      </c>
      <c r="B132" s="1" t="s">
        <v>63</v>
      </c>
      <c r="C132" s="1" t="s">
        <v>47</v>
      </c>
      <c r="D132" s="47">
        <v>0.05</v>
      </c>
      <c r="E132" s="47">
        <v>30.42</v>
      </c>
      <c r="F132" s="47">
        <v>8.65</v>
      </c>
      <c r="G132" s="47">
        <v>0.74</v>
      </c>
      <c r="H132" s="47">
        <v>-191.2576</v>
      </c>
      <c r="I132" s="52">
        <f>IF(Table2[[#This Row],[Order Priority]]=Introduction!$B$42,1,0)</f>
        <v>0</v>
      </c>
      <c r="J132" s="52">
        <f>IF(Table2[[#This Row],[Order Priority]]=Introduction!$B$43,1,0)</f>
        <v>0</v>
      </c>
      <c r="K132" s="52">
        <f>IF(Table2[[#This Row],[Order Priority]]=Introduction!$B$44,1,0)</f>
        <v>1</v>
      </c>
      <c r="L132" s="52">
        <f>IF(Table2[[#This Row],[Order Priority]]=Introduction!$B$45,1,0)</f>
        <v>0</v>
      </c>
      <c r="M132" s="52">
        <f>IF(Table2[[#This Row],[Ship Mode]]=Introduction!$C$42,1,0)</f>
        <v>0</v>
      </c>
      <c r="N132" s="51">
        <f>IF(Table2[[#This Row],[Ship Mode]]=Introduction!$C$44,1,0)</f>
        <v>0</v>
      </c>
      <c r="O132" s="51">
        <f>IF(Table2[[#This Row],[Customer Segment]]=Introduction!$D$45,1,0)</f>
        <v>0</v>
      </c>
      <c r="P132" s="51">
        <f>IF(Table2[[#This Row],[Customer Segment]]=Introduction!$D$42,1,0)</f>
        <v>0</v>
      </c>
      <c r="Q132" s="51">
        <f>IF(Table2[[#This Row],[Customer Segment]]=Introduction!$D$44,1,0)</f>
        <v>1</v>
      </c>
      <c r="R132" s="44">
        <v>334.44</v>
      </c>
      <c r="S1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385.53473215156521</v>
      </c>
    </row>
    <row r="133" spans="1:19" customFormat="1" x14ac:dyDescent="0.2">
      <c r="A133" s="1" t="s">
        <v>23</v>
      </c>
      <c r="B133" s="1" t="s">
        <v>2</v>
      </c>
      <c r="C133" s="1" t="s">
        <v>70</v>
      </c>
      <c r="D133" s="49">
        <v>0.03</v>
      </c>
      <c r="E133" s="49">
        <v>297.64</v>
      </c>
      <c r="F133" s="49">
        <v>14.7</v>
      </c>
      <c r="G133" s="49">
        <v>0.56999999999999995</v>
      </c>
      <c r="H133" s="49">
        <v>-48.972000000000001</v>
      </c>
      <c r="I133" s="52">
        <f>IF(Table2[[#This Row],[Order Priority]]=Introduction!$B$42,1,0)</f>
        <v>0</v>
      </c>
      <c r="J133" s="52">
        <f>IF(Table2[[#This Row],[Order Priority]]=Introduction!$B$43,1,0)</f>
        <v>0</v>
      </c>
      <c r="K133" s="52">
        <f>IF(Table2[[#This Row],[Order Priority]]=Introduction!$B$44,1,0)</f>
        <v>1</v>
      </c>
      <c r="L133" s="52">
        <f>IF(Table2[[#This Row],[Order Priority]]=Introduction!$B$45,1,0)</f>
        <v>0</v>
      </c>
      <c r="M133" s="52">
        <f>IF(Table2[[#This Row],[Ship Mode]]=Introduction!$C$42,1,0)</f>
        <v>1</v>
      </c>
      <c r="N133" s="51">
        <f>IF(Table2[[#This Row],[Ship Mode]]=Introduction!$C$44,1,0)</f>
        <v>0</v>
      </c>
      <c r="O133" s="51">
        <f>IF(Table2[[#This Row],[Customer Segment]]=Introduction!$D$45,1,0)</f>
        <v>0</v>
      </c>
      <c r="P133" s="51">
        <f>IF(Table2[[#This Row],[Customer Segment]]=Introduction!$D$42,1,0)</f>
        <v>0</v>
      </c>
      <c r="Q133" s="51">
        <f>IF(Table2[[#This Row],[Customer Segment]]=Introduction!$D$44,1,0)</f>
        <v>0</v>
      </c>
      <c r="R133" s="41">
        <v>3707.05</v>
      </c>
      <c r="S1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1655.8287451884689</v>
      </c>
    </row>
    <row r="134" spans="1:19" customFormat="1" x14ac:dyDescent="0.2">
      <c r="A134" s="1" t="s">
        <v>92</v>
      </c>
      <c r="B134" s="1" t="s">
        <v>14</v>
      </c>
      <c r="C134" s="1" t="s">
        <v>15</v>
      </c>
      <c r="D134" s="47">
        <v>0</v>
      </c>
      <c r="E134" s="47">
        <v>5.0199999999999996</v>
      </c>
      <c r="F134" s="47">
        <v>5.14</v>
      </c>
      <c r="G134" s="47">
        <v>0.79</v>
      </c>
      <c r="H134" s="47">
        <v>-159.30279999999999</v>
      </c>
      <c r="I134" s="52">
        <f>IF(Table2[[#This Row],[Order Priority]]=Introduction!$B$42,1,0)</f>
        <v>0</v>
      </c>
      <c r="J134" s="52">
        <f>IF(Table2[[#This Row],[Order Priority]]=Introduction!$B$43,1,0)</f>
        <v>0</v>
      </c>
      <c r="K134" s="52">
        <f>IF(Table2[[#This Row],[Order Priority]]=Introduction!$B$44,1,0)</f>
        <v>0</v>
      </c>
      <c r="L134" s="52">
        <f>IF(Table2[[#This Row],[Order Priority]]=Introduction!$B$45,1,0)</f>
        <v>1</v>
      </c>
      <c r="M134" s="52">
        <f>IF(Table2[[#This Row],[Ship Mode]]=Introduction!$C$42,1,0)</f>
        <v>0</v>
      </c>
      <c r="N134" s="51">
        <f>IF(Table2[[#This Row],[Ship Mode]]=Introduction!$C$44,1,0)</f>
        <v>1</v>
      </c>
      <c r="O134" s="51">
        <f>IF(Table2[[#This Row],[Customer Segment]]=Introduction!$D$45,1,0)</f>
        <v>0</v>
      </c>
      <c r="P134" s="51">
        <f>IF(Table2[[#This Row],[Customer Segment]]=Introduction!$D$42,1,0)</f>
        <v>1</v>
      </c>
      <c r="Q134" s="51">
        <f>IF(Table2[[#This Row],[Customer Segment]]=Introduction!$D$44,1,0)</f>
        <v>0</v>
      </c>
      <c r="R134" s="44">
        <v>43.94</v>
      </c>
      <c r="S1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272.0974687601701</v>
      </c>
    </row>
    <row r="135" spans="1:19" customFormat="1" x14ac:dyDescent="0.2">
      <c r="A135" s="1" t="s">
        <v>46</v>
      </c>
      <c r="B135" s="1" t="s">
        <v>14</v>
      </c>
      <c r="C135" s="1" t="s">
        <v>70</v>
      </c>
      <c r="D135" s="49">
        <v>0.02</v>
      </c>
      <c r="E135" s="49">
        <v>6.48</v>
      </c>
      <c r="F135" s="49">
        <v>9.17</v>
      </c>
      <c r="G135" s="49">
        <v>0.37</v>
      </c>
      <c r="H135" s="49">
        <v>-105.68519999999999</v>
      </c>
      <c r="I135" s="52">
        <f>IF(Table2[[#This Row],[Order Priority]]=Introduction!$B$42,1,0)</f>
        <v>0</v>
      </c>
      <c r="J135" s="52">
        <f>IF(Table2[[#This Row],[Order Priority]]=Introduction!$B$43,1,0)</f>
        <v>0</v>
      </c>
      <c r="K135" s="52">
        <f>IF(Table2[[#This Row],[Order Priority]]=Introduction!$B$44,1,0)</f>
        <v>0</v>
      </c>
      <c r="L135" s="52">
        <f>IF(Table2[[#This Row],[Order Priority]]=Introduction!$B$45,1,0)</f>
        <v>0</v>
      </c>
      <c r="M135" s="52">
        <f>IF(Table2[[#This Row],[Ship Mode]]=Introduction!$C$42,1,0)</f>
        <v>0</v>
      </c>
      <c r="N135" s="51">
        <f>IF(Table2[[#This Row],[Ship Mode]]=Introduction!$C$44,1,0)</f>
        <v>1</v>
      </c>
      <c r="O135" s="51">
        <f>IF(Table2[[#This Row],[Customer Segment]]=Introduction!$D$45,1,0)</f>
        <v>0</v>
      </c>
      <c r="P135" s="51">
        <f>IF(Table2[[#This Row],[Customer Segment]]=Introduction!$D$42,1,0)</f>
        <v>0</v>
      </c>
      <c r="Q135" s="51">
        <f>IF(Table2[[#This Row],[Customer Segment]]=Introduction!$D$44,1,0)</f>
        <v>0</v>
      </c>
      <c r="R135" s="41">
        <v>28.2</v>
      </c>
      <c r="S1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297.85210023962645</v>
      </c>
    </row>
    <row r="136" spans="1:19" customFormat="1" x14ac:dyDescent="0.2">
      <c r="A136" s="1" t="s">
        <v>1</v>
      </c>
      <c r="B136" s="1" t="s">
        <v>63</v>
      </c>
      <c r="C136" s="1" t="s">
        <v>47</v>
      </c>
      <c r="D136" s="47">
        <v>0.08</v>
      </c>
      <c r="E136" s="47">
        <v>14.2</v>
      </c>
      <c r="F136" s="47">
        <v>5.3</v>
      </c>
      <c r="G136" s="47">
        <v>0.46</v>
      </c>
      <c r="H136" s="47">
        <v>27.23</v>
      </c>
      <c r="I136" s="52">
        <f>IF(Table2[[#This Row],[Order Priority]]=Introduction!$B$42,1,0)</f>
        <v>1</v>
      </c>
      <c r="J136" s="52">
        <f>IF(Table2[[#This Row],[Order Priority]]=Introduction!$B$43,1,0)</f>
        <v>0</v>
      </c>
      <c r="K136" s="52">
        <f>IF(Table2[[#This Row],[Order Priority]]=Introduction!$B$44,1,0)</f>
        <v>0</v>
      </c>
      <c r="L136" s="52">
        <f>IF(Table2[[#This Row],[Order Priority]]=Introduction!$B$45,1,0)</f>
        <v>0</v>
      </c>
      <c r="M136" s="52">
        <f>IF(Table2[[#This Row],[Ship Mode]]=Introduction!$C$42,1,0)</f>
        <v>0</v>
      </c>
      <c r="N136" s="51">
        <f>IF(Table2[[#This Row],[Ship Mode]]=Introduction!$C$44,1,0)</f>
        <v>0</v>
      </c>
      <c r="O136" s="51">
        <f>IF(Table2[[#This Row],[Customer Segment]]=Introduction!$D$45,1,0)</f>
        <v>0</v>
      </c>
      <c r="P136" s="51">
        <f>IF(Table2[[#This Row],[Customer Segment]]=Introduction!$D$42,1,0)</f>
        <v>0</v>
      </c>
      <c r="Q136" s="51">
        <f>IF(Table2[[#This Row],[Customer Segment]]=Introduction!$D$44,1,0)</f>
        <v>1</v>
      </c>
      <c r="R136" s="44">
        <v>72.11</v>
      </c>
      <c r="S1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423.54598948551734</v>
      </c>
    </row>
    <row r="137" spans="1:19" customFormat="1" x14ac:dyDescent="0.2">
      <c r="A137" s="1" t="s">
        <v>23</v>
      </c>
      <c r="B137" s="1" t="s">
        <v>2</v>
      </c>
      <c r="C137" s="1" t="s">
        <v>15</v>
      </c>
      <c r="D137" s="49">
        <v>0.08</v>
      </c>
      <c r="E137" s="49">
        <v>399.98</v>
      </c>
      <c r="F137" s="49">
        <v>12.06</v>
      </c>
      <c r="G137" s="49">
        <v>0.56000000000000005</v>
      </c>
      <c r="H137" s="49">
        <v>28.514099999999999</v>
      </c>
      <c r="I137" s="52">
        <f>IF(Table2[[#This Row],[Order Priority]]=Introduction!$B$42,1,0)</f>
        <v>0</v>
      </c>
      <c r="J137" s="52">
        <f>IF(Table2[[#This Row],[Order Priority]]=Introduction!$B$43,1,0)</f>
        <v>0</v>
      </c>
      <c r="K137" s="52">
        <f>IF(Table2[[#This Row],[Order Priority]]=Introduction!$B$44,1,0)</f>
        <v>1</v>
      </c>
      <c r="L137" s="52">
        <f>IF(Table2[[#This Row],[Order Priority]]=Introduction!$B$45,1,0)</f>
        <v>0</v>
      </c>
      <c r="M137" s="52">
        <f>IF(Table2[[#This Row],[Ship Mode]]=Introduction!$C$42,1,0)</f>
        <v>1</v>
      </c>
      <c r="N137" s="51">
        <f>IF(Table2[[#This Row],[Ship Mode]]=Introduction!$C$44,1,0)</f>
        <v>0</v>
      </c>
      <c r="O137" s="51">
        <f>IF(Table2[[#This Row],[Customer Segment]]=Introduction!$D$45,1,0)</f>
        <v>0</v>
      </c>
      <c r="P137" s="51">
        <f>IF(Table2[[#This Row],[Customer Segment]]=Introduction!$D$42,1,0)</f>
        <v>1</v>
      </c>
      <c r="Q137" s="51">
        <f>IF(Table2[[#This Row],[Customer Segment]]=Introduction!$D$44,1,0)</f>
        <v>0</v>
      </c>
      <c r="R137" s="41">
        <v>1839.91</v>
      </c>
      <c r="S1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1912.5682998662028</v>
      </c>
    </row>
    <row r="138" spans="1:19" customFormat="1" x14ac:dyDescent="0.2">
      <c r="A138" s="1" t="s">
        <v>46</v>
      </c>
      <c r="B138" s="1" t="s">
        <v>2</v>
      </c>
      <c r="C138" s="1" t="s">
        <v>3</v>
      </c>
      <c r="D138" s="47">
        <v>0.08</v>
      </c>
      <c r="E138" s="47">
        <v>297.64</v>
      </c>
      <c r="F138" s="47">
        <v>14.7</v>
      </c>
      <c r="G138" s="47">
        <v>0.56999999999999995</v>
      </c>
      <c r="H138" s="47">
        <v>496.79680000000002</v>
      </c>
      <c r="I138" s="52">
        <f>IF(Table2[[#This Row],[Order Priority]]=Introduction!$B$42,1,0)</f>
        <v>0</v>
      </c>
      <c r="J138" s="52">
        <f>IF(Table2[[#This Row],[Order Priority]]=Introduction!$B$43,1,0)</f>
        <v>0</v>
      </c>
      <c r="K138" s="52">
        <f>IF(Table2[[#This Row],[Order Priority]]=Introduction!$B$44,1,0)</f>
        <v>0</v>
      </c>
      <c r="L138" s="52">
        <f>IF(Table2[[#This Row],[Order Priority]]=Introduction!$B$45,1,0)</f>
        <v>0</v>
      </c>
      <c r="M138" s="52">
        <f>IF(Table2[[#This Row],[Ship Mode]]=Introduction!$C$42,1,0)</f>
        <v>1</v>
      </c>
      <c r="N138" s="51">
        <f>IF(Table2[[#This Row],[Ship Mode]]=Introduction!$C$44,1,0)</f>
        <v>0</v>
      </c>
      <c r="O138" s="51">
        <f>IF(Table2[[#This Row],[Customer Segment]]=Introduction!$D$45,1,0)</f>
        <v>1</v>
      </c>
      <c r="P138" s="51">
        <f>IF(Table2[[#This Row],[Customer Segment]]=Introduction!$D$42,1,0)</f>
        <v>0</v>
      </c>
      <c r="Q138" s="51">
        <f>IF(Table2[[#This Row],[Customer Segment]]=Introduction!$D$44,1,0)</f>
        <v>0</v>
      </c>
      <c r="R138" s="44">
        <v>1132.8399999999999</v>
      </c>
      <c r="S1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2293.8923808856466</v>
      </c>
    </row>
    <row r="139" spans="1:19" customFormat="1" x14ac:dyDescent="0.2">
      <c r="A139" s="1" t="s">
        <v>46</v>
      </c>
      <c r="B139" s="1" t="s">
        <v>14</v>
      </c>
      <c r="C139" s="1" t="s">
        <v>3</v>
      </c>
      <c r="D139" s="49">
        <v>0.02</v>
      </c>
      <c r="E139" s="49">
        <v>12.99</v>
      </c>
      <c r="F139" s="49">
        <v>14.37</v>
      </c>
      <c r="G139" s="49">
        <v>0.73</v>
      </c>
      <c r="H139" s="49">
        <v>-556.80960000000005</v>
      </c>
      <c r="I139" s="52">
        <f>IF(Table2[[#This Row],[Order Priority]]=Introduction!$B$42,1,0)</f>
        <v>0</v>
      </c>
      <c r="J139" s="52">
        <f>IF(Table2[[#This Row],[Order Priority]]=Introduction!$B$43,1,0)</f>
        <v>0</v>
      </c>
      <c r="K139" s="52">
        <f>IF(Table2[[#This Row],[Order Priority]]=Introduction!$B$44,1,0)</f>
        <v>0</v>
      </c>
      <c r="L139" s="52">
        <f>IF(Table2[[#This Row],[Order Priority]]=Introduction!$B$45,1,0)</f>
        <v>0</v>
      </c>
      <c r="M139" s="52">
        <f>IF(Table2[[#This Row],[Ship Mode]]=Introduction!$C$42,1,0)</f>
        <v>0</v>
      </c>
      <c r="N139" s="51">
        <f>IF(Table2[[#This Row],[Ship Mode]]=Introduction!$C$44,1,0)</f>
        <v>1</v>
      </c>
      <c r="O139" s="51">
        <f>IF(Table2[[#This Row],[Customer Segment]]=Introduction!$D$45,1,0)</f>
        <v>1</v>
      </c>
      <c r="P139" s="51">
        <f>IF(Table2[[#This Row],[Customer Segment]]=Introduction!$D$42,1,0)</f>
        <v>0</v>
      </c>
      <c r="Q139" s="51">
        <f>IF(Table2[[#This Row],[Customer Segment]]=Introduction!$D$44,1,0)</f>
        <v>0</v>
      </c>
      <c r="R139" s="41">
        <v>143.63</v>
      </c>
      <c r="S1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290.20027320436628</v>
      </c>
    </row>
    <row r="140" spans="1:19" customFormat="1" x14ac:dyDescent="0.2">
      <c r="A140" s="1" t="s">
        <v>46</v>
      </c>
      <c r="B140" s="1" t="s">
        <v>14</v>
      </c>
      <c r="C140" s="1" t="s">
        <v>3</v>
      </c>
      <c r="D140" s="47">
        <v>0.06</v>
      </c>
      <c r="E140" s="47">
        <v>14.42</v>
      </c>
      <c r="F140" s="47">
        <v>6.75</v>
      </c>
      <c r="G140" s="47">
        <v>0.52</v>
      </c>
      <c r="H140" s="47">
        <v>-27.738800000000001</v>
      </c>
      <c r="I140" s="52">
        <f>IF(Table2[[#This Row],[Order Priority]]=Introduction!$B$42,1,0)</f>
        <v>0</v>
      </c>
      <c r="J140" s="52">
        <f>IF(Table2[[#This Row],[Order Priority]]=Introduction!$B$43,1,0)</f>
        <v>0</v>
      </c>
      <c r="K140" s="52">
        <f>IF(Table2[[#This Row],[Order Priority]]=Introduction!$B$44,1,0)</f>
        <v>0</v>
      </c>
      <c r="L140" s="52">
        <f>IF(Table2[[#This Row],[Order Priority]]=Introduction!$B$45,1,0)</f>
        <v>0</v>
      </c>
      <c r="M140" s="52">
        <f>IF(Table2[[#This Row],[Ship Mode]]=Introduction!$C$42,1,0)</f>
        <v>0</v>
      </c>
      <c r="N140" s="51">
        <f>IF(Table2[[#This Row],[Ship Mode]]=Introduction!$C$44,1,0)</f>
        <v>1</v>
      </c>
      <c r="O140" s="51">
        <f>IF(Table2[[#This Row],[Customer Segment]]=Introduction!$D$45,1,0)</f>
        <v>1</v>
      </c>
      <c r="P140" s="51">
        <f>IF(Table2[[#This Row],[Customer Segment]]=Introduction!$D$42,1,0)</f>
        <v>0</v>
      </c>
      <c r="Q140" s="51">
        <f>IF(Table2[[#This Row],[Customer Segment]]=Introduction!$D$44,1,0)</f>
        <v>0</v>
      </c>
      <c r="R140" s="44">
        <v>73.040000000000006</v>
      </c>
      <c r="S1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424.86884517083968</v>
      </c>
    </row>
    <row r="141" spans="1:19" customFormat="1" x14ac:dyDescent="0.2">
      <c r="A141" s="1" t="s">
        <v>46</v>
      </c>
      <c r="B141" s="1" t="s">
        <v>63</v>
      </c>
      <c r="C141" s="1" t="s">
        <v>3</v>
      </c>
      <c r="D141" s="49">
        <v>0.05</v>
      </c>
      <c r="E141" s="49">
        <v>4.1399999999999997</v>
      </c>
      <c r="F141" s="49">
        <v>6.6</v>
      </c>
      <c r="G141" s="49">
        <v>0.49</v>
      </c>
      <c r="H141" s="49">
        <v>-128.68719999999999</v>
      </c>
      <c r="I141" s="52">
        <f>IF(Table2[[#This Row],[Order Priority]]=Introduction!$B$42,1,0)</f>
        <v>0</v>
      </c>
      <c r="J141" s="52">
        <f>IF(Table2[[#This Row],[Order Priority]]=Introduction!$B$43,1,0)</f>
        <v>0</v>
      </c>
      <c r="K141" s="52">
        <f>IF(Table2[[#This Row],[Order Priority]]=Introduction!$B$44,1,0)</f>
        <v>0</v>
      </c>
      <c r="L141" s="52">
        <f>IF(Table2[[#This Row],[Order Priority]]=Introduction!$B$45,1,0)</f>
        <v>0</v>
      </c>
      <c r="M141" s="52">
        <f>IF(Table2[[#This Row],[Ship Mode]]=Introduction!$C$42,1,0)</f>
        <v>0</v>
      </c>
      <c r="N141" s="51">
        <f>IF(Table2[[#This Row],[Ship Mode]]=Introduction!$C$44,1,0)</f>
        <v>0</v>
      </c>
      <c r="O141" s="51">
        <f>IF(Table2[[#This Row],[Customer Segment]]=Introduction!$D$45,1,0)</f>
        <v>1</v>
      </c>
      <c r="P141" s="51">
        <f>IF(Table2[[#This Row],[Customer Segment]]=Introduction!$D$42,1,0)</f>
        <v>0</v>
      </c>
      <c r="Q141" s="51">
        <f>IF(Table2[[#This Row],[Customer Segment]]=Introduction!$D$44,1,0)</f>
        <v>0</v>
      </c>
      <c r="R141" s="41">
        <v>33.35</v>
      </c>
      <c r="S1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184.59712737344677</v>
      </c>
    </row>
    <row r="142" spans="1:19" customFormat="1" x14ac:dyDescent="0.2">
      <c r="A142" s="1" t="s">
        <v>46</v>
      </c>
      <c r="B142" s="1" t="s">
        <v>14</v>
      </c>
      <c r="C142" s="1" t="s">
        <v>3</v>
      </c>
      <c r="D142" s="47">
        <v>0.03</v>
      </c>
      <c r="E142" s="47">
        <v>11.34</v>
      </c>
      <c r="F142" s="47">
        <v>5.01</v>
      </c>
      <c r="G142" s="47">
        <v>0.36</v>
      </c>
      <c r="H142" s="47">
        <v>23.2028</v>
      </c>
      <c r="I142" s="52">
        <f>IF(Table2[[#This Row],[Order Priority]]=Introduction!$B$42,1,0)</f>
        <v>0</v>
      </c>
      <c r="J142" s="52">
        <f>IF(Table2[[#This Row],[Order Priority]]=Introduction!$B$43,1,0)</f>
        <v>0</v>
      </c>
      <c r="K142" s="52">
        <f>IF(Table2[[#This Row],[Order Priority]]=Introduction!$B$44,1,0)</f>
        <v>0</v>
      </c>
      <c r="L142" s="52">
        <f>IF(Table2[[#This Row],[Order Priority]]=Introduction!$B$45,1,0)</f>
        <v>0</v>
      </c>
      <c r="M142" s="52">
        <f>IF(Table2[[#This Row],[Ship Mode]]=Introduction!$C$42,1,0)</f>
        <v>0</v>
      </c>
      <c r="N142" s="51">
        <f>IF(Table2[[#This Row],[Ship Mode]]=Introduction!$C$44,1,0)</f>
        <v>1</v>
      </c>
      <c r="O142" s="51">
        <f>IF(Table2[[#This Row],[Customer Segment]]=Introduction!$D$45,1,0)</f>
        <v>1</v>
      </c>
      <c r="P142" s="51">
        <f>IF(Table2[[#This Row],[Customer Segment]]=Introduction!$D$42,1,0)</f>
        <v>0</v>
      </c>
      <c r="Q142" s="51">
        <f>IF(Table2[[#This Row],[Customer Segment]]=Introduction!$D$44,1,0)</f>
        <v>0</v>
      </c>
      <c r="R142" s="44">
        <v>60.24</v>
      </c>
      <c r="S1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306.12746158674116</v>
      </c>
    </row>
    <row r="143" spans="1:19" customFormat="1" x14ac:dyDescent="0.2">
      <c r="A143" s="1" t="s">
        <v>1</v>
      </c>
      <c r="B143" s="1" t="s">
        <v>2</v>
      </c>
      <c r="C143" s="1" t="s">
        <v>15</v>
      </c>
      <c r="D143" s="49">
        <v>0.03</v>
      </c>
      <c r="E143" s="49">
        <v>350.98</v>
      </c>
      <c r="F143" s="49">
        <v>30</v>
      </c>
      <c r="G143" s="49">
        <v>0.61</v>
      </c>
      <c r="H143" s="49">
        <v>2692.4421000000002</v>
      </c>
      <c r="I143" s="52">
        <f>IF(Table2[[#This Row],[Order Priority]]=Introduction!$B$42,1,0)</f>
        <v>1</v>
      </c>
      <c r="J143" s="52">
        <f>IF(Table2[[#This Row],[Order Priority]]=Introduction!$B$43,1,0)</f>
        <v>0</v>
      </c>
      <c r="K143" s="52">
        <f>IF(Table2[[#This Row],[Order Priority]]=Introduction!$B$44,1,0)</f>
        <v>0</v>
      </c>
      <c r="L143" s="52">
        <f>IF(Table2[[#This Row],[Order Priority]]=Introduction!$B$45,1,0)</f>
        <v>0</v>
      </c>
      <c r="M143" s="52">
        <f>IF(Table2[[#This Row],[Ship Mode]]=Introduction!$C$42,1,0)</f>
        <v>1</v>
      </c>
      <c r="N143" s="51">
        <f>IF(Table2[[#This Row],[Ship Mode]]=Introduction!$C$44,1,0)</f>
        <v>0</v>
      </c>
      <c r="O143" s="51">
        <f>IF(Table2[[#This Row],[Customer Segment]]=Introduction!$D$45,1,0)</f>
        <v>0</v>
      </c>
      <c r="P143" s="51">
        <f>IF(Table2[[#This Row],[Customer Segment]]=Introduction!$D$42,1,0)</f>
        <v>1</v>
      </c>
      <c r="Q143" s="51">
        <f>IF(Table2[[#This Row],[Customer Segment]]=Introduction!$D$44,1,0)</f>
        <v>0</v>
      </c>
      <c r="R143" s="41">
        <v>3902.09</v>
      </c>
      <c r="S1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5267.667377783645</v>
      </c>
    </row>
    <row r="144" spans="1:19" customFormat="1" x14ac:dyDescent="0.2">
      <c r="A144" s="1" t="s">
        <v>1</v>
      </c>
      <c r="B144" s="1" t="s">
        <v>14</v>
      </c>
      <c r="C144" s="1" t="s">
        <v>15</v>
      </c>
      <c r="D144" s="47">
        <v>0.04</v>
      </c>
      <c r="E144" s="47">
        <v>1.68</v>
      </c>
      <c r="F144" s="47">
        <v>1</v>
      </c>
      <c r="G144" s="47">
        <v>0.35</v>
      </c>
      <c r="H144" s="47">
        <v>2.0672000000000001</v>
      </c>
      <c r="I144" s="52">
        <f>IF(Table2[[#This Row],[Order Priority]]=Introduction!$B$42,1,0)</f>
        <v>1</v>
      </c>
      <c r="J144" s="52">
        <f>IF(Table2[[#This Row],[Order Priority]]=Introduction!$B$43,1,0)</f>
        <v>0</v>
      </c>
      <c r="K144" s="52">
        <f>IF(Table2[[#This Row],[Order Priority]]=Introduction!$B$44,1,0)</f>
        <v>0</v>
      </c>
      <c r="L144" s="52">
        <f>IF(Table2[[#This Row],[Order Priority]]=Introduction!$B$45,1,0)</f>
        <v>0</v>
      </c>
      <c r="M144" s="52">
        <f>IF(Table2[[#This Row],[Ship Mode]]=Introduction!$C$42,1,0)</f>
        <v>0</v>
      </c>
      <c r="N144" s="51">
        <f>IF(Table2[[#This Row],[Ship Mode]]=Introduction!$C$44,1,0)</f>
        <v>1</v>
      </c>
      <c r="O144" s="51">
        <f>IF(Table2[[#This Row],[Customer Segment]]=Introduction!$D$45,1,0)</f>
        <v>0</v>
      </c>
      <c r="P144" s="51">
        <f>IF(Table2[[#This Row],[Customer Segment]]=Introduction!$D$42,1,0)</f>
        <v>1</v>
      </c>
      <c r="Q144" s="51">
        <f>IF(Table2[[#This Row],[Customer Segment]]=Introduction!$D$44,1,0)</f>
        <v>0</v>
      </c>
      <c r="R144" s="44">
        <v>14.18</v>
      </c>
      <c r="S1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197.54645209007612</v>
      </c>
    </row>
    <row r="145" spans="1:19" customFormat="1" x14ac:dyDescent="0.2">
      <c r="A145" s="1" t="s">
        <v>13</v>
      </c>
      <c r="B145" s="1" t="s">
        <v>14</v>
      </c>
      <c r="C145" s="1" t="s">
        <v>70</v>
      </c>
      <c r="D145" s="49">
        <v>0.05</v>
      </c>
      <c r="E145" s="49">
        <v>6.3</v>
      </c>
      <c r="F145" s="49">
        <v>0.5</v>
      </c>
      <c r="G145" s="49">
        <v>0.39</v>
      </c>
      <c r="H145" s="49">
        <v>41.296500000000002</v>
      </c>
      <c r="I145" s="52">
        <f>IF(Table2[[#This Row],[Order Priority]]=Introduction!$B$42,1,0)</f>
        <v>0</v>
      </c>
      <c r="J145" s="52">
        <f>IF(Table2[[#This Row],[Order Priority]]=Introduction!$B$43,1,0)</f>
        <v>1</v>
      </c>
      <c r="K145" s="52">
        <f>IF(Table2[[#This Row],[Order Priority]]=Introduction!$B$44,1,0)</f>
        <v>0</v>
      </c>
      <c r="L145" s="52">
        <f>IF(Table2[[#This Row],[Order Priority]]=Introduction!$B$45,1,0)</f>
        <v>0</v>
      </c>
      <c r="M145" s="52">
        <f>IF(Table2[[#This Row],[Ship Mode]]=Introduction!$C$42,1,0)</f>
        <v>0</v>
      </c>
      <c r="N145" s="51">
        <f>IF(Table2[[#This Row],[Ship Mode]]=Introduction!$C$44,1,0)</f>
        <v>1</v>
      </c>
      <c r="O145" s="51">
        <f>IF(Table2[[#This Row],[Customer Segment]]=Introduction!$D$45,1,0)</f>
        <v>0</v>
      </c>
      <c r="P145" s="51">
        <f>IF(Table2[[#This Row],[Customer Segment]]=Introduction!$D$42,1,0)</f>
        <v>0</v>
      </c>
      <c r="Q145" s="51">
        <f>IF(Table2[[#This Row],[Customer Segment]]=Introduction!$D$44,1,0)</f>
        <v>0</v>
      </c>
      <c r="R145" s="41">
        <v>59.85</v>
      </c>
      <c r="S1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1.4488851666952769</v>
      </c>
    </row>
    <row r="146" spans="1:19" customFormat="1" x14ac:dyDescent="0.2">
      <c r="A146" s="1" t="s">
        <v>13</v>
      </c>
      <c r="B146" s="1" t="s">
        <v>63</v>
      </c>
      <c r="C146" s="1" t="s">
        <v>70</v>
      </c>
      <c r="D146" s="47">
        <v>0.09</v>
      </c>
      <c r="E146" s="47">
        <v>205.99</v>
      </c>
      <c r="F146" s="47">
        <v>3</v>
      </c>
      <c r="G146" s="47">
        <v>0.57999999999999996</v>
      </c>
      <c r="H146" s="47">
        <v>1179.0237</v>
      </c>
      <c r="I146" s="52">
        <f>IF(Table2[[#This Row],[Order Priority]]=Introduction!$B$42,1,0)</f>
        <v>0</v>
      </c>
      <c r="J146" s="52">
        <f>IF(Table2[[#This Row],[Order Priority]]=Introduction!$B$43,1,0)</f>
        <v>1</v>
      </c>
      <c r="K146" s="52">
        <f>IF(Table2[[#This Row],[Order Priority]]=Introduction!$B$44,1,0)</f>
        <v>0</v>
      </c>
      <c r="L146" s="52">
        <f>IF(Table2[[#This Row],[Order Priority]]=Introduction!$B$45,1,0)</f>
        <v>0</v>
      </c>
      <c r="M146" s="52">
        <f>IF(Table2[[#This Row],[Ship Mode]]=Introduction!$C$42,1,0)</f>
        <v>0</v>
      </c>
      <c r="N146" s="51">
        <f>IF(Table2[[#This Row],[Ship Mode]]=Introduction!$C$44,1,0)</f>
        <v>0</v>
      </c>
      <c r="O146" s="51">
        <f>IF(Table2[[#This Row],[Customer Segment]]=Introduction!$D$45,1,0)</f>
        <v>0</v>
      </c>
      <c r="P146" s="51">
        <f>IF(Table2[[#This Row],[Customer Segment]]=Introduction!$D$42,1,0)</f>
        <v>0</v>
      </c>
      <c r="Q146" s="51">
        <f>IF(Table2[[#This Row],[Customer Segment]]=Introduction!$D$44,1,0)</f>
        <v>0</v>
      </c>
      <c r="R146" s="44">
        <v>1708.73</v>
      </c>
      <c r="S1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1910.5484931607039</v>
      </c>
    </row>
    <row r="147" spans="1:19" customFormat="1" x14ac:dyDescent="0.2">
      <c r="A147" s="1" t="s">
        <v>13</v>
      </c>
      <c r="B147" s="1" t="s">
        <v>2</v>
      </c>
      <c r="C147" s="1" t="s">
        <v>3</v>
      </c>
      <c r="D147" s="49">
        <v>0.04</v>
      </c>
      <c r="E147" s="49">
        <v>90.97</v>
      </c>
      <c r="F147" s="49">
        <v>28</v>
      </c>
      <c r="G147" s="49">
        <v>0.38</v>
      </c>
      <c r="H147" s="49">
        <v>-173.09520000000001</v>
      </c>
      <c r="I147" s="52">
        <f>IF(Table2[[#This Row],[Order Priority]]=Introduction!$B$42,1,0)</f>
        <v>0</v>
      </c>
      <c r="J147" s="52">
        <f>IF(Table2[[#This Row],[Order Priority]]=Introduction!$B$43,1,0)</f>
        <v>1</v>
      </c>
      <c r="K147" s="52">
        <f>IF(Table2[[#This Row],[Order Priority]]=Introduction!$B$44,1,0)</f>
        <v>0</v>
      </c>
      <c r="L147" s="52">
        <f>IF(Table2[[#This Row],[Order Priority]]=Introduction!$B$45,1,0)</f>
        <v>0</v>
      </c>
      <c r="M147" s="52">
        <f>IF(Table2[[#This Row],[Ship Mode]]=Introduction!$C$42,1,0)</f>
        <v>1</v>
      </c>
      <c r="N147" s="51">
        <f>IF(Table2[[#This Row],[Ship Mode]]=Introduction!$C$44,1,0)</f>
        <v>0</v>
      </c>
      <c r="O147" s="51">
        <f>IF(Table2[[#This Row],[Customer Segment]]=Introduction!$D$45,1,0)</f>
        <v>1</v>
      </c>
      <c r="P147" s="51">
        <f>IF(Table2[[#This Row],[Customer Segment]]=Introduction!$D$42,1,0)</f>
        <v>0</v>
      </c>
      <c r="Q147" s="51">
        <f>IF(Table2[[#This Row],[Customer Segment]]=Introduction!$D$44,1,0)</f>
        <v>0</v>
      </c>
      <c r="R147" s="41">
        <v>573.30999999999995</v>
      </c>
      <c r="S1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48" spans="1:19" customFormat="1" x14ac:dyDescent="0.2">
      <c r="A148" s="1" t="s">
        <v>13</v>
      </c>
      <c r="B148" s="1" t="s">
        <v>14</v>
      </c>
      <c r="C148" s="1" t="s">
        <v>3</v>
      </c>
      <c r="D148" s="47">
        <v>7.0000000000000007E-2</v>
      </c>
      <c r="E148" s="47">
        <v>20.34</v>
      </c>
      <c r="F148" s="47">
        <v>35</v>
      </c>
      <c r="G148" s="47">
        <v>0.84</v>
      </c>
      <c r="H148" s="47">
        <v>-96.16</v>
      </c>
      <c r="I148" s="52">
        <f>IF(Table2[[#This Row],[Order Priority]]=Introduction!$B$42,1,0)</f>
        <v>0</v>
      </c>
      <c r="J148" s="52">
        <f>IF(Table2[[#This Row],[Order Priority]]=Introduction!$B$43,1,0)</f>
        <v>1</v>
      </c>
      <c r="K148" s="52">
        <f>IF(Table2[[#This Row],[Order Priority]]=Introduction!$B$44,1,0)</f>
        <v>0</v>
      </c>
      <c r="L148" s="52">
        <f>IF(Table2[[#This Row],[Order Priority]]=Introduction!$B$45,1,0)</f>
        <v>0</v>
      </c>
      <c r="M148" s="52">
        <f>IF(Table2[[#This Row],[Ship Mode]]=Introduction!$C$42,1,0)</f>
        <v>0</v>
      </c>
      <c r="N148" s="51">
        <f>IF(Table2[[#This Row],[Ship Mode]]=Introduction!$C$44,1,0)</f>
        <v>1</v>
      </c>
      <c r="O148" s="51">
        <f>IF(Table2[[#This Row],[Customer Segment]]=Introduction!$D$45,1,0)</f>
        <v>1</v>
      </c>
      <c r="P148" s="51">
        <f>IF(Table2[[#This Row],[Customer Segment]]=Introduction!$D$42,1,0)</f>
        <v>0</v>
      </c>
      <c r="Q148" s="51">
        <f>IF(Table2[[#This Row],[Customer Segment]]=Introduction!$D$44,1,0)</f>
        <v>0</v>
      </c>
      <c r="R148" s="44">
        <v>140.22999999999999</v>
      </c>
      <c r="S1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49" spans="1:19" customFormat="1" x14ac:dyDescent="0.2">
      <c r="A149" s="1" t="s">
        <v>13</v>
      </c>
      <c r="B149" s="1" t="s">
        <v>2</v>
      </c>
      <c r="C149" s="1" t="s">
        <v>3</v>
      </c>
      <c r="D149" s="49">
        <v>0.04</v>
      </c>
      <c r="E149" s="49">
        <v>90.97</v>
      </c>
      <c r="F149" s="49">
        <v>28</v>
      </c>
      <c r="G149" s="49">
        <v>0.38</v>
      </c>
      <c r="H149" s="49">
        <v>-173.09520000000001</v>
      </c>
      <c r="I149" s="52">
        <f>IF(Table2[[#This Row],[Order Priority]]=Introduction!$B$42,1,0)</f>
        <v>0</v>
      </c>
      <c r="J149" s="52">
        <f>IF(Table2[[#This Row],[Order Priority]]=Introduction!$B$43,1,0)</f>
        <v>1</v>
      </c>
      <c r="K149" s="52">
        <f>IF(Table2[[#This Row],[Order Priority]]=Introduction!$B$44,1,0)</f>
        <v>0</v>
      </c>
      <c r="L149" s="52">
        <f>IF(Table2[[#This Row],[Order Priority]]=Introduction!$B$45,1,0)</f>
        <v>0</v>
      </c>
      <c r="M149" s="52">
        <f>IF(Table2[[#This Row],[Ship Mode]]=Introduction!$C$42,1,0)</f>
        <v>1</v>
      </c>
      <c r="N149" s="51">
        <f>IF(Table2[[#This Row],[Ship Mode]]=Introduction!$C$44,1,0)</f>
        <v>0</v>
      </c>
      <c r="O149" s="51">
        <f>IF(Table2[[#This Row],[Customer Segment]]=Introduction!$D$45,1,0)</f>
        <v>1</v>
      </c>
      <c r="P149" s="51">
        <f>IF(Table2[[#This Row],[Customer Segment]]=Introduction!$D$42,1,0)</f>
        <v>0</v>
      </c>
      <c r="Q149" s="51">
        <f>IF(Table2[[#This Row],[Customer Segment]]=Introduction!$D$44,1,0)</f>
        <v>0</v>
      </c>
      <c r="R149" s="41">
        <v>191.1</v>
      </c>
      <c r="S1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992.96657913371155</v>
      </c>
    </row>
    <row r="150" spans="1:19" customFormat="1" x14ac:dyDescent="0.2">
      <c r="A150" s="1" t="s">
        <v>13</v>
      </c>
      <c r="B150" s="1" t="s">
        <v>14</v>
      </c>
      <c r="C150" s="1" t="s">
        <v>3</v>
      </c>
      <c r="D150" s="47">
        <v>7.0000000000000007E-2</v>
      </c>
      <c r="E150" s="47">
        <v>20.34</v>
      </c>
      <c r="F150" s="47">
        <v>35</v>
      </c>
      <c r="G150" s="47">
        <v>0.84</v>
      </c>
      <c r="H150" s="47">
        <v>-96.16</v>
      </c>
      <c r="I150" s="52">
        <f>IF(Table2[[#This Row],[Order Priority]]=Introduction!$B$42,1,0)</f>
        <v>0</v>
      </c>
      <c r="J150" s="52">
        <f>IF(Table2[[#This Row],[Order Priority]]=Introduction!$B$43,1,0)</f>
        <v>1</v>
      </c>
      <c r="K150" s="52">
        <f>IF(Table2[[#This Row],[Order Priority]]=Introduction!$B$44,1,0)</f>
        <v>0</v>
      </c>
      <c r="L150" s="52">
        <f>IF(Table2[[#This Row],[Order Priority]]=Introduction!$B$45,1,0)</f>
        <v>0</v>
      </c>
      <c r="M150" s="52">
        <f>IF(Table2[[#This Row],[Ship Mode]]=Introduction!$C$42,1,0)</f>
        <v>0</v>
      </c>
      <c r="N150" s="51">
        <f>IF(Table2[[#This Row],[Ship Mode]]=Introduction!$C$44,1,0)</f>
        <v>1</v>
      </c>
      <c r="O150" s="51">
        <f>IF(Table2[[#This Row],[Customer Segment]]=Introduction!$D$45,1,0)</f>
        <v>1</v>
      </c>
      <c r="P150" s="51">
        <f>IF(Table2[[#This Row],[Customer Segment]]=Introduction!$D$42,1,0)</f>
        <v>0</v>
      </c>
      <c r="Q150" s="51">
        <f>IF(Table2[[#This Row],[Customer Segment]]=Introduction!$D$44,1,0)</f>
        <v>0</v>
      </c>
      <c r="R150" s="44">
        <v>28.05</v>
      </c>
      <c r="S1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1210.0164487586919</v>
      </c>
    </row>
    <row r="151" spans="1:19" customFormat="1" x14ac:dyDescent="0.2">
      <c r="A151" s="1" t="s">
        <v>13</v>
      </c>
      <c r="B151" s="1" t="s">
        <v>63</v>
      </c>
      <c r="C151" s="1" t="s">
        <v>47</v>
      </c>
      <c r="D151" s="49">
        <v>0.04</v>
      </c>
      <c r="E151" s="49">
        <v>136.97999999999999</v>
      </c>
      <c r="F151" s="49">
        <v>24.49</v>
      </c>
      <c r="G151" s="49">
        <v>0.59</v>
      </c>
      <c r="H151" s="49">
        <v>1127.5497</v>
      </c>
      <c r="I151" s="52">
        <f>IF(Table2[[#This Row],[Order Priority]]=Introduction!$B$42,1,0)</f>
        <v>0</v>
      </c>
      <c r="J151" s="52">
        <f>IF(Table2[[#This Row],[Order Priority]]=Introduction!$B$43,1,0)</f>
        <v>1</v>
      </c>
      <c r="K151" s="52">
        <f>IF(Table2[[#This Row],[Order Priority]]=Introduction!$B$44,1,0)</f>
        <v>0</v>
      </c>
      <c r="L151" s="52">
        <f>IF(Table2[[#This Row],[Order Priority]]=Introduction!$B$45,1,0)</f>
        <v>0</v>
      </c>
      <c r="M151" s="52">
        <f>IF(Table2[[#This Row],[Ship Mode]]=Introduction!$C$42,1,0)</f>
        <v>0</v>
      </c>
      <c r="N151" s="51">
        <f>IF(Table2[[#This Row],[Ship Mode]]=Introduction!$C$44,1,0)</f>
        <v>0</v>
      </c>
      <c r="O151" s="51">
        <f>IF(Table2[[#This Row],[Customer Segment]]=Introduction!$D$45,1,0)</f>
        <v>0</v>
      </c>
      <c r="P151" s="51">
        <f>IF(Table2[[#This Row],[Customer Segment]]=Introduction!$D$42,1,0)</f>
        <v>0</v>
      </c>
      <c r="Q151" s="51">
        <f>IF(Table2[[#This Row],[Customer Segment]]=Introduction!$D$44,1,0)</f>
        <v>1</v>
      </c>
      <c r="R151" s="41">
        <v>1634.13</v>
      </c>
      <c r="S1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2307.3797718985361</v>
      </c>
    </row>
    <row r="152" spans="1:19" customFormat="1" x14ac:dyDescent="0.2">
      <c r="A152" s="1" t="s">
        <v>23</v>
      </c>
      <c r="B152" s="1" t="s">
        <v>14</v>
      </c>
      <c r="C152" s="1" t="s">
        <v>3</v>
      </c>
      <c r="D152" s="47">
        <v>0.04</v>
      </c>
      <c r="E152" s="47">
        <v>6.24</v>
      </c>
      <c r="F152" s="47">
        <v>5.22</v>
      </c>
      <c r="G152" s="47">
        <v>0.6</v>
      </c>
      <c r="H152" s="47">
        <v>4.3808999999999996</v>
      </c>
      <c r="I152" s="52">
        <f>IF(Table2[[#This Row],[Order Priority]]=Introduction!$B$42,1,0)</f>
        <v>0</v>
      </c>
      <c r="J152" s="52">
        <f>IF(Table2[[#This Row],[Order Priority]]=Introduction!$B$43,1,0)</f>
        <v>0</v>
      </c>
      <c r="K152" s="52">
        <f>IF(Table2[[#This Row],[Order Priority]]=Introduction!$B$44,1,0)</f>
        <v>1</v>
      </c>
      <c r="L152" s="52">
        <f>IF(Table2[[#This Row],[Order Priority]]=Introduction!$B$45,1,0)</f>
        <v>0</v>
      </c>
      <c r="M152" s="52">
        <f>IF(Table2[[#This Row],[Ship Mode]]=Introduction!$C$42,1,0)</f>
        <v>0</v>
      </c>
      <c r="N152" s="51">
        <f>IF(Table2[[#This Row],[Ship Mode]]=Introduction!$C$44,1,0)</f>
        <v>1</v>
      </c>
      <c r="O152" s="51">
        <f>IF(Table2[[#This Row],[Customer Segment]]=Introduction!$D$45,1,0)</f>
        <v>1</v>
      </c>
      <c r="P152" s="51">
        <f>IF(Table2[[#This Row],[Customer Segment]]=Introduction!$D$42,1,0)</f>
        <v>0</v>
      </c>
      <c r="Q152" s="51">
        <f>IF(Table2[[#This Row],[Customer Segment]]=Introduction!$D$44,1,0)</f>
        <v>0</v>
      </c>
      <c r="R152" s="44">
        <v>80.23</v>
      </c>
      <c r="S1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348.2932695578117</v>
      </c>
    </row>
    <row r="153" spans="1:19" customFormat="1" x14ac:dyDescent="0.2">
      <c r="A153" s="1" t="s">
        <v>23</v>
      </c>
      <c r="B153" s="1" t="s">
        <v>2</v>
      </c>
      <c r="C153" s="1" t="s">
        <v>3</v>
      </c>
      <c r="D153" s="49">
        <v>0.09</v>
      </c>
      <c r="E153" s="49">
        <v>260.98</v>
      </c>
      <c r="F153" s="49">
        <v>41.91</v>
      </c>
      <c r="G153" s="49">
        <v>0.59</v>
      </c>
      <c r="H153" s="49">
        <v>-100.744</v>
      </c>
      <c r="I153" s="52">
        <f>IF(Table2[[#This Row],[Order Priority]]=Introduction!$B$42,1,0)</f>
        <v>0</v>
      </c>
      <c r="J153" s="52">
        <f>IF(Table2[[#This Row],[Order Priority]]=Introduction!$B$43,1,0)</f>
        <v>0</v>
      </c>
      <c r="K153" s="52">
        <f>IF(Table2[[#This Row],[Order Priority]]=Introduction!$B$44,1,0)</f>
        <v>1</v>
      </c>
      <c r="L153" s="52">
        <f>IF(Table2[[#This Row],[Order Priority]]=Introduction!$B$45,1,0)</f>
        <v>0</v>
      </c>
      <c r="M153" s="52">
        <f>IF(Table2[[#This Row],[Ship Mode]]=Introduction!$C$42,1,0)</f>
        <v>1</v>
      </c>
      <c r="N153" s="51">
        <f>IF(Table2[[#This Row],[Ship Mode]]=Introduction!$C$44,1,0)</f>
        <v>0</v>
      </c>
      <c r="O153" s="51">
        <f>IF(Table2[[#This Row],[Customer Segment]]=Introduction!$D$45,1,0)</f>
        <v>1</v>
      </c>
      <c r="P153" s="51">
        <f>IF(Table2[[#This Row],[Customer Segment]]=Introduction!$D$42,1,0)</f>
        <v>0</v>
      </c>
      <c r="Q153" s="51">
        <f>IF(Table2[[#This Row],[Customer Segment]]=Introduction!$D$44,1,0)</f>
        <v>0</v>
      </c>
      <c r="R153" s="41">
        <v>2044.9</v>
      </c>
      <c r="S1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2207.9539943786704</v>
      </c>
    </row>
    <row r="154" spans="1:19" customFormat="1" x14ac:dyDescent="0.2">
      <c r="A154" s="1" t="s">
        <v>23</v>
      </c>
      <c r="B154" s="1" t="s">
        <v>2</v>
      </c>
      <c r="C154" s="1" t="s">
        <v>47</v>
      </c>
      <c r="D154" s="47">
        <v>0.05</v>
      </c>
      <c r="E154" s="47">
        <v>350.99</v>
      </c>
      <c r="F154" s="47">
        <v>39</v>
      </c>
      <c r="G154" s="47">
        <v>0.55000000000000004</v>
      </c>
      <c r="H154" s="47">
        <v>451.28039999999999</v>
      </c>
      <c r="I154" s="52">
        <f>IF(Table2[[#This Row],[Order Priority]]=Introduction!$B$42,1,0)</f>
        <v>0</v>
      </c>
      <c r="J154" s="52">
        <f>IF(Table2[[#This Row],[Order Priority]]=Introduction!$B$43,1,0)</f>
        <v>0</v>
      </c>
      <c r="K154" s="52">
        <f>IF(Table2[[#This Row],[Order Priority]]=Introduction!$B$44,1,0)</f>
        <v>1</v>
      </c>
      <c r="L154" s="52">
        <f>IF(Table2[[#This Row],[Order Priority]]=Introduction!$B$45,1,0)</f>
        <v>0</v>
      </c>
      <c r="M154" s="52">
        <f>IF(Table2[[#This Row],[Ship Mode]]=Introduction!$C$42,1,0)</f>
        <v>1</v>
      </c>
      <c r="N154" s="51">
        <f>IF(Table2[[#This Row],[Ship Mode]]=Introduction!$C$44,1,0)</f>
        <v>0</v>
      </c>
      <c r="O154" s="51">
        <f>IF(Table2[[#This Row],[Customer Segment]]=Introduction!$D$45,1,0)</f>
        <v>0</v>
      </c>
      <c r="P154" s="51">
        <f>IF(Table2[[#This Row],[Customer Segment]]=Introduction!$D$42,1,0)</f>
        <v>0</v>
      </c>
      <c r="Q154" s="51">
        <f>IF(Table2[[#This Row],[Customer Segment]]=Introduction!$D$44,1,0)</f>
        <v>1</v>
      </c>
      <c r="R154" s="44">
        <v>1020.08</v>
      </c>
      <c r="S1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3007.4897357381979</v>
      </c>
    </row>
    <row r="155" spans="1:19" customFormat="1" x14ac:dyDescent="0.2">
      <c r="A155" s="1" t="s">
        <v>23</v>
      </c>
      <c r="B155" s="1" t="s">
        <v>14</v>
      </c>
      <c r="C155" s="1" t="s">
        <v>47</v>
      </c>
      <c r="D155" s="49">
        <v>0</v>
      </c>
      <c r="E155" s="49">
        <v>8.74</v>
      </c>
      <c r="F155" s="49">
        <v>1.39</v>
      </c>
      <c r="G155" s="49">
        <v>0.38</v>
      </c>
      <c r="H155" s="49">
        <v>44.988</v>
      </c>
      <c r="I155" s="52">
        <f>IF(Table2[[#This Row],[Order Priority]]=Introduction!$B$42,1,0)</f>
        <v>0</v>
      </c>
      <c r="J155" s="52">
        <f>IF(Table2[[#This Row],[Order Priority]]=Introduction!$B$43,1,0)</f>
        <v>0</v>
      </c>
      <c r="K155" s="52">
        <f>IF(Table2[[#This Row],[Order Priority]]=Introduction!$B$44,1,0)</f>
        <v>1</v>
      </c>
      <c r="L155" s="52">
        <f>IF(Table2[[#This Row],[Order Priority]]=Introduction!$B$45,1,0)</f>
        <v>0</v>
      </c>
      <c r="M155" s="52">
        <f>IF(Table2[[#This Row],[Ship Mode]]=Introduction!$C$42,1,0)</f>
        <v>0</v>
      </c>
      <c r="N155" s="51">
        <f>IF(Table2[[#This Row],[Ship Mode]]=Introduction!$C$44,1,0)</f>
        <v>1</v>
      </c>
      <c r="O155" s="51">
        <f>IF(Table2[[#This Row],[Customer Segment]]=Introduction!$D$45,1,0)</f>
        <v>0</v>
      </c>
      <c r="P155" s="51">
        <f>IF(Table2[[#This Row],[Customer Segment]]=Introduction!$D$42,1,0)</f>
        <v>0</v>
      </c>
      <c r="Q155" s="51">
        <f>IF(Table2[[#This Row],[Customer Segment]]=Introduction!$D$44,1,0)</f>
        <v>1</v>
      </c>
      <c r="R155" s="41">
        <v>65.2</v>
      </c>
      <c r="S1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174.89905115678772</v>
      </c>
    </row>
    <row r="156" spans="1:19" customFormat="1" x14ac:dyDescent="0.2">
      <c r="A156" s="1" t="s">
        <v>23</v>
      </c>
      <c r="B156" s="1" t="s">
        <v>14</v>
      </c>
      <c r="C156" s="1" t="s">
        <v>47</v>
      </c>
      <c r="D156" s="47">
        <v>0.02</v>
      </c>
      <c r="E156" s="47">
        <v>1.98</v>
      </c>
      <c r="F156" s="47">
        <v>0.7</v>
      </c>
      <c r="G156" s="47">
        <v>0.83</v>
      </c>
      <c r="H156" s="47">
        <v>-20.732800000000001</v>
      </c>
      <c r="I156" s="52">
        <f>IF(Table2[[#This Row],[Order Priority]]=Introduction!$B$42,1,0)</f>
        <v>0</v>
      </c>
      <c r="J156" s="52">
        <f>IF(Table2[[#This Row],[Order Priority]]=Introduction!$B$43,1,0)</f>
        <v>0</v>
      </c>
      <c r="K156" s="52">
        <f>IF(Table2[[#This Row],[Order Priority]]=Introduction!$B$44,1,0)</f>
        <v>1</v>
      </c>
      <c r="L156" s="52">
        <f>IF(Table2[[#This Row],[Order Priority]]=Introduction!$B$45,1,0)</f>
        <v>0</v>
      </c>
      <c r="M156" s="52">
        <f>IF(Table2[[#This Row],[Ship Mode]]=Introduction!$C$42,1,0)</f>
        <v>0</v>
      </c>
      <c r="N156" s="51">
        <f>IF(Table2[[#This Row],[Ship Mode]]=Introduction!$C$44,1,0)</f>
        <v>1</v>
      </c>
      <c r="O156" s="51">
        <f>IF(Table2[[#This Row],[Customer Segment]]=Introduction!$D$45,1,0)</f>
        <v>0</v>
      </c>
      <c r="P156" s="51">
        <f>IF(Table2[[#This Row],[Customer Segment]]=Introduction!$D$42,1,0)</f>
        <v>0</v>
      </c>
      <c r="Q156" s="51">
        <f>IF(Table2[[#This Row],[Customer Segment]]=Introduction!$D$44,1,0)</f>
        <v>1</v>
      </c>
      <c r="R156" s="44">
        <v>22.59</v>
      </c>
      <c r="S1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428.16380703714913</v>
      </c>
    </row>
    <row r="157" spans="1:19" customFormat="1" x14ac:dyDescent="0.2">
      <c r="A157" s="1" t="s">
        <v>23</v>
      </c>
      <c r="B157" s="1" t="s">
        <v>14</v>
      </c>
      <c r="C157" s="1" t="s">
        <v>70</v>
      </c>
      <c r="D157" s="49">
        <v>0.01</v>
      </c>
      <c r="E157" s="49">
        <v>29.89</v>
      </c>
      <c r="F157" s="49">
        <v>1.99</v>
      </c>
      <c r="G157" s="49">
        <v>0.5</v>
      </c>
      <c r="H157" s="49">
        <v>-74.64</v>
      </c>
      <c r="I157" s="52">
        <f>IF(Table2[[#This Row],[Order Priority]]=Introduction!$B$42,1,0)</f>
        <v>0</v>
      </c>
      <c r="J157" s="52">
        <f>IF(Table2[[#This Row],[Order Priority]]=Introduction!$B$43,1,0)</f>
        <v>0</v>
      </c>
      <c r="K157" s="52">
        <f>IF(Table2[[#This Row],[Order Priority]]=Introduction!$B$44,1,0)</f>
        <v>1</v>
      </c>
      <c r="L157" s="52">
        <f>IF(Table2[[#This Row],[Order Priority]]=Introduction!$B$45,1,0)</f>
        <v>0</v>
      </c>
      <c r="M157" s="52">
        <f>IF(Table2[[#This Row],[Ship Mode]]=Introduction!$C$42,1,0)</f>
        <v>0</v>
      </c>
      <c r="N157" s="51">
        <f>IF(Table2[[#This Row],[Ship Mode]]=Introduction!$C$44,1,0)</f>
        <v>1</v>
      </c>
      <c r="O157" s="51">
        <f>IF(Table2[[#This Row],[Customer Segment]]=Introduction!$D$45,1,0)</f>
        <v>0</v>
      </c>
      <c r="P157" s="51">
        <f>IF(Table2[[#This Row],[Customer Segment]]=Introduction!$D$42,1,0)</f>
        <v>0</v>
      </c>
      <c r="Q157" s="51">
        <f>IF(Table2[[#This Row],[Customer Segment]]=Introduction!$D$44,1,0)</f>
        <v>0</v>
      </c>
      <c r="R157" s="41">
        <v>31.96</v>
      </c>
      <c r="S1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197.94173058508667</v>
      </c>
    </row>
    <row r="158" spans="1:19" customFormat="1" x14ac:dyDescent="0.2">
      <c r="A158" s="1" t="s">
        <v>92</v>
      </c>
      <c r="B158" s="1" t="s">
        <v>14</v>
      </c>
      <c r="C158" s="1" t="s">
        <v>15</v>
      </c>
      <c r="D158" s="47">
        <v>0.1</v>
      </c>
      <c r="E158" s="47">
        <v>40.98</v>
      </c>
      <c r="F158" s="47">
        <v>6.5</v>
      </c>
      <c r="G158" s="47">
        <v>0.74</v>
      </c>
      <c r="H158" s="47">
        <v>66.852000000000004</v>
      </c>
      <c r="I158" s="52">
        <f>IF(Table2[[#This Row],[Order Priority]]=Introduction!$B$42,1,0)</f>
        <v>0</v>
      </c>
      <c r="J158" s="52">
        <f>IF(Table2[[#This Row],[Order Priority]]=Introduction!$B$43,1,0)</f>
        <v>0</v>
      </c>
      <c r="K158" s="52">
        <f>IF(Table2[[#This Row],[Order Priority]]=Introduction!$B$44,1,0)</f>
        <v>0</v>
      </c>
      <c r="L158" s="52">
        <f>IF(Table2[[#This Row],[Order Priority]]=Introduction!$B$45,1,0)</f>
        <v>1</v>
      </c>
      <c r="M158" s="52">
        <f>IF(Table2[[#This Row],[Ship Mode]]=Introduction!$C$42,1,0)</f>
        <v>0</v>
      </c>
      <c r="N158" s="51">
        <f>IF(Table2[[#This Row],[Ship Mode]]=Introduction!$C$44,1,0)</f>
        <v>1</v>
      </c>
      <c r="O158" s="51">
        <f>IF(Table2[[#This Row],[Customer Segment]]=Introduction!$D$45,1,0)</f>
        <v>0</v>
      </c>
      <c r="P158" s="51">
        <f>IF(Table2[[#This Row],[Customer Segment]]=Introduction!$D$42,1,0)</f>
        <v>1</v>
      </c>
      <c r="Q158" s="51">
        <f>IF(Table2[[#This Row],[Customer Segment]]=Introduction!$D$44,1,0)</f>
        <v>0</v>
      </c>
      <c r="R158" s="44">
        <v>120.34</v>
      </c>
      <c r="S1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546.30122106644353</v>
      </c>
    </row>
    <row r="159" spans="1:19" customFormat="1" x14ac:dyDescent="0.2">
      <c r="A159" s="1" t="s">
        <v>46</v>
      </c>
      <c r="B159" s="1" t="s">
        <v>14</v>
      </c>
      <c r="C159" s="1" t="s">
        <v>70</v>
      </c>
      <c r="D159" s="49">
        <v>0.09</v>
      </c>
      <c r="E159" s="49">
        <v>27.75</v>
      </c>
      <c r="F159" s="49">
        <v>19.989999999999998</v>
      </c>
      <c r="G159" s="49">
        <v>0.67</v>
      </c>
      <c r="H159" s="49">
        <v>-224.64400000000001</v>
      </c>
      <c r="I159" s="52">
        <f>IF(Table2[[#This Row],[Order Priority]]=Introduction!$B$42,1,0)</f>
        <v>0</v>
      </c>
      <c r="J159" s="52">
        <f>IF(Table2[[#This Row],[Order Priority]]=Introduction!$B$43,1,0)</f>
        <v>0</v>
      </c>
      <c r="K159" s="52">
        <f>IF(Table2[[#This Row],[Order Priority]]=Introduction!$B$44,1,0)</f>
        <v>0</v>
      </c>
      <c r="L159" s="52">
        <f>IF(Table2[[#This Row],[Order Priority]]=Introduction!$B$45,1,0)</f>
        <v>0</v>
      </c>
      <c r="M159" s="52">
        <f>IF(Table2[[#This Row],[Ship Mode]]=Introduction!$C$42,1,0)</f>
        <v>0</v>
      </c>
      <c r="N159" s="51">
        <f>IF(Table2[[#This Row],[Ship Mode]]=Introduction!$C$44,1,0)</f>
        <v>1</v>
      </c>
      <c r="O159" s="51">
        <f>IF(Table2[[#This Row],[Customer Segment]]=Introduction!$D$45,1,0)</f>
        <v>0</v>
      </c>
      <c r="P159" s="51">
        <f>IF(Table2[[#This Row],[Customer Segment]]=Introduction!$D$42,1,0)</f>
        <v>0</v>
      </c>
      <c r="Q159" s="51">
        <f>IF(Table2[[#This Row],[Customer Segment]]=Introduction!$D$44,1,0)</f>
        <v>0</v>
      </c>
      <c r="R159" s="41">
        <v>257.52</v>
      </c>
      <c r="S1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744.83202361248516</v>
      </c>
    </row>
    <row r="160" spans="1:19" customFormat="1" x14ac:dyDescent="0.2">
      <c r="A160" s="1" t="s">
        <v>46</v>
      </c>
      <c r="B160" s="1" t="s">
        <v>14</v>
      </c>
      <c r="C160" s="1" t="s">
        <v>47</v>
      </c>
      <c r="D160" s="47">
        <v>7.0000000000000007E-2</v>
      </c>
      <c r="E160" s="47">
        <v>65.989999999999995</v>
      </c>
      <c r="F160" s="47">
        <v>8.8000000000000007</v>
      </c>
      <c r="G160" s="47">
        <v>0.57999999999999996</v>
      </c>
      <c r="H160" s="47">
        <v>109.836</v>
      </c>
      <c r="I160" s="52">
        <f>IF(Table2[[#This Row],[Order Priority]]=Introduction!$B$42,1,0)</f>
        <v>0</v>
      </c>
      <c r="J160" s="52">
        <f>IF(Table2[[#This Row],[Order Priority]]=Introduction!$B$43,1,0)</f>
        <v>0</v>
      </c>
      <c r="K160" s="52">
        <f>IF(Table2[[#This Row],[Order Priority]]=Introduction!$B$44,1,0)</f>
        <v>0</v>
      </c>
      <c r="L160" s="52">
        <f>IF(Table2[[#This Row],[Order Priority]]=Introduction!$B$45,1,0)</f>
        <v>0</v>
      </c>
      <c r="M160" s="52">
        <f>IF(Table2[[#This Row],[Ship Mode]]=Introduction!$C$42,1,0)</f>
        <v>0</v>
      </c>
      <c r="N160" s="51">
        <f>IF(Table2[[#This Row],[Ship Mode]]=Introduction!$C$44,1,0)</f>
        <v>1</v>
      </c>
      <c r="O160" s="51">
        <f>IF(Table2[[#This Row],[Customer Segment]]=Introduction!$D$45,1,0)</f>
        <v>0</v>
      </c>
      <c r="P160" s="51">
        <f>IF(Table2[[#This Row],[Customer Segment]]=Introduction!$D$42,1,0)</f>
        <v>0</v>
      </c>
      <c r="Q160" s="51">
        <f>IF(Table2[[#This Row],[Customer Segment]]=Introduction!$D$44,1,0)</f>
        <v>1</v>
      </c>
      <c r="R160" s="44">
        <v>471.66</v>
      </c>
      <c r="S1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1" spans="1:19" customFormat="1" x14ac:dyDescent="0.2">
      <c r="A161" s="1" t="s">
        <v>46</v>
      </c>
      <c r="B161" s="1" t="s">
        <v>63</v>
      </c>
      <c r="C161" s="1" t="s">
        <v>47</v>
      </c>
      <c r="D161" s="49">
        <v>0</v>
      </c>
      <c r="E161" s="49">
        <v>10.01</v>
      </c>
      <c r="F161" s="49">
        <v>1.99</v>
      </c>
      <c r="G161" s="49">
        <v>0.41</v>
      </c>
      <c r="H161" s="49">
        <v>82.703400000000002</v>
      </c>
      <c r="I161" s="52">
        <f>IF(Table2[[#This Row],[Order Priority]]=Introduction!$B$42,1,0)</f>
        <v>0</v>
      </c>
      <c r="J161" s="52">
        <f>IF(Table2[[#This Row],[Order Priority]]=Introduction!$B$43,1,0)</f>
        <v>0</v>
      </c>
      <c r="K161" s="52">
        <f>IF(Table2[[#This Row],[Order Priority]]=Introduction!$B$44,1,0)</f>
        <v>0</v>
      </c>
      <c r="L161" s="52">
        <f>IF(Table2[[#This Row],[Order Priority]]=Introduction!$B$45,1,0)</f>
        <v>0</v>
      </c>
      <c r="M161" s="52">
        <f>IF(Table2[[#This Row],[Ship Mode]]=Introduction!$C$42,1,0)</f>
        <v>0</v>
      </c>
      <c r="N161" s="51">
        <f>IF(Table2[[#This Row],[Ship Mode]]=Introduction!$C$44,1,0)</f>
        <v>0</v>
      </c>
      <c r="O161" s="51">
        <f>IF(Table2[[#This Row],[Customer Segment]]=Introduction!$D$45,1,0)</f>
        <v>0</v>
      </c>
      <c r="P161" s="51">
        <f>IF(Table2[[#This Row],[Customer Segment]]=Introduction!$D$42,1,0)</f>
        <v>0</v>
      </c>
      <c r="Q161" s="51">
        <f>IF(Table2[[#This Row],[Customer Segment]]=Introduction!$D$44,1,0)</f>
        <v>1</v>
      </c>
      <c r="R161" s="41">
        <v>119.86</v>
      </c>
      <c r="S1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298.06384859984257</v>
      </c>
    </row>
    <row r="162" spans="1:19" customFormat="1" x14ac:dyDescent="0.2">
      <c r="A162" s="1" t="s">
        <v>46</v>
      </c>
      <c r="B162" s="1" t="s">
        <v>14</v>
      </c>
      <c r="C162" s="1" t="s">
        <v>47</v>
      </c>
      <c r="D162" s="47">
        <v>7.0000000000000007E-2</v>
      </c>
      <c r="E162" s="47">
        <v>65.989999999999995</v>
      </c>
      <c r="F162" s="47">
        <v>8.8000000000000007</v>
      </c>
      <c r="G162" s="47">
        <v>0.57999999999999996</v>
      </c>
      <c r="H162" s="47">
        <v>109.836</v>
      </c>
      <c r="I162" s="52">
        <f>IF(Table2[[#This Row],[Order Priority]]=Introduction!$B$42,1,0)</f>
        <v>0</v>
      </c>
      <c r="J162" s="52">
        <f>IF(Table2[[#This Row],[Order Priority]]=Introduction!$B$43,1,0)</f>
        <v>0</v>
      </c>
      <c r="K162" s="52">
        <f>IF(Table2[[#This Row],[Order Priority]]=Introduction!$B$44,1,0)</f>
        <v>0</v>
      </c>
      <c r="L162" s="52">
        <f>IF(Table2[[#This Row],[Order Priority]]=Introduction!$B$45,1,0)</f>
        <v>0</v>
      </c>
      <c r="M162" s="52">
        <f>IF(Table2[[#This Row],[Ship Mode]]=Introduction!$C$42,1,0)</f>
        <v>0</v>
      </c>
      <c r="N162" s="51">
        <f>IF(Table2[[#This Row],[Ship Mode]]=Introduction!$C$44,1,0)</f>
        <v>1</v>
      </c>
      <c r="O162" s="51">
        <f>IF(Table2[[#This Row],[Customer Segment]]=Introduction!$D$45,1,0)</f>
        <v>0</v>
      </c>
      <c r="P162" s="51">
        <f>IF(Table2[[#This Row],[Customer Segment]]=Introduction!$D$42,1,0)</f>
        <v>0</v>
      </c>
      <c r="Q162" s="51">
        <f>IF(Table2[[#This Row],[Customer Segment]]=Introduction!$D$44,1,0)</f>
        <v>1</v>
      </c>
      <c r="R162" s="44">
        <v>1939.03</v>
      </c>
      <c r="S1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866.7258581093555</v>
      </c>
    </row>
    <row r="163" spans="1:19" customFormat="1" x14ac:dyDescent="0.2">
      <c r="A163" s="1" t="s">
        <v>46</v>
      </c>
      <c r="B163" s="1" t="s">
        <v>63</v>
      </c>
      <c r="C163" s="1" t="s">
        <v>47</v>
      </c>
      <c r="D163" s="49">
        <v>0</v>
      </c>
      <c r="E163" s="49">
        <v>10.01</v>
      </c>
      <c r="F163" s="49">
        <v>1.99</v>
      </c>
      <c r="G163" s="49">
        <v>0.41</v>
      </c>
      <c r="H163" s="49">
        <v>128.03</v>
      </c>
      <c r="I163" s="52">
        <f>IF(Table2[[#This Row],[Order Priority]]=Introduction!$B$42,1,0)</f>
        <v>0</v>
      </c>
      <c r="J163" s="52">
        <f>IF(Table2[[#This Row],[Order Priority]]=Introduction!$B$43,1,0)</f>
        <v>0</v>
      </c>
      <c r="K163" s="52">
        <f>IF(Table2[[#This Row],[Order Priority]]=Introduction!$B$44,1,0)</f>
        <v>0</v>
      </c>
      <c r="L163" s="52">
        <f>IF(Table2[[#This Row],[Order Priority]]=Introduction!$B$45,1,0)</f>
        <v>0</v>
      </c>
      <c r="M163" s="52">
        <f>IF(Table2[[#This Row],[Ship Mode]]=Introduction!$C$42,1,0)</f>
        <v>0</v>
      </c>
      <c r="N163" s="51">
        <f>IF(Table2[[#This Row],[Ship Mode]]=Introduction!$C$44,1,0)</f>
        <v>0</v>
      </c>
      <c r="O163" s="51">
        <f>IF(Table2[[#This Row],[Customer Segment]]=Introduction!$D$45,1,0)</f>
        <v>0</v>
      </c>
      <c r="P163" s="51">
        <f>IF(Table2[[#This Row],[Customer Segment]]=Introduction!$D$42,1,0)</f>
        <v>0</v>
      </c>
      <c r="Q163" s="51">
        <f>IF(Table2[[#This Row],[Customer Segment]]=Introduction!$D$44,1,0)</f>
        <v>1</v>
      </c>
      <c r="R163" s="41">
        <v>457.63</v>
      </c>
      <c r="S1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344.47945290797907</v>
      </c>
    </row>
    <row r="164" spans="1:19" customFormat="1" x14ac:dyDescent="0.2">
      <c r="A164" s="1" t="s">
        <v>1</v>
      </c>
      <c r="B164" s="1" t="s">
        <v>14</v>
      </c>
      <c r="C164" s="1" t="s">
        <v>47</v>
      </c>
      <c r="D164" s="47">
        <v>0.06</v>
      </c>
      <c r="E164" s="47">
        <v>2.08</v>
      </c>
      <c r="F164" s="47">
        <v>5.33</v>
      </c>
      <c r="G164" s="47">
        <v>0.43</v>
      </c>
      <c r="H164" s="47">
        <v>-82.559200000000004</v>
      </c>
      <c r="I164" s="52">
        <f>IF(Table2[[#This Row],[Order Priority]]=Introduction!$B$42,1,0)</f>
        <v>1</v>
      </c>
      <c r="J164" s="52">
        <f>IF(Table2[[#This Row],[Order Priority]]=Introduction!$B$43,1,0)</f>
        <v>0</v>
      </c>
      <c r="K164" s="52">
        <f>IF(Table2[[#This Row],[Order Priority]]=Introduction!$B$44,1,0)</f>
        <v>0</v>
      </c>
      <c r="L164" s="52">
        <f>IF(Table2[[#This Row],[Order Priority]]=Introduction!$B$45,1,0)</f>
        <v>0</v>
      </c>
      <c r="M164" s="52">
        <f>IF(Table2[[#This Row],[Ship Mode]]=Introduction!$C$42,1,0)</f>
        <v>0</v>
      </c>
      <c r="N164" s="51">
        <f>IF(Table2[[#This Row],[Ship Mode]]=Introduction!$C$44,1,0)</f>
        <v>1</v>
      </c>
      <c r="O164" s="51">
        <f>IF(Table2[[#This Row],[Customer Segment]]=Introduction!$D$45,1,0)</f>
        <v>0</v>
      </c>
      <c r="P164" s="51">
        <f>IF(Table2[[#This Row],[Customer Segment]]=Introduction!$D$42,1,0)</f>
        <v>0</v>
      </c>
      <c r="Q164" s="51">
        <f>IF(Table2[[#This Row],[Customer Segment]]=Introduction!$D$44,1,0)</f>
        <v>1</v>
      </c>
      <c r="R164" s="44">
        <v>9.23</v>
      </c>
      <c r="S1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344.47126476445203</v>
      </c>
    </row>
    <row r="165" spans="1:19" customFormat="1" x14ac:dyDescent="0.2">
      <c r="A165" s="1" t="s">
        <v>23</v>
      </c>
      <c r="B165" s="1" t="s">
        <v>14</v>
      </c>
      <c r="C165" s="1" t="s">
        <v>70</v>
      </c>
      <c r="D165" s="49">
        <v>0.02</v>
      </c>
      <c r="E165" s="49">
        <v>48.04</v>
      </c>
      <c r="F165" s="49">
        <v>5.09</v>
      </c>
      <c r="G165" s="49">
        <v>0.37</v>
      </c>
      <c r="H165" s="49">
        <v>105.2526</v>
      </c>
      <c r="I165" s="52">
        <f>IF(Table2[[#This Row],[Order Priority]]=Introduction!$B$42,1,0)</f>
        <v>0</v>
      </c>
      <c r="J165" s="52">
        <f>IF(Table2[[#This Row],[Order Priority]]=Introduction!$B$43,1,0)</f>
        <v>0</v>
      </c>
      <c r="K165" s="52">
        <f>IF(Table2[[#This Row],[Order Priority]]=Introduction!$B$44,1,0)</f>
        <v>1</v>
      </c>
      <c r="L165" s="52">
        <f>IF(Table2[[#This Row],[Order Priority]]=Introduction!$B$45,1,0)</f>
        <v>0</v>
      </c>
      <c r="M165" s="52">
        <f>IF(Table2[[#This Row],[Ship Mode]]=Introduction!$C$42,1,0)</f>
        <v>0</v>
      </c>
      <c r="N165" s="51">
        <f>IF(Table2[[#This Row],[Ship Mode]]=Introduction!$C$44,1,0)</f>
        <v>1</v>
      </c>
      <c r="O165" s="51">
        <f>IF(Table2[[#This Row],[Customer Segment]]=Introduction!$D$45,1,0)</f>
        <v>0</v>
      </c>
      <c r="P165" s="51">
        <f>IF(Table2[[#This Row],[Customer Segment]]=Introduction!$D$42,1,0)</f>
        <v>0</v>
      </c>
      <c r="Q165" s="51">
        <f>IF(Table2[[#This Row],[Customer Segment]]=Introduction!$D$44,1,0)</f>
        <v>0</v>
      </c>
      <c r="R165" s="41">
        <v>152.54</v>
      </c>
      <c r="S1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410.04319569979964</v>
      </c>
    </row>
    <row r="166" spans="1:19" customFormat="1" x14ac:dyDescent="0.2">
      <c r="A166" s="1" t="s">
        <v>23</v>
      </c>
      <c r="B166" s="1" t="s">
        <v>14</v>
      </c>
      <c r="C166" s="1" t="s">
        <v>15</v>
      </c>
      <c r="D166" s="47">
        <v>0.06</v>
      </c>
      <c r="E166" s="47">
        <v>7.99</v>
      </c>
      <c r="F166" s="47">
        <v>5.03</v>
      </c>
      <c r="G166" s="47">
        <v>0.6</v>
      </c>
      <c r="H166" s="47">
        <v>-122.133</v>
      </c>
      <c r="I166" s="52">
        <f>IF(Table2[[#This Row],[Order Priority]]=Introduction!$B$42,1,0)</f>
        <v>0</v>
      </c>
      <c r="J166" s="52">
        <f>IF(Table2[[#This Row],[Order Priority]]=Introduction!$B$43,1,0)</f>
        <v>0</v>
      </c>
      <c r="K166" s="52">
        <f>IF(Table2[[#This Row],[Order Priority]]=Introduction!$B$44,1,0)</f>
        <v>1</v>
      </c>
      <c r="L166" s="52">
        <f>IF(Table2[[#This Row],[Order Priority]]=Introduction!$B$45,1,0)</f>
        <v>0</v>
      </c>
      <c r="M166" s="52">
        <f>IF(Table2[[#This Row],[Ship Mode]]=Introduction!$C$42,1,0)</f>
        <v>0</v>
      </c>
      <c r="N166" s="51">
        <f>IF(Table2[[#This Row],[Ship Mode]]=Introduction!$C$44,1,0)</f>
        <v>1</v>
      </c>
      <c r="O166" s="51">
        <f>IF(Table2[[#This Row],[Customer Segment]]=Introduction!$D$45,1,0)</f>
        <v>0</v>
      </c>
      <c r="P166" s="51">
        <f>IF(Table2[[#This Row],[Customer Segment]]=Introduction!$D$42,1,0)</f>
        <v>1</v>
      </c>
      <c r="Q166" s="51">
        <f>IF(Table2[[#This Row],[Customer Segment]]=Introduction!$D$44,1,0)</f>
        <v>0</v>
      </c>
      <c r="R166" s="44">
        <v>65.739999999999995</v>
      </c>
      <c r="S1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185.8554408109143</v>
      </c>
    </row>
    <row r="167" spans="1:19" customFormat="1" x14ac:dyDescent="0.2">
      <c r="A167" s="1" t="s">
        <v>23</v>
      </c>
      <c r="B167" s="1" t="s">
        <v>14</v>
      </c>
      <c r="C167" s="1" t="s">
        <v>70</v>
      </c>
      <c r="D167" s="49">
        <v>0.06</v>
      </c>
      <c r="E167" s="49">
        <v>4.4800000000000004</v>
      </c>
      <c r="F167" s="49">
        <v>49</v>
      </c>
      <c r="G167" s="49">
        <v>0.6</v>
      </c>
      <c r="H167" s="49">
        <v>-566</v>
      </c>
      <c r="I167" s="52">
        <f>IF(Table2[[#This Row],[Order Priority]]=Introduction!$B$42,1,0)</f>
        <v>0</v>
      </c>
      <c r="J167" s="52">
        <f>IF(Table2[[#This Row],[Order Priority]]=Introduction!$B$43,1,0)</f>
        <v>0</v>
      </c>
      <c r="K167" s="52">
        <f>IF(Table2[[#This Row],[Order Priority]]=Introduction!$B$44,1,0)</f>
        <v>1</v>
      </c>
      <c r="L167" s="52">
        <f>IF(Table2[[#This Row],[Order Priority]]=Introduction!$B$45,1,0)</f>
        <v>0</v>
      </c>
      <c r="M167" s="52">
        <f>IF(Table2[[#This Row],[Ship Mode]]=Introduction!$C$42,1,0)</f>
        <v>0</v>
      </c>
      <c r="N167" s="51">
        <f>IF(Table2[[#This Row],[Ship Mode]]=Introduction!$C$44,1,0)</f>
        <v>1</v>
      </c>
      <c r="O167" s="51">
        <f>IF(Table2[[#This Row],[Customer Segment]]=Introduction!$D$45,1,0)</f>
        <v>0</v>
      </c>
      <c r="P167" s="51">
        <f>IF(Table2[[#This Row],[Customer Segment]]=Introduction!$D$42,1,0)</f>
        <v>0</v>
      </c>
      <c r="Q167" s="51">
        <f>IF(Table2[[#This Row],[Customer Segment]]=Introduction!$D$44,1,0)</f>
        <v>0</v>
      </c>
      <c r="R167" s="41">
        <v>32.6</v>
      </c>
      <c r="S1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964.56451293494376</v>
      </c>
    </row>
    <row r="168" spans="1:19" customFormat="1" x14ac:dyDescent="0.2">
      <c r="A168" s="1" t="s">
        <v>23</v>
      </c>
      <c r="B168" s="1" t="s">
        <v>14</v>
      </c>
      <c r="C168" s="1" t="s">
        <v>15</v>
      </c>
      <c r="D168" s="47">
        <v>7.0000000000000007E-2</v>
      </c>
      <c r="E168" s="47">
        <v>5.98</v>
      </c>
      <c r="F168" s="47">
        <v>5.79</v>
      </c>
      <c r="G168" s="47">
        <v>0.36</v>
      </c>
      <c r="H168" s="47">
        <v>-41.972700000000003</v>
      </c>
      <c r="I168" s="52">
        <f>IF(Table2[[#This Row],[Order Priority]]=Introduction!$B$42,1,0)</f>
        <v>0</v>
      </c>
      <c r="J168" s="52">
        <f>IF(Table2[[#This Row],[Order Priority]]=Introduction!$B$43,1,0)</f>
        <v>0</v>
      </c>
      <c r="K168" s="52">
        <f>IF(Table2[[#This Row],[Order Priority]]=Introduction!$B$44,1,0)</f>
        <v>1</v>
      </c>
      <c r="L168" s="52">
        <f>IF(Table2[[#This Row],[Order Priority]]=Introduction!$B$45,1,0)</f>
        <v>0</v>
      </c>
      <c r="M168" s="52">
        <f>IF(Table2[[#This Row],[Ship Mode]]=Introduction!$C$42,1,0)</f>
        <v>0</v>
      </c>
      <c r="N168" s="51">
        <f>IF(Table2[[#This Row],[Ship Mode]]=Introduction!$C$44,1,0)</f>
        <v>1</v>
      </c>
      <c r="O168" s="51">
        <f>IF(Table2[[#This Row],[Customer Segment]]=Introduction!$D$45,1,0)</f>
        <v>0</v>
      </c>
      <c r="P168" s="51">
        <f>IF(Table2[[#This Row],[Customer Segment]]=Introduction!$D$42,1,0)</f>
        <v>1</v>
      </c>
      <c r="Q168" s="51">
        <f>IF(Table2[[#This Row],[Customer Segment]]=Introduction!$D$44,1,0)</f>
        <v>0</v>
      </c>
      <c r="R168" s="44">
        <v>77.42</v>
      </c>
      <c r="S1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76.557352750034312</v>
      </c>
    </row>
    <row r="169" spans="1:19" customFormat="1" x14ac:dyDescent="0.2">
      <c r="A169" s="1" t="s">
        <v>92</v>
      </c>
      <c r="B169" s="1" t="s">
        <v>14</v>
      </c>
      <c r="C169" s="1" t="s">
        <v>15</v>
      </c>
      <c r="D169" s="49">
        <v>0.08</v>
      </c>
      <c r="E169" s="49">
        <v>125.99</v>
      </c>
      <c r="F169" s="49">
        <v>4.2</v>
      </c>
      <c r="G169" s="49">
        <v>0.56999999999999995</v>
      </c>
      <c r="H169" s="49">
        <v>989.81190000000004</v>
      </c>
      <c r="I169" s="52">
        <f>IF(Table2[[#This Row],[Order Priority]]=Introduction!$B$42,1,0)</f>
        <v>0</v>
      </c>
      <c r="J169" s="52">
        <f>IF(Table2[[#This Row],[Order Priority]]=Introduction!$B$43,1,0)</f>
        <v>0</v>
      </c>
      <c r="K169" s="52">
        <f>IF(Table2[[#This Row],[Order Priority]]=Introduction!$B$44,1,0)</f>
        <v>0</v>
      </c>
      <c r="L169" s="52">
        <f>IF(Table2[[#This Row],[Order Priority]]=Introduction!$B$45,1,0)</f>
        <v>1</v>
      </c>
      <c r="M169" s="52">
        <f>IF(Table2[[#This Row],[Ship Mode]]=Introduction!$C$42,1,0)</f>
        <v>0</v>
      </c>
      <c r="N169" s="51">
        <f>IF(Table2[[#This Row],[Ship Mode]]=Introduction!$C$44,1,0)</f>
        <v>1</v>
      </c>
      <c r="O169" s="51">
        <f>IF(Table2[[#This Row],[Customer Segment]]=Introduction!$D$45,1,0)</f>
        <v>0</v>
      </c>
      <c r="P169" s="51">
        <f>IF(Table2[[#This Row],[Customer Segment]]=Introduction!$D$42,1,0)</f>
        <v>1</v>
      </c>
      <c r="Q169" s="51">
        <f>IF(Table2[[#This Row],[Customer Segment]]=Introduction!$D$44,1,0)</f>
        <v>0</v>
      </c>
      <c r="R169" s="41">
        <v>1434.51</v>
      </c>
      <c r="S1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1566.1321846151545</v>
      </c>
    </row>
    <row r="170" spans="1:19" customFormat="1" x14ac:dyDescent="0.2">
      <c r="A170" s="1" t="s">
        <v>1</v>
      </c>
      <c r="B170" s="1" t="s">
        <v>14</v>
      </c>
      <c r="C170" s="1" t="s">
        <v>3</v>
      </c>
      <c r="D170" s="47">
        <v>0.08</v>
      </c>
      <c r="E170" s="47">
        <v>7.77</v>
      </c>
      <c r="F170" s="47">
        <v>9.23</v>
      </c>
      <c r="G170" s="47">
        <v>0.57999999999999996</v>
      </c>
      <c r="H170" s="47">
        <v>-209.25</v>
      </c>
      <c r="I170" s="52">
        <f>IF(Table2[[#This Row],[Order Priority]]=Introduction!$B$42,1,0)</f>
        <v>1</v>
      </c>
      <c r="J170" s="52">
        <f>IF(Table2[[#This Row],[Order Priority]]=Introduction!$B$43,1,0)</f>
        <v>0</v>
      </c>
      <c r="K170" s="52">
        <f>IF(Table2[[#This Row],[Order Priority]]=Introduction!$B$44,1,0)</f>
        <v>0</v>
      </c>
      <c r="L170" s="52">
        <f>IF(Table2[[#This Row],[Order Priority]]=Introduction!$B$45,1,0)</f>
        <v>0</v>
      </c>
      <c r="M170" s="52">
        <f>IF(Table2[[#This Row],[Ship Mode]]=Introduction!$C$42,1,0)</f>
        <v>0</v>
      </c>
      <c r="N170" s="51">
        <f>IF(Table2[[#This Row],[Ship Mode]]=Introduction!$C$44,1,0)</f>
        <v>1</v>
      </c>
      <c r="O170" s="51">
        <f>IF(Table2[[#This Row],[Customer Segment]]=Introduction!$D$45,1,0)</f>
        <v>1</v>
      </c>
      <c r="P170" s="51">
        <f>IF(Table2[[#This Row],[Customer Segment]]=Introduction!$D$42,1,0)</f>
        <v>0</v>
      </c>
      <c r="Q170" s="51">
        <f>IF(Table2[[#This Row],[Customer Segment]]=Introduction!$D$44,1,0)</f>
        <v>0</v>
      </c>
      <c r="R170" s="44">
        <v>56.44</v>
      </c>
      <c r="S1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412.34293005952338</v>
      </c>
    </row>
    <row r="171" spans="1:19" customFormat="1" x14ac:dyDescent="0.2">
      <c r="A171" s="1" t="s">
        <v>1</v>
      </c>
      <c r="B171" s="1" t="s">
        <v>63</v>
      </c>
      <c r="C171" s="1" t="s">
        <v>3</v>
      </c>
      <c r="D171" s="49">
        <v>0.1</v>
      </c>
      <c r="E171" s="49">
        <v>18.97</v>
      </c>
      <c r="F171" s="49">
        <v>9.5399999999999991</v>
      </c>
      <c r="G171" s="49">
        <v>0.37</v>
      </c>
      <c r="H171" s="49">
        <v>-9.1636000000000006</v>
      </c>
      <c r="I171" s="52">
        <f>IF(Table2[[#This Row],[Order Priority]]=Introduction!$B$42,1,0)</f>
        <v>1</v>
      </c>
      <c r="J171" s="52">
        <f>IF(Table2[[#This Row],[Order Priority]]=Introduction!$B$43,1,0)</f>
        <v>0</v>
      </c>
      <c r="K171" s="52">
        <f>IF(Table2[[#This Row],[Order Priority]]=Introduction!$B$44,1,0)</f>
        <v>0</v>
      </c>
      <c r="L171" s="52">
        <f>IF(Table2[[#This Row],[Order Priority]]=Introduction!$B$45,1,0)</f>
        <v>0</v>
      </c>
      <c r="M171" s="52">
        <f>IF(Table2[[#This Row],[Ship Mode]]=Introduction!$C$42,1,0)</f>
        <v>0</v>
      </c>
      <c r="N171" s="51">
        <f>IF(Table2[[#This Row],[Ship Mode]]=Introduction!$C$44,1,0)</f>
        <v>0</v>
      </c>
      <c r="O171" s="51">
        <f>IF(Table2[[#This Row],[Customer Segment]]=Introduction!$D$45,1,0)</f>
        <v>1</v>
      </c>
      <c r="P171" s="51">
        <f>IF(Table2[[#This Row],[Customer Segment]]=Introduction!$D$42,1,0)</f>
        <v>0</v>
      </c>
      <c r="Q171" s="51">
        <f>IF(Table2[[#This Row],[Customer Segment]]=Introduction!$D$44,1,0)</f>
        <v>0</v>
      </c>
      <c r="R171" s="41">
        <v>56.73</v>
      </c>
      <c r="S1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390.91503861105195</v>
      </c>
    </row>
    <row r="172" spans="1:19" customFormat="1" x14ac:dyDescent="0.2">
      <c r="A172" s="1" t="s">
        <v>1</v>
      </c>
      <c r="B172" s="1" t="s">
        <v>2</v>
      </c>
      <c r="C172" s="1" t="s">
        <v>47</v>
      </c>
      <c r="D172" s="47">
        <v>0.08</v>
      </c>
      <c r="E172" s="47">
        <v>115.99</v>
      </c>
      <c r="F172" s="47">
        <v>56.14</v>
      </c>
      <c r="G172" s="47">
        <v>0.4</v>
      </c>
      <c r="H172" s="47">
        <v>-272.860884</v>
      </c>
      <c r="I172" s="52">
        <f>IF(Table2[[#This Row],[Order Priority]]=Introduction!$B$42,1,0)</f>
        <v>1</v>
      </c>
      <c r="J172" s="52">
        <f>IF(Table2[[#This Row],[Order Priority]]=Introduction!$B$43,1,0)</f>
        <v>0</v>
      </c>
      <c r="K172" s="52">
        <f>IF(Table2[[#This Row],[Order Priority]]=Introduction!$B$44,1,0)</f>
        <v>0</v>
      </c>
      <c r="L172" s="52">
        <f>IF(Table2[[#This Row],[Order Priority]]=Introduction!$B$45,1,0)</f>
        <v>0</v>
      </c>
      <c r="M172" s="52">
        <f>IF(Table2[[#This Row],[Ship Mode]]=Introduction!$C$42,1,0)</f>
        <v>1</v>
      </c>
      <c r="N172" s="51">
        <f>IF(Table2[[#This Row],[Ship Mode]]=Introduction!$C$44,1,0)</f>
        <v>0</v>
      </c>
      <c r="O172" s="51">
        <f>IF(Table2[[#This Row],[Customer Segment]]=Introduction!$D$45,1,0)</f>
        <v>0</v>
      </c>
      <c r="P172" s="51">
        <f>IF(Table2[[#This Row],[Customer Segment]]=Introduction!$D$42,1,0)</f>
        <v>0</v>
      </c>
      <c r="Q172" s="51">
        <f>IF(Table2[[#This Row],[Customer Segment]]=Introduction!$D$44,1,0)</f>
        <v>1</v>
      </c>
      <c r="R172" s="44">
        <v>562.92999999999995</v>
      </c>
      <c r="S1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2069.1326947082653</v>
      </c>
    </row>
    <row r="173" spans="1:19" customFormat="1" x14ac:dyDescent="0.2">
      <c r="A173" s="1" t="s">
        <v>1</v>
      </c>
      <c r="B173" s="1" t="s">
        <v>14</v>
      </c>
      <c r="C173" s="1" t="s">
        <v>47</v>
      </c>
      <c r="D173" s="49">
        <v>0.08</v>
      </c>
      <c r="E173" s="49">
        <v>4.28</v>
      </c>
      <c r="F173" s="49">
        <v>0.94</v>
      </c>
      <c r="G173" s="49">
        <v>0.56000000000000005</v>
      </c>
      <c r="H173" s="49">
        <v>10.5792</v>
      </c>
      <c r="I173" s="52">
        <f>IF(Table2[[#This Row],[Order Priority]]=Introduction!$B$42,1,0)</f>
        <v>1</v>
      </c>
      <c r="J173" s="52">
        <f>IF(Table2[[#This Row],[Order Priority]]=Introduction!$B$43,1,0)</f>
        <v>0</v>
      </c>
      <c r="K173" s="52">
        <f>IF(Table2[[#This Row],[Order Priority]]=Introduction!$B$44,1,0)</f>
        <v>0</v>
      </c>
      <c r="L173" s="52">
        <f>IF(Table2[[#This Row],[Order Priority]]=Introduction!$B$45,1,0)</f>
        <v>0</v>
      </c>
      <c r="M173" s="52">
        <f>IF(Table2[[#This Row],[Ship Mode]]=Introduction!$C$42,1,0)</f>
        <v>0</v>
      </c>
      <c r="N173" s="51">
        <f>IF(Table2[[#This Row],[Ship Mode]]=Introduction!$C$44,1,0)</f>
        <v>1</v>
      </c>
      <c r="O173" s="51">
        <f>IF(Table2[[#This Row],[Customer Segment]]=Introduction!$D$45,1,0)</f>
        <v>0</v>
      </c>
      <c r="P173" s="51">
        <f>IF(Table2[[#This Row],[Customer Segment]]=Introduction!$D$42,1,0)</f>
        <v>0</v>
      </c>
      <c r="Q173" s="51">
        <f>IF(Table2[[#This Row],[Customer Segment]]=Introduction!$D$44,1,0)</f>
        <v>1</v>
      </c>
      <c r="R173" s="41">
        <v>29.18</v>
      </c>
      <c r="S1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420.24076771028791</v>
      </c>
    </row>
    <row r="174" spans="1:19" customFormat="1" x14ac:dyDescent="0.2">
      <c r="A174" s="1" t="s">
        <v>23</v>
      </c>
      <c r="B174" s="1" t="s">
        <v>14</v>
      </c>
      <c r="C174" s="1" t="s">
        <v>3</v>
      </c>
      <c r="D174" s="47">
        <v>7.0000000000000007E-2</v>
      </c>
      <c r="E174" s="47">
        <v>165.2</v>
      </c>
      <c r="F174" s="47">
        <v>19.989999999999998</v>
      </c>
      <c r="G174" s="47">
        <v>0.59</v>
      </c>
      <c r="H174" s="47">
        <v>521.69000000000005</v>
      </c>
      <c r="I174" s="52">
        <f>IF(Table2[[#This Row],[Order Priority]]=Introduction!$B$42,1,0)</f>
        <v>0</v>
      </c>
      <c r="J174" s="52">
        <f>IF(Table2[[#This Row],[Order Priority]]=Introduction!$B$43,1,0)</f>
        <v>0</v>
      </c>
      <c r="K174" s="52">
        <f>IF(Table2[[#This Row],[Order Priority]]=Introduction!$B$44,1,0)</f>
        <v>1</v>
      </c>
      <c r="L174" s="52">
        <f>IF(Table2[[#This Row],[Order Priority]]=Introduction!$B$45,1,0)</f>
        <v>0</v>
      </c>
      <c r="M174" s="52">
        <f>IF(Table2[[#This Row],[Ship Mode]]=Introduction!$C$42,1,0)</f>
        <v>0</v>
      </c>
      <c r="N174" s="51">
        <f>IF(Table2[[#This Row],[Ship Mode]]=Introduction!$C$44,1,0)</f>
        <v>1</v>
      </c>
      <c r="O174" s="51">
        <f>IF(Table2[[#This Row],[Customer Segment]]=Introduction!$D$45,1,0)</f>
        <v>1</v>
      </c>
      <c r="P174" s="51">
        <f>IF(Table2[[#This Row],[Customer Segment]]=Introduction!$D$42,1,0)</f>
        <v>0</v>
      </c>
      <c r="Q174" s="51">
        <f>IF(Table2[[#This Row],[Customer Segment]]=Introduction!$D$44,1,0)</f>
        <v>0</v>
      </c>
      <c r="R174" s="44">
        <v>1081.54</v>
      </c>
      <c r="S1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1756.1768085503829</v>
      </c>
    </row>
    <row r="175" spans="1:19" customFormat="1" x14ac:dyDescent="0.2">
      <c r="A175" s="1" t="s">
        <v>23</v>
      </c>
      <c r="B175" s="1" t="s">
        <v>14</v>
      </c>
      <c r="C175" s="1" t="s">
        <v>15</v>
      </c>
      <c r="D175" s="49">
        <v>0.03</v>
      </c>
      <c r="E175" s="49">
        <v>6.45</v>
      </c>
      <c r="F175" s="49">
        <v>1.34</v>
      </c>
      <c r="G175" s="49">
        <v>0.36</v>
      </c>
      <c r="H175" s="49">
        <v>39.129899999999999</v>
      </c>
      <c r="I175" s="52">
        <f>IF(Table2[[#This Row],[Order Priority]]=Introduction!$B$42,1,0)</f>
        <v>0</v>
      </c>
      <c r="J175" s="52">
        <f>IF(Table2[[#This Row],[Order Priority]]=Introduction!$B$43,1,0)</f>
        <v>0</v>
      </c>
      <c r="K175" s="52">
        <f>IF(Table2[[#This Row],[Order Priority]]=Introduction!$B$44,1,0)</f>
        <v>1</v>
      </c>
      <c r="L175" s="52">
        <f>IF(Table2[[#This Row],[Order Priority]]=Introduction!$B$45,1,0)</f>
        <v>0</v>
      </c>
      <c r="M175" s="52">
        <f>IF(Table2[[#This Row],[Ship Mode]]=Introduction!$C$42,1,0)</f>
        <v>0</v>
      </c>
      <c r="N175" s="51">
        <f>IF(Table2[[#This Row],[Ship Mode]]=Introduction!$C$44,1,0)</f>
        <v>1</v>
      </c>
      <c r="O175" s="51">
        <f>IF(Table2[[#This Row],[Customer Segment]]=Introduction!$D$45,1,0)</f>
        <v>0</v>
      </c>
      <c r="P175" s="51">
        <f>IF(Table2[[#This Row],[Customer Segment]]=Introduction!$D$42,1,0)</f>
        <v>1</v>
      </c>
      <c r="Q175" s="51">
        <f>IF(Table2[[#This Row],[Customer Segment]]=Introduction!$D$44,1,0)</f>
        <v>0</v>
      </c>
      <c r="R175" s="41">
        <v>56.71</v>
      </c>
      <c r="S1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64.519564533803333</v>
      </c>
    </row>
    <row r="176" spans="1:19" customFormat="1" x14ac:dyDescent="0.2">
      <c r="A176" s="1" t="s">
        <v>92</v>
      </c>
      <c r="B176" s="1" t="s">
        <v>14</v>
      </c>
      <c r="C176" s="1" t="s">
        <v>70</v>
      </c>
      <c r="D176" s="47">
        <v>0.06</v>
      </c>
      <c r="E176" s="47">
        <v>19.989999999999998</v>
      </c>
      <c r="F176" s="47">
        <v>11.17</v>
      </c>
      <c r="G176" s="47">
        <v>0.6</v>
      </c>
      <c r="H176" s="47">
        <v>-66.823599999999999</v>
      </c>
      <c r="I176" s="52">
        <f>IF(Table2[[#This Row],[Order Priority]]=Introduction!$B$42,1,0)</f>
        <v>0</v>
      </c>
      <c r="J176" s="52">
        <f>IF(Table2[[#This Row],[Order Priority]]=Introduction!$B$43,1,0)</f>
        <v>0</v>
      </c>
      <c r="K176" s="52">
        <f>IF(Table2[[#This Row],[Order Priority]]=Introduction!$B$44,1,0)</f>
        <v>0</v>
      </c>
      <c r="L176" s="52">
        <f>IF(Table2[[#This Row],[Order Priority]]=Introduction!$B$45,1,0)</f>
        <v>1</v>
      </c>
      <c r="M176" s="52">
        <f>IF(Table2[[#This Row],[Ship Mode]]=Introduction!$C$42,1,0)</f>
        <v>0</v>
      </c>
      <c r="N176" s="51">
        <f>IF(Table2[[#This Row],[Ship Mode]]=Introduction!$C$44,1,0)</f>
        <v>1</v>
      </c>
      <c r="O176" s="51">
        <f>IF(Table2[[#This Row],[Customer Segment]]=Introduction!$D$45,1,0)</f>
        <v>0</v>
      </c>
      <c r="P176" s="51">
        <f>IF(Table2[[#This Row],[Customer Segment]]=Introduction!$D$42,1,0)</f>
        <v>0</v>
      </c>
      <c r="Q176" s="51">
        <f>IF(Table2[[#This Row],[Customer Segment]]=Introduction!$D$44,1,0)</f>
        <v>0</v>
      </c>
      <c r="R176" s="44">
        <v>139.49</v>
      </c>
      <c r="S1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411.7279098411401</v>
      </c>
    </row>
    <row r="177" spans="1:19" customFormat="1" x14ac:dyDescent="0.2">
      <c r="A177" s="1" t="s">
        <v>92</v>
      </c>
      <c r="B177" s="1" t="s">
        <v>2</v>
      </c>
      <c r="C177" s="1" t="s">
        <v>70</v>
      </c>
      <c r="D177" s="49">
        <v>0.06</v>
      </c>
      <c r="E177" s="49">
        <v>320.98</v>
      </c>
      <c r="F177" s="49">
        <v>58.95</v>
      </c>
      <c r="G177" s="49">
        <v>0.56999999999999995</v>
      </c>
      <c r="H177" s="49">
        <v>971.62199999999996</v>
      </c>
      <c r="I177" s="52">
        <f>IF(Table2[[#This Row],[Order Priority]]=Introduction!$B$42,1,0)</f>
        <v>0</v>
      </c>
      <c r="J177" s="52">
        <f>IF(Table2[[#This Row],[Order Priority]]=Introduction!$B$43,1,0)</f>
        <v>0</v>
      </c>
      <c r="K177" s="52">
        <f>IF(Table2[[#This Row],[Order Priority]]=Introduction!$B$44,1,0)</f>
        <v>0</v>
      </c>
      <c r="L177" s="52">
        <f>IF(Table2[[#This Row],[Order Priority]]=Introduction!$B$45,1,0)</f>
        <v>1</v>
      </c>
      <c r="M177" s="52">
        <f>IF(Table2[[#This Row],[Ship Mode]]=Introduction!$C$42,1,0)</f>
        <v>1</v>
      </c>
      <c r="N177" s="51">
        <f>IF(Table2[[#This Row],[Ship Mode]]=Introduction!$C$44,1,0)</f>
        <v>0</v>
      </c>
      <c r="O177" s="51">
        <f>IF(Table2[[#This Row],[Customer Segment]]=Introduction!$D$45,1,0)</f>
        <v>0</v>
      </c>
      <c r="P177" s="51">
        <f>IF(Table2[[#This Row],[Customer Segment]]=Introduction!$D$42,1,0)</f>
        <v>0</v>
      </c>
      <c r="Q177" s="51">
        <f>IF(Table2[[#This Row],[Customer Segment]]=Introduction!$D$44,1,0)</f>
        <v>0</v>
      </c>
      <c r="R177" s="41">
        <v>1952.43</v>
      </c>
      <c r="S1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3910.2822185144205</v>
      </c>
    </row>
    <row r="178" spans="1:19" customFormat="1" x14ac:dyDescent="0.2">
      <c r="A178" s="1" t="s">
        <v>46</v>
      </c>
      <c r="B178" s="1" t="s">
        <v>14</v>
      </c>
      <c r="C178" s="1" t="s">
        <v>47</v>
      </c>
      <c r="D178" s="47">
        <v>0.1</v>
      </c>
      <c r="E178" s="47">
        <v>22.01</v>
      </c>
      <c r="F178" s="47">
        <v>5.53</v>
      </c>
      <c r="G178" s="47">
        <v>0.59</v>
      </c>
      <c r="H178" s="47">
        <v>31.59</v>
      </c>
      <c r="I178" s="52">
        <f>IF(Table2[[#This Row],[Order Priority]]=Introduction!$B$42,1,0)</f>
        <v>0</v>
      </c>
      <c r="J178" s="52">
        <f>IF(Table2[[#This Row],[Order Priority]]=Introduction!$B$43,1,0)</f>
        <v>0</v>
      </c>
      <c r="K178" s="52">
        <f>IF(Table2[[#This Row],[Order Priority]]=Introduction!$B$44,1,0)</f>
        <v>0</v>
      </c>
      <c r="L178" s="52">
        <f>IF(Table2[[#This Row],[Order Priority]]=Introduction!$B$45,1,0)</f>
        <v>0</v>
      </c>
      <c r="M178" s="52">
        <f>IF(Table2[[#This Row],[Ship Mode]]=Introduction!$C$42,1,0)</f>
        <v>0</v>
      </c>
      <c r="N178" s="51">
        <f>IF(Table2[[#This Row],[Ship Mode]]=Introduction!$C$44,1,0)</f>
        <v>1</v>
      </c>
      <c r="O178" s="51">
        <f>IF(Table2[[#This Row],[Customer Segment]]=Introduction!$D$45,1,0)</f>
        <v>0</v>
      </c>
      <c r="P178" s="51">
        <f>IF(Table2[[#This Row],[Customer Segment]]=Introduction!$D$42,1,0)</f>
        <v>0</v>
      </c>
      <c r="Q178" s="51">
        <f>IF(Table2[[#This Row],[Customer Segment]]=Introduction!$D$44,1,0)</f>
        <v>1</v>
      </c>
      <c r="R178" s="44">
        <v>281.75</v>
      </c>
      <c r="S1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546.90889159260598</v>
      </c>
    </row>
    <row r="179" spans="1:19" customFormat="1" x14ac:dyDescent="0.2">
      <c r="A179" s="1" t="s">
        <v>46</v>
      </c>
      <c r="B179" s="1" t="s">
        <v>2</v>
      </c>
      <c r="C179" s="1" t="s">
        <v>3</v>
      </c>
      <c r="D179" s="49">
        <v>0.1</v>
      </c>
      <c r="E179" s="49">
        <v>208.16</v>
      </c>
      <c r="F179" s="49">
        <v>68.02</v>
      </c>
      <c r="G179" s="49">
        <v>0.57999999999999996</v>
      </c>
      <c r="H179" s="49">
        <v>-137.52199999999999</v>
      </c>
      <c r="I179" s="52">
        <f>IF(Table2[[#This Row],[Order Priority]]=Introduction!$B$42,1,0)</f>
        <v>0</v>
      </c>
      <c r="J179" s="52">
        <f>IF(Table2[[#This Row],[Order Priority]]=Introduction!$B$43,1,0)</f>
        <v>0</v>
      </c>
      <c r="K179" s="52">
        <f>IF(Table2[[#This Row],[Order Priority]]=Introduction!$B$44,1,0)</f>
        <v>0</v>
      </c>
      <c r="L179" s="52">
        <f>IF(Table2[[#This Row],[Order Priority]]=Introduction!$B$45,1,0)</f>
        <v>0</v>
      </c>
      <c r="M179" s="52">
        <f>IF(Table2[[#This Row],[Ship Mode]]=Introduction!$C$42,1,0)</f>
        <v>1</v>
      </c>
      <c r="N179" s="51">
        <f>IF(Table2[[#This Row],[Ship Mode]]=Introduction!$C$44,1,0)</f>
        <v>0</v>
      </c>
      <c r="O179" s="51">
        <f>IF(Table2[[#This Row],[Customer Segment]]=Introduction!$D$45,1,0)</f>
        <v>1</v>
      </c>
      <c r="P179" s="51">
        <f>IF(Table2[[#This Row],[Customer Segment]]=Introduction!$D$42,1,0)</f>
        <v>0</v>
      </c>
      <c r="Q179" s="51">
        <f>IF(Table2[[#This Row],[Customer Segment]]=Introduction!$D$44,1,0)</f>
        <v>0</v>
      </c>
      <c r="R179" s="41">
        <v>768.81</v>
      </c>
      <c r="S1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2832.8020010843979</v>
      </c>
    </row>
    <row r="180" spans="1:19" customFormat="1" x14ac:dyDescent="0.2">
      <c r="A180" s="1" t="s">
        <v>46</v>
      </c>
      <c r="B180" s="1" t="s">
        <v>14</v>
      </c>
      <c r="C180" s="1" t="s">
        <v>3</v>
      </c>
      <c r="D180" s="47">
        <v>7.0000000000000007E-2</v>
      </c>
      <c r="E180" s="47">
        <v>90.48</v>
      </c>
      <c r="F180" s="47">
        <v>19.989999999999998</v>
      </c>
      <c r="G180" s="47">
        <v>0.4</v>
      </c>
      <c r="H180" s="47">
        <v>-11.816000000000001</v>
      </c>
      <c r="I180" s="52">
        <f>IF(Table2[[#This Row],[Order Priority]]=Introduction!$B$42,1,0)</f>
        <v>0</v>
      </c>
      <c r="J180" s="52">
        <f>IF(Table2[[#This Row],[Order Priority]]=Introduction!$B$43,1,0)</f>
        <v>0</v>
      </c>
      <c r="K180" s="52">
        <f>IF(Table2[[#This Row],[Order Priority]]=Introduction!$B$44,1,0)</f>
        <v>0</v>
      </c>
      <c r="L180" s="52">
        <f>IF(Table2[[#This Row],[Order Priority]]=Introduction!$B$45,1,0)</f>
        <v>0</v>
      </c>
      <c r="M180" s="52">
        <f>IF(Table2[[#This Row],[Ship Mode]]=Introduction!$C$42,1,0)</f>
        <v>0</v>
      </c>
      <c r="N180" s="51">
        <f>IF(Table2[[#This Row],[Ship Mode]]=Introduction!$C$44,1,0)</f>
        <v>1</v>
      </c>
      <c r="O180" s="51">
        <f>IF(Table2[[#This Row],[Customer Segment]]=Introduction!$D$45,1,0)</f>
        <v>1</v>
      </c>
      <c r="P180" s="51">
        <f>IF(Table2[[#This Row],[Customer Segment]]=Introduction!$D$42,1,0)</f>
        <v>0</v>
      </c>
      <c r="Q180" s="51">
        <f>IF(Table2[[#This Row],[Customer Segment]]=Introduction!$D$44,1,0)</f>
        <v>0</v>
      </c>
      <c r="R180" s="44">
        <v>183.39</v>
      </c>
      <c r="S1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939.07801408334797</v>
      </c>
    </row>
    <row r="181" spans="1:19" customFormat="1" x14ac:dyDescent="0.2">
      <c r="A181" s="1" t="s">
        <v>46</v>
      </c>
      <c r="B181" s="1" t="s">
        <v>63</v>
      </c>
      <c r="C181" s="1" t="s">
        <v>3</v>
      </c>
      <c r="D181" s="49">
        <v>0.01</v>
      </c>
      <c r="E181" s="49">
        <v>9.48</v>
      </c>
      <c r="F181" s="49">
        <v>7.29</v>
      </c>
      <c r="G181" s="49">
        <v>0.45</v>
      </c>
      <c r="H181" s="49">
        <v>238.93379999999999</v>
      </c>
      <c r="I181" s="52">
        <f>IF(Table2[[#This Row],[Order Priority]]=Introduction!$B$42,1,0)</f>
        <v>0</v>
      </c>
      <c r="J181" s="52">
        <f>IF(Table2[[#This Row],[Order Priority]]=Introduction!$B$43,1,0)</f>
        <v>0</v>
      </c>
      <c r="K181" s="52">
        <f>IF(Table2[[#This Row],[Order Priority]]=Introduction!$B$44,1,0)</f>
        <v>0</v>
      </c>
      <c r="L181" s="52">
        <f>IF(Table2[[#This Row],[Order Priority]]=Introduction!$B$45,1,0)</f>
        <v>0</v>
      </c>
      <c r="M181" s="52">
        <f>IF(Table2[[#This Row],[Ship Mode]]=Introduction!$C$42,1,0)</f>
        <v>0</v>
      </c>
      <c r="N181" s="51">
        <f>IF(Table2[[#This Row],[Ship Mode]]=Introduction!$C$44,1,0)</f>
        <v>0</v>
      </c>
      <c r="O181" s="51">
        <f>IF(Table2[[#This Row],[Customer Segment]]=Introduction!$D$45,1,0)</f>
        <v>1</v>
      </c>
      <c r="P181" s="51">
        <f>IF(Table2[[#This Row],[Customer Segment]]=Introduction!$D$42,1,0)</f>
        <v>0</v>
      </c>
      <c r="Q181" s="51">
        <f>IF(Table2[[#This Row],[Customer Segment]]=Introduction!$D$44,1,0)</f>
        <v>0</v>
      </c>
      <c r="R181" s="41">
        <v>12.9</v>
      </c>
      <c r="S1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590.0389950061367</v>
      </c>
    </row>
    <row r="182" spans="1:19" customFormat="1" x14ac:dyDescent="0.2">
      <c r="A182" s="1" t="s">
        <v>46</v>
      </c>
      <c r="B182" s="1" t="s">
        <v>14</v>
      </c>
      <c r="C182" s="1" t="s">
        <v>3</v>
      </c>
      <c r="D182" s="47">
        <v>0.02</v>
      </c>
      <c r="E182" s="47">
        <v>4.28</v>
      </c>
      <c r="F182" s="47">
        <v>0.94</v>
      </c>
      <c r="G182" s="47">
        <v>0.56000000000000005</v>
      </c>
      <c r="H182" s="47">
        <v>-105.126</v>
      </c>
      <c r="I182" s="52">
        <f>IF(Table2[[#This Row],[Order Priority]]=Introduction!$B$42,1,0)</f>
        <v>0</v>
      </c>
      <c r="J182" s="52">
        <f>IF(Table2[[#This Row],[Order Priority]]=Introduction!$B$43,1,0)</f>
        <v>0</v>
      </c>
      <c r="K182" s="52">
        <f>IF(Table2[[#This Row],[Order Priority]]=Introduction!$B$44,1,0)</f>
        <v>0</v>
      </c>
      <c r="L182" s="52">
        <f>IF(Table2[[#This Row],[Order Priority]]=Introduction!$B$45,1,0)</f>
        <v>0</v>
      </c>
      <c r="M182" s="52">
        <f>IF(Table2[[#This Row],[Ship Mode]]=Introduction!$C$42,1,0)</f>
        <v>0</v>
      </c>
      <c r="N182" s="51">
        <f>IF(Table2[[#This Row],[Ship Mode]]=Introduction!$C$44,1,0)</f>
        <v>1</v>
      </c>
      <c r="O182" s="51">
        <f>IF(Table2[[#This Row],[Customer Segment]]=Introduction!$D$45,1,0)</f>
        <v>1</v>
      </c>
      <c r="P182" s="51">
        <f>IF(Table2[[#This Row],[Customer Segment]]=Introduction!$D$42,1,0)</f>
        <v>0</v>
      </c>
      <c r="Q182" s="51">
        <f>IF(Table2[[#This Row],[Customer Segment]]=Introduction!$D$44,1,0)</f>
        <v>0</v>
      </c>
      <c r="R182" s="44">
        <v>17.89</v>
      </c>
      <c r="S1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212.94827717284537</v>
      </c>
    </row>
    <row r="183" spans="1:19" customFormat="1" x14ac:dyDescent="0.2">
      <c r="A183" s="1" t="s">
        <v>1</v>
      </c>
      <c r="B183" s="1" t="s">
        <v>14</v>
      </c>
      <c r="C183" s="1" t="s">
        <v>15</v>
      </c>
      <c r="D183" s="49">
        <v>0.09</v>
      </c>
      <c r="E183" s="49">
        <v>2.88</v>
      </c>
      <c r="F183" s="49">
        <v>0.7</v>
      </c>
      <c r="G183" s="49">
        <v>0.56000000000000005</v>
      </c>
      <c r="H183" s="49">
        <v>-172.71799999999999</v>
      </c>
      <c r="I183" s="52">
        <f>IF(Table2[[#This Row],[Order Priority]]=Introduction!$B$42,1,0)</f>
        <v>1</v>
      </c>
      <c r="J183" s="52">
        <f>IF(Table2[[#This Row],[Order Priority]]=Introduction!$B$43,1,0)</f>
        <v>0</v>
      </c>
      <c r="K183" s="52">
        <f>IF(Table2[[#This Row],[Order Priority]]=Introduction!$B$44,1,0)</f>
        <v>0</v>
      </c>
      <c r="L183" s="52">
        <f>IF(Table2[[#This Row],[Order Priority]]=Introduction!$B$45,1,0)</f>
        <v>0</v>
      </c>
      <c r="M183" s="52">
        <f>IF(Table2[[#This Row],[Ship Mode]]=Introduction!$C$42,1,0)</f>
        <v>0</v>
      </c>
      <c r="N183" s="51">
        <f>IF(Table2[[#This Row],[Ship Mode]]=Introduction!$C$44,1,0)</f>
        <v>1</v>
      </c>
      <c r="O183" s="51">
        <f>IF(Table2[[#This Row],[Customer Segment]]=Introduction!$D$45,1,0)</f>
        <v>0</v>
      </c>
      <c r="P183" s="51">
        <f>IF(Table2[[#This Row],[Customer Segment]]=Introduction!$D$42,1,0)</f>
        <v>1</v>
      </c>
      <c r="Q183" s="51">
        <f>IF(Table2[[#This Row],[Customer Segment]]=Introduction!$D$44,1,0)</f>
        <v>0</v>
      </c>
      <c r="R183" s="41">
        <v>5.5</v>
      </c>
      <c r="S1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155.5365846866593</v>
      </c>
    </row>
    <row r="184" spans="1:19" customFormat="1" x14ac:dyDescent="0.2">
      <c r="A184" s="1" t="s">
        <v>1</v>
      </c>
      <c r="B184" s="1" t="s">
        <v>14</v>
      </c>
      <c r="C184" s="1" t="s">
        <v>70</v>
      </c>
      <c r="D184" s="47">
        <v>0.09</v>
      </c>
      <c r="E184" s="47">
        <v>2.88</v>
      </c>
      <c r="F184" s="47">
        <v>0.7</v>
      </c>
      <c r="G184" s="47">
        <v>0.56000000000000005</v>
      </c>
      <c r="H184" s="47">
        <v>4.8499999999999996</v>
      </c>
      <c r="I184" s="52">
        <f>IF(Table2[[#This Row],[Order Priority]]=Introduction!$B$42,1,0)</f>
        <v>1</v>
      </c>
      <c r="J184" s="52">
        <f>IF(Table2[[#This Row],[Order Priority]]=Introduction!$B$43,1,0)</f>
        <v>0</v>
      </c>
      <c r="K184" s="52">
        <f>IF(Table2[[#This Row],[Order Priority]]=Introduction!$B$44,1,0)</f>
        <v>0</v>
      </c>
      <c r="L184" s="52">
        <f>IF(Table2[[#This Row],[Order Priority]]=Introduction!$B$45,1,0)</f>
        <v>0</v>
      </c>
      <c r="M184" s="52">
        <f>IF(Table2[[#This Row],[Ship Mode]]=Introduction!$C$42,1,0)</f>
        <v>0</v>
      </c>
      <c r="N184" s="51">
        <f>IF(Table2[[#This Row],[Ship Mode]]=Introduction!$C$44,1,0)</f>
        <v>1</v>
      </c>
      <c r="O184" s="51">
        <f>IF(Table2[[#This Row],[Customer Segment]]=Introduction!$D$45,1,0)</f>
        <v>0</v>
      </c>
      <c r="P184" s="51">
        <f>IF(Table2[[#This Row],[Customer Segment]]=Introduction!$D$42,1,0)</f>
        <v>0</v>
      </c>
      <c r="Q184" s="51">
        <f>IF(Table2[[#This Row],[Customer Segment]]=Introduction!$D$44,1,0)</f>
        <v>0</v>
      </c>
      <c r="R184" s="44">
        <v>19.29</v>
      </c>
      <c r="S1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366.30652476131468</v>
      </c>
    </row>
    <row r="185" spans="1:19" customFormat="1" x14ac:dyDescent="0.2">
      <c r="A185" s="1" t="s">
        <v>13</v>
      </c>
      <c r="B185" s="1" t="s">
        <v>14</v>
      </c>
      <c r="C185" s="1" t="s">
        <v>70</v>
      </c>
      <c r="D185" s="49">
        <v>0.02</v>
      </c>
      <c r="E185" s="49">
        <v>15.28</v>
      </c>
      <c r="F185" s="49">
        <v>1.99</v>
      </c>
      <c r="G185" s="49">
        <v>0.42</v>
      </c>
      <c r="H185" s="49">
        <v>163.1574</v>
      </c>
      <c r="I185" s="52">
        <f>IF(Table2[[#This Row],[Order Priority]]=Introduction!$B$42,1,0)</f>
        <v>0</v>
      </c>
      <c r="J185" s="52">
        <f>IF(Table2[[#This Row],[Order Priority]]=Introduction!$B$43,1,0)</f>
        <v>1</v>
      </c>
      <c r="K185" s="52">
        <f>IF(Table2[[#This Row],[Order Priority]]=Introduction!$B$44,1,0)</f>
        <v>0</v>
      </c>
      <c r="L185" s="52">
        <f>IF(Table2[[#This Row],[Order Priority]]=Introduction!$B$45,1,0)</f>
        <v>0</v>
      </c>
      <c r="M185" s="52">
        <f>IF(Table2[[#This Row],[Ship Mode]]=Introduction!$C$42,1,0)</f>
        <v>0</v>
      </c>
      <c r="N185" s="51">
        <f>IF(Table2[[#This Row],[Ship Mode]]=Introduction!$C$44,1,0)</f>
        <v>1</v>
      </c>
      <c r="O185" s="51">
        <f>IF(Table2[[#This Row],[Customer Segment]]=Introduction!$D$45,1,0)</f>
        <v>0</v>
      </c>
      <c r="P185" s="51">
        <f>IF(Table2[[#This Row],[Customer Segment]]=Introduction!$D$42,1,0)</f>
        <v>0</v>
      </c>
      <c r="Q185" s="51">
        <f>IF(Table2[[#This Row],[Customer Segment]]=Introduction!$D$44,1,0)</f>
        <v>0</v>
      </c>
      <c r="R185" s="41">
        <v>236.46</v>
      </c>
      <c r="S1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240.31680552460736</v>
      </c>
    </row>
    <row r="186" spans="1:19" customFormat="1" x14ac:dyDescent="0.2">
      <c r="A186" s="1" t="s">
        <v>13</v>
      </c>
      <c r="B186" s="1" t="s">
        <v>14</v>
      </c>
      <c r="C186" s="1" t="s">
        <v>70</v>
      </c>
      <c r="D186" s="47">
        <v>0</v>
      </c>
      <c r="E186" s="47">
        <v>85.99</v>
      </c>
      <c r="F186" s="47">
        <v>3.3</v>
      </c>
      <c r="G186" s="47">
        <v>0.37</v>
      </c>
      <c r="H186" s="47">
        <v>-302.22500000000002</v>
      </c>
      <c r="I186" s="52">
        <f>IF(Table2[[#This Row],[Order Priority]]=Introduction!$B$42,1,0)</f>
        <v>0</v>
      </c>
      <c r="J186" s="52">
        <f>IF(Table2[[#This Row],[Order Priority]]=Introduction!$B$43,1,0)</f>
        <v>1</v>
      </c>
      <c r="K186" s="52">
        <f>IF(Table2[[#This Row],[Order Priority]]=Introduction!$B$44,1,0)</f>
        <v>0</v>
      </c>
      <c r="L186" s="52">
        <f>IF(Table2[[#This Row],[Order Priority]]=Introduction!$B$45,1,0)</f>
        <v>0</v>
      </c>
      <c r="M186" s="52">
        <f>IF(Table2[[#This Row],[Ship Mode]]=Introduction!$C$42,1,0)</f>
        <v>0</v>
      </c>
      <c r="N186" s="51">
        <f>IF(Table2[[#This Row],[Ship Mode]]=Introduction!$C$44,1,0)</f>
        <v>1</v>
      </c>
      <c r="O186" s="51">
        <f>IF(Table2[[#This Row],[Customer Segment]]=Introduction!$D$45,1,0)</f>
        <v>0</v>
      </c>
      <c r="P186" s="51">
        <f>IF(Table2[[#This Row],[Customer Segment]]=Introduction!$D$42,1,0)</f>
        <v>0</v>
      </c>
      <c r="Q186" s="51">
        <f>IF(Table2[[#This Row],[Customer Segment]]=Introduction!$D$44,1,0)</f>
        <v>0</v>
      </c>
      <c r="R186" s="44">
        <v>73.819999999999993</v>
      </c>
      <c r="S1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-6.8347692195462457</v>
      </c>
    </row>
    <row r="187" spans="1:19" customFormat="1" x14ac:dyDescent="0.2">
      <c r="A187" s="1" t="s">
        <v>13</v>
      </c>
      <c r="B187" s="1" t="s">
        <v>14</v>
      </c>
      <c r="C187" s="1" t="s">
        <v>70</v>
      </c>
      <c r="D187" s="49">
        <v>0.08</v>
      </c>
      <c r="E187" s="49">
        <v>4.91</v>
      </c>
      <c r="F187" s="49">
        <v>4.97</v>
      </c>
      <c r="G187" s="49">
        <v>0.38</v>
      </c>
      <c r="H187" s="49">
        <v>-99.762500000000003</v>
      </c>
      <c r="I187" s="52">
        <f>IF(Table2[[#This Row],[Order Priority]]=Introduction!$B$42,1,0)</f>
        <v>0</v>
      </c>
      <c r="J187" s="52">
        <f>IF(Table2[[#This Row],[Order Priority]]=Introduction!$B$43,1,0)</f>
        <v>1</v>
      </c>
      <c r="K187" s="52">
        <f>IF(Table2[[#This Row],[Order Priority]]=Introduction!$B$44,1,0)</f>
        <v>0</v>
      </c>
      <c r="L187" s="52">
        <f>IF(Table2[[#This Row],[Order Priority]]=Introduction!$B$45,1,0)</f>
        <v>0</v>
      </c>
      <c r="M187" s="52">
        <f>IF(Table2[[#This Row],[Ship Mode]]=Introduction!$C$42,1,0)</f>
        <v>0</v>
      </c>
      <c r="N187" s="51">
        <f>IF(Table2[[#This Row],[Ship Mode]]=Introduction!$C$44,1,0)</f>
        <v>1</v>
      </c>
      <c r="O187" s="51">
        <f>IF(Table2[[#This Row],[Customer Segment]]=Introduction!$D$45,1,0)</f>
        <v>0</v>
      </c>
      <c r="P187" s="51">
        <f>IF(Table2[[#This Row],[Customer Segment]]=Introduction!$D$42,1,0)</f>
        <v>0</v>
      </c>
      <c r="Q187" s="51">
        <f>IF(Table2[[#This Row],[Customer Segment]]=Introduction!$D$44,1,0)</f>
        <v>0</v>
      </c>
      <c r="R187" s="41">
        <v>58.95</v>
      </c>
      <c r="S1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-51.943406652669466</v>
      </c>
    </row>
    <row r="188" spans="1:19" customFormat="1" x14ac:dyDescent="0.2">
      <c r="A188" s="1" t="s">
        <v>13</v>
      </c>
      <c r="B188" s="1" t="s">
        <v>14</v>
      </c>
      <c r="C188" s="1" t="s">
        <v>70</v>
      </c>
      <c r="D188" s="47">
        <v>0.01</v>
      </c>
      <c r="E188" s="47">
        <v>3499.99</v>
      </c>
      <c r="F188" s="47">
        <v>24.49</v>
      </c>
      <c r="G188" s="47">
        <v>0.37</v>
      </c>
      <c r="H188" s="47">
        <v>-3061.82</v>
      </c>
      <c r="I188" s="52">
        <f>IF(Table2[[#This Row],[Order Priority]]=Introduction!$B$42,1,0)</f>
        <v>0</v>
      </c>
      <c r="J188" s="52">
        <f>IF(Table2[[#This Row],[Order Priority]]=Introduction!$B$43,1,0)</f>
        <v>1</v>
      </c>
      <c r="K188" s="52">
        <f>IF(Table2[[#This Row],[Order Priority]]=Introduction!$B$44,1,0)</f>
        <v>0</v>
      </c>
      <c r="L188" s="52">
        <f>IF(Table2[[#This Row],[Order Priority]]=Introduction!$B$45,1,0)</f>
        <v>0</v>
      </c>
      <c r="M188" s="52">
        <f>IF(Table2[[#This Row],[Ship Mode]]=Introduction!$C$42,1,0)</f>
        <v>0</v>
      </c>
      <c r="N188" s="51">
        <f>IF(Table2[[#This Row],[Ship Mode]]=Introduction!$C$44,1,0)</f>
        <v>1</v>
      </c>
      <c r="O188" s="51">
        <f>IF(Table2[[#This Row],[Customer Segment]]=Introduction!$D$45,1,0)</f>
        <v>0</v>
      </c>
      <c r="P188" s="51">
        <f>IF(Table2[[#This Row],[Customer Segment]]=Introduction!$D$42,1,0)</f>
        <v>0</v>
      </c>
      <c r="Q188" s="51">
        <f>IF(Table2[[#This Row],[Customer Segment]]=Introduction!$D$44,1,0)</f>
        <v>0</v>
      </c>
      <c r="R188" s="44">
        <v>3672.89</v>
      </c>
      <c r="S1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8442.9997953103266</v>
      </c>
    </row>
    <row r="189" spans="1:19" customFormat="1" x14ac:dyDescent="0.2">
      <c r="A189" s="1" t="s">
        <v>13</v>
      </c>
      <c r="B189" s="1" t="s">
        <v>14</v>
      </c>
      <c r="C189" s="1" t="s">
        <v>70</v>
      </c>
      <c r="D189" s="49">
        <v>0.03</v>
      </c>
      <c r="E189" s="49">
        <v>5.84</v>
      </c>
      <c r="F189" s="49">
        <v>1.2</v>
      </c>
      <c r="G189" s="49">
        <v>0.55000000000000004</v>
      </c>
      <c r="H189" s="49">
        <v>-0.01</v>
      </c>
      <c r="I189" s="52">
        <f>IF(Table2[[#This Row],[Order Priority]]=Introduction!$B$42,1,0)</f>
        <v>0</v>
      </c>
      <c r="J189" s="52">
        <f>IF(Table2[[#This Row],[Order Priority]]=Introduction!$B$43,1,0)</f>
        <v>1</v>
      </c>
      <c r="K189" s="52">
        <f>IF(Table2[[#This Row],[Order Priority]]=Introduction!$B$44,1,0)</f>
        <v>0</v>
      </c>
      <c r="L189" s="52">
        <f>IF(Table2[[#This Row],[Order Priority]]=Introduction!$B$45,1,0)</f>
        <v>0</v>
      </c>
      <c r="M189" s="52">
        <f>IF(Table2[[#This Row],[Ship Mode]]=Introduction!$C$42,1,0)</f>
        <v>0</v>
      </c>
      <c r="N189" s="51">
        <f>IF(Table2[[#This Row],[Ship Mode]]=Introduction!$C$44,1,0)</f>
        <v>1</v>
      </c>
      <c r="O189" s="51">
        <f>IF(Table2[[#This Row],[Customer Segment]]=Introduction!$D$45,1,0)</f>
        <v>0</v>
      </c>
      <c r="P189" s="51">
        <f>IF(Table2[[#This Row],[Customer Segment]]=Introduction!$D$42,1,0)</f>
        <v>0</v>
      </c>
      <c r="Q189" s="51">
        <f>IF(Table2[[#This Row],[Customer Segment]]=Introduction!$D$44,1,0)</f>
        <v>0</v>
      </c>
      <c r="R189" s="41">
        <v>11.74</v>
      </c>
      <c r="S1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123.26244387021544</v>
      </c>
    </row>
    <row r="190" spans="1:19" customFormat="1" x14ac:dyDescent="0.2">
      <c r="A190" s="1" t="s">
        <v>13</v>
      </c>
      <c r="B190" s="1" t="s">
        <v>63</v>
      </c>
      <c r="C190" s="1" t="s">
        <v>47</v>
      </c>
      <c r="D190" s="47">
        <v>0.08</v>
      </c>
      <c r="E190" s="47">
        <v>8.09</v>
      </c>
      <c r="F190" s="47">
        <v>7.96</v>
      </c>
      <c r="G190" s="47">
        <v>0.49</v>
      </c>
      <c r="H190" s="47">
        <v>15.984</v>
      </c>
      <c r="I190" s="52">
        <f>IF(Table2[[#This Row],[Order Priority]]=Introduction!$B$42,1,0)</f>
        <v>0</v>
      </c>
      <c r="J190" s="52">
        <f>IF(Table2[[#This Row],[Order Priority]]=Introduction!$B$43,1,0)</f>
        <v>1</v>
      </c>
      <c r="K190" s="52">
        <f>IF(Table2[[#This Row],[Order Priority]]=Introduction!$B$44,1,0)</f>
        <v>0</v>
      </c>
      <c r="L190" s="52">
        <f>IF(Table2[[#This Row],[Order Priority]]=Introduction!$B$45,1,0)</f>
        <v>0</v>
      </c>
      <c r="M190" s="52">
        <f>IF(Table2[[#This Row],[Ship Mode]]=Introduction!$C$42,1,0)</f>
        <v>0</v>
      </c>
      <c r="N190" s="51">
        <f>IF(Table2[[#This Row],[Ship Mode]]=Introduction!$C$44,1,0)</f>
        <v>0</v>
      </c>
      <c r="O190" s="51">
        <f>IF(Table2[[#This Row],[Customer Segment]]=Introduction!$D$45,1,0)</f>
        <v>0</v>
      </c>
      <c r="P190" s="51">
        <f>IF(Table2[[#This Row],[Customer Segment]]=Introduction!$D$42,1,0)</f>
        <v>0</v>
      </c>
      <c r="Q190" s="51">
        <f>IF(Table2[[#This Row],[Customer Segment]]=Introduction!$D$44,1,0)</f>
        <v>1</v>
      </c>
      <c r="R190" s="44">
        <v>48.25</v>
      </c>
      <c r="S1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198.84258312778206</v>
      </c>
    </row>
    <row r="191" spans="1:19" customFormat="1" x14ac:dyDescent="0.2">
      <c r="A191" s="1" t="s">
        <v>23</v>
      </c>
      <c r="B191" s="1" t="s">
        <v>14</v>
      </c>
      <c r="C191" s="1" t="s">
        <v>47</v>
      </c>
      <c r="D191" s="49">
        <v>0.01</v>
      </c>
      <c r="E191" s="49">
        <v>4.9800000000000004</v>
      </c>
      <c r="F191" s="49">
        <v>4.75</v>
      </c>
      <c r="G191" s="49">
        <v>0.36</v>
      </c>
      <c r="H191" s="49">
        <v>-75.900400000000005</v>
      </c>
      <c r="I191" s="52">
        <f>IF(Table2[[#This Row],[Order Priority]]=Introduction!$B$42,1,0)</f>
        <v>0</v>
      </c>
      <c r="J191" s="52">
        <f>IF(Table2[[#This Row],[Order Priority]]=Introduction!$B$43,1,0)</f>
        <v>0</v>
      </c>
      <c r="K191" s="52">
        <f>IF(Table2[[#This Row],[Order Priority]]=Introduction!$B$44,1,0)</f>
        <v>1</v>
      </c>
      <c r="L191" s="52">
        <f>IF(Table2[[#This Row],[Order Priority]]=Introduction!$B$45,1,0)</f>
        <v>0</v>
      </c>
      <c r="M191" s="52">
        <f>IF(Table2[[#This Row],[Ship Mode]]=Introduction!$C$42,1,0)</f>
        <v>0</v>
      </c>
      <c r="N191" s="51">
        <f>IF(Table2[[#This Row],[Ship Mode]]=Introduction!$C$44,1,0)</f>
        <v>1</v>
      </c>
      <c r="O191" s="51">
        <f>IF(Table2[[#This Row],[Customer Segment]]=Introduction!$D$45,1,0)</f>
        <v>0</v>
      </c>
      <c r="P191" s="51">
        <f>IF(Table2[[#This Row],[Customer Segment]]=Introduction!$D$42,1,0)</f>
        <v>0</v>
      </c>
      <c r="Q191" s="51">
        <f>IF(Table2[[#This Row],[Customer Segment]]=Introduction!$D$44,1,0)</f>
        <v>1</v>
      </c>
      <c r="R191" s="41">
        <v>52.93</v>
      </c>
      <c r="S1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108.96161287686513</v>
      </c>
    </row>
    <row r="192" spans="1:19" customFormat="1" x14ac:dyDescent="0.2">
      <c r="A192" s="1" t="s">
        <v>23</v>
      </c>
      <c r="B192" s="1" t="s">
        <v>14</v>
      </c>
      <c r="C192" s="1" t="s">
        <v>47</v>
      </c>
      <c r="D192" s="47">
        <v>0.04</v>
      </c>
      <c r="E192" s="47">
        <v>6.35</v>
      </c>
      <c r="F192" s="47">
        <v>1.02</v>
      </c>
      <c r="G192" s="47">
        <v>0.39</v>
      </c>
      <c r="H192" s="47">
        <v>52.170900000000003</v>
      </c>
      <c r="I192" s="52">
        <f>IF(Table2[[#This Row],[Order Priority]]=Introduction!$B$42,1,0)</f>
        <v>0</v>
      </c>
      <c r="J192" s="52">
        <f>IF(Table2[[#This Row],[Order Priority]]=Introduction!$B$43,1,0)</f>
        <v>0</v>
      </c>
      <c r="K192" s="52">
        <f>IF(Table2[[#This Row],[Order Priority]]=Introduction!$B$44,1,0)</f>
        <v>1</v>
      </c>
      <c r="L192" s="52">
        <f>IF(Table2[[#This Row],[Order Priority]]=Introduction!$B$45,1,0)</f>
        <v>0</v>
      </c>
      <c r="M192" s="52">
        <f>IF(Table2[[#This Row],[Ship Mode]]=Introduction!$C$42,1,0)</f>
        <v>0</v>
      </c>
      <c r="N192" s="51">
        <f>IF(Table2[[#This Row],[Ship Mode]]=Introduction!$C$44,1,0)</f>
        <v>1</v>
      </c>
      <c r="O192" s="51">
        <f>IF(Table2[[#This Row],[Customer Segment]]=Introduction!$D$45,1,0)</f>
        <v>0</v>
      </c>
      <c r="P192" s="51">
        <f>IF(Table2[[#This Row],[Customer Segment]]=Introduction!$D$42,1,0)</f>
        <v>0</v>
      </c>
      <c r="Q192" s="51">
        <f>IF(Table2[[#This Row],[Customer Segment]]=Introduction!$D$44,1,0)</f>
        <v>1</v>
      </c>
      <c r="R192" s="44">
        <v>75.61</v>
      </c>
      <c r="S1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146.41796049027388</v>
      </c>
    </row>
    <row r="193" spans="1:19" customFormat="1" x14ac:dyDescent="0.2">
      <c r="A193" s="1" t="s">
        <v>92</v>
      </c>
      <c r="B193" s="1" t="s">
        <v>14</v>
      </c>
      <c r="C193" s="1" t="s">
        <v>3</v>
      </c>
      <c r="D193" s="49">
        <v>0.06</v>
      </c>
      <c r="E193" s="49">
        <v>7.04</v>
      </c>
      <c r="F193" s="49">
        <v>2.17</v>
      </c>
      <c r="G193" s="49">
        <v>0.38</v>
      </c>
      <c r="H193" s="49">
        <v>2.4851999999999999</v>
      </c>
      <c r="I193" s="52">
        <f>IF(Table2[[#This Row],[Order Priority]]=Introduction!$B$42,1,0)</f>
        <v>0</v>
      </c>
      <c r="J193" s="52">
        <f>IF(Table2[[#This Row],[Order Priority]]=Introduction!$B$43,1,0)</f>
        <v>0</v>
      </c>
      <c r="K193" s="52">
        <f>IF(Table2[[#This Row],[Order Priority]]=Introduction!$B$44,1,0)</f>
        <v>0</v>
      </c>
      <c r="L193" s="52">
        <f>IF(Table2[[#This Row],[Order Priority]]=Introduction!$B$45,1,0)</f>
        <v>1</v>
      </c>
      <c r="M193" s="52">
        <f>IF(Table2[[#This Row],[Ship Mode]]=Introduction!$C$42,1,0)</f>
        <v>0</v>
      </c>
      <c r="N193" s="51">
        <f>IF(Table2[[#This Row],[Ship Mode]]=Introduction!$C$44,1,0)</f>
        <v>1</v>
      </c>
      <c r="O193" s="51">
        <f>IF(Table2[[#This Row],[Customer Segment]]=Introduction!$D$45,1,0)</f>
        <v>1</v>
      </c>
      <c r="P193" s="51">
        <f>IF(Table2[[#This Row],[Customer Segment]]=Introduction!$D$42,1,0)</f>
        <v>0</v>
      </c>
      <c r="Q193" s="51">
        <f>IF(Table2[[#This Row],[Customer Segment]]=Introduction!$D$44,1,0)</f>
        <v>0</v>
      </c>
      <c r="R193" s="41">
        <v>14.65</v>
      </c>
      <c r="S1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1.4761278605897097</v>
      </c>
    </row>
    <row r="194" spans="1:19" customFormat="1" x14ac:dyDescent="0.2">
      <c r="A194" s="1" t="s">
        <v>46</v>
      </c>
      <c r="B194" s="1" t="s">
        <v>14</v>
      </c>
      <c r="C194" s="1" t="s">
        <v>70</v>
      </c>
      <c r="D194" s="47">
        <v>0</v>
      </c>
      <c r="E194" s="47">
        <v>8.6</v>
      </c>
      <c r="F194" s="47">
        <v>6.19</v>
      </c>
      <c r="G194" s="47">
        <v>0.38</v>
      </c>
      <c r="H194" s="47">
        <v>-42.8536</v>
      </c>
      <c r="I194" s="52">
        <f>IF(Table2[[#This Row],[Order Priority]]=Introduction!$B$42,1,0)</f>
        <v>0</v>
      </c>
      <c r="J194" s="52">
        <f>IF(Table2[[#This Row],[Order Priority]]=Introduction!$B$43,1,0)</f>
        <v>0</v>
      </c>
      <c r="K194" s="52">
        <f>IF(Table2[[#This Row],[Order Priority]]=Introduction!$B$44,1,0)</f>
        <v>0</v>
      </c>
      <c r="L194" s="52">
        <f>IF(Table2[[#This Row],[Order Priority]]=Introduction!$B$45,1,0)</f>
        <v>0</v>
      </c>
      <c r="M194" s="52">
        <f>IF(Table2[[#This Row],[Ship Mode]]=Introduction!$C$42,1,0)</f>
        <v>0</v>
      </c>
      <c r="N194" s="51">
        <f>IF(Table2[[#This Row],[Ship Mode]]=Introduction!$C$44,1,0)</f>
        <v>1</v>
      </c>
      <c r="O194" s="51">
        <f>IF(Table2[[#This Row],[Customer Segment]]=Introduction!$D$45,1,0)</f>
        <v>0</v>
      </c>
      <c r="P194" s="51">
        <f>IF(Table2[[#This Row],[Customer Segment]]=Introduction!$D$42,1,0)</f>
        <v>0</v>
      </c>
      <c r="Q194" s="51">
        <f>IF(Table2[[#This Row],[Customer Segment]]=Introduction!$D$44,1,0)</f>
        <v>0</v>
      </c>
      <c r="R194" s="44">
        <v>447.89</v>
      </c>
      <c r="S1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307.998975543955</v>
      </c>
    </row>
    <row r="195" spans="1:19" customFormat="1" x14ac:dyDescent="0.2">
      <c r="A195" s="1" t="s">
        <v>46</v>
      </c>
      <c r="B195" s="1" t="s">
        <v>14</v>
      </c>
      <c r="C195" s="1" t="s">
        <v>70</v>
      </c>
      <c r="D195" s="49">
        <v>0</v>
      </c>
      <c r="E195" s="49">
        <v>8.6</v>
      </c>
      <c r="F195" s="49">
        <v>6.19</v>
      </c>
      <c r="G195" s="49">
        <v>0.38</v>
      </c>
      <c r="H195" s="49">
        <v>-33.211539999999999</v>
      </c>
      <c r="I195" s="52">
        <f>IF(Table2[[#This Row],[Order Priority]]=Introduction!$B$42,1,0)</f>
        <v>0</v>
      </c>
      <c r="J195" s="52">
        <f>IF(Table2[[#This Row],[Order Priority]]=Introduction!$B$43,1,0)</f>
        <v>0</v>
      </c>
      <c r="K195" s="52">
        <f>IF(Table2[[#This Row],[Order Priority]]=Introduction!$B$44,1,0)</f>
        <v>0</v>
      </c>
      <c r="L195" s="52">
        <f>IF(Table2[[#This Row],[Order Priority]]=Introduction!$B$45,1,0)</f>
        <v>0</v>
      </c>
      <c r="M195" s="52">
        <f>IF(Table2[[#This Row],[Ship Mode]]=Introduction!$C$42,1,0)</f>
        <v>0</v>
      </c>
      <c r="N195" s="51">
        <f>IF(Table2[[#This Row],[Ship Mode]]=Introduction!$C$44,1,0)</f>
        <v>1</v>
      </c>
      <c r="O195" s="51">
        <f>IF(Table2[[#This Row],[Customer Segment]]=Introduction!$D$45,1,0)</f>
        <v>0</v>
      </c>
      <c r="P195" s="51">
        <f>IF(Table2[[#This Row],[Customer Segment]]=Introduction!$D$42,1,0)</f>
        <v>0</v>
      </c>
      <c r="Q195" s="51">
        <f>IF(Table2[[#This Row],[Customer Segment]]=Introduction!$D$44,1,0)</f>
        <v>0</v>
      </c>
      <c r="R195" s="41">
        <v>111.97</v>
      </c>
      <c r="S1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317.87269300070909</v>
      </c>
    </row>
    <row r="196" spans="1:19" customFormat="1" x14ac:dyDescent="0.2">
      <c r="A196" s="1" t="s">
        <v>1</v>
      </c>
      <c r="B196" s="1" t="s">
        <v>14</v>
      </c>
      <c r="C196" s="1" t="s">
        <v>3</v>
      </c>
      <c r="D196" s="47">
        <v>0.09</v>
      </c>
      <c r="E196" s="47">
        <v>28.48</v>
      </c>
      <c r="F196" s="47">
        <v>1.99</v>
      </c>
      <c r="G196" s="47">
        <v>0.4</v>
      </c>
      <c r="H196" s="47">
        <v>132.68700000000001</v>
      </c>
      <c r="I196" s="52">
        <f>IF(Table2[[#This Row],[Order Priority]]=Introduction!$B$42,1,0)</f>
        <v>1</v>
      </c>
      <c r="J196" s="52">
        <f>IF(Table2[[#This Row],[Order Priority]]=Introduction!$B$43,1,0)</f>
        <v>0</v>
      </c>
      <c r="K196" s="52">
        <f>IF(Table2[[#This Row],[Order Priority]]=Introduction!$B$44,1,0)</f>
        <v>0</v>
      </c>
      <c r="L196" s="52">
        <f>IF(Table2[[#This Row],[Order Priority]]=Introduction!$B$45,1,0)</f>
        <v>0</v>
      </c>
      <c r="M196" s="52">
        <f>IF(Table2[[#This Row],[Ship Mode]]=Introduction!$C$42,1,0)</f>
        <v>0</v>
      </c>
      <c r="N196" s="51">
        <f>IF(Table2[[#This Row],[Ship Mode]]=Introduction!$C$44,1,0)</f>
        <v>1</v>
      </c>
      <c r="O196" s="51">
        <f>IF(Table2[[#This Row],[Customer Segment]]=Introduction!$D$45,1,0)</f>
        <v>1</v>
      </c>
      <c r="P196" s="51">
        <f>IF(Table2[[#This Row],[Customer Segment]]=Introduction!$D$42,1,0)</f>
        <v>0</v>
      </c>
      <c r="Q196" s="51">
        <f>IF(Table2[[#This Row],[Customer Segment]]=Introduction!$D$44,1,0)</f>
        <v>0</v>
      </c>
      <c r="R196" s="44">
        <v>192.3</v>
      </c>
      <c r="S1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471.05293713357833</v>
      </c>
    </row>
    <row r="197" spans="1:19" customFormat="1" x14ac:dyDescent="0.2">
      <c r="A197" s="1" t="s">
        <v>1</v>
      </c>
      <c r="B197" s="1" t="s">
        <v>63</v>
      </c>
      <c r="C197" s="1" t="s">
        <v>3</v>
      </c>
      <c r="D197" s="49">
        <v>0.08</v>
      </c>
      <c r="E197" s="49">
        <v>65.989999999999995</v>
      </c>
      <c r="F197" s="49">
        <v>4.99</v>
      </c>
      <c r="G197" s="49">
        <v>0.57999999999999996</v>
      </c>
      <c r="H197" s="49">
        <v>496.89</v>
      </c>
      <c r="I197" s="52">
        <f>IF(Table2[[#This Row],[Order Priority]]=Introduction!$B$42,1,0)</f>
        <v>1</v>
      </c>
      <c r="J197" s="52">
        <f>IF(Table2[[#This Row],[Order Priority]]=Introduction!$B$43,1,0)</f>
        <v>0</v>
      </c>
      <c r="K197" s="52">
        <f>IF(Table2[[#This Row],[Order Priority]]=Introduction!$B$44,1,0)</f>
        <v>0</v>
      </c>
      <c r="L197" s="52">
        <f>IF(Table2[[#This Row],[Order Priority]]=Introduction!$B$45,1,0)</f>
        <v>0</v>
      </c>
      <c r="M197" s="52">
        <f>IF(Table2[[#This Row],[Ship Mode]]=Introduction!$C$42,1,0)</f>
        <v>0</v>
      </c>
      <c r="N197" s="51">
        <f>IF(Table2[[#This Row],[Ship Mode]]=Introduction!$C$44,1,0)</f>
        <v>0</v>
      </c>
      <c r="O197" s="51">
        <f>IF(Table2[[#This Row],[Customer Segment]]=Introduction!$D$45,1,0)</f>
        <v>1</v>
      </c>
      <c r="P197" s="51">
        <f>IF(Table2[[#This Row],[Customer Segment]]=Introduction!$D$42,1,0)</f>
        <v>0</v>
      </c>
      <c r="Q197" s="51">
        <f>IF(Table2[[#This Row],[Customer Segment]]=Introduction!$D$44,1,0)</f>
        <v>0</v>
      </c>
      <c r="R197" s="41">
        <v>748.1</v>
      </c>
      <c r="S1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1118.4552280936891</v>
      </c>
    </row>
    <row r="198" spans="1:19" customFormat="1" x14ac:dyDescent="0.2">
      <c r="A198" s="1" t="s">
        <v>1</v>
      </c>
      <c r="B198" s="1" t="s">
        <v>14</v>
      </c>
      <c r="C198" s="1" t="s">
        <v>3</v>
      </c>
      <c r="D198" s="47">
        <v>0.09</v>
      </c>
      <c r="E198" s="47">
        <v>2.1800000000000002</v>
      </c>
      <c r="F198" s="47">
        <v>0.78</v>
      </c>
      <c r="G198" s="47">
        <v>0.52</v>
      </c>
      <c r="H198" s="47">
        <v>2.4548000000000001</v>
      </c>
      <c r="I198" s="52">
        <f>IF(Table2[[#This Row],[Order Priority]]=Introduction!$B$42,1,0)</f>
        <v>1</v>
      </c>
      <c r="J198" s="52">
        <f>IF(Table2[[#This Row],[Order Priority]]=Introduction!$B$43,1,0)</f>
        <v>0</v>
      </c>
      <c r="K198" s="52">
        <f>IF(Table2[[#This Row],[Order Priority]]=Introduction!$B$44,1,0)</f>
        <v>0</v>
      </c>
      <c r="L198" s="52">
        <f>IF(Table2[[#This Row],[Order Priority]]=Introduction!$B$45,1,0)</f>
        <v>0</v>
      </c>
      <c r="M198" s="52">
        <f>IF(Table2[[#This Row],[Ship Mode]]=Introduction!$C$42,1,0)</f>
        <v>0</v>
      </c>
      <c r="N198" s="51">
        <f>IF(Table2[[#This Row],[Ship Mode]]=Introduction!$C$44,1,0)</f>
        <v>1</v>
      </c>
      <c r="O198" s="51">
        <f>IF(Table2[[#This Row],[Customer Segment]]=Introduction!$D$45,1,0)</f>
        <v>1</v>
      </c>
      <c r="P198" s="51">
        <f>IF(Table2[[#This Row],[Customer Segment]]=Introduction!$D$42,1,0)</f>
        <v>0</v>
      </c>
      <c r="Q198" s="51">
        <f>IF(Table2[[#This Row],[Customer Segment]]=Introduction!$D$44,1,0)</f>
        <v>0</v>
      </c>
      <c r="R198" s="44">
        <v>19.12</v>
      </c>
      <c r="S1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321.58775235465248</v>
      </c>
    </row>
    <row r="199" spans="1:19" customFormat="1" x14ac:dyDescent="0.2">
      <c r="A199" s="1" t="s">
        <v>1</v>
      </c>
      <c r="B199" s="1" t="s">
        <v>2</v>
      </c>
      <c r="C199" s="1" t="s">
        <v>3</v>
      </c>
      <c r="D199" s="49">
        <v>0.05</v>
      </c>
      <c r="E199" s="49">
        <v>179.29</v>
      </c>
      <c r="F199" s="49">
        <v>29.21</v>
      </c>
      <c r="G199" s="49">
        <v>0.76</v>
      </c>
      <c r="H199" s="49">
        <v>-537.27977731999999</v>
      </c>
      <c r="I199" s="52">
        <f>IF(Table2[[#This Row],[Order Priority]]=Introduction!$B$42,1,0)</f>
        <v>1</v>
      </c>
      <c r="J199" s="52">
        <f>IF(Table2[[#This Row],[Order Priority]]=Introduction!$B$43,1,0)</f>
        <v>0</v>
      </c>
      <c r="K199" s="52">
        <f>IF(Table2[[#This Row],[Order Priority]]=Introduction!$B$44,1,0)</f>
        <v>0</v>
      </c>
      <c r="L199" s="52">
        <f>IF(Table2[[#This Row],[Order Priority]]=Introduction!$B$45,1,0)</f>
        <v>0</v>
      </c>
      <c r="M199" s="52">
        <f>IF(Table2[[#This Row],[Ship Mode]]=Introduction!$C$42,1,0)</f>
        <v>1</v>
      </c>
      <c r="N199" s="51">
        <f>IF(Table2[[#This Row],[Ship Mode]]=Introduction!$C$44,1,0)</f>
        <v>0</v>
      </c>
      <c r="O199" s="51">
        <f>IF(Table2[[#This Row],[Customer Segment]]=Introduction!$D$45,1,0)</f>
        <v>1</v>
      </c>
      <c r="P199" s="51">
        <f>IF(Table2[[#This Row],[Customer Segment]]=Introduction!$D$42,1,0)</f>
        <v>0</v>
      </c>
      <c r="Q199" s="51">
        <f>IF(Table2[[#This Row],[Customer Segment]]=Introduction!$D$44,1,0)</f>
        <v>0</v>
      </c>
      <c r="R199" s="41">
        <v>186.64</v>
      </c>
      <c r="S1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1531.9390440353855</v>
      </c>
    </row>
    <row r="200" spans="1:19" customFormat="1" x14ac:dyDescent="0.2">
      <c r="A200" s="1" t="s">
        <v>1</v>
      </c>
      <c r="B200" s="1" t="s">
        <v>14</v>
      </c>
      <c r="C200" s="1" t="s">
        <v>15</v>
      </c>
      <c r="D200" s="47">
        <v>0.02</v>
      </c>
      <c r="E200" s="47">
        <v>110.98</v>
      </c>
      <c r="F200" s="47">
        <v>13.99</v>
      </c>
      <c r="G200" s="47">
        <v>0.69</v>
      </c>
      <c r="H200" s="47">
        <v>-106.3424</v>
      </c>
      <c r="I200" s="52">
        <f>IF(Table2[[#This Row],[Order Priority]]=Introduction!$B$42,1,0)</f>
        <v>1</v>
      </c>
      <c r="J200" s="52">
        <f>IF(Table2[[#This Row],[Order Priority]]=Introduction!$B$43,1,0)</f>
        <v>0</v>
      </c>
      <c r="K200" s="52">
        <f>IF(Table2[[#This Row],[Order Priority]]=Introduction!$B$44,1,0)</f>
        <v>0</v>
      </c>
      <c r="L200" s="52">
        <f>IF(Table2[[#This Row],[Order Priority]]=Introduction!$B$45,1,0)</f>
        <v>0</v>
      </c>
      <c r="M200" s="52">
        <f>IF(Table2[[#This Row],[Ship Mode]]=Introduction!$C$42,1,0)</f>
        <v>0</v>
      </c>
      <c r="N200" s="51">
        <f>IF(Table2[[#This Row],[Ship Mode]]=Introduction!$C$44,1,0)</f>
        <v>1</v>
      </c>
      <c r="O200" s="51">
        <f>IF(Table2[[#This Row],[Customer Segment]]=Introduction!$D$45,1,0)</f>
        <v>0</v>
      </c>
      <c r="P200" s="51">
        <f>IF(Table2[[#This Row],[Customer Segment]]=Introduction!$D$42,1,0)</f>
        <v>1</v>
      </c>
      <c r="Q200" s="51">
        <f>IF(Table2[[#This Row],[Customer Segment]]=Introduction!$D$44,1,0)</f>
        <v>0</v>
      </c>
      <c r="R200" s="44">
        <v>226.53</v>
      </c>
      <c r="S2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1083.8427106726162</v>
      </c>
    </row>
    <row r="201" spans="1:19" customFormat="1" x14ac:dyDescent="0.2">
      <c r="A201" s="1" t="s">
        <v>1</v>
      </c>
      <c r="B201" s="1" t="s">
        <v>14</v>
      </c>
      <c r="C201" s="1" t="s">
        <v>15</v>
      </c>
      <c r="D201" s="49">
        <v>0.01</v>
      </c>
      <c r="E201" s="49">
        <v>8.01</v>
      </c>
      <c r="F201" s="49">
        <v>2.87</v>
      </c>
      <c r="G201" s="49">
        <v>0.4</v>
      </c>
      <c r="H201" s="49">
        <v>44.976799999999997</v>
      </c>
      <c r="I201" s="52">
        <f>IF(Table2[[#This Row],[Order Priority]]=Introduction!$B$42,1,0)</f>
        <v>1</v>
      </c>
      <c r="J201" s="52">
        <f>IF(Table2[[#This Row],[Order Priority]]=Introduction!$B$43,1,0)</f>
        <v>0</v>
      </c>
      <c r="K201" s="52">
        <f>IF(Table2[[#This Row],[Order Priority]]=Introduction!$B$44,1,0)</f>
        <v>0</v>
      </c>
      <c r="L201" s="52">
        <f>IF(Table2[[#This Row],[Order Priority]]=Introduction!$B$45,1,0)</f>
        <v>0</v>
      </c>
      <c r="M201" s="52">
        <f>IF(Table2[[#This Row],[Ship Mode]]=Introduction!$C$42,1,0)</f>
        <v>0</v>
      </c>
      <c r="N201" s="51">
        <f>IF(Table2[[#This Row],[Ship Mode]]=Introduction!$C$44,1,0)</f>
        <v>1</v>
      </c>
      <c r="O201" s="51">
        <f>IF(Table2[[#This Row],[Customer Segment]]=Introduction!$D$45,1,0)</f>
        <v>0</v>
      </c>
      <c r="P201" s="51">
        <f>IF(Table2[[#This Row],[Customer Segment]]=Introduction!$D$42,1,0)</f>
        <v>1</v>
      </c>
      <c r="Q201" s="51">
        <f>IF(Table2[[#This Row],[Customer Segment]]=Introduction!$D$44,1,0)</f>
        <v>0</v>
      </c>
      <c r="R201" s="41">
        <v>68.650000000000006</v>
      </c>
      <c r="S2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374.38992350967374</v>
      </c>
    </row>
    <row r="202" spans="1:19" customFormat="1" x14ac:dyDescent="0.2">
      <c r="A202" s="1" t="s">
        <v>13</v>
      </c>
      <c r="B202" s="1" t="s">
        <v>14</v>
      </c>
      <c r="C202" s="1" t="s">
        <v>70</v>
      </c>
      <c r="D202" s="47">
        <v>0.03</v>
      </c>
      <c r="E202" s="47">
        <v>7.37</v>
      </c>
      <c r="F202" s="47">
        <v>5.53</v>
      </c>
      <c r="G202" s="47">
        <v>0.69</v>
      </c>
      <c r="H202" s="47">
        <v>-133.69999999999999</v>
      </c>
      <c r="I202" s="52">
        <f>IF(Table2[[#This Row],[Order Priority]]=Introduction!$B$42,1,0)</f>
        <v>0</v>
      </c>
      <c r="J202" s="52">
        <f>IF(Table2[[#This Row],[Order Priority]]=Introduction!$B$43,1,0)</f>
        <v>1</v>
      </c>
      <c r="K202" s="52">
        <f>IF(Table2[[#This Row],[Order Priority]]=Introduction!$B$44,1,0)</f>
        <v>0</v>
      </c>
      <c r="L202" s="52">
        <f>IF(Table2[[#This Row],[Order Priority]]=Introduction!$B$45,1,0)</f>
        <v>0</v>
      </c>
      <c r="M202" s="52">
        <f>IF(Table2[[#This Row],[Ship Mode]]=Introduction!$C$42,1,0)</f>
        <v>0</v>
      </c>
      <c r="N202" s="51">
        <f>IF(Table2[[#This Row],[Ship Mode]]=Introduction!$C$44,1,0)</f>
        <v>1</v>
      </c>
      <c r="O202" s="51">
        <f>IF(Table2[[#This Row],[Customer Segment]]=Introduction!$D$45,1,0)</f>
        <v>0</v>
      </c>
      <c r="P202" s="51">
        <f>IF(Table2[[#This Row],[Customer Segment]]=Introduction!$D$42,1,0)</f>
        <v>0</v>
      </c>
      <c r="Q202" s="51">
        <f>IF(Table2[[#This Row],[Customer Segment]]=Introduction!$D$44,1,0)</f>
        <v>0</v>
      </c>
      <c r="R202" s="44">
        <v>85.79</v>
      </c>
      <c r="S2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227.1983088961513</v>
      </c>
    </row>
    <row r="203" spans="1:19" customFormat="1" x14ac:dyDescent="0.2">
      <c r="A203" s="1" t="s">
        <v>23</v>
      </c>
      <c r="B203" s="1" t="s">
        <v>14</v>
      </c>
      <c r="C203" s="1" t="s">
        <v>70</v>
      </c>
      <c r="D203" s="49">
        <v>0.04</v>
      </c>
      <c r="E203" s="49">
        <v>22.72</v>
      </c>
      <c r="F203" s="49">
        <v>8.99</v>
      </c>
      <c r="G203" s="49">
        <v>0.44</v>
      </c>
      <c r="H203" s="49">
        <v>-678.49599999999998</v>
      </c>
      <c r="I203" s="52">
        <f>IF(Table2[[#This Row],[Order Priority]]=Introduction!$B$42,1,0)</f>
        <v>0</v>
      </c>
      <c r="J203" s="52">
        <f>IF(Table2[[#This Row],[Order Priority]]=Introduction!$B$43,1,0)</f>
        <v>0</v>
      </c>
      <c r="K203" s="52">
        <f>IF(Table2[[#This Row],[Order Priority]]=Introduction!$B$44,1,0)</f>
        <v>1</v>
      </c>
      <c r="L203" s="52">
        <f>IF(Table2[[#This Row],[Order Priority]]=Introduction!$B$45,1,0)</f>
        <v>0</v>
      </c>
      <c r="M203" s="52">
        <f>IF(Table2[[#This Row],[Ship Mode]]=Introduction!$C$42,1,0)</f>
        <v>0</v>
      </c>
      <c r="N203" s="51">
        <f>IF(Table2[[#This Row],[Ship Mode]]=Introduction!$C$44,1,0)</f>
        <v>1</v>
      </c>
      <c r="O203" s="51">
        <f>IF(Table2[[#This Row],[Customer Segment]]=Introduction!$D$45,1,0)</f>
        <v>0</v>
      </c>
      <c r="P203" s="51">
        <f>IF(Table2[[#This Row],[Customer Segment]]=Introduction!$D$42,1,0)</f>
        <v>0</v>
      </c>
      <c r="Q203" s="51">
        <f>IF(Table2[[#This Row],[Customer Segment]]=Introduction!$D$44,1,0)</f>
        <v>0</v>
      </c>
      <c r="R203" s="41">
        <v>202.41</v>
      </c>
      <c r="S2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-319.10799859309259</v>
      </c>
    </row>
    <row r="204" spans="1:19" customFormat="1" x14ac:dyDescent="0.2">
      <c r="A204" s="1" t="s">
        <v>23</v>
      </c>
      <c r="B204" s="1" t="s">
        <v>14</v>
      </c>
      <c r="C204" s="1" t="s">
        <v>70</v>
      </c>
      <c r="D204" s="47">
        <v>0.04</v>
      </c>
      <c r="E204" s="47">
        <v>22.72</v>
      </c>
      <c r="F204" s="47">
        <v>8.99</v>
      </c>
      <c r="G204" s="47">
        <v>0.44</v>
      </c>
      <c r="H204" s="47">
        <v>70.028000000000006</v>
      </c>
      <c r="I204" s="52">
        <f>IF(Table2[[#This Row],[Order Priority]]=Introduction!$B$42,1,0)</f>
        <v>0</v>
      </c>
      <c r="J204" s="52">
        <f>IF(Table2[[#This Row],[Order Priority]]=Introduction!$B$43,1,0)</f>
        <v>0</v>
      </c>
      <c r="K204" s="52">
        <f>IF(Table2[[#This Row],[Order Priority]]=Introduction!$B$44,1,0)</f>
        <v>1</v>
      </c>
      <c r="L204" s="52">
        <f>IF(Table2[[#This Row],[Order Priority]]=Introduction!$B$45,1,0)</f>
        <v>0</v>
      </c>
      <c r="M204" s="52">
        <f>IF(Table2[[#This Row],[Ship Mode]]=Introduction!$C$42,1,0)</f>
        <v>0</v>
      </c>
      <c r="N204" s="51">
        <f>IF(Table2[[#This Row],[Ship Mode]]=Introduction!$C$44,1,0)</f>
        <v>1</v>
      </c>
      <c r="O204" s="51">
        <f>IF(Table2[[#This Row],[Customer Segment]]=Introduction!$D$45,1,0)</f>
        <v>0</v>
      </c>
      <c r="P204" s="51">
        <f>IF(Table2[[#This Row],[Customer Segment]]=Introduction!$D$42,1,0)</f>
        <v>0</v>
      </c>
      <c r="Q204" s="51">
        <f>IF(Table2[[#This Row],[Customer Segment]]=Introduction!$D$44,1,0)</f>
        <v>0</v>
      </c>
      <c r="R204" s="44">
        <v>832.14</v>
      </c>
      <c r="S2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447.39983122744388</v>
      </c>
    </row>
    <row r="205" spans="1:19" customFormat="1" x14ac:dyDescent="0.2">
      <c r="A205" s="1" t="s">
        <v>23</v>
      </c>
      <c r="B205" s="1" t="s">
        <v>63</v>
      </c>
      <c r="C205" s="1" t="s">
        <v>70</v>
      </c>
      <c r="D205" s="49">
        <v>0.04</v>
      </c>
      <c r="E205" s="49">
        <v>2.98</v>
      </c>
      <c r="F205" s="49">
        <v>2.0299999999999998</v>
      </c>
      <c r="G205" s="49">
        <v>0.56999999999999995</v>
      </c>
      <c r="H205" s="49">
        <v>-22.01</v>
      </c>
      <c r="I205" s="52">
        <f>IF(Table2[[#This Row],[Order Priority]]=Introduction!$B$42,1,0)</f>
        <v>0</v>
      </c>
      <c r="J205" s="52">
        <f>IF(Table2[[#This Row],[Order Priority]]=Introduction!$B$43,1,0)</f>
        <v>0</v>
      </c>
      <c r="K205" s="52">
        <f>IF(Table2[[#This Row],[Order Priority]]=Introduction!$B$44,1,0)</f>
        <v>1</v>
      </c>
      <c r="L205" s="52">
        <f>IF(Table2[[#This Row],[Order Priority]]=Introduction!$B$45,1,0)</f>
        <v>0</v>
      </c>
      <c r="M205" s="52">
        <f>IF(Table2[[#This Row],[Ship Mode]]=Introduction!$C$42,1,0)</f>
        <v>0</v>
      </c>
      <c r="N205" s="51">
        <f>IF(Table2[[#This Row],[Ship Mode]]=Introduction!$C$44,1,0)</f>
        <v>0</v>
      </c>
      <c r="O205" s="51">
        <f>IF(Table2[[#This Row],[Customer Segment]]=Introduction!$D$45,1,0)</f>
        <v>0</v>
      </c>
      <c r="P205" s="51">
        <f>IF(Table2[[#This Row],[Customer Segment]]=Introduction!$D$42,1,0)</f>
        <v>0</v>
      </c>
      <c r="Q205" s="51">
        <f>IF(Table2[[#This Row],[Customer Segment]]=Introduction!$D$44,1,0)</f>
        <v>0</v>
      </c>
      <c r="R205" s="41">
        <v>15.7</v>
      </c>
      <c r="S2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124.76984025557201</v>
      </c>
    </row>
    <row r="206" spans="1:19" customFormat="1" x14ac:dyDescent="0.2">
      <c r="A206" s="1" t="s">
        <v>23</v>
      </c>
      <c r="B206" s="1" t="s">
        <v>14</v>
      </c>
      <c r="C206" s="1" t="s">
        <v>70</v>
      </c>
      <c r="D206" s="47">
        <v>0.01</v>
      </c>
      <c r="E206" s="47">
        <v>125.99</v>
      </c>
      <c r="F206" s="47">
        <v>8.99</v>
      </c>
      <c r="G206" s="47">
        <v>0.59</v>
      </c>
      <c r="H206" s="47">
        <v>426.46032000000002</v>
      </c>
      <c r="I206" s="52">
        <f>IF(Table2[[#This Row],[Order Priority]]=Introduction!$B$42,1,0)</f>
        <v>0</v>
      </c>
      <c r="J206" s="52">
        <f>IF(Table2[[#This Row],[Order Priority]]=Introduction!$B$43,1,0)</f>
        <v>0</v>
      </c>
      <c r="K206" s="52">
        <f>IF(Table2[[#This Row],[Order Priority]]=Introduction!$B$44,1,0)</f>
        <v>1</v>
      </c>
      <c r="L206" s="52">
        <f>IF(Table2[[#This Row],[Order Priority]]=Introduction!$B$45,1,0)</f>
        <v>0</v>
      </c>
      <c r="M206" s="52">
        <f>IF(Table2[[#This Row],[Ship Mode]]=Introduction!$C$42,1,0)</f>
        <v>0</v>
      </c>
      <c r="N206" s="51">
        <f>IF(Table2[[#This Row],[Ship Mode]]=Introduction!$C$44,1,0)</f>
        <v>1</v>
      </c>
      <c r="O206" s="51">
        <f>IF(Table2[[#This Row],[Customer Segment]]=Introduction!$D$45,1,0)</f>
        <v>0</v>
      </c>
      <c r="P206" s="51">
        <f>IF(Table2[[#This Row],[Customer Segment]]=Introduction!$D$42,1,0)</f>
        <v>0</v>
      </c>
      <c r="Q206" s="51">
        <f>IF(Table2[[#This Row],[Customer Segment]]=Introduction!$D$44,1,0)</f>
        <v>0</v>
      </c>
      <c r="R206" s="44">
        <v>680.65</v>
      </c>
      <c r="S2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1280.4614861557002</v>
      </c>
    </row>
    <row r="207" spans="1:19" customFormat="1" x14ac:dyDescent="0.2">
      <c r="A207" s="1" t="s">
        <v>92</v>
      </c>
      <c r="B207" s="1" t="s">
        <v>14</v>
      </c>
      <c r="C207" s="1" t="s">
        <v>47</v>
      </c>
      <c r="D207" s="49">
        <v>0</v>
      </c>
      <c r="E207" s="49">
        <v>13.43</v>
      </c>
      <c r="F207" s="49">
        <v>5.5</v>
      </c>
      <c r="G207" s="49">
        <v>0.56999999999999995</v>
      </c>
      <c r="H207" s="49">
        <v>-253.77799999999999</v>
      </c>
      <c r="I207" s="52">
        <f>IF(Table2[[#This Row],[Order Priority]]=Introduction!$B$42,1,0)</f>
        <v>0</v>
      </c>
      <c r="J207" s="52">
        <f>IF(Table2[[#This Row],[Order Priority]]=Introduction!$B$43,1,0)</f>
        <v>0</v>
      </c>
      <c r="K207" s="52">
        <f>IF(Table2[[#This Row],[Order Priority]]=Introduction!$B$44,1,0)</f>
        <v>0</v>
      </c>
      <c r="L207" s="52">
        <f>IF(Table2[[#This Row],[Order Priority]]=Introduction!$B$45,1,0)</f>
        <v>1</v>
      </c>
      <c r="M207" s="52">
        <f>IF(Table2[[#This Row],[Ship Mode]]=Introduction!$C$42,1,0)</f>
        <v>0</v>
      </c>
      <c r="N207" s="51">
        <f>IF(Table2[[#This Row],[Ship Mode]]=Introduction!$C$44,1,0)</f>
        <v>1</v>
      </c>
      <c r="O207" s="51">
        <f>IF(Table2[[#This Row],[Customer Segment]]=Introduction!$D$45,1,0)</f>
        <v>0</v>
      </c>
      <c r="P207" s="51">
        <f>IF(Table2[[#This Row],[Customer Segment]]=Introduction!$D$42,1,0)</f>
        <v>0</v>
      </c>
      <c r="Q207" s="51">
        <f>IF(Table2[[#This Row],[Customer Segment]]=Introduction!$D$44,1,0)</f>
        <v>1</v>
      </c>
      <c r="R207" s="41">
        <v>129.54</v>
      </c>
      <c r="S2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88.167012375616878</v>
      </c>
    </row>
    <row r="208" spans="1:19" customFormat="1" x14ac:dyDescent="0.2">
      <c r="A208" s="1" t="s">
        <v>92</v>
      </c>
      <c r="B208" s="1" t="s">
        <v>14</v>
      </c>
      <c r="C208" s="1" t="s">
        <v>70</v>
      </c>
      <c r="D208" s="47">
        <v>0.1</v>
      </c>
      <c r="E208" s="47">
        <v>5.81</v>
      </c>
      <c r="F208" s="47">
        <v>8.49</v>
      </c>
      <c r="G208" s="47">
        <v>0.39</v>
      </c>
      <c r="H208" s="47">
        <v>-350.43950000000001</v>
      </c>
      <c r="I208" s="52">
        <f>IF(Table2[[#This Row],[Order Priority]]=Introduction!$B$42,1,0)</f>
        <v>0</v>
      </c>
      <c r="J208" s="52">
        <f>IF(Table2[[#This Row],[Order Priority]]=Introduction!$B$43,1,0)</f>
        <v>0</v>
      </c>
      <c r="K208" s="52">
        <f>IF(Table2[[#This Row],[Order Priority]]=Introduction!$B$44,1,0)</f>
        <v>0</v>
      </c>
      <c r="L208" s="52">
        <f>IF(Table2[[#This Row],[Order Priority]]=Introduction!$B$45,1,0)</f>
        <v>1</v>
      </c>
      <c r="M208" s="52">
        <f>IF(Table2[[#This Row],[Ship Mode]]=Introduction!$C$42,1,0)</f>
        <v>0</v>
      </c>
      <c r="N208" s="51">
        <f>IF(Table2[[#This Row],[Ship Mode]]=Introduction!$C$44,1,0)</f>
        <v>1</v>
      </c>
      <c r="O208" s="51">
        <f>IF(Table2[[#This Row],[Customer Segment]]=Introduction!$D$45,1,0)</f>
        <v>0</v>
      </c>
      <c r="P208" s="51">
        <f>IF(Table2[[#This Row],[Customer Segment]]=Introduction!$D$42,1,0)</f>
        <v>0</v>
      </c>
      <c r="Q208" s="51">
        <f>IF(Table2[[#This Row],[Customer Segment]]=Introduction!$D$44,1,0)</f>
        <v>0</v>
      </c>
      <c r="R208" s="44">
        <v>64.959999999999994</v>
      </c>
      <c r="S2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-198.18610963180129</v>
      </c>
    </row>
    <row r="209" spans="1:19" customFormat="1" x14ac:dyDescent="0.2">
      <c r="A209" s="1" t="s">
        <v>92</v>
      </c>
      <c r="B209" s="1" t="s">
        <v>14</v>
      </c>
      <c r="C209" s="1" t="s">
        <v>70</v>
      </c>
      <c r="D209" s="49">
        <v>0.03</v>
      </c>
      <c r="E209" s="49">
        <v>1.81</v>
      </c>
      <c r="F209" s="49">
        <v>0.75</v>
      </c>
      <c r="G209" s="49">
        <v>0.52</v>
      </c>
      <c r="H209" s="49">
        <v>4.2027999999999999</v>
      </c>
      <c r="I209" s="52">
        <f>IF(Table2[[#This Row],[Order Priority]]=Introduction!$B$42,1,0)</f>
        <v>0</v>
      </c>
      <c r="J209" s="52">
        <f>IF(Table2[[#This Row],[Order Priority]]=Introduction!$B$43,1,0)</f>
        <v>0</v>
      </c>
      <c r="K209" s="52">
        <f>IF(Table2[[#This Row],[Order Priority]]=Introduction!$B$44,1,0)</f>
        <v>0</v>
      </c>
      <c r="L209" s="52">
        <f>IF(Table2[[#This Row],[Order Priority]]=Introduction!$B$45,1,0)</f>
        <v>1</v>
      </c>
      <c r="M209" s="52">
        <f>IF(Table2[[#This Row],[Ship Mode]]=Introduction!$C$42,1,0)</f>
        <v>0</v>
      </c>
      <c r="N209" s="51">
        <f>IF(Table2[[#This Row],[Ship Mode]]=Introduction!$C$44,1,0)</f>
        <v>1</v>
      </c>
      <c r="O209" s="51">
        <f>IF(Table2[[#This Row],[Customer Segment]]=Introduction!$D$45,1,0)</f>
        <v>0</v>
      </c>
      <c r="P209" s="51">
        <f>IF(Table2[[#This Row],[Customer Segment]]=Introduction!$D$42,1,0)</f>
        <v>0</v>
      </c>
      <c r="Q209" s="51">
        <f>IF(Table2[[#This Row],[Customer Segment]]=Introduction!$D$44,1,0)</f>
        <v>0</v>
      </c>
      <c r="R209" s="41">
        <v>19.14</v>
      </c>
      <c r="S2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92.828120378403696</v>
      </c>
    </row>
    <row r="210" spans="1:19" customFormat="1" x14ac:dyDescent="0.2">
      <c r="A210" s="1" t="s">
        <v>46</v>
      </c>
      <c r="B210" s="1" t="s">
        <v>14</v>
      </c>
      <c r="C210" s="1" t="s">
        <v>47</v>
      </c>
      <c r="D210" s="47">
        <v>0.02</v>
      </c>
      <c r="E210" s="47">
        <v>12.99</v>
      </c>
      <c r="F210" s="47">
        <v>14.37</v>
      </c>
      <c r="G210" s="47">
        <v>0.73</v>
      </c>
      <c r="H210" s="47">
        <v>-159.86000000000001</v>
      </c>
      <c r="I210" s="52">
        <f>IF(Table2[[#This Row],[Order Priority]]=Introduction!$B$42,1,0)</f>
        <v>0</v>
      </c>
      <c r="J210" s="52">
        <f>IF(Table2[[#This Row],[Order Priority]]=Introduction!$B$43,1,0)</f>
        <v>0</v>
      </c>
      <c r="K210" s="52">
        <f>IF(Table2[[#This Row],[Order Priority]]=Introduction!$B$44,1,0)</f>
        <v>0</v>
      </c>
      <c r="L210" s="52">
        <f>IF(Table2[[#This Row],[Order Priority]]=Introduction!$B$45,1,0)</f>
        <v>0</v>
      </c>
      <c r="M210" s="52">
        <f>IF(Table2[[#This Row],[Ship Mode]]=Introduction!$C$42,1,0)</f>
        <v>0</v>
      </c>
      <c r="N210" s="51">
        <f>IF(Table2[[#This Row],[Ship Mode]]=Introduction!$C$44,1,0)</f>
        <v>1</v>
      </c>
      <c r="O210" s="51">
        <f>IF(Table2[[#This Row],[Customer Segment]]=Introduction!$D$45,1,0)</f>
        <v>0</v>
      </c>
      <c r="P210" s="51">
        <f>IF(Table2[[#This Row],[Customer Segment]]=Introduction!$D$42,1,0)</f>
        <v>0</v>
      </c>
      <c r="Q210" s="51">
        <f>IF(Table2[[#This Row],[Customer Segment]]=Introduction!$D$44,1,0)</f>
        <v>1</v>
      </c>
      <c r="R210" s="44">
        <v>67.64</v>
      </c>
      <c r="S2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736.16258725523426</v>
      </c>
    </row>
    <row r="211" spans="1:19" customFormat="1" x14ac:dyDescent="0.2">
      <c r="A211" s="1" t="s">
        <v>46</v>
      </c>
      <c r="B211" s="1" t="s">
        <v>14</v>
      </c>
      <c r="C211" s="1" t="s">
        <v>47</v>
      </c>
      <c r="D211" s="49">
        <v>0.05</v>
      </c>
      <c r="E211" s="49">
        <v>35.44</v>
      </c>
      <c r="F211" s="49">
        <v>7.5</v>
      </c>
      <c r="G211" s="49">
        <v>0.38</v>
      </c>
      <c r="H211" s="49">
        <v>165.88980000000001</v>
      </c>
      <c r="I211" s="52">
        <f>IF(Table2[[#This Row],[Order Priority]]=Introduction!$B$42,1,0)</f>
        <v>0</v>
      </c>
      <c r="J211" s="52">
        <f>IF(Table2[[#This Row],[Order Priority]]=Introduction!$B$43,1,0)</f>
        <v>0</v>
      </c>
      <c r="K211" s="52">
        <f>IF(Table2[[#This Row],[Order Priority]]=Introduction!$B$44,1,0)</f>
        <v>0</v>
      </c>
      <c r="L211" s="52">
        <f>IF(Table2[[#This Row],[Order Priority]]=Introduction!$B$45,1,0)</f>
        <v>0</v>
      </c>
      <c r="M211" s="52">
        <f>IF(Table2[[#This Row],[Ship Mode]]=Introduction!$C$42,1,0)</f>
        <v>0</v>
      </c>
      <c r="N211" s="51">
        <f>IF(Table2[[#This Row],[Ship Mode]]=Introduction!$C$44,1,0)</f>
        <v>1</v>
      </c>
      <c r="O211" s="51">
        <f>IF(Table2[[#This Row],[Customer Segment]]=Introduction!$D$45,1,0)</f>
        <v>0</v>
      </c>
      <c r="P211" s="51">
        <f>IF(Table2[[#This Row],[Customer Segment]]=Introduction!$D$42,1,0)</f>
        <v>0</v>
      </c>
      <c r="Q211" s="51">
        <f>IF(Table2[[#This Row],[Customer Segment]]=Introduction!$D$44,1,0)</f>
        <v>1</v>
      </c>
      <c r="R211" s="41">
        <v>240.42</v>
      </c>
      <c r="S2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639.456733311726</v>
      </c>
    </row>
    <row r="212" spans="1:19" customFormat="1" x14ac:dyDescent="0.2">
      <c r="A212" s="1" t="s">
        <v>46</v>
      </c>
      <c r="B212" s="1" t="s">
        <v>14</v>
      </c>
      <c r="C212" s="1" t="s">
        <v>47</v>
      </c>
      <c r="D212" s="47">
        <v>0.02</v>
      </c>
      <c r="E212" s="47">
        <v>12.98</v>
      </c>
      <c r="F212" s="47">
        <v>3.14</v>
      </c>
      <c r="G212" s="47">
        <v>0.6</v>
      </c>
      <c r="H212" s="47">
        <v>75.010000000000005</v>
      </c>
      <c r="I212" s="52">
        <f>IF(Table2[[#This Row],[Order Priority]]=Introduction!$B$42,1,0)</f>
        <v>0</v>
      </c>
      <c r="J212" s="52">
        <f>IF(Table2[[#This Row],[Order Priority]]=Introduction!$B$43,1,0)</f>
        <v>0</v>
      </c>
      <c r="K212" s="52">
        <f>IF(Table2[[#This Row],[Order Priority]]=Introduction!$B$44,1,0)</f>
        <v>0</v>
      </c>
      <c r="L212" s="52">
        <f>IF(Table2[[#This Row],[Order Priority]]=Introduction!$B$45,1,0)</f>
        <v>0</v>
      </c>
      <c r="M212" s="52">
        <f>IF(Table2[[#This Row],[Ship Mode]]=Introduction!$C$42,1,0)</f>
        <v>0</v>
      </c>
      <c r="N212" s="51">
        <f>IF(Table2[[#This Row],[Ship Mode]]=Introduction!$C$44,1,0)</f>
        <v>1</v>
      </c>
      <c r="O212" s="51">
        <f>IF(Table2[[#This Row],[Customer Segment]]=Introduction!$D$45,1,0)</f>
        <v>0</v>
      </c>
      <c r="P212" s="51">
        <f>IF(Table2[[#This Row],[Customer Segment]]=Introduction!$D$42,1,0)</f>
        <v>0</v>
      </c>
      <c r="Q212" s="51">
        <f>IF(Table2[[#This Row],[Customer Segment]]=Introduction!$D$44,1,0)</f>
        <v>1</v>
      </c>
      <c r="R212" s="44">
        <v>184.4</v>
      </c>
      <c r="S2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558.20042931662135</v>
      </c>
    </row>
    <row r="213" spans="1:19" customFormat="1" x14ac:dyDescent="0.2">
      <c r="A213" s="1" t="s">
        <v>1</v>
      </c>
      <c r="B213" s="1" t="s">
        <v>14</v>
      </c>
      <c r="C213" s="1" t="s">
        <v>3</v>
      </c>
      <c r="D213" s="49">
        <v>0.08</v>
      </c>
      <c r="E213" s="49">
        <v>30.53</v>
      </c>
      <c r="F213" s="49">
        <v>19.989999999999998</v>
      </c>
      <c r="G213" s="49">
        <v>0.39</v>
      </c>
      <c r="H213" s="49">
        <v>-239.8656</v>
      </c>
      <c r="I213" s="52">
        <f>IF(Table2[[#This Row],[Order Priority]]=Introduction!$B$42,1,0)</f>
        <v>1</v>
      </c>
      <c r="J213" s="52">
        <f>IF(Table2[[#This Row],[Order Priority]]=Introduction!$B$43,1,0)</f>
        <v>0</v>
      </c>
      <c r="K213" s="52">
        <f>IF(Table2[[#This Row],[Order Priority]]=Introduction!$B$44,1,0)</f>
        <v>0</v>
      </c>
      <c r="L213" s="52">
        <f>IF(Table2[[#This Row],[Order Priority]]=Introduction!$B$45,1,0)</f>
        <v>0</v>
      </c>
      <c r="M213" s="52">
        <f>IF(Table2[[#This Row],[Ship Mode]]=Introduction!$C$42,1,0)</f>
        <v>0</v>
      </c>
      <c r="N213" s="51">
        <f>IF(Table2[[#This Row],[Ship Mode]]=Introduction!$C$44,1,0)</f>
        <v>1</v>
      </c>
      <c r="O213" s="51">
        <f>IF(Table2[[#This Row],[Customer Segment]]=Introduction!$D$45,1,0)</f>
        <v>1</v>
      </c>
      <c r="P213" s="51">
        <f>IF(Table2[[#This Row],[Customer Segment]]=Introduction!$D$42,1,0)</f>
        <v>0</v>
      </c>
      <c r="Q213" s="51">
        <f>IF(Table2[[#This Row],[Customer Segment]]=Introduction!$D$44,1,0)</f>
        <v>0</v>
      </c>
      <c r="R213" s="41">
        <v>285.87</v>
      </c>
      <c r="S2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591.77726365545675</v>
      </c>
    </row>
    <row r="214" spans="1:19" customFormat="1" x14ac:dyDescent="0.2">
      <c r="A214" s="1" t="s">
        <v>1</v>
      </c>
      <c r="B214" s="1" t="s">
        <v>14</v>
      </c>
      <c r="C214" s="1" t="s">
        <v>3</v>
      </c>
      <c r="D214" s="47">
        <v>0.01</v>
      </c>
      <c r="E214" s="47">
        <v>1.68</v>
      </c>
      <c r="F214" s="47">
        <v>1.57</v>
      </c>
      <c r="G214" s="47">
        <v>0.59</v>
      </c>
      <c r="H214" s="47">
        <v>-53.444000000000003</v>
      </c>
      <c r="I214" s="52">
        <f>IF(Table2[[#This Row],[Order Priority]]=Introduction!$B$42,1,0)</f>
        <v>1</v>
      </c>
      <c r="J214" s="52">
        <f>IF(Table2[[#This Row],[Order Priority]]=Introduction!$B$43,1,0)</f>
        <v>0</v>
      </c>
      <c r="K214" s="52">
        <f>IF(Table2[[#This Row],[Order Priority]]=Introduction!$B$44,1,0)</f>
        <v>0</v>
      </c>
      <c r="L214" s="52">
        <f>IF(Table2[[#This Row],[Order Priority]]=Introduction!$B$45,1,0)</f>
        <v>0</v>
      </c>
      <c r="M214" s="52">
        <f>IF(Table2[[#This Row],[Ship Mode]]=Introduction!$C$42,1,0)</f>
        <v>0</v>
      </c>
      <c r="N214" s="51">
        <f>IF(Table2[[#This Row],[Ship Mode]]=Introduction!$C$44,1,0)</f>
        <v>1</v>
      </c>
      <c r="O214" s="51">
        <f>IF(Table2[[#This Row],[Customer Segment]]=Introduction!$D$45,1,0)</f>
        <v>1</v>
      </c>
      <c r="P214" s="51">
        <f>IF(Table2[[#This Row],[Customer Segment]]=Introduction!$D$42,1,0)</f>
        <v>0</v>
      </c>
      <c r="Q214" s="51">
        <f>IF(Table2[[#This Row],[Customer Segment]]=Introduction!$D$44,1,0)</f>
        <v>0</v>
      </c>
      <c r="R214" s="44">
        <v>20.37</v>
      </c>
      <c r="S2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395.6644212285874</v>
      </c>
    </row>
    <row r="215" spans="1:19" customFormat="1" x14ac:dyDescent="0.2">
      <c r="A215" s="1" t="s">
        <v>1</v>
      </c>
      <c r="B215" s="1" t="s">
        <v>14</v>
      </c>
      <c r="C215" s="1" t="s">
        <v>15</v>
      </c>
      <c r="D215" s="49">
        <v>7.0000000000000007E-2</v>
      </c>
      <c r="E215" s="49">
        <v>4.91</v>
      </c>
      <c r="F215" s="49">
        <v>0.5</v>
      </c>
      <c r="G215" s="49">
        <v>0.36</v>
      </c>
      <c r="H215" s="49">
        <v>-157.696</v>
      </c>
      <c r="I215" s="52">
        <f>IF(Table2[[#This Row],[Order Priority]]=Introduction!$B$42,1,0)</f>
        <v>1</v>
      </c>
      <c r="J215" s="52">
        <f>IF(Table2[[#This Row],[Order Priority]]=Introduction!$B$43,1,0)</f>
        <v>0</v>
      </c>
      <c r="K215" s="52">
        <f>IF(Table2[[#This Row],[Order Priority]]=Introduction!$B$44,1,0)</f>
        <v>0</v>
      </c>
      <c r="L215" s="52">
        <f>IF(Table2[[#This Row],[Order Priority]]=Introduction!$B$45,1,0)</f>
        <v>0</v>
      </c>
      <c r="M215" s="52">
        <f>IF(Table2[[#This Row],[Ship Mode]]=Introduction!$C$42,1,0)</f>
        <v>0</v>
      </c>
      <c r="N215" s="51">
        <f>IF(Table2[[#This Row],[Ship Mode]]=Introduction!$C$44,1,0)</f>
        <v>1</v>
      </c>
      <c r="O215" s="51">
        <f>IF(Table2[[#This Row],[Customer Segment]]=Introduction!$D$45,1,0)</f>
        <v>0</v>
      </c>
      <c r="P215" s="51">
        <f>IF(Table2[[#This Row],[Customer Segment]]=Introduction!$D$42,1,0)</f>
        <v>1</v>
      </c>
      <c r="Q215" s="51">
        <f>IF(Table2[[#This Row],[Customer Segment]]=Introduction!$D$44,1,0)</f>
        <v>0</v>
      </c>
      <c r="R215" s="41">
        <v>28.22</v>
      </c>
      <c r="S2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18.731981854721177</v>
      </c>
    </row>
    <row r="216" spans="1:19" customFormat="1" x14ac:dyDescent="0.2">
      <c r="A216" s="1" t="s">
        <v>23</v>
      </c>
      <c r="B216" s="1" t="s">
        <v>14</v>
      </c>
      <c r="C216" s="1" t="s">
        <v>47</v>
      </c>
      <c r="D216" s="47">
        <v>0.05</v>
      </c>
      <c r="E216" s="47">
        <v>1.86</v>
      </c>
      <c r="F216" s="47">
        <v>2.58</v>
      </c>
      <c r="G216" s="47">
        <v>0.82</v>
      </c>
      <c r="H216" s="47">
        <v>-66.62</v>
      </c>
      <c r="I216" s="52">
        <f>IF(Table2[[#This Row],[Order Priority]]=Introduction!$B$42,1,0)</f>
        <v>0</v>
      </c>
      <c r="J216" s="52">
        <f>IF(Table2[[#This Row],[Order Priority]]=Introduction!$B$43,1,0)</f>
        <v>0</v>
      </c>
      <c r="K216" s="52">
        <f>IF(Table2[[#This Row],[Order Priority]]=Introduction!$B$44,1,0)</f>
        <v>1</v>
      </c>
      <c r="L216" s="52">
        <f>IF(Table2[[#This Row],[Order Priority]]=Introduction!$B$45,1,0)</f>
        <v>0</v>
      </c>
      <c r="M216" s="52">
        <f>IF(Table2[[#This Row],[Ship Mode]]=Introduction!$C$42,1,0)</f>
        <v>0</v>
      </c>
      <c r="N216" s="51">
        <f>IF(Table2[[#This Row],[Ship Mode]]=Introduction!$C$44,1,0)</f>
        <v>1</v>
      </c>
      <c r="O216" s="51">
        <f>IF(Table2[[#This Row],[Customer Segment]]=Introduction!$D$45,1,0)</f>
        <v>0</v>
      </c>
      <c r="P216" s="51">
        <f>IF(Table2[[#This Row],[Customer Segment]]=Introduction!$D$42,1,0)</f>
        <v>0</v>
      </c>
      <c r="Q216" s="51">
        <f>IF(Table2[[#This Row],[Customer Segment]]=Introduction!$D$44,1,0)</f>
        <v>1</v>
      </c>
      <c r="R216" s="44">
        <v>17.61</v>
      </c>
      <c r="S2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404.62311571530608</v>
      </c>
    </row>
    <row r="217" spans="1:19" customFormat="1" x14ac:dyDescent="0.2">
      <c r="A217" s="1" t="s">
        <v>92</v>
      </c>
      <c r="B217" s="1" t="s">
        <v>2</v>
      </c>
      <c r="C217" s="1" t="s">
        <v>3</v>
      </c>
      <c r="D217" s="49">
        <v>0.05</v>
      </c>
      <c r="E217" s="49">
        <v>328.14</v>
      </c>
      <c r="F217" s="49">
        <v>91.05</v>
      </c>
      <c r="G217" s="49">
        <v>0.56999999999999995</v>
      </c>
      <c r="H217" s="49">
        <v>411.5172</v>
      </c>
      <c r="I217" s="52">
        <f>IF(Table2[[#This Row],[Order Priority]]=Introduction!$B$42,1,0)</f>
        <v>0</v>
      </c>
      <c r="J217" s="52">
        <f>IF(Table2[[#This Row],[Order Priority]]=Introduction!$B$43,1,0)</f>
        <v>0</v>
      </c>
      <c r="K217" s="52">
        <f>IF(Table2[[#This Row],[Order Priority]]=Introduction!$B$44,1,0)</f>
        <v>0</v>
      </c>
      <c r="L217" s="52">
        <f>IF(Table2[[#This Row],[Order Priority]]=Introduction!$B$45,1,0)</f>
        <v>1</v>
      </c>
      <c r="M217" s="52">
        <f>IF(Table2[[#This Row],[Ship Mode]]=Introduction!$C$42,1,0)</f>
        <v>1</v>
      </c>
      <c r="N217" s="51">
        <f>IF(Table2[[#This Row],[Ship Mode]]=Introduction!$C$44,1,0)</f>
        <v>0</v>
      </c>
      <c r="O217" s="51">
        <f>IF(Table2[[#This Row],[Customer Segment]]=Introduction!$D$45,1,0)</f>
        <v>1</v>
      </c>
      <c r="P217" s="51">
        <f>IF(Table2[[#This Row],[Customer Segment]]=Introduction!$D$42,1,0)</f>
        <v>0</v>
      </c>
      <c r="Q217" s="51">
        <f>IF(Table2[[#This Row],[Customer Segment]]=Introduction!$D$44,1,0)</f>
        <v>0</v>
      </c>
      <c r="R217" s="41">
        <v>1967.98</v>
      </c>
      <c r="S2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4243.9488034184078</v>
      </c>
    </row>
    <row r="218" spans="1:19" customFormat="1" x14ac:dyDescent="0.2">
      <c r="A218" s="1" t="s">
        <v>92</v>
      </c>
      <c r="B218" s="1" t="s">
        <v>2</v>
      </c>
      <c r="C218" s="1" t="s">
        <v>15</v>
      </c>
      <c r="D218" s="47">
        <v>0.03</v>
      </c>
      <c r="E218" s="47">
        <v>119.99</v>
      </c>
      <c r="F218" s="47">
        <v>56.14</v>
      </c>
      <c r="G218" s="47">
        <v>0.39</v>
      </c>
      <c r="H218" s="47">
        <v>1400.1</v>
      </c>
      <c r="I218" s="52">
        <f>IF(Table2[[#This Row],[Order Priority]]=Introduction!$B$42,1,0)</f>
        <v>0</v>
      </c>
      <c r="J218" s="52">
        <f>IF(Table2[[#This Row],[Order Priority]]=Introduction!$B$43,1,0)</f>
        <v>0</v>
      </c>
      <c r="K218" s="52">
        <f>IF(Table2[[#This Row],[Order Priority]]=Introduction!$B$44,1,0)</f>
        <v>0</v>
      </c>
      <c r="L218" s="52">
        <f>IF(Table2[[#This Row],[Order Priority]]=Introduction!$B$45,1,0)</f>
        <v>1</v>
      </c>
      <c r="M218" s="52">
        <f>IF(Table2[[#This Row],[Ship Mode]]=Introduction!$C$42,1,0)</f>
        <v>1</v>
      </c>
      <c r="N218" s="51">
        <f>IF(Table2[[#This Row],[Ship Mode]]=Introduction!$C$44,1,0)</f>
        <v>0</v>
      </c>
      <c r="O218" s="51">
        <f>IF(Table2[[#This Row],[Customer Segment]]=Introduction!$D$45,1,0)</f>
        <v>0</v>
      </c>
      <c r="P218" s="51">
        <f>IF(Table2[[#This Row],[Customer Segment]]=Introduction!$D$42,1,0)</f>
        <v>1</v>
      </c>
      <c r="Q218" s="51">
        <f>IF(Table2[[#This Row],[Customer Segment]]=Introduction!$D$44,1,0)</f>
        <v>0</v>
      </c>
      <c r="R218" s="44">
        <v>1545.58</v>
      </c>
      <c r="S2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3482.927519761382</v>
      </c>
    </row>
    <row r="219" spans="1:19" customFormat="1" x14ac:dyDescent="0.2">
      <c r="A219" s="1" t="s">
        <v>92</v>
      </c>
      <c r="B219" s="1" t="s">
        <v>14</v>
      </c>
      <c r="C219" s="1" t="s">
        <v>15</v>
      </c>
      <c r="D219" s="49">
        <v>0.05</v>
      </c>
      <c r="E219" s="49">
        <v>115.79</v>
      </c>
      <c r="F219" s="49">
        <v>1.99</v>
      </c>
      <c r="G219" s="49">
        <v>0.49</v>
      </c>
      <c r="H219" s="49">
        <v>67.599999999999994</v>
      </c>
      <c r="I219" s="52">
        <f>IF(Table2[[#This Row],[Order Priority]]=Introduction!$B$42,1,0)</f>
        <v>0</v>
      </c>
      <c r="J219" s="52">
        <f>IF(Table2[[#This Row],[Order Priority]]=Introduction!$B$43,1,0)</f>
        <v>0</v>
      </c>
      <c r="K219" s="52">
        <f>IF(Table2[[#This Row],[Order Priority]]=Introduction!$B$44,1,0)</f>
        <v>0</v>
      </c>
      <c r="L219" s="52">
        <f>IF(Table2[[#This Row],[Order Priority]]=Introduction!$B$45,1,0)</f>
        <v>1</v>
      </c>
      <c r="M219" s="52">
        <f>IF(Table2[[#This Row],[Ship Mode]]=Introduction!$C$42,1,0)</f>
        <v>0</v>
      </c>
      <c r="N219" s="51">
        <f>IF(Table2[[#This Row],[Ship Mode]]=Introduction!$C$44,1,0)</f>
        <v>1</v>
      </c>
      <c r="O219" s="51">
        <f>IF(Table2[[#This Row],[Customer Segment]]=Introduction!$D$45,1,0)</f>
        <v>0</v>
      </c>
      <c r="P219" s="51">
        <f>IF(Table2[[#This Row],[Customer Segment]]=Introduction!$D$42,1,0)</f>
        <v>1</v>
      </c>
      <c r="Q219" s="51">
        <f>IF(Table2[[#This Row],[Customer Segment]]=Introduction!$D$44,1,0)</f>
        <v>0</v>
      </c>
      <c r="R219" s="41">
        <v>353.1</v>
      </c>
      <c r="S2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482.05259188749011</v>
      </c>
    </row>
    <row r="220" spans="1:19" customFormat="1" x14ac:dyDescent="0.2">
      <c r="A220" s="1" t="s">
        <v>92</v>
      </c>
      <c r="B220" s="1" t="s">
        <v>14</v>
      </c>
      <c r="C220" s="1" t="s">
        <v>47</v>
      </c>
      <c r="D220" s="47">
        <v>0.05</v>
      </c>
      <c r="E220" s="47">
        <v>14.81</v>
      </c>
      <c r="F220" s="47">
        <v>13.32</v>
      </c>
      <c r="G220" s="47">
        <v>0.43</v>
      </c>
      <c r="H220" s="47">
        <v>-220.05199999999999</v>
      </c>
      <c r="I220" s="52">
        <f>IF(Table2[[#This Row],[Order Priority]]=Introduction!$B$42,1,0)</f>
        <v>0</v>
      </c>
      <c r="J220" s="52">
        <f>IF(Table2[[#This Row],[Order Priority]]=Introduction!$B$43,1,0)</f>
        <v>0</v>
      </c>
      <c r="K220" s="52">
        <f>IF(Table2[[#This Row],[Order Priority]]=Introduction!$B$44,1,0)</f>
        <v>0</v>
      </c>
      <c r="L220" s="52">
        <f>IF(Table2[[#This Row],[Order Priority]]=Introduction!$B$45,1,0)</f>
        <v>1</v>
      </c>
      <c r="M220" s="52">
        <f>IF(Table2[[#This Row],[Ship Mode]]=Introduction!$C$42,1,0)</f>
        <v>0</v>
      </c>
      <c r="N220" s="51">
        <f>IF(Table2[[#This Row],[Ship Mode]]=Introduction!$C$44,1,0)</f>
        <v>1</v>
      </c>
      <c r="O220" s="51">
        <f>IF(Table2[[#This Row],[Customer Segment]]=Introduction!$D$45,1,0)</f>
        <v>0</v>
      </c>
      <c r="P220" s="51">
        <f>IF(Table2[[#This Row],[Customer Segment]]=Introduction!$D$42,1,0)</f>
        <v>0</v>
      </c>
      <c r="Q220" s="51">
        <f>IF(Table2[[#This Row],[Customer Segment]]=Introduction!$D$44,1,0)</f>
        <v>1</v>
      </c>
      <c r="R220" s="44">
        <v>45.28</v>
      </c>
      <c r="S2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193.75907837296262</v>
      </c>
    </row>
    <row r="221" spans="1:19" customFormat="1" x14ac:dyDescent="0.2">
      <c r="A221" s="1" t="s">
        <v>92</v>
      </c>
      <c r="B221" s="1" t="s">
        <v>63</v>
      </c>
      <c r="C221" s="1" t="s">
        <v>47</v>
      </c>
      <c r="D221" s="49">
        <v>0.05</v>
      </c>
      <c r="E221" s="49">
        <v>4.2</v>
      </c>
      <c r="F221" s="49">
        <v>2.2599999999999998</v>
      </c>
      <c r="G221" s="49">
        <v>0.36</v>
      </c>
      <c r="H221" s="49">
        <v>20.393370000000001</v>
      </c>
      <c r="I221" s="52">
        <f>IF(Table2[[#This Row],[Order Priority]]=Introduction!$B$42,1,0)</f>
        <v>0</v>
      </c>
      <c r="J221" s="52">
        <f>IF(Table2[[#This Row],[Order Priority]]=Introduction!$B$43,1,0)</f>
        <v>0</v>
      </c>
      <c r="K221" s="52">
        <f>IF(Table2[[#This Row],[Order Priority]]=Introduction!$B$44,1,0)</f>
        <v>0</v>
      </c>
      <c r="L221" s="52">
        <f>IF(Table2[[#This Row],[Order Priority]]=Introduction!$B$45,1,0)</f>
        <v>1</v>
      </c>
      <c r="M221" s="52">
        <f>IF(Table2[[#This Row],[Ship Mode]]=Introduction!$C$42,1,0)</f>
        <v>0</v>
      </c>
      <c r="N221" s="51">
        <f>IF(Table2[[#This Row],[Ship Mode]]=Introduction!$C$44,1,0)</f>
        <v>0</v>
      </c>
      <c r="O221" s="51">
        <f>IF(Table2[[#This Row],[Customer Segment]]=Introduction!$D$45,1,0)</f>
        <v>0</v>
      </c>
      <c r="P221" s="51">
        <f>IF(Table2[[#This Row],[Customer Segment]]=Introduction!$D$42,1,0)</f>
        <v>0</v>
      </c>
      <c r="Q221" s="51">
        <f>IF(Table2[[#This Row],[Customer Segment]]=Introduction!$D$44,1,0)</f>
        <v>1</v>
      </c>
      <c r="R221" s="41">
        <v>13.57</v>
      </c>
      <c r="S2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-39.351583904030932</v>
      </c>
    </row>
    <row r="222" spans="1:19" customFormat="1" x14ac:dyDescent="0.2">
      <c r="A222" s="1" t="s">
        <v>92</v>
      </c>
      <c r="B222" s="1" t="s">
        <v>14</v>
      </c>
      <c r="C222" s="1" t="s">
        <v>3</v>
      </c>
      <c r="D222" s="47">
        <v>0.05</v>
      </c>
      <c r="E222" s="47">
        <v>5.68</v>
      </c>
      <c r="F222" s="47">
        <v>1.39</v>
      </c>
      <c r="G222" s="47">
        <v>0.38</v>
      </c>
      <c r="H222" s="47">
        <v>38.281199999999998</v>
      </c>
      <c r="I222" s="52">
        <f>IF(Table2[[#This Row],[Order Priority]]=Introduction!$B$42,1,0)</f>
        <v>0</v>
      </c>
      <c r="J222" s="52">
        <f>IF(Table2[[#This Row],[Order Priority]]=Introduction!$B$43,1,0)</f>
        <v>0</v>
      </c>
      <c r="K222" s="52">
        <f>IF(Table2[[#This Row],[Order Priority]]=Introduction!$B$44,1,0)</f>
        <v>0</v>
      </c>
      <c r="L222" s="52">
        <f>IF(Table2[[#This Row],[Order Priority]]=Introduction!$B$45,1,0)</f>
        <v>1</v>
      </c>
      <c r="M222" s="52">
        <f>IF(Table2[[#This Row],[Ship Mode]]=Introduction!$C$42,1,0)</f>
        <v>0</v>
      </c>
      <c r="N222" s="51">
        <f>IF(Table2[[#This Row],[Ship Mode]]=Introduction!$C$44,1,0)</f>
        <v>1</v>
      </c>
      <c r="O222" s="51">
        <f>IF(Table2[[#This Row],[Customer Segment]]=Introduction!$D$45,1,0)</f>
        <v>1</v>
      </c>
      <c r="P222" s="51">
        <f>IF(Table2[[#This Row],[Customer Segment]]=Introduction!$D$42,1,0)</f>
        <v>0</v>
      </c>
      <c r="Q222" s="51">
        <f>IF(Table2[[#This Row],[Customer Segment]]=Introduction!$D$44,1,0)</f>
        <v>0</v>
      </c>
      <c r="R222" s="44">
        <v>55.48</v>
      </c>
      <c r="S2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18.920733718778063</v>
      </c>
    </row>
    <row r="223" spans="1:19" customFormat="1" x14ac:dyDescent="0.2">
      <c r="A223" s="1" t="s">
        <v>92</v>
      </c>
      <c r="B223" s="1" t="s">
        <v>14</v>
      </c>
      <c r="C223" s="1" t="s">
        <v>70</v>
      </c>
      <c r="D223" s="49">
        <v>0.06</v>
      </c>
      <c r="E223" s="49">
        <v>16.48</v>
      </c>
      <c r="F223" s="49">
        <v>1.99</v>
      </c>
      <c r="G223" s="49">
        <v>0.42</v>
      </c>
      <c r="H223" s="49">
        <v>-144.59200000000001</v>
      </c>
      <c r="I223" s="52">
        <f>IF(Table2[[#This Row],[Order Priority]]=Introduction!$B$42,1,0)</f>
        <v>0</v>
      </c>
      <c r="J223" s="52">
        <f>IF(Table2[[#This Row],[Order Priority]]=Introduction!$B$43,1,0)</f>
        <v>0</v>
      </c>
      <c r="K223" s="52">
        <f>IF(Table2[[#This Row],[Order Priority]]=Introduction!$B$44,1,0)</f>
        <v>0</v>
      </c>
      <c r="L223" s="52">
        <f>IF(Table2[[#This Row],[Order Priority]]=Introduction!$B$45,1,0)</f>
        <v>1</v>
      </c>
      <c r="M223" s="52">
        <f>IF(Table2[[#This Row],[Ship Mode]]=Introduction!$C$42,1,0)</f>
        <v>0</v>
      </c>
      <c r="N223" s="51">
        <f>IF(Table2[[#This Row],[Ship Mode]]=Introduction!$C$44,1,0)</f>
        <v>1</v>
      </c>
      <c r="O223" s="51">
        <f>IF(Table2[[#This Row],[Customer Segment]]=Introduction!$D$45,1,0)</f>
        <v>0</v>
      </c>
      <c r="P223" s="51">
        <f>IF(Table2[[#This Row],[Customer Segment]]=Introduction!$D$42,1,0)</f>
        <v>0</v>
      </c>
      <c r="Q223" s="51">
        <f>IF(Table2[[#This Row],[Customer Segment]]=Introduction!$D$44,1,0)</f>
        <v>0</v>
      </c>
      <c r="R223" s="41">
        <v>128.13</v>
      </c>
      <c r="S2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-82.248661892475468</v>
      </c>
    </row>
    <row r="224" spans="1:19" customFormat="1" x14ac:dyDescent="0.2">
      <c r="A224" s="1" t="s">
        <v>92</v>
      </c>
      <c r="B224" s="1" t="s">
        <v>14</v>
      </c>
      <c r="C224" s="1" t="s">
        <v>70</v>
      </c>
      <c r="D224" s="47">
        <v>0.03</v>
      </c>
      <c r="E224" s="47">
        <v>90.48</v>
      </c>
      <c r="F224" s="47">
        <v>19.989999999999998</v>
      </c>
      <c r="G224" s="47">
        <v>0.4</v>
      </c>
      <c r="H224" s="47">
        <v>15.353999999999999</v>
      </c>
      <c r="I224" s="52">
        <f>IF(Table2[[#This Row],[Order Priority]]=Introduction!$B$42,1,0)</f>
        <v>0</v>
      </c>
      <c r="J224" s="52">
        <f>IF(Table2[[#This Row],[Order Priority]]=Introduction!$B$43,1,0)</f>
        <v>0</v>
      </c>
      <c r="K224" s="52">
        <f>IF(Table2[[#This Row],[Order Priority]]=Introduction!$B$44,1,0)</f>
        <v>0</v>
      </c>
      <c r="L224" s="52">
        <f>IF(Table2[[#This Row],[Order Priority]]=Introduction!$B$45,1,0)</f>
        <v>1</v>
      </c>
      <c r="M224" s="52">
        <f>IF(Table2[[#This Row],[Ship Mode]]=Introduction!$C$42,1,0)</f>
        <v>0</v>
      </c>
      <c r="N224" s="51">
        <f>IF(Table2[[#This Row],[Ship Mode]]=Introduction!$C$44,1,0)</f>
        <v>1</v>
      </c>
      <c r="O224" s="51">
        <f>IF(Table2[[#This Row],[Customer Segment]]=Introduction!$D$45,1,0)</f>
        <v>0</v>
      </c>
      <c r="P224" s="51">
        <f>IF(Table2[[#This Row],[Customer Segment]]=Introduction!$D$42,1,0)</f>
        <v>0</v>
      </c>
      <c r="Q224" s="51">
        <f>IF(Table2[[#This Row],[Customer Segment]]=Introduction!$D$44,1,0)</f>
        <v>0</v>
      </c>
      <c r="R224" s="44">
        <v>99.69</v>
      </c>
      <c r="S2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814.10485201657104</v>
      </c>
    </row>
    <row r="225" spans="1:19" customFormat="1" x14ac:dyDescent="0.2">
      <c r="A225" s="1" t="s">
        <v>92</v>
      </c>
      <c r="B225" s="1" t="s">
        <v>14</v>
      </c>
      <c r="C225" s="1" t="s">
        <v>70</v>
      </c>
      <c r="D225" s="49">
        <v>0.06</v>
      </c>
      <c r="E225" s="49">
        <v>22.84</v>
      </c>
      <c r="F225" s="49">
        <v>8.18</v>
      </c>
      <c r="G225" s="49">
        <v>0.39</v>
      </c>
      <c r="H225" s="49">
        <v>-357.92399999999998</v>
      </c>
      <c r="I225" s="52">
        <f>IF(Table2[[#This Row],[Order Priority]]=Introduction!$B$42,1,0)</f>
        <v>0</v>
      </c>
      <c r="J225" s="52">
        <f>IF(Table2[[#This Row],[Order Priority]]=Introduction!$B$43,1,0)</f>
        <v>0</v>
      </c>
      <c r="K225" s="52">
        <f>IF(Table2[[#This Row],[Order Priority]]=Introduction!$B$44,1,0)</f>
        <v>0</v>
      </c>
      <c r="L225" s="52">
        <f>IF(Table2[[#This Row],[Order Priority]]=Introduction!$B$45,1,0)</f>
        <v>1</v>
      </c>
      <c r="M225" s="52">
        <f>IF(Table2[[#This Row],[Ship Mode]]=Introduction!$C$42,1,0)</f>
        <v>0</v>
      </c>
      <c r="N225" s="51">
        <f>IF(Table2[[#This Row],[Ship Mode]]=Introduction!$C$44,1,0)</f>
        <v>1</v>
      </c>
      <c r="O225" s="51">
        <f>IF(Table2[[#This Row],[Customer Segment]]=Introduction!$D$45,1,0)</f>
        <v>0</v>
      </c>
      <c r="P225" s="51">
        <f>IF(Table2[[#This Row],[Customer Segment]]=Introduction!$D$42,1,0)</f>
        <v>0</v>
      </c>
      <c r="Q225" s="51">
        <f>IF(Table2[[#This Row],[Customer Segment]]=Introduction!$D$44,1,0)</f>
        <v>0</v>
      </c>
      <c r="R225" s="41">
        <v>152.49</v>
      </c>
      <c r="S2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-134.62709036786245</v>
      </c>
    </row>
    <row r="226" spans="1:19" customFormat="1" x14ac:dyDescent="0.2">
      <c r="A226" s="1" t="s">
        <v>92</v>
      </c>
      <c r="B226" s="1" t="s">
        <v>14</v>
      </c>
      <c r="C226" s="1" t="s">
        <v>47</v>
      </c>
      <c r="D226" s="47">
        <v>7.0000000000000007E-2</v>
      </c>
      <c r="E226" s="47">
        <v>1.76</v>
      </c>
      <c r="F226" s="47">
        <v>4.8600000000000003</v>
      </c>
      <c r="G226" s="47">
        <v>0.41</v>
      </c>
      <c r="H226" s="47">
        <v>0.58799999999999997</v>
      </c>
      <c r="I226" s="52">
        <f>IF(Table2[[#This Row],[Order Priority]]=Introduction!$B$42,1,0)</f>
        <v>0</v>
      </c>
      <c r="J226" s="52">
        <f>IF(Table2[[#This Row],[Order Priority]]=Introduction!$B$43,1,0)</f>
        <v>0</v>
      </c>
      <c r="K226" s="52">
        <f>IF(Table2[[#This Row],[Order Priority]]=Introduction!$B$44,1,0)</f>
        <v>0</v>
      </c>
      <c r="L226" s="52">
        <f>IF(Table2[[#This Row],[Order Priority]]=Introduction!$B$45,1,0)</f>
        <v>1</v>
      </c>
      <c r="M226" s="52">
        <f>IF(Table2[[#This Row],[Ship Mode]]=Introduction!$C$42,1,0)</f>
        <v>0</v>
      </c>
      <c r="N226" s="51">
        <f>IF(Table2[[#This Row],[Ship Mode]]=Introduction!$C$44,1,0)</f>
        <v>1</v>
      </c>
      <c r="O226" s="51">
        <f>IF(Table2[[#This Row],[Customer Segment]]=Introduction!$D$45,1,0)</f>
        <v>0</v>
      </c>
      <c r="P226" s="51">
        <f>IF(Table2[[#This Row],[Customer Segment]]=Introduction!$D$42,1,0)</f>
        <v>0</v>
      </c>
      <c r="Q226" s="51">
        <f>IF(Table2[[#This Row],[Customer Segment]]=Introduction!$D$44,1,0)</f>
        <v>1</v>
      </c>
      <c r="R226" s="44">
        <v>26.01</v>
      </c>
      <c r="S2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115.14285737436467</v>
      </c>
    </row>
    <row r="227" spans="1:19" customFormat="1" x14ac:dyDescent="0.2">
      <c r="A227" s="1" t="s">
        <v>92</v>
      </c>
      <c r="B227" s="1" t="s">
        <v>14</v>
      </c>
      <c r="C227" s="1" t="s">
        <v>70</v>
      </c>
      <c r="D227" s="49">
        <v>0.1</v>
      </c>
      <c r="E227" s="49">
        <v>7.64</v>
      </c>
      <c r="F227" s="49">
        <v>1.39</v>
      </c>
      <c r="G227" s="49">
        <v>0.36</v>
      </c>
      <c r="H227" s="49">
        <v>16.12</v>
      </c>
      <c r="I227" s="52">
        <f>IF(Table2[[#This Row],[Order Priority]]=Introduction!$B$42,1,0)</f>
        <v>0</v>
      </c>
      <c r="J227" s="52">
        <f>IF(Table2[[#This Row],[Order Priority]]=Introduction!$B$43,1,0)</f>
        <v>0</v>
      </c>
      <c r="K227" s="52">
        <f>IF(Table2[[#This Row],[Order Priority]]=Introduction!$B$44,1,0)</f>
        <v>0</v>
      </c>
      <c r="L227" s="52">
        <f>IF(Table2[[#This Row],[Order Priority]]=Introduction!$B$45,1,0)</f>
        <v>1</v>
      </c>
      <c r="M227" s="52">
        <f>IF(Table2[[#This Row],[Ship Mode]]=Introduction!$C$42,1,0)</f>
        <v>0</v>
      </c>
      <c r="N227" s="51">
        <f>IF(Table2[[#This Row],[Ship Mode]]=Introduction!$C$44,1,0)</f>
        <v>1</v>
      </c>
      <c r="O227" s="51">
        <f>IF(Table2[[#This Row],[Customer Segment]]=Introduction!$D$45,1,0)</f>
        <v>0</v>
      </c>
      <c r="P227" s="51">
        <f>IF(Table2[[#This Row],[Customer Segment]]=Introduction!$D$42,1,0)</f>
        <v>0</v>
      </c>
      <c r="Q227" s="51">
        <f>IF(Table2[[#This Row],[Customer Segment]]=Introduction!$D$44,1,0)</f>
        <v>0</v>
      </c>
      <c r="R227" s="41">
        <v>130.11000000000001</v>
      </c>
      <c r="S2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-38.260907499447868</v>
      </c>
    </row>
    <row r="228" spans="1:19" customFormat="1" x14ac:dyDescent="0.2">
      <c r="A228" s="1" t="s">
        <v>92</v>
      </c>
      <c r="B228" s="1" t="s">
        <v>14</v>
      </c>
      <c r="C228" s="1" t="s">
        <v>70</v>
      </c>
      <c r="D228" s="47">
        <v>0</v>
      </c>
      <c r="E228" s="47">
        <v>125.99</v>
      </c>
      <c r="F228" s="47">
        <v>2.5</v>
      </c>
      <c r="G228" s="47">
        <v>0.59</v>
      </c>
      <c r="H228" s="47">
        <v>-815.9008</v>
      </c>
      <c r="I228" s="52">
        <f>IF(Table2[[#This Row],[Order Priority]]=Introduction!$B$42,1,0)</f>
        <v>0</v>
      </c>
      <c r="J228" s="52">
        <f>IF(Table2[[#This Row],[Order Priority]]=Introduction!$B$43,1,0)</f>
        <v>0</v>
      </c>
      <c r="K228" s="52">
        <f>IF(Table2[[#This Row],[Order Priority]]=Introduction!$B$44,1,0)</f>
        <v>0</v>
      </c>
      <c r="L228" s="52">
        <f>IF(Table2[[#This Row],[Order Priority]]=Introduction!$B$45,1,0)</f>
        <v>1</v>
      </c>
      <c r="M228" s="52">
        <f>IF(Table2[[#This Row],[Ship Mode]]=Introduction!$C$42,1,0)</f>
        <v>0</v>
      </c>
      <c r="N228" s="51">
        <f>IF(Table2[[#This Row],[Ship Mode]]=Introduction!$C$44,1,0)</f>
        <v>1</v>
      </c>
      <c r="O228" s="51">
        <f>IF(Table2[[#This Row],[Customer Segment]]=Introduction!$D$45,1,0)</f>
        <v>0</v>
      </c>
      <c r="P228" s="51">
        <f>IF(Table2[[#This Row],[Customer Segment]]=Introduction!$D$42,1,0)</f>
        <v>0</v>
      </c>
      <c r="Q228" s="51">
        <f>IF(Table2[[#This Row],[Customer Segment]]=Introduction!$D$44,1,0)</f>
        <v>0</v>
      </c>
      <c r="R228" s="44">
        <v>337.34</v>
      </c>
      <c r="S2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-231.52442355084975</v>
      </c>
    </row>
    <row r="229" spans="1:19" customFormat="1" x14ac:dyDescent="0.2">
      <c r="A229" s="1" t="s">
        <v>92</v>
      </c>
      <c r="B229" s="1" t="s">
        <v>14</v>
      </c>
      <c r="C229" s="1" t="s">
        <v>70</v>
      </c>
      <c r="D229" s="49">
        <v>0.1</v>
      </c>
      <c r="E229" s="49">
        <v>11.55</v>
      </c>
      <c r="F229" s="49">
        <v>2.36</v>
      </c>
      <c r="G229" s="49">
        <v>0.55000000000000004</v>
      </c>
      <c r="H229" s="49">
        <v>15.808</v>
      </c>
      <c r="I229" s="52">
        <f>IF(Table2[[#This Row],[Order Priority]]=Introduction!$B$42,1,0)</f>
        <v>0</v>
      </c>
      <c r="J229" s="52">
        <f>IF(Table2[[#This Row],[Order Priority]]=Introduction!$B$43,1,0)</f>
        <v>0</v>
      </c>
      <c r="K229" s="52">
        <f>IF(Table2[[#This Row],[Order Priority]]=Introduction!$B$44,1,0)</f>
        <v>0</v>
      </c>
      <c r="L229" s="52">
        <f>IF(Table2[[#This Row],[Order Priority]]=Introduction!$B$45,1,0)</f>
        <v>1</v>
      </c>
      <c r="M229" s="52">
        <f>IF(Table2[[#This Row],[Ship Mode]]=Introduction!$C$42,1,0)</f>
        <v>0</v>
      </c>
      <c r="N229" s="51">
        <f>IF(Table2[[#This Row],[Ship Mode]]=Introduction!$C$44,1,0)</f>
        <v>1</v>
      </c>
      <c r="O229" s="51">
        <f>IF(Table2[[#This Row],[Customer Segment]]=Introduction!$D$45,1,0)</f>
        <v>0</v>
      </c>
      <c r="P229" s="51">
        <f>IF(Table2[[#This Row],[Customer Segment]]=Introduction!$D$42,1,0)</f>
        <v>0</v>
      </c>
      <c r="Q229" s="51">
        <f>IF(Table2[[#This Row],[Customer Segment]]=Introduction!$D$44,1,0)</f>
        <v>0</v>
      </c>
      <c r="R229" s="41">
        <v>280.43</v>
      </c>
      <c r="S2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158.40541199067516</v>
      </c>
    </row>
    <row r="230" spans="1:19" customFormat="1" x14ac:dyDescent="0.2">
      <c r="A230" s="1" t="s">
        <v>92</v>
      </c>
      <c r="B230" s="1" t="s">
        <v>63</v>
      </c>
      <c r="C230" s="1" t="s">
        <v>70</v>
      </c>
      <c r="D230" s="47">
        <v>0.02</v>
      </c>
      <c r="E230" s="47">
        <v>30.53</v>
      </c>
      <c r="F230" s="47">
        <v>19.989999999999998</v>
      </c>
      <c r="G230" s="47">
        <v>0.39</v>
      </c>
      <c r="H230" s="47">
        <v>-54.63</v>
      </c>
      <c r="I230" s="52">
        <f>IF(Table2[[#This Row],[Order Priority]]=Introduction!$B$42,1,0)</f>
        <v>0</v>
      </c>
      <c r="J230" s="52">
        <f>IF(Table2[[#This Row],[Order Priority]]=Introduction!$B$43,1,0)</f>
        <v>0</v>
      </c>
      <c r="K230" s="52">
        <f>IF(Table2[[#This Row],[Order Priority]]=Introduction!$B$44,1,0)</f>
        <v>0</v>
      </c>
      <c r="L230" s="52">
        <f>IF(Table2[[#This Row],[Order Priority]]=Introduction!$B$45,1,0)</f>
        <v>1</v>
      </c>
      <c r="M230" s="52">
        <f>IF(Table2[[#This Row],[Ship Mode]]=Introduction!$C$42,1,0)</f>
        <v>0</v>
      </c>
      <c r="N230" s="51">
        <f>IF(Table2[[#This Row],[Ship Mode]]=Introduction!$C$44,1,0)</f>
        <v>0</v>
      </c>
      <c r="O230" s="51">
        <f>IF(Table2[[#This Row],[Customer Segment]]=Introduction!$D$45,1,0)</f>
        <v>0</v>
      </c>
      <c r="P230" s="51">
        <f>IF(Table2[[#This Row],[Customer Segment]]=Introduction!$D$42,1,0)</f>
        <v>0</v>
      </c>
      <c r="Q230" s="51">
        <f>IF(Table2[[#This Row],[Customer Segment]]=Introduction!$D$44,1,0)</f>
        <v>0</v>
      </c>
      <c r="R230" s="44">
        <v>448.47</v>
      </c>
      <c r="S2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470.68622334484803</v>
      </c>
    </row>
    <row r="231" spans="1:19" customFormat="1" x14ac:dyDescent="0.2">
      <c r="A231" s="1" t="s">
        <v>46</v>
      </c>
      <c r="B231" s="1" t="s">
        <v>14</v>
      </c>
      <c r="C231" s="1" t="s">
        <v>47</v>
      </c>
      <c r="D231" s="49">
        <v>0</v>
      </c>
      <c r="E231" s="49">
        <v>1.88</v>
      </c>
      <c r="F231" s="49">
        <v>1.49</v>
      </c>
      <c r="G231" s="49">
        <v>0.37</v>
      </c>
      <c r="H231" s="49">
        <v>-15.5595</v>
      </c>
      <c r="I231" s="52">
        <f>IF(Table2[[#This Row],[Order Priority]]=Introduction!$B$42,1,0)</f>
        <v>0</v>
      </c>
      <c r="J231" s="52">
        <f>IF(Table2[[#This Row],[Order Priority]]=Introduction!$B$43,1,0)</f>
        <v>0</v>
      </c>
      <c r="K231" s="52">
        <f>IF(Table2[[#This Row],[Order Priority]]=Introduction!$B$44,1,0)</f>
        <v>0</v>
      </c>
      <c r="L231" s="52">
        <f>IF(Table2[[#This Row],[Order Priority]]=Introduction!$B$45,1,0)</f>
        <v>0</v>
      </c>
      <c r="M231" s="52">
        <f>IF(Table2[[#This Row],[Ship Mode]]=Introduction!$C$42,1,0)</f>
        <v>0</v>
      </c>
      <c r="N231" s="51">
        <f>IF(Table2[[#This Row],[Ship Mode]]=Introduction!$C$44,1,0)</f>
        <v>1</v>
      </c>
      <c r="O231" s="51">
        <f>IF(Table2[[#This Row],[Customer Segment]]=Introduction!$D$45,1,0)</f>
        <v>0</v>
      </c>
      <c r="P231" s="51">
        <f>IF(Table2[[#This Row],[Customer Segment]]=Introduction!$D$42,1,0)</f>
        <v>0</v>
      </c>
      <c r="Q231" s="51">
        <f>IF(Table2[[#This Row],[Customer Segment]]=Introduction!$D$44,1,0)</f>
        <v>1</v>
      </c>
      <c r="R231" s="41">
        <v>25.39</v>
      </c>
      <c r="S2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207.1162525135689</v>
      </c>
    </row>
    <row r="232" spans="1:19" customFormat="1" x14ac:dyDescent="0.2">
      <c r="A232" s="1" t="s">
        <v>46</v>
      </c>
      <c r="B232" s="1" t="s">
        <v>14</v>
      </c>
      <c r="C232" s="1" t="s">
        <v>47</v>
      </c>
      <c r="D232" s="47">
        <v>0.06</v>
      </c>
      <c r="E232" s="47">
        <v>5.78</v>
      </c>
      <c r="F232" s="47">
        <v>5.67</v>
      </c>
      <c r="G232" s="47">
        <v>0.36</v>
      </c>
      <c r="H232" s="47">
        <v>-108.19</v>
      </c>
      <c r="I232" s="52">
        <f>IF(Table2[[#This Row],[Order Priority]]=Introduction!$B$42,1,0)</f>
        <v>0</v>
      </c>
      <c r="J232" s="52">
        <f>IF(Table2[[#This Row],[Order Priority]]=Introduction!$B$43,1,0)</f>
        <v>0</v>
      </c>
      <c r="K232" s="52">
        <f>IF(Table2[[#This Row],[Order Priority]]=Introduction!$B$44,1,0)</f>
        <v>0</v>
      </c>
      <c r="L232" s="52">
        <f>IF(Table2[[#This Row],[Order Priority]]=Introduction!$B$45,1,0)</f>
        <v>0</v>
      </c>
      <c r="M232" s="52">
        <f>IF(Table2[[#This Row],[Ship Mode]]=Introduction!$C$42,1,0)</f>
        <v>0</v>
      </c>
      <c r="N232" s="51">
        <f>IF(Table2[[#This Row],[Ship Mode]]=Introduction!$C$44,1,0)</f>
        <v>1</v>
      </c>
      <c r="O232" s="51">
        <f>IF(Table2[[#This Row],[Customer Segment]]=Introduction!$D$45,1,0)</f>
        <v>0</v>
      </c>
      <c r="P232" s="51">
        <f>IF(Table2[[#This Row],[Customer Segment]]=Introduction!$D$42,1,0)</f>
        <v>0</v>
      </c>
      <c r="Q232" s="51">
        <f>IF(Table2[[#This Row],[Customer Segment]]=Introduction!$D$44,1,0)</f>
        <v>1</v>
      </c>
      <c r="R232" s="44">
        <v>87.27</v>
      </c>
      <c r="S2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192.04991200416694</v>
      </c>
    </row>
    <row r="233" spans="1:19" customFormat="1" x14ac:dyDescent="0.2">
      <c r="A233" s="1" t="s">
        <v>46</v>
      </c>
      <c r="B233" s="1" t="s">
        <v>14</v>
      </c>
      <c r="C233" s="1" t="s">
        <v>70</v>
      </c>
      <c r="D233" s="49">
        <v>0.09</v>
      </c>
      <c r="E233" s="49">
        <v>28.48</v>
      </c>
      <c r="F233" s="49">
        <v>1.99</v>
      </c>
      <c r="G233" s="49">
        <v>0.4</v>
      </c>
      <c r="H233" s="49">
        <v>-1250.7460000000001</v>
      </c>
      <c r="I233" s="52">
        <f>IF(Table2[[#This Row],[Order Priority]]=Introduction!$B$42,1,0)</f>
        <v>0</v>
      </c>
      <c r="J233" s="52">
        <f>IF(Table2[[#This Row],[Order Priority]]=Introduction!$B$43,1,0)</f>
        <v>0</v>
      </c>
      <c r="K233" s="52">
        <f>IF(Table2[[#This Row],[Order Priority]]=Introduction!$B$44,1,0)</f>
        <v>0</v>
      </c>
      <c r="L233" s="52">
        <f>IF(Table2[[#This Row],[Order Priority]]=Introduction!$B$45,1,0)</f>
        <v>0</v>
      </c>
      <c r="M233" s="52">
        <f>IF(Table2[[#This Row],[Ship Mode]]=Introduction!$C$42,1,0)</f>
        <v>0</v>
      </c>
      <c r="N233" s="51">
        <f>IF(Table2[[#This Row],[Ship Mode]]=Introduction!$C$44,1,0)</f>
        <v>1</v>
      </c>
      <c r="O233" s="51">
        <f>IF(Table2[[#This Row],[Customer Segment]]=Introduction!$D$45,1,0)</f>
        <v>0</v>
      </c>
      <c r="P233" s="51">
        <f>IF(Table2[[#This Row],[Customer Segment]]=Introduction!$D$42,1,0)</f>
        <v>0</v>
      </c>
      <c r="Q233" s="51">
        <f>IF(Table2[[#This Row],[Customer Segment]]=Introduction!$D$44,1,0)</f>
        <v>0</v>
      </c>
      <c r="R233" s="41">
        <v>336.92</v>
      </c>
      <c r="S2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-1025.563454768208</v>
      </c>
    </row>
    <row r="234" spans="1:19" customFormat="1" x14ac:dyDescent="0.2">
      <c r="A234" s="1" t="s">
        <v>46</v>
      </c>
      <c r="B234" s="1" t="s">
        <v>14</v>
      </c>
      <c r="C234" s="1" t="s">
        <v>47</v>
      </c>
      <c r="D234" s="47">
        <v>0.05</v>
      </c>
      <c r="E234" s="47">
        <v>28.15</v>
      </c>
      <c r="F234" s="47">
        <v>6.17</v>
      </c>
      <c r="G234" s="47">
        <v>0.55000000000000004</v>
      </c>
      <c r="H234" s="47">
        <v>-66.248000000000005</v>
      </c>
      <c r="I234" s="52">
        <f>IF(Table2[[#This Row],[Order Priority]]=Introduction!$B$42,1,0)</f>
        <v>0</v>
      </c>
      <c r="J234" s="52">
        <f>IF(Table2[[#This Row],[Order Priority]]=Introduction!$B$43,1,0)</f>
        <v>0</v>
      </c>
      <c r="K234" s="52">
        <f>IF(Table2[[#This Row],[Order Priority]]=Introduction!$B$44,1,0)</f>
        <v>0</v>
      </c>
      <c r="L234" s="52">
        <f>IF(Table2[[#This Row],[Order Priority]]=Introduction!$B$45,1,0)</f>
        <v>0</v>
      </c>
      <c r="M234" s="52">
        <f>IF(Table2[[#This Row],[Ship Mode]]=Introduction!$C$42,1,0)</f>
        <v>0</v>
      </c>
      <c r="N234" s="51">
        <f>IF(Table2[[#This Row],[Ship Mode]]=Introduction!$C$44,1,0)</f>
        <v>1</v>
      </c>
      <c r="O234" s="51">
        <f>IF(Table2[[#This Row],[Customer Segment]]=Introduction!$D$45,1,0)</f>
        <v>0</v>
      </c>
      <c r="P234" s="51">
        <f>IF(Table2[[#This Row],[Customer Segment]]=Introduction!$D$42,1,0)</f>
        <v>0</v>
      </c>
      <c r="Q234" s="51">
        <f>IF(Table2[[#This Row],[Customer Segment]]=Introduction!$D$44,1,0)</f>
        <v>1</v>
      </c>
      <c r="R234" s="44">
        <v>282.38</v>
      </c>
      <c r="S2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483.44173281315307</v>
      </c>
    </row>
    <row r="235" spans="1:19" customFormat="1" x14ac:dyDescent="0.2">
      <c r="A235" s="1" t="s">
        <v>13</v>
      </c>
      <c r="B235" s="1" t="s">
        <v>14</v>
      </c>
      <c r="C235" s="1" t="s">
        <v>70</v>
      </c>
      <c r="D235" s="49">
        <v>0.05</v>
      </c>
      <c r="E235" s="49">
        <v>58.1</v>
      </c>
      <c r="F235" s="49">
        <v>1.49</v>
      </c>
      <c r="G235" s="49">
        <v>0.38</v>
      </c>
      <c r="H235" s="49">
        <v>1633.9860000000001</v>
      </c>
      <c r="I235" s="52">
        <f>IF(Table2[[#This Row],[Order Priority]]=Introduction!$B$42,1,0)</f>
        <v>0</v>
      </c>
      <c r="J235" s="52">
        <f>IF(Table2[[#This Row],[Order Priority]]=Introduction!$B$43,1,0)</f>
        <v>1</v>
      </c>
      <c r="K235" s="52">
        <f>IF(Table2[[#This Row],[Order Priority]]=Introduction!$B$44,1,0)</f>
        <v>0</v>
      </c>
      <c r="L235" s="52">
        <f>IF(Table2[[#This Row],[Order Priority]]=Introduction!$B$45,1,0)</f>
        <v>0</v>
      </c>
      <c r="M235" s="52">
        <f>IF(Table2[[#This Row],[Ship Mode]]=Introduction!$C$42,1,0)</f>
        <v>0</v>
      </c>
      <c r="N235" s="51">
        <f>IF(Table2[[#This Row],[Ship Mode]]=Introduction!$C$44,1,0)</f>
        <v>1</v>
      </c>
      <c r="O235" s="51">
        <f>IF(Table2[[#This Row],[Customer Segment]]=Introduction!$D$45,1,0)</f>
        <v>0</v>
      </c>
      <c r="P235" s="51">
        <f>IF(Table2[[#This Row],[Customer Segment]]=Introduction!$D$42,1,0)</f>
        <v>0</v>
      </c>
      <c r="Q235" s="51">
        <f>IF(Table2[[#This Row],[Customer Segment]]=Introduction!$D$44,1,0)</f>
        <v>0</v>
      </c>
      <c r="R235" s="41">
        <v>739.06</v>
      </c>
      <c r="S2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1813.7535099468278</v>
      </c>
    </row>
    <row r="236" spans="1:19" customFormat="1" x14ac:dyDescent="0.2">
      <c r="A236" s="1" t="s">
        <v>92</v>
      </c>
      <c r="B236" s="1" t="s">
        <v>14</v>
      </c>
      <c r="C236" s="1" t="s">
        <v>70</v>
      </c>
      <c r="D236" s="47">
        <v>0.02</v>
      </c>
      <c r="E236" s="47">
        <v>11.58</v>
      </c>
      <c r="F236" s="47">
        <v>5.72</v>
      </c>
      <c r="G236" s="47">
        <v>0.35</v>
      </c>
      <c r="H236" s="47">
        <v>-259.75599999999997</v>
      </c>
      <c r="I236" s="52">
        <f>IF(Table2[[#This Row],[Order Priority]]=Introduction!$B$42,1,0)</f>
        <v>0</v>
      </c>
      <c r="J236" s="52">
        <f>IF(Table2[[#This Row],[Order Priority]]=Introduction!$B$43,1,0)</f>
        <v>0</v>
      </c>
      <c r="K236" s="52">
        <f>IF(Table2[[#This Row],[Order Priority]]=Introduction!$B$44,1,0)</f>
        <v>0</v>
      </c>
      <c r="L236" s="52">
        <f>IF(Table2[[#This Row],[Order Priority]]=Introduction!$B$45,1,0)</f>
        <v>1</v>
      </c>
      <c r="M236" s="52">
        <f>IF(Table2[[#This Row],[Ship Mode]]=Introduction!$C$42,1,0)</f>
        <v>0</v>
      </c>
      <c r="N236" s="51">
        <f>IF(Table2[[#This Row],[Ship Mode]]=Introduction!$C$44,1,0)</f>
        <v>1</v>
      </c>
      <c r="O236" s="51">
        <f>IF(Table2[[#This Row],[Customer Segment]]=Introduction!$D$45,1,0)</f>
        <v>0</v>
      </c>
      <c r="P236" s="51">
        <f>IF(Table2[[#This Row],[Customer Segment]]=Introduction!$D$42,1,0)</f>
        <v>0</v>
      </c>
      <c r="Q236" s="51">
        <f>IF(Table2[[#This Row],[Customer Segment]]=Introduction!$D$44,1,0)</f>
        <v>0</v>
      </c>
      <c r="R236" s="44">
        <v>35.479999999999997</v>
      </c>
      <c r="S2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-144.18667765394264</v>
      </c>
    </row>
    <row r="237" spans="1:19" customFormat="1" x14ac:dyDescent="0.2">
      <c r="A237" s="1" t="s">
        <v>92</v>
      </c>
      <c r="B237" s="1" t="s">
        <v>2</v>
      </c>
      <c r="C237" s="1" t="s">
        <v>70</v>
      </c>
      <c r="D237" s="49">
        <v>0.05</v>
      </c>
      <c r="E237" s="49">
        <v>350.99</v>
      </c>
      <c r="F237" s="49">
        <v>39</v>
      </c>
      <c r="G237" s="49">
        <v>0.55000000000000004</v>
      </c>
      <c r="H237" s="49">
        <v>1469.7275999999999</v>
      </c>
      <c r="I237" s="52">
        <f>IF(Table2[[#This Row],[Order Priority]]=Introduction!$B$42,1,0)</f>
        <v>0</v>
      </c>
      <c r="J237" s="52">
        <f>IF(Table2[[#This Row],[Order Priority]]=Introduction!$B$43,1,0)</f>
        <v>0</v>
      </c>
      <c r="K237" s="52">
        <f>IF(Table2[[#This Row],[Order Priority]]=Introduction!$B$44,1,0)</f>
        <v>0</v>
      </c>
      <c r="L237" s="52">
        <f>IF(Table2[[#This Row],[Order Priority]]=Introduction!$B$45,1,0)</f>
        <v>1</v>
      </c>
      <c r="M237" s="52">
        <f>IF(Table2[[#This Row],[Ship Mode]]=Introduction!$C$42,1,0)</f>
        <v>1</v>
      </c>
      <c r="N237" s="51">
        <f>IF(Table2[[#This Row],[Ship Mode]]=Introduction!$C$44,1,0)</f>
        <v>0</v>
      </c>
      <c r="O237" s="51">
        <f>IF(Table2[[#This Row],[Customer Segment]]=Introduction!$D$45,1,0)</f>
        <v>0</v>
      </c>
      <c r="P237" s="51">
        <f>IF(Table2[[#This Row],[Customer Segment]]=Introduction!$D$42,1,0)</f>
        <v>0</v>
      </c>
      <c r="Q237" s="51">
        <f>IF(Table2[[#This Row],[Customer Segment]]=Introduction!$D$44,1,0)</f>
        <v>0</v>
      </c>
      <c r="R237" s="41">
        <v>2130.04</v>
      </c>
      <c r="S2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3952.961542537761</v>
      </c>
    </row>
    <row r="238" spans="1:19" customFormat="1" x14ac:dyDescent="0.2">
      <c r="A238" s="1" t="s">
        <v>92</v>
      </c>
      <c r="B238" s="1" t="s">
        <v>63</v>
      </c>
      <c r="C238" s="1" t="s">
        <v>70</v>
      </c>
      <c r="D238" s="47">
        <v>0.04</v>
      </c>
      <c r="E238" s="47">
        <v>15.99</v>
      </c>
      <c r="F238" s="47">
        <v>9.4</v>
      </c>
      <c r="G238" s="47">
        <v>0.49</v>
      </c>
      <c r="H238" s="47">
        <v>-83.553060000000002</v>
      </c>
      <c r="I238" s="52">
        <f>IF(Table2[[#This Row],[Order Priority]]=Introduction!$B$42,1,0)</f>
        <v>0</v>
      </c>
      <c r="J238" s="52">
        <f>IF(Table2[[#This Row],[Order Priority]]=Introduction!$B$43,1,0)</f>
        <v>0</v>
      </c>
      <c r="K238" s="52">
        <f>IF(Table2[[#This Row],[Order Priority]]=Introduction!$B$44,1,0)</f>
        <v>0</v>
      </c>
      <c r="L238" s="52">
        <f>IF(Table2[[#This Row],[Order Priority]]=Introduction!$B$45,1,0)</f>
        <v>1</v>
      </c>
      <c r="M238" s="52">
        <f>IF(Table2[[#This Row],[Ship Mode]]=Introduction!$C$42,1,0)</f>
        <v>0</v>
      </c>
      <c r="N238" s="51">
        <f>IF(Table2[[#This Row],[Ship Mode]]=Introduction!$C$44,1,0)</f>
        <v>0</v>
      </c>
      <c r="O238" s="51">
        <f>IF(Table2[[#This Row],[Customer Segment]]=Introduction!$D$45,1,0)</f>
        <v>0</v>
      </c>
      <c r="P238" s="51">
        <f>IF(Table2[[#This Row],[Customer Segment]]=Introduction!$D$42,1,0)</f>
        <v>0</v>
      </c>
      <c r="Q238" s="51">
        <f>IF(Table2[[#This Row],[Customer Segment]]=Introduction!$D$44,1,0)</f>
        <v>0</v>
      </c>
      <c r="R238" s="44">
        <v>82.8</v>
      </c>
      <c r="S2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172.71283658841597</v>
      </c>
    </row>
    <row r="239" spans="1:19" customFormat="1" x14ac:dyDescent="0.2">
      <c r="A239" s="1" t="s">
        <v>1</v>
      </c>
      <c r="B239" s="1" t="s">
        <v>14</v>
      </c>
      <c r="C239" s="1" t="s">
        <v>15</v>
      </c>
      <c r="D239" s="49">
        <v>0.1</v>
      </c>
      <c r="E239" s="49">
        <v>18.97</v>
      </c>
      <c r="F239" s="49">
        <v>9.0299999999999994</v>
      </c>
      <c r="G239" s="49">
        <v>0.37</v>
      </c>
      <c r="H239" s="49">
        <v>-24.204799999999999</v>
      </c>
      <c r="I239" s="52">
        <f>IF(Table2[[#This Row],[Order Priority]]=Introduction!$B$42,1,0)</f>
        <v>1</v>
      </c>
      <c r="J239" s="52">
        <f>IF(Table2[[#This Row],[Order Priority]]=Introduction!$B$43,1,0)</f>
        <v>0</v>
      </c>
      <c r="K239" s="52">
        <f>IF(Table2[[#This Row],[Order Priority]]=Introduction!$B$44,1,0)</f>
        <v>0</v>
      </c>
      <c r="L239" s="52">
        <f>IF(Table2[[#This Row],[Order Priority]]=Introduction!$B$45,1,0)</f>
        <v>0</v>
      </c>
      <c r="M239" s="52">
        <f>IF(Table2[[#This Row],[Ship Mode]]=Introduction!$C$42,1,0)</f>
        <v>0</v>
      </c>
      <c r="N239" s="51">
        <f>IF(Table2[[#This Row],[Ship Mode]]=Introduction!$C$44,1,0)</f>
        <v>1</v>
      </c>
      <c r="O239" s="51">
        <f>IF(Table2[[#This Row],[Customer Segment]]=Introduction!$D$45,1,0)</f>
        <v>0</v>
      </c>
      <c r="P239" s="51">
        <f>IF(Table2[[#This Row],[Customer Segment]]=Introduction!$D$42,1,0)</f>
        <v>1</v>
      </c>
      <c r="Q239" s="51">
        <f>IF(Table2[[#This Row],[Customer Segment]]=Introduction!$D$44,1,0)</f>
        <v>0</v>
      </c>
      <c r="R239" s="41">
        <v>19.73</v>
      </c>
      <c r="S2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423.73313823451724</v>
      </c>
    </row>
    <row r="240" spans="1:19" customFormat="1" x14ac:dyDescent="0.2">
      <c r="A240" s="1" t="s">
        <v>1</v>
      </c>
      <c r="B240" s="1" t="s">
        <v>2</v>
      </c>
      <c r="C240" s="1" t="s">
        <v>15</v>
      </c>
      <c r="D240" s="47">
        <v>0</v>
      </c>
      <c r="E240" s="47">
        <v>119.99</v>
      </c>
      <c r="F240" s="47">
        <v>56.14</v>
      </c>
      <c r="G240" s="47">
        <v>0.39</v>
      </c>
      <c r="H240" s="47">
        <v>-126.05777999999999</v>
      </c>
      <c r="I240" s="52">
        <f>IF(Table2[[#This Row],[Order Priority]]=Introduction!$B$42,1,0)</f>
        <v>1</v>
      </c>
      <c r="J240" s="52">
        <f>IF(Table2[[#This Row],[Order Priority]]=Introduction!$B$43,1,0)</f>
        <v>0</v>
      </c>
      <c r="K240" s="52">
        <f>IF(Table2[[#This Row],[Order Priority]]=Introduction!$B$44,1,0)</f>
        <v>0</v>
      </c>
      <c r="L240" s="52">
        <f>IF(Table2[[#This Row],[Order Priority]]=Introduction!$B$45,1,0)</f>
        <v>0</v>
      </c>
      <c r="M240" s="52">
        <f>IF(Table2[[#This Row],[Ship Mode]]=Introduction!$C$42,1,0)</f>
        <v>1</v>
      </c>
      <c r="N240" s="51">
        <f>IF(Table2[[#This Row],[Ship Mode]]=Introduction!$C$44,1,0)</f>
        <v>0</v>
      </c>
      <c r="O240" s="51">
        <f>IF(Table2[[#This Row],[Customer Segment]]=Introduction!$D$45,1,0)</f>
        <v>0</v>
      </c>
      <c r="P240" s="51">
        <f>IF(Table2[[#This Row],[Customer Segment]]=Introduction!$D$42,1,0)</f>
        <v>1</v>
      </c>
      <c r="Q240" s="51">
        <f>IF(Table2[[#This Row],[Customer Segment]]=Introduction!$D$44,1,0)</f>
        <v>0</v>
      </c>
      <c r="R240" s="44">
        <v>615.54</v>
      </c>
      <c r="S2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2217.1759680525706</v>
      </c>
    </row>
    <row r="241" spans="1:19" customFormat="1" x14ac:dyDescent="0.2">
      <c r="A241" s="1" t="s">
        <v>1</v>
      </c>
      <c r="B241" s="1" t="s">
        <v>14</v>
      </c>
      <c r="C241" s="1" t="s">
        <v>15</v>
      </c>
      <c r="D241" s="49">
        <v>0.09</v>
      </c>
      <c r="E241" s="49">
        <v>207.48</v>
      </c>
      <c r="F241" s="49">
        <v>0.99</v>
      </c>
      <c r="G241" s="49">
        <v>0.55000000000000004</v>
      </c>
      <c r="H241" s="49">
        <v>683.9556</v>
      </c>
      <c r="I241" s="52">
        <f>IF(Table2[[#This Row],[Order Priority]]=Introduction!$B$42,1,0)</f>
        <v>1</v>
      </c>
      <c r="J241" s="52">
        <f>IF(Table2[[#This Row],[Order Priority]]=Introduction!$B$43,1,0)</f>
        <v>0</v>
      </c>
      <c r="K241" s="52">
        <f>IF(Table2[[#This Row],[Order Priority]]=Introduction!$B$44,1,0)</f>
        <v>0</v>
      </c>
      <c r="L241" s="52">
        <f>IF(Table2[[#This Row],[Order Priority]]=Introduction!$B$45,1,0)</f>
        <v>0</v>
      </c>
      <c r="M241" s="52">
        <f>IF(Table2[[#This Row],[Ship Mode]]=Introduction!$C$42,1,0)</f>
        <v>0</v>
      </c>
      <c r="N241" s="51">
        <f>IF(Table2[[#This Row],[Ship Mode]]=Introduction!$C$44,1,0)</f>
        <v>1</v>
      </c>
      <c r="O241" s="51">
        <f>IF(Table2[[#This Row],[Customer Segment]]=Introduction!$D$45,1,0)</f>
        <v>0</v>
      </c>
      <c r="P241" s="51">
        <f>IF(Table2[[#This Row],[Customer Segment]]=Introduction!$D$42,1,0)</f>
        <v>1</v>
      </c>
      <c r="Q241" s="51">
        <f>IF(Table2[[#This Row],[Customer Segment]]=Introduction!$D$44,1,0)</f>
        <v>0</v>
      </c>
      <c r="R241" s="41">
        <v>991.24</v>
      </c>
      <c r="S2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1673.5436857428108</v>
      </c>
    </row>
    <row r="242" spans="1:19" customFormat="1" x14ac:dyDescent="0.2">
      <c r="A242" s="1" t="s">
        <v>23</v>
      </c>
      <c r="B242" s="1" t="s">
        <v>14</v>
      </c>
      <c r="C242" s="1" t="s">
        <v>15</v>
      </c>
      <c r="D242" s="47">
        <v>0.09</v>
      </c>
      <c r="E242" s="47">
        <v>2.88</v>
      </c>
      <c r="F242" s="47">
        <v>0.7</v>
      </c>
      <c r="G242" s="47">
        <v>0.56000000000000005</v>
      </c>
      <c r="H242" s="47">
        <v>5.7531999999999996</v>
      </c>
      <c r="I242" s="52">
        <f>IF(Table2[[#This Row],[Order Priority]]=Introduction!$B$42,1,0)</f>
        <v>0</v>
      </c>
      <c r="J242" s="52">
        <f>IF(Table2[[#This Row],[Order Priority]]=Introduction!$B$43,1,0)</f>
        <v>0</v>
      </c>
      <c r="K242" s="52">
        <f>IF(Table2[[#This Row],[Order Priority]]=Introduction!$B$44,1,0)</f>
        <v>1</v>
      </c>
      <c r="L242" s="52">
        <f>IF(Table2[[#This Row],[Order Priority]]=Introduction!$B$45,1,0)</f>
        <v>0</v>
      </c>
      <c r="M242" s="52">
        <f>IF(Table2[[#This Row],[Ship Mode]]=Introduction!$C$42,1,0)</f>
        <v>0</v>
      </c>
      <c r="N242" s="51">
        <f>IF(Table2[[#This Row],[Ship Mode]]=Introduction!$C$44,1,0)</f>
        <v>1</v>
      </c>
      <c r="O242" s="51">
        <f>IF(Table2[[#This Row],[Customer Segment]]=Introduction!$D$45,1,0)</f>
        <v>0</v>
      </c>
      <c r="P242" s="51">
        <f>IF(Table2[[#This Row],[Customer Segment]]=Introduction!$D$42,1,0)</f>
        <v>1</v>
      </c>
      <c r="Q242" s="51">
        <f>IF(Table2[[#This Row],[Customer Segment]]=Introduction!$D$44,1,0)</f>
        <v>0</v>
      </c>
      <c r="R242" s="44">
        <v>26.38</v>
      </c>
      <c r="S2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128.05278584067906</v>
      </c>
    </row>
    <row r="243" spans="1:19" customFormat="1" x14ac:dyDescent="0.2">
      <c r="A243" s="1" t="s">
        <v>1</v>
      </c>
      <c r="B243" s="1" t="s">
        <v>14</v>
      </c>
      <c r="C243" s="1" t="s">
        <v>70</v>
      </c>
      <c r="D243" s="49">
        <v>0.02</v>
      </c>
      <c r="E243" s="49">
        <v>60.22</v>
      </c>
      <c r="F243" s="49">
        <v>3.5</v>
      </c>
      <c r="G243" s="49">
        <v>0.56999999999999995</v>
      </c>
      <c r="H243" s="49">
        <v>-193.91399999999999</v>
      </c>
      <c r="I243" s="52">
        <f>IF(Table2[[#This Row],[Order Priority]]=Introduction!$B$42,1,0)</f>
        <v>1</v>
      </c>
      <c r="J243" s="52">
        <f>IF(Table2[[#This Row],[Order Priority]]=Introduction!$B$43,1,0)</f>
        <v>0</v>
      </c>
      <c r="K243" s="52">
        <f>IF(Table2[[#This Row],[Order Priority]]=Introduction!$B$44,1,0)</f>
        <v>0</v>
      </c>
      <c r="L243" s="52">
        <f>IF(Table2[[#This Row],[Order Priority]]=Introduction!$B$45,1,0)</f>
        <v>0</v>
      </c>
      <c r="M243" s="52">
        <f>IF(Table2[[#This Row],[Ship Mode]]=Introduction!$C$42,1,0)</f>
        <v>0</v>
      </c>
      <c r="N243" s="51">
        <f>IF(Table2[[#This Row],[Ship Mode]]=Introduction!$C$44,1,0)</f>
        <v>1</v>
      </c>
      <c r="O243" s="51">
        <f>IF(Table2[[#This Row],[Customer Segment]]=Introduction!$D$45,1,0)</f>
        <v>0</v>
      </c>
      <c r="P243" s="51">
        <f>IF(Table2[[#This Row],[Customer Segment]]=Introduction!$D$42,1,0)</f>
        <v>0</v>
      </c>
      <c r="Q243" s="51">
        <f>IF(Table2[[#This Row],[Customer Segment]]=Introduction!$D$44,1,0)</f>
        <v>0</v>
      </c>
      <c r="R243" s="41">
        <v>541.76</v>
      </c>
      <c r="S2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474.38409332687189</v>
      </c>
    </row>
    <row r="244" spans="1:19" customFormat="1" x14ac:dyDescent="0.2">
      <c r="A244" s="1" t="s">
        <v>92</v>
      </c>
      <c r="B244" s="1" t="s">
        <v>63</v>
      </c>
      <c r="C244" s="1" t="s">
        <v>70</v>
      </c>
      <c r="D244" s="47">
        <v>0.09</v>
      </c>
      <c r="E244" s="47">
        <v>125.99</v>
      </c>
      <c r="F244" s="47">
        <v>7.69</v>
      </c>
      <c r="G244" s="47">
        <v>0.59</v>
      </c>
      <c r="H244" s="47">
        <v>209.99700000000001</v>
      </c>
      <c r="I244" s="52">
        <f>IF(Table2[[#This Row],[Order Priority]]=Introduction!$B$42,1,0)</f>
        <v>0</v>
      </c>
      <c r="J244" s="52">
        <f>IF(Table2[[#This Row],[Order Priority]]=Introduction!$B$43,1,0)</f>
        <v>0</v>
      </c>
      <c r="K244" s="52">
        <f>IF(Table2[[#This Row],[Order Priority]]=Introduction!$B$44,1,0)</f>
        <v>0</v>
      </c>
      <c r="L244" s="52">
        <f>IF(Table2[[#This Row],[Order Priority]]=Introduction!$B$45,1,0)</f>
        <v>1</v>
      </c>
      <c r="M244" s="52">
        <f>IF(Table2[[#This Row],[Ship Mode]]=Introduction!$C$42,1,0)</f>
        <v>0</v>
      </c>
      <c r="N244" s="51">
        <f>IF(Table2[[#This Row],[Ship Mode]]=Introduction!$C$44,1,0)</f>
        <v>0</v>
      </c>
      <c r="O244" s="51">
        <f>IF(Table2[[#This Row],[Customer Segment]]=Introduction!$D$45,1,0)</f>
        <v>0</v>
      </c>
      <c r="P244" s="51">
        <f>IF(Table2[[#This Row],[Customer Segment]]=Introduction!$D$42,1,0)</f>
        <v>0</v>
      </c>
      <c r="Q244" s="51">
        <f>IF(Table2[[#This Row],[Customer Segment]]=Introduction!$D$44,1,0)</f>
        <v>0</v>
      </c>
      <c r="R244" s="44">
        <v>783.55</v>
      </c>
      <c r="S2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820.77812566183502</v>
      </c>
    </row>
    <row r="245" spans="1:19" customFormat="1" x14ac:dyDescent="0.2">
      <c r="A245" s="1" t="s">
        <v>46</v>
      </c>
      <c r="B245" s="1" t="s">
        <v>14</v>
      </c>
      <c r="C245" s="1" t="s">
        <v>15</v>
      </c>
      <c r="D245" s="49">
        <v>0.02</v>
      </c>
      <c r="E245" s="49">
        <v>6.48</v>
      </c>
      <c r="F245" s="49">
        <v>6.6</v>
      </c>
      <c r="G245" s="49">
        <v>0.37</v>
      </c>
      <c r="H245" s="49">
        <v>-92.05</v>
      </c>
      <c r="I245" s="52">
        <f>IF(Table2[[#This Row],[Order Priority]]=Introduction!$B$42,1,0)</f>
        <v>0</v>
      </c>
      <c r="J245" s="52">
        <f>IF(Table2[[#This Row],[Order Priority]]=Introduction!$B$43,1,0)</f>
        <v>0</v>
      </c>
      <c r="K245" s="52">
        <f>IF(Table2[[#This Row],[Order Priority]]=Introduction!$B$44,1,0)</f>
        <v>0</v>
      </c>
      <c r="L245" s="52">
        <f>IF(Table2[[#This Row],[Order Priority]]=Introduction!$B$45,1,0)</f>
        <v>0</v>
      </c>
      <c r="M245" s="52">
        <f>IF(Table2[[#This Row],[Ship Mode]]=Introduction!$C$42,1,0)</f>
        <v>0</v>
      </c>
      <c r="N245" s="51">
        <f>IF(Table2[[#This Row],[Ship Mode]]=Introduction!$C$44,1,0)</f>
        <v>1</v>
      </c>
      <c r="O245" s="51">
        <f>IF(Table2[[#This Row],[Customer Segment]]=Introduction!$D$45,1,0)</f>
        <v>0</v>
      </c>
      <c r="P245" s="51">
        <f>IF(Table2[[#This Row],[Customer Segment]]=Introduction!$D$42,1,0)</f>
        <v>1</v>
      </c>
      <c r="Q245" s="51">
        <f>IF(Table2[[#This Row],[Customer Segment]]=Introduction!$D$44,1,0)</f>
        <v>0</v>
      </c>
      <c r="R245" s="41">
        <v>66.709999999999994</v>
      </c>
      <c r="S2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211.846038309866</v>
      </c>
    </row>
    <row r="246" spans="1:19" customFormat="1" x14ac:dyDescent="0.2">
      <c r="A246" s="1" t="s">
        <v>46</v>
      </c>
      <c r="B246" s="1" t="s">
        <v>14</v>
      </c>
      <c r="C246" s="1" t="s">
        <v>15</v>
      </c>
      <c r="D246" s="47">
        <v>0.04</v>
      </c>
      <c r="E246" s="47">
        <v>17.149999999999999</v>
      </c>
      <c r="F246" s="47">
        <v>4.96</v>
      </c>
      <c r="G246" s="47">
        <v>0.57999999999999996</v>
      </c>
      <c r="H246" s="47">
        <v>6.11</v>
      </c>
      <c r="I246" s="52">
        <f>IF(Table2[[#This Row],[Order Priority]]=Introduction!$B$42,1,0)</f>
        <v>0</v>
      </c>
      <c r="J246" s="52">
        <f>IF(Table2[[#This Row],[Order Priority]]=Introduction!$B$43,1,0)</f>
        <v>0</v>
      </c>
      <c r="K246" s="52">
        <f>IF(Table2[[#This Row],[Order Priority]]=Introduction!$B$44,1,0)</f>
        <v>0</v>
      </c>
      <c r="L246" s="52">
        <f>IF(Table2[[#This Row],[Order Priority]]=Introduction!$B$45,1,0)</f>
        <v>0</v>
      </c>
      <c r="M246" s="52">
        <f>IF(Table2[[#This Row],[Ship Mode]]=Introduction!$C$42,1,0)</f>
        <v>0</v>
      </c>
      <c r="N246" s="51">
        <f>IF(Table2[[#This Row],[Ship Mode]]=Introduction!$C$44,1,0)</f>
        <v>1</v>
      </c>
      <c r="O246" s="51">
        <f>IF(Table2[[#This Row],[Customer Segment]]=Introduction!$D$45,1,0)</f>
        <v>0</v>
      </c>
      <c r="P246" s="51">
        <f>IF(Table2[[#This Row],[Customer Segment]]=Introduction!$D$42,1,0)</f>
        <v>1</v>
      </c>
      <c r="Q246" s="51">
        <f>IF(Table2[[#This Row],[Customer Segment]]=Introduction!$D$44,1,0)</f>
        <v>0</v>
      </c>
      <c r="R246" s="44">
        <v>87.16</v>
      </c>
      <c r="S2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461.79869425248006</v>
      </c>
    </row>
    <row r="247" spans="1:19" customFormat="1" x14ac:dyDescent="0.2">
      <c r="A247" s="1" t="s">
        <v>46</v>
      </c>
      <c r="B247" s="1" t="s">
        <v>14</v>
      </c>
      <c r="C247" s="1" t="s">
        <v>15</v>
      </c>
      <c r="D247" s="49">
        <v>0.03</v>
      </c>
      <c r="E247" s="49">
        <v>1270.99</v>
      </c>
      <c r="F247" s="49">
        <v>19.989999999999998</v>
      </c>
      <c r="G247" s="49">
        <v>0.35</v>
      </c>
      <c r="H247" s="49">
        <v>363.55200000000002</v>
      </c>
      <c r="I247" s="52">
        <f>IF(Table2[[#This Row],[Order Priority]]=Introduction!$B$42,1,0)</f>
        <v>0</v>
      </c>
      <c r="J247" s="52">
        <f>IF(Table2[[#This Row],[Order Priority]]=Introduction!$B$43,1,0)</f>
        <v>0</v>
      </c>
      <c r="K247" s="52">
        <f>IF(Table2[[#This Row],[Order Priority]]=Introduction!$B$44,1,0)</f>
        <v>0</v>
      </c>
      <c r="L247" s="52">
        <f>IF(Table2[[#This Row],[Order Priority]]=Introduction!$B$45,1,0)</f>
        <v>0</v>
      </c>
      <c r="M247" s="52">
        <f>IF(Table2[[#This Row],[Ship Mode]]=Introduction!$C$42,1,0)</f>
        <v>0</v>
      </c>
      <c r="N247" s="51">
        <f>IF(Table2[[#This Row],[Ship Mode]]=Introduction!$C$44,1,0)</f>
        <v>1</v>
      </c>
      <c r="O247" s="51">
        <f>IF(Table2[[#This Row],[Customer Segment]]=Introduction!$D$45,1,0)</f>
        <v>0</v>
      </c>
      <c r="P247" s="51">
        <f>IF(Table2[[#This Row],[Customer Segment]]=Introduction!$D$42,1,0)</f>
        <v>1</v>
      </c>
      <c r="Q247" s="51">
        <f>IF(Table2[[#This Row],[Customer Segment]]=Introduction!$D$44,1,0)</f>
        <v>0</v>
      </c>
      <c r="R247" s="41">
        <v>2589.0100000000002</v>
      </c>
      <c r="S2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4987.1848463347033</v>
      </c>
    </row>
    <row r="248" spans="1:19" customFormat="1" x14ac:dyDescent="0.2">
      <c r="A248" s="1" t="s">
        <v>46</v>
      </c>
      <c r="B248" s="1" t="s">
        <v>2</v>
      </c>
      <c r="C248" s="1" t="s">
        <v>15</v>
      </c>
      <c r="D248" s="47">
        <v>7.0000000000000007E-2</v>
      </c>
      <c r="E248" s="47">
        <v>2036.48</v>
      </c>
      <c r="F248" s="47">
        <v>14.7</v>
      </c>
      <c r="G248" s="47">
        <v>0.55000000000000004</v>
      </c>
      <c r="H248" s="47">
        <v>-11.536</v>
      </c>
      <c r="I248" s="52">
        <f>IF(Table2[[#This Row],[Order Priority]]=Introduction!$B$42,1,0)</f>
        <v>0</v>
      </c>
      <c r="J248" s="52">
        <f>IF(Table2[[#This Row],[Order Priority]]=Introduction!$B$43,1,0)</f>
        <v>0</v>
      </c>
      <c r="K248" s="52">
        <f>IF(Table2[[#This Row],[Order Priority]]=Introduction!$B$44,1,0)</f>
        <v>0</v>
      </c>
      <c r="L248" s="52">
        <f>IF(Table2[[#This Row],[Order Priority]]=Introduction!$B$45,1,0)</f>
        <v>0</v>
      </c>
      <c r="M248" s="52">
        <f>IF(Table2[[#This Row],[Ship Mode]]=Introduction!$C$42,1,0)</f>
        <v>1</v>
      </c>
      <c r="N248" s="51">
        <f>IF(Table2[[#This Row],[Ship Mode]]=Introduction!$C$44,1,0)</f>
        <v>0</v>
      </c>
      <c r="O248" s="51">
        <f>IF(Table2[[#This Row],[Customer Segment]]=Introduction!$D$45,1,0)</f>
        <v>0</v>
      </c>
      <c r="P248" s="51">
        <f>IF(Table2[[#This Row],[Customer Segment]]=Introduction!$D$42,1,0)</f>
        <v>1</v>
      </c>
      <c r="Q248" s="51">
        <f>IF(Table2[[#This Row],[Customer Segment]]=Introduction!$D$44,1,0)</f>
        <v>0</v>
      </c>
      <c r="R248" s="44">
        <v>1893.93</v>
      </c>
      <c r="S2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7191.5231438857018</v>
      </c>
    </row>
    <row r="249" spans="1:19" customFormat="1" x14ac:dyDescent="0.2">
      <c r="A249" s="1" t="s">
        <v>46</v>
      </c>
      <c r="B249" s="1" t="s">
        <v>14</v>
      </c>
      <c r="C249" s="1" t="s">
        <v>70</v>
      </c>
      <c r="D249" s="49">
        <v>0.02</v>
      </c>
      <c r="E249" s="49">
        <v>7.1</v>
      </c>
      <c r="F249" s="49">
        <v>6.05</v>
      </c>
      <c r="G249" s="49">
        <v>0.39</v>
      </c>
      <c r="H249" s="49">
        <v>-66.378</v>
      </c>
      <c r="I249" s="52">
        <f>IF(Table2[[#This Row],[Order Priority]]=Introduction!$B$42,1,0)</f>
        <v>0</v>
      </c>
      <c r="J249" s="52">
        <f>IF(Table2[[#This Row],[Order Priority]]=Introduction!$B$43,1,0)</f>
        <v>0</v>
      </c>
      <c r="K249" s="52">
        <f>IF(Table2[[#This Row],[Order Priority]]=Introduction!$B$44,1,0)</f>
        <v>0</v>
      </c>
      <c r="L249" s="52">
        <f>IF(Table2[[#This Row],[Order Priority]]=Introduction!$B$45,1,0)</f>
        <v>0</v>
      </c>
      <c r="M249" s="52">
        <f>IF(Table2[[#This Row],[Ship Mode]]=Introduction!$C$42,1,0)</f>
        <v>0</v>
      </c>
      <c r="N249" s="51">
        <f>IF(Table2[[#This Row],[Ship Mode]]=Introduction!$C$44,1,0)</f>
        <v>1</v>
      </c>
      <c r="O249" s="51">
        <f>IF(Table2[[#This Row],[Customer Segment]]=Introduction!$D$45,1,0)</f>
        <v>0</v>
      </c>
      <c r="P249" s="51">
        <f>IF(Table2[[#This Row],[Customer Segment]]=Introduction!$D$42,1,0)</f>
        <v>0</v>
      </c>
      <c r="Q249" s="51">
        <f>IF(Table2[[#This Row],[Customer Segment]]=Introduction!$D$44,1,0)</f>
        <v>0</v>
      </c>
      <c r="R249" s="41">
        <v>66.319999999999993</v>
      </c>
      <c r="S2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270.43517361832698</v>
      </c>
    </row>
    <row r="250" spans="1:19" customFormat="1" x14ac:dyDescent="0.2">
      <c r="A250" s="1" t="s">
        <v>46</v>
      </c>
      <c r="B250" s="1" t="s">
        <v>14</v>
      </c>
      <c r="C250" s="1" t="s">
        <v>15</v>
      </c>
      <c r="D250" s="47">
        <v>0.05</v>
      </c>
      <c r="E250" s="47">
        <v>6.28</v>
      </c>
      <c r="F250" s="47">
        <v>5.36</v>
      </c>
      <c r="G250" s="47">
        <v>0.4</v>
      </c>
      <c r="H250" s="47">
        <v>1.278</v>
      </c>
      <c r="I250" s="52">
        <f>IF(Table2[[#This Row],[Order Priority]]=Introduction!$B$42,1,0)</f>
        <v>0</v>
      </c>
      <c r="J250" s="52">
        <f>IF(Table2[[#This Row],[Order Priority]]=Introduction!$B$43,1,0)</f>
        <v>0</v>
      </c>
      <c r="K250" s="52">
        <f>IF(Table2[[#This Row],[Order Priority]]=Introduction!$B$44,1,0)</f>
        <v>0</v>
      </c>
      <c r="L250" s="52">
        <f>IF(Table2[[#This Row],[Order Priority]]=Introduction!$B$45,1,0)</f>
        <v>0</v>
      </c>
      <c r="M250" s="52">
        <f>IF(Table2[[#This Row],[Ship Mode]]=Introduction!$C$42,1,0)</f>
        <v>0</v>
      </c>
      <c r="N250" s="51">
        <f>IF(Table2[[#This Row],[Ship Mode]]=Introduction!$C$44,1,0)</f>
        <v>1</v>
      </c>
      <c r="O250" s="51">
        <f>IF(Table2[[#This Row],[Customer Segment]]=Introduction!$D$45,1,0)</f>
        <v>0</v>
      </c>
      <c r="P250" s="51">
        <f>IF(Table2[[#This Row],[Customer Segment]]=Introduction!$D$42,1,0)</f>
        <v>1</v>
      </c>
      <c r="Q250" s="51">
        <f>IF(Table2[[#This Row],[Customer Segment]]=Introduction!$D$44,1,0)</f>
        <v>0</v>
      </c>
      <c r="R250" s="44">
        <v>38.04</v>
      </c>
      <c r="S2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277.62723660300861</v>
      </c>
    </row>
    <row r="251" spans="1:19" customFormat="1" x14ac:dyDescent="0.2">
      <c r="A251" s="1" t="s">
        <v>46</v>
      </c>
      <c r="B251" s="1" t="s">
        <v>14</v>
      </c>
      <c r="C251" s="1" t="s">
        <v>15</v>
      </c>
      <c r="D251" s="49">
        <v>0.04</v>
      </c>
      <c r="E251" s="49">
        <v>3.08</v>
      </c>
      <c r="F251" s="49">
        <v>0.99</v>
      </c>
      <c r="G251" s="49">
        <v>0.37</v>
      </c>
      <c r="H251" s="49">
        <v>424.29</v>
      </c>
      <c r="I251" s="52">
        <f>IF(Table2[[#This Row],[Order Priority]]=Introduction!$B$42,1,0)</f>
        <v>0</v>
      </c>
      <c r="J251" s="52">
        <f>IF(Table2[[#This Row],[Order Priority]]=Introduction!$B$43,1,0)</f>
        <v>0</v>
      </c>
      <c r="K251" s="52">
        <f>IF(Table2[[#This Row],[Order Priority]]=Introduction!$B$44,1,0)</f>
        <v>0</v>
      </c>
      <c r="L251" s="52">
        <f>IF(Table2[[#This Row],[Order Priority]]=Introduction!$B$45,1,0)</f>
        <v>0</v>
      </c>
      <c r="M251" s="52">
        <f>IF(Table2[[#This Row],[Ship Mode]]=Introduction!$C$42,1,0)</f>
        <v>0</v>
      </c>
      <c r="N251" s="51">
        <f>IF(Table2[[#This Row],[Ship Mode]]=Introduction!$C$44,1,0)</f>
        <v>1</v>
      </c>
      <c r="O251" s="51">
        <f>IF(Table2[[#This Row],[Customer Segment]]=Introduction!$D$45,1,0)</f>
        <v>0</v>
      </c>
      <c r="P251" s="51">
        <f>IF(Table2[[#This Row],[Customer Segment]]=Introduction!$D$42,1,0)</f>
        <v>1</v>
      </c>
      <c r="Q251" s="51">
        <f>IF(Table2[[#This Row],[Customer Segment]]=Introduction!$D$44,1,0)</f>
        <v>0</v>
      </c>
      <c r="R251" s="41">
        <v>42.53</v>
      </c>
      <c r="S2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561.66517871251892</v>
      </c>
    </row>
    <row r="252" spans="1:19" customFormat="1" x14ac:dyDescent="0.2">
      <c r="A252" s="1" t="s">
        <v>1</v>
      </c>
      <c r="B252" s="1" t="s">
        <v>63</v>
      </c>
      <c r="C252" s="1" t="s">
        <v>47</v>
      </c>
      <c r="D252" s="47">
        <v>0.04</v>
      </c>
      <c r="E252" s="47">
        <v>9.7799999999999994</v>
      </c>
      <c r="F252" s="47">
        <v>1.99</v>
      </c>
      <c r="G252" s="47">
        <v>0.43</v>
      </c>
      <c r="H252" s="47">
        <v>61.292700000000004</v>
      </c>
      <c r="I252" s="52">
        <f>IF(Table2[[#This Row],[Order Priority]]=Introduction!$B$42,1,0)</f>
        <v>1</v>
      </c>
      <c r="J252" s="52">
        <f>IF(Table2[[#This Row],[Order Priority]]=Introduction!$B$43,1,0)</f>
        <v>0</v>
      </c>
      <c r="K252" s="52">
        <f>IF(Table2[[#This Row],[Order Priority]]=Introduction!$B$44,1,0)</f>
        <v>0</v>
      </c>
      <c r="L252" s="52">
        <f>IF(Table2[[#This Row],[Order Priority]]=Introduction!$B$45,1,0)</f>
        <v>0</v>
      </c>
      <c r="M252" s="52">
        <f>IF(Table2[[#This Row],[Ship Mode]]=Introduction!$C$42,1,0)</f>
        <v>0</v>
      </c>
      <c r="N252" s="51">
        <f>IF(Table2[[#This Row],[Ship Mode]]=Introduction!$C$44,1,0)</f>
        <v>0</v>
      </c>
      <c r="O252" s="51">
        <f>IF(Table2[[#This Row],[Customer Segment]]=Introduction!$D$45,1,0)</f>
        <v>0</v>
      </c>
      <c r="P252" s="51">
        <f>IF(Table2[[#This Row],[Customer Segment]]=Introduction!$D$42,1,0)</f>
        <v>0</v>
      </c>
      <c r="Q252" s="51">
        <f>IF(Table2[[#This Row],[Customer Segment]]=Introduction!$D$44,1,0)</f>
        <v>1</v>
      </c>
      <c r="R252" s="44">
        <v>88.83</v>
      </c>
      <c r="S2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354.5902424784407</v>
      </c>
    </row>
    <row r="253" spans="1:19" customFormat="1" x14ac:dyDescent="0.2">
      <c r="A253" s="1" t="s">
        <v>1</v>
      </c>
      <c r="B253" s="1" t="s">
        <v>14</v>
      </c>
      <c r="C253" s="1" t="s">
        <v>15</v>
      </c>
      <c r="D253" s="49">
        <v>0.04</v>
      </c>
      <c r="E253" s="49">
        <v>205.99</v>
      </c>
      <c r="F253" s="49">
        <v>8.99</v>
      </c>
      <c r="G253" s="49">
        <v>0.56000000000000005</v>
      </c>
      <c r="H253" s="49">
        <v>960.98400000000004</v>
      </c>
      <c r="I253" s="52">
        <f>IF(Table2[[#This Row],[Order Priority]]=Introduction!$B$42,1,0)</f>
        <v>1</v>
      </c>
      <c r="J253" s="52">
        <f>IF(Table2[[#This Row],[Order Priority]]=Introduction!$B$43,1,0)</f>
        <v>0</v>
      </c>
      <c r="K253" s="52">
        <f>IF(Table2[[#This Row],[Order Priority]]=Introduction!$B$44,1,0)</f>
        <v>0</v>
      </c>
      <c r="L253" s="52">
        <f>IF(Table2[[#This Row],[Order Priority]]=Introduction!$B$45,1,0)</f>
        <v>0</v>
      </c>
      <c r="M253" s="52">
        <f>IF(Table2[[#This Row],[Ship Mode]]=Introduction!$C$42,1,0)</f>
        <v>0</v>
      </c>
      <c r="N253" s="51">
        <f>IF(Table2[[#This Row],[Ship Mode]]=Introduction!$C$44,1,0)</f>
        <v>1</v>
      </c>
      <c r="O253" s="51">
        <f>IF(Table2[[#This Row],[Customer Segment]]=Introduction!$D$45,1,0)</f>
        <v>0</v>
      </c>
      <c r="P253" s="51">
        <f>IF(Table2[[#This Row],[Customer Segment]]=Introduction!$D$42,1,0)</f>
        <v>1</v>
      </c>
      <c r="Q253" s="51">
        <f>IF(Table2[[#This Row],[Customer Segment]]=Introduction!$D$44,1,0)</f>
        <v>0</v>
      </c>
      <c r="R253" s="41">
        <v>1008.53</v>
      </c>
      <c r="S2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2215.0280062024553</v>
      </c>
    </row>
    <row r="254" spans="1:19" customFormat="1" x14ac:dyDescent="0.2">
      <c r="A254" s="1" t="s">
        <v>13</v>
      </c>
      <c r="B254" s="1" t="s">
        <v>2</v>
      </c>
      <c r="C254" s="1" t="s">
        <v>3</v>
      </c>
      <c r="D254" s="47">
        <v>0.05</v>
      </c>
      <c r="E254" s="47">
        <v>31.76</v>
      </c>
      <c r="F254" s="47">
        <v>45.51</v>
      </c>
      <c r="G254" s="47">
        <v>0.65</v>
      </c>
      <c r="H254" s="47">
        <v>-2177.9860960000001</v>
      </c>
      <c r="I254" s="52">
        <f>IF(Table2[[#This Row],[Order Priority]]=Introduction!$B$42,1,0)</f>
        <v>0</v>
      </c>
      <c r="J254" s="52">
        <f>IF(Table2[[#This Row],[Order Priority]]=Introduction!$B$43,1,0)</f>
        <v>1</v>
      </c>
      <c r="K254" s="52">
        <f>IF(Table2[[#This Row],[Order Priority]]=Introduction!$B$44,1,0)</f>
        <v>0</v>
      </c>
      <c r="L254" s="52">
        <f>IF(Table2[[#This Row],[Order Priority]]=Introduction!$B$45,1,0)</f>
        <v>0</v>
      </c>
      <c r="M254" s="52">
        <f>IF(Table2[[#This Row],[Ship Mode]]=Introduction!$C$42,1,0)</f>
        <v>1</v>
      </c>
      <c r="N254" s="51">
        <f>IF(Table2[[#This Row],[Ship Mode]]=Introduction!$C$44,1,0)</f>
        <v>0</v>
      </c>
      <c r="O254" s="51">
        <f>IF(Table2[[#This Row],[Customer Segment]]=Introduction!$D$45,1,0)</f>
        <v>1</v>
      </c>
      <c r="P254" s="51">
        <f>IF(Table2[[#This Row],[Customer Segment]]=Introduction!$D$42,1,0)</f>
        <v>0</v>
      </c>
      <c r="Q254" s="51">
        <f>IF(Table2[[#This Row],[Customer Segment]]=Introduction!$D$44,1,0)</f>
        <v>0</v>
      </c>
      <c r="R254" s="44">
        <v>304.33999999999997</v>
      </c>
      <c r="S2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-543.83240953915083</v>
      </c>
    </row>
    <row r="255" spans="1:19" customFormat="1" x14ac:dyDescent="0.2">
      <c r="A255" s="1" t="s">
        <v>23</v>
      </c>
      <c r="B255" s="1" t="s">
        <v>14</v>
      </c>
      <c r="C255" s="1" t="s">
        <v>47</v>
      </c>
      <c r="D255" s="49">
        <v>0.04</v>
      </c>
      <c r="E255" s="49">
        <v>100.98</v>
      </c>
      <c r="F255" s="49">
        <v>7.18</v>
      </c>
      <c r="G255" s="49">
        <v>0.4</v>
      </c>
      <c r="H255" s="49">
        <v>269.94</v>
      </c>
      <c r="I255" s="52">
        <f>IF(Table2[[#This Row],[Order Priority]]=Introduction!$B$42,1,0)</f>
        <v>0</v>
      </c>
      <c r="J255" s="52">
        <f>IF(Table2[[#This Row],[Order Priority]]=Introduction!$B$43,1,0)</f>
        <v>0</v>
      </c>
      <c r="K255" s="52">
        <f>IF(Table2[[#This Row],[Order Priority]]=Introduction!$B$44,1,0)</f>
        <v>1</v>
      </c>
      <c r="L255" s="52">
        <f>IF(Table2[[#This Row],[Order Priority]]=Introduction!$B$45,1,0)</f>
        <v>0</v>
      </c>
      <c r="M255" s="52">
        <f>IF(Table2[[#This Row],[Ship Mode]]=Introduction!$C$42,1,0)</f>
        <v>0</v>
      </c>
      <c r="N255" s="51">
        <f>IF(Table2[[#This Row],[Ship Mode]]=Introduction!$C$44,1,0)</f>
        <v>1</v>
      </c>
      <c r="O255" s="51">
        <f>IF(Table2[[#This Row],[Customer Segment]]=Introduction!$D$45,1,0)</f>
        <v>0</v>
      </c>
      <c r="P255" s="51">
        <f>IF(Table2[[#This Row],[Customer Segment]]=Introduction!$D$42,1,0)</f>
        <v>0</v>
      </c>
      <c r="Q255" s="51">
        <f>IF(Table2[[#This Row],[Customer Segment]]=Introduction!$D$44,1,0)</f>
        <v>1</v>
      </c>
      <c r="R255" s="41">
        <v>414.91</v>
      </c>
      <c r="S2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844.48173169386359</v>
      </c>
    </row>
    <row r="256" spans="1:19" customFormat="1" x14ac:dyDescent="0.2">
      <c r="A256" s="1" t="s">
        <v>23</v>
      </c>
      <c r="B256" s="1" t="s">
        <v>14</v>
      </c>
      <c r="C256" s="1" t="s">
        <v>15</v>
      </c>
      <c r="D256" s="47">
        <v>0.02</v>
      </c>
      <c r="E256" s="47">
        <v>43.98</v>
      </c>
      <c r="F256" s="47">
        <v>1.99</v>
      </c>
      <c r="G256" s="47">
        <v>0.44</v>
      </c>
      <c r="H256" s="47">
        <v>333.76049999999998</v>
      </c>
      <c r="I256" s="52">
        <f>IF(Table2[[#This Row],[Order Priority]]=Introduction!$B$42,1,0)</f>
        <v>0</v>
      </c>
      <c r="J256" s="52">
        <f>IF(Table2[[#This Row],[Order Priority]]=Introduction!$B$43,1,0)</f>
        <v>0</v>
      </c>
      <c r="K256" s="52">
        <f>IF(Table2[[#This Row],[Order Priority]]=Introduction!$B$44,1,0)</f>
        <v>1</v>
      </c>
      <c r="L256" s="52">
        <f>IF(Table2[[#This Row],[Order Priority]]=Introduction!$B$45,1,0)</f>
        <v>0</v>
      </c>
      <c r="M256" s="52">
        <f>IF(Table2[[#This Row],[Ship Mode]]=Introduction!$C$42,1,0)</f>
        <v>0</v>
      </c>
      <c r="N256" s="51">
        <f>IF(Table2[[#This Row],[Ship Mode]]=Introduction!$C$44,1,0)</f>
        <v>1</v>
      </c>
      <c r="O256" s="51">
        <f>IF(Table2[[#This Row],[Customer Segment]]=Introduction!$D$45,1,0)</f>
        <v>0</v>
      </c>
      <c r="P256" s="51">
        <f>IF(Table2[[#This Row],[Customer Segment]]=Introduction!$D$42,1,0)</f>
        <v>1</v>
      </c>
      <c r="Q256" s="51">
        <f>IF(Table2[[#This Row],[Customer Segment]]=Introduction!$D$44,1,0)</f>
        <v>0</v>
      </c>
      <c r="R256" s="44">
        <v>1724.01</v>
      </c>
      <c r="S2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574.88563027663315</v>
      </c>
    </row>
    <row r="257" spans="1:19" customFormat="1" x14ac:dyDescent="0.2">
      <c r="A257" s="1" t="s">
        <v>92</v>
      </c>
      <c r="B257" s="1" t="s">
        <v>14</v>
      </c>
      <c r="C257" s="1" t="s">
        <v>47</v>
      </c>
      <c r="D257" s="49">
        <v>0.04</v>
      </c>
      <c r="E257" s="49">
        <v>30.73</v>
      </c>
      <c r="F257" s="49">
        <v>4</v>
      </c>
      <c r="G257" s="49">
        <v>0.75</v>
      </c>
      <c r="H257" s="49">
        <v>-20.79</v>
      </c>
      <c r="I257" s="52">
        <f>IF(Table2[[#This Row],[Order Priority]]=Introduction!$B$42,1,0)</f>
        <v>0</v>
      </c>
      <c r="J257" s="52">
        <f>IF(Table2[[#This Row],[Order Priority]]=Introduction!$B$43,1,0)</f>
        <v>0</v>
      </c>
      <c r="K257" s="52">
        <f>IF(Table2[[#This Row],[Order Priority]]=Introduction!$B$44,1,0)</f>
        <v>0</v>
      </c>
      <c r="L257" s="52">
        <f>IF(Table2[[#This Row],[Order Priority]]=Introduction!$B$45,1,0)</f>
        <v>1</v>
      </c>
      <c r="M257" s="52">
        <f>IF(Table2[[#This Row],[Ship Mode]]=Introduction!$C$42,1,0)</f>
        <v>0</v>
      </c>
      <c r="N257" s="51">
        <f>IF(Table2[[#This Row],[Ship Mode]]=Introduction!$C$44,1,0)</f>
        <v>1</v>
      </c>
      <c r="O257" s="51">
        <f>IF(Table2[[#This Row],[Customer Segment]]=Introduction!$D$45,1,0)</f>
        <v>0</v>
      </c>
      <c r="P257" s="51">
        <f>IF(Table2[[#This Row],[Customer Segment]]=Introduction!$D$42,1,0)</f>
        <v>0</v>
      </c>
      <c r="Q257" s="51">
        <f>IF(Table2[[#This Row],[Customer Segment]]=Introduction!$D$44,1,0)</f>
        <v>1</v>
      </c>
      <c r="R257" s="41">
        <v>1420.84</v>
      </c>
      <c r="S2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8" spans="1:19" customFormat="1" x14ac:dyDescent="0.2">
      <c r="A258" s="1" t="s">
        <v>92</v>
      </c>
      <c r="B258" s="1" t="s">
        <v>14</v>
      </c>
      <c r="C258" s="1" t="s">
        <v>47</v>
      </c>
      <c r="D258" s="47">
        <v>0.04</v>
      </c>
      <c r="E258" s="47">
        <v>30.73</v>
      </c>
      <c r="F258" s="47">
        <v>4</v>
      </c>
      <c r="G258" s="47">
        <v>0.75</v>
      </c>
      <c r="H258" s="47">
        <v>-20.79</v>
      </c>
      <c r="I258" s="52">
        <f>IF(Table2[[#This Row],[Order Priority]]=Introduction!$B$42,1,0)</f>
        <v>0</v>
      </c>
      <c r="J258" s="52">
        <f>IF(Table2[[#This Row],[Order Priority]]=Introduction!$B$43,1,0)</f>
        <v>0</v>
      </c>
      <c r="K258" s="52">
        <f>IF(Table2[[#This Row],[Order Priority]]=Introduction!$B$44,1,0)</f>
        <v>0</v>
      </c>
      <c r="L258" s="52">
        <f>IF(Table2[[#This Row],[Order Priority]]=Introduction!$B$45,1,0)</f>
        <v>1</v>
      </c>
      <c r="M258" s="52">
        <f>IF(Table2[[#This Row],[Ship Mode]]=Introduction!$C$42,1,0)</f>
        <v>0</v>
      </c>
      <c r="N258" s="51">
        <f>IF(Table2[[#This Row],[Ship Mode]]=Introduction!$C$44,1,0)</f>
        <v>1</v>
      </c>
      <c r="O258" s="51">
        <f>IF(Table2[[#This Row],[Customer Segment]]=Introduction!$D$45,1,0)</f>
        <v>0</v>
      </c>
      <c r="P258" s="51">
        <f>IF(Table2[[#This Row],[Customer Segment]]=Introduction!$D$42,1,0)</f>
        <v>0</v>
      </c>
      <c r="Q258" s="51">
        <f>IF(Table2[[#This Row],[Customer Segment]]=Introduction!$D$44,1,0)</f>
        <v>1</v>
      </c>
      <c r="R258" s="44">
        <v>355.21</v>
      </c>
      <c r="S2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462.6771768678359</v>
      </c>
    </row>
    <row r="259" spans="1:19" customFormat="1" x14ac:dyDescent="0.2">
      <c r="A259" s="1" t="s">
        <v>92</v>
      </c>
      <c r="B259" s="1" t="s">
        <v>14</v>
      </c>
      <c r="C259" s="1" t="s">
        <v>70</v>
      </c>
      <c r="D259" s="49">
        <v>0.02</v>
      </c>
      <c r="E259" s="49">
        <v>30.44</v>
      </c>
      <c r="F259" s="49">
        <v>1.49</v>
      </c>
      <c r="G259" s="49">
        <v>0.37</v>
      </c>
      <c r="H259" s="49">
        <v>266.76089999999999</v>
      </c>
      <c r="I259" s="52">
        <f>IF(Table2[[#This Row],[Order Priority]]=Introduction!$B$42,1,0)</f>
        <v>0</v>
      </c>
      <c r="J259" s="52">
        <f>IF(Table2[[#This Row],[Order Priority]]=Introduction!$B$43,1,0)</f>
        <v>0</v>
      </c>
      <c r="K259" s="52">
        <f>IF(Table2[[#This Row],[Order Priority]]=Introduction!$B$44,1,0)</f>
        <v>0</v>
      </c>
      <c r="L259" s="52">
        <f>IF(Table2[[#This Row],[Order Priority]]=Introduction!$B$45,1,0)</f>
        <v>1</v>
      </c>
      <c r="M259" s="52">
        <f>IF(Table2[[#This Row],[Ship Mode]]=Introduction!$C$42,1,0)</f>
        <v>0</v>
      </c>
      <c r="N259" s="51">
        <f>IF(Table2[[#This Row],[Ship Mode]]=Introduction!$C$44,1,0)</f>
        <v>1</v>
      </c>
      <c r="O259" s="51">
        <f>IF(Table2[[#This Row],[Customer Segment]]=Introduction!$D$45,1,0)</f>
        <v>0</v>
      </c>
      <c r="P259" s="51">
        <f>IF(Table2[[#This Row],[Customer Segment]]=Introduction!$D$42,1,0)</f>
        <v>0</v>
      </c>
      <c r="Q259" s="51">
        <f>IF(Table2[[#This Row],[Customer Segment]]=Introduction!$D$44,1,0)</f>
        <v>0</v>
      </c>
      <c r="R259" s="41">
        <v>386.61</v>
      </c>
      <c r="S2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353.78111060385868</v>
      </c>
    </row>
    <row r="260" spans="1:19" customFormat="1" x14ac:dyDescent="0.2">
      <c r="A260" s="1" t="s">
        <v>92</v>
      </c>
      <c r="B260" s="1" t="s">
        <v>14</v>
      </c>
      <c r="C260" s="1" t="s">
        <v>70</v>
      </c>
      <c r="D260" s="47">
        <v>0.02</v>
      </c>
      <c r="E260" s="47">
        <v>4.91</v>
      </c>
      <c r="F260" s="47">
        <v>0.5</v>
      </c>
      <c r="G260" s="47">
        <v>0.36</v>
      </c>
      <c r="H260" s="47">
        <v>29.883900000000001</v>
      </c>
      <c r="I260" s="52">
        <f>IF(Table2[[#This Row],[Order Priority]]=Introduction!$B$42,1,0)</f>
        <v>0</v>
      </c>
      <c r="J260" s="52">
        <f>IF(Table2[[#This Row],[Order Priority]]=Introduction!$B$43,1,0)</f>
        <v>0</v>
      </c>
      <c r="K260" s="52">
        <f>IF(Table2[[#This Row],[Order Priority]]=Introduction!$B$44,1,0)</f>
        <v>0</v>
      </c>
      <c r="L260" s="52">
        <f>IF(Table2[[#This Row],[Order Priority]]=Introduction!$B$45,1,0)</f>
        <v>1</v>
      </c>
      <c r="M260" s="52">
        <f>IF(Table2[[#This Row],[Ship Mode]]=Introduction!$C$42,1,0)</f>
        <v>0</v>
      </c>
      <c r="N260" s="51">
        <f>IF(Table2[[#This Row],[Ship Mode]]=Introduction!$C$44,1,0)</f>
        <v>1</v>
      </c>
      <c r="O260" s="51">
        <f>IF(Table2[[#This Row],[Customer Segment]]=Introduction!$D$45,1,0)</f>
        <v>0</v>
      </c>
      <c r="P260" s="51">
        <f>IF(Table2[[#This Row],[Customer Segment]]=Introduction!$D$42,1,0)</f>
        <v>0</v>
      </c>
      <c r="Q260" s="51">
        <f>IF(Table2[[#This Row],[Customer Segment]]=Introduction!$D$44,1,0)</f>
        <v>0</v>
      </c>
      <c r="R260" s="44">
        <v>43.31</v>
      </c>
      <c r="S2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-4.4517937488901254</v>
      </c>
    </row>
    <row r="261" spans="1:19" customFormat="1" x14ac:dyDescent="0.2">
      <c r="A261" s="1" t="s">
        <v>92</v>
      </c>
      <c r="B261" s="1" t="s">
        <v>14</v>
      </c>
      <c r="C261" s="1" t="s">
        <v>70</v>
      </c>
      <c r="D261" s="49">
        <v>0.08</v>
      </c>
      <c r="E261" s="49">
        <v>7.84</v>
      </c>
      <c r="F261" s="49">
        <v>4.71</v>
      </c>
      <c r="G261" s="49">
        <v>0.35</v>
      </c>
      <c r="H261" s="49">
        <v>-12.87678</v>
      </c>
      <c r="I261" s="52">
        <f>IF(Table2[[#This Row],[Order Priority]]=Introduction!$B$42,1,0)</f>
        <v>0</v>
      </c>
      <c r="J261" s="52">
        <f>IF(Table2[[#This Row],[Order Priority]]=Introduction!$B$43,1,0)</f>
        <v>0</v>
      </c>
      <c r="K261" s="52">
        <f>IF(Table2[[#This Row],[Order Priority]]=Introduction!$B$44,1,0)</f>
        <v>0</v>
      </c>
      <c r="L261" s="52">
        <f>IF(Table2[[#This Row],[Order Priority]]=Introduction!$B$45,1,0)</f>
        <v>1</v>
      </c>
      <c r="M261" s="52">
        <f>IF(Table2[[#This Row],[Ship Mode]]=Introduction!$C$42,1,0)</f>
        <v>0</v>
      </c>
      <c r="N261" s="51">
        <f>IF(Table2[[#This Row],[Ship Mode]]=Introduction!$C$44,1,0)</f>
        <v>1</v>
      </c>
      <c r="O261" s="51">
        <f>IF(Table2[[#This Row],[Customer Segment]]=Introduction!$D$45,1,0)</f>
        <v>0</v>
      </c>
      <c r="P261" s="51">
        <f>IF(Table2[[#This Row],[Customer Segment]]=Introduction!$D$42,1,0)</f>
        <v>0</v>
      </c>
      <c r="Q261" s="51">
        <f>IF(Table2[[#This Row],[Customer Segment]]=Introduction!$D$44,1,0)</f>
        <v>0</v>
      </c>
      <c r="R261" s="41">
        <v>76.16</v>
      </c>
      <c r="S2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29.339844213750666</v>
      </c>
    </row>
    <row r="262" spans="1:19" customFormat="1" x14ac:dyDescent="0.2">
      <c r="A262" s="1" t="s">
        <v>92</v>
      </c>
      <c r="B262" s="1" t="s">
        <v>14</v>
      </c>
      <c r="C262" s="1" t="s">
        <v>70</v>
      </c>
      <c r="D262" s="47">
        <v>0.03</v>
      </c>
      <c r="E262" s="47">
        <v>105.34</v>
      </c>
      <c r="F262" s="47">
        <v>24.49</v>
      </c>
      <c r="G262" s="47">
        <v>0.61</v>
      </c>
      <c r="H262" s="47">
        <v>618.13080000000002</v>
      </c>
      <c r="I262" s="52">
        <f>IF(Table2[[#This Row],[Order Priority]]=Introduction!$B$42,1,0)</f>
        <v>0</v>
      </c>
      <c r="J262" s="52">
        <f>IF(Table2[[#This Row],[Order Priority]]=Introduction!$B$43,1,0)</f>
        <v>0</v>
      </c>
      <c r="K262" s="52">
        <f>IF(Table2[[#This Row],[Order Priority]]=Introduction!$B$44,1,0)</f>
        <v>0</v>
      </c>
      <c r="L262" s="52">
        <f>IF(Table2[[#This Row],[Order Priority]]=Introduction!$B$45,1,0)</f>
        <v>1</v>
      </c>
      <c r="M262" s="52">
        <f>IF(Table2[[#This Row],[Ship Mode]]=Introduction!$C$42,1,0)</f>
        <v>0</v>
      </c>
      <c r="N262" s="51">
        <f>IF(Table2[[#This Row],[Ship Mode]]=Introduction!$C$44,1,0)</f>
        <v>1</v>
      </c>
      <c r="O262" s="51">
        <f>IF(Table2[[#This Row],[Customer Segment]]=Introduction!$D$45,1,0)</f>
        <v>0</v>
      </c>
      <c r="P262" s="51">
        <f>IF(Table2[[#This Row],[Customer Segment]]=Introduction!$D$42,1,0)</f>
        <v>0</v>
      </c>
      <c r="Q262" s="51">
        <f>IF(Table2[[#This Row],[Customer Segment]]=Introduction!$D$44,1,0)</f>
        <v>0</v>
      </c>
      <c r="R262" s="44">
        <v>1038.1400000000001</v>
      </c>
      <c r="S2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1776.8484538135381</v>
      </c>
    </row>
    <row r="263" spans="1:19" customFormat="1" x14ac:dyDescent="0.2">
      <c r="A263" s="1" t="s">
        <v>46</v>
      </c>
      <c r="B263" s="1" t="s">
        <v>14</v>
      </c>
      <c r="C263" s="1" t="s">
        <v>70</v>
      </c>
      <c r="D263" s="49">
        <v>0.04</v>
      </c>
      <c r="E263" s="49">
        <v>15.51</v>
      </c>
      <c r="F263" s="49">
        <v>17.78</v>
      </c>
      <c r="G263" s="49">
        <v>0.59</v>
      </c>
      <c r="H263" s="49">
        <v>-266.22000000000003</v>
      </c>
      <c r="I263" s="52">
        <f>IF(Table2[[#This Row],[Order Priority]]=Introduction!$B$42,1,0)</f>
        <v>0</v>
      </c>
      <c r="J263" s="52">
        <f>IF(Table2[[#This Row],[Order Priority]]=Introduction!$B$43,1,0)</f>
        <v>0</v>
      </c>
      <c r="K263" s="52">
        <f>IF(Table2[[#This Row],[Order Priority]]=Introduction!$B$44,1,0)</f>
        <v>0</v>
      </c>
      <c r="L263" s="52">
        <f>IF(Table2[[#This Row],[Order Priority]]=Introduction!$B$45,1,0)</f>
        <v>0</v>
      </c>
      <c r="M263" s="52">
        <f>IF(Table2[[#This Row],[Ship Mode]]=Introduction!$C$42,1,0)</f>
        <v>0</v>
      </c>
      <c r="N263" s="51">
        <f>IF(Table2[[#This Row],[Ship Mode]]=Introduction!$C$44,1,0)</f>
        <v>1</v>
      </c>
      <c r="O263" s="51">
        <f>IF(Table2[[#This Row],[Customer Segment]]=Introduction!$D$45,1,0)</f>
        <v>0</v>
      </c>
      <c r="P263" s="51">
        <f>IF(Table2[[#This Row],[Customer Segment]]=Introduction!$D$42,1,0)</f>
        <v>0</v>
      </c>
      <c r="Q263" s="51">
        <f>IF(Table2[[#This Row],[Customer Segment]]=Introduction!$D$44,1,0)</f>
        <v>0</v>
      </c>
      <c r="R263" s="41">
        <v>116.93</v>
      </c>
      <c r="S2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569.37134447061112</v>
      </c>
    </row>
    <row r="264" spans="1:19" customFormat="1" x14ac:dyDescent="0.2">
      <c r="A264" s="1" t="s">
        <v>46</v>
      </c>
      <c r="B264" s="1" t="s">
        <v>14</v>
      </c>
      <c r="C264" s="1" t="s">
        <v>15</v>
      </c>
      <c r="D264" s="47">
        <v>0.01</v>
      </c>
      <c r="E264" s="47">
        <v>14.28</v>
      </c>
      <c r="F264" s="47">
        <v>2.99</v>
      </c>
      <c r="G264" s="47">
        <v>0.39</v>
      </c>
      <c r="H264" s="47">
        <v>21.003499999999999</v>
      </c>
      <c r="I264" s="52">
        <f>IF(Table2[[#This Row],[Order Priority]]=Introduction!$B$42,1,0)</f>
        <v>0</v>
      </c>
      <c r="J264" s="52">
        <f>IF(Table2[[#This Row],[Order Priority]]=Introduction!$B$43,1,0)</f>
        <v>0</v>
      </c>
      <c r="K264" s="52">
        <f>IF(Table2[[#This Row],[Order Priority]]=Introduction!$B$44,1,0)</f>
        <v>0</v>
      </c>
      <c r="L264" s="52">
        <f>IF(Table2[[#This Row],[Order Priority]]=Introduction!$B$45,1,0)</f>
        <v>0</v>
      </c>
      <c r="M264" s="52">
        <f>IF(Table2[[#This Row],[Ship Mode]]=Introduction!$C$42,1,0)</f>
        <v>0</v>
      </c>
      <c r="N264" s="51">
        <f>IF(Table2[[#This Row],[Ship Mode]]=Introduction!$C$44,1,0)</f>
        <v>1</v>
      </c>
      <c r="O264" s="51">
        <f>IF(Table2[[#This Row],[Customer Segment]]=Introduction!$D$45,1,0)</f>
        <v>0</v>
      </c>
      <c r="P264" s="51">
        <f>IF(Table2[[#This Row],[Customer Segment]]=Introduction!$D$42,1,0)</f>
        <v>1</v>
      </c>
      <c r="Q264" s="51">
        <f>IF(Table2[[#This Row],[Customer Segment]]=Introduction!$D$44,1,0)</f>
        <v>0</v>
      </c>
      <c r="R264" s="44">
        <v>30.44</v>
      </c>
      <c r="S2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275.50853060699791</v>
      </c>
    </row>
    <row r="265" spans="1:19" customFormat="1" x14ac:dyDescent="0.2">
      <c r="A265" s="1" t="s">
        <v>46</v>
      </c>
      <c r="B265" s="1" t="s">
        <v>63</v>
      </c>
      <c r="C265" s="1" t="s">
        <v>3</v>
      </c>
      <c r="D265" s="49">
        <v>0.1</v>
      </c>
      <c r="E265" s="49">
        <v>14.98</v>
      </c>
      <c r="F265" s="49">
        <v>7.69</v>
      </c>
      <c r="G265" s="49">
        <v>0.56999999999999995</v>
      </c>
      <c r="H265" s="49">
        <v>-76.900000000000006</v>
      </c>
      <c r="I265" s="52">
        <f>IF(Table2[[#This Row],[Order Priority]]=Introduction!$B$42,1,0)</f>
        <v>0</v>
      </c>
      <c r="J265" s="52">
        <f>IF(Table2[[#This Row],[Order Priority]]=Introduction!$B$43,1,0)</f>
        <v>0</v>
      </c>
      <c r="K265" s="52">
        <f>IF(Table2[[#This Row],[Order Priority]]=Introduction!$B$44,1,0)</f>
        <v>0</v>
      </c>
      <c r="L265" s="52">
        <f>IF(Table2[[#This Row],[Order Priority]]=Introduction!$B$45,1,0)</f>
        <v>0</v>
      </c>
      <c r="M265" s="52">
        <f>IF(Table2[[#This Row],[Ship Mode]]=Introduction!$C$42,1,0)</f>
        <v>0</v>
      </c>
      <c r="N265" s="51">
        <f>IF(Table2[[#This Row],[Ship Mode]]=Introduction!$C$44,1,0)</f>
        <v>0</v>
      </c>
      <c r="O265" s="51">
        <f>IF(Table2[[#This Row],[Customer Segment]]=Introduction!$D$45,1,0)</f>
        <v>1</v>
      </c>
      <c r="P265" s="51">
        <f>IF(Table2[[#This Row],[Customer Segment]]=Introduction!$D$42,1,0)</f>
        <v>0</v>
      </c>
      <c r="Q265" s="51">
        <f>IF(Table2[[#This Row],[Customer Segment]]=Introduction!$D$44,1,0)</f>
        <v>0</v>
      </c>
      <c r="R265" s="41">
        <v>114.81</v>
      </c>
      <c r="S2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335.17182564304778</v>
      </c>
    </row>
    <row r="266" spans="1:19" customFormat="1" x14ac:dyDescent="0.2">
      <c r="A266" s="1" t="s">
        <v>46</v>
      </c>
      <c r="B266" s="1" t="s">
        <v>14</v>
      </c>
      <c r="C266" s="1" t="s">
        <v>47</v>
      </c>
      <c r="D266" s="47">
        <v>0.1</v>
      </c>
      <c r="E266" s="47">
        <v>1889.99</v>
      </c>
      <c r="F266" s="47">
        <v>19.989999999999998</v>
      </c>
      <c r="G266" s="47">
        <v>0.36</v>
      </c>
      <c r="H266" s="47">
        <v>-42.545999999999999</v>
      </c>
      <c r="I266" s="52">
        <f>IF(Table2[[#This Row],[Order Priority]]=Introduction!$B$42,1,0)</f>
        <v>0</v>
      </c>
      <c r="J266" s="52">
        <f>IF(Table2[[#This Row],[Order Priority]]=Introduction!$B$43,1,0)</f>
        <v>0</v>
      </c>
      <c r="K266" s="52">
        <f>IF(Table2[[#This Row],[Order Priority]]=Introduction!$B$44,1,0)</f>
        <v>0</v>
      </c>
      <c r="L266" s="52">
        <f>IF(Table2[[#This Row],[Order Priority]]=Introduction!$B$45,1,0)</f>
        <v>0</v>
      </c>
      <c r="M266" s="52">
        <f>IF(Table2[[#This Row],[Ship Mode]]=Introduction!$C$42,1,0)</f>
        <v>0</v>
      </c>
      <c r="N266" s="51">
        <f>IF(Table2[[#This Row],[Ship Mode]]=Introduction!$C$44,1,0)</f>
        <v>1</v>
      </c>
      <c r="O266" s="51">
        <f>IF(Table2[[#This Row],[Customer Segment]]=Introduction!$D$45,1,0)</f>
        <v>0</v>
      </c>
      <c r="P266" s="51">
        <f>IF(Table2[[#This Row],[Customer Segment]]=Introduction!$D$42,1,0)</f>
        <v>0</v>
      </c>
      <c r="Q266" s="51">
        <f>IF(Table2[[#This Row],[Customer Segment]]=Introduction!$D$44,1,0)</f>
        <v>1</v>
      </c>
      <c r="R266" s="44">
        <v>1786.04</v>
      </c>
      <c r="S2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6532.1937170074434</v>
      </c>
    </row>
    <row r="267" spans="1:19" customFormat="1" x14ac:dyDescent="0.2">
      <c r="A267" s="1" t="s">
        <v>46</v>
      </c>
      <c r="B267" s="1" t="s">
        <v>2</v>
      </c>
      <c r="C267" s="1" t="s">
        <v>47</v>
      </c>
      <c r="D267" s="49">
        <v>0.04</v>
      </c>
      <c r="E267" s="49">
        <v>355.98</v>
      </c>
      <c r="F267" s="49">
        <v>58.92</v>
      </c>
      <c r="G267" s="49">
        <v>0.64</v>
      </c>
      <c r="H267" s="49">
        <v>882.93</v>
      </c>
      <c r="I267" s="52">
        <f>IF(Table2[[#This Row],[Order Priority]]=Introduction!$B$42,1,0)</f>
        <v>0</v>
      </c>
      <c r="J267" s="52">
        <f>IF(Table2[[#This Row],[Order Priority]]=Introduction!$B$43,1,0)</f>
        <v>0</v>
      </c>
      <c r="K267" s="52">
        <f>IF(Table2[[#This Row],[Order Priority]]=Introduction!$B$44,1,0)</f>
        <v>0</v>
      </c>
      <c r="L267" s="52">
        <f>IF(Table2[[#This Row],[Order Priority]]=Introduction!$B$45,1,0)</f>
        <v>0</v>
      </c>
      <c r="M267" s="52">
        <f>IF(Table2[[#This Row],[Ship Mode]]=Introduction!$C$42,1,0)</f>
        <v>1</v>
      </c>
      <c r="N267" s="51">
        <f>IF(Table2[[#This Row],[Ship Mode]]=Introduction!$C$44,1,0)</f>
        <v>0</v>
      </c>
      <c r="O267" s="51">
        <f>IF(Table2[[#This Row],[Customer Segment]]=Introduction!$D$45,1,0)</f>
        <v>0</v>
      </c>
      <c r="P267" s="51">
        <f>IF(Table2[[#This Row],[Customer Segment]]=Introduction!$D$42,1,0)</f>
        <v>0</v>
      </c>
      <c r="Q267" s="51">
        <f>IF(Table2[[#This Row],[Customer Segment]]=Introduction!$D$44,1,0)</f>
        <v>1</v>
      </c>
      <c r="R267" s="41">
        <v>2748.21</v>
      </c>
      <c r="S2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4218.3961538158619</v>
      </c>
    </row>
    <row r="268" spans="1:19" customFormat="1" x14ac:dyDescent="0.2">
      <c r="A268" s="1" t="s">
        <v>46</v>
      </c>
      <c r="B268" s="1" t="s">
        <v>14</v>
      </c>
      <c r="C268" s="1" t="s">
        <v>47</v>
      </c>
      <c r="D268" s="47">
        <v>0.09</v>
      </c>
      <c r="E268" s="47">
        <v>19.98</v>
      </c>
      <c r="F268" s="47">
        <v>8.68</v>
      </c>
      <c r="G268" s="47">
        <v>0.37</v>
      </c>
      <c r="H268" s="47">
        <v>6.6803999999999997</v>
      </c>
      <c r="I268" s="52">
        <f>IF(Table2[[#This Row],[Order Priority]]=Introduction!$B$42,1,0)</f>
        <v>0</v>
      </c>
      <c r="J268" s="52">
        <f>IF(Table2[[#This Row],[Order Priority]]=Introduction!$B$43,1,0)</f>
        <v>0</v>
      </c>
      <c r="K268" s="52">
        <f>IF(Table2[[#This Row],[Order Priority]]=Introduction!$B$44,1,0)</f>
        <v>0</v>
      </c>
      <c r="L268" s="52">
        <f>IF(Table2[[#This Row],[Order Priority]]=Introduction!$B$45,1,0)</f>
        <v>0</v>
      </c>
      <c r="M268" s="52">
        <f>IF(Table2[[#This Row],[Ship Mode]]=Introduction!$C$42,1,0)</f>
        <v>0</v>
      </c>
      <c r="N268" s="51">
        <f>IF(Table2[[#This Row],[Ship Mode]]=Introduction!$C$44,1,0)</f>
        <v>1</v>
      </c>
      <c r="O268" s="51">
        <f>IF(Table2[[#This Row],[Customer Segment]]=Introduction!$D$45,1,0)</f>
        <v>0</v>
      </c>
      <c r="P268" s="51">
        <f>IF(Table2[[#This Row],[Customer Segment]]=Introduction!$D$42,1,0)</f>
        <v>0</v>
      </c>
      <c r="Q268" s="51">
        <f>IF(Table2[[#This Row],[Customer Segment]]=Introduction!$D$44,1,0)</f>
        <v>1</v>
      </c>
      <c r="R268" s="44">
        <v>93.19</v>
      </c>
      <c r="S2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425.85234995202899</v>
      </c>
    </row>
    <row r="269" spans="1:19" customFormat="1" x14ac:dyDescent="0.2">
      <c r="A269" s="1" t="s">
        <v>46</v>
      </c>
      <c r="B269" s="1" t="s">
        <v>14</v>
      </c>
      <c r="C269" s="1" t="s">
        <v>3</v>
      </c>
      <c r="D269" s="49">
        <v>0.01</v>
      </c>
      <c r="E269" s="49">
        <v>24.95</v>
      </c>
      <c r="F269" s="49">
        <v>2.99</v>
      </c>
      <c r="G269" s="49">
        <v>0.39</v>
      </c>
      <c r="H269" s="49">
        <v>261.38580000000002</v>
      </c>
      <c r="I269" s="52">
        <f>IF(Table2[[#This Row],[Order Priority]]=Introduction!$B$42,1,0)</f>
        <v>0</v>
      </c>
      <c r="J269" s="52">
        <f>IF(Table2[[#This Row],[Order Priority]]=Introduction!$B$43,1,0)</f>
        <v>0</v>
      </c>
      <c r="K269" s="52">
        <f>IF(Table2[[#This Row],[Order Priority]]=Introduction!$B$44,1,0)</f>
        <v>0</v>
      </c>
      <c r="L269" s="52">
        <f>IF(Table2[[#This Row],[Order Priority]]=Introduction!$B$45,1,0)</f>
        <v>0</v>
      </c>
      <c r="M269" s="52">
        <f>IF(Table2[[#This Row],[Ship Mode]]=Introduction!$C$42,1,0)</f>
        <v>0</v>
      </c>
      <c r="N269" s="51">
        <f>IF(Table2[[#This Row],[Ship Mode]]=Introduction!$C$44,1,0)</f>
        <v>1</v>
      </c>
      <c r="O269" s="51">
        <f>IF(Table2[[#This Row],[Customer Segment]]=Introduction!$D$45,1,0)</f>
        <v>1</v>
      </c>
      <c r="P269" s="51">
        <f>IF(Table2[[#This Row],[Customer Segment]]=Introduction!$D$42,1,0)</f>
        <v>0</v>
      </c>
      <c r="Q269" s="51">
        <f>IF(Table2[[#This Row],[Customer Segment]]=Introduction!$D$44,1,0)</f>
        <v>0</v>
      </c>
      <c r="R269" s="41">
        <v>378.82</v>
      </c>
      <c r="S2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574.99631713945087</v>
      </c>
    </row>
    <row r="270" spans="1:19" customFormat="1" x14ac:dyDescent="0.2">
      <c r="A270" s="1" t="s">
        <v>46</v>
      </c>
      <c r="B270" s="1" t="s">
        <v>14</v>
      </c>
      <c r="C270" s="1" t="s">
        <v>3</v>
      </c>
      <c r="D270" s="47">
        <v>0</v>
      </c>
      <c r="E270" s="47">
        <v>15.98</v>
      </c>
      <c r="F270" s="47">
        <v>8.99</v>
      </c>
      <c r="G270" s="47">
        <v>0.64</v>
      </c>
      <c r="H270" s="47">
        <v>-135.46</v>
      </c>
      <c r="I270" s="52">
        <f>IF(Table2[[#This Row],[Order Priority]]=Introduction!$B$42,1,0)</f>
        <v>0</v>
      </c>
      <c r="J270" s="52">
        <f>IF(Table2[[#This Row],[Order Priority]]=Introduction!$B$43,1,0)</f>
        <v>0</v>
      </c>
      <c r="K270" s="52">
        <f>IF(Table2[[#This Row],[Order Priority]]=Introduction!$B$44,1,0)</f>
        <v>0</v>
      </c>
      <c r="L270" s="52">
        <f>IF(Table2[[#This Row],[Order Priority]]=Introduction!$B$45,1,0)</f>
        <v>0</v>
      </c>
      <c r="M270" s="52">
        <f>IF(Table2[[#This Row],[Ship Mode]]=Introduction!$C$42,1,0)</f>
        <v>0</v>
      </c>
      <c r="N270" s="51">
        <f>IF(Table2[[#This Row],[Ship Mode]]=Introduction!$C$44,1,0)</f>
        <v>1</v>
      </c>
      <c r="O270" s="51">
        <f>IF(Table2[[#This Row],[Customer Segment]]=Introduction!$D$45,1,0)</f>
        <v>1</v>
      </c>
      <c r="P270" s="51">
        <f>IF(Table2[[#This Row],[Customer Segment]]=Introduction!$D$42,1,0)</f>
        <v>0</v>
      </c>
      <c r="Q270" s="51">
        <f>IF(Table2[[#This Row],[Customer Segment]]=Introduction!$D$44,1,0)</f>
        <v>0</v>
      </c>
      <c r="R270" s="44">
        <v>152.18</v>
      </c>
      <c r="S2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520.75185060484273</v>
      </c>
    </row>
    <row r="271" spans="1:19" customFormat="1" x14ac:dyDescent="0.2">
      <c r="A271" s="1" t="s">
        <v>1</v>
      </c>
      <c r="B271" s="1" t="s">
        <v>14</v>
      </c>
      <c r="C271" s="1" t="s">
        <v>47</v>
      </c>
      <c r="D271" s="49">
        <v>0.09</v>
      </c>
      <c r="E271" s="49">
        <v>32.979999999999997</v>
      </c>
      <c r="F271" s="49">
        <v>5.5</v>
      </c>
      <c r="G271" s="49">
        <v>0.75</v>
      </c>
      <c r="H271" s="49">
        <v>-20.257999999999999</v>
      </c>
      <c r="I271" s="52">
        <f>IF(Table2[[#This Row],[Order Priority]]=Introduction!$B$42,1,0)</f>
        <v>1</v>
      </c>
      <c r="J271" s="52">
        <f>IF(Table2[[#This Row],[Order Priority]]=Introduction!$B$43,1,0)</f>
        <v>0</v>
      </c>
      <c r="K271" s="52">
        <f>IF(Table2[[#This Row],[Order Priority]]=Introduction!$B$44,1,0)</f>
        <v>0</v>
      </c>
      <c r="L271" s="52">
        <f>IF(Table2[[#This Row],[Order Priority]]=Introduction!$B$45,1,0)</f>
        <v>0</v>
      </c>
      <c r="M271" s="52">
        <f>IF(Table2[[#This Row],[Ship Mode]]=Introduction!$C$42,1,0)</f>
        <v>0</v>
      </c>
      <c r="N271" s="51">
        <f>IF(Table2[[#This Row],[Ship Mode]]=Introduction!$C$44,1,0)</f>
        <v>1</v>
      </c>
      <c r="O271" s="51">
        <f>IF(Table2[[#This Row],[Customer Segment]]=Introduction!$D$45,1,0)</f>
        <v>0</v>
      </c>
      <c r="P271" s="51">
        <f>IF(Table2[[#This Row],[Customer Segment]]=Introduction!$D$42,1,0)</f>
        <v>0</v>
      </c>
      <c r="Q271" s="51">
        <f>IF(Table2[[#This Row],[Customer Segment]]=Introduction!$D$44,1,0)</f>
        <v>1</v>
      </c>
      <c r="R271" s="41">
        <v>62.46</v>
      </c>
      <c r="S2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755.93678007867038</v>
      </c>
    </row>
    <row r="272" spans="1:19" customFormat="1" x14ac:dyDescent="0.2">
      <c r="A272" s="1" t="s">
        <v>1</v>
      </c>
      <c r="B272" s="1" t="s">
        <v>14</v>
      </c>
      <c r="C272" s="1" t="s">
        <v>70</v>
      </c>
      <c r="D272" s="47">
        <v>0.01</v>
      </c>
      <c r="E272" s="47">
        <v>80.98</v>
      </c>
      <c r="F272" s="47">
        <v>35</v>
      </c>
      <c r="G272" s="47">
        <v>0.83</v>
      </c>
      <c r="H272" s="47">
        <v>-409.37360000000001</v>
      </c>
      <c r="I272" s="52">
        <f>IF(Table2[[#This Row],[Order Priority]]=Introduction!$B$42,1,0)</f>
        <v>1</v>
      </c>
      <c r="J272" s="52">
        <f>IF(Table2[[#This Row],[Order Priority]]=Introduction!$B$43,1,0)</f>
        <v>0</v>
      </c>
      <c r="K272" s="52">
        <f>IF(Table2[[#This Row],[Order Priority]]=Introduction!$B$44,1,0)</f>
        <v>0</v>
      </c>
      <c r="L272" s="52">
        <f>IF(Table2[[#This Row],[Order Priority]]=Introduction!$B$45,1,0)</f>
        <v>0</v>
      </c>
      <c r="M272" s="52">
        <f>IF(Table2[[#This Row],[Ship Mode]]=Introduction!$C$42,1,0)</f>
        <v>0</v>
      </c>
      <c r="N272" s="51">
        <f>IF(Table2[[#This Row],[Ship Mode]]=Introduction!$C$44,1,0)</f>
        <v>1</v>
      </c>
      <c r="O272" s="51">
        <f>IF(Table2[[#This Row],[Customer Segment]]=Introduction!$D$45,1,0)</f>
        <v>0</v>
      </c>
      <c r="P272" s="51">
        <f>IF(Table2[[#This Row],[Customer Segment]]=Introduction!$D$42,1,0)</f>
        <v>0</v>
      </c>
      <c r="Q272" s="51">
        <f>IF(Table2[[#This Row],[Customer Segment]]=Introduction!$D$44,1,0)</f>
        <v>0</v>
      </c>
      <c r="R272" s="44">
        <v>267.83</v>
      </c>
      <c r="S2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1412.1482100283292</v>
      </c>
    </row>
    <row r="273" spans="1:19" customFormat="1" x14ac:dyDescent="0.2">
      <c r="A273" s="1" t="s">
        <v>1</v>
      </c>
      <c r="B273" s="1" t="s">
        <v>14</v>
      </c>
      <c r="C273" s="1" t="s">
        <v>70</v>
      </c>
      <c r="D273" s="49">
        <v>0</v>
      </c>
      <c r="E273" s="49">
        <v>20.28</v>
      </c>
      <c r="F273" s="49">
        <v>14.39</v>
      </c>
      <c r="G273" s="49">
        <v>0.47</v>
      </c>
      <c r="H273" s="49">
        <v>-66.247299999999996</v>
      </c>
      <c r="I273" s="52">
        <f>IF(Table2[[#This Row],[Order Priority]]=Introduction!$B$42,1,0)</f>
        <v>1</v>
      </c>
      <c r="J273" s="52">
        <f>IF(Table2[[#This Row],[Order Priority]]=Introduction!$B$43,1,0)</f>
        <v>0</v>
      </c>
      <c r="K273" s="52">
        <f>IF(Table2[[#This Row],[Order Priority]]=Introduction!$B$44,1,0)</f>
        <v>0</v>
      </c>
      <c r="L273" s="52">
        <f>IF(Table2[[#This Row],[Order Priority]]=Introduction!$B$45,1,0)</f>
        <v>0</v>
      </c>
      <c r="M273" s="52">
        <f>IF(Table2[[#This Row],[Ship Mode]]=Introduction!$C$42,1,0)</f>
        <v>0</v>
      </c>
      <c r="N273" s="51">
        <f>IF(Table2[[#This Row],[Ship Mode]]=Introduction!$C$44,1,0)</f>
        <v>1</v>
      </c>
      <c r="O273" s="51">
        <f>IF(Table2[[#This Row],[Customer Segment]]=Introduction!$D$45,1,0)</f>
        <v>0</v>
      </c>
      <c r="P273" s="51">
        <f>IF(Table2[[#This Row],[Customer Segment]]=Introduction!$D$42,1,0)</f>
        <v>0</v>
      </c>
      <c r="Q273" s="51">
        <f>IF(Table2[[#This Row],[Customer Segment]]=Introduction!$D$44,1,0)</f>
        <v>0</v>
      </c>
      <c r="R273" s="41">
        <v>206.04</v>
      </c>
      <c r="S2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711.06990426002915</v>
      </c>
    </row>
    <row r="274" spans="1:19" customFormat="1" x14ac:dyDescent="0.2">
      <c r="A274" s="1" t="s">
        <v>13</v>
      </c>
      <c r="B274" s="1" t="s">
        <v>14</v>
      </c>
      <c r="C274" s="1" t="s">
        <v>15</v>
      </c>
      <c r="D274" s="47">
        <v>0</v>
      </c>
      <c r="E274" s="47">
        <v>115.99</v>
      </c>
      <c r="F274" s="47">
        <v>5.92</v>
      </c>
      <c r="G274" s="47">
        <v>0.57999999999999996</v>
      </c>
      <c r="H274" s="47">
        <v>-16.771999999999998</v>
      </c>
      <c r="I274" s="52">
        <f>IF(Table2[[#This Row],[Order Priority]]=Introduction!$B$42,1,0)</f>
        <v>0</v>
      </c>
      <c r="J274" s="52">
        <f>IF(Table2[[#This Row],[Order Priority]]=Introduction!$B$43,1,0)</f>
        <v>1</v>
      </c>
      <c r="K274" s="52">
        <f>IF(Table2[[#This Row],[Order Priority]]=Introduction!$B$44,1,0)</f>
        <v>0</v>
      </c>
      <c r="L274" s="52">
        <f>IF(Table2[[#This Row],[Order Priority]]=Introduction!$B$45,1,0)</f>
        <v>0</v>
      </c>
      <c r="M274" s="52">
        <f>IF(Table2[[#This Row],[Ship Mode]]=Introduction!$C$42,1,0)</f>
        <v>0</v>
      </c>
      <c r="N274" s="51">
        <f>IF(Table2[[#This Row],[Ship Mode]]=Introduction!$C$44,1,0)</f>
        <v>1</v>
      </c>
      <c r="O274" s="51">
        <f>IF(Table2[[#This Row],[Customer Segment]]=Introduction!$D$45,1,0)</f>
        <v>0</v>
      </c>
      <c r="P274" s="51">
        <f>IF(Table2[[#This Row],[Customer Segment]]=Introduction!$D$42,1,0)</f>
        <v>1</v>
      </c>
      <c r="Q274" s="51">
        <f>IF(Table2[[#This Row],[Customer Segment]]=Introduction!$D$44,1,0)</f>
        <v>0</v>
      </c>
      <c r="R274" s="44">
        <v>1160.42</v>
      </c>
      <c r="S2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597.49966826690081</v>
      </c>
    </row>
    <row r="275" spans="1:19" customFormat="1" x14ac:dyDescent="0.2">
      <c r="A275" s="1" t="s">
        <v>13</v>
      </c>
      <c r="B275" s="1" t="s">
        <v>14</v>
      </c>
      <c r="C275" s="1" t="s">
        <v>47</v>
      </c>
      <c r="D275" s="49">
        <v>7.0000000000000007E-2</v>
      </c>
      <c r="E275" s="49">
        <v>179.99</v>
      </c>
      <c r="F275" s="49">
        <v>19.989999999999998</v>
      </c>
      <c r="G275" s="49">
        <v>0.48</v>
      </c>
      <c r="H275" s="49">
        <v>733.28219999999999</v>
      </c>
      <c r="I275" s="52">
        <f>IF(Table2[[#This Row],[Order Priority]]=Introduction!$B$42,1,0)</f>
        <v>0</v>
      </c>
      <c r="J275" s="52">
        <f>IF(Table2[[#This Row],[Order Priority]]=Introduction!$B$43,1,0)</f>
        <v>1</v>
      </c>
      <c r="K275" s="52">
        <f>IF(Table2[[#This Row],[Order Priority]]=Introduction!$B$44,1,0)</f>
        <v>0</v>
      </c>
      <c r="L275" s="52">
        <f>IF(Table2[[#This Row],[Order Priority]]=Introduction!$B$45,1,0)</f>
        <v>0</v>
      </c>
      <c r="M275" s="52">
        <f>IF(Table2[[#This Row],[Ship Mode]]=Introduction!$C$42,1,0)</f>
        <v>0</v>
      </c>
      <c r="N275" s="51">
        <f>IF(Table2[[#This Row],[Ship Mode]]=Introduction!$C$44,1,0)</f>
        <v>1</v>
      </c>
      <c r="O275" s="51">
        <f>IF(Table2[[#This Row],[Customer Segment]]=Introduction!$D$45,1,0)</f>
        <v>0</v>
      </c>
      <c r="P275" s="51">
        <f>IF(Table2[[#This Row],[Customer Segment]]=Introduction!$D$42,1,0)</f>
        <v>0</v>
      </c>
      <c r="Q275" s="51">
        <f>IF(Table2[[#This Row],[Customer Segment]]=Introduction!$D$44,1,0)</f>
        <v>1</v>
      </c>
      <c r="R275" s="41">
        <v>1188.6300000000001</v>
      </c>
      <c r="S2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1884.9810335509128</v>
      </c>
    </row>
    <row r="276" spans="1:19" customFormat="1" x14ac:dyDescent="0.2">
      <c r="A276" s="1" t="s">
        <v>13</v>
      </c>
      <c r="B276" s="1" t="s">
        <v>63</v>
      </c>
      <c r="C276" s="1" t="s">
        <v>47</v>
      </c>
      <c r="D276" s="47">
        <v>0.02</v>
      </c>
      <c r="E276" s="47">
        <v>92.23</v>
      </c>
      <c r="F276" s="47">
        <v>39.61</v>
      </c>
      <c r="G276" s="47">
        <v>0.67</v>
      </c>
      <c r="H276" s="47">
        <v>-905.99040000000002</v>
      </c>
      <c r="I276" s="52">
        <f>IF(Table2[[#This Row],[Order Priority]]=Introduction!$B$42,1,0)</f>
        <v>0</v>
      </c>
      <c r="J276" s="52">
        <f>IF(Table2[[#This Row],[Order Priority]]=Introduction!$B$43,1,0)</f>
        <v>1</v>
      </c>
      <c r="K276" s="52">
        <f>IF(Table2[[#This Row],[Order Priority]]=Introduction!$B$44,1,0)</f>
        <v>0</v>
      </c>
      <c r="L276" s="52">
        <f>IF(Table2[[#This Row],[Order Priority]]=Introduction!$B$45,1,0)</f>
        <v>0</v>
      </c>
      <c r="M276" s="52">
        <f>IF(Table2[[#This Row],[Ship Mode]]=Introduction!$C$42,1,0)</f>
        <v>0</v>
      </c>
      <c r="N276" s="51">
        <f>IF(Table2[[#This Row],[Ship Mode]]=Introduction!$C$44,1,0)</f>
        <v>0</v>
      </c>
      <c r="O276" s="51">
        <f>IF(Table2[[#This Row],[Customer Segment]]=Introduction!$D$45,1,0)</f>
        <v>0</v>
      </c>
      <c r="P276" s="51">
        <f>IF(Table2[[#This Row],[Customer Segment]]=Introduction!$D$42,1,0)</f>
        <v>0</v>
      </c>
      <c r="Q276" s="51">
        <f>IF(Table2[[#This Row],[Customer Segment]]=Introduction!$D$44,1,0)</f>
        <v>1</v>
      </c>
      <c r="R276" s="44">
        <v>1009.93</v>
      </c>
      <c r="S2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582.3911788575557</v>
      </c>
    </row>
    <row r="277" spans="1:19" customFormat="1" x14ac:dyDescent="0.2">
      <c r="A277" s="1" t="s">
        <v>13</v>
      </c>
      <c r="B277" s="1" t="s">
        <v>14</v>
      </c>
      <c r="C277" s="1" t="s">
        <v>47</v>
      </c>
      <c r="D277" s="49">
        <v>0.02</v>
      </c>
      <c r="E277" s="49">
        <v>15.22</v>
      </c>
      <c r="F277" s="49">
        <v>9.73</v>
      </c>
      <c r="G277" s="49">
        <v>0.36</v>
      </c>
      <c r="H277" s="49">
        <v>-21.63242</v>
      </c>
      <c r="I277" s="52">
        <f>IF(Table2[[#This Row],[Order Priority]]=Introduction!$B$42,1,0)</f>
        <v>0</v>
      </c>
      <c r="J277" s="52">
        <f>IF(Table2[[#This Row],[Order Priority]]=Introduction!$B$43,1,0)</f>
        <v>1</v>
      </c>
      <c r="K277" s="52">
        <f>IF(Table2[[#This Row],[Order Priority]]=Introduction!$B$44,1,0)</f>
        <v>0</v>
      </c>
      <c r="L277" s="52">
        <f>IF(Table2[[#This Row],[Order Priority]]=Introduction!$B$45,1,0)</f>
        <v>0</v>
      </c>
      <c r="M277" s="52">
        <f>IF(Table2[[#This Row],[Ship Mode]]=Introduction!$C$42,1,0)</f>
        <v>0</v>
      </c>
      <c r="N277" s="51">
        <f>IF(Table2[[#This Row],[Ship Mode]]=Introduction!$C$44,1,0)</f>
        <v>1</v>
      </c>
      <c r="O277" s="51">
        <f>IF(Table2[[#This Row],[Customer Segment]]=Introduction!$D$45,1,0)</f>
        <v>0</v>
      </c>
      <c r="P277" s="51">
        <f>IF(Table2[[#This Row],[Customer Segment]]=Introduction!$D$42,1,0)</f>
        <v>0</v>
      </c>
      <c r="Q277" s="51">
        <f>IF(Table2[[#This Row],[Customer Segment]]=Introduction!$D$44,1,0)</f>
        <v>1</v>
      </c>
      <c r="R277" s="41">
        <v>140.69999999999999</v>
      </c>
      <c r="S2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245.39590219157134</v>
      </c>
    </row>
    <row r="278" spans="1:19" customFormat="1" x14ac:dyDescent="0.2">
      <c r="A278" s="1" t="s">
        <v>23</v>
      </c>
      <c r="B278" s="1" t="s">
        <v>14</v>
      </c>
      <c r="C278" s="1" t="s">
        <v>47</v>
      </c>
      <c r="D278" s="47">
        <v>0.06</v>
      </c>
      <c r="E278" s="47">
        <v>6.98</v>
      </c>
      <c r="F278" s="47">
        <v>1.6</v>
      </c>
      <c r="G278" s="47">
        <v>0.38</v>
      </c>
      <c r="H278" s="47">
        <v>-98.055999999999997</v>
      </c>
      <c r="I278" s="52">
        <f>IF(Table2[[#This Row],[Order Priority]]=Introduction!$B$42,1,0)</f>
        <v>0</v>
      </c>
      <c r="J278" s="52">
        <f>IF(Table2[[#This Row],[Order Priority]]=Introduction!$B$43,1,0)</f>
        <v>0</v>
      </c>
      <c r="K278" s="52">
        <f>IF(Table2[[#This Row],[Order Priority]]=Introduction!$B$44,1,0)</f>
        <v>1</v>
      </c>
      <c r="L278" s="52">
        <f>IF(Table2[[#This Row],[Order Priority]]=Introduction!$B$45,1,0)</f>
        <v>0</v>
      </c>
      <c r="M278" s="52">
        <f>IF(Table2[[#This Row],[Ship Mode]]=Introduction!$C$42,1,0)</f>
        <v>0</v>
      </c>
      <c r="N278" s="51">
        <f>IF(Table2[[#This Row],[Ship Mode]]=Introduction!$C$44,1,0)</f>
        <v>1</v>
      </c>
      <c r="O278" s="51">
        <f>IF(Table2[[#This Row],[Customer Segment]]=Introduction!$D$45,1,0)</f>
        <v>0</v>
      </c>
      <c r="P278" s="51">
        <f>IF(Table2[[#This Row],[Customer Segment]]=Introduction!$D$42,1,0)</f>
        <v>0</v>
      </c>
      <c r="Q278" s="51">
        <f>IF(Table2[[#This Row],[Customer Segment]]=Introduction!$D$44,1,0)</f>
        <v>1</v>
      </c>
      <c r="R278" s="44">
        <v>83.93</v>
      </c>
      <c r="S2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-10.942145325588474</v>
      </c>
    </row>
    <row r="279" spans="1:19" customFormat="1" x14ac:dyDescent="0.2">
      <c r="A279" s="1" t="s">
        <v>23</v>
      </c>
      <c r="B279" s="1" t="s">
        <v>2</v>
      </c>
      <c r="C279" s="1" t="s">
        <v>47</v>
      </c>
      <c r="D279" s="49">
        <v>0.02</v>
      </c>
      <c r="E279" s="49">
        <v>880.98</v>
      </c>
      <c r="F279" s="49">
        <v>44.55</v>
      </c>
      <c r="G279" s="49">
        <v>0.62</v>
      </c>
      <c r="H279" s="49">
        <v>4861.0637999999999</v>
      </c>
      <c r="I279" s="52">
        <f>IF(Table2[[#This Row],[Order Priority]]=Introduction!$B$42,1,0)</f>
        <v>0</v>
      </c>
      <c r="J279" s="52">
        <f>IF(Table2[[#This Row],[Order Priority]]=Introduction!$B$43,1,0)</f>
        <v>0</v>
      </c>
      <c r="K279" s="52">
        <f>IF(Table2[[#This Row],[Order Priority]]=Introduction!$B$44,1,0)</f>
        <v>1</v>
      </c>
      <c r="L279" s="52">
        <f>IF(Table2[[#This Row],[Order Priority]]=Introduction!$B$45,1,0)</f>
        <v>0</v>
      </c>
      <c r="M279" s="52">
        <f>IF(Table2[[#This Row],[Ship Mode]]=Introduction!$C$42,1,0)</f>
        <v>1</v>
      </c>
      <c r="N279" s="51">
        <f>IF(Table2[[#This Row],[Ship Mode]]=Introduction!$C$44,1,0)</f>
        <v>0</v>
      </c>
      <c r="O279" s="51">
        <f>IF(Table2[[#This Row],[Customer Segment]]=Introduction!$D$45,1,0)</f>
        <v>0</v>
      </c>
      <c r="P279" s="51">
        <f>IF(Table2[[#This Row],[Customer Segment]]=Introduction!$D$42,1,0)</f>
        <v>0</v>
      </c>
      <c r="Q279" s="51">
        <f>IF(Table2[[#This Row],[Customer Segment]]=Introduction!$D$44,1,0)</f>
        <v>1</v>
      </c>
      <c r="R279" s="41">
        <v>7045.02</v>
      </c>
      <c r="S2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9415.1795060652566</v>
      </c>
    </row>
    <row r="280" spans="1:19" customFormat="1" x14ac:dyDescent="0.2">
      <c r="A280" s="1" t="s">
        <v>92</v>
      </c>
      <c r="B280" s="1" t="s">
        <v>63</v>
      </c>
      <c r="C280" s="1" t="s">
        <v>47</v>
      </c>
      <c r="D280" s="47">
        <v>0.09</v>
      </c>
      <c r="E280" s="47">
        <v>3.89</v>
      </c>
      <c r="F280" s="47">
        <v>7.01</v>
      </c>
      <c r="G280" s="47">
        <v>0.37</v>
      </c>
      <c r="H280" s="47">
        <v>-154.30699999999999</v>
      </c>
      <c r="I280" s="52">
        <f>IF(Table2[[#This Row],[Order Priority]]=Introduction!$B$42,1,0)</f>
        <v>0</v>
      </c>
      <c r="J280" s="52">
        <f>IF(Table2[[#This Row],[Order Priority]]=Introduction!$B$43,1,0)</f>
        <v>0</v>
      </c>
      <c r="K280" s="52">
        <f>IF(Table2[[#This Row],[Order Priority]]=Introduction!$B$44,1,0)</f>
        <v>0</v>
      </c>
      <c r="L280" s="52">
        <f>IF(Table2[[#This Row],[Order Priority]]=Introduction!$B$45,1,0)</f>
        <v>1</v>
      </c>
      <c r="M280" s="52">
        <f>IF(Table2[[#This Row],[Ship Mode]]=Introduction!$C$42,1,0)</f>
        <v>0</v>
      </c>
      <c r="N280" s="51">
        <f>IF(Table2[[#This Row],[Ship Mode]]=Introduction!$C$44,1,0)</f>
        <v>0</v>
      </c>
      <c r="O280" s="51">
        <f>IF(Table2[[#This Row],[Customer Segment]]=Introduction!$D$45,1,0)</f>
        <v>0</v>
      </c>
      <c r="P280" s="51">
        <f>IF(Table2[[#This Row],[Customer Segment]]=Introduction!$D$42,1,0)</f>
        <v>0</v>
      </c>
      <c r="Q280" s="51">
        <f>IF(Table2[[#This Row],[Customer Segment]]=Introduction!$D$44,1,0)</f>
        <v>1</v>
      </c>
      <c r="R280" s="44">
        <v>42.56</v>
      </c>
      <c r="S2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-106.05536946357122</v>
      </c>
    </row>
    <row r="281" spans="1:19" customFormat="1" x14ac:dyDescent="0.2">
      <c r="A281" s="1" t="s">
        <v>92</v>
      </c>
      <c r="B281" s="1" t="s">
        <v>14</v>
      </c>
      <c r="C281" s="1" t="s">
        <v>3</v>
      </c>
      <c r="D281" s="49">
        <v>7.0000000000000007E-2</v>
      </c>
      <c r="E281" s="49">
        <v>2.89</v>
      </c>
      <c r="F281" s="49">
        <v>0.5</v>
      </c>
      <c r="G281" s="49">
        <v>0.38</v>
      </c>
      <c r="H281" s="49">
        <v>441.59399999999999</v>
      </c>
      <c r="I281" s="52">
        <f>IF(Table2[[#This Row],[Order Priority]]=Introduction!$B$42,1,0)</f>
        <v>0</v>
      </c>
      <c r="J281" s="52">
        <f>IF(Table2[[#This Row],[Order Priority]]=Introduction!$B$43,1,0)</f>
        <v>0</v>
      </c>
      <c r="K281" s="52">
        <f>IF(Table2[[#This Row],[Order Priority]]=Introduction!$B$44,1,0)</f>
        <v>0</v>
      </c>
      <c r="L281" s="52">
        <f>IF(Table2[[#This Row],[Order Priority]]=Introduction!$B$45,1,0)</f>
        <v>1</v>
      </c>
      <c r="M281" s="52">
        <f>IF(Table2[[#This Row],[Ship Mode]]=Introduction!$C$42,1,0)</f>
        <v>0</v>
      </c>
      <c r="N281" s="51">
        <f>IF(Table2[[#This Row],[Ship Mode]]=Introduction!$C$44,1,0)</f>
        <v>1</v>
      </c>
      <c r="O281" s="51">
        <f>IF(Table2[[#This Row],[Customer Segment]]=Introduction!$D$45,1,0)</f>
        <v>1</v>
      </c>
      <c r="P281" s="51">
        <f>IF(Table2[[#This Row],[Customer Segment]]=Introduction!$D$42,1,0)</f>
        <v>0</v>
      </c>
      <c r="Q281" s="51">
        <f>IF(Table2[[#This Row],[Customer Segment]]=Introduction!$D$44,1,0)</f>
        <v>0</v>
      </c>
      <c r="R281" s="41">
        <v>33.020000000000003</v>
      </c>
      <c r="S2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385.36605988794844</v>
      </c>
    </row>
    <row r="282" spans="1:19" customFormat="1" x14ac:dyDescent="0.2">
      <c r="A282" s="1" t="s">
        <v>92</v>
      </c>
      <c r="B282" s="1" t="s">
        <v>2</v>
      </c>
      <c r="C282" s="1" t="s">
        <v>3</v>
      </c>
      <c r="D282" s="47">
        <v>0</v>
      </c>
      <c r="E282" s="47">
        <v>217.85</v>
      </c>
      <c r="F282" s="47">
        <v>29.1</v>
      </c>
      <c r="G282" s="47">
        <v>0.68</v>
      </c>
      <c r="H282" s="47">
        <v>394.17</v>
      </c>
      <c r="I282" s="52">
        <f>IF(Table2[[#This Row],[Order Priority]]=Introduction!$B$42,1,0)</f>
        <v>0</v>
      </c>
      <c r="J282" s="52">
        <f>IF(Table2[[#This Row],[Order Priority]]=Introduction!$B$43,1,0)</f>
        <v>0</v>
      </c>
      <c r="K282" s="52">
        <f>IF(Table2[[#This Row],[Order Priority]]=Introduction!$B$44,1,0)</f>
        <v>0</v>
      </c>
      <c r="L282" s="52">
        <f>IF(Table2[[#This Row],[Order Priority]]=Introduction!$B$45,1,0)</f>
        <v>1</v>
      </c>
      <c r="M282" s="52">
        <f>IF(Table2[[#This Row],[Ship Mode]]=Introduction!$C$42,1,0)</f>
        <v>1</v>
      </c>
      <c r="N282" s="51">
        <f>IF(Table2[[#This Row],[Ship Mode]]=Introduction!$C$44,1,0)</f>
        <v>0</v>
      </c>
      <c r="O282" s="51">
        <f>IF(Table2[[#This Row],[Customer Segment]]=Introduction!$D$45,1,0)</f>
        <v>1</v>
      </c>
      <c r="P282" s="51">
        <f>IF(Table2[[#This Row],[Customer Segment]]=Introduction!$D$42,1,0)</f>
        <v>0</v>
      </c>
      <c r="Q282" s="51">
        <f>IF(Table2[[#This Row],[Customer Segment]]=Introduction!$D$44,1,0)</f>
        <v>0</v>
      </c>
      <c r="R282" s="44">
        <v>2273.1</v>
      </c>
      <c r="S2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2292.8416303106505</v>
      </c>
    </row>
    <row r="283" spans="1:19" customFormat="1" x14ac:dyDescent="0.2">
      <c r="A283" s="1" t="s">
        <v>92</v>
      </c>
      <c r="B283" s="1" t="s">
        <v>14</v>
      </c>
      <c r="C283" s="1" t="s">
        <v>3</v>
      </c>
      <c r="D283" s="49">
        <v>0.01</v>
      </c>
      <c r="E283" s="49">
        <v>73.98</v>
      </c>
      <c r="F283" s="49">
        <v>12.14</v>
      </c>
      <c r="G283" s="49">
        <v>0.67</v>
      </c>
      <c r="H283" s="49">
        <v>-29.0656</v>
      </c>
      <c r="I283" s="52">
        <f>IF(Table2[[#This Row],[Order Priority]]=Introduction!$B$42,1,0)</f>
        <v>0</v>
      </c>
      <c r="J283" s="52">
        <f>IF(Table2[[#This Row],[Order Priority]]=Introduction!$B$43,1,0)</f>
        <v>0</v>
      </c>
      <c r="K283" s="52">
        <f>IF(Table2[[#This Row],[Order Priority]]=Introduction!$B$44,1,0)</f>
        <v>0</v>
      </c>
      <c r="L283" s="52">
        <f>IF(Table2[[#This Row],[Order Priority]]=Introduction!$B$45,1,0)</f>
        <v>1</v>
      </c>
      <c r="M283" s="52">
        <f>IF(Table2[[#This Row],[Ship Mode]]=Introduction!$C$42,1,0)</f>
        <v>0</v>
      </c>
      <c r="N283" s="51">
        <f>IF(Table2[[#This Row],[Ship Mode]]=Introduction!$C$44,1,0)</f>
        <v>1</v>
      </c>
      <c r="O283" s="51">
        <f>IF(Table2[[#This Row],[Customer Segment]]=Introduction!$D$45,1,0)</f>
        <v>1</v>
      </c>
      <c r="P283" s="51">
        <f>IF(Table2[[#This Row],[Customer Segment]]=Introduction!$D$42,1,0)</f>
        <v>0</v>
      </c>
      <c r="Q283" s="51">
        <f>IF(Table2[[#This Row],[Customer Segment]]=Introduction!$D$44,1,0)</f>
        <v>0</v>
      </c>
      <c r="R283" s="41">
        <v>384.22</v>
      </c>
      <c r="S2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728.55160814320118</v>
      </c>
    </row>
    <row r="284" spans="1:19" customFormat="1" x14ac:dyDescent="0.2">
      <c r="A284" s="1" t="s">
        <v>46</v>
      </c>
      <c r="B284" s="1" t="s">
        <v>14</v>
      </c>
      <c r="C284" s="1" t="s">
        <v>15</v>
      </c>
      <c r="D284" s="47">
        <v>0</v>
      </c>
      <c r="E284" s="47">
        <v>6.84</v>
      </c>
      <c r="F284" s="47">
        <v>8.3699999999999992</v>
      </c>
      <c r="G284" s="47">
        <v>0.57999999999999996</v>
      </c>
      <c r="H284" s="47">
        <v>-123.1816</v>
      </c>
      <c r="I284" s="52">
        <f>IF(Table2[[#This Row],[Order Priority]]=Introduction!$B$42,1,0)</f>
        <v>0</v>
      </c>
      <c r="J284" s="52">
        <f>IF(Table2[[#This Row],[Order Priority]]=Introduction!$B$43,1,0)</f>
        <v>0</v>
      </c>
      <c r="K284" s="52">
        <f>IF(Table2[[#This Row],[Order Priority]]=Introduction!$B$44,1,0)</f>
        <v>0</v>
      </c>
      <c r="L284" s="52">
        <f>IF(Table2[[#This Row],[Order Priority]]=Introduction!$B$45,1,0)</f>
        <v>0</v>
      </c>
      <c r="M284" s="52">
        <f>IF(Table2[[#This Row],[Ship Mode]]=Introduction!$C$42,1,0)</f>
        <v>0</v>
      </c>
      <c r="N284" s="51">
        <f>IF(Table2[[#This Row],[Ship Mode]]=Introduction!$C$44,1,0)</f>
        <v>1</v>
      </c>
      <c r="O284" s="51">
        <f>IF(Table2[[#This Row],[Customer Segment]]=Introduction!$D$45,1,0)</f>
        <v>0</v>
      </c>
      <c r="P284" s="51">
        <f>IF(Table2[[#This Row],[Customer Segment]]=Introduction!$D$42,1,0)</f>
        <v>1</v>
      </c>
      <c r="Q284" s="51">
        <f>IF(Table2[[#This Row],[Customer Segment]]=Introduction!$D$44,1,0)</f>
        <v>0</v>
      </c>
      <c r="R284" s="44">
        <v>37.89</v>
      </c>
      <c r="S2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417.7814527726967</v>
      </c>
    </row>
    <row r="285" spans="1:19" customFormat="1" x14ac:dyDescent="0.2">
      <c r="A285" s="1" t="s">
        <v>46</v>
      </c>
      <c r="B285" s="1" t="s">
        <v>14</v>
      </c>
      <c r="C285" s="1" t="s">
        <v>15</v>
      </c>
      <c r="D285" s="49">
        <v>7.0000000000000007E-2</v>
      </c>
      <c r="E285" s="49">
        <v>30.98</v>
      </c>
      <c r="F285" s="49">
        <v>5.76</v>
      </c>
      <c r="G285" s="49">
        <v>0.4</v>
      </c>
      <c r="H285" s="49">
        <v>-28.797999999999998</v>
      </c>
      <c r="I285" s="52">
        <f>IF(Table2[[#This Row],[Order Priority]]=Introduction!$B$42,1,0)</f>
        <v>0</v>
      </c>
      <c r="J285" s="52">
        <f>IF(Table2[[#This Row],[Order Priority]]=Introduction!$B$43,1,0)</f>
        <v>0</v>
      </c>
      <c r="K285" s="52">
        <f>IF(Table2[[#This Row],[Order Priority]]=Introduction!$B$44,1,0)</f>
        <v>0</v>
      </c>
      <c r="L285" s="52">
        <f>IF(Table2[[#This Row],[Order Priority]]=Introduction!$B$45,1,0)</f>
        <v>0</v>
      </c>
      <c r="M285" s="52">
        <f>IF(Table2[[#This Row],[Ship Mode]]=Introduction!$C$42,1,0)</f>
        <v>0</v>
      </c>
      <c r="N285" s="51">
        <f>IF(Table2[[#This Row],[Ship Mode]]=Introduction!$C$44,1,0)</f>
        <v>1</v>
      </c>
      <c r="O285" s="51">
        <f>IF(Table2[[#This Row],[Customer Segment]]=Introduction!$D$45,1,0)</f>
        <v>0</v>
      </c>
      <c r="P285" s="51">
        <f>IF(Table2[[#This Row],[Customer Segment]]=Introduction!$D$42,1,0)</f>
        <v>1</v>
      </c>
      <c r="Q285" s="51">
        <f>IF(Table2[[#This Row],[Customer Segment]]=Introduction!$D$44,1,0)</f>
        <v>0</v>
      </c>
      <c r="R285" s="41">
        <v>343.79</v>
      </c>
      <c r="S2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322.05703614789456</v>
      </c>
    </row>
    <row r="286" spans="1:19" customFormat="1" x14ac:dyDescent="0.2">
      <c r="A286" s="1" t="s">
        <v>1</v>
      </c>
      <c r="B286" s="1" t="s">
        <v>14</v>
      </c>
      <c r="C286" s="1" t="s">
        <v>47</v>
      </c>
      <c r="D286" s="47">
        <v>0.03</v>
      </c>
      <c r="E286" s="47">
        <v>1.88</v>
      </c>
      <c r="F286" s="47">
        <v>1.49</v>
      </c>
      <c r="G286" s="47">
        <v>0.37</v>
      </c>
      <c r="H286" s="47">
        <v>-15.099500000000001</v>
      </c>
      <c r="I286" s="52">
        <f>IF(Table2[[#This Row],[Order Priority]]=Introduction!$B$42,1,0)</f>
        <v>1</v>
      </c>
      <c r="J286" s="52">
        <f>IF(Table2[[#This Row],[Order Priority]]=Introduction!$B$43,1,0)</f>
        <v>0</v>
      </c>
      <c r="K286" s="52">
        <f>IF(Table2[[#This Row],[Order Priority]]=Introduction!$B$44,1,0)</f>
        <v>0</v>
      </c>
      <c r="L286" s="52">
        <f>IF(Table2[[#This Row],[Order Priority]]=Introduction!$B$45,1,0)</f>
        <v>0</v>
      </c>
      <c r="M286" s="52">
        <f>IF(Table2[[#This Row],[Ship Mode]]=Introduction!$C$42,1,0)</f>
        <v>0</v>
      </c>
      <c r="N286" s="51">
        <f>IF(Table2[[#This Row],[Ship Mode]]=Introduction!$C$44,1,0)</f>
        <v>1</v>
      </c>
      <c r="O286" s="51">
        <f>IF(Table2[[#This Row],[Customer Segment]]=Introduction!$D$45,1,0)</f>
        <v>0</v>
      </c>
      <c r="P286" s="51">
        <f>IF(Table2[[#This Row],[Customer Segment]]=Introduction!$D$42,1,0)</f>
        <v>0</v>
      </c>
      <c r="Q286" s="51">
        <f>IF(Table2[[#This Row],[Customer Segment]]=Introduction!$D$44,1,0)</f>
        <v>1</v>
      </c>
      <c r="R286" s="44">
        <v>102.32</v>
      </c>
      <c r="S2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276.74414793979605</v>
      </c>
    </row>
    <row r="287" spans="1:19" customFormat="1" x14ac:dyDescent="0.2">
      <c r="A287" s="1" t="s">
        <v>13</v>
      </c>
      <c r="B287" s="1" t="s">
        <v>14</v>
      </c>
      <c r="C287" s="1" t="s">
        <v>70</v>
      </c>
      <c r="D287" s="49">
        <v>0.01</v>
      </c>
      <c r="E287" s="49">
        <v>14.42</v>
      </c>
      <c r="F287" s="49">
        <v>6.75</v>
      </c>
      <c r="G287" s="49">
        <v>0.52</v>
      </c>
      <c r="H287" s="49">
        <v>-13.826000000000001</v>
      </c>
      <c r="I287" s="52">
        <f>IF(Table2[[#This Row],[Order Priority]]=Introduction!$B$42,1,0)</f>
        <v>0</v>
      </c>
      <c r="J287" s="52">
        <f>IF(Table2[[#This Row],[Order Priority]]=Introduction!$B$43,1,0)</f>
        <v>1</v>
      </c>
      <c r="K287" s="52">
        <f>IF(Table2[[#This Row],[Order Priority]]=Introduction!$B$44,1,0)</f>
        <v>0</v>
      </c>
      <c r="L287" s="52">
        <f>IF(Table2[[#This Row],[Order Priority]]=Introduction!$B$45,1,0)</f>
        <v>0</v>
      </c>
      <c r="M287" s="52">
        <f>IF(Table2[[#This Row],[Ship Mode]]=Introduction!$C$42,1,0)</f>
        <v>0</v>
      </c>
      <c r="N287" s="51">
        <f>IF(Table2[[#This Row],[Ship Mode]]=Introduction!$C$44,1,0)</f>
        <v>1</v>
      </c>
      <c r="O287" s="51">
        <f>IF(Table2[[#This Row],[Customer Segment]]=Introduction!$D$45,1,0)</f>
        <v>0</v>
      </c>
      <c r="P287" s="51">
        <f>IF(Table2[[#This Row],[Customer Segment]]=Introduction!$D$42,1,0)</f>
        <v>0</v>
      </c>
      <c r="Q287" s="51">
        <f>IF(Table2[[#This Row],[Customer Segment]]=Introduction!$D$44,1,0)</f>
        <v>0</v>
      </c>
      <c r="R287" s="41">
        <v>89.91</v>
      </c>
      <c r="S2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277.67677855397937</v>
      </c>
    </row>
    <row r="288" spans="1:19" customFormat="1" x14ac:dyDescent="0.2">
      <c r="A288" s="1" t="s">
        <v>23</v>
      </c>
      <c r="B288" s="1" t="s">
        <v>14</v>
      </c>
      <c r="C288" s="1" t="s">
        <v>3</v>
      </c>
      <c r="D288" s="47">
        <v>0.08</v>
      </c>
      <c r="E288" s="47">
        <v>67.84</v>
      </c>
      <c r="F288" s="47">
        <v>0.99</v>
      </c>
      <c r="G288" s="47">
        <v>0.57999999999999996</v>
      </c>
      <c r="H288" s="47">
        <v>-23.634399999999999</v>
      </c>
      <c r="I288" s="52">
        <f>IF(Table2[[#This Row],[Order Priority]]=Introduction!$B$42,1,0)</f>
        <v>0</v>
      </c>
      <c r="J288" s="52">
        <f>IF(Table2[[#This Row],[Order Priority]]=Introduction!$B$43,1,0)</f>
        <v>0</v>
      </c>
      <c r="K288" s="52">
        <f>IF(Table2[[#This Row],[Order Priority]]=Introduction!$B$44,1,0)</f>
        <v>1</v>
      </c>
      <c r="L288" s="52">
        <f>IF(Table2[[#This Row],[Order Priority]]=Introduction!$B$45,1,0)</f>
        <v>0</v>
      </c>
      <c r="M288" s="52">
        <f>IF(Table2[[#This Row],[Ship Mode]]=Introduction!$C$42,1,0)</f>
        <v>0</v>
      </c>
      <c r="N288" s="51">
        <f>IF(Table2[[#This Row],[Ship Mode]]=Introduction!$C$44,1,0)</f>
        <v>1</v>
      </c>
      <c r="O288" s="51">
        <f>IF(Table2[[#This Row],[Customer Segment]]=Introduction!$D$45,1,0)</f>
        <v>1</v>
      </c>
      <c r="P288" s="51">
        <f>IF(Table2[[#This Row],[Customer Segment]]=Introduction!$D$42,1,0)</f>
        <v>0</v>
      </c>
      <c r="Q288" s="51">
        <f>IF(Table2[[#This Row],[Customer Segment]]=Introduction!$D$44,1,0)</f>
        <v>0</v>
      </c>
      <c r="R288" s="44">
        <v>63.66</v>
      </c>
      <c r="S2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352.6368353481343</v>
      </c>
    </row>
    <row r="289" spans="1:19" customFormat="1" x14ac:dyDescent="0.2">
      <c r="A289" s="1" t="s">
        <v>23</v>
      </c>
      <c r="B289" s="1" t="s">
        <v>63</v>
      </c>
      <c r="C289" s="1" t="s">
        <v>3</v>
      </c>
      <c r="D289" s="49">
        <v>0.03</v>
      </c>
      <c r="E289" s="49">
        <v>199.99</v>
      </c>
      <c r="F289" s="49">
        <v>24.49</v>
      </c>
      <c r="G289" s="49">
        <v>0.46</v>
      </c>
      <c r="H289" s="49">
        <v>727.73609999999996</v>
      </c>
      <c r="I289" s="52">
        <f>IF(Table2[[#This Row],[Order Priority]]=Introduction!$B$42,1,0)</f>
        <v>0</v>
      </c>
      <c r="J289" s="52">
        <f>IF(Table2[[#This Row],[Order Priority]]=Introduction!$B$43,1,0)</f>
        <v>0</v>
      </c>
      <c r="K289" s="52">
        <f>IF(Table2[[#This Row],[Order Priority]]=Introduction!$B$44,1,0)</f>
        <v>1</v>
      </c>
      <c r="L289" s="52">
        <f>IF(Table2[[#This Row],[Order Priority]]=Introduction!$B$45,1,0)</f>
        <v>0</v>
      </c>
      <c r="M289" s="52">
        <f>IF(Table2[[#This Row],[Ship Mode]]=Introduction!$C$42,1,0)</f>
        <v>0</v>
      </c>
      <c r="N289" s="51">
        <f>IF(Table2[[#This Row],[Ship Mode]]=Introduction!$C$44,1,0)</f>
        <v>0</v>
      </c>
      <c r="O289" s="51">
        <f>IF(Table2[[#This Row],[Customer Segment]]=Introduction!$D$45,1,0)</f>
        <v>1</v>
      </c>
      <c r="P289" s="51">
        <f>IF(Table2[[#This Row],[Customer Segment]]=Introduction!$D$42,1,0)</f>
        <v>0</v>
      </c>
      <c r="Q289" s="51">
        <f>IF(Table2[[#This Row],[Customer Segment]]=Introduction!$D$44,1,0)</f>
        <v>0</v>
      </c>
      <c r="R289" s="41">
        <v>1054.69</v>
      </c>
      <c r="S2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2036.7173150631754</v>
      </c>
    </row>
    <row r="290" spans="1:19" customFormat="1" x14ac:dyDescent="0.2">
      <c r="A290" s="1" t="s">
        <v>23</v>
      </c>
      <c r="B290" s="1" t="s">
        <v>63</v>
      </c>
      <c r="C290" s="1" t="s">
        <v>3</v>
      </c>
      <c r="D290" s="47">
        <v>0.03</v>
      </c>
      <c r="E290" s="47">
        <v>199.99</v>
      </c>
      <c r="F290" s="47">
        <v>24.49</v>
      </c>
      <c r="G290" s="47">
        <v>0.46</v>
      </c>
      <c r="H290" s="47">
        <v>393.42</v>
      </c>
      <c r="I290" s="52">
        <f>IF(Table2[[#This Row],[Order Priority]]=Introduction!$B$42,1,0)</f>
        <v>0</v>
      </c>
      <c r="J290" s="52">
        <f>IF(Table2[[#This Row],[Order Priority]]=Introduction!$B$43,1,0)</f>
        <v>0</v>
      </c>
      <c r="K290" s="52">
        <f>IF(Table2[[#This Row],[Order Priority]]=Introduction!$B$44,1,0)</f>
        <v>1</v>
      </c>
      <c r="L290" s="52">
        <f>IF(Table2[[#This Row],[Order Priority]]=Introduction!$B$45,1,0)</f>
        <v>0</v>
      </c>
      <c r="M290" s="52">
        <f>IF(Table2[[#This Row],[Ship Mode]]=Introduction!$C$42,1,0)</f>
        <v>0</v>
      </c>
      <c r="N290" s="51">
        <f>IF(Table2[[#This Row],[Ship Mode]]=Introduction!$C$44,1,0)</f>
        <v>0</v>
      </c>
      <c r="O290" s="51">
        <f>IF(Table2[[#This Row],[Customer Segment]]=Introduction!$D$45,1,0)</f>
        <v>1</v>
      </c>
      <c r="P290" s="51">
        <f>IF(Table2[[#This Row],[Customer Segment]]=Introduction!$D$42,1,0)</f>
        <v>0</v>
      </c>
      <c r="Q290" s="51">
        <f>IF(Table2[[#This Row],[Customer Segment]]=Introduction!$D$44,1,0)</f>
        <v>0</v>
      </c>
      <c r="R290" s="44">
        <v>4429.6899999999996</v>
      </c>
      <c r="S2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1694.3690292566207</v>
      </c>
    </row>
    <row r="291" spans="1:19" customFormat="1" x14ac:dyDescent="0.2">
      <c r="A291" s="1" t="s">
        <v>23</v>
      </c>
      <c r="B291" s="1" t="s">
        <v>14</v>
      </c>
      <c r="C291" s="1" t="s">
        <v>70</v>
      </c>
      <c r="D291" s="49">
        <v>0.05</v>
      </c>
      <c r="E291" s="49">
        <v>115.99</v>
      </c>
      <c r="F291" s="49">
        <v>5.26</v>
      </c>
      <c r="G291" s="49">
        <v>0.56999999999999995</v>
      </c>
      <c r="H291" s="49">
        <v>616.53570000000002</v>
      </c>
      <c r="I291" s="52">
        <f>IF(Table2[[#This Row],[Order Priority]]=Introduction!$B$42,1,0)</f>
        <v>0</v>
      </c>
      <c r="J291" s="52">
        <f>IF(Table2[[#This Row],[Order Priority]]=Introduction!$B$43,1,0)</f>
        <v>0</v>
      </c>
      <c r="K291" s="52">
        <f>IF(Table2[[#This Row],[Order Priority]]=Introduction!$B$44,1,0)</f>
        <v>1</v>
      </c>
      <c r="L291" s="52">
        <f>IF(Table2[[#This Row],[Order Priority]]=Introduction!$B$45,1,0)</f>
        <v>0</v>
      </c>
      <c r="M291" s="52">
        <f>IF(Table2[[#This Row],[Ship Mode]]=Introduction!$C$42,1,0)</f>
        <v>0</v>
      </c>
      <c r="N291" s="51">
        <f>IF(Table2[[#This Row],[Ship Mode]]=Introduction!$C$44,1,0)</f>
        <v>1</v>
      </c>
      <c r="O291" s="51">
        <f>IF(Table2[[#This Row],[Customer Segment]]=Introduction!$D$45,1,0)</f>
        <v>0</v>
      </c>
      <c r="P291" s="51">
        <f>IF(Table2[[#This Row],[Customer Segment]]=Introduction!$D$42,1,0)</f>
        <v>0</v>
      </c>
      <c r="Q291" s="51">
        <f>IF(Table2[[#This Row],[Customer Segment]]=Introduction!$D$44,1,0)</f>
        <v>0</v>
      </c>
      <c r="R291" s="41">
        <v>893.53</v>
      </c>
      <c r="S2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1297.6198177355582</v>
      </c>
    </row>
    <row r="292" spans="1:19" customFormat="1" x14ac:dyDescent="0.2">
      <c r="A292" s="1" t="s">
        <v>23</v>
      </c>
      <c r="B292" s="1" t="s">
        <v>63</v>
      </c>
      <c r="C292" s="1" t="s">
        <v>70</v>
      </c>
      <c r="D292" s="47">
        <v>0.02</v>
      </c>
      <c r="E292" s="47">
        <v>50.98</v>
      </c>
      <c r="F292" s="47">
        <v>13.66</v>
      </c>
      <c r="G292" s="47">
        <v>0.57999999999999996</v>
      </c>
      <c r="H292" s="47">
        <v>-25.76</v>
      </c>
      <c r="I292" s="52">
        <f>IF(Table2[[#This Row],[Order Priority]]=Introduction!$B$42,1,0)</f>
        <v>0</v>
      </c>
      <c r="J292" s="52">
        <f>IF(Table2[[#This Row],[Order Priority]]=Introduction!$B$43,1,0)</f>
        <v>0</v>
      </c>
      <c r="K292" s="52">
        <f>IF(Table2[[#This Row],[Order Priority]]=Introduction!$B$44,1,0)</f>
        <v>1</v>
      </c>
      <c r="L292" s="52">
        <f>IF(Table2[[#This Row],[Order Priority]]=Introduction!$B$45,1,0)</f>
        <v>0</v>
      </c>
      <c r="M292" s="52">
        <f>IF(Table2[[#This Row],[Ship Mode]]=Introduction!$C$42,1,0)</f>
        <v>0</v>
      </c>
      <c r="N292" s="51">
        <f>IF(Table2[[#This Row],[Ship Mode]]=Introduction!$C$44,1,0)</f>
        <v>0</v>
      </c>
      <c r="O292" s="51">
        <f>IF(Table2[[#This Row],[Customer Segment]]=Introduction!$D$45,1,0)</f>
        <v>0</v>
      </c>
      <c r="P292" s="51">
        <f>IF(Table2[[#This Row],[Customer Segment]]=Introduction!$D$42,1,0)</f>
        <v>0</v>
      </c>
      <c r="Q292" s="51">
        <f>IF(Table2[[#This Row],[Customer Segment]]=Introduction!$D$44,1,0)</f>
        <v>0</v>
      </c>
      <c r="R292" s="44">
        <v>68.45</v>
      </c>
      <c r="S2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614.29637262724987</v>
      </c>
    </row>
    <row r="293" spans="1:19" customFormat="1" x14ac:dyDescent="0.2">
      <c r="A293" s="1" t="s">
        <v>23</v>
      </c>
      <c r="B293" s="1" t="s">
        <v>14</v>
      </c>
      <c r="C293" s="1" t="s">
        <v>70</v>
      </c>
      <c r="D293" s="49">
        <v>7.0000000000000007E-2</v>
      </c>
      <c r="E293" s="49">
        <v>49.43</v>
      </c>
      <c r="F293" s="49">
        <v>19.989999999999998</v>
      </c>
      <c r="G293" s="49">
        <v>0.56999999999999995</v>
      </c>
      <c r="H293" s="49">
        <v>-122.77</v>
      </c>
      <c r="I293" s="52">
        <f>IF(Table2[[#This Row],[Order Priority]]=Introduction!$B$42,1,0)</f>
        <v>0</v>
      </c>
      <c r="J293" s="52">
        <f>IF(Table2[[#This Row],[Order Priority]]=Introduction!$B$43,1,0)</f>
        <v>0</v>
      </c>
      <c r="K293" s="52">
        <f>IF(Table2[[#This Row],[Order Priority]]=Introduction!$B$44,1,0)</f>
        <v>1</v>
      </c>
      <c r="L293" s="52">
        <f>IF(Table2[[#This Row],[Order Priority]]=Introduction!$B$45,1,0)</f>
        <v>0</v>
      </c>
      <c r="M293" s="52">
        <f>IF(Table2[[#This Row],[Ship Mode]]=Introduction!$C$42,1,0)</f>
        <v>0</v>
      </c>
      <c r="N293" s="51">
        <f>IF(Table2[[#This Row],[Ship Mode]]=Introduction!$C$44,1,0)</f>
        <v>1</v>
      </c>
      <c r="O293" s="51">
        <f>IF(Table2[[#This Row],[Customer Segment]]=Introduction!$D$45,1,0)</f>
        <v>0</v>
      </c>
      <c r="P293" s="51">
        <f>IF(Table2[[#This Row],[Customer Segment]]=Introduction!$D$42,1,0)</f>
        <v>0</v>
      </c>
      <c r="Q293" s="51">
        <f>IF(Table2[[#This Row],[Customer Segment]]=Introduction!$D$44,1,0)</f>
        <v>0</v>
      </c>
      <c r="R293" s="41">
        <v>281.82</v>
      </c>
      <c r="S2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725.91837124937729</v>
      </c>
    </row>
    <row r="294" spans="1:19" customFormat="1" x14ac:dyDescent="0.2">
      <c r="A294" s="1" t="s">
        <v>92</v>
      </c>
      <c r="B294" s="1" t="s">
        <v>14</v>
      </c>
      <c r="C294" s="1" t="s">
        <v>47</v>
      </c>
      <c r="D294" s="47">
        <v>0.01</v>
      </c>
      <c r="E294" s="47">
        <v>11.7</v>
      </c>
      <c r="F294" s="47">
        <v>6.96</v>
      </c>
      <c r="G294" s="47">
        <v>0.5</v>
      </c>
      <c r="H294" s="47">
        <v>-28.954000000000001</v>
      </c>
      <c r="I294" s="52">
        <f>IF(Table2[[#This Row],[Order Priority]]=Introduction!$B$42,1,0)</f>
        <v>0</v>
      </c>
      <c r="J294" s="52">
        <f>IF(Table2[[#This Row],[Order Priority]]=Introduction!$B$43,1,0)</f>
        <v>0</v>
      </c>
      <c r="K294" s="52">
        <f>IF(Table2[[#This Row],[Order Priority]]=Introduction!$B$44,1,0)</f>
        <v>0</v>
      </c>
      <c r="L294" s="52">
        <f>IF(Table2[[#This Row],[Order Priority]]=Introduction!$B$45,1,0)</f>
        <v>1</v>
      </c>
      <c r="M294" s="52">
        <f>IF(Table2[[#This Row],[Ship Mode]]=Introduction!$C$42,1,0)</f>
        <v>0</v>
      </c>
      <c r="N294" s="51">
        <f>IF(Table2[[#This Row],[Ship Mode]]=Introduction!$C$44,1,0)</f>
        <v>1</v>
      </c>
      <c r="O294" s="51">
        <f>IF(Table2[[#This Row],[Customer Segment]]=Introduction!$D$45,1,0)</f>
        <v>0</v>
      </c>
      <c r="P294" s="51">
        <f>IF(Table2[[#This Row],[Customer Segment]]=Introduction!$D$42,1,0)</f>
        <v>0</v>
      </c>
      <c r="Q294" s="51">
        <f>IF(Table2[[#This Row],[Customer Segment]]=Introduction!$D$44,1,0)</f>
        <v>1</v>
      </c>
      <c r="R294" s="44">
        <v>76.87</v>
      </c>
      <c r="S2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288.53436184568341</v>
      </c>
    </row>
    <row r="295" spans="1:19" customFormat="1" x14ac:dyDescent="0.2">
      <c r="A295" s="1" t="s">
        <v>46</v>
      </c>
      <c r="B295" s="1" t="s">
        <v>14</v>
      </c>
      <c r="C295" s="1" t="s">
        <v>70</v>
      </c>
      <c r="D295" s="49">
        <v>0.09</v>
      </c>
      <c r="E295" s="49">
        <v>15.28</v>
      </c>
      <c r="F295" s="49">
        <v>10.91</v>
      </c>
      <c r="G295" s="49">
        <v>0.36</v>
      </c>
      <c r="H295" s="49">
        <v>-51.75</v>
      </c>
      <c r="I295" s="52">
        <f>IF(Table2[[#This Row],[Order Priority]]=Introduction!$B$42,1,0)</f>
        <v>0</v>
      </c>
      <c r="J295" s="52">
        <f>IF(Table2[[#This Row],[Order Priority]]=Introduction!$B$43,1,0)</f>
        <v>0</v>
      </c>
      <c r="K295" s="52">
        <f>IF(Table2[[#This Row],[Order Priority]]=Introduction!$B$44,1,0)</f>
        <v>0</v>
      </c>
      <c r="L295" s="52">
        <f>IF(Table2[[#This Row],[Order Priority]]=Introduction!$B$45,1,0)</f>
        <v>0</v>
      </c>
      <c r="M295" s="52">
        <f>IF(Table2[[#This Row],[Ship Mode]]=Introduction!$C$42,1,0)</f>
        <v>0</v>
      </c>
      <c r="N295" s="51">
        <f>IF(Table2[[#This Row],[Ship Mode]]=Introduction!$C$44,1,0)</f>
        <v>1</v>
      </c>
      <c r="O295" s="51">
        <f>IF(Table2[[#This Row],[Customer Segment]]=Introduction!$D$45,1,0)</f>
        <v>0</v>
      </c>
      <c r="P295" s="51">
        <f>IF(Table2[[#This Row],[Customer Segment]]=Introduction!$D$42,1,0)</f>
        <v>0</v>
      </c>
      <c r="Q295" s="51">
        <f>IF(Table2[[#This Row],[Customer Segment]]=Introduction!$D$44,1,0)</f>
        <v>0</v>
      </c>
      <c r="R295" s="41">
        <v>61.52</v>
      </c>
      <c r="S2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374.17697591032487</v>
      </c>
    </row>
    <row r="296" spans="1:19" customFormat="1" x14ac:dyDescent="0.2">
      <c r="A296" s="1" t="s">
        <v>46</v>
      </c>
      <c r="B296" s="1" t="s">
        <v>63</v>
      </c>
      <c r="C296" s="1" t="s">
        <v>70</v>
      </c>
      <c r="D296" s="47">
        <v>0</v>
      </c>
      <c r="E296" s="47">
        <v>101.41</v>
      </c>
      <c r="F296" s="47">
        <v>35</v>
      </c>
      <c r="G296" s="47">
        <v>0.82</v>
      </c>
      <c r="H296" s="47">
        <v>-457.73</v>
      </c>
      <c r="I296" s="52">
        <f>IF(Table2[[#This Row],[Order Priority]]=Introduction!$B$42,1,0)</f>
        <v>0</v>
      </c>
      <c r="J296" s="52">
        <f>IF(Table2[[#This Row],[Order Priority]]=Introduction!$B$43,1,0)</f>
        <v>0</v>
      </c>
      <c r="K296" s="52">
        <f>IF(Table2[[#This Row],[Order Priority]]=Introduction!$B$44,1,0)</f>
        <v>0</v>
      </c>
      <c r="L296" s="52">
        <f>IF(Table2[[#This Row],[Order Priority]]=Introduction!$B$45,1,0)</f>
        <v>0</v>
      </c>
      <c r="M296" s="52">
        <f>IF(Table2[[#This Row],[Ship Mode]]=Introduction!$C$42,1,0)</f>
        <v>0</v>
      </c>
      <c r="N296" s="51">
        <f>IF(Table2[[#This Row],[Ship Mode]]=Introduction!$C$44,1,0)</f>
        <v>0</v>
      </c>
      <c r="O296" s="51">
        <f>IF(Table2[[#This Row],[Customer Segment]]=Introduction!$D$45,1,0)</f>
        <v>0</v>
      </c>
      <c r="P296" s="51">
        <f>IF(Table2[[#This Row],[Customer Segment]]=Introduction!$D$42,1,0)</f>
        <v>0</v>
      </c>
      <c r="Q296" s="51">
        <f>IF(Table2[[#This Row],[Customer Segment]]=Introduction!$D$44,1,0)</f>
        <v>0</v>
      </c>
      <c r="R296" s="44">
        <v>1104.32</v>
      </c>
      <c r="S2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1253.7394438857991</v>
      </c>
    </row>
    <row r="297" spans="1:19" customFormat="1" x14ac:dyDescent="0.2">
      <c r="A297" s="1" t="s">
        <v>46</v>
      </c>
      <c r="B297" s="1" t="s">
        <v>14</v>
      </c>
      <c r="C297" s="1" t="s">
        <v>70</v>
      </c>
      <c r="D297" s="49">
        <v>0.1</v>
      </c>
      <c r="E297" s="49">
        <v>95.99</v>
      </c>
      <c r="F297" s="49">
        <v>4.9000000000000004</v>
      </c>
      <c r="G297" s="49">
        <v>0.56000000000000005</v>
      </c>
      <c r="H297" s="49">
        <v>-268.66399999999999</v>
      </c>
      <c r="I297" s="52">
        <f>IF(Table2[[#This Row],[Order Priority]]=Introduction!$B$42,1,0)</f>
        <v>0</v>
      </c>
      <c r="J297" s="52">
        <f>IF(Table2[[#This Row],[Order Priority]]=Introduction!$B$43,1,0)</f>
        <v>0</v>
      </c>
      <c r="K297" s="52">
        <f>IF(Table2[[#This Row],[Order Priority]]=Introduction!$B$44,1,0)</f>
        <v>0</v>
      </c>
      <c r="L297" s="52">
        <f>IF(Table2[[#This Row],[Order Priority]]=Introduction!$B$45,1,0)</f>
        <v>0</v>
      </c>
      <c r="M297" s="52">
        <f>IF(Table2[[#This Row],[Ship Mode]]=Introduction!$C$42,1,0)</f>
        <v>0</v>
      </c>
      <c r="N297" s="51">
        <f>IF(Table2[[#This Row],[Ship Mode]]=Introduction!$C$44,1,0)</f>
        <v>1</v>
      </c>
      <c r="O297" s="51">
        <f>IF(Table2[[#This Row],[Customer Segment]]=Introduction!$D$45,1,0)</f>
        <v>0</v>
      </c>
      <c r="P297" s="51">
        <f>IF(Table2[[#This Row],[Customer Segment]]=Introduction!$D$42,1,0)</f>
        <v>0</v>
      </c>
      <c r="Q297" s="51">
        <f>IF(Table2[[#This Row],[Customer Segment]]=Introduction!$D$44,1,0)</f>
        <v>0</v>
      </c>
      <c r="R297" s="41">
        <v>149.80000000000001</v>
      </c>
      <c r="S2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398.4459827807006</v>
      </c>
    </row>
    <row r="298" spans="1:19" customFormat="1" x14ac:dyDescent="0.2">
      <c r="A298" s="1" t="s">
        <v>1</v>
      </c>
      <c r="B298" s="1" t="s">
        <v>14</v>
      </c>
      <c r="C298" s="1" t="s">
        <v>70</v>
      </c>
      <c r="D298" s="47">
        <v>0.06</v>
      </c>
      <c r="E298" s="47">
        <v>1.74</v>
      </c>
      <c r="F298" s="47">
        <v>4.08</v>
      </c>
      <c r="G298" s="47">
        <v>0.53</v>
      </c>
      <c r="H298" s="47">
        <v>-11.0732</v>
      </c>
      <c r="I298" s="52">
        <f>IF(Table2[[#This Row],[Order Priority]]=Introduction!$B$42,1,0)</f>
        <v>1</v>
      </c>
      <c r="J298" s="52">
        <f>IF(Table2[[#This Row],[Order Priority]]=Introduction!$B$43,1,0)</f>
        <v>0</v>
      </c>
      <c r="K298" s="52">
        <f>IF(Table2[[#This Row],[Order Priority]]=Introduction!$B$44,1,0)</f>
        <v>0</v>
      </c>
      <c r="L298" s="52">
        <f>IF(Table2[[#This Row],[Order Priority]]=Introduction!$B$45,1,0)</f>
        <v>0</v>
      </c>
      <c r="M298" s="52">
        <f>IF(Table2[[#This Row],[Ship Mode]]=Introduction!$C$42,1,0)</f>
        <v>0</v>
      </c>
      <c r="N298" s="51">
        <f>IF(Table2[[#This Row],[Ship Mode]]=Introduction!$C$44,1,0)</f>
        <v>1</v>
      </c>
      <c r="O298" s="51">
        <f>IF(Table2[[#This Row],[Customer Segment]]=Introduction!$D$45,1,0)</f>
        <v>0</v>
      </c>
      <c r="P298" s="51">
        <f>IF(Table2[[#This Row],[Customer Segment]]=Introduction!$D$42,1,0)</f>
        <v>0</v>
      </c>
      <c r="Q298" s="51">
        <f>IF(Table2[[#This Row],[Customer Segment]]=Introduction!$D$44,1,0)</f>
        <v>0</v>
      </c>
      <c r="R298" s="44">
        <v>2.77</v>
      </c>
      <c r="S2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434.73957587378635</v>
      </c>
    </row>
    <row r="299" spans="1:19" customFormat="1" x14ac:dyDescent="0.2">
      <c r="A299" s="1" t="s">
        <v>13</v>
      </c>
      <c r="B299" s="1" t="s">
        <v>14</v>
      </c>
      <c r="C299" s="1" t="s">
        <v>70</v>
      </c>
      <c r="D299" s="49">
        <v>0.03</v>
      </c>
      <c r="E299" s="49">
        <v>10.89</v>
      </c>
      <c r="F299" s="49">
        <v>4.5</v>
      </c>
      <c r="G299" s="49">
        <v>0.59</v>
      </c>
      <c r="H299" s="49">
        <v>-18.64</v>
      </c>
      <c r="I299" s="52">
        <f>IF(Table2[[#This Row],[Order Priority]]=Introduction!$B$42,1,0)</f>
        <v>0</v>
      </c>
      <c r="J299" s="52">
        <f>IF(Table2[[#This Row],[Order Priority]]=Introduction!$B$43,1,0)</f>
        <v>1</v>
      </c>
      <c r="K299" s="52">
        <f>IF(Table2[[#This Row],[Order Priority]]=Introduction!$B$44,1,0)</f>
        <v>0</v>
      </c>
      <c r="L299" s="52">
        <f>IF(Table2[[#This Row],[Order Priority]]=Introduction!$B$45,1,0)</f>
        <v>0</v>
      </c>
      <c r="M299" s="52">
        <f>IF(Table2[[#This Row],[Ship Mode]]=Introduction!$C$42,1,0)</f>
        <v>0</v>
      </c>
      <c r="N299" s="51">
        <f>IF(Table2[[#This Row],[Ship Mode]]=Introduction!$C$44,1,0)</f>
        <v>1</v>
      </c>
      <c r="O299" s="51">
        <f>IF(Table2[[#This Row],[Customer Segment]]=Introduction!$D$45,1,0)</f>
        <v>0</v>
      </c>
      <c r="P299" s="51">
        <f>IF(Table2[[#This Row],[Customer Segment]]=Introduction!$D$42,1,0)</f>
        <v>0</v>
      </c>
      <c r="Q299" s="51">
        <f>IF(Table2[[#This Row],[Customer Segment]]=Introduction!$D$44,1,0)</f>
        <v>0</v>
      </c>
      <c r="R299" s="41">
        <v>33.82</v>
      </c>
      <c r="S2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244.46457476997452</v>
      </c>
    </row>
    <row r="300" spans="1:19" customFormat="1" x14ac:dyDescent="0.2">
      <c r="A300" s="1" t="s">
        <v>46</v>
      </c>
      <c r="B300" s="1" t="s">
        <v>14</v>
      </c>
      <c r="C300" s="1" t="s">
        <v>15</v>
      </c>
      <c r="D300" s="47">
        <v>0.1</v>
      </c>
      <c r="E300" s="47">
        <v>125.99</v>
      </c>
      <c r="F300" s="47">
        <v>8.99</v>
      </c>
      <c r="G300" s="47">
        <v>0.56999999999999995</v>
      </c>
      <c r="H300" s="47">
        <v>17.652000000000001</v>
      </c>
      <c r="I300" s="52">
        <f>IF(Table2[[#This Row],[Order Priority]]=Introduction!$B$42,1,0)</f>
        <v>0</v>
      </c>
      <c r="J300" s="52">
        <f>IF(Table2[[#This Row],[Order Priority]]=Introduction!$B$43,1,0)</f>
        <v>0</v>
      </c>
      <c r="K300" s="52">
        <f>IF(Table2[[#This Row],[Order Priority]]=Introduction!$B$44,1,0)</f>
        <v>0</v>
      </c>
      <c r="L300" s="52">
        <f>IF(Table2[[#This Row],[Order Priority]]=Introduction!$B$45,1,0)</f>
        <v>0</v>
      </c>
      <c r="M300" s="52">
        <f>IF(Table2[[#This Row],[Ship Mode]]=Introduction!$C$42,1,0)</f>
        <v>0</v>
      </c>
      <c r="N300" s="51">
        <f>IF(Table2[[#This Row],[Ship Mode]]=Introduction!$C$44,1,0)</f>
        <v>1</v>
      </c>
      <c r="O300" s="51">
        <f>IF(Table2[[#This Row],[Customer Segment]]=Introduction!$D$45,1,0)</f>
        <v>0</v>
      </c>
      <c r="P300" s="51">
        <f>IF(Table2[[#This Row],[Customer Segment]]=Introduction!$D$42,1,0)</f>
        <v>1</v>
      </c>
      <c r="Q300" s="51">
        <f>IF(Table2[[#This Row],[Customer Segment]]=Introduction!$D$44,1,0)</f>
        <v>0</v>
      </c>
      <c r="R300" s="44">
        <v>408.66</v>
      </c>
      <c r="S3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878.05721889641188</v>
      </c>
    </row>
    <row r="301" spans="1:19" customFormat="1" x14ac:dyDescent="0.2">
      <c r="A301" s="1" t="s">
        <v>13</v>
      </c>
      <c r="B301" s="1" t="s">
        <v>14</v>
      </c>
      <c r="C301" s="1" t="s">
        <v>15</v>
      </c>
      <c r="D301" s="49">
        <v>0.03</v>
      </c>
      <c r="E301" s="49">
        <v>14.34</v>
      </c>
      <c r="F301" s="49">
        <v>5</v>
      </c>
      <c r="G301" s="49">
        <v>0.49</v>
      </c>
      <c r="H301" s="49">
        <v>82.310100000000006</v>
      </c>
      <c r="I301" s="52">
        <f>IF(Table2[[#This Row],[Order Priority]]=Introduction!$B$42,1,0)</f>
        <v>0</v>
      </c>
      <c r="J301" s="52">
        <f>IF(Table2[[#This Row],[Order Priority]]=Introduction!$B$43,1,0)</f>
        <v>1</v>
      </c>
      <c r="K301" s="52">
        <f>IF(Table2[[#This Row],[Order Priority]]=Introduction!$B$44,1,0)</f>
        <v>0</v>
      </c>
      <c r="L301" s="52">
        <f>IF(Table2[[#This Row],[Order Priority]]=Introduction!$B$45,1,0)</f>
        <v>0</v>
      </c>
      <c r="M301" s="52">
        <f>IF(Table2[[#This Row],[Ship Mode]]=Introduction!$C$42,1,0)</f>
        <v>0</v>
      </c>
      <c r="N301" s="51">
        <f>IF(Table2[[#This Row],[Ship Mode]]=Introduction!$C$44,1,0)</f>
        <v>1</v>
      </c>
      <c r="O301" s="51">
        <f>IF(Table2[[#This Row],[Customer Segment]]=Introduction!$D$45,1,0)</f>
        <v>0</v>
      </c>
      <c r="P301" s="51">
        <f>IF(Table2[[#This Row],[Customer Segment]]=Introduction!$D$42,1,0)</f>
        <v>1</v>
      </c>
      <c r="Q301" s="51">
        <f>IF(Table2[[#This Row],[Customer Segment]]=Introduction!$D$44,1,0)</f>
        <v>0</v>
      </c>
      <c r="R301" s="41">
        <v>119.29</v>
      </c>
      <c r="S3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260.41507518215525</v>
      </c>
    </row>
    <row r="302" spans="1:19" customFormat="1" x14ac:dyDescent="0.2">
      <c r="A302" s="1" t="s">
        <v>13</v>
      </c>
      <c r="B302" s="1" t="s">
        <v>14</v>
      </c>
      <c r="C302" s="1" t="s">
        <v>15</v>
      </c>
      <c r="D302" s="47">
        <v>0.01</v>
      </c>
      <c r="E302" s="47">
        <v>2.89</v>
      </c>
      <c r="F302" s="47">
        <v>0.5</v>
      </c>
      <c r="G302" s="47">
        <v>0.38</v>
      </c>
      <c r="H302" s="47">
        <v>1.2236</v>
      </c>
      <c r="I302" s="52">
        <f>IF(Table2[[#This Row],[Order Priority]]=Introduction!$B$42,1,0)</f>
        <v>0</v>
      </c>
      <c r="J302" s="52">
        <f>IF(Table2[[#This Row],[Order Priority]]=Introduction!$B$43,1,0)</f>
        <v>1</v>
      </c>
      <c r="K302" s="52">
        <f>IF(Table2[[#This Row],[Order Priority]]=Introduction!$B$44,1,0)</f>
        <v>0</v>
      </c>
      <c r="L302" s="52">
        <f>IF(Table2[[#This Row],[Order Priority]]=Introduction!$B$45,1,0)</f>
        <v>0</v>
      </c>
      <c r="M302" s="52">
        <f>IF(Table2[[#This Row],[Ship Mode]]=Introduction!$C$42,1,0)</f>
        <v>0</v>
      </c>
      <c r="N302" s="51">
        <f>IF(Table2[[#This Row],[Ship Mode]]=Introduction!$C$44,1,0)</f>
        <v>1</v>
      </c>
      <c r="O302" s="51">
        <f>IF(Table2[[#This Row],[Customer Segment]]=Introduction!$D$45,1,0)</f>
        <v>0</v>
      </c>
      <c r="P302" s="51">
        <f>IF(Table2[[#This Row],[Customer Segment]]=Introduction!$D$42,1,0)</f>
        <v>1</v>
      </c>
      <c r="Q302" s="51">
        <f>IF(Table2[[#This Row],[Customer Segment]]=Introduction!$D$44,1,0)</f>
        <v>0</v>
      </c>
      <c r="R302" s="44">
        <v>3.08</v>
      </c>
      <c r="S3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-61.084946932130144</v>
      </c>
    </row>
    <row r="303" spans="1:19" customFormat="1" x14ac:dyDescent="0.2">
      <c r="A303" s="1" t="s">
        <v>13</v>
      </c>
      <c r="B303" s="1" t="s">
        <v>63</v>
      </c>
      <c r="C303" s="1" t="s">
        <v>70</v>
      </c>
      <c r="D303" s="49">
        <v>0.08</v>
      </c>
      <c r="E303" s="49">
        <v>150.97999999999999</v>
      </c>
      <c r="F303" s="49">
        <v>13.99</v>
      </c>
      <c r="G303" s="49">
        <v>0.38</v>
      </c>
      <c r="H303" s="49">
        <v>-3.948</v>
      </c>
      <c r="I303" s="52">
        <f>IF(Table2[[#This Row],[Order Priority]]=Introduction!$B$42,1,0)</f>
        <v>0</v>
      </c>
      <c r="J303" s="52">
        <f>IF(Table2[[#This Row],[Order Priority]]=Introduction!$B$43,1,0)</f>
        <v>1</v>
      </c>
      <c r="K303" s="52">
        <f>IF(Table2[[#This Row],[Order Priority]]=Introduction!$B$44,1,0)</f>
        <v>0</v>
      </c>
      <c r="L303" s="52">
        <f>IF(Table2[[#This Row],[Order Priority]]=Introduction!$B$45,1,0)</f>
        <v>0</v>
      </c>
      <c r="M303" s="52">
        <f>IF(Table2[[#This Row],[Ship Mode]]=Introduction!$C$42,1,0)</f>
        <v>0</v>
      </c>
      <c r="N303" s="51">
        <f>IF(Table2[[#This Row],[Ship Mode]]=Introduction!$C$44,1,0)</f>
        <v>0</v>
      </c>
      <c r="O303" s="51">
        <f>IF(Table2[[#This Row],[Customer Segment]]=Introduction!$D$45,1,0)</f>
        <v>0</v>
      </c>
      <c r="P303" s="51">
        <f>IF(Table2[[#This Row],[Customer Segment]]=Introduction!$D$42,1,0)</f>
        <v>0</v>
      </c>
      <c r="Q303" s="51">
        <f>IF(Table2[[#This Row],[Customer Segment]]=Introduction!$D$44,1,0)</f>
        <v>0</v>
      </c>
      <c r="R303" s="41">
        <v>1183.82</v>
      </c>
      <c r="S3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670.92707248826616</v>
      </c>
    </row>
    <row r="304" spans="1:19" customFormat="1" x14ac:dyDescent="0.2">
      <c r="A304" s="1" t="s">
        <v>13</v>
      </c>
      <c r="B304" s="1" t="s">
        <v>2</v>
      </c>
      <c r="C304" s="1" t="s">
        <v>70</v>
      </c>
      <c r="D304" s="47">
        <v>0.03</v>
      </c>
      <c r="E304" s="47">
        <v>25.98</v>
      </c>
      <c r="F304" s="47">
        <v>14.36</v>
      </c>
      <c r="G304" s="47">
        <v>0.6</v>
      </c>
      <c r="H304" s="47">
        <v>57.545999999999999</v>
      </c>
      <c r="I304" s="52">
        <f>IF(Table2[[#This Row],[Order Priority]]=Introduction!$B$42,1,0)</f>
        <v>0</v>
      </c>
      <c r="J304" s="52">
        <f>IF(Table2[[#This Row],[Order Priority]]=Introduction!$B$43,1,0)</f>
        <v>1</v>
      </c>
      <c r="K304" s="52">
        <f>IF(Table2[[#This Row],[Order Priority]]=Introduction!$B$44,1,0)</f>
        <v>0</v>
      </c>
      <c r="L304" s="52">
        <f>IF(Table2[[#This Row],[Order Priority]]=Introduction!$B$45,1,0)</f>
        <v>0</v>
      </c>
      <c r="M304" s="52">
        <f>IF(Table2[[#This Row],[Ship Mode]]=Introduction!$C$42,1,0)</f>
        <v>1</v>
      </c>
      <c r="N304" s="51">
        <f>IF(Table2[[#This Row],[Ship Mode]]=Introduction!$C$44,1,0)</f>
        <v>0</v>
      </c>
      <c r="O304" s="51">
        <f>IF(Table2[[#This Row],[Customer Segment]]=Introduction!$D$45,1,0)</f>
        <v>0</v>
      </c>
      <c r="P304" s="51">
        <f>IF(Table2[[#This Row],[Customer Segment]]=Introduction!$D$42,1,0)</f>
        <v>0</v>
      </c>
      <c r="Q304" s="51">
        <f>IF(Table2[[#This Row],[Customer Segment]]=Introduction!$D$44,1,0)</f>
        <v>0</v>
      </c>
      <c r="R304" s="44">
        <v>107.66</v>
      </c>
      <c r="S3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847.02878681737548</v>
      </c>
    </row>
    <row r="305" spans="1:19" customFormat="1" x14ac:dyDescent="0.2">
      <c r="A305" s="1" t="s">
        <v>13</v>
      </c>
      <c r="B305" s="1" t="s">
        <v>14</v>
      </c>
      <c r="C305" s="1" t="s">
        <v>70</v>
      </c>
      <c r="D305" s="49">
        <v>0.1</v>
      </c>
      <c r="E305" s="49">
        <v>32.479999999999997</v>
      </c>
      <c r="F305" s="49">
        <v>35</v>
      </c>
      <c r="G305" s="49">
        <v>0.81</v>
      </c>
      <c r="H305" s="49">
        <v>-333.42540000000002</v>
      </c>
      <c r="I305" s="52">
        <f>IF(Table2[[#This Row],[Order Priority]]=Introduction!$B$42,1,0)</f>
        <v>0</v>
      </c>
      <c r="J305" s="52">
        <f>IF(Table2[[#This Row],[Order Priority]]=Introduction!$B$43,1,0)</f>
        <v>1</v>
      </c>
      <c r="K305" s="52">
        <f>IF(Table2[[#This Row],[Order Priority]]=Introduction!$B$44,1,0)</f>
        <v>0</v>
      </c>
      <c r="L305" s="52">
        <f>IF(Table2[[#This Row],[Order Priority]]=Introduction!$B$45,1,0)</f>
        <v>0</v>
      </c>
      <c r="M305" s="52">
        <f>IF(Table2[[#This Row],[Ship Mode]]=Introduction!$C$42,1,0)</f>
        <v>0</v>
      </c>
      <c r="N305" s="51">
        <f>IF(Table2[[#This Row],[Ship Mode]]=Introduction!$C$44,1,0)</f>
        <v>1</v>
      </c>
      <c r="O305" s="51">
        <f>IF(Table2[[#This Row],[Customer Segment]]=Introduction!$D$45,1,0)</f>
        <v>0</v>
      </c>
      <c r="P305" s="51">
        <f>IF(Table2[[#This Row],[Customer Segment]]=Introduction!$D$42,1,0)</f>
        <v>0</v>
      </c>
      <c r="Q305" s="51">
        <f>IF(Table2[[#This Row],[Customer Segment]]=Introduction!$D$44,1,0)</f>
        <v>0</v>
      </c>
      <c r="R305" s="41">
        <v>318.83</v>
      </c>
      <c r="S3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969.36324085734464</v>
      </c>
    </row>
    <row r="306" spans="1:19" customFormat="1" x14ac:dyDescent="0.2">
      <c r="A306" s="1" t="s">
        <v>23</v>
      </c>
      <c r="B306" s="1" t="s">
        <v>14</v>
      </c>
      <c r="C306" s="1" t="s">
        <v>47</v>
      </c>
      <c r="D306" s="47">
        <v>0.02</v>
      </c>
      <c r="E306" s="47">
        <v>4.9800000000000004</v>
      </c>
      <c r="F306" s="47">
        <v>6.07</v>
      </c>
      <c r="G306" s="47">
        <v>0.36</v>
      </c>
      <c r="H306" s="47">
        <v>-46.92</v>
      </c>
      <c r="I306" s="52">
        <f>IF(Table2[[#This Row],[Order Priority]]=Introduction!$B$42,1,0)</f>
        <v>0</v>
      </c>
      <c r="J306" s="52">
        <f>IF(Table2[[#This Row],[Order Priority]]=Introduction!$B$43,1,0)</f>
        <v>0</v>
      </c>
      <c r="K306" s="52">
        <f>IF(Table2[[#This Row],[Order Priority]]=Introduction!$B$44,1,0)</f>
        <v>1</v>
      </c>
      <c r="L306" s="52">
        <f>IF(Table2[[#This Row],[Order Priority]]=Introduction!$B$45,1,0)</f>
        <v>0</v>
      </c>
      <c r="M306" s="52">
        <f>IF(Table2[[#This Row],[Ship Mode]]=Introduction!$C$42,1,0)</f>
        <v>0</v>
      </c>
      <c r="N306" s="51">
        <f>IF(Table2[[#This Row],[Ship Mode]]=Introduction!$C$44,1,0)</f>
        <v>1</v>
      </c>
      <c r="O306" s="51">
        <f>IF(Table2[[#This Row],[Customer Segment]]=Introduction!$D$45,1,0)</f>
        <v>0</v>
      </c>
      <c r="P306" s="51">
        <f>IF(Table2[[#This Row],[Customer Segment]]=Introduction!$D$42,1,0)</f>
        <v>0</v>
      </c>
      <c r="Q306" s="51">
        <f>IF(Table2[[#This Row],[Customer Segment]]=Introduction!$D$44,1,0)</f>
        <v>1</v>
      </c>
      <c r="R306" s="44">
        <v>105.5</v>
      </c>
      <c r="S3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7" spans="1:19" customFormat="1" x14ac:dyDescent="0.2">
      <c r="A307" s="1" t="s">
        <v>23</v>
      </c>
      <c r="B307" s="1" t="s">
        <v>14</v>
      </c>
      <c r="C307" s="1" t="s">
        <v>47</v>
      </c>
      <c r="D307" s="49">
        <v>0.02</v>
      </c>
      <c r="E307" s="49">
        <v>4.9800000000000004</v>
      </c>
      <c r="F307" s="49">
        <v>6.07</v>
      </c>
      <c r="G307" s="49">
        <v>0.36</v>
      </c>
      <c r="H307" s="49">
        <v>-46.92</v>
      </c>
      <c r="I307" s="52">
        <f>IF(Table2[[#This Row],[Order Priority]]=Introduction!$B$42,1,0)</f>
        <v>0</v>
      </c>
      <c r="J307" s="52">
        <f>IF(Table2[[#This Row],[Order Priority]]=Introduction!$B$43,1,0)</f>
        <v>0</v>
      </c>
      <c r="K307" s="52">
        <f>IF(Table2[[#This Row],[Order Priority]]=Introduction!$B$44,1,0)</f>
        <v>1</v>
      </c>
      <c r="L307" s="52">
        <f>IF(Table2[[#This Row],[Order Priority]]=Introduction!$B$45,1,0)</f>
        <v>0</v>
      </c>
      <c r="M307" s="52">
        <f>IF(Table2[[#This Row],[Ship Mode]]=Introduction!$C$42,1,0)</f>
        <v>0</v>
      </c>
      <c r="N307" s="51">
        <f>IF(Table2[[#This Row],[Ship Mode]]=Introduction!$C$44,1,0)</f>
        <v>1</v>
      </c>
      <c r="O307" s="51">
        <f>IF(Table2[[#This Row],[Customer Segment]]=Introduction!$D$45,1,0)</f>
        <v>0</v>
      </c>
      <c r="P307" s="51">
        <f>IF(Table2[[#This Row],[Customer Segment]]=Introduction!$D$42,1,0)</f>
        <v>0</v>
      </c>
      <c r="Q307" s="51">
        <f>IF(Table2[[#This Row],[Customer Segment]]=Introduction!$D$44,1,0)</f>
        <v>1</v>
      </c>
      <c r="R307" s="41">
        <v>27.76</v>
      </c>
      <c r="S3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168.5138343509546</v>
      </c>
    </row>
    <row r="308" spans="1:19" customFormat="1" x14ac:dyDescent="0.2">
      <c r="A308" s="1" t="s">
        <v>23</v>
      </c>
      <c r="B308" s="1" t="s">
        <v>14</v>
      </c>
      <c r="C308" s="1" t="s">
        <v>70</v>
      </c>
      <c r="D308" s="47">
        <v>0.04</v>
      </c>
      <c r="E308" s="47">
        <v>3.57</v>
      </c>
      <c r="F308" s="47">
        <v>4.17</v>
      </c>
      <c r="G308" s="47">
        <v>0.59</v>
      </c>
      <c r="H308" s="47">
        <v>-69.91</v>
      </c>
      <c r="I308" s="52">
        <f>IF(Table2[[#This Row],[Order Priority]]=Introduction!$B$42,1,0)</f>
        <v>0</v>
      </c>
      <c r="J308" s="52">
        <f>IF(Table2[[#This Row],[Order Priority]]=Introduction!$B$43,1,0)</f>
        <v>0</v>
      </c>
      <c r="K308" s="52">
        <f>IF(Table2[[#This Row],[Order Priority]]=Introduction!$B$44,1,0)</f>
        <v>1</v>
      </c>
      <c r="L308" s="52">
        <f>IF(Table2[[#This Row],[Order Priority]]=Introduction!$B$45,1,0)</f>
        <v>0</v>
      </c>
      <c r="M308" s="52">
        <f>IF(Table2[[#This Row],[Ship Mode]]=Introduction!$C$42,1,0)</f>
        <v>0</v>
      </c>
      <c r="N308" s="51">
        <f>IF(Table2[[#This Row],[Ship Mode]]=Introduction!$C$44,1,0)</f>
        <v>1</v>
      </c>
      <c r="O308" s="51">
        <f>IF(Table2[[#This Row],[Customer Segment]]=Introduction!$D$45,1,0)</f>
        <v>0</v>
      </c>
      <c r="P308" s="51">
        <f>IF(Table2[[#This Row],[Customer Segment]]=Introduction!$D$42,1,0)</f>
        <v>0</v>
      </c>
      <c r="Q308" s="51">
        <f>IF(Table2[[#This Row],[Customer Segment]]=Introduction!$D$44,1,0)</f>
        <v>0</v>
      </c>
      <c r="R308" s="44">
        <v>30.9</v>
      </c>
      <c r="S3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235.55534330945417</v>
      </c>
    </row>
    <row r="309" spans="1:19" customFormat="1" x14ac:dyDescent="0.2">
      <c r="A309" s="1" t="s">
        <v>23</v>
      </c>
      <c r="B309" s="1" t="s">
        <v>14</v>
      </c>
      <c r="C309" s="1" t="s">
        <v>70</v>
      </c>
      <c r="D309" s="49">
        <v>0.05</v>
      </c>
      <c r="E309" s="49">
        <v>200.99</v>
      </c>
      <c r="F309" s="49">
        <v>4.2</v>
      </c>
      <c r="G309" s="49">
        <v>0.59</v>
      </c>
      <c r="H309" s="49">
        <v>1630.5252</v>
      </c>
      <c r="I309" s="52">
        <f>IF(Table2[[#This Row],[Order Priority]]=Introduction!$B$42,1,0)</f>
        <v>0</v>
      </c>
      <c r="J309" s="52">
        <f>IF(Table2[[#This Row],[Order Priority]]=Introduction!$B$43,1,0)</f>
        <v>0</v>
      </c>
      <c r="K309" s="52">
        <f>IF(Table2[[#This Row],[Order Priority]]=Introduction!$B$44,1,0)</f>
        <v>1</v>
      </c>
      <c r="L309" s="52">
        <f>IF(Table2[[#This Row],[Order Priority]]=Introduction!$B$45,1,0)</f>
        <v>0</v>
      </c>
      <c r="M309" s="52">
        <f>IF(Table2[[#This Row],[Ship Mode]]=Introduction!$C$42,1,0)</f>
        <v>0</v>
      </c>
      <c r="N309" s="51">
        <f>IF(Table2[[#This Row],[Ship Mode]]=Introduction!$C$44,1,0)</f>
        <v>1</v>
      </c>
      <c r="O309" s="51">
        <f>IF(Table2[[#This Row],[Customer Segment]]=Introduction!$D$45,1,0)</f>
        <v>0</v>
      </c>
      <c r="P309" s="51">
        <f>IF(Table2[[#This Row],[Customer Segment]]=Introduction!$D$42,1,0)</f>
        <v>0</v>
      </c>
      <c r="Q309" s="51">
        <f>IF(Table2[[#This Row],[Customer Segment]]=Introduction!$D$44,1,0)</f>
        <v>0</v>
      </c>
      <c r="R309" s="41">
        <v>2363.08</v>
      </c>
      <c r="S3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2589.6170453676896</v>
      </c>
    </row>
    <row r="310" spans="1:19" customFormat="1" x14ac:dyDescent="0.2">
      <c r="A310" s="1" t="s">
        <v>23</v>
      </c>
      <c r="B310" s="1" t="s">
        <v>14</v>
      </c>
      <c r="C310" s="1" t="s">
        <v>70</v>
      </c>
      <c r="D310" s="47">
        <v>7.0000000000000007E-2</v>
      </c>
      <c r="E310" s="47">
        <v>195.99</v>
      </c>
      <c r="F310" s="47">
        <v>8.99</v>
      </c>
      <c r="G310" s="47">
        <v>0.57999999999999996</v>
      </c>
      <c r="H310" s="47">
        <v>-457.16</v>
      </c>
      <c r="I310" s="52">
        <f>IF(Table2[[#This Row],[Order Priority]]=Introduction!$B$42,1,0)</f>
        <v>0</v>
      </c>
      <c r="J310" s="52">
        <f>IF(Table2[[#This Row],[Order Priority]]=Introduction!$B$43,1,0)</f>
        <v>0</v>
      </c>
      <c r="K310" s="52">
        <f>IF(Table2[[#This Row],[Order Priority]]=Introduction!$B$44,1,0)</f>
        <v>1</v>
      </c>
      <c r="L310" s="52">
        <f>IF(Table2[[#This Row],[Order Priority]]=Introduction!$B$45,1,0)</f>
        <v>0</v>
      </c>
      <c r="M310" s="52">
        <f>IF(Table2[[#This Row],[Ship Mode]]=Introduction!$C$42,1,0)</f>
        <v>0</v>
      </c>
      <c r="N310" s="51">
        <f>IF(Table2[[#This Row],[Ship Mode]]=Introduction!$C$44,1,0)</f>
        <v>1</v>
      </c>
      <c r="O310" s="51">
        <f>IF(Table2[[#This Row],[Customer Segment]]=Introduction!$D$45,1,0)</f>
        <v>0</v>
      </c>
      <c r="P310" s="51">
        <f>IF(Table2[[#This Row],[Customer Segment]]=Introduction!$D$42,1,0)</f>
        <v>0</v>
      </c>
      <c r="Q310" s="51">
        <f>IF(Table2[[#This Row],[Customer Segment]]=Introduction!$D$44,1,0)</f>
        <v>0</v>
      </c>
      <c r="R310" s="44">
        <v>328.45</v>
      </c>
      <c r="S3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546.9716684756778</v>
      </c>
    </row>
    <row r="311" spans="1:19" customFormat="1" x14ac:dyDescent="0.2">
      <c r="A311" s="1" t="s">
        <v>23</v>
      </c>
      <c r="B311" s="1" t="s">
        <v>14</v>
      </c>
      <c r="C311" s="1" t="s">
        <v>15</v>
      </c>
      <c r="D311" s="49">
        <v>0.01</v>
      </c>
      <c r="E311" s="49">
        <v>10.14</v>
      </c>
      <c r="F311" s="49">
        <v>2.27</v>
      </c>
      <c r="G311" s="49">
        <v>0.36</v>
      </c>
      <c r="H311" s="49">
        <v>28.152000000000001</v>
      </c>
      <c r="I311" s="52">
        <f>IF(Table2[[#This Row],[Order Priority]]=Introduction!$B$42,1,0)</f>
        <v>0</v>
      </c>
      <c r="J311" s="52">
        <f>IF(Table2[[#This Row],[Order Priority]]=Introduction!$B$43,1,0)</f>
        <v>0</v>
      </c>
      <c r="K311" s="52">
        <f>IF(Table2[[#This Row],[Order Priority]]=Introduction!$B$44,1,0)</f>
        <v>1</v>
      </c>
      <c r="L311" s="52">
        <f>IF(Table2[[#This Row],[Order Priority]]=Introduction!$B$45,1,0)</f>
        <v>0</v>
      </c>
      <c r="M311" s="52">
        <f>IF(Table2[[#This Row],[Ship Mode]]=Introduction!$C$42,1,0)</f>
        <v>0</v>
      </c>
      <c r="N311" s="51">
        <f>IF(Table2[[#This Row],[Ship Mode]]=Introduction!$C$44,1,0)</f>
        <v>1</v>
      </c>
      <c r="O311" s="51">
        <f>IF(Table2[[#This Row],[Customer Segment]]=Introduction!$D$45,1,0)</f>
        <v>0</v>
      </c>
      <c r="P311" s="51">
        <f>IF(Table2[[#This Row],[Customer Segment]]=Introduction!$D$42,1,0)</f>
        <v>1</v>
      </c>
      <c r="Q311" s="51">
        <f>IF(Table2[[#This Row],[Customer Segment]]=Introduction!$D$44,1,0)</f>
        <v>0</v>
      </c>
      <c r="R311" s="41">
        <v>40.799999999999997</v>
      </c>
      <c r="S3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103.7606995951931</v>
      </c>
    </row>
    <row r="312" spans="1:19" customFormat="1" x14ac:dyDescent="0.2">
      <c r="A312" s="1" t="s">
        <v>23</v>
      </c>
      <c r="B312" s="1" t="s">
        <v>14</v>
      </c>
      <c r="C312" s="1" t="s">
        <v>3</v>
      </c>
      <c r="D312" s="47">
        <v>7.0000000000000007E-2</v>
      </c>
      <c r="E312" s="47">
        <v>16.739999999999998</v>
      </c>
      <c r="F312" s="47">
        <v>7.04</v>
      </c>
      <c r="G312" s="47">
        <v>0.81</v>
      </c>
      <c r="H312" s="47">
        <v>-114.2</v>
      </c>
      <c r="I312" s="52">
        <f>IF(Table2[[#This Row],[Order Priority]]=Introduction!$B$42,1,0)</f>
        <v>0</v>
      </c>
      <c r="J312" s="52">
        <f>IF(Table2[[#This Row],[Order Priority]]=Introduction!$B$43,1,0)</f>
        <v>0</v>
      </c>
      <c r="K312" s="52">
        <f>IF(Table2[[#This Row],[Order Priority]]=Introduction!$B$44,1,0)</f>
        <v>1</v>
      </c>
      <c r="L312" s="52">
        <f>IF(Table2[[#This Row],[Order Priority]]=Introduction!$B$45,1,0)</f>
        <v>0</v>
      </c>
      <c r="M312" s="52">
        <f>IF(Table2[[#This Row],[Ship Mode]]=Introduction!$C$42,1,0)</f>
        <v>0</v>
      </c>
      <c r="N312" s="51">
        <f>IF(Table2[[#This Row],[Ship Mode]]=Introduction!$C$44,1,0)</f>
        <v>1</v>
      </c>
      <c r="O312" s="51">
        <f>IF(Table2[[#This Row],[Customer Segment]]=Introduction!$D$45,1,0)</f>
        <v>1</v>
      </c>
      <c r="P312" s="51">
        <f>IF(Table2[[#This Row],[Customer Segment]]=Introduction!$D$42,1,0)</f>
        <v>0</v>
      </c>
      <c r="Q312" s="51">
        <f>IF(Table2[[#This Row],[Customer Segment]]=Introduction!$D$44,1,0)</f>
        <v>0</v>
      </c>
      <c r="R312" s="44">
        <v>80.58</v>
      </c>
      <c r="S3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464.7887738577686</v>
      </c>
    </row>
    <row r="313" spans="1:19" customFormat="1" x14ac:dyDescent="0.2">
      <c r="A313" s="1" t="s">
        <v>23</v>
      </c>
      <c r="B313" s="1" t="s">
        <v>14</v>
      </c>
      <c r="C313" s="1" t="s">
        <v>3</v>
      </c>
      <c r="D313" s="49">
        <v>0.06</v>
      </c>
      <c r="E313" s="49">
        <v>6.45</v>
      </c>
      <c r="F313" s="49">
        <v>1.34</v>
      </c>
      <c r="G313" s="49">
        <v>0.36</v>
      </c>
      <c r="H313" s="49">
        <v>39.426600000000001</v>
      </c>
      <c r="I313" s="52">
        <f>IF(Table2[[#This Row],[Order Priority]]=Introduction!$B$42,1,0)</f>
        <v>0</v>
      </c>
      <c r="J313" s="52">
        <f>IF(Table2[[#This Row],[Order Priority]]=Introduction!$B$43,1,0)</f>
        <v>0</v>
      </c>
      <c r="K313" s="52">
        <f>IF(Table2[[#This Row],[Order Priority]]=Introduction!$B$44,1,0)</f>
        <v>1</v>
      </c>
      <c r="L313" s="52">
        <f>IF(Table2[[#This Row],[Order Priority]]=Introduction!$B$45,1,0)</f>
        <v>0</v>
      </c>
      <c r="M313" s="52">
        <f>IF(Table2[[#This Row],[Ship Mode]]=Introduction!$C$42,1,0)</f>
        <v>0</v>
      </c>
      <c r="N313" s="51">
        <f>IF(Table2[[#This Row],[Ship Mode]]=Introduction!$C$44,1,0)</f>
        <v>1</v>
      </c>
      <c r="O313" s="51">
        <f>IF(Table2[[#This Row],[Customer Segment]]=Introduction!$D$45,1,0)</f>
        <v>1</v>
      </c>
      <c r="P313" s="51">
        <f>IF(Table2[[#This Row],[Customer Segment]]=Introduction!$D$42,1,0)</f>
        <v>0</v>
      </c>
      <c r="Q313" s="51">
        <f>IF(Table2[[#This Row],[Customer Segment]]=Introduction!$D$44,1,0)</f>
        <v>0</v>
      </c>
      <c r="R313" s="41">
        <v>57.14</v>
      </c>
      <c r="S3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64.897370220827568</v>
      </c>
    </row>
    <row r="314" spans="1:19" customFormat="1" x14ac:dyDescent="0.2">
      <c r="A314" s="1" t="s">
        <v>23</v>
      </c>
      <c r="B314" s="1" t="s">
        <v>2</v>
      </c>
      <c r="C314" s="1" t="s">
        <v>3</v>
      </c>
      <c r="D314" s="47">
        <v>0.05</v>
      </c>
      <c r="E314" s="47">
        <v>122.99</v>
      </c>
      <c r="F314" s="47">
        <v>70.2</v>
      </c>
      <c r="G314" s="47">
        <v>0.74</v>
      </c>
      <c r="H314" s="47">
        <v>-722.23</v>
      </c>
      <c r="I314" s="52">
        <f>IF(Table2[[#This Row],[Order Priority]]=Introduction!$B$42,1,0)</f>
        <v>0</v>
      </c>
      <c r="J314" s="52">
        <f>IF(Table2[[#This Row],[Order Priority]]=Introduction!$B$43,1,0)</f>
        <v>0</v>
      </c>
      <c r="K314" s="52">
        <f>IF(Table2[[#This Row],[Order Priority]]=Introduction!$B$44,1,0)</f>
        <v>1</v>
      </c>
      <c r="L314" s="52">
        <f>IF(Table2[[#This Row],[Order Priority]]=Introduction!$B$45,1,0)</f>
        <v>0</v>
      </c>
      <c r="M314" s="52">
        <f>IF(Table2[[#This Row],[Ship Mode]]=Introduction!$C$42,1,0)</f>
        <v>1</v>
      </c>
      <c r="N314" s="51">
        <f>IF(Table2[[#This Row],[Ship Mode]]=Introduction!$C$44,1,0)</f>
        <v>0</v>
      </c>
      <c r="O314" s="51">
        <f>IF(Table2[[#This Row],[Customer Segment]]=Introduction!$D$45,1,0)</f>
        <v>1</v>
      </c>
      <c r="P314" s="51">
        <f>IF(Table2[[#This Row],[Customer Segment]]=Introduction!$D$42,1,0)</f>
        <v>0</v>
      </c>
      <c r="Q314" s="51">
        <f>IF(Table2[[#This Row],[Customer Segment]]=Introduction!$D$44,1,0)</f>
        <v>0</v>
      </c>
      <c r="R314" s="44">
        <v>498.31</v>
      </c>
      <c r="S3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2072.2176516477416</v>
      </c>
    </row>
    <row r="315" spans="1:19" customFormat="1" x14ac:dyDescent="0.2">
      <c r="A315" s="1" t="s">
        <v>92</v>
      </c>
      <c r="B315" s="1" t="s">
        <v>14</v>
      </c>
      <c r="C315" s="1" t="s">
        <v>15</v>
      </c>
      <c r="D315" s="49">
        <v>0.08</v>
      </c>
      <c r="E315" s="49">
        <v>90.98</v>
      </c>
      <c r="F315" s="49">
        <v>56.2</v>
      </c>
      <c r="G315" s="49">
        <v>0.74</v>
      </c>
      <c r="H315" s="49">
        <v>-1920.9336000000001</v>
      </c>
      <c r="I315" s="52">
        <f>IF(Table2[[#This Row],[Order Priority]]=Introduction!$B$42,1,0)</f>
        <v>0</v>
      </c>
      <c r="J315" s="52">
        <f>IF(Table2[[#This Row],[Order Priority]]=Introduction!$B$43,1,0)</f>
        <v>0</v>
      </c>
      <c r="K315" s="52">
        <f>IF(Table2[[#This Row],[Order Priority]]=Introduction!$B$44,1,0)</f>
        <v>0</v>
      </c>
      <c r="L315" s="52">
        <f>IF(Table2[[#This Row],[Order Priority]]=Introduction!$B$45,1,0)</f>
        <v>1</v>
      </c>
      <c r="M315" s="52">
        <f>IF(Table2[[#This Row],[Ship Mode]]=Introduction!$C$42,1,0)</f>
        <v>0</v>
      </c>
      <c r="N315" s="51">
        <f>IF(Table2[[#This Row],[Ship Mode]]=Introduction!$C$44,1,0)</f>
        <v>1</v>
      </c>
      <c r="O315" s="51">
        <f>IF(Table2[[#This Row],[Customer Segment]]=Introduction!$D$45,1,0)</f>
        <v>0</v>
      </c>
      <c r="P315" s="51">
        <f>IF(Table2[[#This Row],[Customer Segment]]=Introduction!$D$42,1,0)</f>
        <v>1</v>
      </c>
      <c r="Q315" s="51">
        <f>IF(Table2[[#This Row],[Customer Segment]]=Introduction!$D$44,1,0)</f>
        <v>0</v>
      </c>
      <c r="R315" s="41">
        <v>1058.3599999999999</v>
      </c>
      <c r="S3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54.308644686978901</v>
      </c>
    </row>
    <row r="316" spans="1:19" customFormat="1" x14ac:dyDescent="0.2">
      <c r="A316" s="1" t="s">
        <v>92</v>
      </c>
      <c r="B316" s="1" t="s">
        <v>14</v>
      </c>
      <c r="C316" s="1" t="s">
        <v>15</v>
      </c>
      <c r="D316" s="47">
        <v>7.0000000000000007E-2</v>
      </c>
      <c r="E316" s="47">
        <v>5.98</v>
      </c>
      <c r="F316" s="47">
        <v>5.35</v>
      </c>
      <c r="G316" s="47">
        <v>0.4</v>
      </c>
      <c r="H316" s="47">
        <v>-37.175199999999997</v>
      </c>
      <c r="I316" s="52">
        <f>IF(Table2[[#This Row],[Order Priority]]=Introduction!$B$42,1,0)</f>
        <v>0</v>
      </c>
      <c r="J316" s="52">
        <f>IF(Table2[[#This Row],[Order Priority]]=Introduction!$B$43,1,0)</f>
        <v>0</v>
      </c>
      <c r="K316" s="52">
        <f>IF(Table2[[#This Row],[Order Priority]]=Introduction!$B$44,1,0)</f>
        <v>0</v>
      </c>
      <c r="L316" s="52">
        <f>IF(Table2[[#This Row],[Order Priority]]=Introduction!$B$45,1,0)</f>
        <v>1</v>
      </c>
      <c r="M316" s="52">
        <f>IF(Table2[[#This Row],[Ship Mode]]=Introduction!$C$42,1,0)</f>
        <v>0</v>
      </c>
      <c r="N316" s="51">
        <f>IF(Table2[[#This Row],[Ship Mode]]=Introduction!$C$44,1,0)</f>
        <v>1</v>
      </c>
      <c r="O316" s="51">
        <f>IF(Table2[[#This Row],[Customer Segment]]=Introduction!$D$45,1,0)</f>
        <v>0</v>
      </c>
      <c r="P316" s="51">
        <f>IF(Table2[[#This Row],[Customer Segment]]=Introduction!$D$42,1,0)</f>
        <v>1</v>
      </c>
      <c r="Q316" s="51">
        <f>IF(Table2[[#This Row],[Customer Segment]]=Introduction!$D$44,1,0)</f>
        <v>0</v>
      </c>
      <c r="R316" s="44">
        <v>18.309999999999999</v>
      </c>
      <c r="S3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35.550953041875992</v>
      </c>
    </row>
    <row r="317" spans="1:19" customFormat="1" x14ac:dyDescent="0.2">
      <c r="A317" s="1" t="s">
        <v>92</v>
      </c>
      <c r="B317" s="1" t="s">
        <v>14</v>
      </c>
      <c r="C317" s="1" t="s">
        <v>47</v>
      </c>
      <c r="D317" s="49">
        <v>0.04</v>
      </c>
      <c r="E317" s="49">
        <v>7.96</v>
      </c>
      <c r="F317" s="49">
        <v>4.95</v>
      </c>
      <c r="G317" s="49">
        <v>0.41</v>
      </c>
      <c r="H317" s="49">
        <v>-7.73</v>
      </c>
      <c r="I317" s="52">
        <f>IF(Table2[[#This Row],[Order Priority]]=Introduction!$B$42,1,0)</f>
        <v>0</v>
      </c>
      <c r="J317" s="52">
        <f>IF(Table2[[#This Row],[Order Priority]]=Introduction!$B$43,1,0)</f>
        <v>0</v>
      </c>
      <c r="K317" s="52">
        <f>IF(Table2[[#This Row],[Order Priority]]=Introduction!$B$44,1,0)</f>
        <v>0</v>
      </c>
      <c r="L317" s="52">
        <f>IF(Table2[[#This Row],[Order Priority]]=Introduction!$B$45,1,0)</f>
        <v>1</v>
      </c>
      <c r="M317" s="52">
        <f>IF(Table2[[#This Row],[Ship Mode]]=Introduction!$C$42,1,0)</f>
        <v>0</v>
      </c>
      <c r="N317" s="51">
        <f>IF(Table2[[#This Row],[Ship Mode]]=Introduction!$C$44,1,0)</f>
        <v>1</v>
      </c>
      <c r="O317" s="51">
        <f>IF(Table2[[#This Row],[Customer Segment]]=Introduction!$D$45,1,0)</f>
        <v>0</v>
      </c>
      <c r="P317" s="51">
        <f>IF(Table2[[#This Row],[Customer Segment]]=Introduction!$D$42,1,0)</f>
        <v>0</v>
      </c>
      <c r="Q317" s="51">
        <f>IF(Table2[[#This Row],[Customer Segment]]=Introduction!$D$44,1,0)</f>
        <v>1</v>
      </c>
      <c r="R317" s="41">
        <v>116.11</v>
      </c>
      <c r="S3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148.36340841749302</v>
      </c>
    </row>
    <row r="318" spans="1:19" customFormat="1" x14ac:dyDescent="0.2">
      <c r="A318" s="1" t="s">
        <v>46</v>
      </c>
      <c r="B318" s="1" t="s">
        <v>14</v>
      </c>
      <c r="C318" s="1" t="s">
        <v>70</v>
      </c>
      <c r="D318" s="47">
        <v>0.09</v>
      </c>
      <c r="E318" s="47">
        <v>207.48</v>
      </c>
      <c r="F318" s="47">
        <v>0.99</v>
      </c>
      <c r="G318" s="47">
        <v>0.55000000000000004</v>
      </c>
      <c r="H318" s="47">
        <v>359.83</v>
      </c>
      <c r="I318" s="52">
        <f>IF(Table2[[#This Row],[Order Priority]]=Introduction!$B$42,1,0)</f>
        <v>0</v>
      </c>
      <c r="J318" s="52">
        <f>IF(Table2[[#This Row],[Order Priority]]=Introduction!$B$43,1,0)</f>
        <v>0</v>
      </c>
      <c r="K318" s="52">
        <f>IF(Table2[[#This Row],[Order Priority]]=Introduction!$B$44,1,0)</f>
        <v>0</v>
      </c>
      <c r="L318" s="52">
        <f>IF(Table2[[#This Row],[Order Priority]]=Introduction!$B$45,1,0)</f>
        <v>0</v>
      </c>
      <c r="M318" s="52">
        <f>IF(Table2[[#This Row],[Ship Mode]]=Introduction!$C$42,1,0)</f>
        <v>0</v>
      </c>
      <c r="N318" s="51">
        <f>IF(Table2[[#This Row],[Ship Mode]]=Introduction!$C$44,1,0)</f>
        <v>1</v>
      </c>
      <c r="O318" s="51">
        <f>IF(Table2[[#This Row],[Customer Segment]]=Introduction!$D$45,1,0)</f>
        <v>0</v>
      </c>
      <c r="P318" s="51">
        <f>IF(Table2[[#This Row],[Customer Segment]]=Introduction!$D$42,1,0)</f>
        <v>0</v>
      </c>
      <c r="Q318" s="51">
        <f>IF(Table2[[#This Row],[Customer Segment]]=Introduction!$D$44,1,0)</f>
        <v>0</v>
      </c>
      <c r="R318" s="44">
        <v>577.75</v>
      </c>
      <c r="S3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1281.5844638375643</v>
      </c>
    </row>
    <row r="319" spans="1:19" customFormat="1" x14ac:dyDescent="0.2">
      <c r="A319" s="1" t="s">
        <v>1</v>
      </c>
      <c r="B319" s="1" t="s">
        <v>14</v>
      </c>
      <c r="C319" s="1" t="s">
        <v>70</v>
      </c>
      <c r="D319" s="49">
        <v>0.03</v>
      </c>
      <c r="E319" s="49">
        <v>11.97</v>
      </c>
      <c r="F319" s="49">
        <v>4.9800000000000004</v>
      </c>
      <c r="G319" s="49">
        <v>0.57999999999999996</v>
      </c>
      <c r="H319" s="49">
        <v>-18.190000000000001</v>
      </c>
      <c r="I319" s="52">
        <f>IF(Table2[[#This Row],[Order Priority]]=Introduction!$B$42,1,0)</f>
        <v>1</v>
      </c>
      <c r="J319" s="52">
        <f>IF(Table2[[#This Row],[Order Priority]]=Introduction!$B$43,1,0)</f>
        <v>0</v>
      </c>
      <c r="K319" s="52">
        <f>IF(Table2[[#This Row],[Order Priority]]=Introduction!$B$44,1,0)</f>
        <v>0</v>
      </c>
      <c r="L319" s="52">
        <f>IF(Table2[[#This Row],[Order Priority]]=Introduction!$B$45,1,0)</f>
        <v>0</v>
      </c>
      <c r="M319" s="52">
        <f>IF(Table2[[#This Row],[Ship Mode]]=Introduction!$C$42,1,0)</f>
        <v>0</v>
      </c>
      <c r="N319" s="51">
        <f>IF(Table2[[#This Row],[Ship Mode]]=Introduction!$C$44,1,0)</f>
        <v>1</v>
      </c>
      <c r="O319" s="51">
        <f>IF(Table2[[#This Row],[Customer Segment]]=Introduction!$D$45,1,0)</f>
        <v>0</v>
      </c>
      <c r="P319" s="51">
        <f>IF(Table2[[#This Row],[Customer Segment]]=Introduction!$D$42,1,0)</f>
        <v>0</v>
      </c>
      <c r="Q319" s="51">
        <f>IF(Table2[[#This Row],[Customer Segment]]=Introduction!$D$44,1,0)</f>
        <v>0</v>
      </c>
      <c r="R319" s="41">
        <v>73.180000000000007</v>
      </c>
      <c r="S3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545.76394700287801</v>
      </c>
    </row>
    <row r="320" spans="1:19" customFormat="1" x14ac:dyDescent="0.2">
      <c r="A320" s="1" t="s">
        <v>1</v>
      </c>
      <c r="B320" s="1" t="s">
        <v>14</v>
      </c>
      <c r="C320" s="1" t="s">
        <v>70</v>
      </c>
      <c r="D320" s="47">
        <v>0.09</v>
      </c>
      <c r="E320" s="47">
        <v>2.94</v>
      </c>
      <c r="F320" s="47">
        <v>0.7</v>
      </c>
      <c r="G320" s="47">
        <v>0.57999999999999996</v>
      </c>
      <c r="H320" s="47">
        <v>6.3840000000000003</v>
      </c>
      <c r="I320" s="52">
        <f>IF(Table2[[#This Row],[Order Priority]]=Introduction!$B$42,1,0)</f>
        <v>1</v>
      </c>
      <c r="J320" s="52">
        <f>IF(Table2[[#This Row],[Order Priority]]=Introduction!$B$43,1,0)</f>
        <v>0</v>
      </c>
      <c r="K320" s="52">
        <f>IF(Table2[[#This Row],[Order Priority]]=Introduction!$B$44,1,0)</f>
        <v>0</v>
      </c>
      <c r="L320" s="52">
        <f>IF(Table2[[#This Row],[Order Priority]]=Introduction!$B$45,1,0)</f>
        <v>0</v>
      </c>
      <c r="M320" s="52">
        <f>IF(Table2[[#This Row],[Ship Mode]]=Introduction!$C$42,1,0)</f>
        <v>0</v>
      </c>
      <c r="N320" s="51">
        <f>IF(Table2[[#This Row],[Ship Mode]]=Introduction!$C$44,1,0)</f>
        <v>1</v>
      </c>
      <c r="O320" s="51">
        <f>IF(Table2[[#This Row],[Customer Segment]]=Introduction!$D$45,1,0)</f>
        <v>0</v>
      </c>
      <c r="P320" s="51">
        <f>IF(Table2[[#This Row],[Customer Segment]]=Introduction!$D$42,1,0)</f>
        <v>0</v>
      </c>
      <c r="Q320" s="51">
        <f>IF(Table2[[#This Row],[Customer Segment]]=Introduction!$D$44,1,0)</f>
        <v>0</v>
      </c>
      <c r="R320" s="44">
        <v>25.22</v>
      </c>
      <c r="S3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384.68904803913523</v>
      </c>
    </row>
    <row r="321" spans="1:19" customFormat="1" x14ac:dyDescent="0.2">
      <c r="A321" s="1" t="s">
        <v>1</v>
      </c>
      <c r="B321" s="1" t="s">
        <v>14</v>
      </c>
      <c r="C321" s="1" t="s">
        <v>70</v>
      </c>
      <c r="D321" s="49">
        <v>0.03</v>
      </c>
      <c r="E321" s="49">
        <v>43.98</v>
      </c>
      <c r="F321" s="49">
        <v>8.99</v>
      </c>
      <c r="G321" s="49">
        <v>0.57999999999999996</v>
      </c>
      <c r="H321" s="49">
        <v>274.0788</v>
      </c>
      <c r="I321" s="52">
        <f>IF(Table2[[#This Row],[Order Priority]]=Introduction!$B$42,1,0)</f>
        <v>1</v>
      </c>
      <c r="J321" s="52">
        <f>IF(Table2[[#This Row],[Order Priority]]=Introduction!$B$43,1,0)</f>
        <v>0</v>
      </c>
      <c r="K321" s="52">
        <f>IF(Table2[[#This Row],[Order Priority]]=Introduction!$B$44,1,0)</f>
        <v>0</v>
      </c>
      <c r="L321" s="52">
        <f>IF(Table2[[#This Row],[Order Priority]]=Introduction!$B$45,1,0)</f>
        <v>0</v>
      </c>
      <c r="M321" s="52">
        <f>IF(Table2[[#This Row],[Ship Mode]]=Introduction!$C$42,1,0)</f>
        <v>0</v>
      </c>
      <c r="N321" s="51">
        <f>IF(Table2[[#This Row],[Ship Mode]]=Introduction!$C$44,1,0)</f>
        <v>1</v>
      </c>
      <c r="O321" s="51">
        <f>IF(Table2[[#This Row],[Customer Segment]]=Introduction!$D$45,1,0)</f>
        <v>0</v>
      </c>
      <c r="P321" s="51">
        <f>IF(Table2[[#This Row],[Customer Segment]]=Introduction!$D$42,1,0)</f>
        <v>0</v>
      </c>
      <c r="Q321" s="51">
        <f>IF(Table2[[#This Row],[Customer Segment]]=Introduction!$D$44,1,0)</f>
        <v>0</v>
      </c>
      <c r="R321" s="41">
        <v>454.4</v>
      </c>
      <c r="S3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1056.1814407469608</v>
      </c>
    </row>
    <row r="322" spans="1:19" customFormat="1" x14ac:dyDescent="0.2">
      <c r="A322" s="1" t="s">
        <v>1</v>
      </c>
      <c r="B322" s="1" t="s">
        <v>14</v>
      </c>
      <c r="C322" s="1" t="s">
        <v>70</v>
      </c>
      <c r="D322" s="47">
        <v>0.06</v>
      </c>
      <c r="E322" s="47">
        <v>1.1399999999999999</v>
      </c>
      <c r="F322" s="47">
        <v>0.7</v>
      </c>
      <c r="G322" s="47">
        <v>0.38</v>
      </c>
      <c r="H322" s="47">
        <v>-3.782</v>
      </c>
      <c r="I322" s="52">
        <f>IF(Table2[[#This Row],[Order Priority]]=Introduction!$B$42,1,0)</f>
        <v>1</v>
      </c>
      <c r="J322" s="52">
        <f>IF(Table2[[#This Row],[Order Priority]]=Introduction!$B$43,1,0)</f>
        <v>0</v>
      </c>
      <c r="K322" s="52">
        <f>IF(Table2[[#This Row],[Order Priority]]=Introduction!$B$44,1,0)</f>
        <v>0</v>
      </c>
      <c r="L322" s="52">
        <f>IF(Table2[[#This Row],[Order Priority]]=Introduction!$B$45,1,0)</f>
        <v>0</v>
      </c>
      <c r="M322" s="52">
        <f>IF(Table2[[#This Row],[Ship Mode]]=Introduction!$C$42,1,0)</f>
        <v>0</v>
      </c>
      <c r="N322" s="51">
        <f>IF(Table2[[#This Row],[Ship Mode]]=Introduction!$C$44,1,0)</f>
        <v>1</v>
      </c>
      <c r="O322" s="51">
        <f>IF(Table2[[#This Row],[Customer Segment]]=Introduction!$D$45,1,0)</f>
        <v>0</v>
      </c>
      <c r="P322" s="51">
        <f>IF(Table2[[#This Row],[Customer Segment]]=Introduction!$D$42,1,0)</f>
        <v>0</v>
      </c>
      <c r="Q322" s="51">
        <f>IF(Table2[[#This Row],[Customer Segment]]=Introduction!$D$44,1,0)</f>
        <v>0</v>
      </c>
      <c r="R322" s="44">
        <v>14.53</v>
      </c>
      <c r="S3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222.22748086119515</v>
      </c>
    </row>
    <row r="323" spans="1:19" customFormat="1" x14ac:dyDescent="0.2">
      <c r="A323" s="1" t="s">
        <v>23</v>
      </c>
      <c r="B323" s="1" t="s">
        <v>14</v>
      </c>
      <c r="C323" s="1" t="s">
        <v>70</v>
      </c>
      <c r="D323" s="49">
        <v>0.1</v>
      </c>
      <c r="E323" s="49">
        <v>6.3</v>
      </c>
      <c r="F323" s="49">
        <v>0.5</v>
      </c>
      <c r="G323" s="49">
        <v>0.39</v>
      </c>
      <c r="H323" s="49">
        <v>-464.28199999999998</v>
      </c>
      <c r="I323" s="52">
        <f>IF(Table2[[#This Row],[Order Priority]]=Introduction!$B$42,1,0)</f>
        <v>0</v>
      </c>
      <c r="J323" s="52">
        <f>IF(Table2[[#This Row],[Order Priority]]=Introduction!$B$43,1,0)</f>
        <v>0</v>
      </c>
      <c r="K323" s="52">
        <f>IF(Table2[[#This Row],[Order Priority]]=Introduction!$B$44,1,0)</f>
        <v>1</v>
      </c>
      <c r="L323" s="52">
        <f>IF(Table2[[#This Row],[Order Priority]]=Introduction!$B$45,1,0)</f>
        <v>0</v>
      </c>
      <c r="M323" s="52">
        <f>IF(Table2[[#This Row],[Ship Mode]]=Introduction!$C$42,1,0)</f>
        <v>0</v>
      </c>
      <c r="N323" s="51">
        <f>IF(Table2[[#This Row],[Ship Mode]]=Introduction!$C$44,1,0)</f>
        <v>1</v>
      </c>
      <c r="O323" s="51">
        <f>IF(Table2[[#This Row],[Customer Segment]]=Introduction!$D$45,1,0)</f>
        <v>0</v>
      </c>
      <c r="P323" s="51">
        <f>IF(Table2[[#This Row],[Customer Segment]]=Introduction!$D$42,1,0)</f>
        <v>0</v>
      </c>
      <c r="Q323" s="51">
        <f>IF(Table2[[#This Row],[Customer Segment]]=Introduction!$D$44,1,0)</f>
        <v>0</v>
      </c>
      <c r="R323" s="41">
        <v>68.72</v>
      </c>
      <c r="S3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-467.06166323860077</v>
      </c>
    </row>
    <row r="324" spans="1:19" customFormat="1" x14ac:dyDescent="0.2">
      <c r="A324" s="1" t="s">
        <v>92</v>
      </c>
      <c r="B324" s="1" t="s">
        <v>14</v>
      </c>
      <c r="C324" s="1" t="s">
        <v>3</v>
      </c>
      <c r="D324" s="47">
        <v>0.08</v>
      </c>
      <c r="E324" s="47">
        <v>2.94</v>
      </c>
      <c r="F324" s="47">
        <v>0.96</v>
      </c>
      <c r="G324" s="47">
        <v>0.57999999999999996</v>
      </c>
      <c r="H324" s="47">
        <v>-1.18</v>
      </c>
      <c r="I324" s="52">
        <f>IF(Table2[[#This Row],[Order Priority]]=Introduction!$B$42,1,0)</f>
        <v>0</v>
      </c>
      <c r="J324" s="52">
        <f>IF(Table2[[#This Row],[Order Priority]]=Introduction!$B$43,1,0)</f>
        <v>0</v>
      </c>
      <c r="K324" s="52">
        <f>IF(Table2[[#This Row],[Order Priority]]=Introduction!$B$44,1,0)</f>
        <v>0</v>
      </c>
      <c r="L324" s="52">
        <f>IF(Table2[[#This Row],[Order Priority]]=Introduction!$B$45,1,0)</f>
        <v>1</v>
      </c>
      <c r="M324" s="52">
        <f>IF(Table2[[#This Row],[Ship Mode]]=Introduction!$C$42,1,0)</f>
        <v>0</v>
      </c>
      <c r="N324" s="51">
        <f>IF(Table2[[#This Row],[Ship Mode]]=Introduction!$C$44,1,0)</f>
        <v>1</v>
      </c>
      <c r="O324" s="51">
        <f>IF(Table2[[#This Row],[Customer Segment]]=Introduction!$D$45,1,0)</f>
        <v>1</v>
      </c>
      <c r="P324" s="51">
        <f>IF(Table2[[#This Row],[Customer Segment]]=Introduction!$D$42,1,0)</f>
        <v>0</v>
      </c>
      <c r="Q324" s="51">
        <f>IF(Table2[[#This Row],[Customer Segment]]=Introduction!$D$44,1,0)</f>
        <v>0</v>
      </c>
      <c r="R324" s="44">
        <v>25.35</v>
      </c>
      <c r="S3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104.45323596319129</v>
      </c>
    </row>
    <row r="325" spans="1:19" customFormat="1" x14ac:dyDescent="0.2">
      <c r="A325" s="1" t="s">
        <v>92</v>
      </c>
      <c r="B325" s="1" t="s">
        <v>14</v>
      </c>
      <c r="C325" s="1" t="s">
        <v>15</v>
      </c>
      <c r="D325" s="49">
        <v>0.02</v>
      </c>
      <c r="E325" s="49">
        <v>110.99</v>
      </c>
      <c r="F325" s="49">
        <v>2.5</v>
      </c>
      <c r="G325" s="49">
        <v>0.56999999999999995</v>
      </c>
      <c r="H325" s="49">
        <v>-39.808999999999997</v>
      </c>
      <c r="I325" s="52">
        <f>IF(Table2[[#This Row],[Order Priority]]=Introduction!$B$42,1,0)</f>
        <v>0</v>
      </c>
      <c r="J325" s="52">
        <f>IF(Table2[[#This Row],[Order Priority]]=Introduction!$B$43,1,0)</f>
        <v>0</v>
      </c>
      <c r="K325" s="52">
        <f>IF(Table2[[#This Row],[Order Priority]]=Introduction!$B$44,1,0)</f>
        <v>0</v>
      </c>
      <c r="L325" s="52">
        <f>IF(Table2[[#This Row],[Order Priority]]=Introduction!$B$45,1,0)</f>
        <v>1</v>
      </c>
      <c r="M325" s="52">
        <f>IF(Table2[[#This Row],[Ship Mode]]=Introduction!$C$42,1,0)</f>
        <v>0</v>
      </c>
      <c r="N325" s="51">
        <f>IF(Table2[[#This Row],[Ship Mode]]=Introduction!$C$44,1,0)</f>
        <v>1</v>
      </c>
      <c r="O325" s="51">
        <f>IF(Table2[[#This Row],[Customer Segment]]=Introduction!$D$45,1,0)</f>
        <v>0</v>
      </c>
      <c r="P325" s="51">
        <f>IF(Table2[[#This Row],[Customer Segment]]=Introduction!$D$42,1,0)</f>
        <v>1</v>
      </c>
      <c r="Q325" s="51">
        <f>IF(Table2[[#This Row],[Customer Segment]]=Introduction!$D$44,1,0)</f>
        <v>0</v>
      </c>
      <c r="R325" s="41">
        <v>94.3</v>
      </c>
      <c r="S3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457.43971255474167</v>
      </c>
    </row>
    <row r="326" spans="1:19" customFormat="1" x14ac:dyDescent="0.2">
      <c r="A326" s="1" t="s">
        <v>46</v>
      </c>
      <c r="B326" s="1" t="s">
        <v>14</v>
      </c>
      <c r="C326" s="1" t="s">
        <v>3</v>
      </c>
      <c r="D326" s="47">
        <v>0.02</v>
      </c>
      <c r="E326" s="47">
        <v>1.74</v>
      </c>
      <c r="F326" s="47">
        <v>4.08</v>
      </c>
      <c r="G326" s="47">
        <v>0.53</v>
      </c>
      <c r="H326" s="47">
        <v>-37.39</v>
      </c>
      <c r="I326" s="52">
        <f>IF(Table2[[#This Row],[Order Priority]]=Introduction!$B$42,1,0)</f>
        <v>0</v>
      </c>
      <c r="J326" s="52">
        <f>IF(Table2[[#This Row],[Order Priority]]=Introduction!$B$43,1,0)</f>
        <v>0</v>
      </c>
      <c r="K326" s="52">
        <f>IF(Table2[[#This Row],[Order Priority]]=Introduction!$B$44,1,0)</f>
        <v>0</v>
      </c>
      <c r="L326" s="52">
        <f>IF(Table2[[#This Row],[Order Priority]]=Introduction!$B$45,1,0)</f>
        <v>0</v>
      </c>
      <c r="M326" s="52">
        <f>IF(Table2[[#This Row],[Ship Mode]]=Introduction!$C$42,1,0)</f>
        <v>0</v>
      </c>
      <c r="N326" s="51">
        <f>IF(Table2[[#This Row],[Ship Mode]]=Introduction!$C$44,1,0)</f>
        <v>1</v>
      </c>
      <c r="O326" s="51">
        <f>IF(Table2[[#This Row],[Customer Segment]]=Introduction!$D$45,1,0)</f>
        <v>1</v>
      </c>
      <c r="P326" s="51">
        <f>IF(Table2[[#This Row],[Customer Segment]]=Introduction!$D$42,1,0)</f>
        <v>0</v>
      </c>
      <c r="Q326" s="51">
        <f>IF(Table2[[#This Row],[Customer Segment]]=Introduction!$D$44,1,0)</f>
        <v>0</v>
      </c>
      <c r="R326" s="44">
        <v>10.23</v>
      </c>
      <c r="S3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336.20544511007552</v>
      </c>
    </row>
    <row r="327" spans="1:19" customFormat="1" x14ac:dyDescent="0.2">
      <c r="A327" s="1" t="s">
        <v>46</v>
      </c>
      <c r="B327" s="1" t="s">
        <v>14</v>
      </c>
      <c r="C327" s="1" t="s">
        <v>3</v>
      </c>
      <c r="D327" s="49">
        <v>0.02</v>
      </c>
      <c r="E327" s="49">
        <v>12.53</v>
      </c>
      <c r="F327" s="49">
        <v>0.49</v>
      </c>
      <c r="G327" s="49">
        <v>0.38</v>
      </c>
      <c r="H327" s="49">
        <v>263.39999999999998</v>
      </c>
      <c r="I327" s="52">
        <f>IF(Table2[[#This Row],[Order Priority]]=Introduction!$B$42,1,0)</f>
        <v>0</v>
      </c>
      <c r="J327" s="52">
        <f>IF(Table2[[#This Row],[Order Priority]]=Introduction!$B$43,1,0)</f>
        <v>0</v>
      </c>
      <c r="K327" s="52">
        <f>IF(Table2[[#This Row],[Order Priority]]=Introduction!$B$44,1,0)</f>
        <v>0</v>
      </c>
      <c r="L327" s="52">
        <f>IF(Table2[[#This Row],[Order Priority]]=Introduction!$B$45,1,0)</f>
        <v>0</v>
      </c>
      <c r="M327" s="52">
        <f>IF(Table2[[#This Row],[Ship Mode]]=Introduction!$C$42,1,0)</f>
        <v>0</v>
      </c>
      <c r="N327" s="51">
        <f>IF(Table2[[#This Row],[Ship Mode]]=Introduction!$C$44,1,0)</f>
        <v>1</v>
      </c>
      <c r="O327" s="51">
        <f>IF(Table2[[#This Row],[Customer Segment]]=Introduction!$D$45,1,0)</f>
        <v>1</v>
      </c>
      <c r="P327" s="51">
        <f>IF(Table2[[#This Row],[Customer Segment]]=Introduction!$D$42,1,0)</f>
        <v>0</v>
      </c>
      <c r="Q327" s="51">
        <f>IF(Table2[[#This Row],[Customer Segment]]=Introduction!$D$44,1,0)</f>
        <v>0</v>
      </c>
      <c r="R327" s="41">
        <v>594.44000000000005</v>
      </c>
      <c r="S3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454.12627839061764</v>
      </c>
    </row>
    <row r="328" spans="1:19" customFormat="1" x14ac:dyDescent="0.2">
      <c r="A328" s="1" t="s">
        <v>46</v>
      </c>
      <c r="B328" s="1" t="s">
        <v>63</v>
      </c>
      <c r="C328" s="1" t="s">
        <v>3</v>
      </c>
      <c r="D328" s="47">
        <v>7.0000000000000007E-2</v>
      </c>
      <c r="E328" s="47">
        <v>5.18</v>
      </c>
      <c r="F328" s="47">
        <v>2.04</v>
      </c>
      <c r="G328" s="47">
        <v>0.36</v>
      </c>
      <c r="H328" s="47">
        <v>37.31</v>
      </c>
      <c r="I328" s="52">
        <f>IF(Table2[[#This Row],[Order Priority]]=Introduction!$B$42,1,0)</f>
        <v>0</v>
      </c>
      <c r="J328" s="52">
        <f>IF(Table2[[#This Row],[Order Priority]]=Introduction!$B$43,1,0)</f>
        <v>0</v>
      </c>
      <c r="K328" s="52">
        <f>IF(Table2[[#This Row],[Order Priority]]=Introduction!$B$44,1,0)</f>
        <v>0</v>
      </c>
      <c r="L328" s="52">
        <f>IF(Table2[[#This Row],[Order Priority]]=Introduction!$B$45,1,0)</f>
        <v>0</v>
      </c>
      <c r="M328" s="52">
        <f>IF(Table2[[#This Row],[Ship Mode]]=Introduction!$C$42,1,0)</f>
        <v>0</v>
      </c>
      <c r="N328" s="51">
        <f>IF(Table2[[#This Row],[Ship Mode]]=Introduction!$C$44,1,0)</f>
        <v>0</v>
      </c>
      <c r="O328" s="51">
        <f>IF(Table2[[#This Row],[Customer Segment]]=Introduction!$D$45,1,0)</f>
        <v>1</v>
      </c>
      <c r="P328" s="51">
        <f>IF(Table2[[#This Row],[Customer Segment]]=Introduction!$D$42,1,0)</f>
        <v>0</v>
      </c>
      <c r="Q328" s="51">
        <f>IF(Table2[[#This Row],[Customer Segment]]=Introduction!$D$44,1,0)</f>
        <v>0</v>
      </c>
      <c r="R328" s="44">
        <v>228.5</v>
      </c>
      <c r="S3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29" spans="1:19" customFormat="1" x14ac:dyDescent="0.2">
      <c r="A329" s="1" t="s">
        <v>46</v>
      </c>
      <c r="B329" s="1" t="s">
        <v>14</v>
      </c>
      <c r="C329" s="1" t="s">
        <v>3</v>
      </c>
      <c r="D329" s="49">
        <v>0.02</v>
      </c>
      <c r="E329" s="49">
        <v>12.53</v>
      </c>
      <c r="F329" s="49">
        <v>0.49</v>
      </c>
      <c r="G329" s="49">
        <v>0.38</v>
      </c>
      <c r="H329" s="49">
        <v>104.7213</v>
      </c>
      <c r="I329" s="52">
        <f>IF(Table2[[#This Row],[Order Priority]]=Introduction!$B$42,1,0)</f>
        <v>0</v>
      </c>
      <c r="J329" s="52">
        <f>IF(Table2[[#This Row],[Order Priority]]=Introduction!$B$43,1,0)</f>
        <v>0</v>
      </c>
      <c r="K329" s="52">
        <f>IF(Table2[[#This Row],[Order Priority]]=Introduction!$B$44,1,0)</f>
        <v>0</v>
      </c>
      <c r="L329" s="52">
        <f>IF(Table2[[#This Row],[Order Priority]]=Introduction!$B$45,1,0)</f>
        <v>0</v>
      </c>
      <c r="M329" s="52">
        <f>IF(Table2[[#This Row],[Ship Mode]]=Introduction!$C$42,1,0)</f>
        <v>0</v>
      </c>
      <c r="N329" s="51">
        <f>IF(Table2[[#This Row],[Ship Mode]]=Introduction!$C$44,1,0)</f>
        <v>1</v>
      </c>
      <c r="O329" s="51">
        <f>IF(Table2[[#This Row],[Customer Segment]]=Introduction!$D$45,1,0)</f>
        <v>1</v>
      </c>
      <c r="P329" s="51">
        <f>IF(Table2[[#This Row],[Customer Segment]]=Introduction!$D$42,1,0)</f>
        <v>0</v>
      </c>
      <c r="Q329" s="51">
        <f>IF(Table2[[#This Row],[Customer Segment]]=Introduction!$D$44,1,0)</f>
        <v>0</v>
      </c>
      <c r="R329" s="41">
        <v>151.77000000000001</v>
      </c>
      <c r="S3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291.63520799642322</v>
      </c>
    </row>
    <row r="330" spans="1:19" customFormat="1" x14ac:dyDescent="0.2">
      <c r="A330" s="1" t="s">
        <v>46</v>
      </c>
      <c r="B330" s="1" t="s">
        <v>63</v>
      </c>
      <c r="C330" s="1" t="s">
        <v>3</v>
      </c>
      <c r="D330" s="47">
        <v>7.0000000000000007E-2</v>
      </c>
      <c r="E330" s="47">
        <v>5.18</v>
      </c>
      <c r="F330" s="47">
        <v>2.04</v>
      </c>
      <c r="G330" s="47">
        <v>0.36</v>
      </c>
      <c r="H330" s="47">
        <v>37.31</v>
      </c>
      <c r="I330" s="52">
        <f>IF(Table2[[#This Row],[Order Priority]]=Introduction!$B$42,1,0)</f>
        <v>0</v>
      </c>
      <c r="J330" s="52">
        <f>IF(Table2[[#This Row],[Order Priority]]=Introduction!$B$43,1,0)</f>
        <v>0</v>
      </c>
      <c r="K330" s="52">
        <f>IF(Table2[[#This Row],[Order Priority]]=Introduction!$B$44,1,0)</f>
        <v>0</v>
      </c>
      <c r="L330" s="52">
        <f>IF(Table2[[#This Row],[Order Priority]]=Introduction!$B$45,1,0)</f>
        <v>0</v>
      </c>
      <c r="M330" s="52">
        <f>IF(Table2[[#This Row],[Ship Mode]]=Introduction!$C$42,1,0)</f>
        <v>0</v>
      </c>
      <c r="N330" s="51">
        <f>IF(Table2[[#This Row],[Ship Mode]]=Introduction!$C$44,1,0)</f>
        <v>0</v>
      </c>
      <c r="O330" s="51">
        <f>IF(Table2[[#This Row],[Customer Segment]]=Introduction!$D$45,1,0)</f>
        <v>1</v>
      </c>
      <c r="P330" s="51">
        <f>IF(Table2[[#This Row],[Customer Segment]]=Introduction!$D$42,1,0)</f>
        <v>0</v>
      </c>
      <c r="Q330" s="51">
        <f>IF(Table2[[#This Row],[Customer Segment]]=Introduction!$D$44,1,0)</f>
        <v>0</v>
      </c>
      <c r="R330" s="44">
        <v>57.13</v>
      </c>
      <c r="S3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110.53493857399899</v>
      </c>
    </row>
    <row r="331" spans="1:19" customFormat="1" x14ac:dyDescent="0.2">
      <c r="A331" s="1" t="s">
        <v>46</v>
      </c>
      <c r="B331" s="1" t="s">
        <v>63</v>
      </c>
      <c r="C331" s="1" t="s">
        <v>47</v>
      </c>
      <c r="D331" s="49">
        <v>0.1</v>
      </c>
      <c r="E331" s="49">
        <v>110.99</v>
      </c>
      <c r="F331" s="49">
        <v>8.99</v>
      </c>
      <c r="G331" s="49">
        <v>0.56999999999999995</v>
      </c>
      <c r="H331" s="49">
        <v>3285.48</v>
      </c>
      <c r="I331" s="52">
        <f>IF(Table2[[#This Row],[Order Priority]]=Introduction!$B$42,1,0)</f>
        <v>0</v>
      </c>
      <c r="J331" s="52">
        <f>IF(Table2[[#This Row],[Order Priority]]=Introduction!$B$43,1,0)</f>
        <v>0</v>
      </c>
      <c r="K331" s="52">
        <f>IF(Table2[[#This Row],[Order Priority]]=Introduction!$B$44,1,0)</f>
        <v>0</v>
      </c>
      <c r="L331" s="52">
        <f>IF(Table2[[#This Row],[Order Priority]]=Introduction!$B$45,1,0)</f>
        <v>0</v>
      </c>
      <c r="M331" s="52">
        <f>IF(Table2[[#This Row],[Ship Mode]]=Introduction!$C$42,1,0)</f>
        <v>0</v>
      </c>
      <c r="N331" s="51">
        <f>IF(Table2[[#This Row],[Ship Mode]]=Introduction!$C$44,1,0)</f>
        <v>0</v>
      </c>
      <c r="O331" s="51">
        <f>IF(Table2[[#This Row],[Customer Segment]]=Introduction!$D$45,1,0)</f>
        <v>0</v>
      </c>
      <c r="P331" s="51">
        <f>IF(Table2[[#This Row],[Customer Segment]]=Introduction!$D$42,1,0)</f>
        <v>0</v>
      </c>
      <c r="Q331" s="51">
        <f>IF(Table2[[#This Row],[Customer Segment]]=Introduction!$D$44,1,0)</f>
        <v>1</v>
      </c>
      <c r="R331" s="41">
        <v>627.78</v>
      </c>
      <c r="S3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4154.5584850853975</v>
      </c>
    </row>
    <row r="332" spans="1:19" customFormat="1" x14ac:dyDescent="0.2">
      <c r="A332" s="1" t="s">
        <v>46</v>
      </c>
      <c r="B332" s="1" t="s">
        <v>14</v>
      </c>
      <c r="C332" s="1" t="s">
        <v>47</v>
      </c>
      <c r="D332" s="47">
        <v>0.08</v>
      </c>
      <c r="E332" s="47">
        <v>205.99</v>
      </c>
      <c r="F332" s="47">
        <v>2.5</v>
      </c>
      <c r="G332" s="47">
        <v>0.59</v>
      </c>
      <c r="H332" s="47">
        <v>997.38144</v>
      </c>
      <c r="I332" s="52">
        <f>IF(Table2[[#This Row],[Order Priority]]=Introduction!$B$42,1,0)</f>
        <v>0</v>
      </c>
      <c r="J332" s="52">
        <f>IF(Table2[[#This Row],[Order Priority]]=Introduction!$B$43,1,0)</f>
        <v>0</v>
      </c>
      <c r="K332" s="52">
        <f>IF(Table2[[#This Row],[Order Priority]]=Introduction!$B$44,1,0)</f>
        <v>0</v>
      </c>
      <c r="L332" s="52">
        <f>IF(Table2[[#This Row],[Order Priority]]=Introduction!$B$45,1,0)</f>
        <v>0</v>
      </c>
      <c r="M332" s="52">
        <f>IF(Table2[[#This Row],[Ship Mode]]=Introduction!$C$42,1,0)</f>
        <v>0</v>
      </c>
      <c r="N332" s="51">
        <f>IF(Table2[[#This Row],[Ship Mode]]=Introduction!$C$44,1,0)</f>
        <v>1</v>
      </c>
      <c r="O332" s="51">
        <f>IF(Table2[[#This Row],[Customer Segment]]=Introduction!$D$45,1,0)</f>
        <v>0</v>
      </c>
      <c r="P332" s="51">
        <f>IF(Table2[[#This Row],[Customer Segment]]=Introduction!$D$42,1,0)</f>
        <v>0</v>
      </c>
      <c r="Q332" s="51">
        <f>IF(Table2[[#This Row],[Customer Segment]]=Introduction!$D$44,1,0)</f>
        <v>1</v>
      </c>
      <c r="R332" s="44">
        <v>1610.84</v>
      </c>
      <c r="S3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2041.815377858662</v>
      </c>
    </row>
    <row r="333" spans="1:19" customFormat="1" x14ac:dyDescent="0.2">
      <c r="A333" s="1" t="s">
        <v>1</v>
      </c>
      <c r="B333" s="1" t="s">
        <v>2</v>
      </c>
      <c r="C333" s="1" t="s">
        <v>70</v>
      </c>
      <c r="D333" s="49">
        <v>7.0000000000000007E-2</v>
      </c>
      <c r="E333" s="49">
        <v>3502.14</v>
      </c>
      <c r="F333" s="49">
        <v>8.73</v>
      </c>
      <c r="G333" s="49">
        <v>0.56999999999999995</v>
      </c>
      <c r="H333" s="49">
        <v>-6923.5991999999997</v>
      </c>
      <c r="I333" s="52">
        <f>IF(Table2[[#This Row],[Order Priority]]=Introduction!$B$42,1,0)</f>
        <v>1</v>
      </c>
      <c r="J333" s="52">
        <f>IF(Table2[[#This Row],[Order Priority]]=Introduction!$B$43,1,0)</f>
        <v>0</v>
      </c>
      <c r="K333" s="52">
        <f>IF(Table2[[#This Row],[Order Priority]]=Introduction!$B$44,1,0)</f>
        <v>0</v>
      </c>
      <c r="L333" s="52">
        <f>IF(Table2[[#This Row],[Order Priority]]=Introduction!$B$45,1,0)</f>
        <v>0</v>
      </c>
      <c r="M333" s="52">
        <f>IF(Table2[[#This Row],[Ship Mode]]=Introduction!$C$42,1,0)</f>
        <v>1</v>
      </c>
      <c r="N333" s="51">
        <f>IF(Table2[[#This Row],[Ship Mode]]=Introduction!$C$44,1,0)</f>
        <v>0</v>
      </c>
      <c r="O333" s="51">
        <f>IF(Table2[[#This Row],[Customer Segment]]=Introduction!$D$45,1,0)</f>
        <v>0</v>
      </c>
      <c r="P333" s="51">
        <f>IF(Table2[[#This Row],[Customer Segment]]=Introduction!$D$42,1,0)</f>
        <v>0</v>
      </c>
      <c r="Q333" s="51">
        <f>IF(Table2[[#This Row],[Customer Segment]]=Introduction!$D$44,1,0)</f>
        <v>0</v>
      </c>
      <c r="R333" s="41">
        <v>3267.55</v>
      </c>
      <c r="S3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4675.0973192454449</v>
      </c>
    </row>
    <row r="334" spans="1:19" customFormat="1" x14ac:dyDescent="0.2">
      <c r="A334" s="1" t="s">
        <v>1</v>
      </c>
      <c r="B334" s="1" t="s">
        <v>2</v>
      </c>
      <c r="C334" s="1" t="s">
        <v>70</v>
      </c>
      <c r="D334" s="47">
        <v>0</v>
      </c>
      <c r="E334" s="47">
        <v>122.99</v>
      </c>
      <c r="F334" s="47">
        <v>70.2</v>
      </c>
      <c r="G334" s="47">
        <v>0.74</v>
      </c>
      <c r="H334" s="47">
        <v>-1764.29</v>
      </c>
      <c r="I334" s="52">
        <f>IF(Table2[[#This Row],[Order Priority]]=Introduction!$B$42,1,0)</f>
        <v>1</v>
      </c>
      <c r="J334" s="52">
        <f>IF(Table2[[#This Row],[Order Priority]]=Introduction!$B$43,1,0)</f>
        <v>0</v>
      </c>
      <c r="K334" s="52">
        <f>IF(Table2[[#This Row],[Order Priority]]=Introduction!$B$44,1,0)</f>
        <v>0</v>
      </c>
      <c r="L334" s="52">
        <f>IF(Table2[[#This Row],[Order Priority]]=Introduction!$B$45,1,0)</f>
        <v>0</v>
      </c>
      <c r="M334" s="52">
        <f>IF(Table2[[#This Row],[Ship Mode]]=Introduction!$C$42,1,0)</f>
        <v>1</v>
      </c>
      <c r="N334" s="51">
        <f>IF(Table2[[#This Row],[Ship Mode]]=Introduction!$C$44,1,0)</f>
        <v>0</v>
      </c>
      <c r="O334" s="51">
        <f>IF(Table2[[#This Row],[Customer Segment]]=Introduction!$D$45,1,0)</f>
        <v>0</v>
      </c>
      <c r="P334" s="51">
        <f>IF(Table2[[#This Row],[Customer Segment]]=Introduction!$D$42,1,0)</f>
        <v>0</v>
      </c>
      <c r="Q334" s="51">
        <f>IF(Table2[[#This Row],[Customer Segment]]=Introduction!$D$44,1,0)</f>
        <v>0</v>
      </c>
      <c r="R334" s="44">
        <v>1794.88</v>
      </c>
      <c r="S3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1257.4428472341153</v>
      </c>
    </row>
    <row r="335" spans="1:19" customFormat="1" x14ac:dyDescent="0.2">
      <c r="A335" s="1" t="s">
        <v>1</v>
      </c>
      <c r="B335" s="1" t="s">
        <v>63</v>
      </c>
      <c r="C335" s="1" t="s">
        <v>70</v>
      </c>
      <c r="D335" s="49">
        <v>0.01</v>
      </c>
      <c r="E335" s="49">
        <v>60.97</v>
      </c>
      <c r="F335" s="49">
        <v>4.5</v>
      </c>
      <c r="G335" s="49">
        <v>0.56000000000000005</v>
      </c>
      <c r="H335" s="49">
        <v>527.87760000000003</v>
      </c>
      <c r="I335" s="52">
        <f>IF(Table2[[#This Row],[Order Priority]]=Introduction!$B$42,1,0)</f>
        <v>1</v>
      </c>
      <c r="J335" s="52">
        <f>IF(Table2[[#This Row],[Order Priority]]=Introduction!$B$43,1,0)</f>
        <v>0</v>
      </c>
      <c r="K335" s="52">
        <f>IF(Table2[[#This Row],[Order Priority]]=Introduction!$B$44,1,0)</f>
        <v>0</v>
      </c>
      <c r="L335" s="52">
        <f>IF(Table2[[#This Row],[Order Priority]]=Introduction!$B$45,1,0)</f>
        <v>0</v>
      </c>
      <c r="M335" s="52">
        <f>IF(Table2[[#This Row],[Ship Mode]]=Introduction!$C$42,1,0)</f>
        <v>0</v>
      </c>
      <c r="N335" s="51">
        <f>IF(Table2[[#This Row],[Ship Mode]]=Introduction!$C$44,1,0)</f>
        <v>0</v>
      </c>
      <c r="O335" s="51">
        <f>IF(Table2[[#This Row],[Customer Segment]]=Introduction!$D$45,1,0)</f>
        <v>0</v>
      </c>
      <c r="P335" s="51">
        <f>IF(Table2[[#This Row],[Customer Segment]]=Introduction!$D$42,1,0)</f>
        <v>0</v>
      </c>
      <c r="Q335" s="51">
        <f>IF(Table2[[#This Row],[Customer Segment]]=Introduction!$D$44,1,0)</f>
        <v>0</v>
      </c>
      <c r="R335" s="41">
        <v>765.04</v>
      </c>
      <c r="S3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1159.5871493447628</v>
      </c>
    </row>
    <row r="336" spans="1:19" customFormat="1" x14ac:dyDescent="0.2">
      <c r="A336" s="1" t="s">
        <v>13</v>
      </c>
      <c r="B336" s="1" t="s">
        <v>14</v>
      </c>
      <c r="C336" s="1" t="s">
        <v>70</v>
      </c>
      <c r="D336" s="47">
        <v>0.06</v>
      </c>
      <c r="E336" s="47">
        <v>55.48</v>
      </c>
      <c r="F336" s="47">
        <v>14.3</v>
      </c>
      <c r="G336" s="47">
        <v>0.37</v>
      </c>
      <c r="H336" s="47">
        <v>-28.296800000000001</v>
      </c>
      <c r="I336" s="52">
        <f>IF(Table2[[#This Row],[Order Priority]]=Introduction!$B$42,1,0)</f>
        <v>0</v>
      </c>
      <c r="J336" s="52">
        <f>IF(Table2[[#This Row],[Order Priority]]=Introduction!$B$43,1,0)</f>
        <v>1</v>
      </c>
      <c r="K336" s="52">
        <f>IF(Table2[[#This Row],[Order Priority]]=Introduction!$B$44,1,0)</f>
        <v>0</v>
      </c>
      <c r="L336" s="52">
        <f>IF(Table2[[#This Row],[Order Priority]]=Introduction!$B$45,1,0)</f>
        <v>0</v>
      </c>
      <c r="M336" s="52">
        <f>IF(Table2[[#This Row],[Ship Mode]]=Introduction!$C$42,1,0)</f>
        <v>0</v>
      </c>
      <c r="N336" s="51">
        <f>IF(Table2[[#This Row],[Ship Mode]]=Introduction!$C$44,1,0)</f>
        <v>1</v>
      </c>
      <c r="O336" s="51">
        <f>IF(Table2[[#This Row],[Customer Segment]]=Introduction!$D$45,1,0)</f>
        <v>0</v>
      </c>
      <c r="P336" s="51">
        <f>IF(Table2[[#This Row],[Customer Segment]]=Introduction!$D$42,1,0)</f>
        <v>0</v>
      </c>
      <c r="Q336" s="51">
        <f>IF(Table2[[#This Row],[Customer Segment]]=Introduction!$D$44,1,0)</f>
        <v>0</v>
      </c>
      <c r="R336" s="44">
        <v>67.489999999999995</v>
      </c>
      <c r="S3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442.46402756628834</v>
      </c>
    </row>
    <row r="337" spans="1:19" customFormat="1" x14ac:dyDescent="0.2">
      <c r="A337" s="1" t="s">
        <v>13</v>
      </c>
      <c r="B337" s="1" t="s">
        <v>14</v>
      </c>
      <c r="C337" s="1" t="s">
        <v>70</v>
      </c>
      <c r="D337" s="49">
        <v>0.02</v>
      </c>
      <c r="E337" s="49">
        <v>1.68</v>
      </c>
      <c r="F337" s="49">
        <v>1.57</v>
      </c>
      <c r="G337" s="49">
        <v>0.59</v>
      </c>
      <c r="H337" s="49">
        <v>-5.3071999999999999</v>
      </c>
      <c r="I337" s="52">
        <f>IF(Table2[[#This Row],[Order Priority]]=Introduction!$B$42,1,0)</f>
        <v>0</v>
      </c>
      <c r="J337" s="52">
        <f>IF(Table2[[#This Row],[Order Priority]]=Introduction!$B$43,1,0)</f>
        <v>1</v>
      </c>
      <c r="K337" s="52">
        <f>IF(Table2[[#This Row],[Order Priority]]=Introduction!$B$44,1,0)</f>
        <v>0</v>
      </c>
      <c r="L337" s="52">
        <f>IF(Table2[[#This Row],[Order Priority]]=Introduction!$B$45,1,0)</f>
        <v>0</v>
      </c>
      <c r="M337" s="52">
        <f>IF(Table2[[#This Row],[Ship Mode]]=Introduction!$C$42,1,0)</f>
        <v>0</v>
      </c>
      <c r="N337" s="51">
        <f>IF(Table2[[#This Row],[Ship Mode]]=Introduction!$C$44,1,0)</f>
        <v>1</v>
      </c>
      <c r="O337" s="51">
        <f>IF(Table2[[#This Row],[Customer Segment]]=Introduction!$D$45,1,0)</f>
        <v>0</v>
      </c>
      <c r="P337" s="51">
        <f>IF(Table2[[#This Row],[Customer Segment]]=Introduction!$D$42,1,0)</f>
        <v>0</v>
      </c>
      <c r="Q337" s="51">
        <f>IF(Table2[[#This Row],[Customer Segment]]=Introduction!$D$44,1,0)</f>
        <v>0</v>
      </c>
      <c r="R337" s="41">
        <v>2.25</v>
      </c>
      <c r="S3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154.88626564652284</v>
      </c>
    </row>
    <row r="338" spans="1:19" customFormat="1" x14ac:dyDescent="0.2">
      <c r="A338" s="1" t="s">
        <v>23</v>
      </c>
      <c r="B338" s="1" t="s">
        <v>14</v>
      </c>
      <c r="C338" s="1" t="s">
        <v>70</v>
      </c>
      <c r="D338" s="47">
        <v>0.02</v>
      </c>
      <c r="E338" s="47">
        <v>59.98</v>
      </c>
      <c r="F338" s="47">
        <v>3.99</v>
      </c>
      <c r="G338" s="47">
        <v>0.56999999999999995</v>
      </c>
      <c r="H338" s="47">
        <v>-54.622</v>
      </c>
      <c r="I338" s="52">
        <f>IF(Table2[[#This Row],[Order Priority]]=Introduction!$B$42,1,0)</f>
        <v>0</v>
      </c>
      <c r="J338" s="52">
        <f>IF(Table2[[#This Row],[Order Priority]]=Introduction!$B$43,1,0)</f>
        <v>0</v>
      </c>
      <c r="K338" s="52">
        <f>IF(Table2[[#This Row],[Order Priority]]=Introduction!$B$44,1,0)</f>
        <v>1</v>
      </c>
      <c r="L338" s="52">
        <f>IF(Table2[[#This Row],[Order Priority]]=Introduction!$B$45,1,0)</f>
        <v>0</v>
      </c>
      <c r="M338" s="52">
        <f>IF(Table2[[#This Row],[Ship Mode]]=Introduction!$C$42,1,0)</f>
        <v>0</v>
      </c>
      <c r="N338" s="51">
        <f>IF(Table2[[#This Row],[Ship Mode]]=Introduction!$C$44,1,0)</f>
        <v>1</v>
      </c>
      <c r="O338" s="51">
        <f>IF(Table2[[#This Row],[Customer Segment]]=Introduction!$D$45,1,0)</f>
        <v>0</v>
      </c>
      <c r="P338" s="51">
        <f>IF(Table2[[#This Row],[Customer Segment]]=Introduction!$D$42,1,0)</f>
        <v>0</v>
      </c>
      <c r="Q338" s="51">
        <f>IF(Table2[[#This Row],[Customer Segment]]=Introduction!$D$44,1,0)</f>
        <v>0</v>
      </c>
      <c r="R338" s="44">
        <v>63.48</v>
      </c>
      <c r="S3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419.57110284424061</v>
      </c>
    </row>
    <row r="339" spans="1:19" customFormat="1" x14ac:dyDescent="0.2">
      <c r="A339" s="1" t="s">
        <v>23</v>
      </c>
      <c r="B339" s="1" t="s">
        <v>14</v>
      </c>
      <c r="C339" s="1" t="s">
        <v>70</v>
      </c>
      <c r="D339" s="49">
        <v>0.03</v>
      </c>
      <c r="E339" s="49">
        <v>5.18</v>
      </c>
      <c r="F339" s="49">
        <v>5.74</v>
      </c>
      <c r="G339" s="49">
        <v>0.36</v>
      </c>
      <c r="H339" s="49">
        <v>-126.81417999999999</v>
      </c>
      <c r="I339" s="52">
        <f>IF(Table2[[#This Row],[Order Priority]]=Introduction!$B$42,1,0)</f>
        <v>0</v>
      </c>
      <c r="J339" s="52">
        <f>IF(Table2[[#This Row],[Order Priority]]=Introduction!$B$43,1,0)</f>
        <v>0</v>
      </c>
      <c r="K339" s="52">
        <f>IF(Table2[[#This Row],[Order Priority]]=Introduction!$B$44,1,0)</f>
        <v>1</v>
      </c>
      <c r="L339" s="52">
        <f>IF(Table2[[#This Row],[Order Priority]]=Introduction!$B$45,1,0)</f>
        <v>0</v>
      </c>
      <c r="M339" s="52">
        <f>IF(Table2[[#This Row],[Ship Mode]]=Introduction!$C$42,1,0)</f>
        <v>0</v>
      </c>
      <c r="N339" s="51">
        <f>IF(Table2[[#This Row],[Ship Mode]]=Introduction!$C$44,1,0)</f>
        <v>1</v>
      </c>
      <c r="O339" s="51">
        <f>IF(Table2[[#This Row],[Customer Segment]]=Introduction!$D$45,1,0)</f>
        <v>0</v>
      </c>
      <c r="P339" s="51">
        <f>IF(Table2[[#This Row],[Customer Segment]]=Introduction!$D$42,1,0)</f>
        <v>0</v>
      </c>
      <c r="Q339" s="51">
        <f>IF(Table2[[#This Row],[Customer Segment]]=Introduction!$D$44,1,0)</f>
        <v>0</v>
      </c>
      <c r="R339" s="41">
        <v>47.64</v>
      </c>
      <c r="S3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41.158284083031418</v>
      </c>
    </row>
    <row r="340" spans="1:19" customFormat="1" x14ac:dyDescent="0.2">
      <c r="A340" s="1" t="s">
        <v>92</v>
      </c>
      <c r="B340" s="1" t="s">
        <v>63</v>
      </c>
      <c r="C340" s="1" t="s">
        <v>47</v>
      </c>
      <c r="D340" s="47">
        <v>0</v>
      </c>
      <c r="E340" s="47">
        <v>6.88</v>
      </c>
      <c r="F340" s="47">
        <v>2</v>
      </c>
      <c r="G340" s="47">
        <v>0.39</v>
      </c>
      <c r="H340" s="47">
        <v>34.067999999999998</v>
      </c>
      <c r="I340" s="52">
        <f>IF(Table2[[#This Row],[Order Priority]]=Introduction!$B$42,1,0)</f>
        <v>0</v>
      </c>
      <c r="J340" s="52">
        <f>IF(Table2[[#This Row],[Order Priority]]=Introduction!$B$43,1,0)</f>
        <v>0</v>
      </c>
      <c r="K340" s="52">
        <f>IF(Table2[[#This Row],[Order Priority]]=Introduction!$B$44,1,0)</f>
        <v>0</v>
      </c>
      <c r="L340" s="52">
        <f>IF(Table2[[#This Row],[Order Priority]]=Introduction!$B$45,1,0)</f>
        <v>1</v>
      </c>
      <c r="M340" s="52">
        <f>IF(Table2[[#This Row],[Ship Mode]]=Introduction!$C$42,1,0)</f>
        <v>0</v>
      </c>
      <c r="N340" s="51">
        <f>IF(Table2[[#This Row],[Ship Mode]]=Introduction!$C$44,1,0)</f>
        <v>0</v>
      </c>
      <c r="O340" s="51">
        <f>IF(Table2[[#This Row],[Customer Segment]]=Introduction!$D$45,1,0)</f>
        <v>0</v>
      </c>
      <c r="P340" s="51">
        <f>IF(Table2[[#This Row],[Customer Segment]]=Introduction!$D$42,1,0)</f>
        <v>0</v>
      </c>
      <c r="Q340" s="51">
        <f>IF(Table2[[#This Row],[Customer Segment]]=Introduction!$D$44,1,0)</f>
        <v>1</v>
      </c>
      <c r="R340" s="44">
        <v>267.52999999999997</v>
      </c>
      <c r="S3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33.839731155429092</v>
      </c>
    </row>
    <row r="341" spans="1:19" customFormat="1" x14ac:dyDescent="0.2">
      <c r="A341" s="1" t="s">
        <v>92</v>
      </c>
      <c r="B341" s="1" t="s">
        <v>63</v>
      </c>
      <c r="C341" s="1" t="s">
        <v>47</v>
      </c>
      <c r="D341" s="49">
        <v>0</v>
      </c>
      <c r="E341" s="49">
        <v>6.88</v>
      </c>
      <c r="F341" s="49">
        <v>2</v>
      </c>
      <c r="G341" s="49">
        <v>0.39</v>
      </c>
      <c r="H341" s="49">
        <v>46.147199999999998</v>
      </c>
      <c r="I341" s="52">
        <f>IF(Table2[[#This Row],[Order Priority]]=Introduction!$B$42,1,0)</f>
        <v>0</v>
      </c>
      <c r="J341" s="52">
        <f>IF(Table2[[#This Row],[Order Priority]]=Introduction!$B$43,1,0)</f>
        <v>0</v>
      </c>
      <c r="K341" s="52">
        <f>IF(Table2[[#This Row],[Order Priority]]=Introduction!$B$44,1,0)</f>
        <v>0</v>
      </c>
      <c r="L341" s="52">
        <f>IF(Table2[[#This Row],[Order Priority]]=Introduction!$B$45,1,0)</f>
        <v>1</v>
      </c>
      <c r="M341" s="52">
        <f>IF(Table2[[#This Row],[Ship Mode]]=Introduction!$C$42,1,0)</f>
        <v>0</v>
      </c>
      <c r="N341" s="51">
        <f>IF(Table2[[#This Row],[Ship Mode]]=Introduction!$C$44,1,0)</f>
        <v>0</v>
      </c>
      <c r="O341" s="51">
        <f>IF(Table2[[#This Row],[Customer Segment]]=Introduction!$D$45,1,0)</f>
        <v>0</v>
      </c>
      <c r="P341" s="51">
        <f>IF(Table2[[#This Row],[Customer Segment]]=Introduction!$D$42,1,0)</f>
        <v>0</v>
      </c>
      <c r="Q341" s="51">
        <f>IF(Table2[[#This Row],[Customer Segment]]=Introduction!$D$44,1,0)</f>
        <v>1</v>
      </c>
      <c r="R341" s="41">
        <v>66.88</v>
      </c>
      <c r="S3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46.209142661230146</v>
      </c>
    </row>
    <row r="342" spans="1:19" customFormat="1" x14ac:dyDescent="0.2">
      <c r="A342" s="1" t="s">
        <v>92</v>
      </c>
      <c r="B342" s="1" t="s">
        <v>63</v>
      </c>
      <c r="C342" s="1" t="s">
        <v>47</v>
      </c>
      <c r="D342" s="47">
        <v>0.03</v>
      </c>
      <c r="E342" s="47">
        <v>32.479999999999997</v>
      </c>
      <c r="F342" s="47">
        <v>35</v>
      </c>
      <c r="G342" s="47">
        <v>0.81</v>
      </c>
      <c r="H342" s="47">
        <v>-1116.3348000000001</v>
      </c>
      <c r="I342" s="52">
        <f>IF(Table2[[#This Row],[Order Priority]]=Introduction!$B$42,1,0)</f>
        <v>0</v>
      </c>
      <c r="J342" s="52">
        <f>IF(Table2[[#This Row],[Order Priority]]=Introduction!$B$43,1,0)</f>
        <v>0</v>
      </c>
      <c r="K342" s="52">
        <f>IF(Table2[[#This Row],[Order Priority]]=Introduction!$B$44,1,0)</f>
        <v>0</v>
      </c>
      <c r="L342" s="52">
        <f>IF(Table2[[#This Row],[Order Priority]]=Introduction!$B$45,1,0)</f>
        <v>1</v>
      </c>
      <c r="M342" s="52">
        <f>IF(Table2[[#This Row],[Ship Mode]]=Introduction!$C$42,1,0)</f>
        <v>0</v>
      </c>
      <c r="N342" s="51">
        <f>IF(Table2[[#This Row],[Ship Mode]]=Introduction!$C$44,1,0)</f>
        <v>0</v>
      </c>
      <c r="O342" s="51">
        <f>IF(Table2[[#This Row],[Customer Segment]]=Introduction!$D$45,1,0)</f>
        <v>0</v>
      </c>
      <c r="P342" s="51">
        <f>IF(Table2[[#This Row],[Customer Segment]]=Introduction!$D$42,1,0)</f>
        <v>0</v>
      </c>
      <c r="Q342" s="51">
        <f>IF(Table2[[#This Row],[Customer Segment]]=Introduction!$D$44,1,0)</f>
        <v>1</v>
      </c>
      <c r="R342" s="44">
        <v>274.91000000000003</v>
      </c>
      <c r="S3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177.37741157147167</v>
      </c>
    </row>
    <row r="343" spans="1:19" customFormat="1" x14ac:dyDescent="0.2">
      <c r="A343" s="1" t="s">
        <v>1</v>
      </c>
      <c r="B343" s="1" t="s">
        <v>14</v>
      </c>
      <c r="C343" s="1" t="s">
        <v>15</v>
      </c>
      <c r="D343" s="49">
        <v>0.09</v>
      </c>
      <c r="E343" s="49">
        <v>95.99</v>
      </c>
      <c r="F343" s="49">
        <v>4.9000000000000004</v>
      </c>
      <c r="G343" s="49">
        <v>0.56000000000000005</v>
      </c>
      <c r="H343" s="49">
        <v>34.302</v>
      </c>
      <c r="I343" s="52">
        <f>IF(Table2[[#This Row],[Order Priority]]=Introduction!$B$42,1,0)</f>
        <v>1</v>
      </c>
      <c r="J343" s="52">
        <f>IF(Table2[[#This Row],[Order Priority]]=Introduction!$B$43,1,0)</f>
        <v>0</v>
      </c>
      <c r="K343" s="52">
        <f>IF(Table2[[#This Row],[Order Priority]]=Introduction!$B$44,1,0)</f>
        <v>0</v>
      </c>
      <c r="L343" s="52">
        <f>IF(Table2[[#This Row],[Order Priority]]=Introduction!$B$45,1,0)</f>
        <v>0</v>
      </c>
      <c r="M343" s="52">
        <f>IF(Table2[[#This Row],[Ship Mode]]=Introduction!$C$42,1,0)</f>
        <v>0</v>
      </c>
      <c r="N343" s="51">
        <f>IF(Table2[[#This Row],[Ship Mode]]=Introduction!$C$44,1,0)</f>
        <v>1</v>
      </c>
      <c r="O343" s="51">
        <f>IF(Table2[[#This Row],[Customer Segment]]=Introduction!$D$45,1,0)</f>
        <v>0</v>
      </c>
      <c r="P343" s="51">
        <f>IF(Table2[[#This Row],[Customer Segment]]=Introduction!$D$42,1,0)</f>
        <v>1</v>
      </c>
      <c r="Q343" s="51">
        <f>IF(Table2[[#This Row],[Customer Segment]]=Introduction!$D$44,1,0)</f>
        <v>0</v>
      </c>
      <c r="R343" s="41">
        <v>320.75</v>
      </c>
      <c r="S3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775.34561908774651</v>
      </c>
    </row>
    <row r="344" spans="1:19" customFormat="1" x14ac:dyDescent="0.2">
      <c r="A344" s="1" t="s">
        <v>1</v>
      </c>
      <c r="B344" s="1" t="s">
        <v>14</v>
      </c>
      <c r="C344" s="1" t="s">
        <v>70</v>
      </c>
      <c r="D344" s="47">
        <v>0.1</v>
      </c>
      <c r="E344" s="47">
        <v>7.45</v>
      </c>
      <c r="F344" s="47">
        <v>6.28</v>
      </c>
      <c r="G344" s="47">
        <v>0.4</v>
      </c>
      <c r="H344" s="47">
        <v>-69.873999999999995</v>
      </c>
      <c r="I344" s="52">
        <f>IF(Table2[[#This Row],[Order Priority]]=Introduction!$B$42,1,0)</f>
        <v>1</v>
      </c>
      <c r="J344" s="52">
        <f>IF(Table2[[#This Row],[Order Priority]]=Introduction!$B$43,1,0)</f>
        <v>0</v>
      </c>
      <c r="K344" s="52">
        <f>IF(Table2[[#This Row],[Order Priority]]=Introduction!$B$44,1,0)</f>
        <v>0</v>
      </c>
      <c r="L344" s="52">
        <f>IF(Table2[[#This Row],[Order Priority]]=Introduction!$B$45,1,0)</f>
        <v>0</v>
      </c>
      <c r="M344" s="52">
        <f>IF(Table2[[#This Row],[Ship Mode]]=Introduction!$C$42,1,0)</f>
        <v>0</v>
      </c>
      <c r="N344" s="51">
        <f>IF(Table2[[#This Row],[Ship Mode]]=Introduction!$C$44,1,0)</f>
        <v>1</v>
      </c>
      <c r="O344" s="51">
        <f>IF(Table2[[#This Row],[Customer Segment]]=Introduction!$D$45,1,0)</f>
        <v>0</v>
      </c>
      <c r="P344" s="51">
        <f>IF(Table2[[#This Row],[Customer Segment]]=Introduction!$D$42,1,0)</f>
        <v>0</v>
      </c>
      <c r="Q344" s="51">
        <f>IF(Table2[[#This Row],[Customer Segment]]=Introduction!$D$44,1,0)</f>
        <v>0</v>
      </c>
      <c r="R344" s="44">
        <v>59.4</v>
      </c>
      <c r="S3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318.73557737122138</v>
      </c>
    </row>
    <row r="345" spans="1:19" customFormat="1" x14ac:dyDescent="0.2">
      <c r="A345" s="1" t="s">
        <v>1</v>
      </c>
      <c r="B345" s="1" t="s">
        <v>14</v>
      </c>
      <c r="C345" s="1" t="s">
        <v>70</v>
      </c>
      <c r="D345" s="49">
        <v>0.01</v>
      </c>
      <c r="E345" s="49">
        <v>6.48</v>
      </c>
      <c r="F345" s="49">
        <v>7.86</v>
      </c>
      <c r="G345" s="49">
        <v>0.37</v>
      </c>
      <c r="H345" s="49">
        <v>-135.74</v>
      </c>
      <c r="I345" s="52">
        <f>IF(Table2[[#This Row],[Order Priority]]=Introduction!$B$42,1,0)</f>
        <v>1</v>
      </c>
      <c r="J345" s="52">
        <f>IF(Table2[[#This Row],[Order Priority]]=Introduction!$B$43,1,0)</f>
        <v>0</v>
      </c>
      <c r="K345" s="52">
        <f>IF(Table2[[#This Row],[Order Priority]]=Introduction!$B$44,1,0)</f>
        <v>0</v>
      </c>
      <c r="L345" s="52">
        <f>IF(Table2[[#This Row],[Order Priority]]=Introduction!$B$45,1,0)</f>
        <v>0</v>
      </c>
      <c r="M345" s="52">
        <f>IF(Table2[[#This Row],[Ship Mode]]=Introduction!$C$42,1,0)</f>
        <v>0</v>
      </c>
      <c r="N345" s="51">
        <f>IF(Table2[[#This Row],[Ship Mode]]=Introduction!$C$44,1,0)</f>
        <v>1</v>
      </c>
      <c r="O345" s="51">
        <f>IF(Table2[[#This Row],[Customer Segment]]=Introduction!$D$45,1,0)</f>
        <v>0</v>
      </c>
      <c r="P345" s="51">
        <f>IF(Table2[[#This Row],[Customer Segment]]=Introduction!$D$42,1,0)</f>
        <v>0</v>
      </c>
      <c r="Q345" s="51">
        <f>IF(Table2[[#This Row],[Customer Segment]]=Introduction!$D$44,1,0)</f>
        <v>0</v>
      </c>
      <c r="R345" s="41">
        <v>66.459999999999994</v>
      </c>
      <c r="S3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326.4580698055081</v>
      </c>
    </row>
    <row r="346" spans="1:19" customFormat="1" x14ac:dyDescent="0.2">
      <c r="A346" s="1" t="s">
        <v>92</v>
      </c>
      <c r="B346" s="1" t="s">
        <v>14</v>
      </c>
      <c r="C346" s="1" t="s">
        <v>15</v>
      </c>
      <c r="D346" s="47">
        <v>7.0000000000000007E-2</v>
      </c>
      <c r="E346" s="47">
        <v>5.0199999999999996</v>
      </c>
      <c r="F346" s="47">
        <v>5.14</v>
      </c>
      <c r="G346" s="47">
        <v>0.79</v>
      </c>
      <c r="H346" s="47">
        <v>-168.72</v>
      </c>
      <c r="I346" s="52">
        <f>IF(Table2[[#This Row],[Order Priority]]=Introduction!$B$42,1,0)</f>
        <v>0</v>
      </c>
      <c r="J346" s="52">
        <f>IF(Table2[[#This Row],[Order Priority]]=Introduction!$B$43,1,0)</f>
        <v>0</v>
      </c>
      <c r="K346" s="52">
        <f>IF(Table2[[#This Row],[Order Priority]]=Introduction!$B$44,1,0)</f>
        <v>0</v>
      </c>
      <c r="L346" s="52">
        <f>IF(Table2[[#This Row],[Order Priority]]=Introduction!$B$45,1,0)</f>
        <v>1</v>
      </c>
      <c r="M346" s="52">
        <f>IF(Table2[[#This Row],[Ship Mode]]=Introduction!$C$42,1,0)</f>
        <v>0</v>
      </c>
      <c r="N346" s="51">
        <f>IF(Table2[[#This Row],[Ship Mode]]=Introduction!$C$44,1,0)</f>
        <v>1</v>
      </c>
      <c r="O346" s="51">
        <f>IF(Table2[[#This Row],[Customer Segment]]=Introduction!$D$45,1,0)</f>
        <v>0</v>
      </c>
      <c r="P346" s="51">
        <f>IF(Table2[[#This Row],[Customer Segment]]=Introduction!$D$42,1,0)</f>
        <v>1</v>
      </c>
      <c r="Q346" s="51">
        <f>IF(Table2[[#This Row],[Customer Segment]]=Introduction!$D$44,1,0)</f>
        <v>0</v>
      </c>
      <c r="R346" s="44">
        <v>210.1</v>
      </c>
      <c r="S3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216.19529018750555</v>
      </c>
    </row>
    <row r="347" spans="1:19" customFormat="1" x14ac:dyDescent="0.2">
      <c r="A347" s="1" t="s">
        <v>92</v>
      </c>
      <c r="B347" s="1" t="s">
        <v>2</v>
      </c>
      <c r="C347" s="1" t="s">
        <v>15</v>
      </c>
      <c r="D347" s="49">
        <v>7.0000000000000007E-2</v>
      </c>
      <c r="E347" s="49">
        <v>280.98</v>
      </c>
      <c r="F347" s="49">
        <v>57</v>
      </c>
      <c r="G347" s="49">
        <v>0.78</v>
      </c>
      <c r="H347" s="49">
        <v>-439.62</v>
      </c>
      <c r="I347" s="52">
        <f>IF(Table2[[#This Row],[Order Priority]]=Introduction!$B$42,1,0)</f>
        <v>0</v>
      </c>
      <c r="J347" s="52">
        <f>IF(Table2[[#This Row],[Order Priority]]=Introduction!$B$43,1,0)</f>
        <v>0</v>
      </c>
      <c r="K347" s="52">
        <f>IF(Table2[[#This Row],[Order Priority]]=Introduction!$B$44,1,0)</f>
        <v>0</v>
      </c>
      <c r="L347" s="52">
        <f>IF(Table2[[#This Row],[Order Priority]]=Introduction!$B$45,1,0)</f>
        <v>1</v>
      </c>
      <c r="M347" s="52">
        <f>IF(Table2[[#This Row],[Ship Mode]]=Introduction!$C$42,1,0)</f>
        <v>1</v>
      </c>
      <c r="N347" s="51">
        <f>IF(Table2[[#This Row],[Ship Mode]]=Introduction!$C$44,1,0)</f>
        <v>0</v>
      </c>
      <c r="O347" s="51">
        <f>IF(Table2[[#This Row],[Customer Segment]]=Introduction!$D$45,1,0)</f>
        <v>0</v>
      </c>
      <c r="P347" s="51">
        <f>IF(Table2[[#This Row],[Customer Segment]]=Introduction!$D$42,1,0)</f>
        <v>1</v>
      </c>
      <c r="Q347" s="51">
        <f>IF(Table2[[#This Row],[Customer Segment]]=Introduction!$D$44,1,0)</f>
        <v>0</v>
      </c>
      <c r="R347" s="41">
        <v>6499.87</v>
      </c>
      <c r="S3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2424.9148449439344</v>
      </c>
    </row>
    <row r="348" spans="1:19" customFormat="1" x14ac:dyDescent="0.2">
      <c r="A348" s="1" t="s">
        <v>92</v>
      </c>
      <c r="B348" s="1" t="s">
        <v>2</v>
      </c>
      <c r="C348" s="1" t="s">
        <v>70</v>
      </c>
      <c r="D348" s="47">
        <v>0.02</v>
      </c>
      <c r="E348" s="47">
        <v>240.98</v>
      </c>
      <c r="F348" s="47">
        <v>60.2</v>
      </c>
      <c r="G348" s="47">
        <v>0.56000000000000005</v>
      </c>
      <c r="H348" s="47">
        <v>-272.71319999999997</v>
      </c>
      <c r="I348" s="52">
        <f>IF(Table2[[#This Row],[Order Priority]]=Introduction!$B$42,1,0)</f>
        <v>0</v>
      </c>
      <c r="J348" s="52">
        <f>IF(Table2[[#This Row],[Order Priority]]=Introduction!$B$43,1,0)</f>
        <v>0</v>
      </c>
      <c r="K348" s="52">
        <f>IF(Table2[[#This Row],[Order Priority]]=Introduction!$B$44,1,0)</f>
        <v>0</v>
      </c>
      <c r="L348" s="52">
        <f>IF(Table2[[#This Row],[Order Priority]]=Introduction!$B$45,1,0)</f>
        <v>1</v>
      </c>
      <c r="M348" s="52">
        <f>IF(Table2[[#This Row],[Ship Mode]]=Introduction!$C$42,1,0)</f>
        <v>1</v>
      </c>
      <c r="N348" s="51">
        <f>IF(Table2[[#This Row],[Ship Mode]]=Introduction!$C$44,1,0)</f>
        <v>0</v>
      </c>
      <c r="O348" s="51">
        <f>IF(Table2[[#This Row],[Customer Segment]]=Introduction!$D$45,1,0)</f>
        <v>0</v>
      </c>
      <c r="P348" s="51">
        <f>IF(Table2[[#This Row],[Customer Segment]]=Introduction!$D$42,1,0)</f>
        <v>0</v>
      </c>
      <c r="Q348" s="51">
        <f>IF(Table2[[#This Row],[Customer Segment]]=Introduction!$D$44,1,0)</f>
        <v>0</v>
      </c>
      <c r="R348" s="44">
        <v>260.66000000000003</v>
      </c>
      <c r="S3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2438.0678175523694</v>
      </c>
    </row>
    <row r="349" spans="1:19" customFormat="1" x14ac:dyDescent="0.2">
      <c r="A349" s="1" t="s">
        <v>92</v>
      </c>
      <c r="B349" s="1" t="s">
        <v>14</v>
      </c>
      <c r="C349" s="1" t="s">
        <v>70</v>
      </c>
      <c r="D349" s="49">
        <v>0.02</v>
      </c>
      <c r="E349" s="49">
        <v>420.98</v>
      </c>
      <c r="F349" s="49">
        <v>19.989999999999998</v>
      </c>
      <c r="G349" s="49">
        <v>0.35</v>
      </c>
      <c r="H349" s="49">
        <v>-162.69399999999999</v>
      </c>
      <c r="I349" s="52">
        <f>IF(Table2[[#This Row],[Order Priority]]=Introduction!$B$42,1,0)</f>
        <v>0</v>
      </c>
      <c r="J349" s="52">
        <f>IF(Table2[[#This Row],[Order Priority]]=Introduction!$B$43,1,0)</f>
        <v>0</v>
      </c>
      <c r="K349" s="52">
        <f>IF(Table2[[#This Row],[Order Priority]]=Introduction!$B$44,1,0)</f>
        <v>0</v>
      </c>
      <c r="L349" s="52">
        <f>IF(Table2[[#This Row],[Order Priority]]=Introduction!$B$45,1,0)</f>
        <v>1</v>
      </c>
      <c r="M349" s="52">
        <f>IF(Table2[[#This Row],[Ship Mode]]=Introduction!$C$42,1,0)</f>
        <v>0</v>
      </c>
      <c r="N349" s="51">
        <f>IF(Table2[[#This Row],[Ship Mode]]=Introduction!$C$44,1,0)</f>
        <v>1</v>
      </c>
      <c r="O349" s="51">
        <f>IF(Table2[[#This Row],[Customer Segment]]=Introduction!$D$45,1,0)</f>
        <v>0</v>
      </c>
      <c r="P349" s="51">
        <f>IF(Table2[[#This Row],[Customer Segment]]=Introduction!$D$42,1,0)</f>
        <v>0</v>
      </c>
      <c r="Q349" s="51">
        <f>IF(Table2[[#This Row],[Customer Segment]]=Introduction!$D$44,1,0)</f>
        <v>0</v>
      </c>
      <c r="R349" s="41">
        <v>4249.37</v>
      </c>
      <c r="S3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1632.3428515082283</v>
      </c>
    </row>
    <row r="350" spans="1:19" customFormat="1" x14ac:dyDescent="0.2">
      <c r="A350" s="1" t="s">
        <v>1</v>
      </c>
      <c r="B350" s="1" t="s">
        <v>14</v>
      </c>
      <c r="C350" s="1" t="s">
        <v>70</v>
      </c>
      <c r="D350" s="47">
        <v>0.1</v>
      </c>
      <c r="E350" s="47">
        <v>31.78</v>
      </c>
      <c r="F350" s="47">
        <v>1.99</v>
      </c>
      <c r="G350" s="47">
        <v>0.42</v>
      </c>
      <c r="H350" s="47">
        <v>232.2816</v>
      </c>
      <c r="I350" s="52">
        <f>IF(Table2[[#This Row],[Order Priority]]=Introduction!$B$42,1,0)</f>
        <v>1</v>
      </c>
      <c r="J350" s="52">
        <f>IF(Table2[[#This Row],[Order Priority]]=Introduction!$B$43,1,0)</f>
        <v>0</v>
      </c>
      <c r="K350" s="52">
        <f>IF(Table2[[#This Row],[Order Priority]]=Introduction!$B$44,1,0)</f>
        <v>0</v>
      </c>
      <c r="L350" s="52">
        <f>IF(Table2[[#This Row],[Order Priority]]=Introduction!$B$45,1,0)</f>
        <v>0</v>
      </c>
      <c r="M350" s="52">
        <f>IF(Table2[[#This Row],[Ship Mode]]=Introduction!$C$42,1,0)</f>
        <v>0</v>
      </c>
      <c r="N350" s="51">
        <f>IF(Table2[[#This Row],[Ship Mode]]=Introduction!$C$44,1,0)</f>
        <v>1</v>
      </c>
      <c r="O350" s="51">
        <f>IF(Table2[[#This Row],[Customer Segment]]=Introduction!$D$45,1,0)</f>
        <v>0</v>
      </c>
      <c r="P350" s="51">
        <f>IF(Table2[[#This Row],[Customer Segment]]=Introduction!$D$42,1,0)</f>
        <v>0</v>
      </c>
      <c r="Q350" s="51">
        <f>IF(Table2[[#This Row],[Customer Segment]]=Introduction!$D$44,1,0)</f>
        <v>0</v>
      </c>
      <c r="R350" s="44">
        <v>336.64</v>
      </c>
      <c r="S3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602.43173314313105</v>
      </c>
    </row>
    <row r="351" spans="1:19" customFormat="1" x14ac:dyDescent="0.2">
      <c r="A351" s="1" t="s">
        <v>13</v>
      </c>
      <c r="B351" s="1" t="s">
        <v>14</v>
      </c>
      <c r="C351" s="1" t="s">
        <v>70</v>
      </c>
      <c r="D351" s="49">
        <v>0.05</v>
      </c>
      <c r="E351" s="49">
        <v>1.68</v>
      </c>
      <c r="F351" s="49">
        <v>1.57</v>
      </c>
      <c r="G351" s="49">
        <v>0.59</v>
      </c>
      <c r="H351" s="49">
        <v>-33.340000000000003</v>
      </c>
      <c r="I351" s="52">
        <f>IF(Table2[[#This Row],[Order Priority]]=Introduction!$B$42,1,0)</f>
        <v>0</v>
      </c>
      <c r="J351" s="52">
        <f>IF(Table2[[#This Row],[Order Priority]]=Introduction!$B$43,1,0)</f>
        <v>1</v>
      </c>
      <c r="K351" s="52">
        <f>IF(Table2[[#This Row],[Order Priority]]=Introduction!$B$44,1,0)</f>
        <v>0</v>
      </c>
      <c r="L351" s="52">
        <f>IF(Table2[[#This Row],[Order Priority]]=Introduction!$B$45,1,0)</f>
        <v>0</v>
      </c>
      <c r="M351" s="52">
        <f>IF(Table2[[#This Row],[Ship Mode]]=Introduction!$C$42,1,0)</f>
        <v>0</v>
      </c>
      <c r="N351" s="51">
        <f>IF(Table2[[#This Row],[Ship Mode]]=Introduction!$C$44,1,0)</f>
        <v>1</v>
      </c>
      <c r="O351" s="51">
        <f>IF(Table2[[#This Row],[Customer Segment]]=Introduction!$D$45,1,0)</f>
        <v>0</v>
      </c>
      <c r="P351" s="51">
        <f>IF(Table2[[#This Row],[Customer Segment]]=Introduction!$D$42,1,0)</f>
        <v>0</v>
      </c>
      <c r="Q351" s="51">
        <f>IF(Table2[[#This Row],[Customer Segment]]=Introduction!$D$44,1,0)</f>
        <v>0</v>
      </c>
      <c r="R351" s="41">
        <v>18.75</v>
      </c>
      <c r="S3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106.35479014476027</v>
      </c>
    </row>
    <row r="352" spans="1:19" customFormat="1" x14ac:dyDescent="0.2">
      <c r="A352" s="1" t="s">
        <v>13</v>
      </c>
      <c r="B352" s="1" t="s">
        <v>2</v>
      </c>
      <c r="C352" s="1" t="s">
        <v>70</v>
      </c>
      <c r="D352" s="47">
        <v>0.1</v>
      </c>
      <c r="E352" s="47">
        <v>218.75</v>
      </c>
      <c r="F352" s="47">
        <v>69.64</v>
      </c>
      <c r="G352" s="47">
        <v>0.77</v>
      </c>
      <c r="H352" s="47">
        <v>-201.27600000000001</v>
      </c>
      <c r="I352" s="52">
        <f>IF(Table2[[#This Row],[Order Priority]]=Introduction!$B$42,1,0)</f>
        <v>0</v>
      </c>
      <c r="J352" s="52">
        <f>IF(Table2[[#This Row],[Order Priority]]=Introduction!$B$43,1,0)</f>
        <v>1</v>
      </c>
      <c r="K352" s="52">
        <f>IF(Table2[[#This Row],[Order Priority]]=Introduction!$B$44,1,0)</f>
        <v>0</v>
      </c>
      <c r="L352" s="52">
        <f>IF(Table2[[#This Row],[Order Priority]]=Introduction!$B$45,1,0)</f>
        <v>0</v>
      </c>
      <c r="M352" s="52">
        <f>IF(Table2[[#This Row],[Ship Mode]]=Introduction!$C$42,1,0)</f>
        <v>1</v>
      </c>
      <c r="N352" s="51">
        <f>IF(Table2[[#This Row],[Ship Mode]]=Introduction!$C$44,1,0)</f>
        <v>0</v>
      </c>
      <c r="O352" s="51">
        <f>IF(Table2[[#This Row],[Customer Segment]]=Introduction!$D$45,1,0)</f>
        <v>0</v>
      </c>
      <c r="P352" s="51">
        <f>IF(Table2[[#This Row],[Customer Segment]]=Introduction!$D$42,1,0)</f>
        <v>0</v>
      </c>
      <c r="Q352" s="51">
        <f>IF(Table2[[#This Row],[Customer Segment]]=Introduction!$D$44,1,0)</f>
        <v>0</v>
      </c>
      <c r="R352" s="44">
        <v>188.51</v>
      </c>
      <c r="S3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2808.9161909254262</v>
      </c>
    </row>
    <row r="353" spans="1:19" customFormat="1" x14ac:dyDescent="0.2">
      <c r="A353" s="1" t="s">
        <v>13</v>
      </c>
      <c r="B353" s="1" t="s">
        <v>14</v>
      </c>
      <c r="C353" s="1" t="s">
        <v>70</v>
      </c>
      <c r="D353" s="49">
        <v>0</v>
      </c>
      <c r="E353" s="49">
        <v>15.04</v>
      </c>
      <c r="F353" s="49">
        <v>1.97</v>
      </c>
      <c r="G353" s="49">
        <v>0.39</v>
      </c>
      <c r="H353" s="49">
        <v>21.514199999999999</v>
      </c>
      <c r="I353" s="52">
        <f>IF(Table2[[#This Row],[Order Priority]]=Introduction!$B$42,1,0)</f>
        <v>0</v>
      </c>
      <c r="J353" s="52">
        <f>IF(Table2[[#This Row],[Order Priority]]=Introduction!$B$43,1,0)</f>
        <v>1</v>
      </c>
      <c r="K353" s="52">
        <f>IF(Table2[[#This Row],[Order Priority]]=Introduction!$B$44,1,0)</f>
        <v>0</v>
      </c>
      <c r="L353" s="52">
        <f>IF(Table2[[#This Row],[Order Priority]]=Introduction!$B$45,1,0)</f>
        <v>0</v>
      </c>
      <c r="M353" s="52">
        <f>IF(Table2[[#This Row],[Ship Mode]]=Introduction!$C$42,1,0)</f>
        <v>0</v>
      </c>
      <c r="N353" s="51">
        <f>IF(Table2[[#This Row],[Ship Mode]]=Introduction!$C$44,1,0)</f>
        <v>1</v>
      </c>
      <c r="O353" s="51">
        <f>IF(Table2[[#This Row],[Customer Segment]]=Introduction!$D$45,1,0)</f>
        <v>0</v>
      </c>
      <c r="P353" s="51">
        <f>IF(Table2[[#This Row],[Customer Segment]]=Introduction!$D$42,1,0)</f>
        <v>0</v>
      </c>
      <c r="Q353" s="51">
        <f>IF(Table2[[#This Row],[Customer Segment]]=Introduction!$D$44,1,0)</f>
        <v>0</v>
      </c>
      <c r="R353" s="41">
        <v>31.18</v>
      </c>
      <c r="S3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82.247038507322003</v>
      </c>
    </row>
    <row r="354" spans="1:19" customFormat="1" x14ac:dyDescent="0.2">
      <c r="A354" s="1" t="s">
        <v>23</v>
      </c>
      <c r="B354" s="1" t="s">
        <v>63</v>
      </c>
      <c r="C354" s="1" t="s">
        <v>70</v>
      </c>
      <c r="D354" s="47">
        <v>0.02</v>
      </c>
      <c r="E354" s="47">
        <v>15.99</v>
      </c>
      <c r="F354" s="47">
        <v>13.18</v>
      </c>
      <c r="G354" s="47">
        <v>0.37</v>
      </c>
      <c r="H354" s="47">
        <v>-76.992500000000007</v>
      </c>
      <c r="I354" s="52">
        <f>IF(Table2[[#This Row],[Order Priority]]=Introduction!$B$42,1,0)</f>
        <v>0</v>
      </c>
      <c r="J354" s="52">
        <f>IF(Table2[[#This Row],[Order Priority]]=Introduction!$B$43,1,0)</f>
        <v>0</v>
      </c>
      <c r="K354" s="52">
        <f>IF(Table2[[#This Row],[Order Priority]]=Introduction!$B$44,1,0)</f>
        <v>1</v>
      </c>
      <c r="L354" s="52">
        <f>IF(Table2[[#This Row],[Order Priority]]=Introduction!$B$45,1,0)</f>
        <v>0</v>
      </c>
      <c r="M354" s="52">
        <f>IF(Table2[[#This Row],[Ship Mode]]=Introduction!$C$42,1,0)</f>
        <v>0</v>
      </c>
      <c r="N354" s="51">
        <f>IF(Table2[[#This Row],[Ship Mode]]=Introduction!$C$44,1,0)</f>
        <v>0</v>
      </c>
      <c r="O354" s="51">
        <f>IF(Table2[[#This Row],[Customer Segment]]=Introduction!$D$45,1,0)</f>
        <v>0</v>
      </c>
      <c r="P354" s="51">
        <f>IF(Table2[[#This Row],[Customer Segment]]=Introduction!$D$42,1,0)</f>
        <v>0</v>
      </c>
      <c r="Q354" s="51">
        <f>IF(Table2[[#This Row],[Customer Segment]]=Introduction!$D$44,1,0)</f>
        <v>0</v>
      </c>
      <c r="R354" s="44">
        <v>123.03</v>
      </c>
      <c r="S3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264.38766348109573</v>
      </c>
    </row>
    <row r="355" spans="1:19" customFormat="1" x14ac:dyDescent="0.2">
      <c r="A355" s="1" t="s">
        <v>23</v>
      </c>
      <c r="B355" s="1" t="s">
        <v>63</v>
      </c>
      <c r="C355" s="1" t="s">
        <v>70</v>
      </c>
      <c r="D355" s="49">
        <v>0.09</v>
      </c>
      <c r="E355" s="49">
        <v>46.94</v>
      </c>
      <c r="F355" s="49">
        <v>6.77</v>
      </c>
      <c r="G355" s="49">
        <v>0.44</v>
      </c>
      <c r="H355" s="49">
        <v>297.96960000000001</v>
      </c>
      <c r="I355" s="52">
        <f>IF(Table2[[#This Row],[Order Priority]]=Introduction!$B$42,1,0)</f>
        <v>0</v>
      </c>
      <c r="J355" s="52">
        <f>IF(Table2[[#This Row],[Order Priority]]=Introduction!$B$43,1,0)</f>
        <v>0</v>
      </c>
      <c r="K355" s="52">
        <f>IF(Table2[[#This Row],[Order Priority]]=Introduction!$B$44,1,0)</f>
        <v>1</v>
      </c>
      <c r="L355" s="52">
        <f>IF(Table2[[#This Row],[Order Priority]]=Introduction!$B$45,1,0)</f>
        <v>0</v>
      </c>
      <c r="M355" s="52">
        <f>IF(Table2[[#This Row],[Ship Mode]]=Introduction!$C$42,1,0)</f>
        <v>0</v>
      </c>
      <c r="N355" s="51">
        <f>IF(Table2[[#This Row],[Ship Mode]]=Introduction!$C$44,1,0)</f>
        <v>0</v>
      </c>
      <c r="O355" s="51">
        <f>IF(Table2[[#This Row],[Customer Segment]]=Introduction!$D$45,1,0)</f>
        <v>0</v>
      </c>
      <c r="P355" s="51">
        <f>IF(Table2[[#This Row],[Customer Segment]]=Introduction!$D$42,1,0)</f>
        <v>0</v>
      </c>
      <c r="Q355" s="51">
        <f>IF(Table2[[#This Row],[Customer Segment]]=Introduction!$D$44,1,0)</f>
        <v>0</v>
      </c>
      <c r="R355" s="41">
        <v>431.84</v>
      </c>
      <c r="S3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580.08622857331864</v>
      </c>
    </row>
    <row r="356" spans="1:19" customFormat="1" x14ac:dyDescent="0.2">
      <c r="A356" s="1" t="s">
        <v>23</v>
      </c>
      <c r="B356" s="1" t="s">
        <v>14</v>
      </c>
      <c r="C356" s="1" t="s">
        <v>15</v>
      </c>
      <c r="D356" s="47">
        <v>7.0000000000000007E-2</v>
      </c>
      <c r="E356" s="47">
        <v>574.74</v>
      </c>
      <c r="F356" s="47">
        <v>24.49</v>
      </c>
      <c r="G356" s="47">
        <v>0.37</v>
      </c>
      <c r="H356" s="47">
        <v>2860.9331999999999</v>
      </c>
      <c r="I356" s="52">
        <f>IF(Table2[[#This Row],[Order Priority]]=Introduction!$B$42,1,0)</f>
        <v>0</v>
      </c>
      <c r="J356" s="52">
        <f>IF(Table2[[#This Row],[Order Priority]]=Introduction!$B$43,1,0)</f>
        <v>0</v>
      </c>
      <c r="K356" s="52">
        <f>IF(Table2[[#This Row],[Order Priority]]=Introduction!$B$44,1,0)</f>
        <v>1</v>
      </c>
      <c r="L356" s="52">
        <f>IF(Table2[[#This Row],[Order Priority]]=Introduction!$B$45,1,0)</f>
        <v>0</v>
      </c>
      <c r="M356" s="52">
        <f>IF(Table2[[#This Row],[Ship Mode]]=Introduction!$C$42,1,0)</f>
        <v>0</v>
      </c>
      <c r="N356" s="51">
        <f>IF(Table2[[#This Row],[Ship Mode]]=Introduction!$C$44,1,0)</f>
        <v>1</v>
      </c>
      <c r="O356" s="51">
        <f>IF(Table2[[#This Row],[Customer Segment]]=Introduction!$D$45,1,0)</f>
        <v>0</v>
      </c>
      <c r="P356" s="51">
        <f>IF(Table2[[#This Row],[Customer Segment]]=Introduction!$D$42,1,0)</f>
        <v>1</v>
      </c>
      <c r="Q356" s="51">
        <f>IF(Table2[[#This Row],[Customer Segment]]=Introduction!$D$44,1,0)</f>
        <v>0</v>
      </c>
      <c r="R356" s="44">
        <v>4146.28</v>
      </c>
      <c r="S3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5356.4002092941064</v>
      </c>
    </row>
    <row r="357" spans="1:19" customFormat="1" x14ac:dyDescent="0.2">
      <c r="A357" s="1" t="s">
        <v>1</v>
      </c>
      <c r="B357" s="1" t="s">
        <v>14</v>
      </c>
      <c r="C357" s="1" t="s">
        <v>47</v>
      </c>
      <c r="D357" s="49">
        <v>0.03</v>
      </c>
      <c r="E357" s="49">
        <v>8.34</v>
      </c>
      <c r="F357" s="49">
        <v>2.64</v>
      </c>
      <c r="G357" s="49">
        <v>0.59</v>
      </c>
      <c r="H357" s="49">
        <v>0.68400000000000005</v>
      </c>
      <c r="I357" s="52">
        <f>IF(Table2[[#This Row],[Order Priority]]=Introduction!$B$42,1,0)</f>
        <v>1</v>
      </c>
      <c r="J357" s="52">
        <f>IF(Table2[[#This Row],[Order Priority]]=Introduction!$B$43,1,0)</f>
        <v>0</v>
      </c>
      <c r="K357" s="52">
        <f>IF(Table2[[#This Row],[Order Priority]]=Introduction!$B$44,1,0)</f>
        <v>0</v>
      </c>
      <c r="L357" s="52">
        <f>IF(Table2[[#This Row],[Order Priority]]=Introduction!$B$45,1,0)</f>
        <v>0</v>
      </c>
      <c r="M357" s="52">
        <f>IF(Table2[[#This Row],[Ship Mode]]=Introduction!$C$42,1,0)</f>
        <v>0</v>
      </c>
      <c r="N357" s="51">
        <f>IF(Table2[[#This Row],[Ship Mode]]=Introduction!$C$44,1,0)</f>
        <v>1</v>
      </c>
      <c r="O357" s="51">
        <f>IF(Table2[[#This Row],[Customer Segment]]=Introduction!$D$45,1,0)</f>
        <v>0</v>
      </c>
      <c r="P357" s="51">
        <f>IF(Table2[[#This Row],[Customer Segment]]=Introduction!$D$42,1,0)</f>
        <v>0</v>
      </c>
      <c r="Q357" s="51">
        <f>IF(Table2[[#This Row],[Customer Segment]]=Introduction!$D$44,1,0)</f>
        <v>1</v>
      </c>
      <c r="R357" s="41">
        <v>34.64</v>
      </c>
      <c r="S3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527.79286926188649</v>
      </c>
    </row>
    <row r="358" spans="1:19" customFormat="1" x14ac:dyDescent="0.2">
      <c r="A358" s="1" t="s">
        <v>1</v>
      </c>
      <c r="B358" s="1" t="s">
        <v>2</v>
      </c>
      <c r="C358" s="1" t="s">
        <v>70</v>
      </c>
      <c r="D358" s="47">
        <v>0.03</v>
      </c>
      <c r="E358" s="47">
        <v>15.23</v>
      </c>
      <c r="F358" s="47">
        <v>27.75</v>
      </c>
      <c r="G358" s="47">
        <v>0.76</v>
      </c>
      <c r="H358" s="47">
        <v>11.65095</v>
      </c>
      <c r="I358" s="52">
        <f>IF(Table2[[#This Row],[Order Priority]]=Introduction!$B$42,1,0)</f>
        <v>1</v>
      </c>
      <c r="J358" s="52">
        <f>IF(Table2[[#This Row],[Order Priority]]=Introduction!$B$43,1,0)</f>
        <v>0</v>
      </c>
      <c r="K358" s="52">
        <f>IF(Table2[[#This Row],[Order Priority]]=Introduction!$B$44,1,0)</f>
        <v>0</v>
      </c>
      <c r="L358" s="52">
        <f>IF(Table2[[#This Row],[Order Priority]]=Introduction!$B$45,1,0)</f>
        <v>0</v>
      </c>
      <c r="M358" s="52">
        <f>IF(Table2[[#This Row],[Ship Mode]]=Introduction!$C$42,1,0)</f>
        <v>1</v>
      </c>
      <c r="N358" s="51">
        <f>IF(Table2[[#This Row],[Ship Mode]]=Introduction!$C$44,1,0)</f>
        <v>0</v>
      </c>
      <c r="O358" s="51">
        <f>IF(Table2[[#This Row],[Customer Segment]]=Introduction!$D$45,1,0)</f>
        <v>0</v>
      </c>
      <c r="P358" s="51">
        <f>IF(Table2[[#This Row],[Customer Segment]]=Introduction!$D$42,1,0)</f>
        <v>0</v>
      </c>
      <c r="Q358" s="51">
        <f>IF(Table2[[#This Row],[Customer Segment]]=Introduction!$D$44,1,0)</f>
        <v>0</v>
      </c>
      <c r="R358" s="44">
        <v>111.86</v>
      </c>
      <c r="S3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1561.9293703113105</v>
      </c>
    </row>
    <row r="359" spans="1:19" customFormat="1" x14ac:dyDescent="0.2">
      <c r="A359" s="1" t="s">
        <v>23</v>
      </c>
      <c r="B359" s="1" t="s">
        <v>63</v>
      </c>
      <c r="C359" s="1" t="s">
        <v>70</v>
      </c>
      <c r="D359" s="49">
        <v>0.1</v>
      </c>
      <c r="E359" s="49">
        <v>49.99</v>
      </c>
      <c r="F359" s="49">
        <v>19.989999999999998</v>
      </c>
      <c r="G359" s="49">
        <v>0.45</v>
      </c>
      <c r="H359" s="49">
        <v>13.507999999999999</v>
      </c>
      <c r="I359" s="52">
        <f>IF(Table2[[#This Row],[Order Priority]]=Introduction!$B$42,1,0)</f>
        <v>0</v>
      </c>
      <c r="J359" s="52">
        <f>IF(Table2[[#This Row],[Order Priority]]=Introduction!$B$43,1,0)</f>
        <v>0</v>
      </c>
      <c r="K359" s="52">
        <f>IF(Table2[[#This Row],[Order Priority]]=Introduction!$B$44,1,0)</f>
        <v>1</v>
      </c>
      <c r="L359" s="52">
        <f>IF(Table2[[#This Row],[Order Priority]]=Introduction!$B$45,1,0)</f>
        <v>0</v>
      </c>
      <c r="M359" s="52">
        <f>IF(Table2[[#This Row],[Ship Mode]]=Introduction!$C$42,1,0)</f>
        <v>0</v>
      </c>
      <c r="N359" s="51">
        <f>IF(Table2[[#This Row],[Ship Mode]]=Introduction!$C$44,1,0)</f>
        <v>0</v>
      </c>
      <c r="O359" s="51">
        <f>IF(Table2[[#This Row],[Customer Segment]]=Introduction!$D$45,1,0)</f>
        <v>0</v>
      </c>
      <c r="P359" s="51">
        <f>IF(Table2[[#This Row],[Customer Segment]]=Introduction!$D$42,1,0)</f>
        <v>0</v>
      </c>
      <c r="Q359" s="51">
        <f>IF(Table2[[#This Row],[Customer Segment]]=Introduction!$D$44,1,0)</f>
        <v>0</v>
      </c>
      <c r="R359" s="41">
        <v>2188.06</v>
      </c>
      <c r="S3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665.44201024914639</v>
      </c>
    </row>
    <row r="360" spans="1:19" customFormat="1" x14ac:dyDescent="0.2">
      <c r="A360" s="1" t="s">
        <v>23</v>
      </c>
      <c r="B360" s="1" t="s">
        <v>2</v>
      </c>
      <c r="C360" s="1" t="s">
        <v>47</v>
      </c>
      <c r="D360" s="47">
        <v>0.09</v>
      </c>
      <c r="E360" s="47">
        <v>160.97999999999999</v>
      </c>
      <c r="F360" s="47">
        <v>30</v>
      </c>
      <c r="G360" s="47">
        <v>0.62</v>
      </c>
      <c r="H360" s="47">
        <v>357.428</v>
      </c>
      <c r="I360" s="52">
        <f>IF(Table2[[#This Row],[Order Priority]]=Introduction!$B$42,1,0)</f>
        <v>0</v>
      </c>
      <c r="J360" s="52">
        <f>IF(Table2[[#This Row],[Order Priority]]=Introduction!$B$43,1,0)</f>
        <v>0</v>
      </c>
      <c r="K360" s="52">
        <f>IF(Table2[[#This Row],[Order Priority]]=Introduction!$B$44,1,0)</f>
        <v>1</v>
      </c>
      <c r="L360" s="52">
        <f>IF(Table2[[#This Row],[Order Priority]]=Introduction!$B$45,1,0)</f>
        <v>0</v>
      </c>
      <c r="M360" s="52">
        <f>IF(Table2[[#This Row],[Ship Mode]]=Introduction!$C$42,1,0)</f>
        <v>1</v>
      </c>
      <c r="N360" s="51">
        <f>IF(Table2[[#This Row],[Ship Mode]]=Introduction!$C$44,1,0)</f>
        <v>0</v>
      </c>
      <c r="O360" s="51">
        <f>IF(Table2[[#This Row],[Customer Segment]]=Introduction!$D$45,1,0)</f>
        <v>0</v>
      </c>
      <c r="P360" s="51">
        <f>IF(Table2[[#This Row],[Customer Segment]]=Introduction!$D$42,1,0)</f>
        <v>0</v>
      </c>
      <c r="Q360" s="51">
        <f>IF(Table2[[#This Row],[Customer Segment]]=Introduction!$D$44,1,0)</f>
        <v>1</v>
      </c>
      <c r="R360" s="44">
        <v>1635.38</v>
      </c>
      <c r="S3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2099.0429769403322</v>
      </c>
    </row>
    <row r="361" spans="1:19" customFormat="1" x14ac:dyDescent="0.2">
      <c r="A361" s="1" t="s">
        <v>23</v>
      </c>
      <c r="B361" s="1" t="s">
        <v>14</v>
      </c>
      <c r="C361" s="1" t="s">
        <v>47</v>
      </c>
      <c r="D361" s="49">
        <v>0.09</v>
      </c>
      <c r="E361" s="49">
        <v>6.3</v>
      </c>
      <c r="F361" s="49">
        <v>0.5</v>
      </c>
      <c r="G361" s="49">
        <v>0.39</v>
      </c>
      <c r="H361" s="49">
        <v>40.351199999999999</v>
      </c>
      <c r="I361" s="52">
        <f>IF(Table2[[#This Row],[Order Priority]]=Introduction!$B$42,1,0)</f>
        <v>0</v>
      </c>
      <c r="J361" s="52">
        <f>IF(Table2[[#This Row],[Order Priority]]=Introduction!$B$43,1,0)</f>
        <v>0</v>
      </c>
      <c r="K361" s="52">
        <f>IF(Table2[[#This Row],[Order Priority]]=Introduction!$B$44,1,0)</f>
        <v>1</v>
      </c>
      <c r="L361" s="52">
        <f>IF(Table2[[#This Row],[Order Priority]]=Introduction!$B$45,1,0)</f>
        <v>0</v>
      </c>
      <c r="M361" s="52">
        <f>IF(Table2[[#This Row],[Ship Mode]]=Introduction!$C$42,1,0)</f>
        <v>0</v>
      </c>
      <c r="N361" s="51">
        <f>IF(Table2[[#This Row],[Ship Mode]]=Introduction!$C$44,1,0)</f>
        <v>1</v>
      </c>
      <c r="O361" s="51">
        <f>IF(Table2[[#This Row],[Customer Segment]]=Introduction!$D$45,1,0)</f>
        <v>0</v>
      </c>
      <c r="P361" s="51">
        <f>IF(Table2[[#This Row],[Customer Segment]]=Introduction!$D$42,1,0)</f>
        <v>0</v>
      </c>
      <c r="Q361" s="51">
        <f>IF(Table2[[#This Row],[Customer Segment]]=Introduction!$D$44,1,0)</f>
        <v>1</v>
      </c>
      <c r="R361" s="41">
        <v>58.48</v>
      </c>
      <c r="S3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86.743220052013356</v>
      </c>
    </row>
    <row r="362" spans="1:19" customFormat="1" x14ac:dyDescent="0.2">
      <c r="A362" s="1" t="s">
        <v>23</v>
      </c>
      <c r="B362" s="1" t="s">
        <v>14</v>
      </c>
      <c r="C362" s="1" t="s">
        <v>47</v>
      </c>
      <c r="D362" s="47">
        <v>0</v>
      </c>
      <c r="E362" s="47">
        <v>4.9800000000000004</v>
      </c>
      <c r="F362" s="47">
        <v>0.8</v>
      </c>
      <c r="G362" s="47">
        <v>0.36</v>
      </c>
      <c r="H362" s="47">
        <v>27.634499999999999</v>
      </c>
      <c r="I362" s="52">
        <f>IF(Table2[[#This Row],[Order Priority]]=Introduction!$B$42,1,0)</f>
        <v>0</v>
      </c>
      <c r="J362" s="52">
        <f>IF(Table2[[#This Row],[Order Priority]]=Introduction!$B$43,1,0)</f>
        <v>0</v>
      </c>
      <c r="K362" s="52">
        <f>IF(Table2[[#This Row],[Order Priority]]=Introduction!$B$44,1,0)</f>
        <v>1</v>
      </c>
      <c r="L362" s="52">
        <f>IF(Table2[[#This Row],[Order Priority]]=Introduction!$B$45,1,0)</f>
        <v>0</v>
      </c>
      <c r="M362" s="52">
        <f>IF(Table2[[#This Row],[Ship Mode]]=Introduction!$C$42,1,0)</f>
        <v>0</v>
      </c>
      <c r="N362" s="51">
        <f>IF(Table2[[#This Row],[Ship Mode]]=Introduction!$C$44,1,0)</f>
        <v>1</v>
      </c>
      <c r="O362" s="51">
        <f>IF(Table2[[#This Row],[Customer Segment]]=Introduction!$D$45,1,0)</f>
        <v>0</v>
      </c>
      <c r="P362" s="51">
        <f>IF(Table2[[#This Row],[Customer Segment]]=Introduction!$D$42,1,0)</f>
        <v>0</v>
      </c>
      <c r="Q362" s="51">
        <f>IF(Table2[[#This Row],[Customer Segment]]=Introduction!$D$44,1,0)</f>
        <v>1</v>
      </c>
      <c r="R362" s="44">
        <v>40.049999999999997</v>
      </c>
      <c r="S3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112.41698965023581</v>
      </c>
    </row>
    <row r="363" spans="1:19" customFormat="1" x14ac:dyDescent="0.2">
      <c r="A363" s="1" t="s">
        <v>23</v>
      </c>
      <c r="B363" s="1" t="s">
        <v>14</v>
      </c>
      <c r="C363" s="1" t="s">
        <v>15</v>
      </c>
      <c r="D363" s="49">
        <v>0.09</v>
      </c>
      <c r="E363" s="49">
        <v>2.16</v>
      </c>
      <c r="F363" s="49">
        <v>6.05</v>
      </c>
      <c r="G363" s="49">
        <v>0.37</v>
      </c>
      <c r="H363" s="49">
        <v>-37.789000000000001</v>
      </c>
      <c r="I363" s="52">
        <f>IF(Table2[[#This Row],[Order Priority]]=Introduction!$B$42,1,0)</f>
        <v>0</v>
      </c>
      <c r="J363" s="52">
        <f>IF(Table2[[#This Row],[Order Priority]]=Introduction!$B$43,1,0)</f>
        <v>0</v>
      </c>
      <c r="K363" s="52">
        <f>IF(Table2[[#This Row],[Order Priority]]=Introduction!$B$44,1,0)</f>
        <v>1</v>
      </c>
      <c r="L363" s="52">
        <f>IF(Table2[[#This Row],[Order Priority]]=Introduction!$B$45,1,0)</f>
        <v>0</v>
      </c>
      <c r="M363" s="52">
        <f>IF(Table2[[#This Row],[Ship Mode]]=Introduction!$C$42,1,0)</f>
        <v>0</v>
      </c>
      <c r="N363" s="51">
        <f>IF(Table2[[#This Row],[Ship Mode]]=Introduction!$C$44,1,0)</f>
        <v>1</v>
      </c>
      <c r="O363" s="51">
        <f>IF(Table2[[#This Row],[Customer Segment]]=Introduction!$D$45,1,0)</f>
        <v>0</v>
      </c>
      <c r="P363" s="51">
        <f>IF(Table2[[#This Row],[Customer Segment]]=Introduction!$D$42,1,0)</f>
        <v>1</v>
      </c>
      <c r="Q363" s="51">
        <f>IF(Table2[[#This Row],[Customer Segment]]=Introduction!$D$44,1,0)</f>
        <v>0</v>
      </c>
      <c r="R363" s="41">
        <v>5.48</v>
      </c>
      <c r="S3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71.154128585463667</v>
      </c>
    </row>
    <row r="364" spans="1:19" customFormat="1" x14ac:dyDescent="0.2">
      <c r="A364" s="1" t="s">
        <v>23</v>
      </c>
      <c r="B364" s="1" t="s">
        <v>2</v>
      </c>
      <c r="C364" s="1" t="s">
        <v>15</v>
      </c>
      <c r="D364" s="47">
        <v>0.03</v>
      </c>
      <c r="E364" s="47">
        <v>808.49</v>
      </c>
      <c r="F364" s="47">
        <v>55.3</v>
      </c>
      <c r="G364" s="47">
        <v>0.4</v>
      </c>
      <c r="H364" s="47">
        <v>7576.11</v>
      </c>
      <c r="I364" s="52">
        <f>IF(Table2[[#This Row],[Order Priority]]=Introduction!$B$42,1,0)</f>
        <v>0</v>
      </c>
      <c r="J364" s="52">
        <f>IF(Table2[[#This Row],[Order Priority]]=Introduction!$B$43,1,0)</f>
        <v>0</v>
      </c>
      <c r="K364" s="52">
        <f>IF(Table2[[#This Row],[Order Priority]]=Introduction!$B$44,1,0)</f>
        <v>1</v>
      </c>
      <c r="L364" s="52">
        <f>IF(Table2[[#This Row],[Order Priority]]=Introduction!$B$45,1,0)</f>
        <v>0</v>
      </c>
      <c r="M364" s="52">
        <f>IF(Table2[[#This Row],[Ship Mode]]=Introduction!$C$42,1,0)</f>
        <v>1</v>
      </c>
      <c r="N364" s="51">
        <f>IF(Table2[[#This Row],[Ship Mode]]=Introduction!$C$44,1,0)</f>
        <v>0</v>
      </c>
      <c r="O364" s="51">
        <f>IF(Table2[[#This Row],[Customer Segment]]=Introduction!$D$45,1,0)</f>
        <v>0</v>
      </c>
      <c r="P364" s="51">
        <f>IF(Table2[[#This Row],[Customer Segment]]=Introduction!$D$42,1,0)</f>
        <v>1</v>
      </c>
      <c r="Q364" s="51">
        <f>IF(Table2[[#This Row],[Customer Segment]]=Introduction!$D$44,1,0)</f>
        <v>0</v>
      </c>
      <c r="R364" s="44">
        <v>8201.33</v>
      </c>
      <c r="S3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12016.612015925255</v>
      </c>
    </row>
    <row r="365" spans="1:19" customFormat="1" x14ac:dyDescent="0.2">
      <c r="A365" s="1" t="s">
        <v>23</v>
      </c>
      <c r="B365" s="1" t="s">
        <v>14</v>
      </c>
      <c r="C365" s="1" t="s">
        <v>15</v>
      </c>
      <c r="D365" s="49">
        <v>0</v>
      </c>
      <c r="E365" s="49">
        <v>6.48</v>
      </c>
      <c r="F365" s="49">
        <v>8.19</v>
      </c>
      <c r="G365" s="49">
        <v>0.37</v>
      </c>
      <c r="H365" s="49">
        <v>-43.26</v>
      </c>
      <c r="I365" s="52">
        <f>IF(Table2[[#This Row],[Order Priority]]=Introduction!$B$42,1,0)</f>
        <v>0</v>
      </c>
      <c r="J365" s="52">
        <f>IF(Table2[[#This Row],[Order Priority]]=Introduction!$B$43,1,0)</f>
        <v>0</v>
      </c>
      <c r="K365" s="52">
        <f>IF(Table2[[#This Row],[Order Priority]]=Introduction!$B$44,1,0)</f>
        <v>1</v>
      </c>
      <c r="L365" s="52">
        <f>IF(Table2[[#This Row],[Order Priority]]=Introduction!$B$45,1,0)</f>
        <v>0</v>
      </c>
      <c r="M365" s="52">
        <f>IF(Table2[[#This Row],[Ship Mode]]=Introduction!$C$42,1,0)</f>
        <v>0</v>
      </c>
      <c r="N365" s="51">
        <f>IF(Table2[[#This Row],[Ship Mode]]=Introduction!$C$44,1,0)</f>
        <v>1</v>
      </c>
      <c r="O365" s="51">
        <f>IF(Table2[[#This Row],[Customer Segment]]=Introduction!$D$45,1,0)</f>
        <v>0</v>
      </c>
      <c r="P365" s="51">
        <f>IF(Table2[[#This Row],[Customer Segment]]=Introduction!$D$42,1,0)</f>
        <v>1</v>
      </c>
      <c r="Q365" s="51">
        <f>IF(Table2[[#This Row],[Customer Segment]]=Introduction!$D$44,1,0)</f>
        <v>0</v>
      </c>
      <c r="R365" s="41">
        <v>22.67</v>
      </c>
      <c r="S3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197.7107026120286</v>
      </c>
    </row>
    <row r="366" spans="1:19" customFormat="1" x14ac:dyDescent="0.2">
      <c r="A366" s="1" t="s">
        <v>92</v>
      </c>
      <c r="B366" s="1" t="s">
        <v>2</v>
      </c>
      <c r="C366" s="1" t="s">
        <v>70</v>
      </c>
      <c r="D366" s="47">
        <v>0.01</v>
      </c>
      <c r="E366" s="47">
        <v>160.97999999999999</v>
      </c>
      <c r="F366" s="47">
        <v>30</v>
      </c>
      <c r="G366" s="47">
        <v>0.62</v>
      </c>
      <c r="H366" s="47">
        <v>788.79</v>
      </c>
      <c r="I366" s="52">
        <f>IF(Table2[[#This Row],[Order Priority]]=Introduction!$B$42,1,0)</f>
        <v>0</v>
      </c>
      <c r="J366" s="52">
        <f>IF(Table2[[#This Row],[Order Priority]]=Introduction!$B$43,1,0)</f>
        <v>0</v>
      </c>
      <c r="K366" s="52">
        <f>IF(Table2[[#This Row],[Order Priority]]=Introduction!$B$44,1,0)</f>
        <v>0</v>
      </c>
      <c r="L366" s="52">
        <f>IF(Table2[[#This Row],[Order Priority]]=Introduction!$B$45,1,0)</f>
        <v>1</v>
      </c>
      <c r="M366" s="52">
        <f>IF(Table2[[#This Row],[Ship Mode]]=Introduction!$C$42,1,0)</f>
        <v>1</v>
      </c>
      <c r="N366" s="51">
        <f>IF(Table2[[#This Row],[Ship Mode]]=Introduction!$C$44,1,0)</f>
        <v>0</v>
      </c>
      <c r="O366" s="51">
        <f>IF(Table2[[#This Row],[Customer Segment]]=Introduction!$D$45,1,0)</f>
        <v>0</v>
      </c>
      <c r="P366" s="51">
        <f>IF(Table2[[#This Row],[Customer Segment]]=Introduction!$D$42,1,0)</f>
        <v>0</v>
      </c>
      <c r="Q366" s="51">
        <f>IF(Table2[[#This Row],[Customer Segment]]=Introduction!$D$44,1,0)</f>
        <v>0</v>
      </c>
      <c r="R366" s="44">
        <v>1634.67</v>
      </c>
      <c r="S3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2496.1915503268669</v>
      </c>
    </row>
    <row r="367" spans="1:19" customFormat="1" x14ac:dyDescent="0.2">
      <c r="A367" s="1" t="s">
        <v>46</v>
      </c>
      <c r="B367" s="1" t="s">
        <v>14</v>
      </c>
      <c r="C367" s="1" t="s">
        <v>70</v>
      </c>
      <c r="D367" s="49">
        <v>0.05</v>
      </c>
      <c r="E367" s="49">
        <v>7.64</v>
      </c>
      <c r="F367" s="49">
        <v>5.83</v>
      </c>
      <c r="G367" s="49">
        <v>0.36</v>
      </c>
      <c r="H367" s="49">
        <v>-21.018000000000001</v>
      </c>
      <c r="I367" s="52">
        <f>IF(Table2[[#This Row],[Order Priority]]=Introduction!$B$42,1,0)</f>
        <v>0</v>
      </c>
      <c r="J367" s="52">
        <f>IF(Table2[[#This Row],[Order Priority]]=Introduction!$B$43,1,0)</f>
        <v>0</v>
      </c>
      <c r="K367" s="52">
        <f>IF(Table2[[#This Row],[Order Priority]]=Introduction!$B$44,1,0)</f>
        <v>0</v>
      </c>
      <c r="L367" s="52">
        <f>IF(Table2[[#This Row],[Order Priority]]=Introduction!$B$45,1,0)</f>
        <v>0</v>
      </c>
      <c r="M367" s="52">
        <f>IF(Table2[[#This Row],[Ship Mode]]=Introduction!$C$42,1,0)</f>
        <v>0</v>
      </c>
      <c r="N367" s="51">
        <f>IF(Table2[[#This Row],[Ship Mode]]=Introduction!$C$44,1,0)</f>
        <v>1</v>
      </c>
      <c r="O367" s="51">
        <f>IF(Table2[[#This Row],[Customer Segment]]=Introduction!$D$45,1,0)</f>
        <v>0</v>
      </c>
      <c r="P367" s="51">
        <f>IF(Table2[[#This Row],[Customer Segment]]=Introduction!$D$42,1,0)</f>
        <v>0</v>
      </c>
      <c r="Q367" s="51">
        <f>IF(Table2[[#This Row],[Customer Segment]]=Introduction!$D$44,1,0)</f>
        <v>0</v>
      </c>
      <c r="R367" s="41">
        <v>16.600000000000001</v>
      </c>
      <c r="S3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267.735556134305</v>
      </c>
    </row>
    <row r="368" spans="1:19" customFormat="1" x14ac:dyDescent="0.2">
      <c r="A368" s="1" t="s">
        <v>46</v>
      </c>
      <c r="B368" s="1" t="s">
        <v>2</v>
      </c>
      <c r="C368" s="1" t="s">
        <v>70</v>
      </c>
      <c r="D368" s="47">
        <v>0.04</v>
      </c>
      <c r="E368" s="47">
        <v>218.75</v>
      </c>
      <c r="F368" s="47">
        <v>69.64</v>
      </c>
      <c r="G368" s="47">
        <v>0.72</v>
      </c>
      <c r="H368" s="47">
        <v>-655.52987499999995</v>
      </c>
      <c r="I368" s="52">
        <f>IF(Table2[[#This Row],[Order Priority]]=Introduction!$B$42,1,0)</f>
        <v>0</v>
      </c>
      <c r="J368" s="52">
        <f>IF(Table2[[#This Row],[Order Priority]]=Introduction!$B$43,1,0)</f>
        <v>0</v>
      </c>
      <c r="K368" s="52">
        <f>IF(Table2[[#This Row],[Order Priority]]=Introduction!$B$44,1,0)</f>
        <v>0</v>
      </c>
      <c r="L368" s="52">
        <f>IF(Table2[[#This Row],[Order Priority]]=Introduction!$B$45,1,0)</f>
        <v>0</v>
      </c>
      <c r="M368" s="52">
        <f>IF(Table2[[#This Row],[Ship Mode]]=Introduction!$C$42,1,0)</f>
        <v>1</v>
      </c>
      <c r="N368" s="51">
        <f>IF(Table2[[#This Row],[Ship Mode]]=Introduction!$C$44,1,0)</f>
        <v>0</v>
      </c>
      <c r="O368" s="51">
        <f>IF(Table2[[#This Row],[Customer Segment]]=Introduction!$D$45,1,0)</f>
        <v>0</v>
      </c>
      <c r="P368" s="51">
        <f>IF(Table2[[#This Row],[Customer Segment]]=Introduction!$D$42,1,0)</f>
        <v>0</v>
      </c>
      <c r="Q368" s="51">
        <f>IF(Table2[[#This Row],[Customer Segment]]=Introduction!$D$44,1,0)</f>
        <v>0</v>
      </c>
      <c r="R368" s="44">
        <v>2285.41</v>
      </c>
      <c r="S3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2545.3573528758443</v>
      </c>
    </row>
    <row r="369" spans="1:19" customFormat="1" x14ac:dyDescent="0.2">
      <c r="A369" s="1" t="s">
        <v>46</v>
      </c>
      <c r="B369" s="1" t="s">
        <v>14</v>
      </c>
      <c r="C369" s="1" t="s">
        <v>70</v>
      </c>
      <c r="D369" s="49">
        <v>0</v>
      </c>
      <c r="E369" s="49">
        <v>6.98</v>
      </c>
      <c r="F369" s="49">
        <v>1.6</v>
      </c>
      <c r="G369" s="49">
        <v>0.38</v>
      </c>
      <c r="H369" s="49">
        <v>-343.86799999999999</v>
      </c>
      <c r="I369" s="52">
        <f>IF(Table2[[#This Row],[Order Priority]]=Introduction!$B$42,1,0)</f>
        <v>0</v>
      </c>
      <c r="J369" s="52">
        <f>IF(Table2[[#This Row],[Order Priority]]=Introduction!$B$43,1,0)</f>
        <v>0</v>
      </c>
      <c r="K369" s="52">
        <f>IF(Table2[[#This Row],[Order Priority]]=Introduction!$B$44,1,0)</f>
        <v>0</v>
      </c>
      <c r="L369" s="52">
        <f>IF(Table2[[#This Row],[Order Priority]]=Introduction!$B$45,1,0)</f>
        <v>0</v>
      </c>
      <c r="M369" s="52">
        <f>IF(Table2[[#This Row],[Ship Mode]]=Introduction!$C$42,1,0)</f>
        <v>0</v>
      </c>
      <c r="N369" s="51">
        <f>IF(Table2[[#This Row],[Ship Mode]]=Introduction!$C$44,1,0)</f>
        <v>1</v>
      </c>
      <c r="O369" s="51">
        <f>IF(Table2[[#This Row],[Customer Segment]]=Introduction!$D$45,1,0)</f>
        <v>0</v>
      </c>
      <c r="P369" s="51">
        <f>IF(Table2[[#This Row],[Customer Segment]]=Introduction!$D$42,1,0)</f>
        <v>0</v>
      </c>
      <c r="Q369" s="51">
        <f>IF(Table2[[#This Row],[Customer Segment]]=Introduction!$D$44,1,0)</f>
        <v>0</v>
      </c>
      <c r="R369" s="41">
        <v>64.48</v>
      </c>
      <c r="S3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-132.18785125335305</v>
      </c>
    </row>
    <row r="370" spans="1:19" customFormat="1" x14ac:dyDescent="0.2">
      <c r="A370" s="1" t="s">
        <v>1</v>
      </c>
      <c r="B370" s="1" t="s">
        <v>14</v>
      </c>
      <c r="C370" s="1" t="s">
        <v>70</v>
      </c>
      <c r="D370" s="47">
        <v>0.03</v>
      </c>
      <c r="E370" s="47">
        <v>6.37</v>
      </c>
      <c r="F370" s="47">
        <v>5.19</v>
      </c>
      <c r="G370" s="47">
        <v>0.38</v>
      </c>
      <c r="H370" s="47">
        <v>-29.092700000000001</v>
      </c>
      <c r="I370" s="52">
        <f>IF(Table2[[#This Row],[Order Priority]]=Introduction!$B$42,1,0)</f>
        <v>1</v>
      </c>
      <c r="J370" s="52">
        <f>IF(Table2[[#This Row],[Order Priority]]=Introduction!$B$43,1,0)</f>
        <v>0</v>
      </c>
      <c r="K370" s="52">
        <f>IF(Table2[[#This Row],[Order Priority]]=Introduction!$B$44,1,0)</f>
        <v>0</v>
      </c>
      <c r="L370" s="52">
        <f>IF(Table2[[#This Row],[Order Priority]]=Introduction!$B$45,1,0)</f>
        <v>0</v>
      </c>
      <c r="M370" s="52">
        <f>IF(Table2[[#This Row],[Ship Mode]]=Introduction!$C$42,1,0)</f>
        <v>0</v>
      </c>
      <c r="N370" s="51">
        <f>IF(Table2[[#This Row],[Ship Mode]]=Introduction!$C$44,1,0)</f>
        <v>1</v>
      </c>
      <c r="O370" s="51">
        <f>IF(Table2[[#This Row],[Customer Segment]]=Introduction!$D$45,1,0)</f>
        <v>0</v>
      </c>
      <c r="P370" s="51">
        <f>IF(Table2[[#This Row],[Customer Segment]]=Introduction!$D$42,1,0)</f>
        <v>0</v>
      </c>
      <c r="Q370" s="51">
        <f>IF(Table2[[#This Row],[Customer Segment]]=Introduction!$D$44,1,0)</f>
        <v>0</v>
      </c>
      <c r="R370" s="44">
        <v>89.79</v>
      </c>
      <c r="S3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356.62100803491353</v>
      </c>
    </row>
    <row r="371" spans="1:19" customFormat="1" x14ac:dyDescent="0.2">
      <c r="A371" s="1" t="s">
        <v>1</v>
      </c>
      <c r="B371" s="1" t="s">
        <v>2</v>
      </c>
      <c r="C371" s="1" t="s">
        <v>15</v>
      </c>
      <c r="D371" s="49">
        <v>0.06</v>
      </c>
      <c r="E371" s="49">
        <v>80.97</v>
      </c>
      <c r="F371" s="49">
        <v>33.6</v>
      </c>
      <c r="G371" s="49">
        <v>0.37</v>
      </c>
      <c r="H371" s="49">
        <v>-15.1844</v>
      </c>
      <c r="I371" s="52">
        <f>IF(Table2[[#This Row],[Order Priority]]=Introduction!$B$42,1,0)</f>
        <v>1</v>
      </c>
      <c r="J371" s="52">
        <f>IF(Table2[[#This Row],[Order Priority]]=Introduction!$B$43,1,0)</f>
        <v>0</v>
      </c>
      <c r="K371" s="52">
        <f>IF(Table2[[#This Row],[Order Priority]]=Introduction!$B$44,1,0)</f>
        <v>0</v>
      </c>
      <c r="L371" s="52">
        <f>IF(Table2[[#This Row],[Order Priority]]=Introduction!$B$45,1,0)</f>
        <v>0</v>
      </c>
      <c r="M371" s="52">
        <f>IF(Table2[[#This Row],[Ship Mode]]=Introduction!$C$42,1,0)</f>
        <v>1</v>
      </c>
      <c r="N371" s="51">
        <f>IF(Table2[[#This Row],[Ship Mode]]=Introduction!$C$44,1,0)</f>
        <v>0</v>
      </c>
      <c r="O371" s="51">
        <f>IF(Table2[[#This Row],[Customer Segment]]=Introduction!$D$45,1,0)</f>
        <v>0</v>
      </c>
      <c r="P371" s="51">
        <f>IF(Table2[[#This Row],[Customer Segment]]=Introduction!$D$42,1,0)</f>
        <v>1</v>
      </c>
      <c r="Q371" s="51">
        <f>IF(Table2[[#This Row],[Customer Segment]]=Introduction!$D$44,1,0)</f>
        <v>0</v>
      </c>
      <c r="R371" s="41">
        <v>799.76</v>
      </c>
      <c r="S3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1529.1917993689419</v>
      </c>
    </row>
    <row r="372" spans="1:19" customFormat="1" x14ac:dyDescent="0.2">
      <c r="A372" s="1" t="s">
        <v>23</v>
      </c>
      <c r="B372" s="1" t="s">
        <v>14</v>
      </c>
      <c r="C372" s="1" t="s">
        <v>70</v>
      </c>
      <c r="D372" s="47">
        <v>0.01</v>
      </c>
      <c r="E372" s="47">
        <v>3.08</v>
      </c>
      <c r="F372" s="47">
        <v>0.5</v>
      </c>
      <c r="G372" s="47">
        <v>0.37</v>
      </c>
      <c r="H372" s="47">
        <v>9.0045000000000002</v>
      </c>
      <c r="I372" s="52">
        <f>IF(Table2[[#This Row],[Order Priority]]=Introduction!$B$42,1,0)</f>
        <v>0</v>
      </c>
      <c r="J372" s="52">
        <f>IF(Table2[[#This Row],[Order Priority]]=Introduction!$B$43,1,0)</f>
        <v>0</v>
      </c>
      <c r="K372" s="52">
        <f>IF(Table2[[#This Row],[Order Priority]]=Introduction!$B$44,1,0)</f>
        <v>1</v>
      </c>
      <c r="L372" s="52">
        <f>IF(Table2[[#This Row],[Order Priority]]=Introduction!$B$45,1,0)</f>
        <v>0</v>
      </c>
      <c r="M372" s="52">
        <f>IF(Table2[[#This Row],[Ship Mode]]=Introduction!$C$42,1,0)</f>
        <v>0</v>
      </c>
      <c r="N372" s="51">
        <f>IF(Table2[[#This Row],[Ship Mode]]=Introduction!$C$44,1,0)</f>
        <v>1</v>
      </c>
      <c r="O372" s="51">
        <f>IF(Table2[[#This Row],[Customer Segment]]=Introduction!$D$45,1,0)</f>
        <v>0</v>
      </c>
      <c r="P372" s="51">
        <f>IF(Table2[[#This Row],[Customer Segment]]=Introduction!$D$42,1,0)</f>
        <v>0</v>
      </c>
      <c r="Q372" s="51">
        <f>IF(Table2[[#This Row],[Customer Segment]]=Introduction!$D$44,1,0)</f>
        <v>0</v>
      </c>
      <c r="R372" s="44">
        <v>13.05</v>
      </c>
      <c r="S3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50.358885799537276</v>
      </c>
    </row>
    <row r="373" spans="1:19" customFormat="1" x14ac:dyDescent="0.2">
      <c r="A373" s="1" t="s">
        <v>23</v>
      </c>
      <c r="B373" s="1" t="s">
        <v>2</v>
      </c>
      <c r="C373" s="1" t="s">
        <v>3</v>
      </c>
      <c r="D373" s="49">
        <v>0.05</v>
      </c>
      <c r="E373" s="49">
        <v>424.21</v>
      </c>
      <c r="F373" s="49">
        <v>110.2</v>
      </c>
      <c r="G373" s="49">
        <v>0.67</v>
      </c>
      <c r="H373" s="49">
        <v>-213.40280000000001</v>
      </c>
      <c r="I373" s="52">
        <f>IF(Table2[[#This Row],[Order Priority]]=Introduction!$B$42,1,0)</f>
        <v>0</v>
      </c>
      <c r="J373" s="52">
        <f>IF(Table2[[#This Row],[Order Priority]]=Introduction!$B$43,1,0)</f>
        <v>0</v>
      </c>
      <c r="K373" s="52">
        <f>IF(Table2[[#This Row],[Order Priority]]=Introduction!$B$44,1,0)</f>
        <v>1</v>
      </c>
      <c r="L373" s="52">
        <f>IF(Table2[[#This Row],[Order Priority]]=Introduction!$B$45,1,0)</f>
        <v>0</v>
      </c>
      <c r="M373" s="52">
        <f>IF(Table2[[#This Row],[Ship Mode]]=Introduction!$C$42,1,0)</f>
        <v>1</v>
      </c>
      <c r="N373" s="51">
        <f>IF(Table2[[#This Row],[Ship Mode]]=Introduction!$C$44,1,0)</f>
        <v>0</v>
      </c>
      <c r="O373" s="51">
        <f>IF(Table2[[#This Row],[Customer Segment]]=Introduction!$D$45,1,0)</f>
        <v>1</v>
      </c>
      <c r="P373" s="51">
        <f>IF(Table2[[#This Row],[Customer Segment]]=Introduction!$D$42,1,0)</f>
        <v>0</v>
      </c>
      <c r="Q373" s="51">
        <f>IF(Table2[[#This Row],[Customer Segment]]=Introduction!$D$44,1,0)</f>
        <v>0</v>
      </c>
      <c r="R373" s="41">
        <v>4935.22</v>
      </c>
      <c r="S3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4584.4358793293341</v>
      </c>
    </row>
    <row r="374" spans="1:19" customFormat="1" x14ac:dyDescent="0.2">
      <c r="A374" s="1" t="s">
        <v>46</v>
      </c>
      <c r="B374" s="1" t="s">
        <v>14</v>
      </c>
      <c r="C374" s="1" t="s">
        <v>70</v>
      </c>
      <c r="D374" s="47">
        <v>0.03</v>
      </c>
      <c r="E374" s="47">
        <v>60.98</v>
      </c>
      <c r="F374" s="47">
        <v>1.99</v>
      </c>
      <c r="G374" s="47">
        <v>0.5</v>
      </c>
      <c r="H374" s="47">
        <v>976.2672</v>
      </c>
      <c r="I374" s="52">
        <f>IF(Table2[[#This Row],[Order Priority]]=Introduction!$B$42,1,0)</f>
        <v>0</v>
      </c>
      <c r="J374" s="52">
        <f>IF(Table2[[#This Row],[Order Priority]]=Introduction!$B$43,1,0)</f>
        <v>0</v>
      </c>
      <c r="K374" s="52">
        <f>IF(Table2[[#This Row],[Order Priority]]=Introduction!$B$44,1,0)</f>
        <v>0</v>
      </c>
      <c r="L374" s="52">
        <f>IF(Table2[[#This Row],[Order Priority]]=Introduction!$B$45,1,0)</f>
        <v>0</v>
      </c>
      <c r="M374" s="52">
        <f>IF(Table2[[#This Row],[Ship Mode]]=Introduction!$C$42,1,0)</f>
        <v>0</v>
      </c>
      <c r="N374" s="51">
        <f>IF(Table2[[#This Row],[Ship Mode]]=Introduction!$C$44,1,0)</f>
        <v>1</v>
      </c>
      <c r="O374" s="51">
        <f>IF(Table2[[#This Row],[Customer Segment]]=Introduction!$D$45,1,0)</f>
        <v>0</v>
      </c>
      <c r="P374" s="51">
        <f>IF(Table2[[#This Row],[Customer Segment]]=Introduction!$D$42,1,0)</f>
        <v>0</v>
      </c>
      <c r="Q374" s="51">
        <f>IF(Table2[[#This Row],[Customer Segment]]=Introduction!$D$44,1,0)</f>
        <v>0</v>
      </c>
      <c r="R374" s="44">
        <v>1414.88</v>
      </c>
      <c r="S3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1479.5522739631906</v>
      </c>
    </row>
    <row r="375" spans="1:19" customFormat="1" x14ac:dyDescent="0.2">
      <c r="A375" s="1" t="s">
        <v>46</v>
      </c>
      <c r="B375" s="1" t="s">
        <v>14</v>
      </c>
      <c r="C375" s="1" t="s">
        <v>70</v>
      </c>
      <c r="D375" s="49">
        <v>0.04</v>
      </c>
      <c r="E375" s="49">
        <v>3.08</v>
      </c>
      <c r="F375" s="49">
        <v>0.99</v>
      </c>
      <c r="G375" s="49">
        <v>0.37</v>
      </c>
      <c r="H375" s="49">
        <v>23.204699999999999</v>
      </c>
      <c r="I375" s="52">
        <f>IF(Table2[[#This Row],[Order Priority]]=Introduction!$B$42,1,0)</f>
        <v>0</v>
      </c>
      <c r="J375" s="52">
        <f>IF(Table2[[#This Row],[Order Priority]]=Introduction!$B$43,1,0)</f>
        <v>0</v>
      </c>
      <c r="K375" s="52">
        <f>IF(Table2[[#This Row],[Order Priority]]=Introduction!$B$44,1,0)</f>
        <v>0</v>
      </c>
      <c r="L375" s="52">
        <f>IF(Table2[[#This Row],[Order Priority]]=Introduction!$B$45,1,0)</f>
        <v>0</v>
      </c>
      <c r="M375" s="52">
        <f>IF(Table2[[#This Row],[Ship Mode]]=Introduction!$C$42,1,0)</f>
        <v>0</v>
      </c>
      <c r="N375" s="51">
        <f>IF(Table2[[#This Row],[Ship Mode]]=Introduction!$C$44,1,0)</f>
        <v>1</v>
      </c>
      <c r="O375" s="51">
        <f>IF(Table2[[#This Row],[Customer Segment]]=Introduction!$D$45,1,0)</f>
        <v>0</v>
      </c>
      <c r="P375" s="51">
        <f>IF(Table2[[#This Row],[Customer Segment]]=Introduction!$D$42,1,0)</f>
        <v>0</v>
      </c>
      <c r="Q375" s="51">
        <f>IF(Table2[[#This Row],[Customer Segment]]=Introduction!$D$44,1,0)</f>
        <v>0</v>
      </c>
      <c r="R375" s="41">
        <v>33.630000000000003</v>
      </c>
      <c r="S3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179.87925524573558</v>
      </c>
    </row>
    <row r="376" spans="1:19" customFormat="1" x14ac:dyDescent="0.2">
      <c r="A376" s="1" t="s">
        <v>46</v>
      </c>
      <c r="B376" s="1" t="s">
        <v>14</v>
      </c>
      <c r="C376" s="1" t="s">
        <v>70</v>
      </c>
      <c r="D376" s="47">
        <v>0</v>
      </c>
      <c r="E376" s="47">
        <v>10.31</v>
      </c>
      <c r="F376" s="47">
        <v>1.79</v>
      </c>
      <c r="G376" s="47">
        <v>0.38</v>
      </c>
      <c r="H376" s="47">
        <v>167.46299999999999</v>
      </c>
      <c r="I376" s="52">
        <f>IF(Table2[[#This Row],[Order Priority]]=Introduction!$B$42,1,0)</f>
        <v>0</v>
      </c>
      <c r="J376" s="52">
        <f>IF(Table2[[#This Row],[Order Priority]]=Introduction!$B$43,1,0)</f>
        <v>0</v>
      </c>
      <c r="K376" s="52">
        <f>IF(Table2[[#This Row],[Order Priority]]=Introduction!$B$44,1,0)</f>
        <v>0</v>
      </c>
      <c r="L376" s="52">
        <f>IF(Table2[[#This Row],[Order Priority]]=Introduction!$B$45,1,0)</f>
        <v>0</v>
      </c>
      <c r="M376" s="52">
        <f>IF(Table2[[#This Row],[Ship Mode]]=Introduction!$C$42,1,0)</f>
        <v>0</v>
      </c>
      <c r="N376" s="51">
        <f>IF(Table2[[#This Row],[Ship Mode]]=Introduction!$C$44,1,0)</f>
        <v>1</v>
      </c>
      <c r="O376" s="51">
        <f>IF(Table2[[#This Row],[Customer Segment]]=Introduction!$D$45,1,0)</f>
        <v>0</v>
      </c>
      <c r="P376" s="51">
        <f>IF(Table2[[#This Row],[Customer Segment]]=Introduction!$D$42,1,0)</f>
        <v>0</v>
      </c>
      <c r="Q376" s="51">
        <f>IF(Table2[[#This Row],[Customer Segment]]=Introduction!$D$44,1,0)</f>
        <v>0</v>
      </c>
      <c r="R376" s="44">
        <v>242.7</v>
      </c>
      <c r="S3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407.11319570784087</v>
      </c>
    </row>
    <row r="377" spans="1:19" customFormat="1" x14ac:dyDescent="0.2">
      <c r="A377" s="1" t="s">
        <v>1</v>
      </c>
      <c r="B377" s="1" t="s">
        <v>14</v>
      </c>
      <c r="C377" s="1" t="s">
        <v>70</v>
      </c>
      <c r="D377" s="49">
        <v>0.1</v>
      </c>
      <c r="E377" s="49">
        <v>154.13</v>
      </c>
      <c r="F377" s="49">
        <v>69</v>
      </c>
      <c r="G377" s="49">
        <v>0.68</v>
      </c>
      <c r="H377" s="49">
        <v>-372.48597100000001</v>
      </c>
      <c r="I377" s="52">
        <f>IF(Table2[[#This Row],[Order Priority]]=Introduction!$B$42,1,0)</f>
        <v>1</v>
      </c>
      <c r="J377" s="52">
        <f>IF(Table2[[#This Row],[Order Priority]]=Introduction!$B$43,1,0)</f>
        <v>0</v>
      </c>
      <c r="K377" s="52">
        <f>IF(Table2[[#This Row],[Order Priority]]=Introduction!$B$44,1,0)</f>
        <v>0</v>
      </c>
      <c r="L377" s="52">
        <f>IF(Table2[[#This Row],[Order Priority]]=Introduction!$B$45,1,0)</f>
        <v>0</v>
      </c>
      <c r="M377" s="52">
        <f>IF(Table2[[#This Row],[Ship Mode]]=Introduction!$C$42,1,0)</f>
        <v>0</v>
      </c>
      <c r="N377" s="51">
        <f>IF(Table2[[#This Row],[Ship Mode]]=Introduction!$C$44,1,0)</f>
        <v>1</v>
      </c>
      <c r="O377" s="51">
        <f>IF(Table2[[#This Row],[Customer Segment]]=Introduction!$D$45,1,0)</f>
        <v>0</v>
      </c>
      <c r="P377" s="51">
        <f>IF(Table2[[#This Row],[Customer Segment]]=Introduction!$D$42,1,0)</f>
        <v>0</v>
      </c>
      <c r="Q377" s="51">
        <f>IF(Table2[[#This Row],[Customer Segment]]=Introduction!$D$44,1,0)</f>
        <v>0</v>
      </c>
      <c r="R377" s="41">
        <v>1216.32</v>
      </c>
      <c r="S3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2434.6985374382393</v>
      </c>
    </row>
    <row r="378" spans="1:19" customFormat="1" x14ac:dyDescent="0.2">
      <c r="A378" s="1" t="s">
        <v>1</v>
      </c>
      <c r="B378" s="1" t="s">
        <v>14</v>
      </c>
      <c r="C378" s="1" t="s">
        <v>47</v>
      </c>
      <c r="D378" s="47">
        <v>0</v>
      </c>
      <c r="E378" s="47">
        <v>12.97</v>
      </c>
      <c r="F378" s="47">
        <v>1.49</v>
      </c>
      <c r="G378" s="47">
        <v>0.35</v>
      </c>
      <c r="H378" s="47">
        <v>180.23490000000001</v>
      </c>
      <c r="I378" s="52">
        <f>IF(Table2[[#This Row],[Order Priority]]=Introduction!$B$42,1,0)</f>
        <v>1</v>
      </c>
      <c r="J378" s="52">
        <f>IF(Table2[[#This Row],[Order Priority]]=Introduction!$B$43,1,0)</f>
        <v>0</v>
      </c>
      <c r="K378" s="52">
        <f>IF(Table2[[#This Row],[Order Priority]]=Introduction!$B$44,1,0)</f>
        <v>0</v>
      </c>
      <c r="L378" s="52">
        <f>IF(Table2[[#This Row],[Order Priority]]=Introduction!$B$45,1,0)</f>
        <v>0</v>
      </c>
      <c r="M378" s="52">
        <f>IF(Table2[[#This Row],[Ship Mode]]=Introduction!$C$42,1,0)</f>
        <v>0</v>
      </c>
      <c r="N378" s="51">
        <f>IF(Table2[[#This Row],[Ship Mode]]=Introduction!$C$44,1,0)</f>
        <v>1</v>
      </c>
      <c r="O378" s="51">
        <f>IF(Table2[[#This Row],[Customer Segment]]=Introduction!$D$45,1,0)</f>
        <v>0</v>
      </c>
      <c r="P378" s="51">
        <f>IF(Table2[[#This Row],[Customer Segment]]=Introduction!$D$42,1,0)</f>
        <v>0</v>
      </c>
      <c r="Q378" s="51">
        <f>IF(Table2[[#This Row],[Customer Segment]]=Introduction!$D$44,1,0)</f>
        <v>1</v>
      </c>
      <c r="R378" s="44">
        <v>261.20999999999998</v>
      </c>
      <c r="S3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514.72000534554206</v>
      </c>
    </row>
    <row r="379" spans="1:19" customFormat="1" x14ac:dyDescent="0.2">
      <c r="A379" s="1" t="s">
        <v>1</v>
      </c>
      <c r="B379" s="1" t="s">
        <v>14</v>
      </c>
      <c r="C379" s="1" t="s">
        <v>47</v>
      </c>
      <c r="D379" s="49">
        <v>0.06</v>
      </c>
      <c r="E379" s="49">
        <v>4.91</v>
      </c>
      <c r="F379" s="49">
        <v>0.5</v>
      </c>
      <c r="G379" s="49">
        <v>0.36</v>
      </c>
      <c r="H379" s="49">
        <v>29.525099999999998</v>
      </c>
      <c r="I379" s="52">
        <f>IF(Table2[[#This Row],[Order Priority]]=Introduction!$B$42,1,0)</f>
        <v>1</v>
      </c>
      <c r="J379" s="52">
        <f>IF(Table2[[#This Row],[Order Priority]]=Introduction!$B$43,1,0)</f>
        <v>0</v>
      </c>
      <c r="K379" s="52">
        <f>IF(Table2[[#This Row],[Order Priority]]=Introduction!$B$44,1,0)</f>
        <v>0</v>
      </c>
      <c r="L379" s="52">
        <f>IF(Table2[[#This Row],[Order Priority]]=Introduction!$B$45,1,0)</f>
        <v>0</v>
      </c>
      <c r="M379" s="52">
        <f>IF(Table2[[#This Row],[Ship Mode]]=Introduction!$C$42,1,0)</f>
        <v>0</v>
      </c>
      <c r="N379" s="51">
        <f>IF(Table2[[#This Row],[Ship Mode]]=Introduction!$C$44,1,0)</f>
        <v>1</v>
      </c>
      <c r="O379" s="51">
        <f>IF(Table2[[#This Row],[Customer Segment]]=Introduction!$D$45,1,0)</f>
        <v>0</v>
      </c>
      <c r="P379" s="51">
        <f>IF(Table2[[#This Row],[Customer Segment]]=Introduction!$D$42,1,0)</f>
        <v>0</v>
      </c>
      <c r="Q379" s="51">
        <f>IF(Table2[[#This Row],[Customer Segment]]=Introduction!$D$44,1,0)</f>
        <v>1</v>
      </c>
      <c r="R379" s="41">
        <v>42.79</v>
      </c>
      <c r="S3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276.43445075259592</v>
      </c>
    </row>
    <row r="380" spans="1:19" customFormat="1" x14ac:dyDescent="0.2">
      <c r="A380" s="1" t="s">
        <v>13</v>
      </c>
      <c r="B380" s="1" t="s">
        <v>2</v>
      </c>
      <c r="C380" s="1" t="s">
        <v>70</v>
      </c>
      <c r="D380" s="47">
        <v>0.09</v>
      </c>
      <c r="E380" s="47">
        <v>122.99</v>
      </c>
      <c r="F380" s="47">
        <v>70.2</v>
      </c>
      <c r="G380" s="47">
        <v>0.74</v>
      </c>
      <c r="H380" s="47">
        <v>-2426.5500000000002</v>
      </c>
      <c r="I380" s="52">
        <f>IF(Table2[[#This Row],[Order Priority]]=Introduction!$B$42,1,0)</f>
        <v>0</v>
      </c>
      <c r="J380" s="52">
        <f>IF(Table2[[#This Row],[Order Priority]]=Introduction!$B$43,1,0)</f>
        <v>1</v>
      </c>
      <c r="K380" s="52">
        <f>IF(Table2[[#This Row],[Order Priority]]=Introduction!$B$44,1,0)</f>
        <v>0</v>
      </c>
      <c r="L380" s="52">
        <f>IF(Table2[[#This Row],[Order Priority]]=Introduction!$B$45,1,0)</f>
        <v>0</v>
      </c>
      <c r="M380" s="52">
        <f>IF(Table2[[#This Row],[Ship Mode]]=Introduction!$C$42,1,0)</f>
        <v>1</v>
      </c>
      <c r="N380" s="51">
        <f>IF(Table2[[#This Row],[Ship Mode]]=Introduction!$C$44,1,0)</f>
        <v>0</v>
      </c>
      <c r="O380" s="51">
        <f>IF(Table2[[#This Row],[Customer Segment]]=Introduction!$D$45,1,0)</f>
        <v>0</v>
      </c>
      <c r="P380" s="51">
        <f>IF(Table2[[#This Row],[Customer Segment]]=Introduction!$D$42,1,0)</f>
        <v>0</v>
      </c>
      <c r="Q380" s="51">
        <f>IF(Table2[[#This Row],[Customer Segment]]=Introduction!$D$44,1,0)</f>
        <v>0</v>
      </c>
      <c r="R380" s="44">
        <v>5718.85</v>
      </c>
      <c r="S3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1" spans="1:19" customFormat="1" x14ac:dyDescent="0.2">
      <c r="A381" s="1" t="s">
        <v>13</v>
      </c>
      <c r="B381" s="1" t="s">
        <v>2</v>
      </c>
      <c r="C381" s="1" t="s">
        <v>70</v>
      </c>
      <c r="D381" s="49">
        <v>0.09</v>
      </c>
      <c r="E381" s="49">
        <v>122.99</v>
      </c>
      <c r="F381" s="49">
        <v>70.2</v>
      </c>
      <c r="G381" s="49">
        <v>0.74</v>
      </c>
      <c r="H381" s="49">
        <v>-2426.5500000000002</v>
      </c>
      <c r="I381" s="52">
        <f>IF(Table2[[#This Row],[Order Priority]]=Introduction!$B$42,1,0)</f>
        <v>0</v>
      </c>
      <c r="J381" s="52">
        <f>IF(Table2[[#This Row],[Order Priority]]=Introduction!$B$43,1,0)</f>
        <v>1</v>
      </c>
      <c r="K381" s="52">
        <f>IF(Table2[[#This Row],[Order Priority]]=Introduction!$B$44,1,0)</f>
        <v>0</v>
      </c>
      <c r="L381" s="52">
        <f>IF(Table2[[#This Row],[Order Priority]]=Introduction!$B$45,1,0)</f>
        <v>0</v>
      </c>
      <c r="M381" s="52">
        <f>IF(Table2[[#This Row],[Ship Mode]]=Introduction!$C$42,1,0)</f>
        <v>1</v>
      </c>
      <c r="N381" s="51">
        <f>IF(Table2[[#This Row],[Ship Mode]]=Introduction!$C$44,1,0)</f>
        <v>0</v>
      </c>
      <c r="O381" s="51">
        <f>IF(Table2[[#This Row],[Customer Segment]]=Introduction!$D$45,1,0)</f>
        <v>0</v>
      </c>
      <c r="P381" s="51">
        <f>IF(Table2[[#This Row],[Customer Segment]]=Introduction!$D$42,1,0)</f>
        <v>0</v>
      </c>
      <c r="Q381" s="51">
        <f>IF(Table2[[#This Row],[Customer Segment]]=Introduction!$D$44,1,0)</f>
        <v>0</v>
      </c>
      <c r="R381" s="41">
        <v>1400.53</v>
      </c>
      <c r="S3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227.29638662085679</v>
      </c>
    </row>
    <row r="382" spans="1:19" customFormat="1" x14ac:dyDescent="0.2">
      <c r="A382" s="1" t="s">
        <v>23</v>
      </c>
      <c r="B382" s="1" t="s">
        <v>14</v>
      </c>
      <c r="C382" s="1" t="s">
        <v>70</v>
      </c>
      <c r="D382" s="47">
        <v>0.02</v>
      </c>
      <c r="E382" s="47">
        <v>1.1399999999999999</v>
      </c>
      <c r="F382" s="47">
        <v>0.7</v>
      </c>
      <c r="G382" s="47">
        <v>0.38</v>
      </c>
      <c r="H382" s="47">
        <v>-0.49</v>
      </c>
      <c r="I382" s="52">
        <f>IF(Table2[[#This Row],[Order Priority]]=Introduction!$B$42,1,0)</f>
        <v>0</v>
      </c>
      <c r="J382" s="52">
        <f>IF(Table2[[#This Row],[Order Priority]]=Introduction!$B$43,1,0)</f>
        <v>0</v>
      </c>
      <c r="K382" s="52">
        <f>IF(Table2[[#This Row],[Order Priority]]=Introduction!$B$44,1,0)</f>
        <v>1</v>
      </c>
      <c r="L382" s="52">
        <f>IF(Table2[[#This Row],[Order Priority]]=Introduction!$B$45,1,0)</f>
        <v>0</v>
      </c>
      <c r="M382" s="52">
        <f>IF(Table2[[#This Row],[Ship Mode]]=Introduction!$C$42,1,0)</f>
        <v>0</v>
      </c>
      <c r="N382" s="51">
        <f>IF(Table2[[#This Row],[Ship Mode]]=Introduction!$C$44,1,0)</f>
        <v>1</v>
      </c>
      <c r="O382" s="51">
        <f>IF(Table2[[#This Row],[Customer Segment]]=Introduction!$D$45,1,0)</f>
        <v>0</v>
      </c>
      <c r="P382" s="51">
        <f>IF(Table2[[#This Row],[Customer Segment]]=Introduction!$D$42,1,0)</f>
        <v>0</v>
      </c>
      <c r="Q382" s="51">
        <f>IF(Table2[[#This Row],[Customer Segment]]=Introduction!$D$44,1,0)</f>
        <v>0</v>
      </c>
      <c r="R382" s="44">
        <v>44.85</v>
      </c>
      <c r="S3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41.789231497333347</v>
      </c>
    </row>
    <row r="383" spans="1:19" customFormat="1" x14ac:dyDescent="0.2">
      <c r="A383" s="1" t="s">
        <v>92</v>
      </c>
      <c r="B383" s="1" t="s">
        <v>14</v>
      </c>
      <c r="C383" s="1" t="s">
        <v>3</v>
      </c>
      <c r="D383" s="49">
        <v>0.09</v>
      </c>
      <c r="E383" s="49">
        <v>6.28</v>
      </c>
      <c r="F383" s="49">
        <v>5.41</v>
      </c>
      <c r="G383" s="49">
        <v>0.53</v>
      </c>
      <c r="H383" s="49">
        <v>-61.59</v>
      </c>
      <c r="I383" s="52">
        <f>IF(Table2[[#This Row],[Order Priority]]=Introduction!$B$42,1,0)</f>
        <v>0</v>
      </c>
      <c r="J383" s="52">
        <f>IF(Table2[[#This Row],[Order Priority]]=Introduction!$B$43,1,0)</f>
        <v>0</v>
      </c>
      <c r="K383" s="52">
        <f>IF(Table2[[#This Row],[Order Priority]]=Introduction!$B$44,1,0)</f>
        <v>0</v>
      </c>
      <c r="L383" s="52">
        <f>IF(Table2[[#This Row],[Order Priority]]=Introduction!$B$45,1,0)</f>
        <v>1</v>
      </c>
      <c r="M383" s="52">
        <f>IF(Table2[[#This Row],[Ship Mode]]=Introduction!$C$42,1,0)</f>
        <v>0</v>
      </c>
      <c r="N383" s="51">
        <f>IF(Table2[[#This Row],[Ship Mode]]=Introduction!$C$44,1,0)</f>
        <v>1</v>
      </c>
      <c r="O383" s="51">
        <f>IF(Table2[[#This Row],[Customer Segment]]=Introduction!$D$45,1,0)</f>
        <v>1</v>
      </c>
      <c r="P383" s="51">
        <f>IF(Table2[[#This Row],[Customer Segment]]=Introduction!$D$42,1,0)</f>
        <v>0</v>
      </c>
      <c r="Q383" s="51">
        <f>IF(Table2[[#This Row],[Customer Segment]]=Introduction!$D$44,1,0)</f>
        <v>0</v>
      </c>
      <c r="R383" s="41">
        <v>355.4</v>
      </c>
      <c r="S3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127.88415189625691</v>
      </c>
    </row>
    <row r="384" spans="1:19" customFormat="1" x14ac:dyDescent="0.2">
      <c r="A384" s="1" t="s">
        <v>92</v>
      </c>
      <c r="B384" s="1" t="s">
        <v>14</v>
      </c>
      <c r="C384" s="1" t="s">
        <v>3</v>
      </c>
      <c r="D384" s="47">
        <v>0.09</v>
      </c>
      <c r="E384" s="47">
        <v>6.28</v>
      </c>
      <c r="F384" s="47">
        <v>5.41</v>
      </c>
      <c r="G384" s="47">
        <v>0.53</v>
      </c>
      <c r="H384" s="47">
        <v>-32.026800000000001</v>
      </c>
      <c r="I384" s="52">
        <f>IF(Table2[[#This Row],[Order Priority]]=Introduction!$B$42,1,0)</f>
        <v>0</v>
      </c>
      <c r="J384" s="52">
        <f>IF(Table2[[#This Row],[Order Priority]]=Introduction!$B$43,1,0)</f>
        <v>0</v>
      </c>
      <c r="K384" s="52">
        <f>IF(Table2[[#This Row],[Order Priority]]=Introduction!$B$44,1,0)</f>
        <v>0</v>
      </c>
      <c r="L384" s="52">
        <f>IF(Table2[[#This Row],[Order Priority]]=Introduction!$B$45,1,0)</f>
        <v>1</v>
      </c>
      <c r="M384" s="52">
        <f>IF(Table2[[#This Row],[Ship Mode]]=Introduction!$C$42,1,0)</f>
        <v>0</v>
      </c>
      <c r="N384" s="51">
        <f>IF(Table2[[#This Row],[Ship Mode]]=Introduction!$C$44,1,0)</f>
        <v>1</v>
      </c>
      <c r="O384" s="51">
        <f>IF(Table2[[#This Row],[Customer Segment]]=Introduction!$D$45,1,0)</f>
        <v>1</v>
      </c>
      <c r="P384" s="51">
        <f>IF(Table2[[#This Row],[Customer Segment]]=Introduction!$D$42,1,0)</f>
        <v>0</v>
      </c>
      <c r="Q384" s="51">
        <f>IF(Table2[[#This Row],[Customer Segment]]=Introduction!$D$44,1,0)</f>
        <v>0</v>
      </c>
      <c r="R384" s="44">
        <v>88.85</v>
      </c>
      <c r="S3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158.1576291321912</v>
      </c>
    </row>
    <row r="385" spans="1:19" customFormat="1" x14ac:dyDescent="0.2">
      <c r="A385" s="1" t="s">
        <v>46</v>
      </c>
      <c r="B385" s="1" t="s">
        <v>14</v>
      </c>
      <c r="C385" s="1" t="s">
        <v>15</v>
      </c>
      <c r="D385" s="49">
        <v>0</v>
      </c>
      <c r="E385" s="49">
        <v>8.09</v>
      </c>
      <c r="F385" s="49">
        <v>7.96</v>
      </c>
      <c r="G385" s="49">
        <v>0.49</v>
      </c>
      <c r="H385" s="49">
        <v>-144.56</v>
      </c>
      <c r="I385" s="52">
        <f>IF(Table2[[#This Row],[Order Priority]]=Introduction!$B$42,1,0)</f>
        <v>0</v>
      </c>
      <c r="J385" s="52">
        <f>IF(Table2[[#This Row],[Order Priority]]=Introduction!$B$43,1,0)</f>
        <v>0</v>
      </c>
      <c r="K385" s="52">
        <f>IF(Table2[[#This Row],[Order Priority]]=Introduction!$B$44,1,0)</f>
        <v>0</v>
      </c>
      <c r="L385" s="52">
        <f>IF(Table2[[#This Row],[Order Priority]]=Introduction!$B$45,1,0)</f>
        <v>0</v>
      </c>
      <c r="M385" s="52">
        <f>IF(Table2[[#This Row],[Ship Mode]]=Introduction!$C$42,1,0)</f>
        <v>0</v>
      </c>
      <c r="N385" s="51">
        <f>IF(Table2[[#This Row],[Ship Mode]]=Introduction!$C$44,1,0)</f>
        <v>1</v>
      </c>
      <c r="O385" s="51">
        <f>IF(Table2[[#This Row],[Customer Segment]]=Introduction!$D$45,1,0)</f>
        <v>0</v>
      </c>
      <c r="P385" s="51">
        <f>IF(Table2[[#This Row],[Customer Segment]]=Introduction!$D$42,1,0)</f>
        <v>1</v>
      </c>
      <c r="Q385" s="51">
        <f>IF(Table2[[#This Row],[Customer Segment]]=Introduction!$D$44,1,0)</f>
        <v>0</v>
      </c>
      <c r="R385" s="41">
        <v>90.98</v>
      </c>
      <c r="S3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313.66721150807552</v>
      </c>
    </row>
    <row r="386" spans="1:19" customFormat="1" x14ac:dyDescent="0.2">
      <c r="A386" s="1" t="s">
        <v>46</v>
      </c>
      <c r="B386" s="1" t="s">
        <v>14</v>
      </c>
      <c r="C386" s="1" t="s">
        <v>70</v>
      </c>
      <c r="D386" s="47">
        <v>0.08</v>
      </c>
      <c r="E386" s="47">
        <v>3.38</v>
      </c>
      <c r="F386" s="47">
        <v>0.85</v>
      </c>
      <c r="G386" s="47">
        <v>0.48</v>
      </c>
      <c r="H386" s="47">
        <v>20.453600000000002</v>
      </c>
      <c r="I386" s="52">
        <f>IF(Table2[[#This Row],[Order Priority]]=Introduction!$B$42,1,0)</f>
        <v>0</v>
      </c>
      <c r="J386" s="52">
        <f>IF(Table2[[#This Row],[Order Priority]]=Introduction!$B$43,1,0)</f>
        <v>0</v>
      </c>
      <c r="K386" s="52">
        <f>IF(Table2[[#This Row],[Order Priority]]=Introduction!$B$44,1,0)</f>
        <v>0</v>
      </c>
      <c r="L386" s="52">
        <f>IF(Table2[[#This Row],[Order Priority]]=Introduction!$B$45,1,0)</f>
        <v>0</v>
      </c>
      <c r="M386" s="52">
        <f>IF(Table2[[#This Row],[Ship Mode]]=Introduction!$C$42,1,0)</f>
        <v>0</v>
      </c>
      <c r="N386" s="51">
        <f>IF(Table2[[#This Row],[Ship Mode]]=Introduction!$C$44,1,0)</f>
        <v>1</v>
      </c>
      <c r="O386" s="51">
        <f>IF(Table2[[#This Row],[Customer Segment]]=Introduction!$D$45,1,0)</f>
        <v>0</v>
      </c>
      <c r="P386" s="51">
        <f>IF(Table2[[#This Row],[Customer Segment]]=Introduction!$D$42,1,0)</f>
        <v>0</v>
      </c>
      <c r="Q386" s="51">
        <f>IF(Table2[[#This Row],[Customer Segment]]=Introduction!$D$44,1,0)</f>
        <v>0</v>
      </c>
      <c r="R386" s="44">
        <v>38.81</v>
      </c>
      <c r="S3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239.12917120144013</v>
      </c>
    </row>
    <row r="387" spans="1:19" customFormat="1" x14ac:dyDescent="0.2">
      <c r="A387" s="1" t="s">
        <v>46</v>
      </c>
      <c r="B387" s="1" t="s">
        <v>63</v>
      </c>
      <c r="C387" s="1" t="s">
        <v>70</v>
      </c>
      <c r="D387" s="49">
        <v>0.02</v>
      </c>
      <c r="E387" s="49">
        <v>16.48</v>
      </c>
      <c r="F387" s="49">
        <v>1.99</v>
      </c>
      <c r="G387" s="49">
        <v>0.42</v>
      </c>
      <c r="H387" s="49">
        <v>69.61</v>
      </c>
      <c r="I387" s="52">
        <f>IF(Table2[[#This Row],[Order Priority]]=Introduction!$B$42,1,0)</f>
        <v>0</v>
      </c>
      <c r="J387" s="52">
        <f>IF(Table2[[#This Row],[Order Priority]]=Introduction!$B$43,1,0)</f>
        <v>0</v>
      </c>
      <c r="K387" s="52">
        <f>IF(Table2[[#This Row],[Order Priority]]=Introduction!$B$44,1,0)</f>
        <v>0</v>
      </c>
      <c r="L387" s="52">
        <f>IF(Table2[[#This Row],[Order Priority]]=Introduction!$B$45,1,0)</f>
        <v>0</v>
      </c>
      <c r="M387" s="52">
        <f>IF(Table2[[#This Row],[Ship Mode]]=Introduction!$C$42,1,0)</f>
        <v>0</v>
      </c>
      <c r="N387" s="51">
        <f>IF(Table2[[#This Row],[Ship Mode]]=Introduction!$C$44,1,0)</f>
        <v>0</v>
      </c>
      <c r="O387" s="51">
        <f>IF(Table2[[#This Row],[Customer Segment]]=Introduction!$D$45,1,0)</f>
        <v>0</v>
      </c>
      <c r="P387" s="51">
        <f>IF(Table2[[#This Row],[Customer Segment]]=Introduction!$D$42,1,0)</f>
        <v>0</v>
      </c>
      <c r="Q387" s="51">
        <f>IF(Table2[[#This Row],[Customer Segment]]=Introduction!$D$44,1,0)</f>
        <v>0</v>
      </c>
      <c r="R387" s="41">
        <v>484.56</v>
      </c>
      <c r="S3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269.5834597736702</v>
      </c>
    </row>
    <row r="388" spans="1:19" customFormat="1" x14ac:dyDescent="0.2">
      <c r="A388" s="1" t="s">
        <v>46</v>
      </c>
      <c r="B388" s="1" t="s">
        <v>2</v>
      </c>
      <c r="C388" s="1" t="s">
        <v>47</v>
      </c>
      <c r="D388" s="47">
        <v>0.03</v>
      </c>
      <c r="E388" s="47">
        <v>200.97</v>
      </c>
      <c r="F388" s="47">
        <v>15.59</v>
      </c>
      <c r="G388" s="47">
        <v>0.36</v>
      </c>
      <c r="H388" s="47">
        <v>1951.3</v>
      </c>
      <c r="I388" s="52">
        <f>IF(Table2[[#This Row],[Order Priority]]=Introduction!$B$42,1,0)</f>
        <v>0</v>
      </c>
      <c r="J388" s="52">
        <f>IF(Table2[[#This Row],[Order Priority]]=Introduction!$B$43,1,0)</f>
        <v>0</v>
      </c>
      <c r="K388" s="52">
        <f>IF(Table2[[#This Row],[Order Priority]]=Introduction!$B$44,1,0)</f>
        <v>0</v>
      </c>
      <c r="L388" s="52">
        <f>IF(Table2[[#This Row],[Order Priority]]=Introduction!$B$45,1,0)</f>
        <v>0</v>
      </c>
      <c r="M388" s="52">
        <f>IF(Table2[[#This Row],[Ship Mode]]=Introduction!$C$42,1,0)</f>
        <v>1</v>
      </c>
      <c r="N388" s="51">
        <f>IF(Table2[[#This Row],[Ship Mode]]=Introduction!$C$44,1,0)</f>
        <v>0</v>
      </c>
      <c r="O388" s="51">
        <f>IF(Table2[[#This Row],[Customer Segment]]=Introduction!$D$45,1,0)</f>
        <v>0</v>
      </c>
      <c r="P388" s="51">
        <f>IF(Table2[[#This Row],[Customer Segment]]=Introduction!$D$42,1,0)</f>
        <v>0</v>
      </c>
      <c r="Q388" s="51">
        <f>IF(Table2[[#This Row],[Customer Segment]]=Introduction!$D$44,1,0)</f>
        <v>1</v>
      </c>
      <c r="R388" s="44">
        <v>8717.75</v>
      </c>
      <c r="S3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3403.0250500149855</v>
      </c>
    </row>
    <row r="389" spans="1:19" customFormat="1" x14ac:dyDescent="0.2">
      <c r="A389" s="1" t="s">
        <v>46</v>
      </c>
      <c r="B389" s="1" t="s">
        <v>2</v>
      </c>
      <c r="C389" s="1" t="s">
        <v>47</v>
      </c>
      <c r="D389" s="49">
        <v>0.03</v>
      </c>
      <c r="E389" s="49">
        <v>200.97</v>
      </c>
      <c r="F389" s="49">
        <v>15.59</v>
      </c>
      <c r="G389" s="49">
        <v>0.36</v>
      </c>
      <c r="H389" s="49">
        <v>1538.7828</v>
      </c>
      <c r="I389" s="52">
        <f>IF(Table2[[#This Row],[Order Priority]]=Introduction!$B$42,1,0)</f>
        <v>0</v>
      </c>
      <c r="J389" s="52">
        <f>IF(Table2[[#This Row],[Order Priority]]=Introduction!$B$43,1,0)</f>
        <v>0</v>
      </c>
      <c r="K389" s="52">
        <f>IF(Table2[[#This Row],[Order Priority]]=Introduction!$B$44,1,0)</f>
        <v>0</v>
      </c>
      <c r="L389" s="52">
        <f>IF(Table2[[#This Row],[Order Priority]]=Introduction!$B$45,1,0)</f>
        <v>0</v>
      </c>
      <c r="M389" s="52">
        <f>IF(Table2[[#This Row],[Ship Mode]]=Introduction!$C$42,1,0)</f>
        <v>1</v>
      </c>
      <c r="N389" s="51">
        <f>IF(Table2[[#This Row],[Ship Mode]]=Introduction!$C$44,1,0)</f>
        <v>0</v>
      </c>
      <c r="O389" s="51">
        <f>IF(Table2[[#This Row],[Customer Segment]]=Introduction!$D$45,1,0)</f>
        <v>0</v>
      </c>
      <c r="P389" s="51">
        <f>IF(Table2[[#This Row],[Customer Segment]]=Introduction!$D$42,1,0)</f>
        <v>0</v>
      </c>
      <c r="Q389" s="51">
        <f>IF(Table2[[#This Row],[Customer Segment]]=Introduction!$D$44,1,0)</f>
        <v>1</v>
      </c>
      <c r="R389" s="41">
        <v>2230.12</v>
      </c>
      <c r="S3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2980.5968262898355</v>
      </c>
    </row>
    <row r="390" spans="1:19" customFormat="1" x14ac:dyDescent="0.2">
      <c r="A390" s="1" t="s">
        <v>23</v>
      </c>
      <c r="B390" s="1" t="s">
        <v>2</v>
      </c>
      <c r="C390" s="1" t="s">
        <v>3</v>
      </c>
      <c r="D390" s="47">
        <v>0</v>
      </c>
      <c r="E390" s="47">
        <v>180.98</v>
      </c>
      <c r="F390" s="47">
        <v>30</v>
      </c>
      <c r="G390" s="47">
        <v>0.69</v>
      </c>
      <c r="H390" s="47">
        <v>9.2040000000000006</v>
      </c>
      <c r="I390" s="52">
        <f>IF(Table2[[#This Row],[Order Priority]]=Introduction!$B$42,1,0)</f>
        <v>0</v>
      </c>
      <c r="J390" s="52">
        <f>IF(Table2[[#This Row],[Order Priority]]=Introduction!$B$43,1,0)</f>
        <v>0</v>
      </c>
      <c r="K390" s="52">
        <f>IF(Table2[[#This Row],[Order Priority]]=Introduction!$B$44,1,0)</f>
        <v>1</v>
      </c>
      <c r="L390" s="52">
        <f>IF(Table2[[#This Row],[Order Priority]]=Introduction!$B$45,1,0)</f>
        <v>0</v>
      </c>
      <c r="M390" s="52">
        <f>IF(Table2[[#This Row],[Ship Mode]]=Introduction!$C$42,1,0)</f>
        <v>1</v>
      </c>
      <c r="N390" s="51">
        <f>IF(Table2[[#This Row],[Ship Mode]]=Introduction!$C$44,1,0)</f>
        <v>0</v>
      </c>
      <c r="O390" s="51">
        <f>IF(Table2[[#This Row],[Customer Segment]]=Introduction!$D$45,1,0)</f>
        <v>1</v>
      </c>
      <c r="P390" s="51">
        <f>IF(Table2[[#This Row],[Customer Segment]]=Introduction!$D$42,1,0)</f>
        <v>0</v>
      </c>
      <c r="Q390" s="51">
        <f>IF(Table2[[#This Row],[Customer Segment]]=Introduction!$D$44,1,0)</f>
        <v>0</v>
      </c>
      <c r="R390" s="44">
        <v>2084.16</v>
      </c>
      <c r="S3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1883.2988147935689</v>
      </c>
    </row>
    <row r="391" spans="1:19" customFormat="1" x14ac:dyDescent="0.2">
      <c r="A391" s="1" t="s">
        <v>92</v>
      </c>
      <c r="B391" s="1" t="s">
        <v>14</v>
      </c>
      <c r="C391" s="1" t="s">
        <v>70</v>
      </c>
      <c r="D391" s="49">
        <v>0.06</v>
      </c>
      <c r="E391" s="49">
        <v>125.99</v>
      </c>
      <c r="F391" s="49">
        <v>2.5</v>
      </c>
      <c r="G391" s="49">
        <v>0.6</v>
      </c>
      <c r="H391" s="49">
        <v>402.06599999999997</v>
      </c>
      <c r="I391" s="52">
        <f>IF(Table2[[#This Row],[Order Priority]]=Introduction!$B$42,1,0)</f>
        <v>0</v>
      </c>
      <c r="J391" s="52">
        <f>IF(Table2[[#This Row],[Order Priority]]=Introduction!$B$43,1,0)</f>
        <v>0</v>
      </c>
      <c r="K391" s="52">
        <f>IF(Table2[[#This Row],[Order Priority]]=Introduction!$B$44,1,0)</f>
        <v>0</v>
      </c>
      <c r="L391" s="52">
        <f>IF(Table2[[#This Row],[Order Priority]]=Introduction!$B$45,1,0)</f>
        <v>1</v>
      </c>
      <c r="M391" s="52">
        <f>IF(Table2[[#This Row],[Ship Mode]]=Introduction!$C$42,1,0)</f>
        <v>0</v>
      </c>
      <c r="N391" s="51">
        <f>IF(Table2[[#This Row],[Ship Mode]]=Introduction!$C$44,1,0)</f>
        <v>1</v>
      </c>
      <c r="O391" s="51">
        <f>IF(Table2[[#This Row],[Customer Segment]]=Introduction!$D$45,1,0)</f>
        <v>0</v>
      </c>
      <c r="P391" s="51">
        <f>IF(Table2[[#This Row],[Customer Segment]]=Introduction!$D$42,1,0)</f>
        <v>0</v>
      </c>
      <c r="Q391" s="51">
        <f>IF(Table2[[#This Row],[Customer Segment]]=Introduction!$D$44,1,0)</f>
        <v>0</v>
      </c>
      <c r="R391" s="41">
        <v>1173.76</v>
      </c>
      <c r="S3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984.36641283603717</v>
      </c>
    </row>
    <row r="392" spans="1:19" customFormat="1" x14ac:dyDescent="0.2">
      <c r="A392" s="1" t="s">
        <v>46</v>
      </c>
      <c r="B392" s="1" t="s">
        <v>14</v>
      </c>
      <c r="C392" s="1" t="s">
        <v>47</v>
      </c>
      <c r="D392" s="47">
        <v>0.02</v>
      </c>
      <c r="E392" s="47">
        <v>35.99</v>
      </c>
      <c r="F392" s="47">
        <v>5</v>
      </c>
      <c r="G392" s="47">
        <v>0.85</v>
      </c>
      <c r="H392" s="47">
        <v>-120.934</v>
      </c>
      <c r="I392" s="52">
        <f>IF(Table2[[#This Row],[Order Priority]]=Introduction!$B$42,1,0)</f>
        <v>0</v>
      </c>
      <c r="J392" s="52">
        <f>IF(Table2[[#This Row],[Order Priority]]=Introduction!$B$43,1,0)</f>
        <v>0</v>
      </c>
      <c r="K392" s="52">
        <f>IF(Table2[[#This Row],[Order Priority]]=Introduction!$B$44,1,0)</f>
        <v>0</v>
      </c>
      <c r="L392" s="52">
        <f>IF(Table2[[#This Row],[Order Priority]]=Introduction!$B$45,1,0)</f>
        <v>0</v>
      </c>
      <c r="M392" s="52">
        <f>IF(Table2[[#This Row],[Ship Mode]]=Introduction!$C$42,1,0)</f>
        <v>0</v>
      </c>
      <c r="N392" s="51">
        <f>IF(Table2[[#This Row],[Ship Mode]]=Introduction!$C$44,1,0)</f>
        <v>1</v>
      </c>
      <c r="O392" s="51">
        <f>IF(Table2[[#This Row],[Customer Segment]]=Introduction!$D$45,1,0)</f>
        <v>0</v>
      </c>
      <c r="P392" s="51">
        <f>IF(Table2[[#This Row],[Customer Segment]]=Introduction!$D$42,1,0)</f>
        <v>0</v>
      </c>
      <c r="Q392" s="51">
        <f>IF(Table2[[#This Row],[Customer Segment]]=Introduction!$D$44,1,0)</f>
        <v>1</v>
      </c>
      <c r="R392" s="44">
        <v>227.79</v>
      </c>
      <c r="S3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688.84825159789773</v>
      </c>
    </row>
    <row r="393" spans="1:19" customFormat="1" x14ac:dyDescent="0.2">
      <c r="A393" s="1" t="s">
        <v>1</v>
      </c>
      <c r="B393" s="1" t="s">
        <v>2</v>
      </c>
      <c r="C393" s="1" t="s">
        <v>70</v>
      </c>
      <c r="D393" s="49">
        <v>0.01</v>
      </c>
      <c r="E393" s="49">
        <v>3502.14</v>
      </c>
      <c r="F393" s="49">
        <v>8.73</v>
      </c>
      <c r="G393" s="49">
        <v>0.56999999999999995</v>
      </c>
      <c r="H393" s="49">
        <v>-4075.9339920000002</v>
      </c>
      <c r="I393" s="52">
        <f>IF(Table2[[#This Row],[Order Priority]]=Introduction!$B$42,1,0)</f>
        <v>1</v>
      </c>
      <c r="J393" s="52">
        <f>IF(Table2[[#This Row],[Order Priority]]=Introduction!$B$43,1,0)</f>
        <v>0</v>
      </c>
      <c r="K393" s="52">
        <f>IF(Table2[[#This Row],[Order Priority]]=Introduction!$B$44,1,0)</f>
        <v>0</v>
      </c>
      <c r="L393" s="52">
        <f>IF(Table2[[#This Row],[Order Priority]]=Introduction!$B$45,1,0)</f>
        <v>0</v>
      </c>
      <c r="M393" s="52">
        <f>IF(Table2[[#This Row],[Ship Mode]]=Introduction!$C$42,1,0)</f>
        <v>1</v>
      </c>
      <c r="N393" s="51">
        <f>IF(Table2[[#This Row],[Ship Mode]]=Introduction!$C$44,1,0)</f>
        <v>0</v>
      </c>
      <c r="O393" s="51">
        <f>IF(Table2[[#This Row],[Customer Segment]]=Introduction!$D$45,1,0)</f>
        <v>0</v>
      </c>
      <c r="P393" s="51">
        <f>IF(Table2[[#This Row],[Customer Segment]]=Introduction!$D$42,1,0)</f>
        <v>0</v>
      </c>
      <c r="Q393" s="51">
        <f>IF(Table2[[#This Row],[Customer Segment]]=Introduction!$D$44,1,0)</f>
        <v>0</v>
      </c>
      <c r="R393" s="41">
        <v>3501.79</v>
      </c>
      <c r="S3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7630.8300754334923</v>
      </c>
    </row>
    <row r="394" spans="1:19" customFormat="1" x14ac:dyDescent="0.2">
      <c r="A394" s="1" t="s">
        <v>1</v>
      </c>
      <c r="B394" s="1" t="s">
        <v>14</v>
      </c>
      <c r="C394" s="1" t="s">
        <v>70</v>
      </c>
      <c r="D394" s="47">
        <v>0.06</v>
      </c>
      <c r="E394" s="47">
        <v>15.73</v>
      </c>
      <c r="F394" s="47">
        <v>7.42</v>
      </c>
      <c r="G394" s="47">
        <v>0.56000000000000005</v>
      </c>
      <c r="H394" s="47">
        <v>-18.558800000000002</v>
      </c>
      <c r="I394" s="52">
        <f>IF(Table2[[#This Row],[Order Priority]]=Introduction!$B$42,1,0)</f>
        <v>1</v>
      </c>
      <c r="J394" s="52">
        <f>IF(Table2[[#This Row],[Order Priority]]=Introduction!$B$43,1,0)</f>
        <v>0</v>
      </c>
      <c r="K394" s="52">
        <f>IF(Table2[[#This Row],[Order Priority]]=Introduction!$B$44,1,0)</f>
        <v>0</v>
      </c>
      <c r="L394" s="52">
        <f>IF(Table2[[#This Row],[Order Priority]]=Introduction!$B$45,1,0)</f>
        <v>0</v>
      </c>
      <c r="M394" s="52">
        <f>IF(Table2[[#This Row],[Ship Mode]]=Introduction!$C$42,1,0)</f>
        <v>0</v>
      </c>
      <c r="N394" s="51">
        <f>IF(Table2[[#This Row],[Ship Mode]]=Introduction!$C$44,1,0)</f>
        <v>1</v>
      </c>
      <c r="O394" s="51">
        <f>IF(Table2[[#This Row],[Customer Segment]]=Introduction!$D$45,1,0)</f>
        <v>0</v>
      </c>
      <c r="P394" s="51">
        <f>IF(Table2[[#This Row],[Customer Segment]]=Introduction!$D$42,1,0)</f>
        <v>0</v>
      </c>
      <c r="Q394" s="51">
        <f>IF(Table2[[#This Row],[Customer Segment]]=Introduction!$D$44,1,0)</f>
        <v>0</v>
      </c>
      <c r="R394" s="44">
        <v>63.04</v>
      </c>
      <c r="S3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588.15818404974232</v>
      </c>
    </row>
    <row r="395" spans="1:19" customFormat="1" x14ac:dyDescent="0.2">
      <c r="A395" s="1" t="s">
        <v>1</v>
      </c>
      <c r="B395" s="1" t="s">
        <v>14</v>
      </c>
      <c r="C395" s="1" t="s">
        <v>3</v>
      </c>
      <c r="D395" s="49">
        <v>0.1</v>
      </c>
      <c r="E395" s="49">
        <v>10.89</v>
      </c>
      <c r="F395" s="49">
        <v>4.5</v>
      </c>
      <c r="G395" s="49">
        <v>0.59</v>
      </c>
      <c r="H395" s="49">
        <v>-19.2972</v>
      </c>
      <c r="I395" s="52">
        <f>IF(Table2[[#This Row],[Order Priority]]=Introduction!$B$42,1,0)</f>
        <v>1</v>
      </c>
      <c r="J395" s="52">
        <f>IF(Table2[[#This Row],[Order Priority]]=Introduction!$B$43,1,0)</f>
        <v>0</v>
      </c>
      <c r="K395" s="52">
        <f>IF(Table2[[#This Row],[Order Priority]]=Introduction!$B$44,1,0)</f>
        <v>0</v>
      </c>
      <c r="L395" s="52">
        <f>IF(Table2[[#This Row],[Order Priority]]=Introduction!$B$45,1,0)</f>
        <v>0</v>
      </c>
      <c r="M395" s="52">
        <f>IF(Table2[[#This Row],[Ship Mode]]=Introduction!$C$42,1,0)</f>
        <v>0</v>
      </c>
      <c r="N395" s="51">
        <f>IF(Table2[[#This Row],[Ship Mode]]=Introduction!$C$44,1,0)</f>
        <v>1</v>
      </c>
      <c r="O395" s="51">
        <f>IF(Table2[[#This Row],[Customer Segment]]=Introduction!$D$45,1,0)</f>
        <v>1</v>
      </c>
      <c r="P395" s="51">
        <f>IF(Table2[[#This Row],[Customer Segment]]=Introduction!$D$42,1,0)</f>
        <v>0</v>
      </c>
      <c r="Q395" s="51">
        <f>IF(Table2[[#This Row],[Customer Segment]]=Introduction!$D$44,1,0)</f>
        <v>0</v>
      </c>
      <c r="R395" s="41">
        <v>178.68</v>
      </c>
      <c r="S3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480.99594942349864</v>
      </c>
    </row>
    <row r="396" spans="1:19" customFormat="1" x14ac:dyDescent="0.2">
      <c r="A396" s="1" t="s">
        <v>23</v>
      </c>
      <c r="B396" s="1" t="s">
        <v>14</v>
      </c>
      <c r="C396" s="1" t="s">
        <v>47</v>
      </c>
      <c r="D396" s="47">
        <v>0.03</v>
      </c>
      <c r="E396" s="47">
        <v>2.94</v>
      </c>
      <c r="F396" s="47">
        <v>0.96</v>
      </c>
      <c r="G396" s="47">
        <v>0.57999999999999996</v>
      </c>
      <c r="H396" s="47">
        <v>-4.2</v>
      </c>
      <c r="I396" s="52">
        <f>IF(Table2[[#This Row],[Order Priority]]=Introduction!$B$42,1,0)</f>
        <v>0</v>
      </c>
      <c r="J396" s="52">
        <f>IF(Table2[[#This Row],[Order Priority]]=Introduction!$B$43,1,0)</f>
        <v>0</v>
      </c>
      <c r="K396" s="52">
        <f>IF(Table2[[#This Row],[Order Priority]]=Introduction!$B$44,1,0)</f>
        <v>1</v>
      </c>
      <c r="L396" s="52">
        <f>IF(Table2[[#This Row],[Order Priority]]=Introduction!$B$45,1,0)</f>
        <v>0</v>
      </c>
      <c r="M396" s="52">
        <f>IF(Table2[[#This Row],[Ship Mode]]=Introduction!$C$42,1,0)</f>
        <v>0</v>
      </c>
      <c r="N396" s="51">
        <f>IF(Table2[[#This Row],[Ship Mode]]=Introduction!$C$44,1,0)</f>
        <v>1</v>
      </c>
      <c r="O396" s="51">
        <f>IF(Table2[[#This Row],[Customer Segment]]=Introduction!$D$45,1,0)</f>
        <v>0</v>
      </c>
      <c r="P396" s="51">
        <f>IF(Table2[[#This Row],[Customer Segment]]=Introduction!$D$42,1,0)</f>
        <v>0</v>
      </c>
      <c r="Q396" s="51">
        <f>IF(Table2[[#This Row],[Customer Segment]]=Introduction!$D$44,1,0)</f>
        <v>1</v>
      </c>
      <c r="R396" s="44">
        <v>3.51</v>
      </c>
      <c r="S3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7" spans="1:19" customFormat="1" x14ac:dyDescent="0.2">
      <c r="A397" s="1" t="s">
        <v>23</v>
      </c>
      <c r="B397" s="1" t="s">
        <v>14</v>
      </c>
      <c r="C397" s="1" t="s">
        <v>47</v>
      </c>
      <c r="D397" s="49">
        <v>0.03</v>
      </c>
      <c r="E397" s="49">
        <v>2.94</v>
      </c>
      <c r="F397" s="49">
        <v>0.96</v>
      </c>
      <c r="G397" s="49">
        <v>0.57999999999999996</v>
      </c>
      <c r="H397" s="49">
        <v>-4.2</v>
      </c>
      <c r="I397" s="52">
        <f>IF(Table2[[#This Row],[Order Priority]]=Introduction!$B$42,1,0)</f>
        <v>0</v>
      </c>
      <c r="J397" s="52">
        <f>IF(Table2[[#This Row],[Order Priority]]=Introduction!$B$43,1,0)</f>
        <v>0</v>
      </c>
      <c r="K397" s="52">
        <f>IF(Table2[[#This Row],[Order Priority]]=Introduction!$B$44,1,0)</f>
        <v>1</v>
      </c>
      <c r="L397" s="52">
        <f>IF(Table2[[#This Row],[Order Priority]]=Introduction!$B$45,1,0)</f>
        <v>0</v>
      </c>
      <c r="M397" s="52">
        <f>IF(Table2[[#This Row],[Ship Mode]]=Introduction!$C$42,1,0)</f>
        <v>0</v>
      </c>
      <c r="N397" s="51">
        <f>IF(Table2[[#This Row],[Ship Mode]]=Introduction!$C$44,1,0)</f>
        <v>1</v>
      </c>
      <c r="O397" s="51">
        <f>IF(Table2[[#This Row],[Customer Segment]]=Introduction!$D$45,1,0)</f>
        <v>0</v>
      </c>
      <c r="P397" s="51">
        <f>IF(Table2[[#This Row],[Customer Segment]]=Introduction!$D$42,1,0)</f>
        <v>0</v>
      </c>
      <c r="Q397" s="51">
        <f>IF(Table2[[#This Row],[Customer Segment]]=Introduction!$D$44,1,0)</f>
        <v>1</v>
      </c>
      <c r="R397" s="41">
        <v>7.01</v>
      </c>
      <c r="S3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240.88354267204073</v>
      </c>
    </row>
    <row r="398" spans="1:19" customFormat="1" x14ac:dyDescent="0.2">
      <c r="A398" s="1" t="s">
        <v>23</v>
      </c>
      <c r="B398" s="1" t="s">
        <v>63</v>
      </c>
      <c r="C398" s="1" t="s">
        <v>70</v>
      </c>
      <c r="D398" s="47">
        <v>7.0000000000000007E-2</v>
      </c>
      <c r="E398" s="47">
        <v>29.89</v>
      </c>
      <c r="F398" s="47">
        <v>1.99</v>
      </c>
      <c r="G398" s="47">
        <v>0.5</v>
      </c>
      <c r="H398" s="47">
        <v>258.6189</v>
      </c>
      <c r="I398" s="52">
        <f>IF(Table2[[#This Row],[Order Priority]]=Introduction!$B$42,1,0)</f>
        <v>0</v>
      </c>
      <c r="J398" s="52">
        <f>IF(Table2[[#This Row],[Order Priority]]=Introduction!$B$43,1,0)</f>
        <v>0</v>
      </c>
      <c r="K398" s="52">
        <f>IF(Table2[[#This Row],[Order Priority]]=Introduction!$B$44,1,0)</f>
        <v>1</v>
      </c>
      <c r="L398" s="52">
        <f>IF(Table2[[#This Row],[Order Priority]]=Introduction!$B$45,1,0)</f>
        <v>0</v>
      </c>
      <c r="M398" s="52">
        <f>IF(Table2[[#This Row],[Ship Mode]]=Introduction!$C$42,1,0)</f>
        <v>0</v>
      </c>
      <c r="N398" s="51">
        <f>IF(Table2[[#This Row],[Ship Mode]]=Introduction!$C$44,1,0)</f>
        <v>0</v>
      </c>
      <c r="O398" s="51">
        <f>IF(Table2[[#This Row],[Customer Segment]]=Introduction!$D$45,1,0)</f>
        <v>0</v>
      </c>
      <c r="P398" s="51">
        <f>IF(Table2[[#This Row],[Customer Segment]]=Introduction!$D$42,1,0)</f>
        <v>0</v>
      </c>
      <c r="Q398" s="51">
        <f>IF(Table2[[#This Row],[Customer Segment]]=Introduction!$D$44,1,0)</f>
        <v>0</v>
      </c>
      <c r="R398" s="44">
        <v>374.81</v>
      </c>
      <c r="S3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417.34119613863277</v>
      </c>
    </row>
    <row r="399" spans="1:19" customFormat="1" x14ac:dyDescent="0.2">
      <c r="A399" s="1" t="s">
        <v>23</v>
      </c>
      <c r="B399" s="1" t="s">
        <v>14</v>
      </c>
      <c r="C399" s="1" t="s">
        <v>70</v>
      </c>
      <c r="D399" s="49">
        <v>0.03</v>
      </c>
      <c r="E399" s="49">
        <v>8.34</v>
      </c>
      <c r="F399" s="49">
        <v>4.82</v>
      </c>
      <c r="G399" s="49">
        <v>0.4</v>
      </c>
      <c r="H399" s="49">
        <v>-6.71</v>
      </c>
      <c r="I399" s="52">
        <f>IF(Table2[[#This Row],[Order Priority]]=Introduction!$B$42,1,0)</f>
        <v>0</v>
      </c>
      <c r="J399" s="52">
        <f>IF(Table2[[#This Row],[Order Priority]]=Introduction!$B$43,1,0)</f>
        <v>0</v>
      </c>
      <c r="K399" s="52">
        <f>IF(Table2[[#This Row],[Order Priority]]=Introduction!$B$44,1,0)</f>
        <v>1</v>
      </c>
      <c r="L399" s="52">
        <f>IF(Table2[[#This Row],[Order Priority]]=Introduction!$B$45,1,0)</f>
        <v>0</v>
      </c>
      <c r="M399" s="52">
        <f>IF(Table2[[#This Row],[Ship Mode]]=Introduction!$C$42,1,0)</f>
        <v>0</v>
      </c>
      <c r="N399" s="51">
        <f>IF(Table2[[#This Row],[Ship Mode]]=Introduction!$C$44,1,0)</f>
        <v>1</v>
      </c>
      <c r="O399" s="51">
        <f>IF(Table2[[#This Row],[Customer Segment]]=Introduction!$D$45,1,0)</f>
        <v>0</v>
      </c>
      <c r="P399" s="51">
        <f>IF(Table2[[#This Row],[Customer Segment]]=Introduction!$D$42,1,0)</f>
        <v>0</v>
      </c>
      <c r="Q399" s="51">
        <f>IF(Table2[[#This Row],[Customer Segment]]=Introduction!$D$44,1,0)</f>
        <v>0</v>
      </c>
      <c r="R399" s="41">
        <v>43.27</v>
      </c>
      <c r="S3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181.86804575468386</v>
      </c>
    </row>
    <row r="400" spans="1:19" customFormat="1" x14ac:dyDescent="0.2">
      <c r="A400" s="1" t="s">
        <v>23</v>
      </c>
      <c r="B400" s="1" t="s">
        <v>2</v>
      </c>
      <c r="C400" s="1" t="s">
        <v>47</v>
      </c>
      <c r="D400" s="47">
        <v>0.08</v>
      </c>
      <c r="E400" s="47">
        <v>145.44999999999999</v>
      </c>
      <c r="F400" s="47">
        <v>17.850000000000001</v>
      </c>
      <c r="G400" s="47">
        <v>0.56000000000000005</v>
      </c>
      <c r="H400" s="47">
        <v>751.58</v>
      </c>
      <c r="I400" s="52">
        <f>IF(Table2[[#This Row],[Order Priority]]=Introduction!$B$42,1,0)</f>
        <v>0</v>
      </c>
      <c r="J400" s="52">
        <f>IF(Table2[[#This Row],[Order Priority]]=Introduction!$B$43,1,0)</f>
        <v>0</v>
      </c>
      <c r="K400" s="52">
        <f>IF(Table2[[#This Row],[Order Priority]]=Introduction!$B$44,1,0)</f>
        <v>1</v>
      </c>
      <c r="L400" s="52">
        <f>IF(Table2[[#This Row],[Order Priority]]=Introduction!$B$45,1,0)</f>
        <v>0</v>
      </c>
      <c r="M400" s="52">
        <f>IF(Table2[[#This Row],[Ship Mode]]=Introduction!$C$42,1,0)</f>
        <v>1</v>
      </c>
      <c r="N400" s="51">
        <f>IF(Table2[[#This Row],[Ship Mode]]=Introduction!$C$44,1,0)</f>
        <v>0</v>
      </c>
      <c r="O400" s="51">
        <f>IF(Table2[[#This Row],[Customer Segment]]=Introduction!$D$45,1,0)</f>
        <v>0</v>
      </c>
      <c r="P400" s="51">
        <f>IF(Table2[[#This Row],[Customer Segment]]=Introduction!$D$42,1,0)</f>
        <v>0</v>
      </c>
      <c r="Q400" s="51">
        <f>IF(Table2[[#This Row],[Customer Segment]]=Introduction!$D$44,1,0)</f>
        <v>1</v>
      </c>
      <c r="R400" s="44">
        <v>1117.6600000000001</v>
      </c>
      <c r="S4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2074.9258609151834</v>
      </c>
    </row>
    <row r="401" spans="1:19" customFormat="1" x14ac:dyDescent="0.2">
      <c r="A401" s="1" t="s">
        <v>23</v>
      </c>
      <c r="B401" s="1" t="s">
        <v>2</v>
      </c>
      <c r="C401" s="1" t="s">
        <v>47</v>
      </c>
      <c r="D401" s="49">
        <v>7.0000000000000007E-2</v>
      </c>
      <c r="E401" s="49">
        <v>33.94</v>
      </c>
      <c r="F401" s="49">
        <v>19.190000000000001</v>
      </c>
      <c r="G401" s="49">
        <v>0.57999999999999996</v>
      </c>
      <c r="H401" s="49">
        <v>-157.56</v>
      </c>
      <c r="I401" s="52">
        <f>IF(Table2[[#This Row],[Order Priority]]=Introduction!$B$42,1,0)</f>
        <v>0</v>
      </c>
      <c r="J401" s="52">
        <f>IF(Table2[[#This Row],[Order Priority]]=Introduction!$B$43,1,0)</f>
        <v>0</v>
      </c>
      <c r="K401" s="52">
        <f>IF(Table2[[#This Row],[Order Priority]]=Introduction!$B$44,1,0)</f>
        <v>1</v>
      </c>
      <c r="L401" s="52">
        <f>IF(Table2[[#This Row],[Order Priority]]=Introduction!$B$45,1,0)</f>
        <v>0</v>
      </c>
      <c r="M401" s="52">
        <f>IF(Table2[[#This Row],[Ship Mode]]=Introduction!$C$42,1,0)</f>
        <v>1</v>
      </c>
      <c r="N401" s="51">
        <f>IF(Table2[[#This Row],[Ship Mode]]=Introduction!$C$44,1,0)</f>
        <v>0</v>
      </c>
      <c r="O401" s="51">
        <f>IF(Table2[[#This Row],[Customer Segment]]=Introduction!$D$45,1,0)</f>
        <v>0</v>
      </c>
      <c r="P401" s="51">
        <f>IF(Table2[[#This Row],[Customer Segment]]=Introduction!$D$42,1,0)</f>
        <v>0</v>
      </c>
      <c r="Q401" s="51">
        <f>IF(Table2[[#This Row],[Customer Segment]]=Introduction!$D$44,1,0)</f>
        <v>1</v>
      </c>
      <c r="R401" s="41">
        <v>169.46</v>
      </c>
      <c r="S4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854.83149340181274</v>
      </c>
    </row>
    <row r="402" spans="1:19" customFormat="1" x14ac:dyDescent="0.2">
      <c r="A402" s="1" t="s">
        <v>92</v>
      </c>
      <c r="B402" s="1" t="s">
        <v>14</v>
      </c>
      <c r="C402" s="1" t="s">
        <v>3</v>
      </c>
      <c r="D402" s="47">
        <v>7.0000000000000007E-2</v>
      </c>
      <c r="E402" s="47">
        <v>1.7</v>
      </c>
      <c r="F402" s="47">
        <v>1.99</v>
      </c>
      <c r="G402" s="47">
        <v>0.51</v>
      </c>
      <c r="H402" s="47">
        <v>-51.42</v>
      </c>
      <c r="I402" s="52">
        <f>IF(Table2[[#This Row],[Order Priority]]=Introduction!$B$42,1,0)</f>
        <v>0</v>
      </c>
      <c r="J402" s="52">
        <f>IF(Table2[[#This Row],[Order Priority]]=Introduction!$B$43,1,0)</f>
        <v>0</v>
      </c>
      <c r="K402" s="52">
        <f>IF(Table2[[#This Row],[Order Priority]]=Introduction!$B$44,1,0)</f>
        <v>0</v>
      </c>
      <c r="L402" s="52">
        <f>IF(Table2[[#This Row],[Order Priority]]=Introduction!$B$45,1,0)</f>
        <v>1</v>
      </c>
      <c r="M402" s="52">
        <f>IF(Table2[[#This Row],[Ship Mode]]=Introduction!$C$42,1,0)</f>
        <v>0</v>
      </c>
      <c r="N402" s="51">
        <f>IF(Table2[[#This Row],[Ship Mode]]=Introduction!$C$44,1,0)</f>
        <v>1</v>
      </c>
      <c r="O402" s="51">
        <f>IF(Table2[[#This Row],[Customer Segment]]=Introduction!$D$45,1,0)</f>
        <v>1</v>
      </c>
      <c r="P402" s="51">
        <f>IF(Table2[[#This Row],[Customer Segment]]=Introduction!$D$42,1,0)</f>
        <v>0</v>
      </c>
      <c r="Q402" s="51">
        <f>IF(Table2[[#This Row],[Customer Segment]]=Introduction!$D$44,1,0)</f>
        <v>0</v>
      </c>
      <c r="R402" s="44">
        <v>17.420000000000002</v>
      </c>
      <c r="S4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26.015089944965421</v>
      </c>
    </row>
    <row r="403" spans="1:19" customFormat="1" x14ac:dyDescent="0.2">
      <c r="A403" s="1" t="s">
        <v>92</v>
      </c>
      <c r="B403" s="1" t="s">
        <v>14</v>
      </c>
      <c r="C403" s="1" t="s">
        <v>15</v>
      </c>
      <c r="D403" s="49">
        <v>0.05</v>
      </c>
      <c r="E403" s="49">
        <v>12.97</v>
      </c>
      <c r="F403" s="49">
        <v>1.49</v>
      </c>
      <c r="G403" s="49">
        <v>0.35</v>
      </c>
      <c r="H403" s="49">
        <v>5.4660000000000002</v>
      </c>
      <c r="I403" s="52">
        <f>IF(Table2[[#This Row],[Order Priority]]=Introduction!$B$42,1,0)</f>
        <v>0</v>
      </c>
      <c r="J403" s="52">
        <f>IF(Table2[[#This Row],[Order Priority]]=Introduction!$B$43,1,0)</f>
        <v>0</v>
      </c>
      <c r="K403" s="52">
        <f>IF(Table2[[#This Row],[Order Priority]]=Introduction!$B$44,1,0)</f>
        <v>0</v>
      </c>
      <c r="L403" s="52">
        <f>IF(Table2[[#This Row],[Order Priority]]=Introduction!$B$45,1,0)</f>
        <v>1</v>
      </c>
      <c r="M403" s="52">
        <f>IF(Table2[[#This Row],[Ship Mode]]=Introduction!$C$42,1,0)</f>
        <v>0</v>
      </c>
      <c r="N403" s="51">
        <f>IF(Table2[[#This Row],[Ship Mode]]=Introduction!$C$44,1,0)</f>
        <v>1</v>
      </c>
      <c r="O403" s="51">
        <f>IF(Table2[[#This Row],[Customer Segment]]=Introduction!$D$45,1,0)</f>
        <v>0</v>
      </c>
      <c r="P403" s="51">
        <f>IF(Table2[[#This Row],[Customer Segment]]=Introduction!$D$42,1,0)</f>
        <v>1</v>
      </c>
      <c r="Q403" s="51">
        <f>IF(Table2[[#This Row],[Customer Segment]]=Introduction!$D$44,1,0)</f>
        <v>0</v>
      </c>
      <c r="R403" s="41">
        <v>26.37</v>
      </c>
      <c r="S4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-33.912750954356547</v>
      </c>
    </row>
    <row r="404" spans="1:19" customFormat="1" x14ac:dyDescent="0.2">
      <c r="A404" s="1" t="s">
        <v>92</v>
      </c>
      <c r="B404" s="1" t="s">
        <v>14</v>
      </c>
      <c r="C404" s="1" t="s">
        <v>15</v>
      </c>
      <c r="D404" s="47">
        <v>0.06</v>
      </c>
      <c r="E404" s="47">
        <v>5.81</v>
      </c>
      <c r="F404" s="47">
        <v>3.37</v>
      </c>
      <c r="G404" s="47">
        <v>0.54</v>
      </c>
      <c r="H404" s="47">
        <v>-149.1182</v>
      </c>
      <c r="I404" s="52">
        <f>IF(Table2[[#This Row],[Order Priority]]=Introduction!$B$42,1,0)</f>
        <v>0</v>
      </c>
      <c r="J404" s="52">
        <f>IF(Table2[[#This Row],[Order Priority]]=Introduction!$B$43,1,0)</f>
        <v>0</v>
      </c>
      <c r="K404" s="52">
        <f>IF(Table2[[#This Row],[Order Priority]]=Introduction!$B$44,1,0)</f>
        <v>0</v>
      </c>
      <c r="L404" s="52">
        <f>IF(Table2[[#This Row],[Order Priority]]=Introduction!$B$45,1,0)</f>
        <v>1</v>
      </c>
      <c r="M404" s="52">
        <f>IF(Table2[[#This Row],[Ship Mode]]=Introduction!$C$42,1,0)</f>
        <v>0</v>
      </c>
      <c r="N404" s="51">
        <f>IF(Table2[[#This Row],[Ship Mode]]=Introduction!$C$44,1,0)</f>
        <v>1</v>
      </c>
      <c r="O404" s="51">
        <f>IF(Table2[[#This Row],[Customer Segment]]=Introduction!$D$45,1,0)</f>
        <v>0</v>
      </c>
      <c r="P404" s="51">
        <f>IF(Table2[[#This Row],[Customer Segment]]=Introduction!$D$42,1,0)</f>
        <v>1</v>
      </c>
      <c r="Q404" s="51">
        <f>IF(Table2[[#This Row],[Customer Segment]]=Introduction!$D$44,1,0)</f>
        <v>0</v>
      </c>
      <c r="R404" s="44">
        <v>53.44</v>
      </c>
      <c r="S4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-11.365971446632365</v>
      </c>
    </row>
    <row r="405" spans="1:19" customFormat="1" x14ac:dyDescent="0.2">
      <c r="A405" s="1" t="s">
        <v>92</v>
      </c>
      <c r="B405" s="1" t="s">
        <v>14</v>
      </c>
      <c r="C405" s="1" t="s">
        <v>47</v>
      </c>
      <c r="D405" s="49">
        <v>0.05</v>
      </c>
      <c r="E405" s="49">
        <v>2.16</v>
      </c>
      <c r="F405" s="49">
        <v>6.05</v>
      </c>
      <c r="G405" s="49">
        <v>0.37</v>
      </c>
      <c r="H405" s="49">
        <v>-298.88600000000002</v>
      </c>
      <c r="I405" s="52">
        <f>IF(Table2[[#This Row],[Order Priority]]=Introduction!$B$42,1,0)</f>
        <v>0</v>
      </c>
      <c r="J405" s="52">
        <f>IF(Table2[[#This Row],[Order Priority]]=Introduction!$B$43,1,0)</f>
        <v>0</v>
      </c>
      <c r="K405" s="52">
        <f>IF(Table2[[#This Row],[Order Priority]]=Introduction!$B$44,1,0)</f>
        <v>0</v>
      </c>
      <c r="L405" s="52">
        <f>IF(Table2[[#This Row],[Order Priority]]=Introduction!$B$45,1,0)</f>
        <v>1</v>
      </c>
      <c r="M405" s="52">
        <f>IF(Table2[[#This Row],[Ship Mode]]=Introduction!$C$42,1,0)</f>
        <v>0</v>
      </c>
      <c r="N405" s="51">
        <f>IF(Table2[[#This Row],[Ship Mode]]=Introduction!$C$44,1,0)</f>
        <v>1</v>
      </c>
      <c r="O405" s="51">
        <f>IF(Table2[[#This Row],[Customer Segment]]=Introduction!$D$45,1,0)</f>
        <v>0</v>
      </c>
      <c r="P405" s="51">
        <f>IF(Table2[[#This Row],[Customer Segment]]=Introduction!$D$42,1,0)</f>
        <v>0</v>
      </c>
      <c r="Q405" s="51">
        <f>IF(Table2[[#This Row],[Customer Segment]]=Introduction!$D$44,1,0)</f>
        <v>1</v>
      </c>
      <c r="R405" s="41">
        <v>18.59</v>
      </c>
      <c r="S4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-177.41270733825101</v>
      </c>
    </row>
    <row r="406" spans="1:19" customFormat="1" x14ac:dyDescent="0.2">
      <c r="A406" s="1" t="s">
        <v>92</v>
      </c>
      <c r="B406" s="1" t="s">
        <v>14</v>
      </c>
      <c r="C406" s="1" t="s">
        <v>47</v>
      </c>
      <c r="D406" s="47">
        <v>0.03</v>
      </c>
      <c r="E406" s="47">
        <v>6.48</v>
      </c>
      <c r="F406" s="47">
        <v>6.6</v>
      </c>
      <c r="G406" s="47">
        <v>0.37</v>
      </c>
      <c r="H406" s="47">
        <v>-145.852</v>
      </c>
      <c r="I406" s="52">
        <f>IF(Table2[[#This Row],[Order Priority]]=Introduction!$B$42,1,0)</f>
        <v>0</v>
      </c>
      <c r="J406" s="52">
        <f>IF(Table2[[#This Row],[Order Priority]]=Introduction!$B$43,1,0)</f>
        <v>0</v>
      </c>
      <c r="K406" s="52">
        <f>IF(Table2[[#This Row],[Order Priority]]=Introduction!$B$44,1,0)</f>
        <v>0</v>
      </c>
      <c r="L406" s="52">
        <f>IF(Table2[[#This Row],[Order Priority]]=Introduction!$B$45,1,0)</f>
        <v>1</v>
      </c>
      <c r="M406" s="52">
        <f>IF(Table2[[#This Row],[Ship Mode]]=Introduction!$C$42,1,0)</f>
        <v>0</v>
      </c>
      <c r="N406" s="51">
        <f>IF(Table2[[#This Row],[Ship Mode]]=Introduction!$C$44,1,0)</f>
        <v>1</v>
      </c>
      <c r="O406" s="51">
        <f>IF(Table2[[#This Row],[Customer Segment]]=Introduction!$D$45,1,0)</f>
        <v>0</v>
      </c>
      <c r="P406" s="51">
        <f>IF(Table2[[#This Row],[Customer Segment]]=Introduction!$D$42,1,0)</f>
        <v>0</v>
      </c>
      <c r="Q406" s="51">
        <f>IF(Table2[[#This Row],[Customer Segment]]=Introduction!$D$44,1,0)</f>
        <v>1</v>
      </c>
      <c r="R406" s="44">
        <v>58.83</v>
      </c>
      <c r="S4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21.251781596665719</v>
      </c>
    </row>
    <row r="407" spans="1:19" customFormat="1" x14ac:dyDescent="0.2">
      <c r="A407" s="1" t="s">
        <v>92</v>
      </c>
      <c r="B407" s="1" t="s">
        <v>2</v>
      </c>
      <c r="C407" s="1" t="s">
        <v>47</v>
      </c>
      <c r="D407" s="49">
        <v>0.08</v>
      </c>
      <c r="E407" s="49">
        <v>146.05000000000001</v>
      </c>
      <c r="F407" s="49">
        <v>80.2</v>
      </c>
      <c r="G407" s="49">
        <v>0.71</v>
      </c>
      <c r="H407" s="49">
        <v>-27.951000000000001</v>
      </c>
      <c r="I407" s="52">
        <f>IF(Table2[[#This Row],[Order Priority]]=Introduction!$B$42,1,0)</f>
        <v>0</v>
      </c>
      <c r="J407" s="52">
        <f>IF(Table2[[#This Row],[Order Priority]]=Introduction!$B$43,1,0)</f>
        <v>0</v>
      </c>
      <c r="K407" s="52">
        <f>IF(Table2[[#This Row],[Order Priority]]=Introduction!$B$44,1,0)</f>
        <v>0</v>
      </c>
      <c r="L407" s="52">
        <f>IF(Table2[[#This Row],[Order Priority]]=Introduction!$B$45,1,0)</f>
        <v>1</v>
      </c>
      <c r="M407" s="52">
        <f>IF(Table2[[#This Row],[Ship Mode]]=Introduction!$C$42,1,0)</f>
        <v>1</v>
      </c>
      <c r="N407" s="51">
        <f>IF(Table2[[#This Row],[Ship Mode]]=Introduction!$C$44,1,0)</f>
        <v>0</v>
      </c>
      <c r="O407" s="51">
        <f>IF(Table2[[#This Row],[Customer Segment]]=Introduction!$D$45,1,0)</f>
        <v>0</v>
      </c>
      <c r="P407" s="51">
        <f>IF(Table2[[#This Row],[Customer Segment]]=Introduction!$D$42,1,0)</f>
        <v>0</v>
      </c>
      <c r="Q407" s="51">
        <f>IF(Table2[[#This Row],[Customer Segment]]=Introduction!$D$44,1,0)</f>
        <v>1</v>
      </c>
      <c r="R407" s="41">
        <v>1557.66</v>
      </c>
      <c r="S4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3059.5315104349934</v>
      </c>
    </row>
    <row r="408" spans="1:19" customFormat="1" x14ac:dyDescent="0.2">
      <c r="A408" s="1" t="s">
        <v>92</v>
      </c>
      <c r="B408" s="1" t="s">
        <v>14</v>
      </c>
      <c r="C408" s="1" t="s">
        <v>70</v>
      </c>
      <c r="D408" s="47">
        <v>0</v>
      </c>
      <c r="E408" s="47">
        <v>4.91</v>
      </c>
      <c r="F408" s="47">
        <v>0.5</v>
      </c>
      <c r="G408" s="47">
        <v>0.36</v>
      </c>
      <c r="H408" s="47">
        <v>99.197999999999993</v>
      </c>
      <c r="I408" s="52">
        <f>IF(Table2[[#This Row],[Order Priority]]=Introduction!$B$42,1,0)</f>
        <v>0</v>
      </c>
      <c r="J408" s="52">
        <f>IF(Table2[[#This Row],[Order Priority]]=Introduction!$B$43,1,0)</f>
        <v>0</v>
      </c>
      <c r="K408" s="52">
        <f>IF(Table2[[#This Row],[Order Priority]]=Introduction!$B$44,1,0)</f>
        <v>0</v>
      </c>
      <c r="L408" s="52">
        <f>IF(Table2[[#This Row],[Order Priority]]=Introduction!$B$45,1,0)</f>
        <v>1</v>
      </c>
      <c r="M408" s="52">
        <f>IF(Table2[[#This Row],[Ship Mode]]=Introduction!$C$42,1,0)</f>
        <v>0</v>
      </c>
      <c r="N408" s="51">
        <f>IF(Table2[[#This Row],[Ship Mode]]=Introduction!$C$44,1,0)</f>
        <v>1</v>
      </c>
      <c r="O408" s="51">
        <f>IF(Table2[[#This Row],[Customer Segment]]=Introduction!$D$45,1,0)</f>
        <v>0</v>
      </c>
      <c r="P408" s="51">
        <f>IF(Table2[[#This Row],[Customer Segment]]=Introduction!$D$42,1,0)</f>
        <v>0</v>
      </c>
      <c r="Q408" s="51">
        <f>IF(Table2[[#This Row],[Customer Segment]]=Introduction!$D$44,1,0)</f>
        <v>0</v>
      </c>
      <c r="R408" s="44">
        <v>61.87</v>
      </c>
      <c r="S4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79.744405729134797</v>
      </c>
    </row>
    <row r="409" spans="1:19" customFormat="1" x14ac:dyDescent="0.2">
      <c r="A409" s="1" t="s">
        <v>92</v>
      </c>
      <c r="B409" s="1" t="s">
        <v>14</v>
      </c>
      <c r="C409" s="1" t="s">
        <v>70</v>
      </c>
      <c r="D409" s="49">
        <v>0.01</v>
      </c>
      <c r="E409" s="49">
        <v>7.28</v>
      </c>
      <c r="F409" s="49">
        <v>11.15</v>
      </c>
      <c r="G409" s="49">
        <v>0.37</v>
      </c>
      <c r="H409" s="49">
        <v>136.03139999999999</v>
      </c>
      <c r="I409" s="52">
        <f>IF(Table2[[#This Row],[Order Priority]]=Introduction!$B$42,1,0)</f>
        <v>0</v>
      </c>
      <c r="J409" s="52">
        <f>IF(Table2[[#This Row],[Order Priority]]=Introduction!$B$43,1,0)</f>
        <v>0</v>
      </c>
      <c r="K409" s="52">
        <f>IF(Table2[[#This Row],[Order Priority]]=Introduction!$B$44,1,0)</f>
        <v>0</v>
      </c>
      <c r="L409" s="52">
        <f>IF(Table2[[#This Row],[Order Priority]]=Introduction!$B$45,1,0)</f>
        <v>1</v>
      </c>
      <c r="M409" s="52">
        <f>IF(Table2[[#This Row],[Ship Mode]]=Introduction!$C$42,1,0)</f>
        <v>0</v>
      </c>
      <c r="N409" s="51">
        <f>IF(Table2[[#This Row],[Ship Mode]]=Introduction!$C$44,1,0)</f>
        <v>1</v>
      </c>
      <c r="O409" s="51">
        <f>IF(Table2[[#This Row],[Customer Segment]]=Introduction!$D$45,1,0)</f>
        <v>0</v>
      </c>
      <c r="P409" s="51">
        <f>IF(Table2[[#This Row],[Customer Segment]]=Introduction!$D$42,1,0)</f>
        <v>0</v>
      </c>
      <c r="Q409" s="51">
        <f>IF(Table2[[#This Row],[Customer Segment]]=Introduction!$D$44,1,0)</f>
        <v>0</v>
      </c>
      <c r="R409" s="41">
        <v>48.88</v>
      </c>
      <c r="S4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420.95085561361475</v>
      </c>
    </row>
    <row r="410" spans="1:19" customFormat="1" x14ac:dyDescent="0.2">
      <c r="A410" s="1" t="s">
        <v>92</v>
      </c>
      <c r="B410" s="1" t="s">
        <v>14</v>
      </c>
      <c r="C410" s="1" t="s">
        <v>70</v>
      </c>
      <c r="D410" s="47">
        <v>0.1</v>
      </c>
      <c r="E410" s="47">
        <v>6.68</v>
      </c>
      <c r="F410" s="47">
        <v>6.93</v>
      </c>
      <c r="G410" s="47">
        <v>0.37</v>
      </c>
      <c r="H410" s="47">
        <v>-100.072</v>
      </c>
      <c r="I410" s="52">
        <f>IF(Table2[[#This Row],[Order Priority]]=Introduction!$B$42,1,0)</f>
        <v>0</v>
      </c>
      <c r="J410" s="52">
        <f>IF(Table2[[#This Row],[Order Priority]]=Introduction!$B$43,1,0)</f>
        <v>0</v>
      </c>
      <c r="K410" s="52">
        <f>IF(Table2[[#This Row],[Order Priority]]=Introduction!$B$44,1,0)</f>
        <v>0</v>
      </c>
      <c r="L410" s="52">
        <f>IF(Table2[[#This Row],[Order Priority]]=Introduction!$B$45,1,0)</f>
        <v>1</v>
      </c>
      <c r="M410" s="52">
        <f>IF(Table2[[#This Row],[Ship Mode]]=Introduction!$C$42,1,0)</f>
        <v>0</v>
      </c>
      <c r="N410" s="51">
        <f>IF(Table2[[#This Row],[Ship Mode]]=Introduction!$C$44,1,0)</f>
        <v>1</v>
      </c>
      <c r="O410" s="51">
        <f>IF(Table2[[#This Row],[Customer Segment]]=Introduction!$D$45,1,0)</f>
        <v>0</v>
      </c>
      <c r="P410" s="51">
        <f>IF(Table2[[#This Row],[Customer Segment]]=Introduction!$D$42,1,0)</f>
        <v>0</v>
      </c>
      <c r="Q410" s="51">
        <f>IF(Table2[[#This Row],[Customer Segment]]=Introduction!$D$44,1,0)</f>
        <v>0</v>
      </c>
      <c r="R410" s="44">
        <v>21.56</v>
      </c>
      <c r="S4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1.1814575784694199</v>
      </c>
    </row>
    <row r="411" spans="1:19" customFormat="1" x14ac:dyDescent="0.2">
      <c r="A411" s="1" t="s">
        <v>92</v>
      </c>
      <c r="B411" s="1" t="s">
        <v>14</v>
      </c>
      <c r="C411" s="1" t="s">
        <v>70</v>
      </c>
      <c r="D411" s="49">
        <v>7.0000000000000007E-2</v>
      </c>
      <c r="E411" s="49">
        <v>80.98</v>
      </c>
      <c r="F411" s="49">
        <v>7.18</v>
      </c>
      <c r="G411" s="49">
        <v>0.48</v>
      </c>
      <c r="H411" s="49">
        <v>779.47230000000002</v>
      </c>
      <c r="I411" s="52">
        <f>IF(Table2[[#This Row],[Order Priority]]=Introduction!$B$42,1,0)</f>
        <v>0</v>
      </c>
      <c r="J411" s="52">
        <f>IF(Table2[[#This Row],[Order Priority]]=Introduction!$B$43,1,0)</f>
        <v>0</v>
      </c>
      <c r="K411" s="52">
        <f>IF(Table2[[#This Row],[Order Priority]]=Introduction!$B$44,1,0)</f>
        <v>0</v>
      </c>
      <c r="L411" s="52">
        <f>IF(Table2[[#This Row],[Order Priority]]=Introduction!$B$45,1,0)</f>
        <v>1</v>
      </c>
      <c r="M411" s="52">
        <f>IF(Table2[[#This Row],[Ship Mode]]=Introduction!$C$42,1,0)</f>
        <v>0</v>
      </c>
      <c r="N411" s="51">
        <f>IF(Table2[[#This Row],[Ship Mode]]=Introduction!$C$44,1,0)</f>
        <v>1</v>
      </c>
      <c r="O411" s="51">
        <f>IF(Table2[[#This Row],[Customer Segment]]=Introduction!$D$45,1,0)</f>
        <v>0</v>
      </c>
      <c r="P411" s="51">
        <f>IF(Table2[[#This Row],[Customer Segment]]=Introduction!$D$42,1,0)</f>
        <v>0</v>
      </c>
      <c r="Q411" s="51">
        <f>IF(Table2[[#This Row],[Customer Segment]]=Introduction!$D$44,1,0)</f>
        <v>0</v>
      </c>
      <c r="R411" s="41">
        <v>1129.67</v>
      </c>
      <c r="S4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1252.8176203150451</v>
      </c>
    </row>
    <row r="412" spans="1:19" customFormat="1" x14ac:dyDescent="0.2">
      <c r="A412" s="1" t="s">
        <v>92</v>
      </c>
      <c r="B412" s="1" t="s">
        <v>14</v>
      </c>
      <c r="C412" s="1" t="s">
        <v>3</v>
      </c>
      <c r="D412" s="47">
        <v>7.0000000000000007E-2</v>
      </c>
      <c r="E412" s="47">
        <v>14.48</v>
      </c>
      <c r="F412" s="47">
        <v>6.46</v>
      </c>
      <c r="G412" s="47">
        <v>0.38</v>
      </c>
      <c r="H412" s="47">
        <v>67.864000000000004</v>
      </c>
      <c r="I412" s="52">
        <f>IF(Table2[[#This Row],[Order Priority]]=Introduction!$B$42,1,0)</f>
        <v>0</v>
      </c>
      <c r="J412" s="52">
        <f>IF(Table2[[#This Row],[Order Priority]]=Introduction!$B$43,1,0)</f>
        <v>0</v>
      </c>
      <c r="K412" s="52">
        <f>IF(Table2[[#This Row],[Order Priority]]=Introduction!$B$44,1,0)</f>
        <v>0</v>
      </c>
      <c r="L412" s="52">
        <f>IF(Table2[[#This Row],[Order Priority]]=Introduction!$B$45,1,0)</f>
        <v>1</v>
      </c>
      <c r="M412" s="52">
        <f>IF(Table2[[#This Row],[Ship Mode]]=Introduction!$C$42,1,0)</f>
        <v>0</v>
      </c>
      <c r="N412" s="51">
        <f>IF(Table2[[#This Row],[Ship Mode]]=Introduction!$C$44,1,0)</f>
        <v>1</v>
      </c>
      <c r="O412" s="51">
        <f>IF(Table2[[#This Row],[Customer Segment]]=Introduction!$D$45,1,0)</f>
        <v>1</v>
      </c>
      <c r="P412" s="51">
        <f>IF(Table2[[#This Row],[Customer Segment]]=Introduction!$D$42,1,0)</f>
        <v>0</v>
      </c>
      <c r="Q412" s="51">
        <f>IF(Table2[[#This Row],[Customer Segment]]=Introduction!$D$44,1,0)</f>
        <v>0</v>
      </c>
      <c r="R412" s="44">
        <v>171.33</v>
      </c>
      <c r="S4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203.70092853332781</v>
      </c>
    </row>
    <row r="413" spans="1:19" customFormat="1" x14ac:dyDescent="0.2">
      <c r="A413" s="1" t="s">
        <v>46</v>
      </c>
      <c r="B413" s="1" t="s">
        <v>14</v>
      </c>
      <c r="C413" s="1" t="s">
        <v>15</v>
      </c>
      <c r="D413" s="49">
        <v>0.08</v>
      </c>
      <c r="E413" s="49">
        <v>5.78</v>
      </c>
      <c r="F413" s="49">
        <v>5.67</v>
      </c>
      <c r="G413" s="49">
        <v>0.36</v>
      </c>
      <c r="H413" s="49">
        <v>-53.898000000000003</v>
      </c>
      <c r="I413" s="52">
        <f>IF(Table2[[#This Row],[Order Priority]]=Introduction!$B$42,1,0)</f>
        <v>0</v>
      </c>
      <c r="J413" s="52">
        <f>IF(Table2[[#This Row],[Order Priority]]=Introduction!$B$43,1,0)</f>
        <v>0</v>
      </c>
      <c r="K413" s="52">
        <f>IF(Table2[[#This Row],[Order Priority]]=Introduction!$B$44,1,0)</f>
        <v>0</v>
      </c>
      <c r="L413" s="52">
        <f>IF(Table2[[#This Row],[Order Priority]]=Introduction!$B$45,1,0)</f>
        <v>0</v>
      </c>
      <c r="M413" s="52">
        <f>IF(Table2[[#This Row],[Ship Mode]]=Introduction!$C$42,1,0)</f>
        <v>0</v>
      </c>
      <c r="N413" s="51">
        <f>IF(Table2[[#This Row],[Ship Mode]]=Introduction!$C$44,1,0)</f>
        <v>1</v>
      </c>
      <c r="O413" s="51">
        <f>IF(Table2[[#This Row],[Customer Segment]]=Introduction!$D$45,1,0)</f>
        <v>0</v>
      </c>
      <c r="P413" s="51">
        <f>IF(Table2[[#This Row],[Customer Segment]]=Introduction!$D$42,1,0)</f>
        <v>1</v>
      </c>
      <c r="Q413" s="51">
        <f>IF(Table2[[#This Row],[Customer Segment]]=Introduction!$D$44,1,0)</f>
        <v>0</v>
      </c>
      <c r="R413" s="41">
        <v>106.57</v>
      </c>
      <c r="S4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175.05468072147551</v>
      </c>
    </row>
    <row r="414" spans="1:19" customFormat="1" x14ac:dyDescent="0.2">
      <c r="A414" s="1" t="s">
        <v>46</v>
      </c>
      <c r="B414" s="1" t="s">
        <v>14</v>
      </c>
      <c r="C414" s="1" t="s">
        <v>15</v>
      </c>
      <c r="D414" s="47">
        <v>0.01</v>
      </c>
      <c r="E414" s="47">
        <v>7.64</v>
      </c>
      <c r="F414" s="47">
        <v>1.39</v>
      </c>
      <c r="G414" s="47">
        <v>0.36</v>
      </c>
      <c r="H414" s="47">
        <v>112.1181</v>
      </c>
      <c r="I414" s="52">
        <f>IF(Table2[[#This Row],[Order Priority]]=Introduction!$B$42,1,0)</f>
        <v>0</v>
      </c>
      <c r="J414" s="52">
        <f>IF(Table2[[#This Row],[Order Priority]]=Introduction!$B$43,1,0)</f>
        <v>0</v>
      </c>
      <c r="K414" s="52">
        <f>IF(Table2[[#This Row],[Order Priority]]=Introduction!$B$44,1,0)</f>
        <v>0</v>
      </c>
      <c r="L414" s="52">
        <f>IF(Table2[[#This Row],[Order Priority]]=Introduction!$B$45,1,0)</f>
        <v>0</v>
      </c>
      <c r="M414" s="52">
        <f>IF(Table2[[#This Row],[Ship Mode]]=Introduction!$C$42,1,0)</f>
        <v>0</v>
      </c>
      <c r="N414" s="51">
        <f>IF(Table2[[#This Row],[Ship Mode]]=Introduction!$C$44,1,0)</f>
        <v>1</v>
      </c>
      <c r="O414" s="51">
        <f>IF(Table2[[#This Row],[Customer Segment]]=Introduction!$D$45,1,0)</f>
        <v>0</v>
      </c>
      <c r="P414" s="51">
        <f>IF(Table2[[#This Row],[Customer Segment]]=Introduction!$D$42,1,0)</f>
        <v>1</v>
      </c>
      <c r="Q414" s="51">
        <f>IF(Table2[[#This Row],[Customer Segment]]=Introduction!$D$44,1,0)</f>
        <v>0</v>
      </c>
      <c r="R414" s="44">
        <v>162.49</v>
      </c>
      <c r="S4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278.84947066030639</v>
      </c>
    </row>
    <row r="415" spans="1:19" customFormat="1" x14ac:dyDescent="0.2">
      <c r="A415" s="1" t="s">
        <v>1</v>
      </c>
      <c r="B415" s="1" t="s">
        <v>2</v>
      </c>
      <c r="C415" s="1" t="s">
        <v>3</v>
      </c>
      <c r="D415" s="49">
        <v>0.06</v>
      </c>
      <c r="E415" s="49">
        <v>279.81</v>
      </c>
      <c r="F415" s="49">
        <v>23.19</v>
      </c>
      <c r="G415" s="49">
        <v>0.59</v>
      </c>
      <c r="H415" s="49">
        <v>1103.9724000000001</v>
      </c>
      <c r="I415" s="52">
        <f>IF(Table2[[#This Row],[Order Priority]]=Introduction!$B$42,1,0)</f>
        <v>1</v>
      </c>
      <c r="J415" s="52">
        <f>IF(Table2[[#This Row],[Order Priority]]=Introduction!$B$43,1,0)</f>
        <v>0</v>
      </c>
      <c r="K415" s="52">
        <f>IF(Table2[[#This Row],[Order Priority]]=Introduction!$B$44,1,0)</f>
        <v>0</v>
      </c>
      <c r="L415" s="52">
        <f>IF(Table2[[#This Row],[Order Priority]]=Introduction!$B$45,1,0)</f>
        <v>0</v>
      </c>
      <c r="M415" s="52">
        <f>IF(Table2[[#This Row],[Ship Mode]]=Introduction!$C$42,1,0)</f>
        <v>1</v>
      </c>
      <c r="N415" s="51">
        <f>IF(Table2[[#This Row],[Ship Mode]]=Introduction!$C$44,1,0)</f>
        <v>0</v>
      </c>
      <c r="O415" s="51">
        <f>IF(Table2[[#This Row],[Customer Segment]]=Introduction!$D$45,1,0)</f>
        <v>1</v>
      </c>
      <c r="P415" s="51">
        <f>IF(Table2[[#This Row],[Customer Segment]]=Introduction!$D$42,1,0)</f>
        <v>0</v>
      </c>
      <c r="Q415" s="51">
        <f>IF(Table2[[#This Row],[Customer Segment]]=Introduction!$D$44,1,0)</f>
        <v>0</v>
      </c>
      <c r="R415" s="41">
        <v>1599.96</v>
      </c>
      <c r="S4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3213.2717983567322</v>
      </c>
    </row>
    <row r="416" spans="1:19" customFormat="1" x14ac:dyDescent="0.2">
      <c r="A416" s="1" t="s">
        <v>1</v>
      </c>
      <c r="B416" s="1" t="s">
        <v>14</v>
      </c>
      <c r="C416" s="1" t="s">
        <v>47</v>
      </c>
      <c r="D416" s="47">
        <v>0</v>
      </c>
      <c r="E416" s="47">
        <v>7.28</v>
      </c>
      <c r="F416" s="47">
        <v>1.77</v>
      </c>
      <c r="G416" s="47">
        <v>0.37</v>
      </c>
      <c r="H416" s="47">
        <v>167.16</v>
      </c>
      <c r="I416" s="52">
        <f>IF(Table2[[#This Row],[Order Priority]]=Introduction!$B$42,1,0)</f>
        <v>1</v>
      </c>
      <c r="J416" s="52">
        <f>IF(Table2[[#This Row],[Order Priority]]=Introduction!$B$43,1,0)</f>
        <v>0</v>
      </c>
      <c r="K416" s="52">
        <f>IF(Table2[[#This Row],[Order Priority]]=Introduction!$B$44,1,0)</f>
        <v>0</v>
      </c>
      <c r="L416" s="52">
        <f>IF(Table2[[#This Row],[Order Priority]]=Introduction!$B$45,1,0)</f>
        <v>0</v>
      </c>
      <c r="M416" s="52">
        <f>IF(Table2[[#This Row],[Ship Mode]]=Introduction!$C$42,1,0)</f>
        <v>0</v>
      </c>
      <c r="N416" s="51">
        <f>IF(Table2[[#This Row],[Ship Mode]]=Introduction!$C$44,1,0)</f>
        <v>1</v>
      </c>
      <c r="O416" s="51">
        <f>IF(Table2[[#This Row],[Customer Segment]]=Introduction!$D$45,1,0)</f>
        <v>0</v>
      </c>
      <c r="P416" s="51">
        <f>IF(Table2[[#This Row],[Customer Segment]]=Introduction!$D$42,1,0)</f>
        <v>0</v>
      </c>
      <c r="Q416" s="51">
        <f>IF(Table2[[#This Row],[Customer Segment]]=Introduction!$D$44,1,0)</f>
        <v>1</v>
      </c>
      <c r="R416" s="44">
        <v>53.42</v>
      </c>
      <c r="S4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507.86589617641238</v>
      </c>
    </row>
    <row r="417" spans="1:19" customFormat="1" x14ac:dyDescent="0.2">
      <c r="A417" s="1" t="s">
        <v>23</v>
      </c>
      <c r="B417" s="1" t="s">
        <v>14</v>
      </c>
      <c r="C417" s="1" t="s">
        <v>3</v>
      </c>
      <c r="D417" s="49">
        <v>7.0000000000000007E-2</v>
      </c>
      <c r="E417" s="49">
        <v>2.88</v>
      </c>
      <c r="F417" s="49">
        <v>1.01</v>
      </c>
      <c r="G417" s="49">
        <v>0.55000000000000004</v>
      </c>
      <c r="H417" s="49">
        <v>9.59</v>
      </c>
      <c r="I417" s="52">
        <f>IF(Table2[[#This Row],[Order Priority]]=Introduction!$B$42,1,0)</f>
        <v>0</v>
      </c>
      <c r="J417" s="52">
        <f>IF(Table2[[#This Row],[Order Priority]]=Introduction!$B$43,1,0)</f>
        <v>0</v>
      </c>
      <c r="K417" s="52">
        <f>IF(Table2[[#This Row],[Order Priority]]=Introduction!$B$44,1,0)</f>
        <v>1</v>
      </c>
      <c r="L417" s="52">
        <f>IF(Table2[[#This Row],[Order Priority]]=Introduction!$B$45,1,0)</f>
        <v>0</v>
      </c>
      <c r="M417" s="52">
        <f>IF(Table2[[#This Row],[Ship Mode]]=Introduction!$C$42,1,0)</f>
        <v>0</v>
      </c>
      <c r="N417" s="51">
        <f>IF(Table2[[#This Row],[Ship Mode]]=Introduction!$C$44,1,0)</f>
        <v>1</v>
      </c>
      <c r="O417" s="51">
        <f>IF(Table2[[#This Row],[Customer Segment]]=Introduction!$D$45,1,0)</f>
        <v>1</v>
      </c>
      <c r="P417" s="51">
        <f>IF(Table2[[#This Row],[Customer Segment]]=Introduction!$D$42,1,0)</f>
        <v>0</v>
      </c>
      <c r="Q417" s="51">
        <f>IF(Table2[[#This Row],[Customer Segment]]=Introduction!$D$44,1,0)</f>
        <v>0</v>
      </c>
      <c r="R417" s="41">
        <v>34.97</v>
      </c>
      <c r="S4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165.35404870619718</v>
      </c>
    </row>
    <row r="418" spans="1:19" customFormat="1" x14ac:dyDescent="0.2">
      <c r="A418" s="1" t="s">
        <v>23</v>
      </c>
      <c r="B418" s="1" t="s">
        <v>14</v>
      </c>
      <c r="C418" s="1" t="s">
        <v>3</v>
      </c>
      <c r="D418" s="47">
        <v>0.1</v>
      </c>
      <c r="E418" s="47">
        <v>195.99</v>
      </c>
      <c r="F418" s="47">
        <v>3.99</v>
      </c>
      <c r="G418" s="47">
        <v>0.57999999999999996</v>
      </c>
      <c r="H418" s="47">
        <v>-655.42399999999998</v>
      </c>
      <c r="I418" s="52">
        <f>IF(Table2[[#This Row],[Order Priority]]=Introduction!$B$42,1,0)</f>
        <v>0</v>
      </c>
      <c r="J418" s="52">
        <f>IF(Table2[[#This Row],[Order Priority]]=Introduction!$B$43,1,0)</f>
        <v>0</v>
      </c>
      <c r="K418" s="52">
        <f>IF(Table2[[#This Row],[Order Priority]]=Introduction!$B$44,1,0)</f>
        <v>1</v>
      </c>
      <c r="L418" s="52">
        <f>IF(Table2[[#This Row],[Order Priority]]=Introduction!$B$45,1,0)</f>
        <v>0</v>
      </c>
      <c r="M418" s="52">
        <f>IF(Table2[[#This Row],[Ship Mode]]=Introduction!$C$42,1,0)</f>
        <v>0</v>
      </c>
      <c r="N418" s="51">
        <f>IF(Table2[[#This Row],[Ship Mode]]=Introduction!$C$44,1,0)</f>
        <v>1</v>
      </c>
      <c r="O418" s="51">
        <f>IF(Table2[[#This Row],[Customer Segment]]=Introduction!$D$45,1,0)</f>
        <v>1</v>
      </c>
      <c r="P418" s="51">
        <f>IF(Table2[[#This Row],[Customer Segment]]=Introduction!$D$42,1,0)</f>
        <v>0</v>
      </c>
      <c r="Q418" s="51">
        <f>IF(Table2[[#This Row],[Customer Segment]]=Introduction!$D$44,1,0)</f>
        <v>0</v>
      </c>
      <c r="R418" s="44">
        <v>308.86</v>
      </c>
      <c r="S4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176.88574390321301</v>
      </c>
    </row>
    <row r="419" spans="1:19" customFormat="1" x14ac:dyDescent="0.2">
      <c r="A419" s="1" t="s">
        <v>23</v>
      </c>
      <c r="B419" s="1" t="s">
        <v>14</v>
      </c>
      <c r="C419" s="1" t="s">
        <v>47</v>
      </c>
      <c r="D419" s="49">
        <v>0.09</v>
      </c>
      <c r="E419" s="49">
        <v>125.99</v>
      </c>
      <c r="F419" s="49">
        <v>2.5</v>
      </c>
      <c r="G419" s="49">
        <v>0.6</v>
      </c>
      <c r="H419" s="49">
        <v>1258.7877000000001</v>
      </c>
      <c r="I419" s="52">
        <f>IF(Table2[[#This Row],[Order Priority]]=Introduction!$B$42,1,0)</f>
        <v>0</v>
      </c>
      <c r="J419" s="52">
        <f>IF(Table2[[#This Row],[Order Priority]]=Introduction!$B$43,1,0)</f>
        <v>0</v>
      </c>
      <c r="K419" s="52">
        <f>IF(Table2[[#This Row],[Order Priority]]=Introduction!$B$44,1,0)</f>
        <v>1</v>
      </c>
      <c r="L419" s="52">
        <f>IF(Table2[[#This Row],[Order Priority]]=Introduction!$B$45,1,0)</f>
        <v>0</v>
      </c>
      <c r="M419" s="52">
        <f>IF(Table2[[#This Row],[Ship Mode]]=Introduction!$C$42,1,0)</f>
        <v>0</v>
      </c>
      <c r="N419" s="51">
        <f>IF(Table2[[#This Row],[Ship Mode]]=Introduction!$C$44,1,0)</f>
        <v>1</v>
      </c>
      <c r="O419" s="51">
        <f>IF(Table2[[#This Row],[Customer Segment]]=Introduction!$D$45,1,0)</f>
        <v>0</v>
      </c>
      <c r="P419" s="51">
        <f>IF(Table2[[#This Row],[Customer Segment]]=Introduction!$D$42,1,0)</f>
        <v>0</v>
      </c>
      <c r="Q419" s="51">
        <f>IF(Table2[[#This Row],[Customer Segment]]=Introduction!$D$44,1,0)</f>
        <v>1</v>
      </c>
      <c r="R419" s="41">
        <v>1824.33</v>
      </c>
      <c r="S4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1939.2906262165543</v>
      </c>
    </row>
    <row r="420" spans="1:19" customFormat="1" x14ac:dyDescent="0.2">
      <c r="A420" s="1" t="s">
        <v>23</v>
      </c>
      <c r="B420" s="1" t="s">
        <v>14</v>
      </c>
      <c r="C420" s="1" t="s">
        <v>15</v>
      </c>
      <c r="D420" s="47">
        <v>0.01</v>
      </c>
      <c r="E420" s="47">
        <v>10.48</v>
      </c>
      <c r="F420" s="47">
        <v>2.89</v>
      </c>
      <c r="G420" s="47">
        <v>0.6</v>
      </c>
      <c r="H420" s="47">
        <v>60.561599999999999</v>
      </c>
      <c r="I420" s="52">
        <f>IF(Table2[[#This Row],[Order Priority]]=Introduction!$B$42,1,0)</f>
        <v>0</v>
      </c>
      <c r="J420" s="52">
        <f>IF(Table2[[#This Row],[Order Priority]]=Introduction!$B$43,1,0)</f>
        <v>0</v>
      </c>
      <c r="K420" s="52">
        <f>IF(Table2[[#This Row],[Order Priority]]=Introduction!$B$44,1,0)</f>
        <v>1</v>
      </c>
      <c r="L420" s="52">
        <f>IF(Table2[[#This Row],[Order Priority]]=Introduction!$B$45,1,0)</f>
        <v>0</v>
      </c>
      <c r="M420" s="52">
        <f>IF(Table2[[#This Row],[Ship Mode]]=Introduction!$C$42,1,0)</f>
        <v>0</v>
      </c>
      <c r="N420" s="51">
        <f>IF(Table2[[#This Row],[Ship Mode]]=Introduction!$C$44,1,0)</f>
        <v>1</v>
      </c>
      <c r="O420" s="51">
        <f>IF(Table2[[#This Row],[Customer Segment]]=Introduction!$D$45,1,0)</f>
        <v>0</v>
      </c>
      <c r="P420" s="51">
        <f>IF(Table2[[#This Row],[Customer Segment]]=Introduction!$D$42,1,0)</f>
        <v>1</v>
      </c>
      <c r="Q420" s="51">
        <f>IF(Table2[[#This Row],[Customer Segment]]=Introduction!$D$44,1,0)</f>
        <v>0</v>
      </c>
      <c r="R420" s="44">
        <v>202.38</v>
      </c>
      <c r="S4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354.63476470587983</v>
      </c>
    </row>
    <row r="421" spans="1:19" customFormat="1" x14ac:dyDescent="0.2">
      <c r="A421" s="1" t="s">
        <v>23</v>
      </c>
      <c r="B421" s="1" t="s">
        <v>14</v>
      </c>
      <c r="C421" s="1" t="s">
        <v>15</v>
      </c>
      <c r="D421" s="49">
        <v>0.01</v>
      </c>
      <c r="E421" s="49">
        <v>10.48</v>
      </c>
      <c r="F421" s="49">
        <v>2.89</v>
      </c>
      <c r="G421" s="49">
        <v>0.6</v>
      </c>
      <c r="H421" s="49">
        <v>40.92</v>
      </c>
      <c r="I421" s="52">
        <f>IF(Table2[[#This Row],[Order Priority]]=Introduction!$B$42,1,0)</f>
        <v>0</v>
      </c>
      <c r="J421" s="52">
        <f>IF(Table2[[#This Row],[Order Priority]]=Introduction!$B$43,1,0)</f>
        <v>0</v>
      </c>
      <c r="K421" s="52">
        <f>IF(Table2[[#This Row],[Order Priority]]=Introduction!$B$44,1,0)</f>
        <v>1</v>
      </c>
      <c r="L421" s="52">
        <f>IF(Table2[[#This Row],[Order Priority]]=Introduction!$B$45,1,0)</f>
        <v>0</v>
      </c>
      <c r="M421" s="52">
        <f>IF(Table2[[#This Row],[Ship Mode]]=Introduction!$C$42,1,0)</f>
        <v>0</v>
      </c>
      <c r="N421" s="51">
        <f>IF(Table2[[#This Row],[Ship Mode]]=Introduction!$C$44,1,0)</f>
        <v>1</v>
      </c>
      <c r="O421" s="51">
        <f>IF(Table2[[#This Row],[Customer Segment]]=Introduction!$D$45,1,0)</f>
        <v>0</v>
      </c>
      <c r="P421" s="51">
        <f>IF(Table2[[#This Row],[Customer Segment]]=Introduction!$D$42,1,0)</f>
        <v>1</v>
      </c>
      <c r="Q421" s="51">
        <f>IF(Table2[[#This Row],[Customer Segment]]=Introduction!$D$44,1,0)</f>
        <v>0</v>
      </c>
      <c r="R421" s="41">
        <v>809.51</v>
      </c>
      <c r="S4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334.5212610771344</v>
      </c>
    </row>
    <row r="422" spans="1:19" customFormat="1" x14ac:dyDescent="0.2">
      <c r="A422" s="1" t="s">
        <v>92</v>
      </c>
      <c r="B422" s="1" t="s">
        <v>14</v>
      </c>
      <c r="C422" s="1" t="s">
        <v>70</v>
      </c>
      <c r="D422" s="47">
        <v>0</v>
      </c>
      <c r="E422" s="47">
        <v>37.76</v>
      </c>
      <c r="F422" s="47">
        <v>12.9</v>
      </c>
      <c r="G422" s="47">
        <v>0.56999999999999995</v>
      </c>
      <c r="H422" s="47">
        <v>93.846800000000002</v>
      </c>
      <c r="I422" s="52">
        <f>IF(Table2[[#This Row],[Order Priority]]=Introduction!$B$42,1,0)</f>
        <v>0</v>
      </c>
      <c r="J422" s="52">
        <f>IF(Table2[[#This Row],[Order Priority]]=Introduction!$B$43,1,0)</f>
        <v>0</v>
      </c>
      <c r="K422" s="52">
        <f>IF(Table2[[#This Row],[Order Priority]]=Introduction!$B$44,1,0)</f>
        <v>0</v>
      </c>
      <c r="L422" s="52">
        <f>IF(Table2[[#This Row],[Order Priority]]=Introduction!$B$45,1,0)</f>
        <v>1</v>
      </c>
      <c r="M422" s="52">
        <f>IF(Table2[[#This Row],[Ship Mode]]=Introduction!$C$42,1,0)</f>
        <v>0</v>
      </c>
      <c r="N422" s="51">
        <f>IF(Table2[[#This Row],[Ship Mode]]=Introduction!$C$44,1,0)</f>
        <v>1</v>
      </c>
      <c r="O422" s="51">
        <f>IF(Table2[[#This Row],[Customer Segment]]=Introduction!$D$45,1,0)</f>
        <v>0</v>
      </c>
      <c r="P422" s="51">
        <f>IF(Table2[[#This Row],[Customer Segment]]=Introduction!$D$42,1,0)</f>
        <v>0</v>
      </c>
      <c r="Q422" s="51">
        <f>IF(Table2[[#This Row],[Customer Segment]]=Introduction!$D$44,1,0)</f>
        <v>0</v>
      </c>
      <c r="R422" s="44">
        <v>477.2</v>
      </c>
      <c r="S4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694.46594818577955</v>
      </c>
    </row>
    <row r="423" spans="1:19" customFormat="1" x14ac:dyDescent="0.2">
      <c r="A423" s="1" t="s">
        <v>92</v>
      </c>
      <c r="B423" s="1" t="s">
        <v>2</v>
      </c>
      <c r="C423" s="1" t="s">
        <v>70</v>
      </c>
      <c r="D423" s="49">
        <v>0.08</v>
      </c>
      <c r="E423" s="49">
        <v>400.98</v>
      </c>
      <c r="F423" s="49">
        <v>42.52</v>
      </c>
      <c r="G423" s="49">
        <v>0.71</v>
      </c>
      <c r="H423" s="49">
        <v>3031.9724000000001</v>
      </c>
      <c r="I423" s="52">
        <f>IF(Table2[[#This Row],[Order Priority]]=Introduction!$B$42,1,0)</f>
        <v>0</v>
      </c>
      <c r="J423" s="52">
        <f>IF(Table2[[#This Row],[Order Priority]]=Introduction!$B$43,1,0)</f>
        <v>0</v>
      </c>
      <c r="K423" s="52">
        <f>IF(Table2[[#This Row],[Order Priority]]=Introduction!$B$44,1,0)</f>
        <v>0</v>
      </c>
      <c r="L423" s="52">
        <f>IF(Table2[[#This Row],[Order Priority]]=Introduction!$B$45,1,0)</f>
        <v>1</v>
      </c>
      <c r="M423" s="52">
        <f>IF(Table2[[#This Row],[Ship Mode]]=Introduction!$C$42,1,0)</f>
        <v>1</v>
      </c>
      <c r="N423" s="51">
        <f>IF(Table2[[#This Row],[Ship Mode]]=Introduction!$C$44,1,0)</f>
        <v>0</v>
      </c>
      <c r="O423" s="51">
        <f>IF(Table2[[#This Row],[Customer Segment]]=Introduction!$D$45,1,0)</f>
        <v>0</v>
      </c>
      <c r="P423" s="51">
        <f>IF(Table2[[#This Row],[Customer Segment]]=Introduction!$D$42,1,0)</f>
        <v>0</v>
      </c>
      <c r="Q423" s="51">
        <f>IF(Table2[[#This Row],[Customer Segment]]=Introduction!$D$44,1,0)</f>
        <v>0</v>
      </c>
      <c r="R423" s="41">
        <v>7840.04</v>
      </c>
      <c r="S4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5919.8225963078612</v>
      </c>
    </row>
    <row r="424" spans="1:19" customFormat="1" x14ac:dyDescent="0.2">
      <c r="A424" s="1" t="s">
        <v>92</v>
      </c>
      <c r="B424" s="1" t="s">
        <v>14</v>
      </c>
      <c r="C424" s="1" t="s">
        <v>47</v>
      </c>
      <c r="D424" s="47">
        <v>0.04</v>
      </c>
      <c r="E424" s="47">
        <v>5.98</v>
      </c>
      <c r="F424" s="47">
        <v>5.79</v>
      </c>
      <c r="G424" s="47">
        <v>0.36</v>
      </c>
      <c r="H424" s="47">
        <v>-36.030799999999999</v>
      </c>
      <c r="I424" s="52">
        <f>IF(Table2[[#This Row],[Order Priority]]=Introduction!$B$42,1,0)</f>
        <v>0</v>
      </c>
      <c r="J424" s="52">
        <f>IF(Table2[[#This Row],[Order Priority]]=Introduction!$B$43,1,0)</f>
        <v>0</v>
      </c>
      <c r="K424" s="52">
        <f>IF(Table2[[#This Row],[Order Priority]]=Introduction!$B$44,1,0)</f>
        <v>0</v>
      </c>
      <c r="L424" s="52">
        <f>IF(Table2[[#This Row],[Order Priority]]=Introduction!$B$45,1,0)</f>
        <v>1</v>
      </c>
      <c r="M424" s="52">
        <f>IF(Table2[[#This Row],[Ship Mode]]=Introduction!$C$42,1,0)</f>
        <v>0</v>
      </c>
      <c r="N424" s="51">
        <f>IF(Table2[[#This Row],[Ship Mode]]=Introduction!$C$44,1,0)</f>
        <v>1</v>
      </c>
      <c r="O424" s="51">
        <f>IF(Table2[[#This Row],[Customer Segment]]=Introduction!$D$45,1,0)</f>
        <v>0</v>
      </c>
      <c r="P424" s="51">
        <f>IF(Table2[[#This Row],[Customer Segment]]=Introduction!$D$42,1,0)</f>
        <v>0</v>
      </c>
      <c r="Q424" s="51">
        <f>IF(Table2[[#This Row],[Customer Segment]]=Introduction!$D$44,1,0)</f>
        <v>1</v>
      </c>
      <c r="R424" s="44">
        <v>86.12</v>
      </c>
      <c r="S4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94.836830225890708</v>
      </c>
    </row>
    <row r="425" spans="1:19" customFormat="1" x14ac:dyDescent="0.2">
      <c r="A425" s="1" t="s">
        <v>92</v>
      </c>
      <c r="B425" s="1" t="s">
        <v>14</v>
      </c>
      <c r="C425" s="1" t="s">
        <v>70</v>
      </c>
      <c r="D425" s="49">
        <v>0.08</v>
      </c>
      <c r="E425" s="49">
        <v>9.98</v>
      </c>
      <c r="F425" s="49">
        <v>12.52</v>
      </c>
      <c r="G425" s="49">
        <v>0.56999999999999995</v>
      </c>
      <c r="H425" s="49">
        <v>-102.93</v>
      </c>
      <c r="I425" s="52">
        <f>IF(Table2[[#This Row],[Order Priority]]=Introduction!$B$42,1,0)</f>
        <v>0</v>
      </c>
      <c r="J425" s="52">
        <f>IF(Table2[[#This Row],[Order Priority]]=Introduction!$B$43,1,0)</f>
        <v>0</v>
      </c>
      <c r="K425" s="52">
        <f>IF(Table2[[#This Row],[Order Priority]]=Introduction!$B$44,1,0)</f>
        <v>0</v>
      </c>
      <c r="L425" s="52">
        <f>IF(Table2[[#This Row],[Order Priority]]=Introduction!$B$45,1,0)</f>
        <v>1</v>
      </c>
      <c r="M425" s="52">
        <f>IF(Table2[[#This Row],[Ship Mode]]=Introduction!$C$42,1,0)</f>
        <v>0</v>
      </c>
      <c r="N425" s="51">
        <f>IF(Table2[[#This Row],[Ship Mode]]=Introduction!$C$44,1,0)</f>
        <v>1</v>
      </c>
      <c r="O425" s="51">
        <f>IF(Table2[[#This Row],[Customer Segment]]=Introduction!$D$45,1,0)</f>
        <v>0</v>
      </c>
      <c r="P425" s="51">
        <f>IF(Table2[[#This Row],[Customer Segment]]=Introduction!$D$42,1,0)</f>
        <v>0</v>
      </c>
      <c r="Q425" s="51">
        <f>IF(Table2[[#This Row],[Customer Segment]]=Introduction!$D$44,1,0)</f>
        <v>0</v>
      </c>
      <c r="R425" s="41">
        <v>150.24</v>
      </c>
      <c r="S4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342.55176153216473</v>
      </c>
    </row>
    <row r="426" spans="1:19" customFormat="1" x14ac:dyDescent="0.2">
      <c r="A426" s="1" t="s">
        <v>92</v>
      </c>
      <c r="B426" s="1" t="s">
        <v>2</v>
      </c>
      <c r="C426" s="1" t="s">
        <v>3</v>
      </c>
      <c r="D426" s="47">
        <v>7.0000000000000007E-2</v>
      </c>
      <c r="E426" s="47">
        <v>500.98</v>
      </c>
      <c r="F426" s="47">
        <v>28.14</v>
      </c>
      <c r="G426" s="47">
        <v>0.38</v>
      </c>
      <c r="H426" s="47">
        <v>2699.9838</v>
      </c>
      <c r="I426" s="52">
        <f>IF(Table2[[#This Row],[Order Priority]]=Introduction!$B$42,1,0)</f>
        <v>0</v>
      </c>
      <c r="J426" s="52">
        <f>IF(Table2[[#This Row],[Order Priority]]=Introduction!$B$43,1,0)</f>
        <v>0</v>
      </c>
      <c r="K426" s="52">
        <f>IF(Table2[[#This Row],[Order Priority]]=Introduction!$B$44,1,0)</f>
        <v>0</v>
      </c>
      <c r="L426" s="52">
        <f>IF(Table2[[#This Row],[Order Priority]]=Introduction!$B$45,1,0)</f>
        <v>1</v>
      </c>
      <c r="M426" s="52">
        <f>IF(Table2[[#This Row],[Ship Mode]]=Introduction!$C$42,1,0)</f>
        <v>1</v>
      </c>
      <c r="N426" s="51">
        <f>IF(Table2[[#This Row],[Ship Mode]]=Introduction!$C$44,1,0)</f>
        <v>0</v>
      </c>
      <c r="O426" s="51">
        <f>IF(Table2[[#This Row],[Customer Segment]]=Introduction!$D$45,1,0)</f>
        <v>1</v>
      </c>
      <c r="P426" s="51">
        <f>IF(Table2[[#This Row],[Customer Segment]]=Introduction!$D$42,1,0)</f>
        <v>0</v>
      </c>
      <c r="Q426" s="51">
        <f>IF(Table2[[#This Row],[Customer Segment]]=Introduction!$D$44,1,0)</f>
        <v>0</v>
      </c>
      <c r="R426" s="44">
        <v>3913.02</v>
      </c>
      <c r="S4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5219.0026257833379</v>
      </c>
    </row>
    <row r="427" spans="1:19" customFormat="1" x14ac:dyDescent="0.2">
      <c r="A427" s="1" t="s">
        <v>92</v>
      </c>
      <c r="B427" s="1" t="s">
        <v>14</v>
      </c>
      <c r="C427" s="1" t="s">
        <v>3</v>
      </c>
      <c r="D427" s="49">
        <v>0.1</v>
      </c>
      <c r="E427" s="49">
        <v>178.47</v>
      </c>
      <c r="F427" s="49">
        <v>19.989999999999998</v>
      </c>
      <c r="G427" s="49">
        <v>0.55000000000000004</v>
      </c>
      <c r="H427" s="49">
        <v>-170.98</v>
      </c>
      <c r="I427" s="52">
        <f>IF(Table2[[#This Row],[Order Priority]]=Introduction!$B$42,1,0)</f>
        <v>0</v>
      </c>
      <c r="J427" s="52">
        <f>IF(Table2[[#This Row],[Order Priority]]=Introduction!$B$43,1,0)</f>
        <v>0</v>
      </c>
      <c r="K427" s="52">
        <f>IF(Table2[[#This Row],[Order Priority]]=Introduction!$B$44,1,0)</f>
        <v>0</v>
      </c>
      <c r="L427" s="52">
        <f>IF(Table2[[#This Row],[Order Priority]]=Introduction!$B$45,1,0)</f>
        <v>1</v>
      </c>
      <c r="M427" s="52">
        <f>IF(Table2[[#This Row],[Ship Mode]]=Introduction!$C$42,1,0)</f>
        <v>0</v>
      </c>
      <c r="N427" s="51">
        <f>IF(Table2[[#This Row],[Ship Mode]]=Introduction!$C$44,1,0)</f>
        <v>1</v>
      </c>
      <c r="O427" s="51">
        <f>IF(Table2[[#This Row],[Customer Segment]]=Introduction!$D$45,1,0)</f>
        <v>1</v>
      </c>
      <c r="P427" s="51">
        <f>IF(Table2[[#This Row],[Customer Segment]]=Introduction!$D$42,1,0)</f>
        <v>0</v>
      </c>
      <c r="Q427" s="51">
        <f>IF(Table2[[#This Row],[Customer Segment]]=Introduction!$D$44,1,0)</f>
        <v>0</v>
      </c>
      <c r="R427" s="41">
        <v>180.14</v>
      </c>
      <c r="S4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968.3644239832156</v>
      </c>
    </row>
    <row r="428" spans="1:19" customFormat="1" x14ac:dyDescent="0.2">
      <c r="A428" s="1" t="s">
        <v>46</v>
      </c>
      <c r="B428" s="1" t="s">
        <v>14</v>
      </c>
      <c r="C428" s="1" t="s">
        <v>47</v>
      </c>
      <c r="D428" s="47">
        <v>0.06</v>
      </c>
      <c r="E428" s="47">
        <v>64.650000000000006</v>
      </c>
      <c r="F428" s="47">
        <v>35</v>
      </c>
      <c r="G428" s="47">
        <v>0.8</v>
      </c>
      <c r="H428" s="47">
        <v>-139.28720000000001</v>
      </c>
      <c r="I428" s="52">
        <f>IF(Table2[[#This Row],[Order Priority]]=Introduction!$B$42,1,0)</f>
        <v>0</v>
      </c>
      <c r="J428" s="52">
        <f>IF(Table2[[#This Row],[Order Priority]]=Introduction!$B$43,1,0)</f>
        <v>0</v>
      </c>
      <c r="K428" s="52">
        <f>IF(Table2[[#This Row],[Order Priority]]=Introduction!$B$44,1,0)</f>
        <v>0</v>
      </c>
      <c r="L428" s="52">
        <f>IF(Table2[[#This Row],[Order Priority]]=Introduction!$B$45,1,0)</f>
        <v>0</v>
      </c>
      <c r="M428" s="52">
        <f>IF(Table2[[#This Row],[Ship Mode]]=Introduction!$C$42,1,0)</f>
        <v>0</v>
      </c>
      <c r="N428" s="51">
        <f>IF(Table2[[#This Row],[Ship Mode]]=Introduction!$C$44,1,0)</f>
        <v>1</v>
      </c>
      <c r="O428" s="51">
        <f>IF(Table2[[#This Row],[Customer Segment]]=Introduction!$D$45,1,0)</f>
        <v>0</v>
      </c>
      <c r="P428" s="51">
        <f>IF(Table2[[#This Row],[Customer Segment]]=Introduction!$D$42,1,0)</f>
        <v>0</v>
      </c>
      <c r="Q428" s="51">
        <f>IF(Table2[[#This Row],[Customer Segment]]=Introduction!$D$44,1,0)</f>
        <v>1</v>
      </c>
      <c r="R428" s="44">
        <v>277.60000000000002</v>
      </c>
      <c r="S4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1521.038518272484</v>
      </c>
    </row>
    <row r="429" spans="1:19" customFormat="1" x14ac:dyDescent="0.2">
      <c r="A429" s="1" t="s">
        <v>46</v>
      </c>
      <c r="B429" s="1" t="s">
        <v>14</v>
      </c>
      <c r="C429" s="1" t="s">
        <v>3</v>
      </c>
      <c r="D429" s="49">
        <v>0.08</v>
      </c>
      <c r="E429" s="49">
        <v>1.68</v>
      </c>
      <c r="F429" s="49">
        <v>1.57</v>
      </c>
      <c r="G429" s="49">
        <v>0.59</v>
      </c>
      <c r="H429" s="49">
        <v>-46.25</v>
      </c>
      <c r="I429" s="52">
        <f>IF(Table2[[#This Row],[Order Priority]]=Introduction!$B$42,1,0)</f>
        <v>0</v>
      </c>
      <c r="J429" s="52">
        <f>IF(Table2[[#This Row],[Order Priority]]=Introduction!$B$43,1,0)</f>
        <v>0</v>
      </c>
      <c r="K429" s="52">
        <f>IF(Table2[[#This Row],[Order Priority]]=Introduction!$B$44,1,0)</f>
        <v>0</v>
      </c>
      <c r="L429" s="52">
        <f>IF(Table2[[#This Row],[Order Priority]]=Introduction!$B$45,1,0)</f>
        <v>0</v>
      </c>
      <c r="M429" s="52">
        <f>IF(Table2[[#This Row],[Ship Mode]]=Introduction!$C$42,1,0)</f>
        <v>0</v>
      </c>
      <c r="N429" s="51">
        <f>IF(Table2[[#This Row],[Ship Mode]]=Introduction!$C$44,1,0)</f>
        <v>1</v>
      </c>
      <c r="O429" s="51">
        <f>IF(Table2[[#This Row],[Customer Segment]]=Introduction!$D$45,1,0)</f>
        <v>1</v>
      </c>
      <c r="P429" s="51">
        <f>IF(Table2[[#This Row],[Customer Segment]]=Introduction!$D$42,1,0)</f>
        <v>0</v>
      </c>
      <c r="Q429" s="51">
        <f>IF(Table2[[#This Row],[Customer Segment]]=Introduction!$D$44,1,0)</f>
        <v>0</v>
      </c>
      <c r="R429" s="41">
        <v>148.36000000000001</v>
      </c>
      <c r="S4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267.79052791026726</v>
      </c>
    </row>
    <row r="430" spans="1:19" customFormat="1" x14ac:dyDescent="0.2">
      <c r="A430" s="1" t="s">
        <v>1</v>
      </c>
      <c r="B430" s="1" t="s">
        <v>14</v>
      </c>
      <c r="C430" s="1" t="s">
        <v>3</v>
      </c>
      <c r="D430" s="47">
        <v>0.09</v>
      </c>
      <c r="E430" s="47">
        <v>999.99</v>
      </c>
      <c r="F430" s="47">
        <v>13.99</v>
      </c>
      <c r="G430" s="47">
        <v>0.36</v>
      </c>
      <c r="H430" s="47">
        <v>-2531.4825000000001</v>
      </c>
      <c r="I430" s="52">
        <f>IF(Table2[[#This Row],[Order Priority]]=Introduction!$B$42,1,0)</f>
        <v>1</v>
      </c>
      <c r="J430" s="52">
        <f>IF(Table2[[#This Row],[Order Priority]]=Introduction!$B$43,1,0)</f>
        <v>0</v>
      </c>
      <c r="K430" s="52">
        <f>IF(Table2[[#This Row],[Order Priority]]=Introduction!$B$44,1,0)</f>
        <v>0</v>
      </c>
      <c r="L430" s="52">
        <f>IF(Table2[[#This Row],[Order Priority]]=Introduction!$B$45,1,0)</f>
        <v>0</v>
      </c>
      <c r="M430" s="52">
        <f>IF(Table2[[#This Row],[Ship Mode]]=Introduction!$C$42,1,0)</f>
        <v>0</v>
      </c>
      <c r="N430" s="51">
        <f>IF(Table2[[#This Row],[Ship Mode]]=Introduction!$C$44,1,0)</f>
        <v>1</v>
      </c>
      <c r="O430" s="51">
        <f>IF(Table2[[#This Row],[Customer Segment]]=Introduction!$D$45,1,0)</f>
        <v>1</v>
      </c>
      <c r="P430" s="51">
        <f>IF(Table2[[#This Row],[Customer Segment]]=Introduction!$D$42,1,0)</f>
        <v>0</v>
      </c>
      <c r="Q430" s="51">
        <f>IF(Table2[[#This Row],[Customer Segment]]=Introduction!$D$44,1,0)</f>
        <v>0</v>
      </c>
      <c r="R430" s="44">
        <v>919.09</v>
      </c>
      <c r="S4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1085.2110528512615</v>
      </c>
    </row>
    <row r="431" spans="1:19" customFormat="1" x14ac:dyDescent="0.2">
      <c r="A431" s="1" t="s">
        <v>1</v>
      </c>
      <c r="B431" s="1" t="s">
        <v>14</v>
      </c>
      <c r="C431" s="1" t="s">
        <v>3</v>
      </c>
      <c r="D431" s="49">
        <v>7.0000000000000007E-2</v>
      </c>
      <c r="E431" s="49">
        <v>4.13</v>
      </c>
      <c r="F431" s="49">
        <v>5.04</v>
      </c>
      <c r="G431" s="49">
        <v>0.38</v>
      </c>
      <c r="H431" s="49">
        <v>-76.424400000000006</v>
      </c>
      <c r="I431" s="52">
        <f>IF(Table2[[#This Row],[Order Priority]]=Introduction!$B$42,1,0)</f>
        <v>1</v>
      </c>
      <c r="J431" s="52">
        <f>IF(Table2[[#This Row],[Order Priority]]=Introduction!$B$43,1,0)</f>
        <v>0</v>
      </c>
      <c r="K431" s="52">
        <f>IF(Table2[[#This Row],[Order Priority]]=Introduction!$B$44,1,0)</f>
        <v>0</v>
      </c>
      <c r="L431" s="52">
        <f>IF(Table2[[#This Row],[Order Priority]]=Introduction!$B$45,1,0)</f>
        <v>0</v>
      </c>
      <c r="M431" s="52">
        <f>IF(Table2[[#This Row],[Ship Mode]]=Introduction!$C$42,1,0)</f>
        <v>0</v>
      </c>
      <c r="N431" s="51">
        <f>IF(Table2[[#This Row],[Ship Mode]]=Introduction!$C$44,1,0)</f>
        <v>1</v>
      </c>
      <c r="O431" s="51">
        <f>IF(Table2[[#This Row],[Customer Segment]]=Introduction!$D$45,1,0)</f>
        <v>1</v>
      </c>
      <c r="P431" s="51">
        <f>IF(Table2[[#This Row],[Customer Segment]]=Introduction!$D$42,1,0)</f>
        <v>0</v>
      </c>
      <c r="Q431" s="51">
        <f>IF(Table2[[#This Row],[Customer Segment]]=Introduction!$D$44,1,0)</f>
        <v>0</v>
      </c>
      <c r="R431" s="41">
        <v>79.06</v>
      </c>
      <c r="S4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261.51776222258172</v>
      </c>
    </row>
    <row r="432" spans="1:19" customFormat="1" x14ac:dyDescent="0.2">
      <c r="A432" s="1" t="s">
        <v>1</v>
      </c>
      <c r="B432" s="1" t="s">
        <v>14</v>
      </c>
      <c r="C432" s="1" t="s">
        <v>3</v>
      </c>
      <c r="D432" s="47">
        <v>0</v>
      </c>
      <c r="E432" s="47">
        <v>4.4800000000000004</v>
      </c>
      <c r="F432" s="47">
        <v>2.5</v>
      </c>
      <c r="G432" s="47">
        <v>0.37</v>
      </c>
      <c r="H432" s="47">
        <v>8.7319999999999993</v>
      </c>
      <c r="I432" s="52">
        <f>IF(Table2[[#This Row],[Order Priority]]=Introduction!$B$42,1,0)</f>
        <v>1</v>
      </c>
      <c r="J432" s="52">
        <f>IF(Table2[[#This Row],[Order Priority]]=Introduction!$B$43,1,0)</f>
        <v>0</v>
      </c>
      <c r="K432" s="52">
        <f>IF(Table2[[#This Row],[Order Priority]]=Introduction!$B$44,1,0)</f>
        <v>0</v>
      </c>
      <c r="L432" s="52">
        <f>IF(Table2[[#This Row],[Order Priority]]=Introduction!$B$45,1,0)</f>
        <v>0</v>
      </c>
      <c r="M432" s="52">
        <f>IF(Table2[[#This Row],[Ship Mode]]=Introduction!$C$42,1,0)</f>
        <v>0</v>
      </c>
      <c r="N432" s="51">
        <f>IF(Table2[[#This Row],[Ship Mode]]=Introduction!$C$44,1,0)</f>
        <v>1</v>
      </c>
      <c r="O432" s="51">
        <f>IF(Table2[[#This Row],[Customer Segment]]=Introduction!$D$45,1,0)</f>
        <v>1</v>
      </c>
      <c r="P432" s="51">
        <f>IF(Table2[[#This Row],[Customer Segment]]=Introduction!$D$42,1,0)</f>
        <v>0</v>
      </c>
      <c r="Q432" s="51">
        <f>IF(Table2[[#This Row],[Customer Segment]]=Introduction!$D$44,1,0)</f>
        <v>0</v>
      </c>
      <c r="R432" s="44">
        <v>65.14</v>
      </c>
      <c r="S4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317.55966610114547</v>
      </c>
    </row>
    <row r="433" spans="1:19" customFormat="1" x14ac:dyDescent="0.2">
      <c r="A433" s="1" t="s">
        <v>13</v>
      </c>
      <c r="B433" s="1" t="s">
        <v>14</v>
      </c>
      <c r="C433" s="1" t="s">
        <v>70</v>
      </c>
      <c r="D433" s="49">
        <v>0.02</v>
      </c>
      <c r="E433" s="49">
        <v>4.8899999999999997</v>
      </c>
      <c r="F433" s="49">
        <v>4.93</v>
      </c>
      <c r="G433" s="49">
        <v>0.66</v>
      </c>
      <c r="H433" s="49">
        <v>-56.445999999999998</v>
      </c>
      <c r="I433" s="52">
        <f>IF(Table2[[#This Row],[Order Priority]]=Introduction!$B$42,1,0)</f>
        <v>0</v>
      </c>
      <c r="J433" s="52">
        <f>IF(Table2[[#This Row],[Order Priority]]=Introduction!$B$43,1,0)</f>
        <v>1</v>
      </c>
      <c r="K433" s="52">
        <f>IF(Table2[[#This Row],[Order Priority]]=Introduction!$B$44,1,0)</f>
        <v>0</v>
      </c>
      <c r="L433" s="52">
        <f>IF(Table2[[#This Row],[Order Priority]]=Introduction!$B$45,1,0)</f>
        <v>0</v>
      </c>
      <c r="M433" s="52">
        <f>IF(Table2[[#This Row],[Ship Mode]]=Introduction!$C$42,1,0)</f>
        <v>0</v>
      </c>
      <c r="N433" s="51">
        <f>IF(Table2[[#This Row],[Ship Mode]]=Introduction!$C$44,1,0)</f>
        <v>1</v>
      </c>
      <c r="O433" s="51">
        <f>IF(Table2[[#This Row],[Customer Segment]]=Introduction!$D$45,1,0)</f>
        <v>0</v>
      </c>
      <c r="P433" s="51">
        <f>IF(Table2[[#This Row],[Customer Segment]]=Introduction!$D$42,1,0)</f>
        <v>0</v>
      </c>
      <c r="Q433" s="51">
        <f>IF(Table2[[#This Row],[Customer Segment]]=Introduction!$D$44,1,0)</f>
        <v>0</v>
      </c>
      <c r="R433" s="41">
        <v>74.010000000000005</v>
      </c>
      <c r="S4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263.62738267094505</v>
      </c>
    </row>
    <row r="434" spans="1:19" customFormat="1" x14ac:dyDescent="0.2">
      <c r="A434" s="1" t="s">
        <v>13</v>
      </c>
      <c r="B434" s="1" t="s">
        <v>14</v>
      </c>
      <c r="C434" s="1" t="s">
        <v>70</v>
      </c>
      <c r="D434" s="47">
        <v>7.0000000000000007E-2</v>
      </c>
      <c r="E434" s="47">
        <v>10.06</v>
      </c>
      <c r="F434" s="47">
        <v>2.06</v>
      </c>
      <c r="G434" s="47">
        <v>0.39</v>
      </c>
      <c r="H434" s="47">
        <v>33.189</v>
      </c>
      <c r="I434" s="52">
        <f>IF(Table2[[#This Row],[Order Priority]]=Introduction!$B$42,1,0)</f>
        <v>0</v>
      </c>
      <c r="J434" s="52">
        <f>IF(Table2[[#This Row],[Order Priority]]=Introduction!$B$43,1,0)</f>
        <v>1</v>
      </c>
      <c r="K434" s="52">
        <f>IF(Table2[[#This Row],[Order Priority]]=Introduction!$B$44,1,0)</f>
        <v>0</v>
      </c>
      <c r="L434" s="52">
        <f>IF(Table2[[#This Row],[Order Priority]]=Introduction!$B$45,1,0)</f>
        <v>0</v>
      </c>
      <c r="M434" s="52">
        <f>IF(Table2[[#This Row],[Ship Mode]]=Introduction!$C$42,1,0)</f>
        <v>0</v>
      </c>
      <c r="N434" s="51">
        <f>IF(Table2[[#This Row],[Ship Mode]]=Introduction!$C$44,1,0)</f>
        <v>1</v>
      </c>
      <c r="O434" s="51">
        <f>IF(Table2[[#This Row],[Customer Segment]]=Introduction!$D$45,1,0)</f>
        <v>0</v>
      </c>
      <c r="P434" s="51">
        <f>IF(Table2[[#This Row],[Customer Segment]]=Introduction!$D$42,1,0)</f>
        <v>0</v>
      </c>
      <c r="Q434" s="51">
        <f>IF(Table2[[#This Row],[Customer Segment]]=Introduction!$D$44,1,0)</f>
        <v>0</v>
      </c>
      <c r="R434" s="44">
        <v>48.1</v>
      </c>
      <c r="S4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34.827937045777333</v>
      </c>
    </row>
    <row r="435" spans="1:19" customFormat="1" x14ac:dyDescent="0.2">
      <c r="A435" s="1" t="s">
        <v>13</v>
      </c>
      <c r="B435" s="1" t="s">
        <v>2</v>
      </c>
      <c r="C435" s="1" t="s">
        <v>47</v>
      </c>
      <c r="D435" s="49">
        <v>0.02</v>
      </c>
      <c r="E435" s="49">
        <v>259.70999999999998</v>
      </c>
      <c r="F435" s="49">
        <v>66.67</v>
      </c>
      <c r="G435" s="49">
        <v>0.65</v>
      </c>
      <c r="H435" s="49">
        <v>-14.448</v>
      </c>
      <c r="I435" s="52">
        <f>IF(Table2[[#This Row],[Order Priority]]=Introduction!$B$42,1,0)</f>
        <v>0</v>
      </c>
      <c r="J435" s="52">
        <f>IF(Table2[[#This Row],[Order Priority]]=Introduction!$B$43,1,0)</f>
        <v>1</v>
      </c>
      <c r="K435" s="52">
        <f>IF(Table2[[#This Row],[Order Priority]]=Introduction!$B$44,1,0)</f>
        <v>0</v>
      </c>
      <c r="L435" s="52">
        <f>IF(Table2[[#This Row],[Order Priority]]=Introduction!$B$45,1,0)</f>
        <v>0</v>
      </c>
      <c r="M435" s="52">
        <f>IF(Table2[[#This Row],[Ship Mode]]=Introduction!$C$42,1,0)</f>
        <v>1</v>
      </c>
      <c r="N435" s="51">
        <f>IF(Table2[[#This Row],[Ship Mode]]=Introduction!$C$44,1,0)</f>
        <v>0</v>
      </c>
      <c r="O435" s="51">
        <f>IF(Table2[[#This Row],[Customer Segment]]=Introduction!$D$45,1,0)</f>
        <v>0</v>
      </c>
      <c r="P435" s="51">
        <f>IF(Table2[[#This Row],[Customer Segment]]=Introduction!$D$42,1,0)</f>
        <v>0</v>
      </c>
      <c r="Q435" s="51">
        <f>IF(Table2[[#This Row],[Customer Segment]]=Introduction!$D$44,1,0)</f>
        <v>1</v>
      </c>
      <c r="R435" s="41">
        <v>1757.15</v>
      </c>
      <c r="S4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3030.0430521890898</v>
      </c>
    </row>
    <row r="436" spans="1:19" customFormat="1" x14ac:dyDescent="0.2">
      <c r="A436" s="1" t="s">
        <v>13</v>
      </c>
      <c r="B436" s="1" t="s">
        <v>14</v>
      </c>
      <c r="C436" s="1" t="s">
        <v>47</v>
      </c>
      <c r="D436" s="47">
        <v>0.01</v>
      </c>
      <c r="E436" s="47">
        <v>28.99</v>
      </c>
      <c r="F436" s="47">
        <v>8.59</v>
      </c>
      <c r="G436" s="47">
        <v>0.56000000000000005</v>
      </c>
      <c r="H436" s="47">
        <v>196.52328</v>
      </c>
      <c r="I436" s="52">
        <f>IF(Table2[[#This Row],[Order Priority]]=Introduction!$B$42,1,0)</f>
        <v>0</v>
      </c>
      <c r="J436" s="52">
        <f>IF(Table2[[#This Row],[Order Priority]]=Introduction!$B$43,1,0)</f>
        <v>1</v>
      </c>
      <c r="K436" s="52">
        <f>IF(Table2[[#This Row],[Order Priority]]=Introduction!$B$44,1,0)</f>
        <v>0</v>
      </c>
      <c r="L436" s="52">
        <f>IF(Table2[[#This Row],[Order Priority]]=Introduction!$B$45,1,0)</f>
        <v>0</v>
      </c>
      <c r="M436" s="52">
        <f>IF(Table2[[#This Row],[Ship Mode]]=Introduction!$C$42,1,0)</f>
        <v>0</v>
      </c>
      <c r="N436" s="51">
        <f>IF(Table2[[#This Row],[Ship Mode]]=Introduction!$C$44,1,0)</f>
        <v>1</v>
      </c>
      <c r="O436" s="51">
        <f>IF(Table2[[#This Row],[Customer Segment]]=Introduction!$D$45,1,0)</f>
        <v>0</v>
      </c>
      <c r="P436" s="51">
        <f>IF(Table2[[#This Row],[Customer Segment]]=Introduction!$D$42,1,0)</f>
        <v>0</v>
      </c>
      <c r="Q436" s="51">
        <f>IF(Table2[[#This Row],[Customer Segment]]=Introduction!$D$44,1,0)</f>
        <v>1</v>
      </c>
      <c r="R436" s="44">
        <v>556.61</v>
      </c>
      <c r="S4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653.27308699585558</v>
      </c>
    </row>
    <row r="437" spans="1:19" customFormat="1" x14ac:dyDescent="0.2">
      <c r="A437" s="1" t="s">
        <v>13</v>
      </c>
      <c r="B437" s="1" t="s">
        <v>14</v>
      </c>
      <c r="C437" s="1" t="s">
        <v>3</v>
      </c>
      <c r="D437" s="49">
        <v>0.02</v>
      </c>
      <c r="E437" s="49">
        <v>71.37</v>
      </c>
      <c r="F437" s="49">
        <v>69</v>
      </c>
      <c r="G437" s="49">
        <v>0.68</v>
      </c>
      <c r="H437" s="49">
        <v>-439.90800000000002</v>
      </c>
      <c r="I437" s="52">
        <f>IF(Table2[[#This Row],[Order Priority]]=Introduction!$B$42,1,0)</f>
        <v>0</v>
      </c>
      <c r="J437" s="52">
        <f>IF(Table2[[#This Row],[Order Priority]]=Introduction!$B$43,1,0)</f>
        <v>1</v>
      </c>
      <c r="K437" s="52">
        <f>IF(Table2[[#This Row],[Order Priority]]=Introduction!$B$44,1,0)</f>
        <v>0</v>
      </c>
      <c r="L437" s="52">
        <f>IF(Table2[[#This Row],[Order Priority]]=Introduction!$B$45,1,0)</f>
        <v>0</v>
      </c>
      <c r="M437" s="52">
        <f>IF(Table2[[#This Row],[Ship Mode]]=Introduction!$C$42,1,0)</f>
        <v>0</v>
      </c>
      <c r="N437" s="51">
        <f>IF(Table2[[#This Row],[Ship Mode]]=Introduction!$C$44,1,0)</f>
        <v>1</v>
      </c>
      <c r="O437" s="51">
        <f>IF(Table2[[#This Row],[Customer Segment]]=Introduction!$D$45,1,0)</f>
        <v>1</v>
      </c>
      <c r="P437" s="51">
        <f>IF(Table2[[#This Row],[Customer Segment]]=Introduction!$D$42,1,0)</f>
        <v>0</v>
      </c>
      <c r="Q437" s="51">
        <f>IF(Table2[[#This Row],[Customer Segment]]=Introduction!$D$44,1,0)</f>
        <v>0</v>
      </c>
      <c r="R437" s="41">
        <v>237.62</v>
      </c>
      <c r="S4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1857.6858654071445</v>
      </c>
    </row>
    <row r="438" spans="1:19" customFormat="1" x14ac:dyDescent="0.2">
      <c r="A438" s="1" t="s">
        <v>13</v>
      </c>
      <c r="B438" s="1" t="s">
        <v>63</v>
      </c>
      <c r="C438" s="1" t="s">
        <v>3</v>
      </c>
      <c r="D438" s="47">
        <v>0.03</v>
      </c>
      <c r="E438" s="47">
        <v>205.99</v>
      </c>
      <c r="F438" s="47">
        <v>8.99</v>
      </c>
      <c r="G438" s="47">
        <v>0.6</v>
      </c>
      <c r="H438" s="47">
        <v>1087.7159999999999</v>
      </c>
      <c r="I438" s="52">
        <f>IF(Table2[[#This Row],[Order Priority]]=Introduction!$B$42,1,0)</f>
        <v>0</v>
      </c>
      <c r="J438" s="52">
        <f>IF(Table2[[#This Row],[Order Priority]]=Introduction!$B$43,1,0)</f>
        <v>1</v>
      </c>
      <c r="K438" s="52">
        <f>IF(Table2[[#This Row],[Order Priority]]=Introduction!$B$44,1,0)</f>
        <v>0</v>
      </c>
      <c r="L438" s="52">
        <f>IF(Table2[[#This Row],[Order Priority]]=Introduction!$B$45,1,0)</f>
        <v>0</v>
      </c>
      <c r="M438" s="52">
        <f>IF(Table2[[#This Row],[Ship Mode]]=Introduction!$C$42,1,0)</f>
        <v>0</v>
      </c>
      <c r="N438" s="51">
        <f>IF(Table2[[#This Row],[Ship Mode]]=Introduction!$C$44,1,0)</f>
        <v>0</v>
      </c>
      <c r="O438" s="51">
        <f>IF(Table2[[#This Row],[Customer Segment]]=Introduction!$D$45,1,0)</f>
        <v>1</v>
      </c>
      <c r="P438" s="51">
        <f>IF(Table2[[#This Row],[Customer Segment]]=Introduction!$D$42,1,0)</f>
        <v>0</v>
      </c>
      <c r="Q438" s="51">
        <f>IF(Table2[[#This Row],[Customer Segment]]=Introduction!$D$44,1,0)</f>
        <v>0</v>
      </c>
      <c r="R438" s="44">
        <v>176.42</v>
      </c>
      <c r="S4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2029.8441523717868</v>
      </c>
    </row>
    <row r="439" spans="1:19" customFormat="1" x14ac:dyDescent="0.2">
      <c r="A439" s="1" t="s">
        <v>23</v>
      </c>
      <c r="B439" s="1" t="s">
        <v>2</v>
      </c>
      <c r="C439" s="1" t="s">
        <v>70</v>
      </c>
      <c r="D439" s="49">
        <v>0.03</v>
      </c>
      <c r="E439" s="49">
        <v>160.97999999999999</v>
      </c>
      <c r="F439" s="49">
        <v>30</v>
      </c>
      <c r="G439" s="49">
        <v>0.62</v>
      </c>
      <c r="H439" s="49">
        <v>1273.2086999999999</v>
      </c>
      <c r="I439" s="52">
        <f>IF(Table2[[#This Row],[Order Priority]]=Introduction!$B$42,1,0)</f>
        <v>0</v>
      </c>
      <c r="J439" s="52">
        <f>IF(Table2[[#This Row],[Order Priority]]=Introduction!$B$43,1,0)</f>
        <v>0</v>
      </c>
      <c r="K439" s="52">
        <f>IF(Table2[[#This Row],[Order Priority]]=Introduction!$B$44,1,0)</f>
        <v>1</v>
      </c>
      <c r="L439" s="52">
        <f>IF(Table2[[#This Row],[Order Priority]]=Introduction!$B$45,1,0)</f>
        <v>0</v>
      </c>
      <c r="M439" s="52">
        <f>IF(Table2[[#This Row],[Ship Mode]]=Introduction!$C$42,1,0)</f>
        <v>1</v>
      </c>
      <c r="N439" s="51">
        <f>IF(Table2[[#This Row],[Ship Mode]]=Introduction!$C$44,1,0)</f>
        <v>0</v>
      </c>
      <c r="O439" s="51">
        <f>IF(Table2[[#This Row],[Customer Segment]]=Introduction!$D$45,1,0)</f>
        <v>0</v>
      </c>
      <c r="P439" s="51">
        <f>IF(Table2[[#This Row],[Customer Segment]]=Introduction!$D$42,1,0)</f>
        <v>0</v>
      </c>
      <c r="Q439" s="51">
        <f>IF(Table2[[#This Row],[Customer Segment]]=Introduction!$D$44,1,0)</f>
        <v>0</v>
      </c>
      <c r="R439" s="41">
        <v>1845.23</v>
      </c>
      <c r="S4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3046.037187219014</v>
      </c>
    </row>
    <row r="440" spans="1:19" customFormat="1" x14ac:dyDescent="0.2">
      <c r="A440" s="1" t="s">
        <v>23</v>
      </c>
      <c r="B440" s="1" t="s">
        <v>63</v>
      </c>
      <c r="C440" s="1" t="s">
        <v>47</v>
      </c>
      <c r="D440" s="47">
        <v>0.1</v>
      </c>
      <c r="E440" s="47">
        <v>5.68</v>
      </c>
      <c r="F440" s="47">
        <v>3.6</v>
      </c>
      <c r="G440" s="47">
        <v>0.56000000000000005</v>
      </c>
      <c r="H440" s="47">
        <v>-33.2956</v>
      </c>
      <c r="I440" s="52">
        <f>IF(Table2[[#This Row],[Order Priority]]=Introduction!$B$42,1,0)</f>
        <v>0</v>
      </c>
      <c r="J440" s="52">
        <f>IF(Table2[[#This Row],[Order Priority]]=Introduction!$B$43,1,0)</f>
        <v>0</v>
      </c>
      <c r="K440" s="52">
        <f>IF(Table2[[#This Row],[Order Priority]]=Introduction!$B$44,1,0)</f>
        <v>1</v>
      </c>
      <c r="L440" s="52">
        <f>IF(Table2[[#This Row],[Order Priority]]=Introduction!$B$45,1,0)</f>
        <v>0</v>
      </c>
      <c r="M440" s="52">
        <f>IF(Table2[[#This Row],[Ship Mode]]=Introduction!$C$42,1,0)</f>
        <v>0</v>
      </c>
      <c r="N440" s="51">
        <f>IF(Table2[[#This Row],[Ship Mode]]=Introduction!$C$44,1,0)</f>
        <v>0</v>
      </c>
      <c r="O440" s="51">
        <f>IF(Table2[[#This Row],[Customer Segment]]=Introduction!$D$45,1,0)</f>
        <v>0</v>
      </c>
      <c r="P440" s="51">
        <f>IF(Table2[[#This Row],[Customer Segment]]=Introduction!$D$42,1,0)</f>
        <v>0</v>
      </c>
      <c r="Q440" s="51">
        <f>IF(Table2[[#This Row],[Customer Segment]]=Introduction!$D$44,1,0)</f>
        <v>1</v>
      </c>
      <c r="R440" s="44">
        <v>118.35</v>
      </c>
      <c r="S4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147.54338539731305</v>
      </c>
    </row>
    <row r="441" spans="1:19" customFormat="1" x14ac:dyDescent="0.2">
      <c r="A441" s="1" t="s">
        <v>23</v>
      </c>
      <c r="B441" s="1" t="s">
        <v>14</v>
      </c>
      <c r="C441" s="1" t="s">
        <v>3</v>
      </c>
      <c r="D441" s="49">
        <v>0.01</v>
      </c>
      <c r="E441" s="49">
        <v>20.48</v>
      </c>
      <c r="F441" s="49">
        <v>6.32</v>
      </c>
      <c r="G441" s="49">
        <v>0.57999999999999996</v>
      </c>
      <c r="H441" s="49">
        <v>711.24480000000005</v>
      </c>
      <c r="I441" s="52">
        <f>IF(Table2[[#This Row],[Order Priority]]=Introduction!$B$42,1,0)</f>
        <v>0</v>
      </c>
      <c r="J441" s="52">
        <f>IF(Table2[[#This Row],[Order Priority]]=Introduction!$B$43,1,0)</f>
        <v>0</v>
      </c>
      <c r="K441" s="52">
        <f>IF(Table2[[#This Row],[Order Priority]]=Introduction!$B$44,1,0)</f>
        <v>1</v>
      </c>
      <c r="L441" s="52">
        <f>IF(Table2[[#This Row],[Order Priority]]=Introduction!$B$45,1,0)</f>
        <v>0</v>
      </c>
      <c r="M441" s="52">
        <f>IF(Table2[[#This Row],[Ship Mode]]=Introduction!$C$42,1,0)</f>
        <v>0</v>
      </c>
      <c r="N441" s="51">
        <f>IF(Table2[[#This Row],[Ship Mode]]=Introduction!$C$44,1,0)</f>
        <v>1</v>
      </c>
      <c r="O441" s="51">
        <f>IF(Table2[[#This Row],[Customer Segment]]=Introduction!$D$45,1,0)</f>
        <v>1</v>
      </c>
      <c r="P441" s="51">
        <f>IF(Table2[[#This Row],[Customer Segment]]=Introduction!$D$42,1,0)</f>
        <v>0</v>
      </c>
      <c r="Q441" s="51">
        <f>IF(Table2[[#This Row],[Customer Segment]]=Introduction!$D$44,1,0)</f>
        <v>0</v>
      </c>
      <c r="R441" s="41">
        <v>375.03</v>
      </c>
      <c r="S4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1150.3612754461085</v>
      </c>
    </row>
    <row r="442" spans="1:19" customFormat="1" x14ac:dyDescent="0.2">
      <c r="A442" s="1" t="s">
        <v>23</v>
      </c>
      <c r="B442" s="1" t="s">
        <v>14</v>
      </c>
      <c r="C442" s="1" t="s">
        <v>3</v>
      </c>
      <c r="D442" s="47">
        <v>0.09</v>
      </c>
      <c r="E442" s="47">
        <v>1.86</v>
      </c>
      <c r="F442" s="47">
        <v>2.58</v>
      </c>
      <c r="G442" s="47">
        <v>0.82</v>
      </c>
      <c r="H442" s="47">
        <v>-1084.8469631999999</v>
      </c>
      <c r="I442" s="52">
        <f>IF(Table2[[#This Row],[Order Priority]]=Introduction!$B$42,1,0)</f>
        <v>0</v>
      </c>
      <c r="J442" s="52">
        <f>IF(Table2[[#This Row],[Order Priority]]=Introduction!$B$43,1,0)</f>
        <v>0</v>
      </c>
      <c r="K442" s="52">
        <f>IF(Table2[[#This Row],[Order Priority]]=Introduction!$B$44,1,0)</f>
        <v>1</v>
      </c>
      <c r="L442" s="52">
        <f>IF(Table2[[#This Row],[Order Priority]]=Introduction!$B$45,1,0)</f>
        <v>0</v>
      </c>
      <c r="M442" s="52">
        <f>IF(Table2[[#This Row],[Ship Mode]]=Introduction!$C$42,1,0)</f>
        <v>0</v>
      </c>
      <c r="N442" s="51">
        <f>IF(Table2[[#This Row],[Ship Mode]]=Introduction!$C$44,1,0)</f>
        <v>1</v>
      </c>
      <c r="O442" s="51">
        <f>IF(Table2[[#This Row],[Customer Segment]]=Introduction!$D$45,1,0)</f>
        <v>1</v>
      </c>
      <c r="P442" s="51">
        <f>IF(Table2[[#This Row],[Customer Segment]]=Introduction!$D$42,1,0)</f>
        <v>0</v>
      </c>
      <c r="Q442" s="51">
        <f>IF(Table2[[#This Row],[Customer Segment]]=Introduction!$D$44,1,0)</f>
        <v>0</v>
      </c>
      <c r="R442" s="44">
        <v>22.11</v>
      </c>
      <c r="S4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-703.97675529473497</v>
      </c>
    </row>
    <row r="443" spans="1:19" customFormat="1" x14ac:dyDescent="0.2">
      <c r="A443" s="1" t="s">
        <v>23</v>
      </c>
      <c r="B443" s="1" t="s">
        <v>14</v>
      </c>
      <c r="C443" s="1" t="s">
        <v>3</v>
      </c>
      <c r="D443" s="49">
        <v>0.08</v>
      </c>
      <c r="E443" s="49">
        <v>205.99</v>
      </c>
      <c r="F443" s="49">
        <v>2.5</v>
      </c>
      <c r="G443" s="49">
        <v>0.59</v>
      </c>
      <c r="H443" s="49">
        <v>-156.77199999999999</v>
      </c>
      <c r="I443" s="52">
        <f>IF(Table2[[#This Row],[Order Priority]]=Introduction!$B$42,1,0)</f>
        <v>0</v>
      </c>
      <c r="J443" s="52">
        <f>IF(Table2[[#This Row],[Order Priority]]=Introduction!$B$43,1,0)</f>
        <v>0</v>
      </c>
      <c r="K443" s="52">
        <f>IF(Table2[[#This Row],[Order Priority]]=Introduction!$B$44,1,0)</f>
        <v>1</v>
      </c>
      <c r="L443" s="52">
        <f>IF(Table2[[#This Row],[Order Priority]]=Introduction!$B$45,1,0)</f>
        <v>0</v>
      </c>
      <c r="M443" s="52">
        <f>IF(Table2[[#This Row],[Ship Mode]]=Introduction!$C$42,1,0)</f>
        <v>0</v>
      </c>
      <c r="N443" s="51">
        <f>IF(Table2[[#This Row],[Ship Mode]]=Introduction!$C$44,1,0)</f>
        <v>1</v>
      </c>
      <c r="O443" s="51">
        <f>IF(Table2[[#This Row],[Customer Segment]]=Introduction!$D$45,1,0)</f>
        <v>1</v>
      </c>
      <c r="P443" s="51">
        <f>IF(Table2[[#This Row],[Customer Segment]]=Introduction!$D$42,1,0)</f>
        <v>0</v>
      </c>
      <c r="Q443" s="51">
        <f>IF(Table2[[#This Row],[Customer Segment]]=Introduction!$D$44,1,0)</f>
        <v>0</v>
      </c>
      <c r="R443" s="41">
        <v>2875.35</v>
      </c>
      <c r="S4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699.19596703596028</v>
      </c>
    </row>
    <row r="444" spans="1:19" customFormat="1" x14ac:dyDescent="0.2">
      <c r="A444" s="1" t="s">
        <v>1</v>
      </c>
      <c r="B444" s="1" t="s">
        <v>14</v>
      </c>
      <c r="C444" s="1" t="s">
        <v>70</v>
      </c>
      <c r="D444" s="47">
        <v>0.08</v>
      </c>
      <c r="E444" s="47">
        <v>14.81</v>
      </c>
      <c r="F444" s="47">
        <v>13.32</v>
      </c>
      <c r="G444" s="47">
        <v>0.43</v>
      </c>
      <c r="H444" s="47">
        <v>-131.6172</v>
      </c>
      <c r="I444" s="52">
        <f>IF(Table2[[#This Row],[Order Priority]]=Introduction!$B$42,1,0)</f>
        <v>1</v>
      </c>
      <c r="J444" s="52">
        <f>IF(Table2[[#This Row],[Order Priority]]=Introduction!$B$43,1,0)</f>
        <v>0</v>
      </c>
      <c r="K444" s="52">
        <f>IF(Table2[[#This Row],[Order Priority]]=Introduction!$B$44,1,0)</f>
        <v>0</v>
      </c>
      <c r="L444" s="52">
        <f>IF(Table2[[#This Row],[Order Priority]]=Introduction!$B$45,1,0)</f>
        <v>0</v>
      </c>
      <c r="M444" s="52">
        <f>IF(Table2[[#This Row],[Ship Mode]]=Introduction!$C$42,1,0)</f>
        <v>0</v>
      </c>
      <c r="N444" s="51">
        <f>IF(Table2[[#This Row],[Ship Mode]]=Introduction!$C$44,1,0)</f>
        <v>1</v>
      </c>
      <c r="O444" s="51">
        <f>IF(Table2[[#This Row],[Customer Segment]]=Introduction!$D$45,1,0)</f>
        <v>0</v>
      </c>
      <c r="P444" s="51">
        <f>IF(Table2[[#This Row],[Customer Segment]]=Introduction!$D$42,1,0)</f>
        <v>0</v>
      </c>
      <c r="Q444" s="51">
        <f>IF(Table2[[#This Row],[Customer Segment]]=Introduction!$D$44,1,0)</f>
        <v>0</v>
      </c>
      <c r="R444" s="44">
        <v>292.18</v>
      </c>
      <c r="S4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511.30240824376114</v>
      </c>
    </row>
    <row r="445" spans="1:19" customFormat="1" x14ac:dyDescent="0.2">
      <c r="A445" s="1" t="s">
        <v>1</v>
      </c>
      <c r="B445" s="1" t="s">
        <v>14</v>
      </c>
      <c r="C445" s="1" t="s">
        <v>70</v>
      </c>
      <c r="D445" s="49">
        <v>0.08</v>
      </c>
      <c r="E445" s="49">
        <v>14.81</v>
      </c>
      <c r="F445" s="49">
        <v>13.32</v>
      </c>
      <c r="G445" s="49">
        <v>0.43</v>
      </c>
      <c r="H445" s="49">
        <v>-253.11</v>
      </c>
      <c r="I445" s="52">
        <f>IF(Table2[[#This Row],[Order Priority]]=Introduction!$B$42,1,0)</f>
        <v>1</v>
      </c>
      <c r="J445" s="52">
        <f>IF(Table2[[#This Row],[Order Priority]]=Introduction!$B$43,1,0)</f>
        <v>0</v>
      </c>
      <c r="K445" s="52">
        <f>IF(Table2[[#This Row],[Order Priority]]=Introduction!$B$44,1,0)</f>
        <v>0</v>
      </c>
      <c r="L445" s="52">
        <f>IF(Table2[[#This Row],[Order Priority]]=Introduction!$B$45,1,0)</f>
        <v>0</v>
      </c>
      <c r="M445" s="52">
        <f>IF(Table2[[#This Row],[Ship Mode]]=Introduction!$C$42,1,0)</f>
        <v>0</v>
      </c>
      <c r="N445" s="51">
        <f>IF(Table2[[#This Row],[Ship Mode]]=Introduction!$C$44,1,0)</f>
        <v>1</v>
      </c>
      <c r="O445" s="51">
        <f>IF(Table2[[#This Row],[Customer Segment]]=Introduction!$D$45,1,0)</f>
        <v>0</v>
      </c>
      <c r="P445" s="51">
        <f>IF(Table2[[#This Row],[Customer Segment]]=Introduction!$D$42,1,0)</f>
        <v>0</v>
      </c>
      <c r="Q445" s="51">
        <f>IF(Table2[[#This Row],[Customer Segment]]=Introduction!$D$44,1,0)</f>
        <v>0</v>
      </c>
      <c r="R445" s="41">
        <v>1154.1199999999999</v>
      </c>
      <c r="S4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386.89065595950507</v>
      </c>
    </row>
    <row r="446" spans="1:19" customFormat="1" x14ac:dyDescent="0.2">
      <c r="A446" s="1" t="s">
        <v>13</v>
      </c>
      <c r="B446" s="1" t="s">
        <v>14</v>
      </c>
      <c r="C446" s="1" t="s">
        <v>15</v>
      </c>
      <c r="D446" s="47">
        <v>0.1</v>
      </c>
      <c r="E446" s="47">
        <v>41.94</v>
      </c>
      <c r="F446" s="47">
        <v>2.99</v>
      </c>
      <c r="G446" s="47">
        <v>0.35</v>
      </c>
      <c r="H446" s="47">
        <v>164.08199999999999</v>
      </c>
      <c r="I446" s="52">
        <f>IF(Table2[[#This Row],[Order Priority]]=Introduction!$B$42,1,0)</f>
        <v>0</v>
      </c>
      <c r="J446" s="52">
        <f>IF(Table2[[#This Row],[Order Priority]]=Introduction!$B$43,1,0)</f>
        <v>1</v>
      </c>
      <c r="K446" s="52">
        <f>IF(Table2[[#This Row],[Order Priority]]=Introduction!$B$44,1,0)</f>
        <v>0</v>
      </c>
      <c r="L446" s="52">
        <f>IF(Table2[[#This Row],[Order Priority]]=Introduction!$B$45,1,0)</f>
        <v>0</v>
      </c>
      <c r="M446" s="52">
        <f>IF(Table2[[#This Row],[Ship Mode]]=Introduction!$C$42,1,0)</f>
        <v>0</v>
      </c>
      <c r="N446" s="51">
        <f>IF(Table2[[#This Row],[Ship Mode]]=Introduction!$C$44,1,0)</f>
        <v>1</v>
      </c>
      <c r="O446" s="51">
        <f>IF(Table2[[#This Row],[Customer Segment]]=Introduction!$D$45,1,0)</f>
        <v>0</v>
      </c>
      <c r="P446" s="51">
        <f>IF(Table2[[#This Row],[Customer Segment]]=Introduction!$D$42,1,0)</f>
        <v>1</v>
      </c>
      <c r="Q446" s="51">
        <f>IF(Table2[[#This Row],[Customer Segment]]=Introduction!$D$44,1,0)</f>
        <v>0</v>
      </c>
      <c r="R446" s="44">
        <v>237.8</v>
      </c>
      <c r="S4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212.44770254245341</v>
      </c>
    </row>
    <row r="447" spans="1:19" customFormat="1" x14ac:dyDescent="0.2">
      <c r="A447" s="1" t="s">
        <v>13</v>
      </c>
      <c r="B447" s="1" t="s">
        <v>63</v>
      </c>
      <c r="C447" s="1" t="s">
        <v>3</v>
      </c>
      <c r="D447" s="49">
        <v>0.06</v>
      </c>
      <c r="E447" s="49">
        <v>6.7</v>
      </c>
      <c r="F447" s="49">
        <v>1.56</v>
      </c>
      <c r="G447" s="49">
        <v>0.52</v>
      </c>
      <c r="H447" s="49">
        <v>40.6556</v>
      </c>
      <c r="I447" s="52">
        <f>IF(Table2[[#This Row],[Order Priority]]=Introduction!$B$42,1,0)</f>
        <v>0</v>
      </c>
      <c r="J447" s="52">
        <f>IF(Table2[[#This Row],[Order Priority]]=Introduction!$B$43,1,0)</f>
        <v>1</v>
      </c>
      <c r="K447" s="52">
        <f>IF(Table2[[#This Row],[Order Priority]]=Introduction!$B$44,1,0)</f>
        <v>0</v>
      </c>
      <c r="L447" s="52">
        <f>IF(Table2[[#This Row],[Order Priority]]=Introduction!$B$45,1,0)</f>
        <v>0</v>
      </c>
      <c r="M447" s="52">
        <f>IF(Table2[[#This Row],[Ship Mode]]=Introduction!$C$42,1,0)</f>
        <v>0</v>
      </c>
      <c r="N447" s="51">
        <f>IF(Table2[[#This Row],[Ship Mode]]=Introduction!$C$44,1,0)</f>
        <v>0</v>
      </c>
      <c r="O447" s="51">
        <f>IF(Table2[[#This Row],[Customer Segment]]=Introduction!$D$45,1,0)</f>
        <v>1</v>
      </c>
      <c r="P447" s="51">
        <f>IF(Table2[[#This Row],[Customer Segment]]=Introduction!$D$42,1,0)</f>
        <v>0</v>
      </c>
      <c r="Q447" s="51">
        <f>IF(Table2[[#This Row],[Customer Segment]]=Introduction!$D$44,1,0)</f>
        <v>0</v>
      </c>
      <c r="R447" s="41">
        <v>79.39</v>
      </c>
      <c r="S4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41.536594460705217</v>
      </c>
    </row>
    <row r="448" spans="1:19" customFormat="1" x14ac:dyDescent="0.2">
      <c r="A448" s="1" t="s">
        <v>23</v>
      </c>
      <c r="B448" s="1" t="s">
        <v>14</v>
      </c>
      <c r="C448" s="1" t="s">
        <v>15</v>
      </c>
      <c r="D448" s="47">
        <v>0.04</v>
      </c>
      <c r="E448" s="47">
        <v>19.98</v>
      </c>
      <c r="F448" s="47">
        <v>8.68</v>
      </c>
      <c r="G448" s="47">
        <v>0.37</v>
      </c>
      <c r="H448" s="47">
        <v>108</v>
      </c>
      <c r="I448" s="52">
        <f>IF(Table2[[#This Row],[Order Priority]]=Introduction!$B$42,1,0)</f>
        <v>0</v>
      </c>
      <c r="J448" s="52">
        <f>IF(Table2[[#This Row],[Order Priority]]=Introduction!$B$43,1,0)</f>
        <v>0</v>
      </c>
      <c r="K448" s="52">
        <f>IF(Table2[[#This Row],[Order Priority]]=Introduction!$B$44,1,0)</f>
        <v>1</v>
      </c>
      <c r="L448" s="52">
        <f>IF(Table2[[#This Row],[Order Priority]]=Introduction!$B$45,1,0)</f>
        <v>0</v>
      </c>
      <c r="M448" s="52">
        <f>IF(Table2[[#This Row],[Ship Mode]]=Introduction!$C$42,1,0)</f>
        <v>0</v>
      </c>
      <c r="N448" s="51">
        <f>IF(Table2[[#This Row],[Ship Mode]]=Introduction!$C$44,1,0)</f>
        <v>1</v>
      </c>
      <c r="O448" s="51">
        <f>IF(Table2[[#This Row],[Customer Segment]]=Introduction!$D$45,1,0)</f>
        <v>0</v>
      </c>
      <c r="P448" s="51">
        <f>IF(Table2[[#This Row],[Customer Segment]]=Introduction!$D$42,1,0)</f>
        <v>1</v>
      </c>
      <c r="Q448" s="51">
        <f>IF(Table2[[#This Row],[Customer Segment]]=Introduction!$D$44,1,0)</f>
        <v>0</v>
      </c>
      <c r="R448" s="44">
        <v>168.04</v>
      </c>
      <c r="S4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382.01242674595773</v>
      </c>
    </row>
    <row r="449" spans="1:19" customFormat="1" x14ac:dyDescent="0.2">
      <c r="A449" s="1" t="s">
        <v>23</v>
      </c>
      <c r="B449" s="1" t="s">
        <v>14</v>
      </c>
      <c r="C449" s="1" t="s">
        <v>15</v>
      </c>
      <c r="D449" s="49">
        <v>0.08</v>
      </c>
      <c r="E449" s="49">
        <v>125.99</v>
      </c>
      <c r="F449" s="49">
        <v>7.69</v>
      </c>
      <c r="G449" s="49">
        <v>0.57999999999999996</v>
      </c>
      <c r="H449" s="49">
        <v>377.154</v>
      </c>
      <c r="I449" s="52">
        <f>IF(Table2[[#This Row],[Order Priority]]=Introduction!$B$42,1,0)</f>
        <v>0</v>
      </c>
      <c r="J449" s="52">
        <f>IF(Table2[[#This Row],[Order Priority]]=Introduction!$B$43,1,0)</f>
        <v>0</v>
      </c>
      <c r="K449" s="52">
        <f>IF(Table2[[#This Row],[Order Priority]]=Introduction!$B$44,1,0)</f>
        <v>1</v>
      </c>
      <c r="L449" s="52">
        <f>IF(Table2[[#This Row],[Order Priority]]=Introduction!$B$45,1,0)</f>
        <v>0</v>
      </c>
      <c r="M449" s="52">
        <f>IF(Table2[[#This Row],[Ship Mode]]=Introduction!$C$42,1,0)</f>
        <v>0</v>
      </c>
      <c r="N449" s="51">
        <f>IF(Table2[[#This Row],[Ship Mode]]=Introduction!$C$44,1,0)</f>
        <v>1</v>
      </c>
      <c r="O449" s="51">
        <f>IF(Table2[[#This Row],[Customer Segment]]=Introduction!$D$45,1,0)</f>
        <v>0</v>
      </c>
      <c r="P449" s="51">
        <f>IF(Table2[[#This Row],[Customer Segment]]=Introduction!$D$42,1,0)</f>
        <v>1</v>
      </c>
      <c r="Q449" s="51">
        <f>IF(Table2[[#This Row],[Customer Segment]]=Introduction!$D$44,1,0)</f>
        <v>0</v>
      </c>
      <c r="R449" s="41">
        <v>703.46</v>
      </c>
      <c r="S4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1110.5330948106293</v>
      </c>
    </row>
    <row r="450" spans="1:19" customFormat="1" x14ac:dyDescent="0.2">
      <c r="A450" s="1" t="s">
        <v>92</v>
      </c>
      <c r="B450" s="1" t="s">
        <v>14</v>
      </c>
      <c r="C450" s="1" t="s">
        <v>70</v>
      </c>
      <c r="D450" s="47">
        <v>0.05</v>
      </c>
      <c r="E450" s="47">
        <v>6.68</v>
      </c>
      <c r="F450" s="47">
        <v>5.66</v>
      </c>
      <c r="G450" s="47">
        <v>0.37</v>
      </c>
      <c r="H450" s="47">
        <v>-66.48</v>
      </c>
      <c r="I450" s="52">
        <f>IF(Table2[[#This Row],[Order Priority]]=Introduction!$B$42,1,0)</f>
        <v>0</v>
      </c>
      <c r="J450" s="52">
        <f>IF(Table2[[#This Row],[Order Priority]]=Introduction!$B$43,1,0)</f>
        <v>0</v>
      </c>
      <c r="K450" s="52">
        <f>IF(Table2[[#This Row],[Order Priority]]=Introduction!$B$44,1,0)</f>
        <v>0</v>
      </c>
      <c r="L450" s="52">
        <f>IF(Table2[[#This Row],[Order Priority]]=Introduction!$B$45,1,0)</f>
        <v>1</v>
      </c>
      <c r="M450" s="52">
        <f>IF(Table2[[#This Row],[Ship Mode]]=Introduction!$C$42,1,0)</f>
        <v>0</v>
      </c>
      <c r="N450" s="51">
        <f>IF(Table2[[#This Row],[Ship Mode]]=Introduction!$C$44,1,0)</f>
        <v>1</v>
      </c>
      <c r="O450" s="51">
        <f>IF(Table2[[#This Row],[Customer Segment]]=Introduction!$D$45,1,0)</f>
        <v>0</v>
      </c>
      <c r="P450" s="51">
        <f>IF(Table2[[#This Row],[Customer Segment]]=Introduction!$D$42,1,0)</f>
        <v>0</v>
      </c>
      <c r="Q450" s="51">
        <f>IF(Table2[[#This Row],[Customer Segment]]=Introduction!$D$44,1,0)</f>
        <v>0</v>
      </c>
      <c r="R450" s="44">
        <v>320.93</v>
      </c>
      <c r="S4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33.520506778086968</v>
      </c>
    </row>
    <row r="451" spans="1:19" customFormat="1" x14ac:dyDescent="0.2">
      <c r="A451" s="1" t="s">
        <v>92</v>
      </c>
      <c r="B451" s="1" t="s">
        <v>14</v>
      </c>
      <c r="C451" s="1" t="s">
        <v>70</v>
      </c>
      <c r="D451" s="49">
        <v>0.03</v>
      </c>
      <c r="E451" s="49">
        <v>17.7</v>
      </c>
      <c r="F451" s="49">
        <v>9.4700000000000006</v>
      </c>
      <c r="G451" s="49">
        <v>0.59</v>
      </c>
      <c r="H451" s="49">
        <v>-52.33</v>
      </c>
      <c r="I451" s="52">
        <f>IF(Table2[[#This Row],[Order Priority]]=Introduction!$B$42,1,0)</f>
        <v>0</v>
      </c>
      <c r="J451" s="52">
        <f>IF(Table2[[#This Row],[Order Priority]]=Introduction!$B$43,1,0)</f>
        <v>0</v>
      </c>
      <c r="K451" s="52">
        <f>IF(Table2[[#This Row],[Order Priority]]=Introduction!$B$44,1,0)</f>
        <v>0</v>
      </c>
      <c r="L451" s="52">
        <f>IF(Table2[[#This Row],[Order Priority]]=Introduction!$B$45,1,0)</f>
        <v>1</v>
      </c>
      <c r="M451" s="52">
        <f>IF(Table2[[#This Row],[Ship Mode]]=Introduction!$C$42,1,0)</f>
        <v>0</v>
      </c>
      <c r="N451" s="51">
        <f>IF(Table2[[#This Row],[Ship Mode]]=Introduction!$C$44,1,0)</f>
        <v>1</v>
      </c>
      <c r="O451" s="51">
        <f>IF(Table2[[#This Row],[Customer Segment]]=Introduction!$D$45,1,0)</f>
        <v>0</v>
      </c>
      <c r="P451" s="51">
        <f>IF(Table2[[#This Row],[Customer Segment]]=Introduction!$D$42,1,0)</f>
        <v>0</v>
      </c>
      <c r="Q451" s="51">
        <f>IF(Table2[[#This Row],[Customer Segment]]=Introduction!$D$44,1,0)</f>
        <v>0</v>
      </c>
      <c r="R451" s="41">
        <v>261.85000000000002</v>
      </c>
      <c r="S4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383.92119888214779</v>
      </c>
    </row>
    <row r="452" spans="1:19" customFormat="1" x14ac:dyDescent="0.2">
      <c r="A452" s="1" t="s">
        <v>92</v>
      </c>
      <c r="B452" s="1" t="s">
        <v>14</v>
      </c>
      <c r="C452" s="1" t="s">
        <v>70</v>
      </c>
      <c r="D452" s="47">
        <v>7.0000000000000007E-2</v>
      </c>
      <c r="E452" s="47">
        <v>30.56</v>
      </c>
      <c r="F452" s="47">
        <v>2.99</v>
      </c>
      <c r="G452" s="47">
        <v>0.35</v>
      </c>
      <c r="H452" s="47">
        <v>-95.618600000000001</v>
      </c>
      <c r="I452" s="52">
        <f>IF(Table2[[#This Row],[Order Priority]]=Introduction!$B$42,1,0)</f>
        <v>0</v>
      </c>
      <c r="J452" s="52">
        <f>IF(Table2[[#This Row],[Order Priority]]=Introduction!$B$43,1,0)</f>
        <v>0</v>
      </c>
      <c r="K452" s="52">
        <f>IF(Table2[[#This Row],[Order Priority]]=Introduction!$B$44,1,0)</f>
        <v>0</v>
      </c>
      <c r="L452" s="52">
        <f>IF(Table2[[#This Row],[Order Priority]]=Introduction!$B$45,1,0)</f>
        <v>1</v>
      </c>
      <c r="M452" s="52">
        <f>IF(Table2[[#This Row],[Ship Mode]]=Introduction!$C$42,1,0)</f>
        <v>0</v>
      </c>
      <c r="N452" s="51">
        <f>IF(Table2[[#This Row],[Ship Mode]]=Introduction!$C$44,1,0)</f>
        <v>1</v>
      </c>
      <c r="O452" s="51">
        <f>IF(Table2[[#This Row],[Customer Segment]]=Introduction!$D$45,1,0)</f>
        <v>0</v>
      </c>
      <c r="P452" s="51">
        <f>IF(Table2[[#This Row],[Customer Segment]]=Introduction!$D$42,1,0)</f>
        <v>0</v>
      </c>
      <c r="Q452" s="51">
        <f>IF(Table2[[#This Row],[Customer Segment]]=Introduction!$D$44,1,0)</f>
        <v>0</v>
      </c>
      <c r="R452" s="44">
        <v>364.92</v>
      </c>
      <c r="S4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-25.135442636912487</v>
      </c>
    </row>
    <row r="453" spans="1:19" customFormat="1" x14ac:dyDescent="0.2">
      <c r="A453" s="1" t="s">
        <v>46</v>
      </c>
      <c r="B453" s="1" t="s">
        <v>14</v>
      </c>
      <c r="C453" s="1" t="s">
        <v>3</v>
      </c>
      <c r="D453" s="49">
        <v>0.08</v>
      </c>
      <c r="E453" s="49">
        <v>65.989999999999995</v>
      </c>
      <c r="F453" s="49">
        <v>5.92</v>
      </c>
      <c r="G453" s="49">
        <v>0.57999999999999996</v>
      </c>
      <c r="H453" s="49">
        <v>624.40164000000004</v>
      </c>
      <c r="I453" s="52">
        <f>IF(Table2[[#This Row],[Order Priority]]=Introduction!$B$42,1,0)</f>
        <v>0</v>
      </c>
      <c r="J453" s="52">
        <f>IF(Table2[[#This Row],[Order Priority]]=Introduction!$B$43,1,0)</f>
        <v>0</v>
      </c>
      <c r="K453" s="52">
        <f>IF(Table2[[#This Row],[Order Priority]]=Introduction!$B$44,1,0)</f>
        <v>0</v>
      </c>
      <c r="L453" s="52">
        <f>IF(Table2[[#This Row],[Order Priority]]=Introduction!$B$45,1,0)</f>
        <v>0</v>
      </c>
      <c r="M453" s="52">
        <f>IF(Table2[[#This Row],[Ship Mode]]=Introduction!$C$42,1,0)</f>
        <v>0</v>
      </c>
      <c r="N453" s="51">
        <f>IF(Table2[[#This Row],[Ship Mode]]=Introduction!$C$44,1,0)</f>
        <v>1</v>
      </c>
      <c r="O453" s="51">
        <f>IF(Table2[[#This Row],[Customer Segment]]=Introduction!$D$45,1,0)</f>
        <v>1</v>
      </c>
      <c r="P453" s="51">
        <f>IF(Table2[[#This Row],[Customer Segment]]=Introduction!$D$42,1,0)</f>
        <v>0</v>
      </c>
      <c r="Q453" s="51">
        <f>IF(Table2[[#This Row],[Customer Segment]]=Introduction!$D$44,1,0)</f>
        <v>0</v>
      </c>
      <c r="R453" s="41">
        <v>1137.5999999999999</v>
      </c>
      <c r="S4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1267.9688932530164</v>
      </c>
    </row>
    <row r="454" spans="1:19" customFormat="1" x14ac:dyDescent="0.2">
      <c r="A454" s="1" t="s">
        <v>13</v>
      </c>
      <c r="B454" s="1" t="s">
        <v>63</v>
      </c>
      <c r="C454" s="1" t="s">
        <v>15</v>
      </c>
      <c r="D454" s="47">
        <v>0.1</v>
      </c>
      <c r="E454" s="47">
        <v>105.98</v>
      </c>
      <c r="F454" s="47">
        <v>13.99</v>
      </c>
      <c r="G454" s="47">
        <v>0.65</v>
      </c>
      <c r="H454" s="47">
        <v>349.48500000000001</v>
      </c>
      <c r="I454" s="52">
        <f>IF(Table2[[#This Row],[Order Priority]]=Introduction!$B$42,1,0)</f>
        <v>0</v>
      </c>
      <c r="J454" s="52">
        <f>IF(Table2[[#This Row],[Order Priority]]=Introduction!$B$43,1,0)</f>
        <v>1</v>
      </c>
      <c r="K454" s="52">
        <f>IF(Table2[[#This Row],[Order Priority]]=Introduction!$B$44,1,0)</f>
        <v>0</v>
      </c>
      <c r="L454" s="52">
        <f>IF(Table2[[#This Row],[Order Priority]]=Introduction!$B$45,1,0)</f>
        <v>0</v>
      </c>
      <c r="M454" s="52">
        <f>IF(Table2[[#This Row],[Ship Mode]]=Introduction!$C$42,1,0)</f>
        <v>0</v>
      </c>
      <c r="N454" s="51">
        <f>IF(Table2[[#This Row],[Ship Mode]]=Introduction!$C$44,1,0)</f>
        <v>0</v>
      </c>
      <c r="O454" s="51">
        <f>IF(Table2[[#This Row],[Customer Segment]]=Introduction!$D$45,1,0)</f>
        <v>0</v>
      </c>
      <c r="P454" s="51">
        <f>IF(Table2[[#This Row],[Customer Segment]]=Introduction!$D$42,1,0)</f>
        <v>1</v>
      </c>
      <c r="Q454" s="51">
        <f>IF(Table2[[#This Row],[Customer Segment]]=Introduction!$D$44,1,0)</f>
        <v>0</v>
      </c>
      <c r="R454" s="44">
        <v>506.5</v>
      </c>
      <c r="S4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1074.1257782494206</v>
      </c>
    </row>
    <row r="455" spans="1:19" customFormat="1" x14ac:dyDescent="0.2">
      <c r="A455" s="1" t="s">
        <v>46</v>
      </c>
      <c r="B455" s="1" t="s">
        <v>63</v>
      </c>
      <c r="C455" s="1" t="s">
        <v>15</v>
      </c>
      <c r="D455" s="49">
        <v>7.0000000000000007E-2</v>
      </c>
      <c r="E455" s="49">
        <v>179.99</v>
      </c>
      <c r="F455" s="49">
        <v>19.989999999999998</v>
      </c>
      <c r="G455" s="49">
        <v>0.48</v>
      </c>
      <c r="H455" s="49">
        <v>-568.53510000000006</v>
      </c>
      <c r="I455" s="52">
        <f>IF(Table2[[#This Row],[Order Priority]]=Introduction!$B$42,1,0)</f>
        <v>0</v>
      </c>
      <c r="J455" s="52">
        <f>IF(Table2[[#This Row],[Order Priority]]=Introduction!$B$43,1,0)</f>
        <v>0</v>
      </c>
      <c r="K455" s="52">
        <f>IF(Table2[[#This Row],[Order Priority]]=Introduction!$B$44,1,0)</f>
        <v>0</v>
      </c>
      <c r="L455" s="52">
        <f>IF(Table2[[#This Row],[Order Priority]]=Introduction!$B$45,1,0)</f>
        <v>0</v>
      </c>
      <c r="M455" s="52">
        <f>IF(Table2[[#This Row],[Ship Mode]]=Introduction!$C$42,1,0)</f>
        <v>0</v>
      </c>
      <c r="N455" s="51">
        <f>IF(Table2[[#This Row],[Ship Mode]]=Introduction!$C$44,1,0)</f>
        <v>0</v>
      </c>
      <c r="O455" s="51">
        <f>IF(Table2[[#This Row],[Customer Segment]]=Introduction!$D$45,1,0)</f>
        <v>0</v>
      </c>
      <c r="P455" s="51">
        <f>IF(Table2[[#This Row],[Customer Segment]]=Introduction!$D$42,1,0)</f>
        <v>1</v>
      </c>
      <c r="Q455" s="51">
        <f>IF(Table2[[#This Row],[Customer Segment]]=Introduction!$D$44,1,0)</f>
        <v>0</v>
      </c>
      <c r="R455" s="41">
        <v>718.03</v>
      </c>
      <c r="S4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613.813562252873</v>
      </c>
    </row>
    <row r="456" spans="1:19" customFormat="1" x14ac:dyDescent="0.2">
      <c r="A456" s="1" t="s">
        <v>46</v>
      </c>
      <c r="B456" s="1" t="s">
        <v>63</v>
      </c>
      <c r="C456" s="1" t="s">
        <v>15</v>
      </c>
      <c r="D456" s="47">
        <v>7.0000000000000007E-2</v>
      </c>
      <c r="E456" s="47">
        <v>179.99</v>
      </c>
      <c r="F456" s="47">
        <v>19.989999999999998</v>
      </c>
      <c r="G456" s="47">
        <v>0.48</v>
      </c>
      <c r="H456" s="47">
        <v>-427.47</v>
      </c>
      <c r="I456" s="52">
        <f>IF(Table2[[#This Row],[Order Priority]]=Introduction!$B$42,1,0)</f>
        <v>0</v>
      </c>
      <c r="J456" s="52">
        <f>IF(Table2[[#This Row],[Order Priority]]=Introduction!$B$43,1,0)</f>
        <v>0</v>
      </c>
      <c r="K456" s="52">
        <f>IF(Table2[[#This Row],[Order Priority]]=Introduction!$B$44,1,0)</f>
        <v>0</v>
      </c>
      <c r="L456" s="52">
        <f>IF(Table2[[#This Row],[Order Priority]]=Introduction!$B$45,1,0)</f>
        <v>0</v>
      </c>
      <c r="M456" s="52">
        <f>IF(Table2[[#This Row],[Ship Mode]]=Introduction!$C$42,1,0)</f>
        <v>0</v>
      </c>
      <c r="N456" s="51">
        <f>IF(Table2[[#This Row],[Ship Mode]]=Introduction!$C$44,1,0)</f>
        <v>0</v>
      </c>
      <c r="O456" s="51">
        <f>IF(Table2[[#This Row],[Customer Segment]]=Introduction!$D$45,1,0)</f>
        <v>0</v>
      </c>
      <c r="P456" s="51">
        <f>IF(Table2[[#This Row],[Customer Segment]]=Introduction!$D$42,1,0)</f>
        <v>1</v>
      </c>
      <c r="Q456" s="51">
        <f>IF(Table2[[#This Row],[Customer Segment]]=Introduction!$D$44,1,0)</f>
        <v>0</v>
      </c>
      <c r="R456" s="44">
        <v>179.51</v>
      </c>
      <c r="S4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758.26785318331338</v>
      </c>
    </row>
    <row r="457" spans="1:19" customFormat="1" x14ac:dyDescent="0.2">
      <c r="A457" s="1" t="s">
        <v>13</v>
      </c>
      <c r="B457" s="1" t="s">
        <v>14</v>
      </c>
      <c r="C457" s="1" t="s">
        <v>70</v>
      </c>
      <c r="D457" s="49">
        <v>0.08</v>
      </c>
      <c r="E457" s="49">
        <v>5.74</v>
      </c>
      <c r="F457" s="49">
        <v>5.01</v>
      </c>
      <c r="G457" s="49">
        <v>0.39</v>
      </c>
      <c r="H457" s="49">
        <v>-6.9308199999999998</v>
      </c>
      <c r="I457" s="52">
        <f>IF(Table2[[#This Row],[Order Priority]]=Introduction!$B$42,1,0)</f>
        <v>0</v>
      </c>
      <c r="J457" s="52">
        <f>IF(Table2[[#This Row],[Order Priority]]=Introduction!$B$43,1,0)</f>
        <v>1</v>
      </c>
      <c r="K457" s="52">
        <f>IF(Table2[[#This Row],[Order Priority]]=Introduction!$B$44,1,0)</f>
        <v>0</v>
      </c>
      <c r="L457" s="52">
        <f>IF(Table2[[#This Row],[Order Priority]]=Introduction!$B$45,1,0)</f>
        <v>0</v>
      </c>
      <c r="M457" s="52">
        <f>IF(Table2[[#This Row],[Ship Mode]]=Introduction!$C$42,1,0)</f>
        <v>0</v>
      </c>
      <c r="N457" s="51">
        <f>IF(Table2[[#This Row],[Ship Mode]]=Introduction!$C$44,1,0)</f>
        <v>1</v>
      </c>
      <c r="O457" s="51">
        <f>IF(Table2[[#This Row],[Customer Segment]]=Introduction!$D$45,1,0)</f>
        <v>0</v>
      </c>
      <c r="P457" s="51">
        <f>IF(Table2[[#This Row],[Customer Segment]]=Introduction!$D$42,1,0)</f>
        <v>0</v>
      </c>
      <c r="Q457" s="51">
        <f>IF(Table2[[#This Row],[Customer Segment]]=Introduction!$D$44,1,0)</f>
        <v>0</v>
      </c>
      <c r="R457" s="41">
        <v>7.21</v>
      </c>
      <c r="S4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55.136569711497657</v>
      </c>
    </row>
    <row r="458" spans="1:19" customFormat="1" x14ac:dyDescent="0.2">
      <c r="A458" s="1" t="s">
        <v>23</v>
      </c>
      <c r="B458" s="1" t="s">
        <v>14</v>
      </c>
      <c r="C458" s="1" t="s">
        <v>3</v>
      </c>
      <c r="D458" s="47">
        <v>0.1</v>
      </c>
      <c r="E458" s="47">
        <v>4.13</v>
      </c>
      <c r="F458" s="47">
        <v>0.99</v>
      </c>
      <c r="G458" s="47">
        <v>0.39</v>
      </c>
      <c r="H458" s="47">
        <v>-40.53</v>
      </c>
      <c r="I458" s="52">
        <f>IF(Table2[[#This Row],[Order Priority]]=Introduction!$B$42,1,0)</f>
        <v>0</v>
      </c>
      <c r="J458" s="52">
        <f>IF(Table2[[#This Row],[Order Priority]]=Introduction!$B$43,1,0)</f>
        <v>0</v>
      </c>
      <c r="K458" s="52">
        <f>IF(Table2[[#This Row],[Order Priority]]=Introduction!$B$44,1,0)</f>
        <v>1</v>
      </c>
      <c r="L458" s="52">
        <f>IF(Table2[[#This Row],[Order Priority]]=Introduction!$B$45,1,0)</f>
        <v>0</v>
      </c>
      <c r="M458" s="52">
        <f>IF(Table2[[#This Row],[Ship Mode]]=Introduction!$C$42,1,0)</f>
        <v>0</v>
      </c>
      <c r="N458" s="51">
        <f>IF(Table2[[#This Row],[Ship Mode]]=Introduction!$C$44,1,0)</f>
        <v>1</v>
      </c>
      <c r="O458" s="51">
        <f>IF(Table2[[#This Row],[Customer Segment]]=Introduction!$D$45,1,0)</f>
        <v>1</v>
      </c>
      <c r="P458" s="51">
        <f>IF(Table2[[#This Row],[Customer Segment]]=Introduction!$D$42,1,0)</f>
        <v>0</v>
      </c>
      <c r="Q458" s="51">
        <f>IF(Table2[[#This Row],[Customer Segment]]=Introduction!$D$44,1,0)</f>
        <v>0</v>
      </c>
      <c r="R458" s="44">
        <v>52.16</v>
      </c>
      <c r="S4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-35.421023403938605</v>
      </c>
    </row>
    <row r="459" spans="1:19" customFormat="1" x14ac:dyDescent="0.2">
      <c r="A459" s="1" t="s">
        <v>92</v>
      </c>
      <c r="B459" s="1" t="s">
        <v>14</v>
      </c>
      <c r="C459" s="1" t="s">
        <v>15</v>
      </c>
      <c r="D459" s="49">
        <v>7.0000000000000007E-2</v>
      </c>
      <c r="E459" s="49">
        <v>20.95</v>
      </c>
      <c r="F459" s="49">
        <v>5.99</v>
      </c>
      <c r="G459" s="49">
        <v>0.65</v>
      </c>
      <c r="H459" s="49">
        <v>27.234000000000002</v>
      </c>
      <c r="I459" s="52">
        <f>IF(Table2[[#This Row],[Order Priority]]=Introduction!$B$42,1,0)</f>
        <v>0</v>
      </c>
      <c r="J459" s="52">
        <f>IF(Table2[[#This Row],[Order Priority]]=Introduction!$B$43,1,0)</f>
        <v>0</v>
      </c>
      <c r="K459" s="52">
        <f>IF(Table2[[#This Row],[Order Priority]]=Introduction!$B$44,1,0)</f>
        <v>0</v>
      </c>
      <c r="L459" s="52">
        <f>IF(Table2[[#This Row],[Order Priority]]=Introduction!$B$45,1,0)</f>
        <v>1</v>
      </c>
      <c r="M459" s="52">
        <f>IF(Table2[[#This Row],[Ship Mode]]=Introduction!$C$42,1,0)</f>
        <v>0</v>
      </c>
      <c r="N459" s="51">
        <f>IF(Table2[[#This Row],[Ship Mode]]=Introduction!$C$44,1,0)</f>
        <v>1</v>
      </c>
      <c r="O459" s="51">
        <f>IF(Table2[[#This Row],[Customer Segment]]=Introduction!$D$45,1,0)</f>
        <v>0</v>
      </c>
      <c r="P459" s="51">
        <f>IF(Table2[[#This Row],[Customer Segment]]=Introduction!$D$42,1,0)</f>
        <v>1</v>
      </c>
      <c r="Q459" s="51">
        <f>IF(Table2[[#This Row],[Customer Segment]]=Introduction!$D$44,1,0)</f>
        <v>0</v>
      </c>
      <c r="R459" s="41">
        <v>391.4</v>
      </c>
      <c r="S4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373.89641621417667</v>
      </c>
    </row>
    <row r="460" spans="1:19" customFormat="1" x14ac:dyDescent="0.2">
      <c r="A460" s="1" t="s">
        <v>46</v>
      </c>
      <c r="B460" s="1" t="s">
        <v>14</v>
      </c>
      <c r="C460" s="1" t="s">
        <v>70</v>
      </c>
      <c r="D460" s="47">
        <v>0.1</v>
      </c>
      <c r="E460" s="47">
        <v>30.98</v>
      </c>
      <c r="F460" s="47">
        <v>8.99</v>
      </c>
      <c r="G460" s="47">
        <v>0.57999999999999996</v>
      </c>
      <c r="H460" s="47">
        <v>-20.222799999999999</v>
      </c>
      <c r="I460" s="52">
        <f>IF(Table2[[#This Row],[Order Priority]]=Introduction!$B$42,1,0)</f>
        <v>0</v>
      </c>
      <c r="J460" s="52">
        <f>IF(Table2[[#This Row],[Order Priority]]=Introduction!$B$43,1,0)</f>
        <v>0</v>
      </c>
      <c r="K460" s="52">
        <f>IF(Table2[[#This Row],[Order Priority]]=Introduction!$B$44,1,0)</f>
        <v>0</v>
      </c>
      <c r="L460" s="52">
        <f>IF(Table2[[#This Row],[Order Priority]]=Introduction!$B$45,1,0)</f>
        <v>0</v>
      </c>
      <c r="M460" s="52">
        <f>IF(Table2[[#This Row],[Ship Mode]]=Introduction!$C$42,1,0)</f>
        <v>0</v>
      </c>
      <c r="N460" s="51">
        <f>IF(Table2[[#This Row],[Ship Mode]]=Introduction!$C$44,1,0)</f>
        <v>1</v>
      </c>
      <c r="O460" s="51">
        <f>IF(Table2[[#This Row],[Customer Segment]]=Introduction!$D$45,1,0)</f>
        <v>0</v>
      </c>
      <c r="P460" s="51">
        <f>IF(Table2[[#This Row],[Customer Segment]]=Introduction!$D$42,1,0)</f>
        <v>0</v>
      </c>
      <c r="Q460" s="51">
        <f>IF(Table2[[#This Row],[Customer Segment]]=Introduction!$D$44,1,0)</f>
        <v>0</v>
      </c>
      <c r="R460" s="44">
        <v>119.37</v>
      </c>
      <c r="S4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578.83701505759268</v>
      </c>
    </row>
    <row r="461" spans="1:19" customFormat="1" x14ac:dyDescent="0.2">
      <c r="A461" s="1" t="s">
        <v>1</v>
      </c>
      <c r="B461" s="1" t="s">
        <v>14</v>
      </c>
      <c r="C461" s="1" t="s">
        <v>15</v>
      </c>
      <c r="D461" s="49">
        <v>0.01</v>
      </c>
      <c r="E461" s="49">
        <v>4.9800000000000004</v>
      </c>
      <c r="F461" s="49">
        <v>6.07</v>
      </c>
      <c r="G461" s="49">
        <v>0.36</v>
      </c>
      <c r="H461" s="49">
        <v>-69.069999999999993</v>
      </c>
      <c r="I461" s="52">
        <f>IF(Table2[[#This Row],[Order Priority]]=Introduction!$B$42,1,0)</f>
        <v>1</v>
      </c>
      <c r="J461" s="52">
        <f>IF(Table2[[#This Row],[Order Priority]]=Introduction!$B$43,1,0)</f>
        <v>0</v>
      </c>
      <c r="K461" s="52">
        <f>IF(Table2[[#This Row],[Order Priority]]=Introduction!$B$44,1,0)</f>
        <v>0</v>
      </c>
      <c r="L461" s="52">
        <f>IF(Table2[[#This Row],[Order Priority]]=Introduction!$B$45,1,0)</f>
        <v>0</v>
      </c>
      <c r="M461" s="52">
        <f>IF(Table2[[#This Row],[Ship Mode]]=Introduction!$C$42,1,0)</f>
        <v>0</v>
      </c>
      <c r="N461" s="51">
        <f>IF(Table2[[#This Row],[Ship Mode]]=Introduction!$C$44,1,0)</f>
        <v>1</v>
      </c>
      <c r="O461" s="51">
        <f>IF(Table2[[#This Row],[Customer Segment]]=Introduction!$D$45,1,0)</f>
        <v>0</v>
      </c>
      <c r="P461" s="51">
        <f>IF(Table2[[#This Row],[Customer Segment]]=Introduction!$D$42,1,0)</f>
        <v>1</v>
      </c>
      <c r="Q461" s="51">
        <f>IF(Table2[[#This Row],[Customer Segment]]=Introduction!$D$44,1,0)</f>
        <v>0</v>
      </c>
      <c r="R461" s="41">
        <v>217</v>
      </c>
      <c r="S4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303.30809437970032</v>
      </c>
    </row>
    <row r="462" spans="1:19" customFormat="1" x14ac:dyDescent="0.2">
      <c r="A462" s="1" t="s">
        <v>1</v>
      </c>
      <c r="B462" s="1" t="s">
        <v>14</v>
      </c>
      <c r="C462" s="1" t="s">
        <v>15</v>
      </c>
      <c r="D462" s="47">
        <v>0.01</v>
      </c>
      <c r="E462" s="47">
        <v>4.9800000000000004</v>
      </c>
      <c r="F462" s="47">
        <v>6.07</v>
      </c>
      <c r="G462" s="47">
        <v>0.36</v>
      </c>
      <c r="H462" s="47">
        <v>-35.916400000000003</v>
      </c>
      <c r="I462" s="52">
        <f>IF(Table2[[#This Row],[Order Priority]]=Introduction!$B$42,1,0)</f>
        <v>1</v>
      </c>
      <c r="J462" s="52">
        <f>IF(Table2[[#This Row],[Order Priority]]=Introduction!$B$43,1,0)</f>
        <v>0</v>
      </c>
      <c r="K462" s="52">
        <f>IF(Table2[[#This Row],[Order Priority]]=Introduction!$B$44,1,0)</f>
        <v>0</v>
      </c>
      <c r="L462" s="52">
        <f>IF(Table2[[#This Row],[Order Priority]]=Introduction!$B$45,1,0)</f>
        <v>0</v>
      </c>
      <c r="M462" s="52">
        <f>IF(Table2[[#This Row],[Ship Mode]]=Introduction!$C$42,1,0)</f>
        <v>0</v>
      </c>
      <c r="N462" s="51">
        <f>IF(Table2[[#This Row],[Ship Mode]]=Introduction!$C$44,1,0)</f>
        <v>1</v>
      </c>
      <c r="O462" s="51">
        <f>IF(Table2[[#This Row],[Customer Segment]]=Introduction!$D$45,1,0)</f>
        <v>0</v>
      </c>
      <c r="P462" s="51">
        <f>IF(Table2[[#This Row],[Customer Segment]]=Introduction!$D$42,1,0)</f>
        <v>1</v>
      </c>
      <c r="Q462" s="51">
        <f>IF(Table2[[#This Row],[Customer Segment]]=Introduction!$D$44,1,0)</f>
        <v>0</v>
      </c>
      <c r="R462" s="44">
        <v>52.93</v>
      </c>
      <c r="S4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337.25823356927629</v>
      </c>
    </row>
    <row r="463" spans="1:19" customFormat="1" x14ac:dyDescent="0.2">
      <c r="A463" s="1" t="s">
        <v>1</v>
      </c>
      <c r="B463" s="1" t="s">
        <v>14</v>
      </c>
      <c r="C463" s="1" t="s">
        <v>70</v>
      </c>
      <c r="D463" s="49">
        <v>0.01</v>
      </c>
      <c r="E463" s="49">
        <v>13.99</v>
      </c>
      <c r="F463" s="49">
        <v>7.51</v>
      </c>
      <c r="G463" s="49">
        <v>0.39</v>
      </c>
      <c r="H463" s="49">
        <v>533.74199999999996</v>
      </c>
      <c r="I463" s="52">
        <f>IF(Table2[[#This Row],[Order Priority]]=Introduction!$B$42,1,0)</f>
        <v>1</v>
      </c>
      <c r="J463" s="52">
        <f>IF(Table2[[#This Row],[Order Priority]]=Introduction!$B$43,1,0)</f>
        <v>0</v>
      </c>
      <c r="K463" s="52">
        <f>IF(Table2[[#This Row],[Order Priority]]=Introduction!$B$44,1,0)</f>
        <v>0</v>
      </c>
      <c r="L463" s="52">
        <f>IF(Table2[[#This Row],[Order Priority]]=Introduction!$B$45,1,0)</f>
        <v>0</v>
      </c>
      <c r="M463" s="52">
        <f>IF(Table2[[#This Row],[Ship Mode]]=Introduction!$C$42,1,0)</f>
        <v>0</v>
      </c>
      <c r="N463" s="51">
        <f>IF(Table2[[#This Row],[Ship Mode]]=Introduction!$C$44,1,0)</f>
        <v>1</v>
      </c>
      <c r="O463" s="51">
        <f>IF(Table2[[#This Row],[Customer Segment]]=Introduction!$D$45,1,0)</f>
        <v>0</v>
      </c>
      <c r="P463" s="51">
        <f>IF(Table2[[#This Row],[Customer Segment]]=Introduction!$D$42,1,0)</f>
        <v>0</v>
      </c>
      <c r="Q463" s="51">
        <f>IF(Table2[[#This Row],[Customer Segment]]=Introduction!$D$44,1,0)</f>
        <v>0</v>
      </c>
      <c r="R463" s="41">
        <v>29.85</v>
      </c>
      <c r="S4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1042.5049137309484</v>
      </c>
    </row>
    <row r="464" spans="1:19" customFormat="1" x14ac:dyDescent="0.2">
      <c r="A464" s="1" t="s">
        <v>1</v>
      </c>
      <c r="B464" s="1" t="s">
        <v>63</v>
      </c>
      <c r="C464" s="1" t="s">
        <v>15</v>
      </c>
      <c r="D464" s="47">
        <v>0.01</v>
      </c>
      <c r="E464" s="47">
        <v>6.48</v>
      </c>
      <c r="F464" s="47">
        <v>6.22</v>
      </c>
      <c r="G464" s="47">
        <v>0.37</v>
      </c>
      <c r="H464" s="47">
        <v>-15.6312</v>
      </c>
      <c r="I464" s="52">
        <f>IF(Table2[[#This Row],[Order Priority]]=Introduction!$B$42,1,0)</f>
        <v>1</v>
      </c>
      <c r="J464" s="52">
        <f>IF(Table2[[#This Row],[Order Priority]]=Introduction!$B$43,1,0)</f>
        <v>0</v>
      </c>
      <c r="K464" s="52">
        <f>IF(Table2[[#This Row],[Order Priority]]=Introduction!$B$44,1,0)</f>
        <v>0</v>
      </c>
      <c r="L464" s="52">
        <f>IF(Table2[[#This Row],[Order Priority]]=Introduction!$B$45,1,0)</f>
        <v>0</v>
      </c>
      <c r="M464" s="52">
        <f>IF(Table2[[#This Row],[Ship Mode]]=Introduction!$C$42,1,0)</f>
        <v>0</v>
      </c>
      <c r="N464" s="51">
        <f>IF(Table2[[#This Row],[Ship Mode]]=Introduction!$C$44,1,0)</f>
        <v>0</v>
      </c>
      <c r="O464" s="51">
        <f>IF(Table2[[#This Row],[Customer Segment]]=Introduction!$D$45,1,0)</f>
        <v>0</v>
      </c>
      <c r="P464" s="51">
        <f>IF(Table2[[#This Row],[Customer Segment]]=Introduction!$D$42,1,0)</f>
        <v>1</v>
      </c>
      <c r="Q464" s="51">
        <f>IF(Table2[[#This Row],[Customer Segment]]=Introduction!$D$44,1,0)</f>
        <v>0</v>
      </c>
      <c r="R464" s="44">
        <v>69.459999999999994</v>
      </c>
      <c r="S4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292.97241815869654</v>
      </c>
    </row>
    <row r="465" spans="1:19" customFormat="1" x14ac:dyDescent="0.2">
      <c r="A465" s="1" t="s">
        <v>1</v>
      </c>
      <c r="B465" s="1" t="s">
        <v>14</v>
      </c>
      <c r="C465" s="1" t="s">
        <v>15</v>
      </c>
      <c r="D465" s="49">
        <v>0.03</v>
      </c>
      <c r="E465" s="49">
        <v>85.99</v>
      </c>
      <c r="F465" s="49">
        <v>3.3</v>
      </c>
      <c r="G465" s="49">
        <v>0.37</v>
      </c>
      <c r="H465" s="49">
        <v>790.54679999999996</v>
      </c>
      <c r="I465" s="52">
        <f>IF(Table2[[#This Row],[Order Priority]]=Introduction!$B$42,1,0)</f>
        <v>1</v>
      </c>
      <c r="J465" s="52">
        <f>IF(Table2[[#This Row],[Order Priority]]=Introduction!$B$43,1,0)</f>
        <v>0</v>
      </c>
      <c r="K465" s="52">
        <f>IF(Table2[[#This Row],[Order Priority]]=Introduction!$B$44,1,0)</f>
        <v>0</v>
      </c>
      <c r="L465" s="52">
        <f>IF(Table2[[#This Row],[Order Priority]]=Introduction!$B$45,1,0)</f>
        <v>0</v>
      </c>
      <c r="M465" s="52">
        <f>IF(Table2[[#This Row],[Ship Mode]]=Introduction!$C$42,1,0)</f>
        <v>0</v>
      </c>
      <c r="N465" s="51">
        <f>IF(Table2[[#This Row],[Ship Mode]]=Introduction!$C$44,1,0)</f>
        <v>1</v>
      </c>
      <c r="O465" s="51">
        <f>IF(Table2[[#This Row],[Customer Segment]]=Introduction!$D$45,1,0)</f>
        <v>0</v>
      </c>
      <c r="P465" s="51">
        <f>IF(Table2[[#This Row],[Customer Segment]]=Introduction!$D$42,1,0)</f>
        <v>1</v>
      </c>
      <c r="Q465" s="51">
        <f>IF(Table2[[#This Row],[Customer Segment]]=Introduction!$D$44,1,0)</f>
        <v>0</v>
      </c>
      <c r="R465" s="41">
        <v>1145.72</v>
      </c>
      <c r="S4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1355.9304388547312</v>
      </c>
    </row>
    <row r="466" spans="1:19" customFormat="1" x14ac:dyDescent="0.2">
      <c r="A466" s="1" t="s">
        <v>1</v>
      </c>
      <c r="B466" s="1" t="s">
        <v>2</v>
      </c>
      <c r="C466" s="1" t="s">
        <v>15</v>
      </c>
      <c r="D466" s="47">
        <v>0.04</v>
      </c>
      <c r="E466" s="47">
        <v>296.18</v>
      </c>
      <c r="F466" s="47">
        <v>154.12</v>
      </c>
      <c r="G466" s="47">
        <v>0.76</v>
      </c>
      <c r="H466" s="47">
        <v>-87.998040000000003</v>
      </c>
      <c r="I466" s="52">
        <f>IF(Table2[[#This Row],[Order Priority]]=Introduction!$B$42,1,0)</f>
        <v>1</v>
      </c>
      <c r="J466" s="52">
        <f>IF(Table2[[#This Row],[Order Priority]]=Introduction!$B$43,1,0)</f>
        <v>0</v>
      </c>
      <c r="K466" s="52">
        <f>IF(Table2[[#This Row],[Order Priority]]=Introduction!$B$44,1,0)</f>
        <v>0</v>
      </c>
      <c r="L466" s="52">
        <f>IF(Table2[[#This Row],[Order Priority]]=Introduction!$B$45,1,0)</f>
        <v>0</v>
      </c>
      <c r="M466" s="52">
        <f>IF(Table2[[#This Row],[Ship Mode]]=Introduction!$C$42,1,0)</f>
        <v>1</v>
      </c>
      <c r="N466" s="51">
        <f>IF(Table2[[#This Row],[Ship Mode]]=Introduction!$C$44,1,0)</f>
        <v>0</v>
      </c>
      <c r="O466" s="51">
        <f>IF(Table2[[#This Row],[Customer Segment]]=Introduction!$D$45,1,0)</f>
        <v>0</v>
      </c>
      <c r="P466" s="51">
        <f>IF(Table2[[#This Row],[Customer Segment]]=Introduction!$D$42,1,0)</f>
        <v>1</v>
      </c>
      <c r="Q466" s="51">
        <f>IF(Table2[[#This Row],[Customer Segment]]=Introduction!$D$44,1,0)</f>
        <v>0</v>
      </c>
      <c r="R466" s="44">
        <v>5768.12</v>
      </c>
      <c r="S4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5797.3918340030614</v>
      </c>
    </row>
    <row r="467" spans="1:19" customFormat="1" x14ac:dyDescent="0.2">
      <c r="A467" s="1" t="s">
        <v>13</v>
      </c>
      <c r="B467" s="1" t="s">
        <v>14</v>
      </c>
      <c r="C467" s="1" t="s">
        <v>47</v>
      </c>
      <c r="D467" s="49">
        <v>0.04</v>
      </c>
      <c r="E467" s="49">
        <v>11.34</v>
      </c>
      <c r="F467" s="49">
        <v>5.01</v>
      </c>
      <c r="G467" s="49">
        <v>0.36</v>
      </c>
      <c r="H467" s="49">
        <v>-189.22399999999999</v>
      </c>
      <c r="I467" s="52">
        <f>IF(Table2[[#This Row],[Order Priority]]=Introduction!$B$42,1,0)</f>
        <v>0</v>
      </c>
      <c r="J467" s="52">
        <f>IF(Table2[[#This Row],[Order Priority]]=Introduction!$B$43,1,0)</f>
        <v>1</v>
      </c>
      <c r="K467" s="52">
        <f>IF(Table2[[#This Row],[Order Priority]]=Introduction!$B$44,1,0)</f>
        <v>0</v>
      </c>
      <c r="L467" s="52">
        <f>IF(Table2[[#This Row],[Order Priority]]=Introduction!$B$45,1,0)</f>
        <v>0</v>
      </c>
      <c r="M467" s="52">
        <f>IF(Table2[[#This Row],[Ship Mode]]=Introduction!$C$42,1,0)</f>
        <v>0</v>
      </c>
      <c r="N467" s="51">
        <f>IF(Table2[[#This Row],[Ship Mode]]=Introduction!$C$44,1,0)</f>
        <v>1</v>
      </c>
      <c r="O467" s="51">
        <f>IF(Table2[[#This Row],[Customer Segment]]=Introduction!$D$45,1,0)</f>
        <v>0</v>
      </c>
      <c r="P467" s="51">
        <f>IF(Table2[[#This Row],[Customer Segment]]=Introduction!$D$42,1,0)</f>
        <v>0</v>
      </c>
      <c r="Q467" s="51">
        <f>IF(Table2[[#This Row],[Customer Segment]]=Introduction!$D$44,1,0)</f>
        <v>1</v>
      </c>
      <c r="R467" s="41">
        <v>115.53</v>
      </c>
      <c r="S4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-82.053394841209524</v>
      </c>
    </row>
    <row r="468" spans="1:19" customFormat="1" x14ac:dyDescent="0.2">
      <c r="A468" s="1" t="s">
        <v>23</v>
      </c>
      <c r="B468" s="1" t="s">
        <v>14</v>
      </c>
      <c r="C468" s="1" t="s">
        <v>47</v>
      </c>
      <c r="D468" s="47">
        <v>0.02</v>
      </c>
      <c r="E468" s="47">
        <v>55.99</v>
      </c>
      <c r="F468" s="47">
        <v>3.3</v>
      </c>
      <c r="G468" s="47">
        <v>0.59</v>
      </c>
      <c r="H468" s="47">
        <v>525.20039999999995</v>
      </c>
      <c r="I468" s="52">
        <f>IF(Table2[[#This Row],[Order Priority]]=Introduction!$B$42,1,0)</f>
        <v>0</v>
      </c>
      <c r="J468" s="52">
        <f>IF(Table2[[#This Row],[Order Priority]]=Introduction!$B$43,1,0)</f>
        <v>0</v>
      </c>
      <c r="K468" s="52">
        <f>IF(Table2[[#This Row],[Order Priority]]=Introduction!$B$44,1,0)</f>
        <v>1</v>
      </c>
      <c r="L468" s="52">
        <f>IF(Table2[[#This Row],[Order Priority]]=Introduction!$B$45,1,0)</f>
        <v>0</v>
      </c>
      <c r="M468" s="52">
        <f>IF(Table2[[#This Row],[Ship Mode]]=Introduction!$C$42,1,0)</f>
        <v>0</v>
      </c>
      <c r="N468" s="51">
        <f>IF(Table2[[#This Row],[Ship Mode]]=Introduction!$C$44,1,0)</f>
        <v>1</v>
      </c>
      <c r="O468" s="51">
        <f>IF(Table2[[#This Row],[Customer Segment]]=Introduction!$D$45,1,0)</f>
        <v>0</v>
      </c>
      <c r="P468" s="51">
        <f>IF(Table2[[#This Row],[Customer Segment]]=Introduction!$D$42,1,0)</f>
        <v>0</v>
      </c>
      <c r="Q468" s="51">
        <f>IF(Table2[[#This Row],[Customer Segment]]=Introduction!$D$44,1,0)</f>
        <v>1</v>
      </c>
      <c r="R468" s="44">
        <v>761.16</v>
      </c>
      <c r="S4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1028.8144304415955</v>
      </c>
    </row>
    <row r="469" spans="1:19" customFormat="1" x14ac:dyDescent="0.2">
      <c r="A469" s="1" t="s">
        <v>23</v>
      </c>
      <c r="B469" s="1" t="s">
        <v>63</v>
      </c>
      <c r="C469" s="1" t="s">
        <v>47</v>
      </c>
      <c r="D469" s="49">
        <v>0</v>
      </c>
      <c r="E469" s="49">
        <v>22.38</v>
      </c>
      <c r="F469" s="49">
        <v>15.1</v>
      </c>
      <c r="G469" s="49">
        <v>0.38</v>
      </c>
      <c r="H469" s="49">
        <v>-52.646999999999998</v>
      </c>
      <c r="I469" s="52">
        <f>IF(Table2[[#This Row],[Order Priority]]=Introduction!$B$42,1,0)</f>
        <v>0</v>
      </c>
      <c r="J469" s="52">
        <f>IF(Table2[[#This Row],[Order Priority]]=Introduction!$B$43,1,0)</f>
        <v>0</v>
      </c>
      <c r="K469" s="52">
        <f>IF(Table2[[#This Row],[Order Priority]]=Introduction!$B$44,1,0)</f>
        <v>1</v>
      </c>
      <c r="L469" s="52">
        <f>IF(Table2[[#This Row],[Order Priority]]=Introduction!$B$45,1,0)</f>
        <v>0</v>
      </c>
      <c r="M469" s="52">
        <f>IF(Table2[[#This Row],[Ship Mode]]=Introduction!$C$42,1,0)</f>
        <v>0</v>
      </c>
      <c r="N469" s="51">
        <f>IF(Table2[[#This Row],[Ship Mode]]=Introduction!$C$44,1,0)</f>
        <v>0</v>
      </c>
      <c r="O469" s="51">
        <f>IF(Table2[[#This Row],[Customer Segment]]=Introduction!$D$45,1,0)</f>
        <v>0</v>
      </c>
      <c r="P469" s="51">
        <f>IF(Table2[[#This Row],[Customer Segment]]=Introduction!$D$42,1,0)</f>
        <v>0</v>
      </c>
      <c r="Q469" s="51">
        <f>IF(Table2[[#This Row],[Customer Segment]]=Introduction!$D$44,1,0)</f>
        <v>1</v>
      </c>
      <c r="R469" s="41">
        <v>682.68</v>
      </c>
      <c r="S4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414.3743501785226</v>
      </c>
    </row>
    <row r="470" spans="1:19" customFormat="1" x14ac:dyDescent="0.2">
      <c r="A470" s="1" t="s">
        <v>23</v>
      </c>
      <c r="B470" s="1" t="s">
        <v>14</v>
      </c>
      <c r="C470" s="1" t="s">
        <v>47</v>
      </c>
      <c r="D470" s="47">
        <v>7.0000000000000007E-2</v>
      </c>
      <c r="E470" s="47">
        <v>5.98</v>
      </c>
      <c r="F470" s="47">
        <v>4.6900000000000004</v>
      </c>
      <c r="G470" s="47">
        <v>0.68</v>
      </c>
      <c r="H470" s="47">
        <v>-24.44</v>
      </c>
      <c r="I470" s="52">
        <f>IF(Table2[[#This Row],[Order Priority]]=Introduction!$B$42,1,0)</f>
        <v>0</v>
      </c>
      <c r="J470" s="52">
        <f>IF(Table2[[#This Row],[Order Priority]]=Introduction!$B$43,1,0)</f>
        <v>0</v>
      </c>
      <c r="K470" s="52">
        <f>IF(Table2[[#This Row],[Order Priority]]=Introduction!$B$44,1,0)</f>
        <v>1</v>
      </c>
      <c r="L470" s="52">
        <f>IF(Table2[[#This Row],[Order Priority]]=Introduction!$B$45,1,0)</f>
        <v>0</v>
      </c>
      <c r="M470" s="52">
        <f>IF(Table2[[#This Row],[Ship Mode]]=Introduction!$C$42,1,0)</f>
        <v>0</v>
      </c>
      <c r="N470" s="51">
        <f>IF(Table2[[#This Row],[Ship Mode]]=Introduction!$C$44,1,0)</f>
        <v>1</v>
      </c>
      <c r="O470" s="51">
        <f>IF(Table2[[#This Row],[Customer Segment]]=Introduction!$D$45,1,0)</f>
        <v>0</v>
      </c>
      <c r="P470" s="51">
        <f>IF(Table2[[#This Row],[Customer Segment]]=Introduction!$D$42,1,0)</f>
        <v>0</v>
      </c>
      <c r="Q470" s="51">
        <f>IF(Table2[[#This Row],[Customer Segment]]=Introduction!$D$44,1,0)</f>
        <v>1</v>
      </c>
      <c r="R470" s="44">
        <v>73.44</v>
      </c>
      <c r="S4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389.46170313232915</v>
      </c>
    </row>
    <row r="471" spans="1:19" customFormat="1" x14ac:dyDescent="0.2">
      <c r="A471" s="1" t="s">
        <v>23</v>
      </c>
      <c r="B471" s="1" t="s">
        <v>14</v>
      </c>
      <c r="C471" s="1" t="s">
        <v>47</v>
      </c>
      <c r="D471" s="49">
        <v>0.02</v>
      </c>
      <c r="E471" s="49">
        <v>55.99</v>
      </c>
      <c r="F471" s="49">
        <v>3.3</v>
      </c>
      <c r="G471" s="49">
        <v>0.59</v>
      </c>
      <c r="H471" s="49">
        <v>366.50700000000001</v>
      </c>
      <c r="I471" s="52">
        <f>IF(Table2[[#This Row],[Order Priority]]=Introduction!$B$42,1,0)</f>
        <v>0</v>
      </c>
      <c r="J471" s="52">
        <f>IF(Table2[[#This Row],[Order Priority]]=Introduction!$B$43,1,0)</f>
        <v>0</v>
      </c>
      <c r="K471" s="52">
        <f>IF(Table2[[#This Row],[Order Priority]]=Introduction!$B$44,1,0)</f>
        <v>1</v>
      </c>
      <c r="L471" s="52">
        <f>IF(Table2[[#This Row],[Order Priority]]=Introduction!$B$45,1,0)</f>
        <v>0</v>
      </c>
      <c r="M471" s="52">
        <f>IF(Table2[[#This Row],[Ship Mode]]=Introduction!$C$42,1,0)</f>
        <v>0</v>
      </c>
      <c r="N471" s="51">
        <f>IF(Table2[[#This Row],[Ship Mode]]=Introduction!$C$44,1,0)</f>
        <v>1</v>
      </c>
      <c r="O471" s="51">
        <f>IF(Table2[[#This Row],[Customer Segment]]=Introduction!$D$45,1,0)</f>
        <v>0</v>
      </c>
      <c r="P471" s="51">
        <f>IF(Table2[[#This Row],[Customer Segment]]=Introduction!$D$42,1,0)</f>
        <v>0</v>
      </c>
      <c r="Q471" s="51">
        <f>IF(Table2[[#This Row],[Customer Segment]]=Introduction!$D$44,1,0)</f>
        <v>1</v>
      </c>
      <c r="R471" s="41">
        <v>2997.07</v>
      </c>
      <c r="S4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866.30830686928209</v>
      </c>
    </row>
    <row r="472" spans="1:19" customFormat="1" x14ac:dyDescent="0.2">
      <c r="A472" s="1" t="s">
        <v>23</v>
      </c>
      <c r="B472" s="1" t="s">
        <v>14</v>
      </c>
      <c r="C472" s="1" t="s">
        <v>47</v>
      </c>
      <c r="D472" s="47">
        <v>7.0000000000000007E-2</v>
      </c>
      <c r="E472" s="47">
        <v>5.98</v>
      </c>
      <c r="F472" s="47">
        <v>4.6900000000000004</v>
      </c>
      <c r="G472" s="47">
        <v>0.68</v>
      </c>
      <c r="H472" s="47">
        <v>-12.7088</v>
      </c>
      <c r="I472" s="52">
        <f>IF(Table2[[#This Row],[Order Priority]]=Introduction!$B$42,1,0)</f>
        <v>0</v>
      </c>
      <c r="J472" s="52">
        <f>IF(Table2[[#This Row],[Order Priority]]=Introduction!$B$43,1,0)</f>
        <v>0</v>
      </c>
      <c r="K472" s="52">
        <f>IF(Table2[[#This Row],[Order Priority]]=Introduction!$B$44,1,0)</f>
        <v>1</v>
      </c>
      <c r="L472" s="52">
        <f>IF(Table2[[#This Row],[Order Priority]]=Introduction!$B$45,1,0)</f>
        <v>0</v>
      </c>
      <c r="M472" s="52">
        <f>IF(Table2[[#This Row],[Ship Mode]]=Introduction!$C$42,1,0)</f>
        <v>0</v>
      </c>
      <c r="N472" s="51">
        <f>IF(Table2[[#This Row],[Ship Mode]]=Introduction!$C$44,1,0)</f>
        <v>1</v>
      </c>
      <c r="O472" s="51">
        <f>IF(Table2[[#This Row],[Customer Segment]]=Introduction!$D$45,1,0)</f>
        <v>0</v>
      </c>
      <c r="P472" s="51">
        <f>IF(Table2[[#This Row],[Customer Segment]]=Introduction!$D$42,1,0)</f>
        <v>0</v>
      </c>
      <c r="Q472" s="51">
        <f>IF(Table2[[#This Row],[Customer Segment]]=Introduction!$D$44,1,0)</f>
        <v>1</v>
      </c>
      <c r="R472" s="44">
        <v>20.03</v>
      </c>
      <c r="S4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401.47475368674111</v>
      </c>
    </row>
    <row r="473" spans="1:19" customFormat="1" x14ac:dyDescent="0.2">
      <c r="A473" s="1" t="s">
        <v>23</v>
      </c>
      <c r="B473" s="1" t="s">
        <v>14</v>
      </c>
      <c r="C473" s="1" t="s">
        <v>70</v>
      </c>
      <c r="D473" s="49">
        <v>0.08</v>
      </c>
      <c r="E473" s="49">
        <v>6.48</v>
      </c>
      <c r="F473" s="49">
        <v>6.81</v>
      </c>
      <c r="G473" s="49">
        <v>0.36</v>
      </c>
      <c r="H473" s="49">
        <v>-94.59</v>
      </c>
      <c r="I473" s="52">
        <f>IF(Table2[[#This Row],[Order Priority]]=Introduction!$B$42,1,0)</f>
        <v>0</v>
      </c>
      <c r="J473" s="52">
        <f>IF(Table2[[#This Row],[Order Priority]]=Introduction!$B$43,1,0)</f>
        <v>0</v>
      </c>
      <c r="K473" s="52">
        <f>IF(Table2[[#This Row],[Order Priority]]=Introduction!$B$44,1,0)</f>
        <v>1</v>
      </c>
      <c r="L473" s="52">
        <f>IF(Table2[[#This Row],[Order Priority]]=Introduction!$B$45,1,0)</f>
        <v>0</v>
      </c>
      <c r="M473" s="52">
        <f>IF(Table2[[#This Row],[Ship Mode]]=Introduction!$C$42,1,0)</f>
        <v>0</v>
      </c>
      <c r="N473" s="51">
        <f>IF(Table2[[#This Row],[Ship Mode]]=Introduction!$C$44,1,0)</f>
        <v>1</v>
      </c>
      <c r="O473" s="51">
        <f>IF(Table2[[#This Row],[Customer Segment]]=Introduction!$D$45,1,0)</f>
        <v>0</v>
      </c>
      <c r="P473" s="51">
        <f>IF(Table2[[#This Row],[Customer Segment]]=Introduction!$D$42,1,0)</f>
        <v>0</v>
      </c>
      <c r="Q473" s="51">
        <f>IF(Table2[[#This Row],[Customer Segment]]=Introduction!$D$44,1,0)</f>
        <v>0</v>
      </c>
      <c r="R473" s="41">
        <v>382.33</v>
      </c>
      <c r="S4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74.761955414852821</v>
      </c>
    </row>
    <row r="474" spans="1:19" customFormat="1" x14ac:dyDescent="0.2">
      <c r="A474" s="1" t="s">
        <v>23</v>
      </c>
      <c r="B474" s="1" t="s">
        <v>2</v>
      </c>
      <c r="C474" s="1" t="s">
        <v>70</v>
      </c>
      <c r="D474" s="47">
        <v>0.09</v>
      </c>
      <c r="E474" s="47">
        <v>20.98</v>
      </c>
      <c r="F474" s="47">
        <v>53.03</v>
      </c>
      <c r="G474" s="47">
        <v>0.78</v>
      </c>
      <c r="H474" s="47">
        <v>-293.74</v>
      </c>
      <c r="I474" s="52">
        <f>IF(Table2[[#This Row],[Order Priority]]=Introduction!$B$42,1,0)</f>
        <v>0</v>
      </c>
      <c r="J474" s="52">
        <f>IF(Table2[[#This Row],[Order Priority]]=Introduction!$B$43,1,0)</f>
        <v>0</v>
      </c>
      <c r="K474" s="52">
        <f>IF(Table2[[#This Row],[Order Priority]]=Introduction!$B$44,1,0)</f>
        <v>1</v>
      </c>
      <c r="L474" s="52">
        <f>IF(Table2[[#This Row],[Order Priority]]=Introduction!$B$45,1,0)</f>
        <v>0</v>
      </c>
      <c r="M474" s="52">
        <f>IF(Table2[[#This Row],[Ship Mode]]=Introduction!$C$42,1,0)</f>
        <v>1</v>
      </c>
      <c r="N474" s="51">
        <f>IF(Table2[[#This Row],[Ship Mode]]=Introduction!$C$44,1,0)</f>
        <v>0</v>
      </c>
      <c r="O474" s="51">
        <f>IF(Table2[[#This Row],[Customer Segment]]=Introduction!$D$45,1,0)</f>
        <v>0</v>
      </c>
      <c r="P474" s="51">
        <f>IF(Table2[[#This Row],[Customer Segment]]=Introduction!$D$42,1,0)</f>
        <v>0</v>
      </c>
      <c r="Q474" s="51">
        <f>IF(Table2[[#This Row],[Customer Segment]]=Introduction!$D$44,1,0)</f>
        <v>0</v>
      </c>
      <c r="R474" s="44">
        <v>356.61</v>
      </c>
      <c r="S4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1732.6700299283359</v>
      </c>
    </row>
    <row r="475" spans="1:19" customFormat="1" x14ac:dyDescent="0.2">
      <c r="A475" s="1" t="s">
        <v>23</v>
      </c>
      <c r="B475" s="1" t="s">
        <v>14</v>
      </c>
      <c r="C475" s="1" t="s">
        <v>70</v>
      </c>
      <c r="D475" s="49">
        <v>0.08</v>
      </c>
      <c r="E475" s="49">
        <v>6.48</v>
      </c>
      <c r="F475" s="49">
        <v>6.81</v>
      </c>
      <c r="G475" s="49">
        <v>0.36</v>
      </c>
      <c r="H475" s="49">
        <v>-49.186799999999998</v>
      </c>
      <c r="I475" s="52">
        <f>IF(Table2[[#This Row],[Order Priority]]=Introduction!$B$42,1,0)</f>
        <v>0</v>
      </c>
      <c r="J475" s="52">
        <f>IF(Table2[[#This Row],[Order Priority]]=Introduction!$B$43,1,0)</f>
        <v>0</v>
      </c>
      <c r="K475" s="52">
        <f>IF(Table2[[#This Row],[Order Priority]]=Introduction!$B$44,1,0)</f>
        <v>1</v>
      </c>
      <c r="L475" s="52">
        <f>IF(Table2[[#This Row],[Order Priority]]=Introduction!$B$45,1,0)</f>
        <v>0</v>
      </c>
      <c r="M475" s="52">
        <f>IF(Table2[[#This Row],[Ship Mode]]=Introduction!$C$42,1,0)</f>
        <v>0</v>
      </c>
      <c r="N475" s="51">
        <f>IF(Table2[[#This Row],[Ship Mode]]=Introduction!$C$44,1,0)</f>
        <v>1</v>
      </c>
      <c r="O475" s="51">
        <f>IF(Table2[[#This Row],[Customer Segment]]=Introduction!$D$45,1,0)</f>
        <v>0</v>
      </c>
      <c r="P475" s="51">
        <f>IF(Table2[[#This Row],[Customer Segment]]=Introduction!$D$42,1,0)</f>
        <v>0</v>
      </c>
      <c r="Q475" s="51">
        <f>IF(Table2[[#This Row],[Customer Segment]]=Introduction!$D$44,1,0)</f>
        <v>0</v>
      </c>
      <c r="R475" s="41">
        <v>92.29</v>
      </c>
      <c r="S4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121.25600009332376</v>
      </c>
    </row>
    <row r="476" spans="1:19" customFormat="1" x14ac:dyDescent="0.2">
      <c r="A476" s="1" t="s">
        <v>23</v>
      </c>
      <c r="B476" s="1" t="s">
        <v>2</v>
      </c>
      <c r="C476" s="1" t="s">
        <v>70</v>
      </c>
      <c r="D476" s="47">
        <v>0.09</v>
      </c>
      <c r="E476" s="47">
        <v>20.98</v>
      </c>
      <c r="F476" s="47">
        <v>53.03</v>
      </c>
      <c r="G476" s="47">
        <v>0.78</v>
      </c>
      <c r="H476" s="47">
        <v>-152.7448</v>
      </c>
      <c r="I476" s="52">
        <f>IF(Table2[[#This Row],[Order Priority]]=Introduction!$B$42,1,0)</f>
        <v>0</v>
      </c>
      <c r="J476" s="52">
        <f>IF(Table2[[#This Row],[Order Priority]]=Introduction!$B$43,1,0)</f>
        <v>0</v>
      </c>
      <c r="K476" s="52">
        <f>IF(Table2[[#This Row],[Order Priority]]=Introduction!$B$44,1,0)</f>
        <v>1</v>
      </c>
      <c r="L476" s="52">
        <f>IF(Table2[[#This Row],[Order Priority]]=Introduction!$B$45,1,0)</f>
        <v>0</v>
      </c>
      <c r="M476" s="52">
        <f>IF(Table2[[#This Row],[Ship Mode]]=Introduction!$C$42,1,0)</f>
        <v>1</v>
      </c>
      <c r="N476" s="51">
        <f>IF(Table2[[#This Row],[Ship Mode]]=Introduction!$C$44,1,0)</f>
        <v>0</v>
      </c>
      <c r="O476" s="51">
        <f>IF(Table2[[#This Row],[Customer Segment]]=Introduction!$D$45,1,0)</f>
        <v>0</v>
      </c>
      <c r="P476" s="51">
        <f>IF(Table2[[#This Row],[Customer Segment]]=Introduction!$D$42,1,0)</f>
        <v>0</v>
      </c>
      <c r="Q476" s="51">
        <f>IF(Table2[[#This Row],[Customer Segment]]=Introduction!$D$44,1,0)</f>
        <v>0</v>
      </c>
      <c r="R476" s="44">
        <v>82.29</v>
      </c>
      <c r="S4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1877.0527414607816</v>
      </c>
    </row>
    <row r="477" spans="1:19" customFormat="1" x14ac:dyDescent="0.2">
      <c r="A477" s="1" t="s">
        <v>92</v>
      </c>
      <c r="B477" s="1" t="s">
        <v>14</v>
      </c>
      <c r="C477" s="1" t="s">
        <v>70</v>
      </c>
      <c r="D477" s="49">
        <v>0.06</v>
      </c>
      <c r="E477" s="49">
        <v>6.37</v>
      </c>
      <c r="F477" s="49">
        <v>5.19</v>
      </c>
      <c r="G477" s="49">
        <v>0.38</v>
      </c>
      <c r="H477" s="49">
        <v>-48.219499999999996</v>
      </c>
      <c r="I477" s="52">
        <f>IF(Table2[[#This Row],[Order Priority]]=Introduction!$B$42,1,0)</f>
        <v>0</v>
      </c>
      <c r="J477" s="52">
        <f>IF(Table2[[#This Row],[Order Priority]]=Introduction!$B$43,1,0)</f>
        <v>0</v>
      </c>
      <c r="K477" s="52">
        <f>IF(Table2[[#This Row],[Order Priority]]=Introduction!$B$44,1,0)</f>
        <v>0</v>
      </c>
      <c r="L477" s="52">
        <f>IF(Table2[[#This Row],[Order Priority]]=Introduction!$B$45,1,0)</f>
        <v>1</v>
      </c>
      <c r="M477" s="52">
        <f>IF(Table2[[#This Row],[Ship Mode]]=Introduction!$C$42,1,0)</f>
        <v>0</v>
      </c>
      <c r="N477" s="51">
        <f>IF(Table2[[#This Row],[Ship Mode]]=Introduction!$C$44,1,0)</f>
        <v>1</v>
      </c>
      <c r="O477" s="51">
        <f>IF(Table2[[#This Row],[Customer Segment]]=Introduction!$D$45,1,0)</f>
        <v>0</v>
      </c>
      <c r="P477" s="51">
        <f>IF(Table2[[#This Row],[Customer Segment]]=Introduction!$D$42,1,0)</f>
        <v>0</v>
      </c>
      <c r="Q477" s="51">
        <f>IF(Table2[[#This Row],[Customer Segment]]=Introduction!$D$44,1,0)</f>
        <v>0</v>
      </c>
      <c r="R477" s="41">
        <v>37.700000000000003</v>
      </c>
      <c r="S4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39.961401422897808</v>
      </c>
    </row>
    <row r="478" spans="1:19" customFormat="1" x14ac:dyDescent="0.2">
      <c r="A478" s="1" t="s">
        <v>92</v>
      </c>
      <c r="B478" s="1" t="s">
        <v>14</v>
      </c>
      <c r="C478" s="1" t="s">
        <v>70</v>
      </c>
      <c r="D478" s="47">
        <v>0</v>
      </c>
      <c r="E478" s="47">
        <v>20.28</v>
      </c>
      <c r="F478" s="47">
        <v>14.39</v>
      </c>
      <c r="G478" s="47">
        <v>0.47</v>
      </c>
      <c r="H478" s="47">
        <v>15.678000000000001</v>
      </c>
      <c r="I478" s="52">
        <f>IF(Table2[[#This Row],[Order Priority]]=Introduction!$B$42,1,0)</f>
        <v>0</v>
      </c>
      <c r="J478" s="52">
        <f>IF(Table2[[#This Row],[Order Priority]]=Introduction!$B$43,1,0)</f>
        <v>0</v>
      </c>
      <c r="K478" s="52">
        <f>IF(Table2[[#This Row],[Order Priority]]=Introduction!$B$44,1,0)</f>
        <v>0</v>
      </c>
      <c r="L478" s="52">
        <f>IF(Table2[[#This Row],[Order Priority]]=Introduction!$B$45,1,0)</f>
        <v>1</v>
      </c>
      <c r="M478" s="52">
        <f>IF(Table2[[#This Row],[Ship Mode]]=Introduction!$C$42,1,0)</f>
        <v>0</v>
      </c>
      <c r="N478" s="51">
        <f>IF(Table2[[#This Row],[Ship Mode]]=Introduction!$C$44,1,0)</f>
        <v>1</v>
      </c>
      <c r="O478" s="51">
        <f>IF(Table2[[#This Row],[Customer Segment]]=Introduction!$D$45,1,0)</f>
        <v>0</v>
      </c>
      <c r="P478" s="51">
        <f>IF(Table2[[#This Row],[Customer Segment]]=Introduction!$D$42,1,0)</f>
        <v>0</v>
      </c>
      <c r="Q478" s="51">
        <f>IF(Table2[[#This Row],[Customer Segment]]=Introduction!$D$44,1,0)</f>
        <v>0</v>
      </c>
      <c r="R478" s="44">
        <v>237.83</v>
      </c>
      <c r="S4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517.71541458013053</v>
      </c>
    </row>
    <row r="479" spans="1:19" customFormat="1" x14ac:dyDescent="0.2">
      <c r="A479" s="1" t="s">
        <v>46</v>
      </c>
      <c r="B479" s="1" t="s">
        <v>14</v>
      </c>
      <c r="C479" s="1" t="s">
        <v>47</v>
      </c>
      <c r="D479" s="49">
        <v>0.03</v>
      </c>
      <c r="E479" s="49">
        <v>5.98</v>
      </c>
      <c r="F479" s="49">
        <v>3.85</v>
      </c>
      <c r="G479" s="49">
        <v>0.68</v>
      </c>
      <c r="H479" s="49">
        <v>-76.106800000000007</v>
      </c>
      <c r="I479" s="52">
        <f>IF(Table2[[#This Row],[Order Priority]]=Introduction!$B$42,1,0)</f>
        <v>0</v>
      </c>
      <c r="J479" s="52">
        <f>IF(Table2[[#This Row],[Order Priority]]=Introduction!$B$43,1,0)</f>
        <v>0</v>
      </c>
      <c r="K479" s="52">
        <f>IF(Table2[[#This Row],[Order Priority]]=Introduction!$B$44,1,0)</f>
        <v>0</v>
      </c>
      <c r="L479" s="52">
        <f>IF(Table2[[#This Row],[Order Priority]]=Introduction!$B$45,1,0)</f>
        <v>0</v>
      </c>
      <c r="M479" s="52">
        <f>IF(Table2[[#This Row],[Ship Mode]]=Introduction!$C$42,1,0)</f>
        <v>0</v>
      </c>
      <c r="N479" s="51">
        <f>IF(Table2[[#This Row],[Ship Mode]]=Introduction!$C$44,1,0)</f>
        <v>1</v>
      </c>
      <c r="O479" s="51">
        <f>IF(Table2[[#This Row],[Customer Segment]]=Introduction!$D$45,1,0)</f>
        <v>0</v>
      </c>
      <c r="P479" s="51">
        <f>IF(Table2[[#This Row],[Customer Segment]]=Introduction!$D$42,1,0)</f>
        <v>0</v>
      </c>
      <c r="Q479" s="51">
        <f>IF(Table2[[#This Row],[Customer Segment]]=Introduction!$D$44,1,0)</f>
        <v>1</v>
      </c>
      <c r="R479" s="41">
        <v>38.54</v>
      </c>
      <c r="S4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461.03096490512797</v>
      </c>
    </row>
    <row r="480" spans="1:19" customFormat="1" x14ac:dyDescent="0.2">
      <c r="A480" s="1" t="s">
        <v>1</v>
      </c>
      <c r="B480" s="1" t="s">
        <v>2</v>
      </c>
      <c r="C480" s="1" t="s">
        <v>70</v>
      </c>
      <c r="D480" s="47">
        <v>7.0000000000000007E-2</v>
      </c>
      <c r="E480" s="47">
        <v>270.98</v>
      </c>
      <c r="F480" s="47">
        <v>50</v>
      </c>
      <c r="G480" s="47">
        <v>0.77</v>
      </c>
      <c r="H480" s="47">
        <v>27.725999999999999</v>
      </c>
      <c r="I480" s="52">
        <f>IF(Table2[[#This Row],[Order Priority]]=Introduction!$B$42,1,0)</f>
        <v>1</v>
      </c>
      <c r="J480" s="52">
        <f>IF(Table2[[#This Row],[Order Priority]]=Introduction!$B$43,1,0)</f>
        <v>0</v>
      </c>
      <c r="K480" s="52">
        <f>IF(Table2[[#This Row],[Order Priority]]=Introduction!$B$44,1,0)</f>
        <v>0</v>
      </c>
      <c r="L480" s="52">
        <f>IF(Table2[[#This Row],[Order Priority]]=Introduction!$B$45,1,0)</f>
        <v>0</v>
      </c>
      <c r="M480" s="52">
        <f>IF(Table2[[#This Row],[Ship Mode]]=Introduction!$C$42,1,0)</f>
        <v>1</v>
      </c>
      <c r="N480" s="51">
        <f>IF(Table2[[#This Row],[Ship Mode]]=Introduction!$C$44,1,0)</f>
        <v>0</v>
      </c>
      <c r="O480" s="51">
        <f>IF(Table2[[#This Row],[Customer Segment]]=Introduction!$D$45,1,0)</f>
        <v>0</v>
      </c>
      <c r="P480" s="51">
        <f>IF(Table2[[#This Row],[Customer Segment]]=Introduction!$D$42,1,0)</f>
        <v>0</v>
      </c>
      <c r="Q480" s="51">
        <f>IF(Table2[[#This Row],[Customer Segment]]=Introduction!$D$44,1,0)</f>
        <v>0</v>
      </c>
      <c r="R480" s="44">
        <v>2439.37</v>
      </c>
      <c r="S4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2976.5540047982254</v>
      </c>
    </row>
    <row r="481" spans="1:19" customFormat="1" x14ac:dyDescent="0.2">
      <c r="A481" s="1" t="s">
        <v>1</v>
      </c>
      <c r="B481" s="1" t="s">
        <v>2</v>
      </c>
      <c r="C481" s="1" t="s">
        <v>70</v>
      </c>
      <c r="D481" s="49">
        <v>7.0000000000000007E-2</v>
      </c>
      <c r="E481" s="49">
        <v>270.98</v>
      </c>
      <c r="F481" s="49">
        <v>50</v>
      </c>
      <c r="G481" s="49">
        <v>0.77</v>
      </c>
      <c r="H481" s="49">
        <v>-96.05</v>
      </c>
      <c r="I481" s="52">
        <f>IF(Table2[[#This Row],[Order Priority]]=Introduction!$B$42,1,0)</f>
        <v>1</v>
      </c>
      <c r="J481" s="52">
        <f>IF(Table2[[#This Row],[Order Priority]]=Introduction!$B$43,1,0)</f>
        <v>0</v>
      </c>
      <c r="K481" s="52">
        <f>IF(Table2[[#This Row],[Order Priority]]=Introduction!$B$44,1,0)</f>
        <v>0</v>
      </c>
      <c r="L481" s="52">
        <f>IF(Table2[[#This Row],[Order Priority]]=Introduction!$B$45,1,0)</f>
        <v>0</v>
      </c>
      <c r="M481" s="52">
        <f>IF(Table2[[#This Row],[Ship Mode]]=Introduction!$C$42,1,0)</f>
        <v>1</v>
      </c>
      <c r="N481" s="51">
        <f>IF(Table2[[#This Row],[Ship Mode]]=Introduction!$C$44,1,0)</f>
        <v>0</v>
      </c>
      <c r="O481" s="51">
        <f>IF(Table2[[#This Row],[Customer Segment]]=Introduction!$D$45,1,0)</f>
        <v>0</v>
      </c>
      <c r="P481" s="51">
        <f>IF(Table2[[#This Row],[Customer Segment]]=Introduction!$D$42,1,0)</f>
        <v>0</v>
      </c>
      <c r="Q481" s="51">
        <f>IF(Table2[[#This Row],[Customer Segment]]=Introduction!$D$44,1,0)</f>
        <v>0</v>
      </c>
      <c r="R481" s="41">
        <v>9757.48</v>
      </c>
      <c r="S4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2849.8041969846258</v>
      </c>
    </row>
    <row r="482" spans="1:19" customFormat="1" x14ac:dyDescent="0.2">
      <c r="A482" s="1" t="s">
        <v>13</v>
      </c>
      <c r="B482" s="1" t="s">
        <v>14</v>
      </c>
      <c r="C482" s="1" t="s">
        <v>15</v>
      </c>
      <c r="D482" s="47">
        <v>0.1</v>
      </c>
      <c r="E482" s="47">
        <v>4.13</v>
      </c>
      <c r="F482" s="47">
        <v>0.99</v>
      </c>
      <c r="G482" s="47">
        <v>0.39</v>
      </c>
      <c r="H482" s="47">
        <v>-1.0711999999999999</v>
      </c>
      <c r="I482" s="52">
        <f>IF(Table2[[#This Row],[Order Priority]]=Introduction!$B$42,1,0)</f>
        <v>0</v>
      </c>
      <c r="J482" s="52">
        <f>IF(Table2[[#This Row],[Order Priority]]=Introduction!$B$43,1,0)</f>
        <v>1</v>
      </c>
      <c r="K482" s="52">
        <f>IF(Table2[[#This Row],[Order Priority]]=Introduction!$B$44,1,0)</f>
        <v>0</v>
      </c>
      <c r="L482" s="52">
        <f>IF(Table2[[#This Row],[Order Priority]]=Introduction!$B$45,1,0)</f>
        <v>0</v>
      </c>
      <c r="M482" s="52">
        <f>IF(Table2[[#This Row],[Ship Mode]]=Introduction!$C$42,1,0)</f>
        <v>0</v>
      </c>
      <c r="N482" s="51">
        <f>IF(Table2[[#This Row],[Ship Mode]]=Introduction!$C$44,1,0)</f>
        <v>1</v>
      </c>
      <c r="O482" s="51">
        <f>IF(Table2[[#This Row],[Customer Segment]]=Introduction!$D$45,1,0)</f>
        <v>0</v>
      </c>
      <c r="P482" s="51">
        <f>IF(Table2[[#This Row],[Customer Segment]]=Introduction!$D$42,1,0)</f>
        <v>1</v>
      </c>
      <c r="Q482" s="51">
        <f>IF(Table2[[#This Row],[Customer Segment]]=Introduction!$D$44,1,0)</f>
        <v>0</v>
      </c>
      <c r="R482" s="44">
        <v>8.3000000000000007</v>
      </c>
      <c r="S4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-97.170127379952703</v>
      </c>
    </row>
    <row r="483" spans="1:19" customFormat="1" x14ac:dyDescent="0.2">
      <c r="A483" s="1" t="s">
        <v>13</v>
      </c>
      <c r="B483" s="1" t="s">
        <v>14</v>
      </c>
      <c r="C483" s="1" t="s">
        <v>15</v>
      </c>
      <c r="D483" s="49">
        <v>0.04</v>
      </c>
      <c r="E483" s="49">
        <v>4.9800000000000004</v>
      </c>
      <c r="F483" s="49">
        <v>0.49</v>
      </c>
      <c r="G483" s="49">
        <v>0.39</v>
      </c>
      <c r="H483" s="49">
        <v>4.4104000000000001</v>
      </c>
      <c r="I483" s="52">
        <f>IF(Table2[[#This Row],[Order Priority]]=Introduction!$B$42,1,0)</f>
        <v>0</v>
      </c>
      <c r="J483" s="52">
        <f>IF(Table2[[#This Row],[Order Priority]]=Introduction!$B$43,1,0)</f>
        <v>1</v>
      </c>
      <c r="K483" s="52">
        <f>IF(Table2[[#This Row],[Order Priority]]=Introduction!$B$44,1,0)</f>
        <v>0</v>
      </c>
      <c r="L483" s="52">
        <f>IF(Table2[[#This Row],[Order Priority]]=Introduction!$B$45,1,0)</f>
        <v>0</v>
      </c>
      <c r="M483" s="52">
        <f>IF(Table2[[#This Row],[Ship Mode]]=Introduction!$C$42,1,0)</f>
        <v>0</v>
      </c>
      <c r="N483" s="51">
        <f>IF(Table2[[#This Row],[Ship Mode]]=Introduction!$C$44,1,0)</f>
        <v>1</v>
      </c>
      <c r="O483" s="51">
        <f>IF(Table2[[#This Row],[Customer Segment]]=Introduction!$D$45,1,0)</f>
        <v>0</v>
      </c>
      <c r="P483" s="51">
        <f>IF(Table2[[#This Row],[Customer Segment]]=Introduction!$D$42,1,0)</f>
        <v>1</v>
      </c>
      <c r="Q483" s="51">
        <f>IF(Table2[[#This Row],[Customer Segment]]=Introduction!$D$44,1,0)</f>
        <v>0</v>
      </c>
      <c r="R483" s="41">
        <v>10.039999999999999</v>
      </c>
      <c r="S4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-63.062966798593784</v>
      </c>
    </row>
    <row r="484" spans="1:19" customFormat="1" x14ac:dyDescent="0.2">
      <c r="A484" s="1" t="s">
        <v>13</v>
      </c>
      <c r="B484" s="1" t="s">
        <v>2</v>
      </c>
      <c r="C484" s="1" t="s">
        <v>70</v>
      </c>
      <c r="D484" s="47">
        <v>0.09</v>
      </c>
      <c r="E484" s="47">
        <v>260.98</v>
      </c>
      <c r="F484" s="47">
        <v>41.91</v>
      </c>
      <c r="G484" s="47">
        <v>0.59</v>
      </c>
      <c r="H484" s="47">
        <v>1307.2692</v>
      </c>
      <c r="I484" s="52">
        <f>IF(Table2[[#This Row],[Order Priority]]=Introduction!$B$42,1,0)</f>
        <v>0</v>
      </c>
      <c r="J484" s="52">
        <f>IF(Table2[[#This Row],[Order Priority]]=Introduction!$B$43,1,0)</f>
        <v>1</v>
      </c>
      <c r="K484" s="52">
        <f>IF(Table2[[#This Row],[Order Priority]]=Introduction!$B$44,1,0)</f>
        <v>0</v>
      </c>
      <c r="L484" s="52">
        <f>IF(Table2[[#This Row],[Order Priority]]=Introduction!$B$45,1,0)</f>
        <v>0</v>
      </c>
      <c r="M484" s="52">
        <f>IF(Table2[[#This Row],[Ship Mode]]=Introduction!$C$42,1,0)</f>
        <v>1</v>
      </c>
      <c r="N484" s="51">
        <f>IF(Table2[[#This Row],[Ship Mode]]=Introduction!$C$44,1,0)</f>
        <v>0</v>
      </c>
      <c r="O484" s="51">
        <f>IF(Table2[[#This Row],[Customer Segment]]=Introduction!$D$45,1,0)</f>
        <v>0</v>
      </c>
      <c r="P484" s="51">
        <f>IF(Table2[[#This Row],[Customer Segment]]=Introduction!$D$42,1,0)</f>
        <v>0</v>
      </c>
      <c r="Q484" s="51">
        <f>IF(Table2[[#This Row],[Customer Segment]]=Introduction!$D$44,1,0)</f>
        <v>0</v>
      </c>
      <c r="R484" s="44">
        <v>3377.06</v>
      </c>
      <c r="S4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3576.5755390848826</v>
      </c>
    </row>
    <row r="485" spans="1:19" customFormat="1" x14ac:dyDescent="0.2">
      <c r="A485" s="1" t="s">
        <v>13</v>
      </c>
      <c r="B485" s="1" t="s">
        <v>14</v>
      </c>
      <c r="C485" s="1" t="s">
        <v>70</v>
      </c>
      <c r="D485" s="49">
        <v>0.01</v>
      </c>
      <c r="E485" s="49">
        <v>10.52</v>
      </c>
      <c r="F485" s="49">
        <v>7.94</v>
      </c>
      <c r="G485" s="49">
        <v>0.52</v>
      </c>
      <c r="H485" s="49">
        <v>-15.8184</v>
      </c>
      <c r="I485" s="52">
        <f>IF(Table2[[#This Row],[Order Priority]]=Introduction!$B$42,1,0)</f>
        <v>0</v>
      </c>
      <c r="J485" s="52">
        <f>IF(Table2[[#This Row],[Order Priority]]=Introduction!$B$43,1,0)</f>
        <v>1</v>
      </c>
      <c r="K485" s="52">
        <f>IF(Table2[[#This Row],[Order Priority]]=Introduction!$B$44,1,0)</f>
        <v>0</v>
      </c>
      <c r="L485" s="52">
        <f>IF(Table2[[#This Row],[Order Priority]]=Introduction!$B$45,1,0)</f>
        <v>0</v>
      </c>
      <c r="M485" s="52">
        <f>IF(Table2[[#This Row],[Ship Mode]]=Introduction!$C$42,1,0)</f>
        <v>0</v>
      </c>
      <c r="N485" s="51">
        <f>IF(Table2[[#This Row],[Ship Mode]]=Introduction!$C$44,1,0)</f>
        <v>1</v>
      </c>
      <c r="O485" s="51">
        <f>IF(Table2[[#This Row],[Customer Segment]]=Introduction!$D$45,1,0)</f>
        <v>0</v>
      </c>
      <c r="P485" s="51">
        <f>IF(Table2[[#This Row],[Customer Segment]]=Introduction!$D$42,1,0)</f>
        <v>0</v>
      </c>
      <c r="Q485" s="51">
        <f>IF(Table2[[#This Row],[Customer Segment]]=Introduction!$D$44,1,0)</f>
        <v>0</v>
      </c>
      <c r="R485" s="41">
        <v>123.93</v>
      </c>
      <c r="S4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296.30794551473491</v>
      </c>
    </row>
    <row r="486" spans="1:19" customFormat="1" x14ac:dyDescent="0.2">
      <c r="A486" s="1" t="s">
        <v>13</v>
      </c>
      <c r="B486" s="1" t="s">
        <v>63</v>
      </c>
      <c r="C486" s="1" t="s">
        <v>70</v>
      </c>
      <c r="D486" s="47">
        <v>0.02</v>
      </c>
      <c r="E486" s="47">
        <v>5.98</v>
      </c>
      <c r="F486" s="47">
        <v>7.5</v>
      </c>
      <c r="G486" s="47">
        <v>0.4</v>
      </c>
      <c r="H486" s="47">
        <v>-55.8324</v>
      </c>
      <c r="I486" s="52">
        <f>IF(Table2[[#This Row],[Order Priority]]=Introduction!$B$42,1,0)</f>
        <v>0</v>
      </c>
      <c r="J486" s="52">
        <f>IF(Table2[[#This Row],[Order Priority]]=Introduction!$B$43,1,0)</f>
        <v>1</v>
      </c>
      <c r="K486" s="52">
        <f>IF(Table2[[#This Row],[Order Priority]]=Introduction!$B$44,1,0)</f>
        <v>0</v>
      </c>
      <c r="L486" s="52">
        <f>IF(Table2[[#This Row],[Order Priority]]=Introduction!$B$45,1,0)</f>
        <v>0</v>
      </c>
      <c r="M486" s="52">
        <f>IF(Table2[[#This Row],[Ship Mode]]=Introduction!$C$42,1,0)</f>
        <v>0</v>
      </c>
      <c r="N486" s="51">
        <f>IF(Table2[[#This Row],[Ship Mode]]=Introduction!$C$44,1,0)</f>
        <v>0</v>
      </c>
      <c r="O486" s="51">
        <f>IF(Table2[[#This Row],[Customer Segment]]=Introduction!$D$45,1,0)</f>
        <v>0</v>
      </c>
      <c r="P486" s="51">
        <f>IF(Table2[[#This Row],[Customer Segment]]=Introduction!$D$42,1,0)</f>
        <v>0</v>
      </c>
      <c r="Q486" s="51">
        <f>IF(Table2[[#This Row],[Customer Segment]]=Introduction!$D$44,1,0)</f>
        <v>0</v>
      </c>
      <c r="R486" s="44">
        <v>93.96</v>
      </c>
      <c r="S4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40.380312628601274</v>
      </c>
    </row>
    <row r="487" spans="1:19" customFormat="1" x14ac:dyDescent="0.2">
      <c r="A487" s="1" t="s">
        <v>13</v>
      </c>
      <c r="B487" s="1" t="s">
        <v>2</v>
      </c>
      <c r="C487" s="1" t="s">
        <v>15</v>
      </c>
      <c r="D487" s="49">
        <v>0.01</v>
      </c>
      <c r="E487" s="49">
        <v>2036.48</v>
      </c>
      <c r="F487" s="49">
        <v>14.7</v>
      </c>
      <c r="G487" s="49">
        <v>0.55000000000000004</v>
      </c>
      <c r="H487" s="49">
        <v>-1596.7457999999999</v>
      </c>
      <c r="I487" s="52">
        <f>IF(Table2[[#This Row],[Order Priority]]=Introduction!$B$42,1,0)</f>
        <v>0</v>
      </c>
      <c r="J487" s="52">
        <f>IF(Table2[[#This Row],[Order Priority]]=Introduction!$B$43,1,0)</f>
        <v>1</v>
      </c>
      <c r="K487" s="52">
        <f>IF(Table2[[#This Row],[Order Priority]]=Introduction!$B$44,1,0)</f>
        <v>0</v>
      </c>
      <c r="L487" s="52">
        <f>IF(Table2[[#This Row],[Order Priority]]=Introduction!$B$45,1,0)</f>
        <v>0</v>
      </c>
      <c r="M487" s="52">
        <f>IF(Table2[[#This Row],[Ship Mode]]=Introduction!$C$42,1,0)</f>
        <v>1</v>
      </c>
      <c r="N487" s="51">
        <f>IF(Table2[[#This Row],[Ship Mode]]=Introduction!$C$44,1,0)</f>
        <v>0</v>
      </c>
      <c r="O487" s="51">
        <f>IF(Table2[[#This Row],[Customer Segment]]=Introduction!$D$45,1,0)</f>
        <v>0</v>
      </c>
      <c r="P487" s="51">
        <f>IF(Table2[[#This Row],[Customer Segment]]=Introduction!$D$42,1,0)</f>
        <v>1</v>
      </c>
      <c r="Q487" s="51">
        <f>IF(Table2[[#This Row],[Customer Segment]]=Introduction!$D$44,1,0)</f>
        <v>0</v>
      </c>
      <c r="R487" s="41">
        <v>3786.84</v>
      </c>
      <c r="S4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5404.3601945868904</v>
      </c>
    </row>
    <row r="488" spans="1:19" customFormat="1" x14ac:dyDescent="0.2">
      <c r="A488" s="1" t="s">
        <v>13</v>
      </c>
      <c r="B488" s="1" t="s">
        <v>63</v>
      </c>
      <c r="C488" s="1" t="s">
        <v>15</v>
      </c>
      <c r="D488" s="47">
        <v>0.05</v>
      </c>
      <c r="E488" s="47">
        <v>205.99</v>
      </c>
      <c r="F488" s="47">
        <v>8.99</v>
      </c>
      <c r="G488" s="47">
        <v>0.57999999999999996</v>
      </c>
      <c r="H488" s="47">
        <v>111.05249999999999</v>
      </c>
      <c r="I488" s="52">
        <f>IF(Table2[[#This Row],[Order Priority]]=Introduction!$B$42,1,0)</f>
        <v>0</v>
      </c>
      <c r="J488" s="52">
        <f>IF(Table2[[#This Row],[Order Priority]]=Introduction!$B$43,1,0)</f>
        <v>1</v>
      </c>
      <c r="K488" s="52">
        <f>IF(Table2[[#This Row],[Order Priority]]=Introduction!$B$44,1,0)</f>
        <v>0</v>
      </c>
      <c r="L488" s="52">
        <f>IF(Table2[[#This Row],[Order Priority]]=Introduction!$B$45,1,0)</f>
        <v>0</v>
      </c>
      <c r="M488" s="52">
        <f>IF(Table2[[#This Row],[Ship Mode]]=Introduction!$C$42,1,0)</f>
        <v>0</v>
      </c>
      <c r="N488" s="51">
        <f>IF(Table2[[#This Row],[Ship Mode]]=Introduction!$C$44,1,0)</f>
        <v>0</v>
      </c>
      <c r="O488" s="51">
        <f>IF(Table2[[#This Row],[Customer Segment]]=Introduction!$D$45,1,0)</f>
        <v>0</v>
      </c>
      <c r="P488" s="51">
        <f>IF(Table2[[#This Row],[Customer Segment]]=Introduction!$D$42,1,0)</f>
        <v>1</v>
      </c>
      <c r="Q488" s="51">
        <f>IF(Table2[[#This Row],[Customer Segment]]=Introduction!$D$44,1,0)</f>
        <v>0</v>
      </c>
      <c r="R488" s="44">
        <v>2118.9899999999998</v>
      </c>
      <c r="S4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979.97600633525064</v>
      </c>
    </row>
    <row r="489" spans="1:19" customFormat="1" x14ac:dyDescent="0.2">
      <c r="A489" s="1" t="s">
        <v>13</v>
      </c>
      <c r="B489" s="1" t="s">
        <v>14</v>
      </c>
      <c r="C489" s="1" t="s">
        <v>15</v>
      </c>
      <c r="D489" s="49">
        <v>0.08</v>
      </c>
      <c r="E489" s="49">
        <v>205.99</v>
      </c>
      <c r="F489" s="49">
        <v>8.99</v>
      </c>
      <c r="G489" s="49">
        <v>0.56000000000000005</v>
      </c>
      <c r="H489" s="49">
        <v>-1963.752</v>
      </c>
      <c r="I489" s="52">
        <f>IF(Table2[[#This Row],[Order Priority]]=Introduction!$B$42,1,0)</f>
        <v>0</v>
      </c>
      <c r="J489" s="52">
        <f>IF(Table2[[#This Row],[Order Priority]]=Introduction!$B$43,1,0)</f>
        <v>1</v>
      </c>
      <c r="K489" s="52">
        <f>IF(Table2[[#This Row],[Order Priority]]=Introduction!$B$44,1,0)</f>
        <v>0</v>
      </c>
      <c r="L489" s="52">
        <f>IF(Table2[[#This Row],[Order Priority]]=Introduction!$B$45,1,0)</f>
        <v>0</v>
      </c>
      <c r="M489" s="52">
        <f>IF(Table2[[#This Row],[Ship Mode]]=Introduction!$C$42,1,0)</f>
        <v>0</v>
      </c>
      <c r="N489" s="51">
        <f>IF(Table2[[#This Row],[Ship Mode]]=Introduction!$C$44,1,0)</f>
        <v>1</v>
      </c>
      <c r="O489" s="51">
        <f>IF(Table2[[#This Row],[Customer Segment]]=Introduction!$D$45,1,0)</f>
        <v>0</v>
      </c>
      <c r="P489" s="51">
        <f>IF(Table2[[#This Row],[Customer Segment]]=Introduction!$D$42,1,0)</f>
        <v>1</v>
      </c>
      <c r="Q489" s="51">
        <f>IF(Table2[[#This Row],[Customer Segment]]=Introduction!$D$44,1,0)</f>
        <v>0</v>
      </c>
      <c r="R489" s="41">
        <v>837.64</v>
      </c>
      <c r="S4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-1098.9101292979603</v>
      </c>
    </row>
    <row r="490" spans="1:19" customFormat="1" x14ac:dyDescent="0.2">
      <c r="A490" s="1" t="s">
        <v>92</v>
      </c>
      <c r="B490" s="1" t="s">
        <v>2</v>
      </c>
      <c r="C490" s="1" t="s">
        <v>47</v>
      </c>
      <c r="D490" s="47">
        <v>0.06</v>
      </c>
      <c r="E490" s="47">
        <v>90.97</v>
      </c>
      <c r="F490" s="47">
        <v>14</v>
      </c>
      <c r="G490" s="47">
        <v>0.36</v>
      </c>
      <c r="H490" s="47">
        <v>47.334000000000003</v>
      </c>
      <c r="I490" s="52">
        <f>IF(Table2[[#This Row],[Order Priority]]=Introduction!$B$42,1,0)</f>
        <v>0</v>
      </c>
      <c r="J490" s="52">
        <f>IF(Table2[[#This Row],[Order Priority]]=Introduction!$B$43,1,0)</f>
        <v>0</v>
      </c>
      <c r="K490" s="52">
        <f>IF(Table2[[#This Row],[Order Priority]]=Introduction!$B$44,1,0)</f>
        <v>0</v>
      </c>
      <c r="L490" s="52">
        <f>IF(Table2[[#This Row],[Order Priority]]=Introduction!$B$45,1,0)</f>
        <v>1</v>
      </c>
      <c r="M490" s="52">
        <f>IF(Table2[[#This Row],[Ship Mode]]=Introduction!$C$42,1,0)</f>
        <v>1</v>
      </c>
      <c r="N490" s="51">
        <f>IF(Table2[[#This Row],[Ship Mode]]=Introduction!$C$44,1,0)</f>
        <v>0</v>
      </c>
      <c r="O490" s="51">
        <f>IF(Table2[[#This Row],[Customer Segment]]=Introduction!$D$45,1,0)</f>
        <v>0</v>
      </c>
      <c r="P490" s="51">
        <f>IF(Table2[[#This Row],[Customer Segment]]=Introduction!$D$42,1,0)</f>
        <v>0</v>
      </c>
      <c r="Q490" s="51">
        <f>IF(Table2[[#This Row],[Customer Segment]]=Introduction!$D$44,1,0)</f>
        <v>1</v>
      </c>
      <c r="R490" s="44">
        <v>1263.3499999999999</v>
      </c>
      <c r="S4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856.62775631458373</v>
      </c>
    </row>
    <row r="491" spans="1:19" customFormat="1" x14ac:dyDescent="0.2">
      <c r="A491" s="1" t="s">
        <v>46</v>
      </c>
      <c r="B491" s="1" t="s">
        <v>14</v>
      </c>
      <c r="C491" s="1" t="s">
        <v>47</v>
      </c>
      <c r="D491" s="49">
        <v>0.03</v>
      </c>
      <c r="E491" s="49">
        <v>37.94</v>
      </c>
      <c r="F491" s="49">
        <v>5.08</v>
      </c>
      <c r="G491" s="49">
        <v>0.38</v>
      </c>
      <c r="H491" s="49">
        <v>-7.5244</v>
      </c>
      <c r="I491" s="52">
        <f>IF(Table2[[#This Row],[Order Priority]]=Introduction!$B$42,1,0)</f>
        <v>0</v>
      </c>
      <c r="J491" s="52">
        <f>IF(Table2[[#This Row],[Order Priority]]=Introduction!$B$43,1,0)</f>
        <v>0</v>
      </c>
      <c r="K491" s="52">
        <f>IF(Table2[[#This Row],[Order Priority]]=Introduction!$B$44,1,0)</f>
        <v>0</v>
      </c>
      <c r="L491" s="52">
        <f>IF(Table2[[#This Row],[Order Priority]]=Introduction!$B$45,1,0)</f>
        <v>0</v>
      </c>
      <c r="M491" s="52">
        <f>IF(Table2[[#This Row],[Ship Mode]]=Introduction!$C$42,1,0)</f>
        <v>0</v>
      </c>
      <c r="N491" s="51">
        <f>IF(Table2[[#This Row],[Ship Mode]]=Introduction!$C$44,1,0)</f>
        <v>1</v>
      </c>
      <c r="O491" s="51">
        <f>IF(Table2[[#This Row],[Customer Segment]]=Introduction!$D$45,1,0)</f>
        <v>0</v>
      </c>
      <c r="P491" s="51">
        <f>IF(Table2[[#This Row],[Customer Segment]]=Introduction!$D$42,1,0)</f>
        <v>0</v>
      </c>
      <c r="Q491" s="51">
        <f>IF(Table2[[#This Row],[Customer Segment]]=Introduction!$D$44,1,0)</f>
        <v>1</v>
      </c>
      <c r="R491" s="41">
        <v>39.97</v>
      </c>
      <c r="S4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416.0386339420574</v>
      </c>
    </row>
    <row r="492" spans="1:19" customFormat="1" x14ac:dyDescent="0.2">
      <c r="A492" s="1" t="s">
        <v>13</v>
      </c>
      <c r="B492" s="1" t="s">
        <v>14</v>
      </c>
      <c r="C492" s="1" t="s">
        <v>3</v>
      </c>
      <c r="D492" s="47">
        <v>0.04</v>
      </c>
      <c r="E492" s="47">
        <v>2.98</v>
      </c>
      <c r="F492" s="47">
        <v>1.58</v>
      </c>
      <c r="G492" s="47">
        <v>0.39</v>
      </c>
      <c r="H492" s="47">
        <v>2.63</v>
      </c>
      <c r="I492" s="52">
        <f>IF(Table2[[#This Row],[Order Priority]]=Introduction!$B$42,1,0)</f>
        <v>0</v>
      </c>
      <c r="J492" s="52">
        <f>IF(Table2[[#This Row],[Order Priority]]=Introduction!$B$43,1,0)</f>
        <v>1</v>
      </c>
      <c r="K492" s="52">
        <f>IF(Table2[[#This Row],[Order Priority]]=Introduction!$B$44,1,0)</f>
        <v>0</v>
      </c>
      <c r="L492" s="52">
        <f>IF(Table2[[#This Row],[Order Priority]]=Introduction!$B$45,1,0)</f>
        <v>0</v>
      </c>
      <c r="M492" s="52">
        <f>IF(Table2[[#This Row],[Ship Mode]]=Introduction!$C$42,1,0)</f>
        <v>0</v>
      </c>
      <c r="N492" s="51">
        <f>IF(Table2[[#This Row],[Ship Mode]]=Introduction!$C$44,1,0)</f>
        <v>1</v>
      </c>
      <c r="O492" s="51">
        <f>IF(Table2[[#This Row],[Customer Segment]]=Introduction!$D$45,1,0)</f>
        <v>1</v>
      </c>
      <c r="P492" s="51">
        <f>IF(Table2[[#This Row],[Customer Segment]]=Introduction!$D$42,1,0)</f>
        <v>0</v>
      </c>
      <c r="Q492" s="51">
        <f>IF(Table2[[#This Row],[Customer Segment]]=Introduction!$D$44,1,0)</f>
        <v>0</v>
      </c>
      <c r="R492" s="44">
        <v>18.8</v>
      </c>
      <c r="S4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-21.126462768243375</v>
      </c>
    </row>
    <row r="493" spans="1:19" customFormat="1" x14ac:dyDescent="0.2">
      <c r="A493" s="1" t="s">
        <v>13</v>
      </c>
      <c r="B493" s="1" t="s">
        <v>14</v>
      </c>
      <c r="C493" s="1" t="s">
        <v>3</v>
      </c>
      <c r="D493" s="49">
        <v>0.05</v>
      </c>
      <c r="E493" s="49">
        <v>115.99</v>
      </c>
      <c r="F493" s="49">
        <v>2.5</v>
      </c>
      <c r="G493" s="49">
        <v>0.55000000000000004</v>
      </c>
      <c r="H493" s="49">
        <v>652.73310000000004</v>
      </c>
      <c r="I493" s="52">
        <f>IF(Table2[[#This Row],[Order Priority]]=Introduction!$B$42,1,0)</f>
        <v>0</v>
      </c>
      <c r="J493" s="52">
        <f>IF(Table2[[#This Row],[Order Priority]]=Introduction!$B$43,1,0)</f>
        <v>1</v>
      </c>
      <c r="K493" s="52">
        <f>IF(Table2[[#This Row],[Order Priority]]=Introduction!$B$44,1,0)</f>
        <v>0</v>
      </c>
      <c r="L493" s="52">
        <f>IF(Table2[[#This Row],[Order Priority]]=Introduction!$B$45,1,0)</f>
        <v>0</v>
      </c>
      <c r="M493" s="52">
        <f>IF(Table2[[#This Row],[Ship Mode]]=Introduction!$C$42,1,0)</f>
        <v>0</v>
      </c>
      <c r="N493" s="51">
        <f>IF(Table2[[#This Row],[Ship Mode]]=Introduction!$C$44,1,0)</f>
        <v>1</v>
      </c>
      <c r="O493" s="51">
        <f>IF(Table2[[#This Row],[Customer Segment]]=Introduction!$D$45,1,0)</f>
        <v>1</v>
      </c>
      <c r="P493" s="51">
        <f>IF(Table2[[#This Row],[Customer Segment]]=Introduction!$D$42,1,0)</f>
        <v>0</v>
      </c>
      <c r="Q493" s="51">
        <f>IF(Table2[[#This Row],[Customer Segment]]=Introduction!$D$44,1,0)</f>
        <v>0</v>
      </c>
      <c r="R493" s="41">
        <v>945.99</v>
      </c>
      <c r="S4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1150.4852349330406</v>
      </c>
    </row>
    <row r="494" spans="1:19" customFormat="1" x14ac:dyDescent="0.2">
      <c r="A494" s="1" t="s">
        <v>13</v>
      </c>
      <c r="B494" s="1" t="s">
        <v>14</v>
      </c>
      <c r="C494" s="1" t="s">
        <v>70</v>
      </c>
      <c r="D494" s="47">
        <v>0.1</v>
      </c>
      <c r="E494" s="47">
        <v>58.1</v>
      </c>
      <c r="F494" s="47">
        <v>1.49</v>
      </c>
      <c r="G494" s="47">
        <v>0.38</v>
      </c>
      <c r="H494" s="47">
        <v>113.6499</v>
      </c>
      <c r="I494" s="52">
        <f>IF(Table2[[#This Row],[Order Priority]]=Introduction!$B$42,1,0)</f>
        <v>0</v>
      </c>
      <c r="J494" s="52">
        <f>IF(Table2[[#This Row],[Order Priority]]=Introduction!$B$43,1,0)</f>
        <v>1</v>
      </c>
      <c r="K494" s="52">
        <f>IF(Table2[[#This Row],[Order Priority]]=Introduction!$B$44,1,0)</f>
        <v>0</v>
      </c>
      <c r="L494" s="52">
        <f>IF(Table2[[#This Row],[Order Priority]]=Introduction!$B$45,1,0)</f>
        <v>0</v>
      </c>
      <c r="M494" s="52">
        <f>IF(Table2[[#This Row],[Ship Mode]]=Introduction!$C$42,1,0)</f>
        <v>0</v>
      </c>
      <c r="N494" s="51">
        <f>IF(Table2[[#This Row],[Ship Mode]]=Introduction!$C$44,1,0)</f>
        <v>1</v>
      </c>
      <c r="O494" s="51">
        <f>IF(Table2[[#This Row],[Customer Segment]]=Introduction!$D$45,1,0)</f>
        <v>0</v>
      </c>
      <c r="P494" s="51">
        <f>IF(Table2[[#This Row],[Customer Segment]]=Introduction!$D$42,1,0)</f>
        <v>0</v>
      </c>
      <c r="Q494" s="51">
        <f>IF(Table2[[#This Row],[Customer Segment]]=Introduction!$D$44,1,0)</f>
        <v>0</v>
      </c>
      <c r="R494" s="44">
        <v>164.71</v>
      </c>
      <c r="S4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223.84829149473805</v>
      </c>
    </row>
    <row r="495" spans="1:19" customFormat="1" x14ac:dyDescent="0.2">
      <c r="A495" s="1" t="s">
        <v>13</v>
      </c>
      <c r="B495" s="1" t="s">
        <v>14</v>
      </c>
      <c r="C495" s="1" t="s">
        <v>70</v>
      </c>
      <c r="D495" s="49">
        <v>0.01</v>
      </c>
      <c r="E495" s="49">
        <v>80.48</v>
      </c>
      <c r="F495" s="49">
        <v>4.5</v>
      </c>
      <c r="G495" s="49">
        <v>0.55000000000000004</v>
      </c>
      <c r="H495" s="49">
        <v>-35.474400000000003</v>
      </c>
      <c r="I495" s="52">
        <f>IF(Table2[[#This Row],[Order Priority]]=Introduction!$B$42,1,0)</f>
        <v>0</v>
      </c>
      <c r="J495" s="52">
        <f>IF(Table2[[#This Row],[Order Priority]]=Introduction!$B$43,1,0)</f>
        <v>1</v>
      </c>
      <c r="K495" s="52">
        <f>IF(Table2[[#This Row],[Order Priority]]=Introduction!$B$44,1,0)</f>
        <v>0</v>
      </c>
      <c r="L495" s="52">
        <f>IF(Table2[[#This Row],[Order Priority]]=Introduction!$B$45,1,0)</f>
        <v>0</v>
      </c>
      <c r="M495" s="52">
        <f>IF(Table2[[#This Row],[Ship Mode]]=Introduction!$C$42,1,0)</f>
        <v>0</v>
      </c>
      <c r="N495" s="51">
        <f>IF(Table2[[#This Row],[Ship Mode]]=Introduction!$C$44,1,0)</f>
        <v>1</v>
      </c>
      <c r="O495" s="51">
        <f>IF(Table2[[#This Row],[Customer Segment]]=Introduction!$D$45,1,0)</f>
        <v>0</v>
      </c>
      <c r="P495" s="51">
        <f>IF(Table2[[#This Row],[Customer Segment]]=Introduction!$D$42,1,0)</f>
        <v>0</v>
      </c>
      <c r="Q495" s="51">
        <f>IF(Table2[[#This Row],[Customer Segment]]=Introduction!$D$44,1,0)</f>
        <v>0</v>
      </c>
      <c r="R495" s="41">
        <v>79.680000000000007</v>
      </c>
      <c r="S4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425.23282966459681</v>
      </c>
    </row>
    <row r="496" spans="1:19" customFormat="1" x14ac:dyDescent="0.2">
      <c r="A496" s="1" t="s">
        <v>13</v>
      </c>
      <c r="B496" s="1" t="s">
        <v>2</v>
      </c>
      <c r="C496" s="1" t="s">
        <v>3</v>
      </c>
      <c r="D496" s="47">
        <v>0.05</v>
      </c>
      <c r="E496" s="47">
        <v>120.98</v>
      </c>
      <c r="F496" s="47">
        <v>30</v>
      </c>
      <c r="G496" s="47">
        <v>0.64</v>
      </c>
      <c r="H496" s="47">
        <v>-78.759200000000007</v>
      </c>
      <c r="I496" s="52">
        <f>IF(Table2[[#This Row],[Order Priority]]=Introduction!$B$42,1,0)</f>
        <v>0</v>
      </c>
      <c r="J496" s="52">
        <f>IF(Table2[[#This Row],[Order Priority]]=Introduction!$B$43,1,0)</f>
        <v>1</v>
      </c>
      <c r="K496" s="52">
        <f>IF(Table2[[#This Row],[Order Priority]]=Introduction!$B$44,1,0)</f>
        <v>0</v>
      </c>
      <c r="L496" s="52">
        <f>IF(Table2[[#This Row],[Order Priority]]=Introduction!$B$45,1,0)</f>
        <v>0</v>
      </c>
      <c r="M496" s="52">
        <f>IF(Table2[[#This Row],[Ship Mode]]=Introduction!$C$42,1,0)</f>
        <v>1</v>
      </c>
      <c r="N496" s="51">
        <f>IF(Table2[[#This Row],[Ship Mode]]=Introduction!$C$44,1,0)</f>
        <v>0</v>
      </c>
      <c r="O496" s="51">
        <f>IF(Table2[[#This Row],[Customer Segment]]=Introduction!$D$45,1,0)</f>
        <v>1</v>
      </c>
      <c r="P496" s="51">
        <f>IF(Table2[[#This Row],[Customer Segment]]=Introduction!$D$42,1,0)</f>
        <v>0</v>
      </c>
      <c r="Q496" s="51">
        <f>IF(Table2[[#This Row],[Customer Segment]]=Introduction!$D$44,1,0)</f>
        <v>0</v>
      </c>
      <c r="R496" s="44">
        <v>251.06</v>
      </c>
      <c r="S4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1448.3737751765982</v>
      </c>
    </row>
    <row r="497" spans="1:19" customFormat="1" x14ac:dyDescent="0.2">
      <c r="A497" s="1" t="s">
        <v>23</v>
      </c>
      <c r="B497" s="1" t="s">
        <v>14</v>
      </c>
      <c r="C497" s="1" t="s">
        <v>3</v>
      </c>
      <c r="D497" s="49">
        <v>0.1</v>
      </c>
      <c r="E497" s="49">
        <v>7.31</v>
      </c>
      <c r="F497" s="49">
        <v>0.49</v>
      </c>
      <c r="G497" s="49">
        <v>0.38</v>
      </c>
      <c r="H497" s="49">
        <v>19.064699999999998</v>
      </c>
      <c r="I497" s="52">
        <f>IF(Table2[[#This Row],[Order Priority]]=Introduction!$B$42,1,0)</f>
        <v>0</v>
      </c>
      <c r="J497" s="52">
        <f>IF(Table2[[#This Row],[Order Priority]]=Introduction!$B$43,1,0)</f>
        <v>0</v>
      </c>
      <c r="K497" s="52">
        <f>IF(Table2[[#This Row],[Order Priority]]=Introduction!$B$44,1,0)</f>
        <v>1</v>
      </c>
      <c r="L497" s="52">
        <f>IF(Table2[[#This Row],[Order Priority]]=Introduction!$B$45,1,0)</f>
        <v>0</v>
      </c>
      <c r="M497" s="52">
        <f>IF(Table2[[#This Row],[Ship Mode]]=Introduction!$C$42,1,0)</f>
        <v>0</v>
      </c>
      <c r="N497" s="51">
        <f>IF(Table2[[#This Row],[Ship Mode]]=Introduction!$C$44,1,0)</f>
        <v>1</v>
      </c>
      <c r="O497" s="51">
        <f>IF(Table2[[#This Row],[Customer Segment]]=Introduction!$D$45,1,0)</f>
        <v>1</v>
      </c>
      <c r="P497" s="51">
        <f>IF(Table2[[#This Row],[Customer Segment]]=Introduction!$D$42,1,0)</f>
        <v>0</v>
      </c>
      <c r="Q497" s="51">
        <f>IF(Table2[[#This Row],[Customer Segment]]=Introduction!$D$44,1,0)</f>
        <v>0</v>
      </c>
      <c r="R497" s="41">
        <v>27.63</v>
      </c>
      <c r="S4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13.437469536150086</v>
      </c>
    </row>
    <row r="498" spans="1:19" customFormat="1" x14ac:dyDescent="0.2">
      <c r="A498" s="1" t="s">
        <v>23</v>
      </c>
      <c r="B498" s="1" t="s">
        <v>14</v>
      </c>
      <c r="C498" s="1" t="s">
        <v>3</v>
      </c>
      <c r="D498" s="47">
        <v>0.08</v>
      </c>
      <c r="E498" s="47">
        <v>6.7</v>
      </c>
      <c r="F498" s="47">
        <v>1.56</v>
      </c>
      <c r="G498" s="47">
        <v>0.52</v>
      </c>
      <c r="H498" s="47">
        <v>10.56</v>
      </c>
      <c r="I498" s="52">
        <f>IF(Table2[[#This Row],[Order Priority]]=Introduction!$B$42,1,0)</f>
        <v>0</v>
      </c>
      <c r="J498" s="52">
        <f>IF(Table2[[#This Row],[Order Priority]]=Introduction!$B$43,1,0)</f>
        <v>0</v>
      </c>
      <c r="K498" s="52">
        <f>IF(Table2[[#This Row],[Order Priority]]=Introduction!$B$44,1,0)</f>
        <v>1</v>
      </c>
      <c r="L498" s="52">
        <f>IF(Table2[[#This Row],[Order Priority]]=Introduction!$B$45,1,0)</f>
        <v>0</v>
      </c>
      <c r="M498" s="52">
        <f>IF(Table2[[#This Row],[Ship Mode]]=Introduction!$C$42,1,0)</f>
        <v>0</v>
      </c>
      <c r="N498" s="51">
        <f>IF(Table2[[#This Row],[Ship Mode]]=Introduction!$C$44,1,0)</f>
        <v>1</v>
      </c>
      <c r="O498" s="51">
        <f>IF(Table2[[#This Row],[Customer Segment]]=Introduction!$D$45,1,0)</f>
        <v>1</v>
      </c>
      <c r="P498" s="51">
        <f>IF(Table2[[#This Row],[Customer Segment]]=Introduction!$D$42,1,0)</f>
        <v>0</v>
      </c>
      <c r="Q498" s="51">
        <f>IF(Table2[[#This Row],[Customer Segment]]=Introduction!$D$44,1,0)</f>
        <v>0</v>
      </c>
      <c r="R498" s="44">
        <v>31.21</v>
      </c>
      <c r="S4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161.97381923631406</v>
      </c>
    </row>
    <row r="499" spans="1:19" customFormat="1" x14ac:dyDescent="0.2">
      <c r="A499" s="1" t="s">
        <v>92</v>
      </c>
      <c r="B499" s="1" t="s">
        <v>14</v>
      </c>
      <c r="C499" s="1" t="s">
        <v>15</v>
      </c>
      <c r="D499" s="49">
        <v>0</v>
      </c>
      <c r="E499" s="49">
        <v>55.99</v>
      </c>
      <c r="F499" s="49">
        <v>2.5</v>
      </c>
      <c r="G499" s="49">
        <v>0.83</v>
      </c>
      <c r="H499" s="49">
        <v>-121.05808</v>
      </c>
      <c r="I499" s="52">
        <f>IF(Table2[[#This Row],[Order Priority]]=Introduction!$B$42,1,0)</f>
        <v>0</v>
      </c>
      <c r="J499" s="52">
        <f>IF(Table2[[#This Row],[Order Priority]]=Introduction!$B$43,1,0)</f>
        <v>0</v>
      </c>
      <c r="K499" s="52">
        <f>IF(Table2[[#This Row],[Order Priority]]=Introduction!$B$44,1,0)</f>
        <v>0</v>
      </c>
      <c r="L499" s="52">
        <f>IF(Table2[[#This Row],[Order Priority]]=Introduction!$B$45,1,0)</f>
        <v>1</v>
      </c>
      <c r="M499" s="52">
        <f>IF(Table2[[#This Row],[Ship Mode]]=Introduction!$C$42,1,0)</f>
        <v>0</v>
      </c>
      <c r="N499" s="51">
        <f>IF(Table2[[#This Row],[Ship Mode]]=Introduction!$C$44,1,0)</f>
        <v>1</v>
      </c>
      <c r="O499" s="51">
        <f>IF(Table2[[#This Row],[Customer Segment]]=Introduction!$D$45,1,0)</f>
        <v>0</v>
      </c>
      <c r="P499" s="51">
        <f>IF(Table2[[#This Row],[Customer Segment]]=Introduction!$D$42,1,0)</f>
        <v>1</v>
      </c>
      <c r="Q499" s="51">
        <f>IF(Table2[[#This Row],[Customer Segment]]=Introduction!$D$44,1,0)</f>
        <v>0</v>
      </c>
      <c r="R499" s="41">
        <v>52.1</v>
      </c>
      <c r="S4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431.23848961731147</v>
      </c>
    </row>
    <row r="500" spans="1:19" customFormat="1" x14ac:dyDescent="0.2">
      <c r="A500" s="1" t="s">
        <v>92</v>
      </c>
      <c r="B500" s="1" t="s">
        <v>14</v>
      </c>
      <c r="C500" s="1" t="s">
        <v>47</v>
      </c>
      <c r="D500" s="47">
        <v>0.03</v>
      </c>
      <c r="E500" s="47">
        <v>12.53</v>
      </c>
      <c r="F500" s="47">
        <v>7.17</v>
      </c>
      <c r="G500" s="47">
        <v>0.38</v>
      </c>
      <c r="H500" s="47">
        <v>-20.320499999999999</v>
      </c>
      <c r="I500" s="52">
        <f>IF(Table2[[#This Row],[Order Priority]]=Introduction!$B$42,1,0)</f>
        <v>0</v>
      </c>
      <c r="J500" s="52">
        <f>IF(Table2[[#This Row],[Order Priority]]=Introduction!$B$43,1,0)</f>
        <v>0</v>
      </c>
      <c r="K500" s="52">
        <f>IF(Table2[[#This Row],[Order Priority]]=Introduction!$B$44,1,0)</f>
        <v>0</v>
      </c>
      <c r="L500" s="52">
        <f>IF(Table2[[#This Row],[Order Priority]]=Introduction!$B$45,1,0)</f>
        <v>1</v>
      </c>
      <c r="M500" s="52">
        <f>IF(Table2[[#This Row],[Ship Mode]]=Introduction!$C$42,1,0)</f>
        <v>0</v>
      </c>
      <c r="N500" s="51">
        <f>IF(Table2[[#This Row],[Ship Mode]]=Introduction!$C$44,1,0)</f>
        <v>1</v>
      </c>
      <c r="O500" s="51">
        <f>IF(Table2[[#This Row],[Customer Segment]]=Introduction!$D$45,1,0)</f>
        <v>0</v>
      </c>
      <c r="P500" s="51">
        <f>IF(Table2[[#This Row],[Customer Segment]]=Introduction!$D$42,1,0)</f>
        <v>0</v>
      </c>
      <c r="Q500" s="51">
        <f>IF(Table2[[#This Row],[Customer Segment]]=Introduction!$D$44,1,0)</f>
        <v>1</v>
      </c>
      <c r="R500" s="44">
        <v>19.32</v>
      </c>
      <c r="S5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192.82124427713524</v>
      </c>
    </row>
    <row r="501" spans="1:19" customFormat="1" x14ac:dyDescent="0.2">
      <c r="A501" s="1" t="s">
        <v>92</v>
      </c>
      <c r="B501" s="1" t="s">
        <v>14</v>
      </c>
      <c r="C501" s="1" t="s">
        <v>15</v>
      </c>
      <c r="D501" s="49">
        <v>0.05</v>
      </c>
      <c r="E501" s="49">
        <v>6.48</v>
      </c>
      <c r="F501" s="49">
        <v>8.19</v>
      </c>
      <c r="G501" s="49">
        <v>0.37</v>
      </c>
      <c r="H501" s="49">
        <v>-164.18</v>
      </c>
      <c r="I501" s="52">
        <f>IF(Table2[[#This Row],[Order Priority]]=Introduction!$B$42,1,0)</f>
        <v>0</v>
      </c>
      <c r="J501" s="52">
        <f>IF(Table2[[#This Row],[Order Priority]]=Introduction!$B$43,1,0)</f>
        <v>0</v>
      </c>
      <c r="K501" s="52">
        <f>IF(Table2[[#This Row],[Order Priority]]=Introduction!$B$44,1,0)</f>
        <v>0</v>
      </c>
      <c r="L501" s="52">
        <f>IF(Table2[[#This Row],[Order Priority]]=Introduction!$B$45,1,0)</f>
        <v>1</v>
      </c>
      <c r="M501" s="52">
        <f>IF(Table2[[#This Row],[Ship Mode]]=Introduction!$C$42,1,0)</f>
        <v>0</v>
      </c>
      <c r="N501" s="51">
        <f>IF(Table2[[#This Row],[Ship Mode]]=Introduction!$C$44,1,0)</f>
        <v>1</v>
      </c>
      <c r="O501" s="51">
        <f>IF(Table2[[#This Row],[Customer Segment]]=Introduction!$D$45,1,0)</f>
        <v>0</v>
      </c>
      <c r="P501" s="51">
        <f>IF(Table2[[#This Row],[Customer Segment]]=Introduction!$D$42,1,0)</f>
        <v>1</v>
      </c>
      <c r="Q501" s="51">
        <f>IF(Table2[[#This Row],[Customer Segment]]=Introduction!$D$44,1,0)</f>
        <v>0</v>
      </c>
      <c r="R501" s="41">
        <v>58.5</v>
      </c>
      <c r="S5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-26.161638967413502</v>
      </c>
    </row>
    <row r="502" spans="1:19" customFormat="1" x14ac:dyDescent="0.2">
      <c r="A502" s="1" t="s">
        <v>92</v>
      </c>
      <c r="B502" s="1" t="s">
        <v>14</v>
      </c>
      <c r="C502" s="1" t="s">
        <v>47</v>
      </c>
      <c r="D502" s="47">
        <v>0.06</v>
      </c>
      <c r="E502" s="47">
        <v>7.1</v>
      </c>
      <c r="F502" s="47">
        <v>6.05</v>
      </c>
      <c r="G502" s="47">
        <v>0.39</v>
      </c>
      <c r="H502" s="47">
        <v>-42.170499999999997</v>
      </c>
      <c r="I502" s="52">
        <f>IF(Table2[[#This Row],[Order Priority]]=Introduction!$B$42,1,0)</f>
        <v>0</v>
      </c>
      <c r="J502" s="52">
        <f>IF(Table2[[#This Row],[Order Priority]]=Introduction!$B$43,1,0)</f>
        <v>0</v>
      </c>
      <c r="K502" s="52">
        <f>IF(Table2[[#This Row],[Order Priority]]=Introduction!$B$44,1,0)</f>
        <v>0</v>
      </c>
      <c r="L502" s="52">
        <f>IF(Table2[[#This Row],[Order Priority]]=Introduction!$B$45,1,0)</f>
        <v>1</v>
      </c>
      <c r="M502" s="52">
        <f>IF(Table2[[#This Row],[Ship Mode]]=Introduction!$C$42,1,0)</f>
        <v>0</v>
      </c>
      <c r="N502" s="51">
        <f>IF(Table2[[#This Row],[Ship Mode]]=Introduction!$C$44,1,0)</f>
        <v>1</v>
      </c>
      <c r="O502" s="51">
        <f>IF(Table2[[#This Row],[Customer Segment]]=Introduction!$D$45,1,0)</f>
        <v>0</v>
      </c>
      <c r="P502" s="51">
        <f>IF(Table2[[#This Row],[Customer Segment]]=Introduction!$D$42,1,0)</f>
        <v>0</v>
      </c>
      <c r="Q502" s="51">
        <f>IF(Table2[[#This Row],[Customer Segment]]=Introduction!$D$44,1,0)</f>
        <v>1</v>
      </c>
      <c r="R502" s="44">
        <v>29.99</v>
      </c>
      <c r="S5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110.96374366128759</v>
      </c>
    </row>
    <row r="503" spans="1:19" customFormat="1" x14ac:dyDescent="0.2">
      <c r="A503" s="1" t="s">
        <v>46</v>
      </c>
      <c r="B503" s="1" t="s">
        <v>14</v>
      </c>
      <c r="C503" s="1" t="s">
        <v>47</v>
      </c>
      <c r="D503" s="49">
        <v>0.04</v>
      </c>
      <c r="E503" s="49">
        <v>150.97999999999999</v>
      </c>
      <c r="F503" s="49">
        <v>13.99</v>
      </c>
      <c r="G503" s="49">
        <v>0.38</v>
      </c>
      <c r="H503" s="49">
        <v>606.05460000000005</v>
      </c>
      <c r="I503" s="52">
        <f>IF(Table2[[#This Row],[Order Priority]]=Introduction!$B$42,1,0)</f>
        <v>0</v>
      </c>
      <c r="J503" s="52">
        <f>IF(Table2[[#This Row],[Order Priority]]=Introduction!$B$43,1,0)</f>
        <v>0</v>
      </c>
      <c r="K503" s="52">
        <f>IF(Table2[[#This Row],[Order Priority]]=Introduction!$B$44,1,0)</f>
        <v>0</v>
      </c>
      <c r="L503" s="52">
        <f>IF(Table2[[#This Row],[Order Priority]]=Introduction!$B$45,1,0)</f>
        <v>0</v>
      </c>
      <c r="M503" s="52">
        <f>IF(Table2[[#This Row],[Ship Mode]]=Introduction!$C$42,1,0)</f>
        <v>0</v>
      </c>
      <c r="N503" s="51">
        <f>IF(Table2[[#This Row],[Ship Mode]]=Introduction!$C$44,1,0)</f>
        <v>1</v>
      </c>
      <c r="O503" s="51">
        <f>IF(Table2[[#This Row],[Customer Segment]]=Introduction!$D$45,1,0)</f>
        <v>0</v>
      </c>
      <c r="P503" s="51">
        <f>IF(Table2[[#This Row],[Customer Segment]]=Introduction!$D$42,1,0)</f>
        <v>0</v>
      </c>
      <c r="Q503" s="51">
        <f>IF(Table2[[#This Row],[Customer Segment]]=Introduction!$D$44,1,0)</f>
        <v>1</v>
      </c>
      <c r="R503" s="41">
        <v>878.34</v>
      </c>
      <c r="S5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1638.1916579477538</v>
      </c>
    </row>
    <row r="504" spans="1:19" customFormat="1" x14ac:dyDescent="0.2">
      <c r="A504" s="1" t="s">
        <v>46</v>
      </c>
      <c r="B504" s="1" t="s">
        <v>14</v>
      </c>
      <c r="C504" s="1" t="s">
        <v>47</v>
      </c>
      <c r="D504" s="47">
        <v>0.04</v>
      </c>
      <c r="E504" s="47">
        <v>176.19</v>
      </c>
      <c r="F504" s="47">
        <v>11.87</v>
      </c>
      <c r="G504" s="47">
        <v>0.62</v>
      </c>
      <c r="H504" s="47">
        <v>320.10000000000002</v>
      </c>
      <c r="I504" s="52">
        <f>IF(Table2[[#This Row],[Order Priority]]=Introduction!$B$42,1,0)</f>
        <v>0</v>
      </c>
      <c r="J504" s="52">
        <f>IF(Table2[[#This Row],[Order Priority]]=Introduction!$B$43,1,0)</f>
        <v>0</v>
      </c>
      <c r="K504" s="52">
        <f>IF(Table2[[#This Row],[Order Priority]]=Introduction!$B$44,1,0)</f>
        <v>0</v>
      </c>
      <c r="L504" s="52">
        <f>IF(Table2[[#This Row],[Order Priority]]=Introduction!$B$45,1,0)</f>
        <v>0</v>
      </c>
      <c r="M504" s="52">
        <f>IF(Table2[[#This Row],[Ship Mode]]=Introduction!$C$42,1,0)</f>
        <v>0</v>
      </c>
      <c r="N504" s="51">
        <f>IF(Table2[[#This Row],[Ship Mode]]=Introduction!$C$44,1,0)</f>
        <v>1</v>
      </c>
      <c r="O504" s="51">
        <f>IF(Table2[[#This Row],[Customer Segment]]=Introduction!$D$45,1,0)</f>
        <v>0</v>
      </c>
      <c r="P504" s="51">
        <f>IF(Table2[[#This Row],[Customer Segment]]=Introduction!$D$42,1,0)</f>
        <v>0</v>
      </c>
      <c r="Q504" s="51">
        <f>IF(Table2[[#This Row],[Customer Segment]]=Introduction!$D$44,1,0)</f>
        <v>1</v>
      </c>
      <c r="R504" s="44">
        <v>676.57</v>
      </c>
      <c r="S5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1565.2428647972542</v>
      </c>
    </row>
    <row r="505" spans="1:19" customFormat="1" x14ac:dyDescent="0.2">
      <c r="A505" s="1" t="s">
        <v>1</v>
      </c>
      <c r="B505" s="1" t="s">
        <v>2</v>
      </c>
      <c r="C505" s="1" t="s">
        <v>47</v>
      </c>
      <c r="D505" s="49">
        <v>0.02</v>
      </c>
      <c r="E505" s="49">
        <v>120.98</v>
      </c>
      <c r="F505" s="49">
        <v>58.64</v>
      </c>
      <c r="G505" s="49">
        <v>0.75</v>
      </c>
      <c r="H505" s="49">
        <v>-1330.5</v>
      </c>
      <c r="I505" s="52">
        <f>IF(Table2[[#This Row],[Order Priority]]=Introduction!$B$42,1,0)</f>
        <v>1</v>
      </c>
      <c r="J505" s="52">
        <f>IF(Table2[[#This Row],[Order Priority]]=Introduction!$B$43,1,0)</f>
        <v>0</v>
      </c>
      <c r="K505" s="52">
        <f>IF(Table2[[#This Row],[Order Priority]]=Introduction!$B$44,1,0)</f>
        <v>0</v>
      </c>
      <c r="L505" s="52">
        <f>IF(Table2[[#This Row],[Order Priority]]=Introduction!$B$45,1,0)</f>
        <v>0</v>
      </c>
      <c r="M505" s="52">
        <f>IF(Table2[[#This Row],[Ship Mode]]=Introduction!$C$42,1,0)</f>
        <v>1</v>
      </c>
      <c r="N505" s="51">
        <f>IF(Table2[[#This Row],[Ship Mode]]=Introduction!$C$44,1,0)</f>
        <v>0</v>
      </c>
      <c r="O505" s="51">
        <f>IF(Table2[[#This Row],[Customer Segment]]=Introduction!$D$45,1,0)</f>
        <v>0</v>
      </c>
      <c r="P505" s="51">
        <f>IF(Table2[[#This Row],[Customer Segment]]=Introduction!$D$42,1,0)</f>
        <v>0</v>
      </c>
      <c r="Q505" s="51">
        <f>IF(Table2[[#This Row],[Customer Segment]]=Introduction!$D$44,1,0)</f>
        <v>1</v>
      </c>
      <c r="R505" s="41">
        <v>1370.99</v>
      </c>
      <c r="S5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1401.3806307947796</v>
      </c>
    </row>
    <row r="506" spans="1:19" customFormat="1" x14ac:dyDescent="0.2">
      <c r="A506" s="1" t="s">
        <v>1</v>
      </c>
      <c r="B506" s="1" t="s">
        <v>14</v>
      </c>
      <c r="C506" s="1" t="s">
        <v>47</v>
      </c>
      <c r="D506" s="47">
        <v>0.03</v>
      </c>
      <c r="E506" s="47">
        <v>194.3</v>
      </c>
      <c r="F506" s="47">
        <v>11.54</v>
      </c>
      <c r="G506" s="47">
        <v>0.59</v>
      </c>
      <c r="H506" s="47">
        <v>2861.01</v>
      </c>
      <c r="I506" s="52">
        <f>IF(Table2[[#This Row],[Order Priority]]=Introduction!$B$42,1,0)</f>
        <v>1</v>
      </c>
      <c r="J506" s="52">
        <f>IF(Table2[[#This Row],[Order Priority]]=Introduction!$B$43,1,0)</f>
        <v>0</v>
      </c>
      <c r="K506" s="52">
        <f>IF(Table2[[#This Row],[Order Priority]]=Introduction!$B$44,1,0)</f>
        <v>0</v>
      </c>
      <c r="L506" s="52">
        <f>IF(Table2[[#This Row],[Order Priority]]=Introduction!$B$45,1,0)</f>
        <v>0</v>
      </c>
      <c r="M506" s="52">
        <f>IF(Table2[[#This Row],[Ship Mode]]=Introduction!$C$42,1,0)</f>
        <v>0</v>
      </c>
      <c r="N506" s="51">
        <f>IF(Table2[[#This Row],[Ship Mode]]=Introduction!$C$44,1,0)</f>
        <v>1</v>
      </c>
      <c r="O506" s="51">
        <f>IF(Table2[[#This Row],[Customer Segment]]=Introduction!$D$45,1,0)</f>
        <v>0</v>
      </c>
      <c r="P506" s="51">
        <f>IF(Table2[[#This Row],[Customer Segment]]=Introduction!$D$42,1,0)</f>
        <v>0</v>
      </c>
      <c r="Q506" s="51">
        <f>IF(Table2[[#This Row],[Customer Segment]]=Introduction!$D$44,1,0)</f>
        <v>1</v>
      </c>
      <c r="R506" s="44">
        <v>8549.0400000000009</v>
      </c>
      <c r="S5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4285.4757732524631</v>
      </c>
    </row>
    <row r="507" spans="1:19" customFormat="1" x14ac:dyDescent="0.2">
      <c r="A507" s="1" t="s">
        <v>1</v>
      </c>
      <c r="B507" s="1" t="s">
        <v>14</v>
      </c>
      <c r="C507" s="1" t="s">
        <v>47</v>
      </c>
      <c r="D507" s="49">
        <v>0.03</v>
      </c>
      <c r="E507" s="49">
        <v>194.3</v>
      </c>
      <c r="F507" s="49">
        <v>11.54</v>
      </c>
      <c r="G507" s="49">
        <v>0.59</v>
      </c>
      <c r="H507" s="49">
        <v>1544.9306999999999</v>
      </c>
      <c r="I507" s="52">
        <f>IF(Table2[[#This Row],[Order Priority]]=Introduction!$B$42,1,0)</f>
        <v>1</v>
      </c>
      <c r="J507" s="52">
        <f>IF(Table2[[#This Row],[Order Priority]]=Introduction!$B$43,1,0)</f>
        <v>0</v>
      </c>
      <c r="K507" s="52">
        <f>IF(Table2[[#This Row],[Order Priority]]=Introduction!$B$44,1,0)</f>
        <v>0</v>
      </c>
      <c r="L507" s="52">
        <f>IF(Table2[[#This Row],[Order Priority]]=Introduction!$B$45,1,0)</f>
        <v>0</v>
      </c>
      <c r="M507" s="52">
        <f>IF(Table2[[#This Row],[Ship Mode]]=Introduction!$C$42,1,0)</f>
        <v>0</v>
      </c>
      <c r="N507" s="51">
        <f>IF(Table2[[#This Row],[Ship Mode]]=Introduction!$C$44,1,0)</f>
        <v>1</v>
      </c>
      <c r="O507" s="51">
        <f>IF(Table2[[#This Row],[Customer Segment]]=Introduction!$D$45,1,0)</f>
        <v>0</v>
      </c>
      <c r="P507" s="51">
        <f>IF(Table2[[#This Row],[Customer Segment]]=Introduction!$D$42,1,0)</f>
        <v>0</v>
      </c>
      <c r="Q507" s="51">
        <f>IF(Table2[[#This Row],[Customer Segment]]=Introduction!$D$44,1,0)</f>
        <v>1</v>
      </c>
      <c r="R507" s="41">
        <v>2239.0300000000002</v>
      </c>
      <c r="S5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2937.7767173574871</v>
      </c>
    </row>
    <row r="508" spans="1:19" customFormat="1" x14ac:dyDescent="0.2">
      <c r="A508" s="1" t="s">
        <v>13</v>
      </c>
      <c r="B508" s="1" t="s">
        <v>2</v>
      </c>
      <c r="C508" s="1" t="s">
        <v>15</v>
      </c>
      <c r="D508" s="47">
        <v>0.03</v>
      </c>
      <c r="E508" s="47">
        <v>124.49</v>
      </c>
      <c r="F508" s="47">
        <v>51.94</v>
      </c>
      <c r="G508" s="47">
        <v>0.63</v>
      </c>
      <c r="H508" s="47">
        <v>-4.0179999999999998</v>
      </c>
      <c r="I508" s="52">
        <f>IF(Table2[[#This Row],[Order Priority]]=Introduction!$B$42,1,0)</f>
        <v>0</v>
      </c>
      <c r="J508" s="52">
        <f>IF(Table2[[#This Row],[Order Priority]]=Introduction!$B$43,1,0)</f>
        <v>1</v>
      </c>
      <c r="K508" s="52">
        <f>IF(Table2[[#This Row],[Order Priority]]=Introduction!$B$44,1,0)</f>
        <v>0</v>
      </c>
      <c r="L508" s="52">
        <f>IF(Table2[[#This Row],[Order Priority]]=Introduction!$B$45,1,0)</f>
        <v>0</v>
      </c>
      <c r="M508" s="52">
        <f>IF(Table2[[#This Row],[Ship Mode]]=Introduction!$C$42,1,0)</f>
        <v>1</v>
      </c>
      <c r="N508" s="51">
        <f>IF(Table2[[#This Row],[Ship Mode]]=Introduction!$C$44,1,0)</f>
        <v>0</v>
      </c>
      <c r="O508" s="51">
        <f>IF(Table2[[#This Row],[Customer Segment]]=Introduction!$D$45,1,0)</f>
        <v>0</v>
      </c>
      <c r="P508" s="51">
        <f>IF(Table2[[#This Row],[Customer Segment]]=Introduction!$D$42,1,0)</f>
        <v>1</v>
      </c>
      <c r="Q508" s="51">
        <f>IF(Table2[[#This Row],[Customer Segment]]=Introduction!$D$44,1,0)</f>
        <v>0</v>
      </c>
      <c r="R508" s="44">
        <v>894.88</v>
      </c>
      <c r="S5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2127.3211589428465</v>
      </c>
    </row>
    <row r="509" spans="1:19" customFormat="1" x14ac:dyDescent="0.2">
      <c r="A509" s="1" t="s">
        <v>13</v>
      </c>
      <c r="B509" s="1" t="s">
        <v>2</v>
      </c>
      <c r="C509" s="1" t="s">
        <v>47</v>
      </c>
      <c r="D509" s="49">
        <v>0.05</v>
      </c>
      <c r="E509" s="49">
        <v>80.97</v>
      </c>
      <c r="F509" s="49">
        <v>30.06</v>
      </c>
      <c r="G509" s="49">
        <v>0.4</v>
      </c>
      <c r="H509" s="49">
        <v>565.17999999999995</v>
      </c>
      <c r="I509" s="52">
        <f>IF(Table2[[#This Row],[Order Priority]]=Introduction!$B$42,1,0)</f>
        <v>0</v>
      </c>
      <c r="J509" s="52">
        <f>IF(Table2[[#This Row],[Order Priority]]=Introduction!$B$43,1,0)</f>
        <v>1</v>
      </c>
      <c r="K509" s="52">
        <f>IF(Table2[[#This Row],[Order Priority]]=Introduction!$B$44,1,0)</f>
        <v>0</v>
      </c>
      <c r="L509" s="52">
        <f>IF(Table2[[#This Row],[Order Priority]]=Introduction!$B$45,1,0)</f>
        <v>0</v>
      </c>
      <c r="M509" s="52">
        <f>IF(Table2[[#This Row],[Ship Mode]]=Introduction!$C$42,1,0)</f>
        <v>1</v>
      </c>
      <c r="N509" s="51">
        <f>IF(Table2[[#This Row],[Ship Mode]]=Introduction!$C$44,1,0)</f>
        <v>0</v>
      </c>
      <c r="O509" s="51">
        <f>IF(Table2[[#This Row],[Customer Segment]]=Introduction!$D$45,1,0)</f>
        <v>0</v>
      </c>
      <c r="P509" s="51">
        <f>IF(Table2[[#This Row],[Customer Segment]]=Introduction!$D$42,1,0)</f>
        <v>0</v>
      </c>
      <c r="Q509" s="51">
        <f>IF(Table2[[#This Row],[Customer Segment]]=Introduction!$D$44,1,0)</f>
        <v>1</v>
      </c>
      <c r="R509" s="41">
        <v>904.25</v>
      </c>
      <c r="S5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1824.0756703754776</v>
      </c>
    </row>
    <row r="510" spans="1:19" customFormat="1" x14ac:dyDescent="0.2">
      <c r="A510" s="1" t="s">
        <v>13</v>
      </c>
      <c r="B510" s="1" t="s">
        <v>14</v>
      </c>
      <c r="C510" s="1" t="s">
        <v>47</v>
      </c>
      <c r="D510" s="47">
        <v>0</v>
      </c>
      <c r="E510" s="47">
        <v>6.48</v>
      </c>
      <c r="F510" s="47">
        <v>10.050000000000001</v>
      </c>
      <c r="G510" s="47">
        <v>0.37</v>
      </c>
      <c r="H510" s="47">
        <v>-38.72</v>
      </c>
      <c r="I510" s="52">
        <f>IF(Table2[[#This Row],[Order Priority]]=Introduction!$B$42,1,0)</f>
        <v>0</v>
      </c>
      <c r="J510" s="52">
        <f>IF(Table2[[#This Row],[Order Priority]]=Introduction!$B$43,1,0)</f>
        <v>1</v>
      </c>
      <c r="K510" s="52">
        <f>IF(Table2[[#This Row],[Order Priority]]=Introduction!$B$44,1,0)</f>
        <v>0</v>
      </c>
      <c r="L510" s="52">
        <f>IF(Table2[[#This Row],[Order Priority]]=Introduction!$B$45,1,0)</f>
        <v>0</v>
      </c>
      <c r="M510" s="52">
        <f>IF(Table2[[#This Row],[Ship Mode]]=Introduction!$C$42,1,0)</f>
        <v>0</v>
      </c>
      <c r="N510" s="51">
        <f>IF(Table2[[#This Row],[Ship Mode]]=Introduction!$C$44,1,0)</f>
        <v>1</v>
      </c>
      <c r="O510" s="51">
        <f>IF(Table2[[#This Row],[Customer Segment]]=Introduction!$D$45,1,0)</f>
        <v>0</v>
      </c>
      <c r="P510" s="51">
        <f>IF(Table2[[#This Row],[Customer Segment]]=Introduction!$D$42,1,0)</f>
        <v>0</v>
      </c>
      <c r="Q510" s="51">
        <f>IF(Table2[[#This Row],[Customer Segment]]=Introduction!$D$44,1,0)</f>
        <v>1</v>
      </c>
      <c r="R510" s="44">
        <v>16.309999999999999</v>
      </c>
      <c r="S5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230.88703322563686</v>
      </c>
    </row>
    <row r="511" spans="1:19" customFormat="1" x14ac:dyDescent="0.2">
      <c r="A511" s="1" t="s">
        <v>92</v>
      </c>
      <c r="B511" s="1" t="s">
        <v>14</v>
      </c>
      <c r="C511" s="1" t="s">
        <v>70</v>
      </c>
      <c r="D511" s="49">
        <v>7.0000000000000007E-2</v>
      </c>
      <c r="E511" s="49">
        <v>5.98</v>
      </c>
      <c r="F511" s="49">
        <v>5.46</v>
      </c>
      <c r="G511" s="49">
        <v>0.36</v>
      </c>
      <c r="H511" s="49">
        <v>46.65</v>
      </c>
      <c r="I511" s="52">
        <f>IF(Table2[[#This Row],[Order Priority]]=Introduction!$B$42,1,0)</f>
        <v>0</v>
      </c>
      <c r="J511" s="52">
        <f>IF(Table2[[#This Row],[Order Priority]]=Introduction!$B$43,1,0)</f>
        <v>0</v>
      </c>
      <c r="K511" s="52">
        <f>IF(Table2[[#This Row],[Order Priority]]=Introduction!$B$44,1,0)</f>
        <v>0</v>
      </c>
      <c r="L511" s="52">
        <f>IF(Table2[[#This Row],[Order Priority]]=Introduction!$B$45,1,0)</f>
        <v>1</v>
      </c>
      <c r="M511" s="52">
        <f>IF(Table2[[#This Row],[Ship Mode]]=Introduction!$C$42,1,0)</f>
        <v>0</v>
      </c>
      <c r="N511" s="51">
        <f>IF(Table2[[#This Row],[Ship Mode]]=Introduction!$C$44,1,0)</f>
        <v>1</v>
      </c>
      <c r="O511" s="51">
        <f>IF(Table2[[#This Row],[Customer Segment]]=Introduction!$D$45,1,0)</f>
        <v>0</v>
      </c>
      <c r="P511" s="51">
        <f>IF(Table2[[#This Row],[Customer Segment]]=Introduction!$D$42,1,0)</f>
        <v>0</v>
      </c>
      <c r="Q511" s="51">
        <f>IF(Table2[[#This Row],[Customer Segment]]=Introduction!$D$44,1,0)</f>
        <v>0</v>
      </c>
      <c r="R511" s="41">
        <v>32.76</v>
      </c>
      <c r="S5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120.11882801974068</v>
      </c>
    </row>
    <row r="512" spans="1:19" customFormat="1" x14ac:dyDescent="0.2">
      <c r="A512" s="1" t="s">
        <v>92</v>
      </c>
      <c r="B512" s="1" t="s">
        <v>14</v>
      </c>
      <c r="C512" s="1" t="s">
        <v>70</v>
      </c>
      <c r="D512" s="47">
        <v>0.1</v>
      </c>
      <c r="E512" s="47">
        <v>7.28</v>
      </c>
      <c r="F512" s="47">
        <v>5.47</v>
      </c>
      <c r="G512" s="47">
        <v>0.35</v>
      </c>
      <c r="H512" s="47">
        <v>167.334</v>
      </c>
      <c r="I512" s="52">
        <f>IF(Table2[[#This Row],[Order Priority]]=Introduction!$B$42,1,0)</f>
        <v>0</v>
      </c>
      <c r="J512" s="52">
        <f>IF(Table2[[#This Row],[Order Priority]]=Introduction!$B$43,1,0)</f>
        <v>0</v>
      </c>
      <c r="K512" s="52">
        <f>IF(Table2[[#This Row],[Order Priority]]=Introduction!$B$44,1,0)</f>
        <v>0</v>
      </c>
      <c r="L512" s="52">
        <f>IF(Table2[[#This Row],[Order Priority]]=Introduction!$B$45,1,0)</f>
        <v>1</v>
      </c>
      <c r="M512" s="52">
        <f>IF(Table2[[#This Row],[Ship Mode]]=Introduction!$C$42,1,0)</f>
        <v>0</v>
      </c>
      <c r="N512" s="51">
        <f>IF(Table2[[#This Row],[Ship Mode]]=Introduction!$C$44,1,0)</f>
        <v>1</v>
      </c>
      <c r="O512" s="51">
        <f>IF(Table2[[#This Row],[Customer Segment]]=Introduction!$D$45,1,0)</f>
        <v>0</v>
      </c>
      <c r="P512" s="51">
        <f>IF(Table2[[#This Row],[Customer Segment]]=Introduction!$D$42,1,0)</f>
        <v>0</v>
      </c>
      <c r="Q512" s="51">
        <f>IF(Table2[[#This Row],[Customer Segment]]=Introduction!$D$44,1,0)</f>
        <v>0</v>
      </c>
      <c r="R512" s="44">
        <v>83.14</v>
      </c>
      <c r="S5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219.91486415589557</v>
      </c>
    </row>
    <row r="513" spans="1:19" customFormat="1" x14ac:dyDescent="0.2">
      <c r="A513" s="1" t="s">
        <v>1</v>
      </c>
      <c r="B513" s="1" t="s">
        <v>14</v>
      </c>
      <c r="C513" s="1" t="s">
        <v>47</v>
      </c>
      <c r="D513" s="49">
        <v>0.05</v>
      </c>
      <c r="E513" s="49">
        <v>16.98</v>
      </c>
      <c r="F513" s="49">
        <v>7.78</v>
      </c>
      <c r="G513" s="49">
        <v>0.56999999999999995</v>
      </c>
      <c r="H513" s="49">
        <v>-47.28</v>
      </c>
      <c r="I513" s="52">
        <f>IF(Table2[[#This Row],[Order Priority]]=Introduction!$B$42,1,0)</f>
        <v>1</v>
      </c>
      <c r="J513" s="52">
        <f>IF(Table2[[#This Row],[Order Priority]]=Introduction!$B$43,1,0)</f>
        <v>0</v>
      </c>
      <c r="K513" s="52">
        <f>IF(Table2[[#This Row],[Order Priority]]=Introduction!$B$44,1,0)</f>
        <v>0</v>
      </c>
      <c r="L513" s="52">
        <f>IF(Table2[[#This Row],[Order Priority]]=Introduction!$B$45,1,0)</f>
        <v>0</v>
      </c>
      <c r="M513" s="52">
        <f>IF(Table2[[#This Row],[Ship Mode]]=Introduction!$C$42,1,0)</f>
        <v>0</v>
      </c>
      <c r="N513" s="51">
        <f>IF(Table2[[#This Row],[Ship Mode]]=Introduction!$C$44,1,0)</f>
        <v>1</v>
      </c>
      <c r="O513" s="51">
        <f>IF(Table2[[#This Row],[Customer Segment]]=Introduction!$D$45,1,0)</f>
        <v>0</v>
      </c>
      <c r="P513" s="51">
        <f>IF(Table2[[#This Row],[Customer Segment]]=Introduction!$D$42,1,0)</f>
        <v>0</v>
      </c>
      <c r="Q513" s="51">
        <f>IF(Table2[[#This Row],[Customer Segment]]=Introduction!$D$44,1,0)</f>
        <v>1</v>
      </c>
      <c r="R513" s="41">
        <v>761.67</v>
      </c>
      <c r="S5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617.97291496405353</v>
      </c>
    </row>
    <row r="514" spans="1:19" customFormat="1" x14ac:dyDescent="0.2">
      <c r="A514" s="1" t="s">
        <v>1</v>
      </c>
      <c r="B514" s="1" t="s">
        <v>14</v>
      </c>
      <c r="C514" s="1" t="s">
        <v>47</v>
      </c>
      <c r="D514" s="47">
        <v>0.03</v>
      </c>
      <c r="E514" s="47">
        <v>115.99</v>
      </c>
      <c r="F514" s="47">
        <v>4.2300000000000004</v>
      </c>
      <c r="G514" s="47">
        <v>0.56000000000000005</v>
      </c>
      <c r="H514" s="47">
        <v>722.24099999999999</v>
      </c>
      <c r="I514" s="52">
        <f>IF(Table2[[#This Row],[Order Priority]]=Introduction!$B$42,1,0)</f>
        <v>1</v>
      </c>
      <c r="J514" s="52">
        <f>IF(Table2[[#This Row],[Order Priority]]=Introduction!$B$43,1,0)</f>
        <v>0</v>
      </c>
      <c r="K514" s="52">
        <f>IF(Table2[[#This Row],[Order Priority]]=Introduction!$B$44,1,0)</f>
        <v>0</v>
      </c>
      <c r="L514" s="52">
        <f>IF(Table2[[#This Row],[Order Priority]]=Introduction!$B$45,1,0)</f>
        <v>0</v>
      </c>
      <c r="M514" s="52">
        <f>IF(Table2[[#This Row],[Ship Mode]]=Introduction!$C$42,1,0)</f>
        <v>0</v>
      </c>
      <c r="N514" s="51">
        <f>IF(Table2[[#This Row],[Ship Mode]]=Introduction!$C$44,1,0)</f>
        <v>1</v>
      </c>
      <c r="O514" s="51">
        <f>IF(Table2[[#This Row],[Customer Segment]]=Introduction!$D$45,1,0)</f>
        <v>0</v>
      </c>
      <c r="P514" s="51">
        <f>IF(Table2[[#This Row],[Customer Segment]]=Introduction!$D$42,1,0)</f>
        <v>0</v>
      </c>
      <c r="Q514" s="51">
        <f>IF(Table2[[#This Row],[Customer Segment]]=Introduction!$D$44,1,0)</f>
        <v>1</v>
      </c>
      <c r="R514" s="44">
        <v>5014.07</v>
      </c>
      <c r="S5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1622.9831934029353</v>
      </c>
    </row>
    <row r="515" spans="1:19" customFormat="1" x14ac:dyDescent="0.2">
      <c r="A515" s="1" t="s">
        <v>1</v>
      </c>
      <c r="B515" s="1" t="s">
        <v>14</v>
      </c>
      <c r="C515" s="1" t="s">
        <v>47</v>
      </c>
      <c r="D515" s="49">
        <v>0.05</v>
      </c>
      <c r="E515" s="49">
        <v>16.98</v>
      </c>
      <c r="F515" s="49">
        <v>7.78</v>
      </c>
      <c r="G515" s="49">
        <v>0.56999999999999995</v>
      </c>
      <c r="H515" s="49">
        <v>-161</v>
      </c>
      <c r="I515" s="52">
        <f>IF(Table2[[#This Row],[Order Priority]]=Introduction!$B$42,1,0)</f>
        <v>1</v>
      </c>
      <c r="J515" s="52">
        <f>IF(Table2[[#This Row],[Order Priority]]=Introduction!$B$43,1,0)</f>
        <v>0</v>
      </c>
      <c r="K515" s="52">
        <f>IF(Table2[[#This Row],[Order Priority]]=Introduction!$B$44,1,0)</f>
        <v>0</v>
      </c>
      <c r="L515" s="52">
        <f>IF(Table2[[#This Row],[Order Priority]]=Introduction!$B$45,1,0)</f>
        <v>0</v>
      </c>
      <c r="M515" s="52">
        <f>IF(Table2[[#This Row],[Ship Mode]]=Introduction!$C$42,1,0)</f>
        <v>0</v>
      </c>
      <c r="N515" s="51">
        <f>IF(Table2[[#This Row],[Ship Mode]]=Introduction!$C$44,1,0)</f>
        <v>1</v>
      </c>
      <c r="O515" s="51">
        <f>IF(Table2[[#This Row],[Customer Segment]]=Introduction!$D$45,1,0)</f>
        <v>0</v>
      </c>
      <c r="P515" s="51">
        <f>IF(Table2[[#This Row],[Customer Segment]]=Introduction!$D$42,1,0)</f>
        <v>0</v>
      </c>
      <c r="Q515" s="51">
        <f>IF(Table2[[#This Row],[Customer Segment]]=Introduction!$D$44,1,0)</f>
        <v>1</v>
      </c>
      <c r="R515" s="41">
        <v>186.19</v>
      </c>
      <c r="S5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501.52070981473122</v>
      </c>
    </row>
    <row r="516" spans="1:19" customFormat="1" x14ac:dyDescent="0.2">
      <c r="A516" s="1" t="s">
        <v>1</v>
      </c>
      <c r="B516" s="1" t="s">
        <v>14</v>
      </c>
      <c r="C516" s="1" t="s">
        <v>47</v>
      </c>
      <c r="D516" s="47">
        <v>0.03</v>
      </c>
      <c r="E516" s="47">
        <v>115.99</v>
      </c>
      <c r="F516" s="47">
        <v>4.2300000000000004</v>
      </c>
      <c r="G516" s="47">
        <v>0.56000000000000005</v>
      </c>
      <c r="H516" s="47">
        <v>848.3646</v>
      </c>
      <c r="I516" s="52">
        <f>IF(Table2[[#This Row],[Order Priority]]=Introduction!$B$42,1,0)</f>
        <v>1</v>
      </c>
      <c r="J516" s="52">
        <f>IF(Table2[[#This Row],[Order Priority]]=Introduction!$B$43,1,0)</f>
        <v>0</v>
      </c>
      <c r="K516" s="52">
        <f>IF(Table2[[#This Row],[Order Priority]]=Introduction!$B$44,1,0)</f>
        <v>0</v>
      </c>
      <c r="L516" s="52">
        <f>IF(Table2[[#This Row],[Order Priority]]=Introduction!$B$45,1,0)</f>
        <v>0</v>
      </c>
      <c r="M516" s="52">
        <f>IF(Table2[[#This Row],[Ship Mode]]=Introduction!$C$42,1,0)</f>
        <v>0</v>
      </c>
      <c r="N516" s="51">
        <f>IF(Table2[[#This Row],[Ship Mode]]=Introduction!$C$44,1,0)</f>
        <v>1</v>
      </c>
      <c r="O516" s="51">
        <f>IF(Table2[[#This Row],[Customer Segment]]=Introduction!$D$45,1,0)</f>
        <v>0</v>
      </c>
      <c r="P516" s="51">
        <f>IF(Table2[[#This Row],[Customer Segment]]=Introduction!$D$42,1,0)</f>
        <v>0</v>
      </c>
      <c r="Q516" s="51">
        <f>IF(Table2[[#This Row],[Customer Segment]]=Introduction!$D$44,1,0)</f>
        <v>1</v>
      </c>
      <c r="R516" s="44">
        <v>1227.94</v>
      </c>
      <c r="S5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1752.1370040023994</v>
      </c>
    </row>
    <row r="517" spans="1:19" customFormat="1" x14ac:dyDescent="0.2">
      <c r="A517" s="1" t="s">
        <v>1</v>
      </c>
      <c r="B517" s="1" t="s">
        <v>14</v>
      </c>
      <c r="C517" s="1" t="s">
        <v>47</v>
      </c>
      <c r="D517" s="49">
        <v>0.05</v>
      </c>
      <c r="E517" s="49">
        <v>2.08</v>
      </c>
      <c r="F517" s="49">
        <v>2.56</v>
      </c>
      <c r="G517" s="49">
        <v>0.55000000000000004</v>
      </c>
      <c r="H517" s="49">
        <v>-1045.0160000000001</v>
      </c>
      <c r="I517" s="52">
        <f>IF(Table2[[#This Row],[Order Priority]]=Introduction!$B$42,1,0)</f>
        <v>1</v>
      </c>
      <c r="J517" s="52">
        <f>IF(Table2[[#This Row],[Order Priority]]=Introduction!$B$43,1,0)</f>
        <v>0</v>
      </c>
      <c r="K517" s="52">
        <f>IF(Table2[[#This Row],[Order Priority]]=Introduction!$B$44,1,0)</f>
        <v>0</v>
      </c>
      <c r="L517" s="52">
        <f>IF(Table2[[#This Row],[Order Priority]]=Introduction!$B$45,1,0)</f>
        <v>0</v>
      </c>
      <c r="M517" s="52">
        <f>IF(Table2[[#This Row],[Ship Mode]]=Introduction!$C$42,1,0)</f>
        <v>0</v>
      </c>
      <c r="N517" s="51">
        <f>IF(Table2[[#This Row],[Ship Mode]]=Introduction!$C$44,1,0)</f>
        <v>1</v>
      </c>
      <c r="O517" s="51">
        <f>IF(Table2[[#This Row],[Customer Segment]]=Introduction!$D$45,1,0)</f>
        <v>0</v>
      </c>
      <c r="P517" s="51">
        <f>IF(Table2[[#This Row],[Customer Segment]]=Introduction!$D$42,1,0)</f>
        <v>0</v>
      </c>
      <c r="Q517" s="51">
        <f>IF(Table2[[#This Row],[Customer Segment]]=Introduction!$D$44,1,0)</f>
        <v>1</v>
      </c>
      <c r="R517" s="41">
        <v>40.93</v>
      </c>
      <c r="S5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-611.31978821076768</v>
      </c>
    </row>
    <row r="518" spans="1:19" customFormat="1" x14ac:dyDescent="0.2">
      <c r="A518" s="1" t="s">
        <v>1</v>
      </c>
      <c r="B518" s="1" t="s">
        <v>2</v>
      </c>
      <c r="C518" s="1" t="s">
        <v>47</v>
      </c>
      <c r="D518" s="47">
        <v>0.09</v>
      </c>
      <c r="E518" s="47">
        <v>348.21</v>
      </c>
      <c r="F518" s="47">
        <v>40.19</v>
      </c>
      <c r="G518" s="47">
        <v>0.62</v>
      </c>
      <c r="H518" s="47">
        <v>-93.85</v>
      </c>
      <c r="I518" s="52">
        <f>IF(Table2[[#This Row],[Order Priority]]=Introduction!$B$42,1,0)</f>
        <v>1</v>
      </c>
      <c r="J518" s="52">
        <f>IF(Table2[[#This Row],[Order Priority]]=Introduction!$B$43,1,0)</f>
        <v>0</v>
      </c>
      <c r="K518" s="52">
        <f>IF(Table2[[#This Row],[Order Priority]]=Introduction!$B$44,1,0)</f>
        <v>0</v>
      </c>
      <c r="L518" s="52">
        <f>IF(Table2[[#This Row],[Order Priority]]=Introduction!$B$45,1,0)</f>
        <v>0</v>
      </c>
      <c r="M518" s="52">
        <f>IF(Table2[[#This Row],[Ship Mode]]=Introduction!$C$42,1,0)</f>
        <v>1</v>
      </c>
      <c r="N518" s="51">
        <f>IF(Table2[[#This Row],[Ship Mode]]=Introduction!$C$44,1,0)</f>
        <v>0</v>
      </c>
      <c r="O518" s="51">
        <f>IF(Table2[[#This Row],[Customer Segment]]=Introduction!$D$45,1,0)</f>
        <v>0</v>
      </c>
      <c r="P518" s="51">
        <f>IF(Table2[[#This Row],[Customer Segment]]=Introduction!$D$42,1,0)</f>
        <v>0</v>
      </c>
      <c r="Q518" s="51">
        <f>IF(Table2[[#This Row],[Customer Segment]]=Introduction!$D$44,1,0)</f>
        <v>1</v>
      </c>
      <c r="R518" s="44">
        <v>662.8</v>
      </c>
      <c r="S5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19" spans="1:19" customFormat="1" x14ac:dyDescent="0.2">
      <c r="A519" s="1" t="s">
        <v>1</v>
      </c>
      <c r="B519" s="1" t="s">
        <v>2</v>
      </c>
      <c r="C519" s="1" t="s">
        <v>47</v>
      </c>
      <c r="D519" s="49">
        <v>0.09</v>
      </c>
      <c r="E519" s="49">
        <v>348.21</v>
      </c>
      <c r="F519" s="49">
        <v>40.19</v>
      </c>
      <c r="G519" s="49">
        <v>0.62</v>
      </c>
      <c r="H519" s="49">
        <v>-93.85</v>
      </c>
      <c r="I519" s="52">
        <f>IF(Table2[[#This Row],[Order Priority]]=Introduction!$B$42,1,0)</f>
        <v>1</v>
      </c>
      <c r="J519" s="52">
        <f>IF(Table2[[#This Row],[Order Priority]]=Introduction!$B$43,1,0)</f>
        <v>0</v>
      </c>
      <c r="K519" s="52">
        <f>IF(Table2[[#This Row],[Order Priority]]=Introduction!$B$44,1,0)</f>
        <v>0</v>
      </c>
      <c r="L519" s="52">
        <f>IF(Table2[[#This Row],[Order Priority]]=Introduction!$B$45,1,0)</f>
        <v>0</v>
      </c>
      <c r="M519" s="52">
        <f>IF(Table2[[#This Row],[Ship Mode]]=Introduction!$C$42,1,0)</f>
        <v>1</v>
      </c>
      <c r="N519" s="51">
        <f>IF(Table2[[#This Row],[Ship Mode]]=Introduction!$C$44,1,0)</f>
        <v>0</v>
      </c>
      <c r="O519" s="51">
        <f>IF(Table2[[#This Row],[Customer Segment]]=Introduction!$D$45,1,0)</f>
        <v>0</v>
      </c>
      <c r="P519" s="51">
        <f>IF(Table2[[#This Row],[Customer Segment]]=Introduction!$D$42,1,0)</f>
        <v>0</v>
      </c>
      <c r="Q519" s="51">
        <f>IF(Table2[[#This Row],[Customer Segment]]=Introduction!$D$44,1,0)</f>
        <v>1</v>
      </c>
      <c r="R519" s="41">
        <v>2651.21</v>
      </c>
      <c r="S5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2715.4349891015022</v>
      </c>
    </row>
    <row r="520" spans="1:19" customFormat="1" x14ac:dyDescent="0.2">
      <c r="A520" s="1" t="s">
        <v>1</v>
      </c>
      <c r="B520" s="1" t="s">
        <v>14</v>
      </c>
      <c r="C520" s="1" t="s">
        <v>15</v>
      </c>
      <c r="D520" s="47">
        <v>0.09</v>
      </c>
      <c r="E520" s="47">
        <v>1.82</v>
      </c>
      <c r="F520" s="47">
        <v>0.83</v>
      </c>
      <c r="G520" s="47">
        <v>0.56999999999999995</v>
      </c>
      <c r="H520" s="47">
        <v>-6.734</v>
      </c>
      <c r="I520" s="52">
        <f>IF(Table2[[#This Row],[Order Priority]]=Introduction!$B$42,1,0)</f>
        <v>1</v>
      </c>
      <c r="J520" s="52">
        <f>IF(Table2[[#This Row],[Order Priority]]=Introduction!$B$43,1,0)</f>
        <v>0</v>
      </c>
      <c r="K520" s="52">
        <f>IF(Table2[[#This Row],[Order Priority]]=Introduction!$B$44,1,0)</f>
        <v>0</v>
      </c>
      <c r="L520" s="52">
        <f>IF(Table2[[#This Row],[Order Priority]]=Introduction!$B$45,1,0)</f>
        <v>0</v>
      </c>
      <c r="M520" s="52">
        <f>IF(Table2[[#This Row],[Ship Mode]]=Introduction!$C$42,1,0)</f>
        <v>0</v>
      </c>
      <c r="N520" s="51">
        <f>IF(Table2[[#This Row],[Ship Mode]]=Introduction!$C$44,1,0)</f>
        <v>1</v>
      </c>
      <c r="O520" s="51">
        <f>IF(Table2[[#This Row],[Customer Segment]]=Introduction!$D$45,1,0)</f>
        <v>0</v>
      </c>
      <c r="P520" s="51">
        <f>IF(Table2[[#This Row],[Customer Segment]]=Introduction!$D$42,1,0)</f>
        <v>1</v>
      </c>
      <c r="Q520" s="51">
        <f>IF(Table2[[#This Row],[Customer Segment]]=Introduction!$D$44,1,0)</f>
        <v>0</v>
      </c>
      <c r="R520" s="44">
        <v>36.82</v>
      </c>
      <c r="S5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334.0922575580621</v>
      </c>
    </row>
    <row r="521" spans="1:19" customFormat="1" x14ac:dyDescent="0.2">
      <c r="A521" s="1" t="s">
        <v>1</v>
      </c>
      <c r="B521" s="1" t="s">
        <v>14</v>
      </c>
      <c r="C521" s="1" t="s">
        <v>15</v>
      </c>
      <c r="D521" s="49">
        <v>0.08</v>
      </c>
      <c r="E521" s="49">
        <v>4.4800000000000004</v>
      </c>
      <c r="F521" s="49">
        <v>2.5</v>
      </c>
      <c r="G521" s="49">
        <v>0.37</v>
      </c>
      <c r="H521" s="49">
        <v>-3.2448000000000001</v>
      </c>
      <c r="I521" s="52">
        <f>IF(Table2[[#This Row],[Order Priority]]=Introduction!$B$42,1,0)</f>
        <v>1</v>
      </c>
      <c r="J521" s="52">
        <f>IF(Table2[[#This Row],[Order Priority]]=Introduction!$B$43,1,0)</f>
        <v>0</v>
      </c>
      <c r="K521" s="52">
        <f>IF(Table2[[#This Row],[Order Priority]]=Introduction!$B$44,1,0)</f>
        <v>0</v>
      </c>
      <c r="L521" s="52">
        <f>IF(Table2[[#This Row],[Order Priority]]=Introduction!$B$45,1,0)</f>
        <v>0</v>
      </c>
      <c r="M521" s="52">
        <f>IF(Table2[[#This Row],[Ship Mode]]=Introduction!$C$42,1,0)</f>
        <v>0</v>
      </c>
      <c r="N521" s="51">
        <f>IF(Table2[[#This Row],[Ship Mode]]=Introduction!$C$44,1,0)</f>
        <v>1</v>
      </c>
      <c r="O521" s="51">
        <f>IF(Table2[[#This Row],[Customer Segment]]=Introduction!$D$45,1,0)</f>
        <v>0</v>
      </c>
      <c r="P521" s="51">
        <f>IF(Table2[[#This Row],[Customer Segment]]=Introduction!$D$42,1,0)</f>
        <v>1</v>
      </c>
      <c r="Q521" s="51">
        <f>IF(Table2[[#This Row],[Customer Segment]]=Introduction!$D$44,1,0)</f>
        <v>0</v>
      </c>
      <c r="R521" s="41">
        <v>80.2</v>
      </c>
      <c r="S5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232.52885772579464</v>
      </c>
    </row>
    <row r="522" spans="1:19" customFormat="1" x14ac:dyDescent="0.2">
      <c r="A522" s="1" t="s">
        <v>13</v>
      </c>
      <c r="B522" s="1" t="s">
        <v>14</v>
      </c>
      <c r="C522" s="1" t="s">
        <v>3</v>
      </c>
      <c r="D522" s="47">
        <v>0.01</v>
      </c>
      <c r="E522" s="47">
        <v>8.33</v>
      </c>
      <c r="F522" s="47">
        <v>1.99</v>
      </c>
      <c r="G522" s="47">
        <v>0.52</v>
      </c>
      <c r="H522" s="47">
        <v>15.895200000000001</v>
      </c>
      <c r="I522" s="52">
        <f>IF(Table2[[#This Row],[Order Priority]]=Introduction!$B$42,1,0)</f>
        <v>0</v>
      </c>
      <c r="J522" s="52">
        <f>IF(Table2[[#This Row],[Order Priority]]=Introduction!$B$43,1,0)</f>
        <v>1</v>
      </c>
      <c r="K522" s="52">
        <f>IF(Table2[[#This Row],[Order Priority]]=Introduction!$B$44,1,0)</f>
        <v>0</v>
      </c>
      <c r="L522" s="52">
        <f>IF(Table2[[#This Row],[Order Priority]]=Introduction!$B$45,1,0)</f>
        <v>0</v>
      </c>
      <c r="M522" s="52">
        <f>IF(Table2[[#This Row],[Ship Mode]]=Introduction!$C$42,1,0)</f>
        <v>0</v>
      </c>
      <c r="N522" s="51">
        <f>IF(Table2[[#This Row],[Ship Mode]]=Introduction!$C$44,1,0)</f>
        <v>1</v>
      </c>
      <c r="O522" s="51">
        <f>IF(Table2[[#This Row],[Customer Segment]]=Introduction!$D$45,1,0)</f>
        <v>1</v>
      </c>
      <c r="P522" s="51">
        <f>IF(Table2[[#This Row],[Customer Segment]]=Introduction!$D$42,1,0)</f>
        <v>0</v>
      </c>
      <c r="Q522" s="51">
        <f>IF(Table2[[#This Row],[Customer Segment]]=Introduction!$D$44,1,0)</f>
        <v>0</v>
      </c>
      <c r="R522" s="44">
        <v>70.16</v>
      </c>
      <c r="S5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148.43113375727327</v>
      </c>
    </row>
    <row r="523" spans="1:19" customFormat="1" x14ac:dyDescent="0.2">
      <c r="A523" s="1" t="s">
        <v>13</v>
      </c>
      <c r="B523" s="1" t="s">
        <v>14</v>
      </c>
      <c r="C523" s="1" t="s">
        <v>3</v>
      </c>
      <c r="D523" s="49">
        <v>0.04</v>
      </c>
      <c r="E523" s="49">
        <v>85.99</v>
      </c>
      <c r="F523" s="49">
        <v>0.99</v>
      </c>
      <c r="G523" s="49">
        <v>0.55000000000000004</v>
      </c>
      <c r="H523" s="49">
        <v>855.99329999999998</v>
      </c>
      <c r="I523" s="52">
        <f>IF(Table2[[#This Row],[Order Priority]]=Introduction!$B$42,1,0)</f>
        <v>0</v>
      </c>
      <c r="J523" s="52">
        <f>IF(Table2[[#This Row],[Order Priority]]=Introduction!$B$43,1,0)</f>
        <v>1</v>
      </c>
      <c r="K523" s="52">
        <f>IF(Table2[[#This Row],[Order Priority]]=Introduction!$B$44,1,0)</f>
        <v>0</v>
      </c>
      <c r="L523" s="52">
        <f>IF(Table2[[#This Row],[Order Priority]]=Introduction!$B$45,1,0)</f>
        <v>0</v>
      </c>
      <c r="M523" s="52">
        <f>IF(Table2[[#This Row],[Ship Mode]]=Introduction!$C$42,1,0)</f>
        <v>0</v>
      </c>
      <c r="N523" s="51">
        <f>IF(Table2[[#This Row],[Ship Mode]]=Introduction!$C$44,1,0)</f>
        <v>1</v>
      </c>
      <c r="O523" s="51">
        <f>IF(Table2[[#This Row],[Customer Segment]]=Introduction!$D$45,1,0)</f>
        <v>1</v>
      </c>
      <c r="P523" s="51">
        <f>IF(Table2[[#This Row],[Customer Segment]]=Introduction!$D$42,1,0)</f>
        <v>0</v>
      </c>
      <c r="Q523" s="51">
        <f>IF(Table2[[#This Row],[Customer Segment]]=Introduction!$D$44,1,0)</f>
        <v>0</v>
      </c>
      <c r="R523" s="41">
        <v>1240.57</v>
      </c>
      <c r="S5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1229.5066181076038</v>
      </c>
    </row>
    <row r="524" spans="1:19" customFormat="1" x14ac:dyDescent="0.2">
      <c r="A524" s="1" t="s">
        <v>13</v>
      </c>
      <c r="B524" s="1" t="s">
        <v>14</v>
      </c>
      <c r="C524" s="1" t="s">
        <v>3</v>
      </c>
      <c r="D524" s="47">
        <v>0.01</v>
      </c>
      <c r="E524" s="47">
        <v>8.33</v>
      </c>
      <c r="F524" s="47">
        <v>1.99</v>
      </c>
      <c r="G524" s="47">
        <v>0.52</v>
      </c>
      <c r="H524" s="47">
        <v>10.74</v>
      </c>
      <c r="I524" s="52">
        <f>IF(Table2[[#This Row],[Order Priority]]=Introduction!$B$42,1,0)</f>
        <v>0</v>
      </c>
      <c r="J524" s="52">
        <f>IF(Table2[[#This Row],[Order Priority]]=Introduction!$B$43,1,0)</f>
        <v>1</v>
      </c>
      <c r="K524" s="52">
        <f>IF(Table2[[#This Row],[Order Priority]]=Introduction!$B$44,1,0)</f>
        <v>0</v>
      </c>
      <c r="L524" s="52">
        <f>IF(Table2[[#This Row],[Order Priority]]=Introduction!$B$45,1,0)</f>
        <v>0</v>
      </c>
      <c r="M524" s="52">
        <f>IF(Table2[[#This Row],[Ship Mode]]=Introduction!$C$42,1,0)</f>
        <v>0</v>
      </c>
      <c r="N524" s="51">
        <f>IF(Table2[[#This Row],[Ship Mode]]=Introduction!$C$44,1,0)</f>
        <v>1</v>
      </c>
      <c r="O524" s="51">
        <f>IF(Table2[[#This Row],[Customer Segment]]=Introduction!$D$45,1,0)</f>
        <v>1</v>
      </c>
      <c r="P524" s="51">
        <f>IF(Table2[[#This Row],[Customer Segment]]=Introduction!$D$42,1,0)</f>
        <v>0</v>
      </c>
      <c r="Q524" s="51">
        <f>IF(Table2[[#This Row],[Customer Segment]]=Introduction!$D$44,1,0)</f>
        <v>0</v>
      </c>
      <c r="R524" s="44">
        <v>280.62</v>
      </c>
      <c r="S5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143.15207635324774</v>
      </c>
    </row>
    <row r="525" spans="1:19" customFormat="1" x14ac:dyDescent="0.2">
      <c r="A525" s="1" t="s">
        <v>13</v>
      </c>
      <c r="B525" s="1" t="s">
        <v>14</v>
      </c>
      <c r="C525" s="1" t="s">
        <v>15</v>
      </c>
      <c r="D525" s="49">
        <v>0.06</v>
      </c>
      <c r="E525" s="49">
        <v>175.99</v>
      </c>
      <c r="F525" s="49">
        <v>8.99</v>
      </c>
      <c r="G525" s="49">
        <v>0.56999999999999995</v>
      </c>
      <c r="H525" s="49">
        <v>48.47148</v>
      </c>
      <c r="I525" s="52">
        <f>IF(Table2[[#This Row],[Order Priority]]=Introduction!$B$42,1,0)</f>
        <v>0</v>
      </c>
      <c r="J525" s="52">
        <f>IF(Table2[[#This Row],[Order Priority]]=Introduction!$B$43,1,0)</f>
        <v>1</v>
      </c>
      <c r="K525" s="52">
        <f>IF(Table2[[#This Row],[Order Priority]]=Introduction!$B$44,1,0)</f>
        <v>0</v>
      </c>
      <c r="L525" s="52">
        <f>IF(Table2[[#This Row],[Order Priority]]=Introduction!$B$45,1,0)</f>
        <v>0</v>
      </c>
      <c r="M525" s="52">
        <f>IF(Table2[[#This Row],[Ship Mode]]=Introduction!$C$42,1,0)</f>
        <v>0</v>
      </c>
      <c r="N525" s="51">
        <f>IF(Table2[[#This Row],[Ship Mode]]=Introduction!$C$44,1,0)</f>
        <v>1</v>
      </c>
      <c r="O525" s="51">
        <f>IF(Table2[[#This Row],[Customer Segment]]=Introduction!$D$45,1,0)</f>
        <v>0</v>
      </c>
      <c r="P525" s="51">
        <f>IF(Table2[[#This Row],[Customer Segment]]=Introduction!$D$42,1,0)</f>
        <v>1</v>
      </c>
      <c r="Q525" s="51">
        <f>IF(Table2[[#This Row],[Customer Segment]]=Introduction!$D$44,1,0)</f>
        <v>0</v>
      </c>
      <c r="R525" s="41">
        <v>1013.84</v>
      </c>
      <c r="S5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889.19182223234816</v>
      </c>
    </row>
    <row r="526" spans="1:19" customFormat="1" x14ac:dyDescent="0.2">
      <c r="A526" s="1" t="s">
        <v>23</v>
      </c>
      <c r="B526" s="1" t="s">
        <v>14</v>
      </c>
      <c r="C526" s="1" t="s">
        <v>47</v>
      </c>
      <c r="D526" s="47">
        <v>0.04</v>
      </c>
      <c r="E526" s="47">
        <v>60.65</v>
      </c>
      <c r="F526" s="47">
        <v>12.23</v>
      </c>
      <c r="G526" s="47">
        <v>0.64</v>
      </c>
      <c r="H526" s="47">
        <v>116.5063</v>
      </c>
      <c r="I526" s="52">
        <f>IF(Table2[[#This Row],[Order Priority]]=Introduction!$B$42,1,0)</f>
        <v>0</v>
      </c>
      <c r="J526" s="52">
        <f>IF(Table2[[#This Row],[Order Priority]]=Introduction!$B$43,1,0)</f>
        <v>0</v>
      </c>
      <c r="K526" s="52">
        <f>IF(Table2[[#This Row],[Order Priority]]=Introduction!$B$44,1,0)</f>
        <v>1</v>
      </c>
      <c r="L526" s="52">
        <f>IF(Table2[[#This Row],[Order Priority]]=Introduction!$B$45,1,0)</f>
        <v>0</v>
      </c>
      <c r="M526" s="52">
        <f>IF(Table2[[#This Row],[Ship Mode]]=Introduction!$C$42,1,0)</f>
        <v>0</v>
      </c>
      <c r="N526" s="51">
        <f>IF(Table2[[#This Row],[Ship Mode]]=Introduction!$C$44,1,0)</f>
        <v>1</v>
      </c>
      <c r="O526" s="51">
        <f>IF(Table2[[#This Row],[Customer Segment]]=Introduction!$D$45,1,0)</f>
        <v>0</v>
      </c>
      <c r="P526" s="51">
        <f>IF(Table2[[#This Row],[Customer Segment]]=Introduction!$D$42,1,0)</f>
        <v>0</v>
      </c>
      <c r="Q526" s="51">
        <f>IF(Table2[[#This Row],[Customer Segment]]=Introduction!$D$44,1,0)</f>
        <v>1</v>
      </c>
      <c r="R526" s="44">
        <v>256.77</v>
      </c>
      <c r="S5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900.06352437078556</v>
      </c>
    </row>
    <row r="527" spans="1:19" customFormat="1" x14ac:dyDescent="0.2">
      <c r="A527" s="1" t="s">
        <v>23</v>
      </c>
      <c r="B527" s="1" t="s">
        <v>14</v>
      </c>
      <c r="C527" s="1" t="s">
        <v>47</v>
      </c>
      <c r="D527" s="49">
        <v>0.04</v>
      </c>
      <c r="E527" s="49">
        <v>60.65</v>
      </c>
      <c r="F527" s="49">
        <v>12.23</v>
      </c>
      <c r="G527" s="49">
        <v>0.64</v>
      </c>
      <c r="H527" s="49">
        <v>44.2911</v>
      </c>
      <c r="I527" s="52">
        <f>IF(Table2[[#This Row],[Order Priority]]=Introduction!$B$42,1,0)</f>
        <v>0</v>
      </c>
      <c r="J527" s="52">
        <f>IF(Table2[[#This Row],[Order Priority]]=Introduction!$B$43,1,0)</f>
        <v>0</v>
      </c>
      <c r="K527" s="52">
        <f>IF(Table2[[#This Row],[Order Priority]]=Introduction!$B$44,1,0)</f>
        <v>1</v>
      </c>
      <c r="L527" s="52">
        <f>IF(Table2[[#This Row],[Order Priority]]=Introduction!$B$45,1,0)</f>
        <v>0</v>
      </c>
      <c r="M527" s="52">
        <f>IF(Table2[[#This Row],[Ship Mode]]=Introduction!$C$42,1,0)</f>
        <v>0</v>
      </c>
      <c r="N527" s="51">
        <f>IF(Table2[[#This Row],[Ship Mode]]=Introduction!$C$44,1,0)</f>
        <v>1</v>
      </c>
      <c r="O527" s="51">
        <f>IF(Table2[[#This Row],[Customer Segment]]=Introduction!$D$45,1,0)</f>
        <v>0</v>
      </c>
      <c r="P527" s="51">
        <f>IF(Table2[[#This Row],[Customer Segment]]=Introduction!$D$42,1,0)</f>
        <v>0</v>
      </c>
      <c r="Q527" s="51">
        <f>IF(Table2[[#This Row],[Customer Segment]]=Introduction!$D$44,1,0)</f>
        <v>1</v>
      </c>
      <c r="R527" s="41">
        <v>64.19</v>
      </c>
      <c r="S5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826.11330202379872</v>
      </c>
    </row>
    <row r="528" spans="1:19" customFormat="1" x14ac:dyDescent="0.2">
      <c r="A528" s="1" t="s">
        <v>46</v>
      </c>
      <c r="B528" s="1" t="s">
        <v>2</v>
      </c>
      <c r="C528" s="1" t="s">
        <v>15</v>
      </c>
      <c r="D528" s="47">
        <v>0</v>
      </c>
      <c r="E528" s="47">
        <v>236.97</v>
      </c>
      <c r="F528" s="47">
        <v>59.24</v>
      </c>
      <c r="G528" s="47">
        <v>0.61</v>
      </c>
      <c r="H528" s="47">
        <v>1192.04</v>
      </c>
      <c r="I528" s="52">
        <f>IF(Table2[[#This Row],[Order Priority]]=Introduction!$B$42,1,0)</f>
        <v>0</v>
      </c>
      <c r="J528" s="52">
        <f>IF(Table2[[#This Row],[Order Priority]]=Introduction!$B$43,1,0)</f>
        <v>0</v>
      </c>
      <c r="K528" s="52">
        <f>IF(Table2[[#This Row],[Order Priority]]=Introduction!$B$44,1,0)</f>
        <v>0</v>
      </c>
      <c r="L528" s="52">
        <f>IF(Table2[[#This Row],[Order Priority]]=Introduction!$B$45,1,0)</f>
        <v>0</v>
      </c>
      <c r="M528" s="52">
        <f>IF(Table2[[#This Row],[Ship Mode]]=Introduction!$C$42,1,0)</f>
        <v>1</v>
      </c>
      <c r="N528" s="51">
        <f>IF(Table2[[#This Row],[Ship Mode]]=Introduction!$C$44,1,0)</f>
        <v>0</v>
      </c>
      <c r="O528" s="51">
        <f>IF(Table2[[#This Row],[Customer Segment]]=Introduction!$D$45,1,0)</f>
        <v>0</v>
      </c>
      <c r="P528" s="51">
        <f>IF(Table2[[#This Row],[Customer Segment]]=Introduction!$D$42,1,0)</f>
        <v>1</v>
      </c>
      <c r="Q528" s="51">
        <f>IF(Table2[[#This Row],[Customer Segment]]=Introduction!$D$44,1,0)</f>
        <v>0</v>
      </c>
      <c r="R528" s="44">
        <v>1769.91</v>
      </c>
      <c r="S5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29" spans="1:19" customFormat="1" x14ac:dyDescent="0.2">
      <c r="A529" s="1" t="s">
        <v>46</v>
      </c>
      <c r="B529" s="1" t="s">
        <v>2</v>
      </c>
      <c r="C529" s="1" t="s">
        <v>15</v>
      </c>
      <c r="D529" s="49">
        <v>0</v>
      </c>
      <c r="E529" s="49">
        <v>236.97</v>
      </c>
      <c r="F529" s="49">
        <v>59.24</v>
      </c>
      <c r="G529" s="49">
        <v>0.61</v>
      </c>
      <c r="H529" s="49">
        <v>1192.04</v>
      </c>
      <c r="I529" s="52">
        <f>IF(Table2[[#This Row],[Order Priority]]=Introduction!$B$42,1,0)</f>
        <v>0</v>
      </c>
      <c r="J529" s="52">
        <f>IF(Table2[[#This Row],[Order Priority]]=Introduction!$B$43,1,0)</f>
        <v>0</v>
      </c>
      <c r="K529" s="52">
        <f>IF(Table2[[#This Row],[Order Priority]]=Introduction!$B$44,1,0)</f>
        <v>0</v>
      </c>
      <c r="L529" s="52">
        <f>IF(Table2[[#This Row],[Order Priority]]=Introduction!$B$45,1,0)</f>
        <v>0</v>
      </c>
      <c r="M529" s="52">
        <f>IF(Table2[[#This Row],[Ship Mode]]=Introduction!$C$42,1,0)</f>
        <v>1</v>
      </c>
      <c r="N529" s="51">
        <f>IF(Table2[[#This Row],[Ship Mode]]=Introduction!$C$44,1,0)</f>
        <v>0</v>
      </c>
      <c r="O529" s="51">
        <f>IF(Table2[[#This Row],[Customer Segment]]=Introduction!$D$45,1,0)</f>
        <v>0</v>
      </c>
      <c r="P529" s="51">
        <f>IF(Table2[[#This Row],[Customer Segment]]=Introduction!$D$42,1,0)</f>
        <v>1</v>
      </c>
      <c r="Q529" s="51">
        <f>IF(Table2[[#This Row],[Customer Segment]]=Introduction!$D$44,1,0)</f>
        <v>0</v>
      </c>
      <c r="R529" s="41">
        <v>6686.34</v>
      </c>
      <c r="S5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4113.021289994741</v>
      </c>
    </row>
    <row r="530" spans="1:19" customFormat="1" x14ac:dyDescent="0.2">
      <c r="A530" s="1" t="s">
        <v>46</v>
      </c>
      <c r="B530" s="1" t="s">
        <v>14</v>
      </c>
      <c r="C530" s="1" t="s">
        <v>15</v>
      </c>
      <c r="D530" s="47">
        <v>0.04</v>
      </c>
      <c r="E530" s="47">
        <v>6.28</v>
      </c>
      <c r="F530" s="47">
        <v>5.41</v>
      </c>
      <c r="G530" s="47">
        <v>0.53</v>
      </c>
      <c r="H530" s="47">
        <v>-38.380000000000003</v>
      </c>
      <c r="I530" s="52">
        <f>IF(Table2[[#This Row],[Order Priority]]=Introduction!$B$42,1,0)</f>
        <v>0</v>
      </c>
      <c r="J530" s="52">
        <f>IF(Table2[[#This Row],[Order Priority]]=Introduction!$B$43,1,0)</f>
        <v>0</v>
      </c>
      <c r="K530" s="52">
        <f>IF(Table2[[#This Row],[Order Priority]]=Introduction!$B$44,1,0)</f>
        <v>0</v>
      </c>
      <c r="L530" s="52">
        <f>IF(Table2[[#This Row],[Order Priority]]=Introduction!$B$45,1,0)</f>
        <v>0</v>
      </c>
      <c r="M530" s="52">
        <f>IF(Table2[[#This Row],[Ship Mode]]=Introduction!$C$42,1,0)</f>
        <v>0</v>
      </c>
      <c r="N530" s="51">
        <f>IF(Table2[[#This Row],[Ship Mode]]=Introduction!$C$44,1,0)</f>
        <v>1</v>
      </c>
      <c r="O530" s="51">
        <f>IF(Table2[[#This Row],[Customer Segment]]=Introduction!$D$45,1,0)</f>
        <v>0</v>
      </c>
      <c r="P530" s="51">
        <f>IF(Table2[[#This Row],[Customer Segment]]=Introduction!$D$42,1,0)</f>
        <v>1</v>
      </c>
      <c r="Q530" s="51">
        <f>IF(Table2[[#This Row],[Customer Segment]]=Introduction!$D$44,1,0)</f>
        <v>0</v>
      </c>
      <c r="R530" s="44">
        <v>284.48</v>
      </c>
      <c r="S5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353.06068318029645</v>
      </c>
    </row>
    <row r="531" spans="1:19" customFormat="1" x14ac:dyDescent="0.2">
      <c r="A531" s="1" t="s">
        <v>46</v>
      </c>
      <c r="B531" s="1" t="s">
        <v>14</v>
      </c>
      <c r="C531" s="1" t="s">
        <v>15</v>
      </c>
      <c r="D531" s="49">
        <v>0.04</v>
      </c>
      <c r="E531" s="49">
        <v>6.28</v>
      </c>
      <c r="F531" s="49">
        <v>5.41</v>
      </c>
      <c r="G531" s="49">
        <v>0.53</v>
      </c>
      <c r="H531" s="49">
        <v>-19.957599999999999</v>
      </c>
      <c r="I531" s="52">
        <f>IF(Table2[[#This Row],[Order Priority]]=Introduction!$B$42,1,0)</f>
        <v>0</v>
      </c>
      <c r="J531" s="52">
        <f>IF(Table2[[#This Row],[Order Priority]]=Introduction!$B$43,1,0)</f>
        <v>0</v>
      </c>
      <c r="K531" s="52">
        <f>IF(Table2[[#This Row],[Order Priority]]=Introduction!$B$44,1,0)</f>
        <v>0</v>
      </c>
      <c r="L531" s="52">
        <f>IF(Table2[[#This Row],[Order Priority]]=Introduction!$B$45,1,0)</f>
        <v>0</v>
      </c>
      <c r="M531" s="52">
        <f>IF(Table2[[#This Row],[Ship Mode]]=Introduction!$C$42,1,0)</f>
        <v>0</v>
      </c>
      <c r="N531" s="51">
        <f>IF(Table2[[#This Row],[Ship Mode]]=Introduction!$C$44,1,0)</f>
        <v>1</v>
      </c>
      <c r="O531" s="51">
        <f>IF(Table2[[#This Row],[Customer Segment]]=Introduction!$D$45,1,0)</f>
        <v>0</v>
      </c>
      <c r="P531" s="51">
        <f>IF(Table2[[#This Row],[Customer Segment]]=Introduction!$D$42,1,0)</f>
        <v>1</v>
      </c>
      <c r="Q531" s="51">
        <f>IF(Table2[[#This Row],[Customer Segment]]=Introduction!$D$44,1,0)</f>
        <v>0</v>
      </c>
      <c r="R531" s="41">
        <v>72.77</v>
      </c>
      <c r="S5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371.92569464831331</v>
      </c>
    </row>
    <row r="532" spans="1:19" customFormat="1" x14ac:dyDescent="0.2">
      <c r="A532" s="1" t="s">
        <v>1</v>
      </c>
      <c r="B532" s="1" t="s">
        <v>14</v>
      </c>
      <c r="C532" s="1" t="s">
        <v>47</v>
      </c>
      <c r="D532" s="47">
        <v>0.06</v>
      </c>
      <c r="E532" s="47">
        <v>9.48</v>
      </c>
      <c r="F532" s="47">
        <v>7.29</v>
      </c>
      <c r="G532" s="47">
        <v>0.45</v>
      </c>
      <c r="H532" s="47">
        <v>-53.809600000000003</v>
      </c>
      <c r="I532" s="52">
        <f>IF(Table2[[#This Row],[Order Priority]]=Introduction!$B$42,1,0)</f>
        <v>1</v>
      </c>
      <c r="J532" s="52">
        <f>IF(Table2[[#This Row],[Order Priority]]=Introduction!$B$43,1,0)</f>
        <v>0</v>
      </c>
      <c r="K532" s="52">
        <f>IF(Table2[[#This Row],[Order Priority]]=Introduction!$B$44,1,0)</f>
        <v>0</v>
      </c>
      <c r="L532" s="52">
        <f>IF(Table2[[#This Row],[Order Priority]]=Introduction!$B$45,1,0)</f>
        <v>0</v>
      </c>
      <c r="M532" s="52">
        <f>IF(Table2[[#This Row],[Ship Mode]]=Introduction!$C$42,1,0)</f>
        <v>0</v>
      </c>
      <c r="N532" s="51">
        <f>IF(Table2[[#This Row],[Ship Mode]]=Introduction!$C$44,1,0)</f>
        <v>1</v>
      </c>
      <c r="O532" s="51">
        <f>IF(Table2[[#This Row],[Customer Segment]]=Introduction!$D$45,1,0)</f>
        <v>0</v>
      </c>
      <c r="P532" s="51">
        <f>IF(Table2[[#This Row],[Customer Segment]]=Introduction!$D$42,1,0)</f>
        <v>0</v>
      </c>
      <c r="Q532" s="51">
        <f>IF(Table2[[#This Row],[Customer Segment]]=Introduction!$D$44,1,0)</f>
        <v>1</v>
      </c>
      <c r="R532" s="44">
        <v>211.15</v>
      </c>
      <c r="S5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467.89388774621597</v>
      </c>
    </row>
    <row r="533" spans="1:19" customFormat="1" x14ac:dyDescent="0.2">
      <c r="A533" s="1" t="s">
        <v>1</v>
      </c>
      <c r="B533" s="1" t="s">
        <v>14</v>
      </c>
      <c r="C533" s="1" t="s">
        <v>15</v>
      </c>
      <c r="D533" s="49">
        <v>0.03</v>
      </c>
      <c r="E533" s="49">
        <v>3.8</v>
      </c>
      <c r="F533" s="49">
        <v>1.49</v>
      </c>
      <c r="G533" s="49">
        <v>0.38</v>
      </c>
      <c r="H533" s="49">
        <v>15.2745</v>
      </c>
      <c r="I533" s="52">
        <f>IF(Table2[[#This Row],[Order Priority]]=Introduction!$B$42,1,0)</f>
        <v>1</v>
      </c>
      <c r="J533" s="52">
        <f>IF(Table2[[#This Row],[Order Priority]]=Introduction!$B$43,1,0)</f>
        <v>0</v>
      </c>
      <c r="K533" s="52">
        <f>IF(Table2[[#This Row],[Order Priority]]=Introduction!$B$44,1,0)</f>
        <v>0</v>
      </c>
      <c r="L533" s="52">
        <f>IF(Table2[[#This Row],[Order Priority]]=Introduction!$B$45,1,0)</f>
        <v>0</v>
      </c>
      <c r="M533" s="52">
        <f>IF(Table2[[#This Row],[Ship Mode]]=Introduction!$C$42,1,0)</f>
        <v>0</v>
      </c>
      <c r="N533" s="51">
        <f>IF(Table2[[#This Row],[Ship Mode]]=Introduction!$C$44,1,0)</f>
        <v>1</v>
      </c>
      <c r="O533" s="51">
        <f>IF(Table2[[#This Row],[Customer Segment]]=Introduction!$D$45,1,0)</f>
        <v>0</v>
      </c>
      <c r="P533" s="51">
        <f>IF(Table2[[#This Row],[Customer Segment]]=Introduction!$D$42,1,0)</f>
        <v>1</v>
      </c>
      <c r="Q533" s="51">
        <f>IF(Table2[[#This Row],[Customer Segment]]=Introduction!$D$44,1,0)</f>
        <v>0</v>
      </c>
      <c r="R533" s="41">
        <v>24.27</v>
      </c>
      <c r="S5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262.80058337520427</v>
      </c>
    </row>
    <row r="534" spans="1:19" customFormat="1" x14ac:dyDescent="0.2">
      <c r="A534" s="1" t="s">
        <v>1</v>
      </c>
      <c r="B534" s="1" t="s">
        <v>14</v>
      </c>
      <c r="C534" s="1" t="s">
        <v>15</v>
      </c>
      <c r="D534" s="47">
        <v>7.0000000000000007E-2</v>
      </c>
      <c r="E534" s="47">
        <v>7.98</v>
      </c>
      <c r="F534" s="47">
        <v>1.25</v>
      </c>
      <c r="G534" s="47">
        <v>0.35</v>
      </c>
      <c r="H534" s="47">
        <v>26.585699999999999</v>
      </c>
      <c r="I534" s="52">
        <f>IF(Table2[[#This Row],[Order Priority]]=Introduction!$B$42,1,0)</f>
        <v>1</v>
      </c>
      <c r="J534" s="52">
        <f>IF(Table2[[#This Row],[Order Priority]]=Introduction!$B$43,1,0)</f>
        <v>0</v>
      </c>
      <c r="K534" s="52">
        <f>IF(Table2[[#This Row],[Order Priority]]=Introduction!$B$44,1,0)</f>
        <v>0</v>
      </c>
      <c r="L534" s="52">
        <f>IF(Table2[[#This Row],[Order Priority]]=Introduction!$B$45,1,0)</f>
        <v>0</v>
      </c>
      <c r="M534" s="52">
        <f>IF(Table2[[#This Row],[Ship Mode]]=Introduction!$C$42,1,0)</f>
        <v>0</v>
      </c>
      <c r="N534" s="51">
        <f>IF(Table2[[#This Row],[Ship Mode]]=Introduction!$C$44,1,0)</f>
        <v>1</v>
      </c>
      <c r="O534" s="51">
        <f>IF(Table2[[#This Row],[Customer Segment]]=Introduction!$D$45,1,0)</f>
        <v>0</v>
      </c>
      <c r="P534" s="51">
        <f>IF(Table2[[#This Row],[Customer Segment]]=Introduction!$D$42,1,0)</f>
        <v>1</v>
      </c>
      <c r="Q534" s="51">
        <f>IF(Table2[[#This Row],[Customer Segment]]=Introduction!$D$44,1,0)</f>
        <v>0</v>
      </c>
      <c r="R534" s="44">
        <v>38.53</v>
      </c>
      <c r="S5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229.47770207626286</v>
      </c>
    </row>
    <row r="535" spans="1:19" customFormat="1" x14ac:dyDescent="0.2">
      <c r="A535" s="1" t="s">
        <v>1</v>
      </c>
      <c r="B535" s="1" t="s">
        <v>2</v>
      </c>
      <c r="C535" s="1" t="s">
        <v>15</v>
      </c>
      <c r="D535" s="49">
        <v>7.0000000000000007E-2</v>
      </c>
      <c r="E535" s="49">
        <v>417.4</v>
      </c>
      <c r="F535" s="49">
        <v>75.23</v>
      </c>
      <c r="G535" s="49">
        <v>0.79</v>
      </c>
      <c r="H535" s="49">
        <v>-575.35199999999998</v>
      </c>
      <c r="I535" s="52">
        <f>IF(Table2[[#This Row],[Order Priority]]=Introduction!$B$42,1,0)</f>
        <v>1</v>
      </c>
      <c r="J535" s="52">
        <f>IF(Table2[[#This Row],[Order Priority]]=Introduction!$B$43,1,0)</f>
        <v>0</v>
      </c>
      <c r="K535" s="52">
        <f>IF(Table2[[#This Row],[Order Priority]]=Introduction!$B$44,1,0)</f>
        <v>0</v>
      </c>
      <c r="L535" s="52">
        <f>IF(Table2[[#This Row],[Order Priority]]=Introduction!$B$45,1,0)</f>
        <v>0</v>
      </c>
      <c r="M535" s="52">
        <f>IF(Table2[[#This Row],[Ship Mode]]=Introduction!$C$42,1,0)</f>
        <v>1</v>
      </c>
      <c r="N535" s="51">
        <f>IF(Table2[[#This Row],[Ship Mode]]=Introduction!$C$44,1,0)</f>
        <v>0</v>
      </c>
      <c r="O535" s="51">
        <f>IF(Table2[[#This Row],[Customer Segment]]=Introduction!$D$45,1,0)</f>
        <v>0</v>
      </c>
      <c r="P535" s="51">
        <f>IF(Table2[[#This Row],[Customer Segment]]=Introduction!$D$42,1,0)</f>
        <v>1</v>
      </c>
      <c r="Q535" s="51">
        <f>IF(Table2[[#This Row],[Customer Segment]]=Introduction!$D$44,1,0)</f>
        <v>0</v>
      </c>
      <c r="R535" s="41">
        <v>4910.72</v>
      </c>
      <c r="S5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3502.7748044514901</v>
      </c>
    </row>
    <row r="536" spans="1:19" customFormat="1" x14ac:dyDescent="0.2">
      <c r="A536" s="1" t="s">
        <v>1</v>
      </c>
      <c r="B536" s="1" t="s">
        <v>14</v>
      </c>
      <c r="C536" s="1" t="s">
        <v>70</v>
      </c>
      <c r="D536" s="47">
        <v>0.02</v>
      </c>
      <c r="E536" s="47">
        <v>4.9800000000000004</v>
      </c>
      <c r="F536" s="47">
        <v>0.49</v>
      </c>
      <c r="G536" s="47">
        <v>0.39</v>
      </c>
      <c r="H536" s="47">
        <v>-52.863999999999997</v>
      </c>
      <c r="I536" s="52">
        <f>IF(Table2[[#This Row],[Order Priority]]=Introduction!$B$42,1,0)</f>
        <v>1</v>
      </c>
      <c r="J536" s="52">
        <f>IF(Table2[[#This Row],[Order Priority]]=Introduction!$B$43,1,0)</f>
        <v>0</v>
      </c>
      <c r="K536" s="52">
        <f>IF(Table2[[#This Row],[Order Priority]]=Introduction!$B$44,1,0)</f>
        <v>0</v>
      </c>
      <c r="L536" s="52">
        <f>IF(Table2[[#This Row],[Order Priority]]=Introduction!$B$45,1,0)</f>
        <v>0</v>
      </c>
      <c r="M536" s="52">
        <f>IF(Table2[[#This Row],[Ship Mode]]=Introduction!$C$42,1,0)</f>
        <v>0</v>
      </c>
      <c r="N536" s="51">
        <f>IF(Table2[[#This Row],[Ship Mode]]=Introduction!$C$44,1,0)</f>
        <v>1</v>
      </c>
      <c r="O536" s="51">
        <f>IF(Table2[[#This Row],[Customer Segment]]=Introduction!$D$45,1,0)</f>
        <v>0</v>
      </c>
      <c r="P536" s="51">
        <f>IF(Table2[[#This Row],[Customer Segment]]=Introduction!$D$42,1,0)</f>
        <v>0</v>
      </c>
      <c r="Q536" s="51">
        <f>IF(Table2[[#This Row],[Customer Segment]]=Introduction!$D$44,1,0)</f>
        <v>0</v>
      </c>
      <c r="R536" s="44">
        <v>87.11</v>
      </c>
      <c r="S5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212.93877713852225</v>
      </c>
    </row>
    <row r="537" spans="1:19" customFormat="1" x14ac:dyDescent="0.2">
      <c r="A537" s="1" t="s">
        <v>1</v>
      </c>
      <c r="B537" s="1" t="s">
        <v>14</v>
      </c>
      <c r="C537" s="1" t="s">
        <v>70</v>
      </c>
      <c r="D537" s="49">
        <v>0.01</v>
      </c>
      <c r="E537" s="49">
        <v>20.99</v>
      </c>
      <c r="F537" s="49">
        <v>0.99</v>
      </c>
      <c r="G537" s="49">
        <v>0.83</v>
      </c>
      <c r="H537" s="49">
        <v>45.378</v>
      </c>
      <c r="I537" s="52">
        <f>IF(Table2[[#This Row],[Order Priority]]=Introduction!$B$42,1,0)</f>
        <v>1</v>
      </c>
      <c r="J537" s="52">
        <f>IF(Table2[[#This Row],[Order Priority]]=Introduction!$B$43,1,0)</f>
        <v>0</v>
      </c>
      <c r="K537" s="52">
        <f>IF(Table2[[#This Row],[Order Priority]]=Introduction!$B$44,1,0)</f>
        <v>0</v>
      </c>
      <c r="L537" s="52">
        <f>IF(Table2[[#This Row],[Order Priority]]=Introduction!$B$45,1,0)</f>
        <v>0</v>
      </c>
      <c r="M537" s="52">
        <f>IF(Table2[[#This Row],[Ship Mode]]=Introduction!$C$42,1,0)</f>
        <v>0</v>
      </c>
      <c r="N537" s="51">
        <f>IF(Table2[[#This Row],[Ship Mode]]=Introduction!$C$44,1,0)</f>
        <v>1</v>
      </c>
      <c r="O537" s="51">
        <f>IF(Table2[[#This Row],[Customer Segment]]=Introduction!$D$45,1,0)</f>
        <v>0</v>
      </c>
      <c r="P537" s="51">
        <f>IF(Table2[[#This Row],[Customer Segment]]=Introduction!$D$42,1,0)</f>
        <v>0</v>
      </c>
      <c r="Q537" s="51">
        <f>IF(Table2[[#This Row],[Customer Segment]]=Introduction!$D$44,1,0)</f>
        <v>0</v>
      </c>
      <c r="R537" s="41">
        <v>170.46</v>
      </c>
      <c r="S5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749.85221535539904</v>
      </c>
    </row>
    <row r="538" spans="1:19" customFormat="1" x14ac:dyDescent="0.2">
      <c r="A538" s="1" t="s">
        <v>13</v>
      </c>
      <c r="B538" s="1" t="s">
        <v>14</v>
      </c>
      <c r="C538" s="1" t="s">
        <v>70</v>
      </c>
      <c r="D538" s="47">
        <v>0.1</v>
      </c>
      <c r="E538" s="47">
        <v>7.31</v>
      </c>
      <c r="F538" s="47">
        <v>0.49</v>
      </c>
      <c r="G538" s="47">
        <v>0.38</v>
      </c>
      <c r="H538" s="47">
        <v>55.020600000000002</v>
      </c>
      <c r="I538" s="52">
        <f>IF(Table2[[#This Row],[Order Priority]]=Introduction!$B$42,1,0)</f>
        <v>0</v>
      </c>
      <c r="J538" s="52">
        <f>IF(Table2[[#This Row],[Order Priority]]=Introduction!$B$43,1,0)</f>
        <v>1</v>
      </c>
      <c r="K538" s="52">
        <f>IF(Table2[[#This Row],[Order Priority]]=Introduction!$B$44,1,0)</f>
        <v>0</v>
      </c>
      <c r="L538" s="52">
        <f>IF(Table2[[#This Row],[Order Priority]]=Introduction!$B$45,1,0)</f>
        <v>0</v>
      </c>
      <c r="M538" s="52">
        <f>IF(Table2[[#This Row],[Ship Mode]]=Introduction!$C$42,1,0)</f>
        <v>0</v>
      </c>
      <c r="N538" s="51">
        <f>IF(Table2[[#This Row],[Ship Mode]]=Introduction!$C$44,1,0)</f>
        <v>1</v>
      </c>
      <c r="O538" s="51">
        <f>IF(Table2[[#This Row],[Customer Segment]]=Introduction!$D$45,1,0)</f>
        <v>0</v>
      </c>
      <c r="P538" s="51">
        <f>IF(Table2[[#This Row],[Customer Segment]]=Introduction!$D$42,1,0)</f>
        <v>0</v>
      </c>
      <c r="Q538" s="51">
        <f>IF(Table2[[#This Row],[Customer Segment]]=Introduction!$D$44,1,0)</f>
        <v>0</v>
      </c>
      <c r="R538" s="44">
        <v>79.739999999999995</v>
      </c>
      <c r="S5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-22.962953540133398</v>
      </c>
    </row>
    <row r="539" spans="1:19" customFormat="1" x14ac:dyDescent="0.2">
      <c r="A539" s="1" t="s">
        <v>13</v>
      </c>
      <c r="B539" s="1" t="s">
        <v>14</v>
      </c>
      <c r="C539" s="1" t="s">
        <v>70</v>
      </c>
      <c r="D539" s="49">
        <v>0.1</v>
      </c>
      <c r="E539" s="49">
        <v>20.99</v>
      </c>
      <c r="F539" s="49">
        <v>2.5</v>
      </c>
      <c r="G539" s="49">
        <v>0.81</v>
      </c>
      <c r="H539" s="49">
        <v>-43.65504</v>
      </c>
      <c r="I539" s="52">
        <f>IF(Table2[[#This Row],[Order Priority]]=Introduction!$B$42,1,0)</f>
        <v>0</v>
      </c>
      <c r="J539" s="52">
        <f>IF(Table2[[#This Row],[Order Priority]]=Introduction!$B$43,1,0)</f>
        <v>1</v>
      </c>
      <c r="K539" s="52">
        <f>IF(Table2[[#This Row],[Order Priority]]=Introduction!$B$44,1,0)</f>
        <v>0</v>
      </c>
      <c r="L539" s="52">
        <f>IF(Table2[[#This Row],[Order Priority]]=Introduction!$B$45,1,0)</f>
        <v>0</v>
      </c>
      <c r="M539" s="52">
        <f>IF(Table2[[#This Row],[Ship Mode]]=Introduction!$C$42,1,0)</f>
        <v>0</v>
      </c>
      <c r="N539" s="51">
        <f>IF(Table2[[#This Row],[Ship Mode]]=Introduction!$C$44,1,0)</f>
        <v>1</v>
      </c>
      <c r="O539" s="51">
        <f>IF(Table2[[#This Row],[Customer Segment]]=Introduction!$D$45,1,0)</f>
        <v>0</v>
      </c>
      <c r="P539" s="51">
        <f>IF(Table2[[#This Row],[Customer Segment]]=Introduction!$D$42,1,0)</f>
        <v>0</v>
      </c>
      <c r="Q539" s="51">
        <f>IF(Table2[[#This Row],[Customer Segment]]=Introduction!$D$44,1,0)</f>
        <v>0</v>
      </c>
      <c r="R539" s="41">
        <v>392.45</v>
      </c>
      <c r="S5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331.81664033301456</v>
      </c>
    </row>
    <row r="540" spans="1:19" customFormat="1" x14ac:dyDescent="0.2">
      <c r="A540" s="1" t="s">
        <v>23</v>
      </c>
      <c r="B540" s="1" t="s">
        <v>14</v>
      </c>
      <c r="C540" s="1" t="s">
        <v>70</v>
      </c>
      <c r="D540" s="47">
        <v>7.0000000000000007E-2</v>
      </c>
      <c r="E540" s="47">
        <v>9.7100000000000009</v>
      </c>
      <c r="F540" s="47">
        <v>9.4499999999999993</v>
      </c>
      <c r="G540" s="47">
        <v>0.6</v>
      </c>
      <c r="H540" s="47">
        <v>-81.77</v>
      </c>
      <c r="I540" s="52">
        <f>IF(Table2[[#This Row],[Order Priority]]=Introduction!$B$42,1,0)</f>
        <v>0</v>
      </c>
      <c r="J540" s="52">
        <f>IF(Table2[[#This Row],[Order Priority]]=Introduction!$B$43,1,0)</f>
        <v>0</v>
      </c>
      <c r="K540" s="52">
        <f>IF(Table2[[#This Row],[Order Priority]]=Introduction!$B$44,1,0)</f>
        <v>1</v>
      </c>
      <c r="L540" s="52">
        <f>IF(Table2[[#This Row],[Order Priority]]=Introduction!$B$45,1,0)</f>
        <v>0</v>
      </c>
      <c r="M540" s="52">
        <f>IF(Table2[[#This Row],[Ship Mode]]=Introduction!$C$42,1,0)</f>
        <v>0</v>
      </c>
      <c r="N540" s="51">
        <f>IF(Table2[[#This Row],[Ship Mode]]=Introduction!$C$44,1,0)</f>
        <v>1</v>
      </c>
      <c r="O540" s="51">
        <f>IF(Table2[[#This Row],[Customer Segment]]=Introduction!$D$45,1,0)</f>
        <v>0</v>
      </c>
      <c r="P540" s="51">
        <f>IF(Table2[[#This Row],[Customer Segment]]=Introduction!$D$42,1,0)</f>
        <v>0</v>
      </c>
      <c r="Q540" s="51">
        <f>IF(Table2[[#This Row],[Customer Segment]]=Introduction!$D$44,1,0)</f>
        <v>0</v>
      </c>
      <c r="R540" s="44">
        <v>31.44</v>
      </c>
      <c r="S5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377.07050985499518</v>
      </c>
    </row>
    <row r="541" spans="1:19" customFormat="1" x14ac:dyDescent="0.2">
      <c r="A541" s="1" t="s">
        <v>23</v>
      </c>
      <c r="B541" s="1" t="s">
        <v>2</v>
      </c>
      <c r="C541" s="1" t="s">
        <v>15</v>
      </c>
      <c r="D541" s="49">
        <v>0.04</v>
      </c>
      <c r="E541" s="49">
        <v>880.98</v>
      </c>
      <c r="F541" s="49">
        <v>44.55</v>
      </c>
      <c r="G541" s="49">
        <v>0.62</v>
      </c>
      <c r="H541" s="49">
        <v>4233.2587999999996</v>
      </c>
      <c r="I541" s="52">
        <f>IF(Table2[[#This Row],[Order Priority]]=Introduction!$B$42,1,0)</f>
        <v>0</v>
      </c>
      <c r="J541" s="52">
        <f>IF(Table2[[#This Row],[Order Priority]]=Introduction!$B$43,1,0)</f>
        <v>0</v>
      </c>
      <c r="K541" s="52">
        <f>IF(Table2[[#This Row],[Order Priority]]=Introduction!$B$44,1,0)</f>
        <v>1</v>
      </c>
      <c r="L541" s="52">
        <f>IF(Table2[[#This Row],[Order Priority]]=Introduction!$B$45,1,0)</f>
        <v>0</v>
      </c>
      <c r="M541" s="52">
        <f>IF(Table2[[#This Row],[Ship Mode]]=Introduction!$C$42,1,0)</f>
        <v>1</v>
      </c>
      <c r="N541" s="51">
        <f>IF(Table2[[#This Row],[Ship Mode]]=Introduction!$C$44,1,0)</f>
        <v>0</v>
      </c>
      <c r="O541" s="51">
        <f>IF(Table2[[#This Row],[Customer Segment]]=Introduction!$D$45,1,0)</f>
        <v>0</v>
      </c>
      <c r="P541" s="51">
        <f>IF(Table2[[#This Row],[Customer Segment]]=Introduction!$D$42,1,0)</f>
        <v>1</v>
      </c>
      <c r="Q541" s="51">
        <f>IF(Table2[[#This Row],[Customer Segment]]=Introduction!$D$44,1,0)</f>
        <v>0</v>
      </c>
      <c r="R541" s="41">
        <v>6901.25</v>
      </c>
      <c r="S5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8699.6994016227218</v>
      </c>
    </row>
    <row r="542" spans="1:19" customFormat="1" x14ac:dyDescent="0.2">
      <c r="A542" s="1" t="s">
        <v>23</v>
      </c>
      <c r="B542" s="1" t="s">
        <v>14</v>
      </c>
      <c r="C542" s="1" t="s">
        <v>15</v>
      </c>
      <c r="D542" s="47">
        <v>7.0000000000000007E-2</v>
      </c>
      <c r="E542" s="47">
        <v>13.4</v>
      </c>
      <c r="F542" s="47">
        <v>4.95</v>
      </c>
      <c r="G542" s="47">
        <v>0.37</v>
      </c>
      <c r="H542" s="47">
        <v>102.76860000000001</v>
      </c>
      <c r="I542" s="52">
        <f>IF(Table2[[#This Row],[Order Priority]]=Introduction!$B$42,1,0)</f>
        <v>0</v>
      </c>
      <c r="J542" s="52">
        <f>IF(Table2[[#This Row],[Order Priority]]=Introduction!$B$43,1,0)</f>
        <v>0</v>
      </c>
      <c r="K542" s="52">
        <f>IF(Table2[[#This Row],[Order Priority]]=Introduction!$B$44,1,0)</f>
        <v>1</v>
      </c>
      <c r="L542" s="52">
        <f>IF(Table2[[#This Row],[Order Priority]]=Introduction!$B$45,1,0)</f>
        <v>0</v>
      </c>
      <c r="M542" s="52">
        <f>IF(Table2[[#This Row],[Ship Mode]]=Introduction!$C$42,1,0)</f>
        <v>0</v>
      </c>
      <c r="N542" s="51">
        <f>IF(Table2[[#This Row],[Ship Mode]]=Introduction!$C$44,1,0)</f>
        <v>1</v>
      </c>
      <c r="O542" s="51">
        <f>IF(Table2[[#This Row],[Customer Segment]]=Introduction!$D$45,1,0)</f>
        <v>0</v>
      </c>
      <c r="P542" s="51">
        <f>IF(Table2[[#This Row],[Customer Segment]]=Introduction!$D$42,1,0)</f>
        <v>1</v>
      </c>
      <c r="Q542" s="51">
        <f>IF(Table2[[#This Row],[Customer Segment]]=Introduction!$D$44,1,0)</f>
        <v>0</v>
      </c>
      <c r="R542" s="44">
        <v>148.94</v>
      </c>
      <c r="S5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233.11911875931645</v>
      </c>
    </row>
    <row r="543" spans="1:19" customFormat="1" x14ac:dyDescent="0.2">
      <c r="A543" s="1" t="s">
        <v>23</v>
      </c>
      <c r="B543" s="1" t="s">
        <v>14</v>
      </c>
      <c r="C543" s="1" t="s">
        <v>15</v>
      </c>
      <c r="D543" s="49">
        <v>0.01</v>
      </c>
      <c r="E543" s="49">
        <v>15.99</v>
      </c>
      <c r="F543" s="49">
        <v>11.28</v>
      </c>
      <c r="G543" s="49">
        <v>0.38</v>
      </c>
      <c r="H543" s="49">
        <v>-36.671543999999997</v>
      </c>
      <c r="I543" s="52">
        <f>IF(Table2[[#This Row],[Order Priority]]=Introduction!$B$42,1,0)</f>
        <v>0</v>
      </c>
      <c r="J543" s="52">
        <f>IF(Table2[[#This Row],[Order Priority]]=Introduction!$B$43,1,0)</f>
        <v>0</v>
      </c>
      <c r="K543" s="52">
        <f>IF(Table2[[#This Row],[Order Priority]]=Introduction!$B$44,1,0)</f>
        <v>1</v>
      </c>
      <c r="L543" s="52">
        <f>IF(Table2[[#This Row],[Order Priority]]=Introduction!$B$45,1,0)</f>
        <v>0</v>
      </c>
      <c r="M543" s="52">
        <f>IF(Table2[[#This Row],[Ship Mode]]=Introduction!$C$42,1,0)</f>
        <v>0</v>
      </c>
      <c r="N543" s="51">
        <f>IF(Table2[[#This Row],[Ship Mode]]=Introduction!$C$44,1,0)</f>
        <v>1</v>
      </c>
      <c r="O543" s="51">
        <f>IF(Table2[[#This Row],[Customer Segment]]=Introduction!$D$45,1,0)</f>
        <v>0</v>
      </c>
      <c r="P543" s="51">
        <f>IF(Table2[[#This Row],[Customer Segment]]=Introduction!$D$42,1,0)</f>
        <v>1</v>
      </c>
      <c r="Q543" s="51">
        <f>IF(Table2[[#This Row],[Customer Segment]]=Introduction!$D$44,1,0)</f>
        <v>0</v>
      </c>
      <c r="R543" s="41">
        <v>200.68</v>
      </c>
      <c r="S5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321.36297683607785</v>
      </c>
    </row>
    <row r="544" spans="1:19" customFormat="1" x14ac:dyDescent="0.2">
      <c r="A544" s="1" t="s">
        <v>23</v>
      </c>
      <c r="B544" s="1" t="s">
        <v>63</v>
      </c>
      <c r="C544" s="1" t="s">
        <v>3</v>
      </c>
      <c r="D544" s="47">
        <v>0.09</v>
      </c>
      <c r="E544" s="47">
        <v>8.74</v>
      </c>
      <c r="F544" s="47">
        <v>1.39</v>
      </c>
      <c r="G544" s="47">
        <v>0.38</v>
      </c>
      <c r="H544" s="47">
        <v>23.616</v>
      </c>
      <c r="I544" s="52">
        <f>IF(Table2[[#This Row],[Order Priority]]=Introduction!$B$42,1,0)</f>
        <v>0</v>
      </c>
      <c r="J544" s="52">
        <f>IF(Table2[[#This Row],[Order Priority]]=Introduction!$B$43,1,0)</f>
        <v>0</v>
      </c>
      <c r="K544" s="52">
        <f>IF(Table2[[#This Row],[Order Priority]]=Introduction!$B$44,1,0)</f>
        <v>1</v>
      </c>
      <c r="L544" s="52">
        <f>IF(Table2[[#This Row],[Order Priority]]=Introduction!$B$45,1,0)</f>
        <v>0</v>
      </c>
      <c r="M544" s="52">
        <f>IF(Table2[[#This Row],[Ship Mode]]=Introduction!$C$42,1,0)</f>
        <v>0</v>
      </c>
      <c r="N544" s="51">
        <f>IF(Table2[[#This Row],[Ship Mode]]=Introduction!$C$44,1,0)</f>
        <v>0</v>
      </c>
      <c r="O544" s="51">
        <f>IF(Table2[[#This Row],[Customer Segment]]=Introduction!$D$45,1,0)</f>
        <v>1</v>
      </c>
      <c r="P544" s="51">
        <f>IF(Table2[[#This Row],[Customer Segment]]=Introduction!$D$42,1,0)</f>
        <v>0</v>
      </c>
      <c r="Q544" s="51">
        <f>IF(Table2[[#This Row],[Customer Segment]]=Introduction!$D$44,1,0)</f>
        <v>0</v>
      </c>
      <c r="R544" s="44">
        <v>11.78</v>
      </c>
      <c r="S5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-28.153527234113913</v>
      </c>
    </row>
    <row r="545" spans="1:19" customFormat="1" x14ac:dyDescent="0.2">
      <c r="A545" s="1" t="s">
        <v>23</v>
      </c>
      <c r="B545" s="1" t="s">
        <v>14</v>
      </c>
      <c r="C545" s="1" t="s">
        <v>3</v>
      </c>
      <c r="D545" s="49">
        <v>0.09</v>
      </c>
      <c r="E545" s="49">
        <v>18.97</v>
      </c>
      <c r="F545" s="49">
        <v>9.0299999999999994</v>
      </c>
      <c r="G545" s="49">
        <v>0.37</v>
      </c>
      <c r="H545" s="49">
        <v>-1748.0119999999999</v>
      </c>
      <c r="I545" s="52">
        <f>IF(Table2[[#This Row],[Order Priority]]=Introduction!$B$42,1,0)</f>
        <v>0</v>
      </c>
      <c r="J545" s="52">
        <f>IF(Table2[[#This Row],[Order Priority]]=Introduction!$B$43,1,0)</f>
        <v>0</v>
      </c>
      <c r="K545" s="52">
        <f>IF(Table2[[#This Row],[Order Priority]]=Introduction!$B$44,1,0)</f>
        <v>1</v>
      </c>
      <c r="L545" s="52">
        <f>IF(Table2[[#This Row],[Order Priority]]=Introduction!$B$45,1,0)</f>
        <v>0</v>
      </c>
      <c r="M545" s="52">
        <f>IF(Table2[[#This Row],[Ship Mode]]=Introduction!$C$42,1,0)</f>
        <v>0</v>
      </c>
      <c r="N545" s="51">
        <f>IF(Table2[[#This Row],[Ship Mode]]=Introduction!$C$44,1,0)</f>
        <v>1</v>
      </c>
      <c r="O545" s="51">
        <f>IF(Table2[[#This Row],[Customer Segment]]=Introduction!$D$45,1,0)</f>
        <v>1</v>
      </c>
      <c r="P545" s="51">
        <f>IF(Table2[[#This Row],[Customer Segment]]=Introduction!$D$42,1,0)</f>
        <v>0</v>
      </c>
      <c r="Q545" s="51">
        <f>IF(Table2[[#This Row],[Customer Segment]]=Introduction!$D$44,1,0)</f>
        <v>0</v>
      </c>
      <c r="R545" s="41">
        <v>20.96</v>
      </c>
      <c r="S5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-1525.2251397801535</v>
      </c>
    </row>
    <row r="546" spans="1:19" customFormat="1" x14ac:dyDescent="0.2">
      <c r="A546" s="1" t="s">
        <v>92</v>
      </c>
      <c r="B546" s="1" t="s">
        <v>63</v>
      </c>
      <c r="C546" s="1" t="s">
        <v>70</v>
      </c>
      <c r="D546" s="47">
        <v>7.0000000000000007E-2</v>
      </c>
      <c r="E546" s="47">
        <v>42.98</v>
      </c>
      <c r="F546" s="47">
        <v>4.62</v>
      </c>
      <c r="G546" s="47">
        <v>0.56000000000000005</v>
      </c>
      <c r="H546" s="47">
        <v>565.38599999999997</v>
      </c>
      <c r="I546" s="52">
        <f>IF(Table2[[#This Row],[Order Priority]]=Introduction!$B$42,1,0)</f>
        <v>0</v>
      </c>
      <c r="J546" s="52">
        <f>IF(Table2[[#This Row],[Order Priority]]=Introduction!$B$43,1,0)</f>
        <v>0</v>
      </c>
      <c r="K546" s="52">
        <f>IF(Table2[[#This Row],[Order Priority]]=Introduction!$B$44,1,0)</f>
        <v>0</v>
      </c>
      <c r="L546" s="52">
        <f>IF(Table2[[#This Row],[Order Priority]]=Introduction!$B$45,1,0)</f>
        <v>1</v>
      </c>
      <c r="M546" s="52">
        <f>IF(Table2[[#This Row],[Ship Mode]]=Introduction!$C$42,1,0)</f>
        <v>0</v>
      </c>
      <c r="N546" s="51">
        <f>IF(Table2[[#This Row],[Ship Mode]]=Introduction!$C$44,1,0)</f>
        <v>0</v>
      </c>
      <c r="O546" s="51">
        <f>IF(Table2[[#This Row],[Customer Segment]]=Introduction!$D$45,1,0)</f>
        <v>0</v>
      </c>
      <c r="P546" s="51">
        <f>IF(Table2[[#This Row],[Customer Segment]]=Introduction!$D$42,1,0)</f>
        <v>0</v>
      </c>
      <c r="Q546" s="51">
        <f>IF(Table2[[#This Row],[Customer Segment]]=Introduction!$D$44,1,0)</f>
        <v>0</v>
      </c>
      <c r="R546" s="44">
        <v>819.4</v>
      </c>
      <c r="S5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828.04916947876768</v>
      </c>
    </row>
    <row r="547" spans="1:19" customFormat="1" x14ac:dyDescent="0.2">
      <c r="A547" s="1" t="s">
        <v>92</v>
      </c>
      <c r="B547" s="1" t="s">
        <v>2</v>
      </c>
      <c r="C547" s="1" t="s">
        <v>70</v>
      </c>
      <c r="D547" s="49">
        <v>0.03</v>
      </c>
      <c r="E547" s="49">
        <v>89.99</v>
      </c>
      <c r="F547" s="49">
        <v>42</v>
      </c>
      <c r="G547" s="49">
        <v>0.66</v>
      </c>
      <c r="H547" s="49">
        <v>-230.9528</v>
      </c>
      <c r="I547" s="52">
        <f>IF(Table2[[#This Row],[Order Priority]]=Introduction!$B$42,1,0)</f>
        <v>0</v>
      </c>
      <c r="J547" s="52">
        <f>IF(Table2[[#This Row],[Order Priority]]=Introduction!$B$43,1,0)</f>
        <v>0</v>
      </c>
      <c r="K547" s="52">
        <f>IF(Table2[[#This Row],[Order Priority]]=Introduction!$B$44,1,0)</f>
        <v>0</v>
      </c>
      <c r="L547" s="52">
        <f>IF(Table2[[#This Row],[Order Priority]]=Introduction!$B$45,1,0)</f>
        <v>1</v>
      </c>
      <c r="M547" s="52">
        <f>IF(Table2[[#This Row],[Ship Mode]]=Introduction!$C$42,1,0)</f>
        <v>1</v>
      </c>
      <c r="N547" s="51">
        <f>IF(Table2[[#This Row],[Ship Mode]]=Introduction!$C$44,1,0)</f>
        <v>0</v>
      </c>
      <c r="O547" s="51">
        <f>IF(Table2[[#This Row],[Customer Segment]]=Introduction!$D$45,1,0)</f>
        <v>0</v>
      </c>
      <c r="P547" s="51">
        <f>IF(Table2[[#This Row],[Customer Segment]]=Introduction!$D$42,1,0)</f>
        <v>0</v>
      </c>
      <c r="Q547" s="51">
        <f>IF(Table2[[#This Row],[Customer Segment]]=Introduction!$D$44,1,0)</f>
        <v>0</v>
      </c>
      <c r="R547" s="41">
        <v>1809.75</v>
      </c>
      <c r="S5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1581.2272745248563</v>
      </c>
    </row>
    <row r="548" spans="1:19" customFormat="1" x14ac:dyDescent="0.2">
      <c r="A548" s="1" t="s">
        <v>46</v>
      </c>
      <c r="B548" s="1" t="s">
        <v>14</v>
      </c>
      <c r="C548" s="1" t="s">
        <v>15</v>
      </c>
      <c r="D548" s="47">
        <v>0.1</v>
      </c>
      <c r="E548" s="47">
        <v>78.69</v>
      </c>
      <c r="F548" s="47">
        <v>19.989999999999998</v>
      </c>
      <c r="G548" s="47">
        <v>0.43</v>
      </c>
      <c r="H548" s="47">
        <v>465.43950000000001</v>
      </c>
      <c r="I548" s="52">
        <f>IF(Table2[[#This Row],[Order Priority]]=Introduction!$B$42,1,0)</f>
        <v>0</v>
      </c>
      <c r="J548" s="52">
        <f>IF(Table2[[#This Row],[Order Priority]]=Introduction!$B$43,1,0)</f>
        <v>0</v>
      </c>
      <c r="K548" s="52">
        <f>IF(Table2[[#This Row],[Order Priority]]=Introduction!$B$44,1,0)</f>
        <v>0</v>
      </c>
      <c r="L548" s="52">
        <f>IF(Table2[[#This Row],[Order Priority]]=Introduction!$B$45,1,0)</f>
        <v>0</v>
      </c>
      <c r="M548" s="52">
        <f>IF(Table2[[#This Row],[Ship Mode]]=Introduction!$C$42,1,0)</f>
        <v>0</v>
      </c>
      <c r="N548" s="51">
        <f>IF(Table2[[#This Row],[Ship Mode]]=Introduction!$C$44,1,0)</f>
        <v>1</v>
      </c>
      <c r="O548" s="51">
        <f>IF(Table2[[#This Row],[Customer Segment]]=Introduction!$D$45,1,0)</f>
        <v>0</v>
      </c>
      <c r="P548" s="51">
        <f>IF(Table2[[#This Row],[Customer Segment]]=Introduction!$D$42,1,0)</f>
        <v>1</v>
      </c>
      <c r="Q548" s="51">
        <f>IF(Table2[[#This Row],[Customer Segment]]=Introduction!$D$44,1,0)</f>
        <v>0</v>
      </c>
      <c r="R548" s="44">
        <v>674.55</v>
      </c>
      <c r="S5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1376.0709861282603</v>
      </c>
    </row>
    <row r="549" spans="1:19" customFormat="1" x14ac:dyDescent="0.2">
      <c r="A549" s="1" t="s">
        <v>23</v>
      </c>
      <c r="B549" s="1" t="s">
        <v>14</v>
      </c>
      <c r="C549" s="1" t="s">
        <v>47</v>
      </c>
      <c r="D549" s="49">
        <v>0.04</v>
      </c>
      <c r="E549" s="49">
        <v>8.6</v>
      </c>
      <c r="F549" s="49">
        <v>6.19</v>
      </c>
      <c r="G549" s="49">
        <v>0.38</v>
      </c>
      <c r="H549" s="49">
        <v>-63.813499999999998</v>
      </c>
      <c r="I549" s="52">
        <f>IF(Table2[[#This Row],[Order Priority]]=Introduction!$B$42,1,0)</f>
        <v>0</v>
      </c>
      <c r="J549" s="52">
        <f>IF(Table2[[#This Row],[Order Priority]]=Introduction!$B$43,1,0)</f>
        <v>0</v>
      </c>
      <c r="K549" s="52">
        <f>IF(Table2[[#This Row],[Order Priority]]=Introduction!$B$44,1,0)</f>
        <v>1</v>
      </c>
      <c r="L549" s="52">
        <f>IF(Table2[[#This Row],[Order Priority]]=Introduction!$B$45,1,0)</f>
        <v>0</v>
      </c>
      <c r="M549" s="52">
        <f>IF(Table2[[#This Row],[Ship Mode]]=Introduction!$C$42,1,0)</f>
        <v>0</v>
      </c>
      <c r="N549" s="51">
        <f>IF(Table2[[#This Row],[Ship Mode]]=Introduction!$C$44,1,0)</f>
        <v>1</v>
      </c>
      <c r="O549" s="51">
        <f>IF(Table2[[#This Row],[Customer Segment]]=Introduction!$D$45,1,0)</f>
        <v>0</v>
      </c>
      <c r="P549" s="51">
        <f>IF(Table2[[#This Row],[Customer Segment]]=Introduction!$D$42,1,0)</f>
        <v>0</v>
      </c>
      <c r="Q549" s="51">
        <f>IF(Table2[[#This Row],[Customer Segment]]=Introduction!$D$44,1,0)</f>
        <v>1</v>
      </c>
      <c r="R549" s="41">
        <v>311.66000000000003</v>
      </c>
      <c r="S5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0" spans="1:19" customFormat="1" x14ac:dyDescent="0.2">
      <c r="A550" s="1" t="s">
        <v>23</v>
      </c>
      <c r="B550" s="1" t="s">
        <v>14</v>
      </c>
      <c r="C550" s="1" t="s">
        <v>47</v>
      </c>
      <c r="D550" s="47">
        <v>7.0000000000000007E-2</v>
      </c>
      <c r="E550" s="47">
        <v>699.99</v>
      </c>
      <c r="F550" s="47">
        <v>24.49</v>
      </c>
      <c r="G550" s="47">
        <v>0.54</v>
      </c>
      <c r="H550" s="47">
        <v>325.29000000000002</v>
      </c>
      <c r="I550" s="52">
        <f>IF(Table2[[#This Row],[Order Priority]]=Introduction!$B$42,1,0)</f>
        <v>0</v>
      </c>
      <c r="J550" s="52">
        <f>IF(Table2[[#This Row],[Order Priority]]=Introduction!$B$43,1,0)</f>
        <v>0</v>
      </c>
      <c r="K550" s="52">
        <f>IF(Table2[[#This Row],[Order Priority]]=Introduction!$B$44,1,0)</f>
        <v>1</v>
      </c>
      <c r="L550" s="52">
        <f>IF(Table2[[#This Row],[Order Priority]]=Introduction!$B$45,1,0)</f>
        <v>0</v>
      </c>
      <c r="M550" s="52">
        <f>IF(Table2[[#This Row],[Ship Mode]]=Introduction!$C$42,1,0)</f>
        <v>0</v>
      </c>
      <c r="N550" s="51">
        <f>IF(Table2[[#This Row],[Ship Mode]]=Introduction!$C$44,1,0)</f>
        <v>1</v>
      </c>
      <c r="O550" s="51">
        <f>IF(Table2[[#This Row],[Customer Segment]]=Introduction!$D$45,1,0)</f>
        <v>0</v>
      </c>
      <c r="P550" s="51">
        <f>IF(Table2[[#This Row],[Customer Segment]]=Introduction!$D$42,1,0)</f>
        <v>0</v>
      </c>
      <c r="Q550" s="51">
        <f>IF(Table2[[#This Row],[Customer Segment]]=Introduction!$D$44,1,0)</f>
        <v>1</v>
      </c>
      <c r="R550" s="44">
        <v>9862.51</v>
      </c>
      <c r="S5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1" spans="1:19" customFormat="1" x14ac:dyDescent="0.2">
      <c r="A551" s="1" t="s">
        <v>23</v>
      </c>
      <c r="B551" s="1" t="s">
        <v>14</v>
      </c>
      <c r="C551" s="1" t="s">
        <v>47</v>
      </c>
      <c r="D551" s="49">
        <v>0.04</v>
      </c>
      <c r="E551" s="49">
        <v>8.6</v>
      </c>
      <c r="F551" s="49">
        <v>6.19</v>
      </c>
      <c r="G551" s="49">
        <v>0.38</v>
      </c>
      <c r="H551" s="49">
        <v>-63.813499999999998</v>
      </c>
      <c r="I551" s="52">
        <f>IF(Table2[[#This Row],[Order Priority]]=Introduction!$B$42,1,0)</f>
        <v>0</v>
      </c>
      <c r="J551" s="52">
        <f>IF(Table2[[#This Row],[Order Priority]]=Introduction!$B$43,1,0)</f>
        <v>0</v>
      </c>
      <c r="K551" s="52">
        <f>IF(Table2[[#This Row],[Order Priority]]=Introduction!$B$44,1,0)</f>
        <v>1</v>
      </c>
      <c r="L551" s="52">
        <f>IF(Table2[[#This Row],[Order Priority]]=Introduction!$B$45,1,0)</f>
        <v>0</v>
      </c>
      <c r="M551" s="52">
        <f>IF(Table2[[#This Row],[Ship Mode]]=Introduction!$C$42,1,0)</f>
        <v>0</v>
      </c>
      <c r="N551" s="51">
        <f>IF(Table2[[#This Row],[Ship Mode]]=Introduction!$C$44,1,0)</f>
        <v>1</v>
      </c>
      <c r="O551" s="51">
        <f>IF(Table2[[#This Row],[Customer Segment]]=Introduction!$D$45,1,0)</f>
        <v>0</v>
      </c>
      <c r="P551" s="51">
        <f>IF(Table2[[#This Row],[Customer Segment]]=Introduction!$D$42,1,0)</f>
        <v>0</v>
      </c>
      <c r="Q551" s="51">
        <f>IF(Table2[[#This Row],[Customer Segment]]=Introduction!$D$44,1,0)</f>
        <v>1</v>
      </c>
      <c r="R551" s="41">
        <v>75.81</v>
      </c>
      <c r="S5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169.28017201714533</v>
      </c>
    </row>
    <row r="552" spans="1:19" customFormat="1" x14ac:dyDescent="0.2">
      <c r="A552" s="1" t="s">
        <v>23</v>
      </c>
      <c r="B552" s="1" t="s">
        <v>14</v>
      </c>
      <c r="C552" s="1" t="s">
        <v>47</v>
      </c>
      <c r="D552" s="47">
        <v>7.0000000000000007E-2</v>
      </c>
      <c r="E552" s="47">
        <v>699.99</v>
      </c>
      <c r="F552" s="47">
        <v>24.49</v>
      </c>
      <c r="G552" s="47">
        <v>0.54</v>
      </c>
      <c r="H552" s="47">
        <v>325.29000000000002</v>
      </c>
      <c r="I552" s="52">
        <f>IF(Table2[[#This Row],[Order Priority]]=Introduction!$B$42,1,0)</f>
        <v>0</v>
      </c>
      <c r="J552" s="52">
        <f>IF(Table2[[#This Row],[Order Priority]]=Introduction!$B$43,1,0)</f>
        <v>0</v>
      </c>
      <c r="K552" s="52">
        <f>IF(Table2[[#This Row],[Order Priority]]=Introduction!$B$44,1,0)</f>
        <v>1</v>
      </c>
      <c r="L552" s="52">
        <f>IF(Table2[[#This Row],[Order Priority]]=Introduction!$B$45,1,0)</f>
        <v>0</v>
      </c>
      <c r="M552" s="52">
        <f>IF(Table2[[#This Row],[Ship Mode]]=Introduction!$C$42,1,0)</f>
        <v>0</v>
      </c>
      <c r="N552" s="51">
        <f>IF(Table2[[#This Row],[Ship Mode]]=Introduction!$C$44,1,0)</f>
        <v>1</v>
      </c>
      <c r="O552" s="51">
        <f>IF(Table2[[#This Row],[Customer Segment]]=Introduction!$D$45,1,0)</f>
        <v>0</v>
      </c>
      <c r="P552" s="51">
        <f>IF(Table2[[#This Row],[Customer Segment]]=Introduction!$D$42,1,0)</f>
        <v>0</v>
      </c>
      <c r="Q552" s="51">
        <f>IF(Table2[[#This Row],[Customer Segment]]=Introduction!$D$44,1,0)</f>
        <v>1</v>
      </c>
      <c r="R552" s="44">
        <v>2630</v>
      </c>
      <c r="S5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3352.9427080346682</v>
      </c>
    </row>
    <row r="553" spans="1:19" customFormat="1" x14ac:dyDescent="0.2">
      <c r="A553" s="1" t="s">
        <v>23</v>
      </c>
      <c r="B553" s="1" t="s">
        <v>14</v>
      </c>
      <c r="C553" s="1" t="s">
        <v>70</v>
      </c>
      <c r="D553" s="49">
        <v>0.1</v>
      </c>
      <c r="E553" s="49">
        <v>11.58</v>
      </c>
      <c r="F553" s="49">
        <v>6.97</v>
      </c>
      <c r="G553" s="49">
        <v>0.35</v>
      </c>
      <c r="H553" s="49">
        <v>-8.3979999999999997</v>
      </c>
      <c r="I553" s="52">
        <f>IF(Table2[[#This Row],[Order Priority]]=Introduction!$B$42,1,0)</f>
        <v>0</v>
      </c>
      <c r="J553" s="52">
        <f>IF(Table2[[#This Row],[Order Priority]]=Introduction!$B$43,1,0)</f>
        <v>0</v>
      </c>
      <c r="K553" s="52">
        <f>IF(Table2[[#This Row],[Order Priority]]=Introduction!$B$44,1,0)</f>
        <v>1</v>
      </c>
      <c r="L553" s="52">
        <f>IF(Table2[[#This Row],[Order Priority]]=Introduction!$B$45,1,0)</f>
        <v>0</v>
      </c>
      <c r="M553" s="52">
        <f>IF(Table2[[#This Row],[Ship Mode]]=Introduction!$C$42,1,0)</f>
        <v>0</v>
      </c>
      <c r="N553" s="51">
        <f>IF(Table2[[#This Row],[Ship Mode]]=Introduction!$C$44,1,0)</f>
        <v>1</v>
      </c>
      <c r="O553" s="51">
        <f>IF(Table2[[#This Row],[Customer Segment]]=Introduction!$D$45,1,0)</f>
        <v>0</v>
      </c>
      <c r="P553" s="51">
        <f>IF(Table2[[#This Row],[Customer Segment]]=Introduction!$D$42,1,0)</f>
        <v>0</v>
      </c>
      <c r="Q553" s="51">
        <f>IF(Table2[[#This Row],[Customer Segment]]=Introduction!$D$44,1,0)</f>
        <v>0</v>
      </c>
      <c r="R553" s="41">
        <v>14.53</v>
      </c>
      <c r="S5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161.89765444968464</v>
      </c>
    </row>
    <row r="554" spans="1:19" customFormat="1" x14ac:dyDescent="0.2">
      <c r="A554" s="1" t="s">
        <v>92</v>
      </c>
      <c r="B554" s="1" t="s">
        <v>2</v>
      </c>
      <c r="C554" s="1" t="s">
        <v>47</v>
      </c>
      <c r="D554" s="47">
        <v>0.02</v>
      </c>
      <c r="E554" s="47">
        <v>160.97999999999999</v>
      </c>
      <c r="F554" s="47">
        <v>30</v>
      </c>
      <c r="G554" s="47">
        <v>0.62</v>
      </c>
      <c r="H554" s="47">
        <v>-51.116</v>
      </c>
      <c r="I554" s="52">
        <f>IF(Table2[[#This Row],[Order Priority]]=Introduction!$B$42,1,0)</f>
        <v>0</v>
      </c>
      <c r="J554" s="52">
        <f>IF(Table2[[#This Row],[Order Priority]]=Introduction!$B$43,1,0)</f>
        <v>0</v>
      </c>
      <c r="K554" s="52">
        <f>IF(Table2[[#This Row],[Order Priority]]=Introduction!$B$44,1,0)</f>
        <v>0</v>
      </c>
      <c r="L554" s="52">
        <f>IF(Table2[[#This Row],[Order Priority]]=Introduction!$B$45,1,0)</f>
        <v>1</v>
      </c>
      <c r="M554" s="52">
        <f>IF(Table2[[#This Row],[Ship Mode]]=Introduction!$C$42,1,0)</f>
        <v>1</v>
      </c>
      <c r="N554" s="51">
        <f>IF(Table2[[#This Row],[Ship Mode]]=Introduction!$C$44,1,0)</f>
        <v>0</v>
      </c>
      <c r="O554" s="51">
        <f>IF(Table2[[#This Row],[Customer Segment]]=Introduction!$D$45,1,0)</f>
        <v>0</v>
      </c>
      <c r="P554" s="51">
        <f>IF(Table2[[#This Row],[Customer Segment]]=Introduction!$D$42,1,0)</f>
        <v>0</v>
      </c>
      <c r="Q554" s="51">
        <f>IF(Table2[[#This Row],[Customer Segment]]=Introduction!$D$44,1,0)</f>
        <v>1</v>
      </c>
      <c r="R554" s="44">
        <v>192.49</v>
      </c>
      <c r="S5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1659.9369299118346</v>
      </c>
    </row>
    <row r="555" spans="1:19" customFormat="1" x14ac:dyDescent="0.2">
      <c r="A555" s="1" t="s">
        <v>92</v>
      </c>
      <c r="B555" s="1" t="s">
        <v>14</v>
      </c>
      <c r="C555" s="1" t="s">
        <v>3</v>
      </c>
      <c r="D555" s="49">
        <v>0</v>
      </c>
      <c r="E555" s="49">
        <v>7.1</v>
      </c>
      <c r="F555" s="49">
        <v>6.05</v>
      </c>
      <c r="G555" s="49">
        <v>0.39</v>
      </c>
      <c r="H555" s="49">
        <v>-60.145000000000003</v>
      </c>
      <c r="I555" s="52">
        <f>IF(Table2[[#This Row],[Order Priority]]=Introduction!$B$42,1,0)</f>
        <v>0</v>
      </c>
      <c r="J555" s="52">
        <f>IF(Table2[[#This Row],[Order Priority]]=Introduction!$B$43,1,0)</f>
        <v>0</v>
      </c>
      <c r="K555" s="52">
        <f>IF(Table2[[#This Row],[Order Priority]]=Introduction!$B$44,1,0)</f>
        <v>0</v>
      </c>
      <c r="L555" s="52">
        <f>IF(Table2[[#This Row],[Order Priority]]=Introduction!$B$45,1,0)</f>
        <v>1</v>
      </c>
      <c r="M555" s="52">
        <f>IF(Table2[[#This Row],[Ship Mode]]=Introduction!$C$42,1,0)</f>
        <v>0</v>
      </c>
      <c r="N555" s="51">
        <f>IF(Table2[[#This Row],[Ship Mode]]=Introduction!$C$44,1,0)</f>
        <v>1</v>
      </c>
      <c r="O555" s="51">
        <f>IF(Table2[[#This Row],[Customer Segment]]=Introduction!$D$45,1,0)</f>
        <v>1</v>
      </c>
      <c r="P555" s="51">
        <f>IF(Table2[[#This Row],[Customer Segment]]=Introduction!$D$42,1,0)</f>
        <v>0</v>
      </c>
      <c r="Q555" s="51">
        <f>IF(Table2[[#This Row],[Customer Segment]]=Introduction!$D$44,1,0)</f>
        <v>0</v>
      </c>
      <c r="R555" s="41">
        <v>208.83</v>
      </c>
      <c r="S5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92.732014615572822</v>
      </c>
    </row>
    <row r="556" spans="1:19" customFormat="1" x14ac:dyDescent="0.2">
      <c r="A556" s="1" t="s">
        <v>92</v>
      </c>
      <c r="B556" s="1" t="s">
        <v>63</v>
      </c>
      <c r="C556" s="1" t="s">
        <v>3</v>
      </c>
      <c r="D556" s="47">
        <v>0.01</v>
      </c>
      <c r="E556" s="47">
        <v>4.9800000000000004</v>
      </c>
      <c r="F556" s="47">
        <v>4.62</v>
      </c>
      <c r="G556" s="47">
        <v>0.64</v>
      </c>
      <c r="H556" s="47">
        <v>-111.72</v>
      </c>
      <c r="I556" s="52">
        <f>IF(Table2[[#This Row],[Order Priority]]=Introduction!$B$42,1,0)</f>
        <v>0</v>
      </c>
      <c r="J556" s="52">
        <f>IF(Table2[[#This Row],[Order Priority]]=Introduction!$B$43,1,0)</f>
        <v>0</v>
      </c>
      <c r="K556" s="52">
        <f>IF(Table2[[#This Row],[Order Priority]]=Introduction!$B$44,1,0)</f>
        <v>0</v>
      </c>
      <c r="L556" s="52">
        <f>IF(Table2[[#This Row],[Order Priority]]=Introduction!$B$45,1,0)</f>
        <v>1</v>
      </c>
      <c r="M556" s="52">
        <f>IF(Table2[[#This Row],[Ship Mode]]=Introduction!$C$42,1,0)</f>
        <v>0</v>
      </c>
      <c r="N556" s="51">
        <f>IF(Table2[[#This Row],[Ship Mode]]=Introduction!$C$44,1,0)</f>
        <v>0</v>
      </c>
      <c r="O556" s="51">
        <f>IF(Table2[[#This Row],[Customer Segment]]=Introduction!$D$45,1,0)</f>
        <v>1</v>
      </c>
      <c r="P556" s="51">
        <f>IF(Table2[[#This Row],[Customer Segment]]=Introduction!$D$42,1,0)</f>
        <v>0</v>
      </c>
      <c r="Q556" s="51">
        <f>IF(Table2[[#This Row],[Customer Segment]]=Introduction!$D$44,1,0)</f>
        <v>0</v>
      </c>
      <c r="R556" s="44">
        <v>228.3</v>
      </c>
      <c r="S5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7" spans="1:19" customFormat="1" x14ac:dyDescent="0.2">
      <c r="A557" s="1" t="s">
        <v>92</v>
      </c>
      <c r="B557" s="1" t="s">
        <v>14</v>
      </c>
      <c r="C557" s="1" t="s">
        <v>3</v>
      </c>
      <c r="D557" s="49">
        <v>0.06</v>
      </c>
      <c r="E557" s="49">
        <v>5.68</v>
      </c>
      <c r="F557" s="49">
        <v>1.39</v>
      </c>
      <c r="G557" s="49">
        <v>0.38</v>
      </c>
      <c r="H557" s="49">
        <v>33.01</v>
      </c>
      <c r="I557" s="52">
        <f>IF(Table2[[#This Row],[Order Priority]]=Introduction!$B$42,1,0)</f>
        <v>0</v>
      </c>
      <c r="J557" s="52">
        <f>IF(Table2[[#This Row],[Order Priority]]=Introduction!$B$43,1,0)</f>
        <v>0</v>
      </c>
      <c r="K557" s="52">
        <f>IF(Table2[[#This Row],[Order Priority]]=Introduction!$B$44,1,0)</f>
        <v>0</v>
      </c>
      <c r="L557" s="52">
        <f>IF(Table2[[#This Row],[Order Priority]]=Introduction!$B$45,1,0)</f>
        <v>1</v>
      </c>
      <c r="M557" s="52">
        <f>IF(Table2[[#This Row],[Ship Mode]]=Introduction!$C$42,1,0)</f>
        <v>0</v>
      </c>
      <c r="N557" s="51">
        <f>IF(Table2[[#This Row],[Ship Mode]]=Introduction!$C$44,1,0)</f>
        <v>1</v>
      </c>
      <c r="O557" s="51">
        <f>IF(Table2[[#This Row],[Customer Segment]]=Introduction!$D$45,1,0)</f>
        <v>1</v>
      </c>
      <c r="P557" s="51">
        <f>IF(Table2[[#This Row],[Customer Segment]]=Introduction!$D$42,1,0)</f>
        <v>0</v>
      </c>
      <c r="Q557" s="51">
        <f>IF(Table2[[#This Row],[Customer Segment]]=Introduction!$D$44,1,0)</f>
        <v>0</v>
      </c>
      <c r="R557" s="41">
        <v>129.53</v>
      </c>
      <c r="S5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6.9145002538353673</v>
      </c>
    </row>
    <row r="558" spans="1:19" customFormat="1" x14ac:dyDescent="0.2">
      <c r="A558" s="1" t="s">
        <v>92</v>
      </c>
      <c r="B558" s="1" t="s">
        <v>63</v>
      </c>
      <c r="C558" s="1" t="s">
        <v>3</v>
      </c>
      <c r="D558" s="47">
        <v>0.01</v>
      </c>
      <c r="E558" s="47">
        <v>4.9800000000000004</v>
      </c>
      <c r="F558" s="47">
        <v>4.62</v>
      </c>
      <c r="G558" s="47">
        <v>0.64</v>
      </c>
      <c r="H558" s="47">
        <v>-111.72</v>
      </c>
      <c r="I558" s="52">
        <f>IF(Table2[[#This Row],[Order Priority]]=Introduction!$B$42,1,0)</f>
        <v>0</v>
      </c>
      <c r="J558" s="52">
        <f>IF(Table2[[#This Row],[Order Priority]]=Introduction!$B$43,1,0)</f>
        <v>0</v>
      </c>
      <c r="K558" s="52">
        <f>IF(Table2[[#This Row],[Order Priority]]=Introduction!$B$44,1,0)</f>
        <v>0</v>
      </c>
      <c r="L558" s="52">
        <f>IF(Table2[[#This Row],[Order Priority]]=Introduction!$B$45,1,0)</f>
        <v>1</v>
      </c>
      <c r="M558" s="52">
        <f>IF(Table2[[#This Row],[Ship Mode]]=Introduction!$C$42,1,0)</f>
        <v>0</v>
      </c>
      <c r="N558" s="51">
        <f>IF(Table2[[#This Row],[Ship Mode]]=Introduction!$C$44,1,0)</f>
        <v>0</v>
      </c>
      <c r="O558" s="51">
        <f>IF(Table2[[#This Row],[Customer Segment]]=Introduction!$D$45,1,0)</f>
        <v>1</v>
      </c>
      <c r="P558" s="51">
        <f>IF(Table2[[#This Row],[Customer Segment]]=Introduction!$D$42,1,0)</f>
        <v>0</v>
      </c>
      <c r="Q558" s="51">
        <f>IF(Table2[[#This Row],[Customer Segment]]=Introduction!$D$44,1,0)</f>
        <v>0</v>
      </c>
      <c r="R558" s="44">
        <v>55.68</v>
      </c>
      <c r="S5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112.72298342204236</v>
      </c>
    </row>
    <row r="559" spans="1:19" customFormat="1" x14ac:dyDescent="0.2">
      <c r="A559" s="1" t="s">
        <v>92</v>
      </c>
      <c r="B559" s="1" t="s">
        <v>14</v>
      </c>
      <c r="C559" s="1" t="s">
        <v>47</v>
      </c>
      <c r="D559" s="49">
        <v>0</v>
      </c>
      <c r="E559" s="49">
        <v>209.37</v>
      </c>
      <c r="F559" s="49">
        <v>69</v>
      </c>
      <c r="G559" s="49">
        <v>0.79</v>
      </c>
      <c r="H559" s="49">
        <v>-263.11192907999998</v>
      </c>
      <c r="I559" s="52">
        <f>IF(Table2[[#This Row],[Order Priority]]=Introduction!$B$42,1,0)</f>
        <v>0</v>
      </c>
      <c r="J559" s="52">
        <f>IF(Table2[[#This Row],[Order Priority]]=Introduction!$B$43,1,0)</f>
        <v>0</v>
      </c>
      <c r="K559" s="52">
        <f>IF(Table2[[#This Row],[Order Priority]]=Introduction!$B$44,1,0)</f>
        <v>0</v>
      </c>
      <c r="L559" s="52">
        <f>IF(Table2[[#This Row],[Order Priority]]=Introduction!$B$45,1,0)</f>
        <v>1</v>
      </c>
      <c r="M559" s="52">
        <f>IF(Table2[[#This Row],[Ship Mode]]=Introduction!$C$42,1,0)</f>
        <v>0</v>
      </c>
      <c r="N559" s="51">
        <f>IF(Table2[[#This Row],[Ship Mode]]=Introduction!$C$44,1,0)</f>
        <v>1</v>
      </c>
      <c r="O559" s="51">
        <f>IF(Table2[[#This Row],[Customer Segment]]=Introduction!$D$45,1,0)</f>
        <v>0</v>
      </c>
      <c r="P559" s="51">
        <f>IF(Table2[[#This Row],[Customer Segment]]=Introduction!$D$42,1,0)</f>
        <v>0</v>
      </c>
      <c r="Q559" s="51">
        <f>IF(Table2[[#This Row],[Customer Segment]]=Introduction!$D$44,1,0)</f>
        <v>1</v>
      </c>
      <c r="R559" s="41">
        <v>1959.88</v>
      </c>
      <c r="S5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2630.4821184929356</v>
      </c>
    </row>
    <row r="560" spans="1:19" customFormat="1" x14ac:dyDescent="0.2">
      <c r="A560" s="1" t="s">
        <v>46</v>
      </c>
      <c r="B560" s="1" t="s">
        <v>63</v>
      </c>
      <c r="C560" s="1" t="s">
        <v>70</v>
      </c>
      <c r="D560" s="47">
        <v>0.05</v>
      </c>
      <c r="E560" s="47">
        <v>25.99</v>
      </c>
      <c r="F560" s="47">
        <v>5.37</v>
      </c>
      <c r="G560" s="47">
        <v>0.56000000000000005</v>
      </c>
      <c r="H560" s="47">
        <v>220.35720000000001</v>
      </c>
      <c r="I560" s="52">
        <f>IF(Table2[[#This Row],[Order Priority]]=Introduction!$B$42,1,0)</f>
        <v>0</v>
      </c>
      <c r="J560" s="52">
        <f>IF(Table2[[#This Row],[Order Priority]]=Introduction!$B$43,1,0)</f>
        <v>0</v>
      </c>
      <c r="K560" s="52">
        <f>IF(Table2[[#This Row],[Order Priority]]=Introduction!$B$44,1,0)</f>
        <v>0</v>
      </c>
      <c r="L560" s="52">
        <f>IF(Table2[[#This Row],[Order Priority]]=Introduction!$B$45,1,0)</f>
        <v>0</v>
      </c>
      <c r="M560" s="52">
        <f>IF(Table2[[#This Row],[Ship Mode]]=Introduction!$C$42,1,0)</f>
        <v>0</v>
      </c>
      <c r="N560" s="51">
        <f>IF(Table2[[#This Row],[Ship Mode]]=Introduction!$C$44,1,0)</f>
        <v>0</v>
      </c>
      <c r="O560" s="51">
        <f>IF(Table2[[#This Row],[Customer Segment]]=Introduction!$D$45,1,0)</f>
        <v>0</v>
      </c>
      <c r="P560" s="51">
        <f>IF(Table2[[#This Row],[Customer Segment]]=Introduction!$D$42,1,0)</f>
        <v>0</v>
      </c>
      <c r="Q560" s="51">
        <f>IF(Table2[[#This Row],[Customer Segment]]=Introduction!$D$44,1,0)</f>
        <v>0</v>
      </c>
      <c r="R560" s="44">
        <v>451.35</v>
      </c>
      <c r="S5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643.71053022354283</v>
      </c>
    </row>
    <row r="561" spans="1:19" customFormat="1" x14ac:dyDescent="0.2">
      <c r="A561" s="1" t="s">
        <v>1</v>
      </c>
      <c r="B561" s="1" t="s">
        <v>63</v>
      </c>
      <c r="C561" s="1" t="s">
        <v>70</v>
      </c>
      <c r="D561" s="49">
        <v>0.05</v>
      </c>
      <c r="E561" s="49">
        <v>6.04</v>
      </c>
      <c r="F561" s="49">
        <v>2.14</v>
      </c>
      <c r="G561" s="49">
        <v>0.38</v>
      </c>
      <c r="H561" s="49">
        <v>-4.1399999999999997</v>
      </c>
      <c r="I561" s="52">
        <f>IF(Table2[[#This Row],[Order Priority]]=Introduction!$B$42,1,0)</f>
        <v>1</v>
      </c>
      <c r="J561" s="52">
        <f>IF(Table2[[#This Row],[Order Priority]]=Introduction!$B$43,1,0)</f>
        <v>0</v>
      </c>
      <c r="K561" s="52">
        <f>IF(Table2[[#This Row],[Order Priority]]=Introduction!$B$44,1,0)</f>
        <v>0</v>
      </c>
      <c r="L561" s="52">
        <f>IF(Table2[[#This Row],[Order Priority]]=Introduction!$B$45,1,0)</f>
        <v>0</v>
      </c>
      <c r="M561" s="52">
        <f>IF(Table2[[#This Row],[Ship Mode]]=Introduction!$C$42,1,0)</f>
        <v>0</v>
      </c>
      <c r="N561" s="51">
        <f>IF(Table2[[#This Row],[Ship Mode]]=Introduction!$C$44,1,0)</f>
        <v>0</v>
      </c>
      <c r="O561" s="51">
        <f>IF(Table2[[#This Row],[Customer Segment]]=Introduction!$D$45,1,0)</f>
        <v>0</v>
      </c>
      <c r="P561" s="51">
        <f>IF(Table2[[#This Row],[Customer Segment]]=Introduction!$D$42,1,0)</f>
        <v>0</v>
      </c>
      <c r="Q561" s="51">
        <f>IF(Table2[[#This Row],[Customer Segment]]=Introduction!$D$44,1,0)</f>
        <v>0</v>
      </c>
      <c r="R561" s="41">
        <v>8.41</v>
      </c>
      <c r="S5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201.40660028376581</v>
      </c>
    </row>
    <row r="562" spans="1:19" customFormat="1" x14ac:dyDescent="0.2">
      <c r="A562" s="1" t="s">
        <v>13</v>
      </c>
      <c r="B562" s="1" t="s">
        <v>14</v>
      </c>
      <c r="C562" s="1" t="s">
        <v>15</v>
      </c>
      <c r="D562" s="47">
        <v>0.04</v>
      </c>
      <c r="E562" s="47">
        <v>62.18</v>
      </c>
      <c r="F562" s="47">
        <v>10.84</v>
      </c>
      <c r="G562" s="47">
        <v>0.63</v>
      </c>
      <c r="H562" s="47">
        <v>125.8077</v>
      </c>
      <c r="I562" s="52">
        <f>IF(Table2[[#This Row],[Order Priority]]=Introduction!$B$42,1,0)</f>
        <v>0</v>
      </c>
      <c r="J562" s="52">
        <f>IF(Table2[[#This Row],[Order Priority]]=Introduction!$B$43,1,0)</f>
        <v>1</v>
      </c>
      <c r="K562" s="52">
        <f>IF(Table2[[#This Row],[Order Priority]]=Introduction!$B$44,1,0)</f>
        <v>0</v>
      </c>
      <c r="L562" s="52">
        <f>IF(Table2[[#This Row],[Order Priority]]=Introduction!$B$45,1,0)</f>
        <v>0</v>
      </c>
      <c r="M562" s="52">
        <f>IF(Table2[[#This Row],[Ship Mode]]=Introduction!$C$42,1,0)</f>
        <v>0</v>
      </c>
      <c r="N562" s="51">
        <f>IF(Table2[[#This Row],[Ship Mode]]=Introduction!$C$44,1,0)</f>
        <v>1</v>
      </c>
      <c r="O562" s="51">
        <f>IF(Table2[[#This Row],[Customer Segment]]=Introduction!$D$45,1,0)</f>
        <v>0</v>
      </c>
      <c r="P562" s="51">
        <f>IF(Table2[[#This Row],[Customer Segment]]=Introduction!$D$42,1,0)</f>
        <v>1</v>
      </c>
      <c r="Q562" s="51">
        <f>IF(Table2[[#This Row],[Customer Segment]]=Introduction!$D$44,1,0)</f>
        <v>0</v>
      </c>
      <c r="R562" s="44">
        <v>182.33</v>
      </c>
      <c r="S5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726.01998427567366</v>
      </c>
    </row>
    <row r="563" spans="1:19" customFormat="1" x14ac:dyDescent="0.2">
      <c r="A563" s="1" t="s">
        <v>13</v>
      </c>
      <c r="B563" s="1" t="s">
        <v>14</v>
      </c>
      <c r="C563" s="1" t="s">
        <v>70</v>
      </c>
      <c r="D563" s="49">
        <v>0.03</v>
      </c>
      <c r="E563" s="49">
        <v>40.99</v>
      </c>
      <c r="F563" s="49">
        <v>19.989999999999998</v>
      </c>
      <c r="G563" s="49">
        <v>0.36</v>
      </c>
      <c r="H563" s="49">
        <v>395.30799999999999</v>
      </c>
      <c r="I563" s="52">
        <f>IF(Table2[[#This Row],[Order Priority]]=Introduction!$B$42,1,0)</f>
        <v>0</v>
      </c>
      <c r="J563" s="52">
        <f>IF(Table2[[#This Row],[Order Priority]]=Introduction!$B$43,1,0)</f>
        <v>1</v>
      </c>
      <c r="K563" s="52">
        <f>IF(Table2[[#This Row],[Order Priority]]=Introduction!$B$44,1,0)</f>
        <v>0</v>
      </c>
      <c r="L563" s="52">
        <f>IF(Table2[[#This Row],[Order Priority]]=Introduction!$B$45,1,0)</f>
        <v>0</v>
      </c>
      <c r="M563" s="52">
        <f>IF(Table2[[#This Row],[Ship Mode]]=Introduction!$C$42,1,0)</f>
        <v>0</v>
      </c>
      <c r="N563" s="51">
        <f>IF(Table2[[#This Row],[Ship Mode]]=Introduction!$C$44,1,0)</f>
        <v>1</v>
      </c>
      <c r="O563" s="51">
        <f>IF(Table2[[#This Row],[Customer Segment]]=Introduction!$D$45,1,0)</f>
        <v>0</v>
      </c>
      <c r="P563" s="51">
        <f>IF(Table2[[#This Row],[Customer Segment]]=Introduction!$D$42,1,0)</f>
        <v>0</v>
      </c>
      <c r="Q563" s="51">
        <f>IF(Table2[[#This Row],[Customer Segment]]=Introduction!$D$44,1,0)</f>
        <v>0</v>
      </c>
      <c r="R563" s="41">
        <v>885.65</v>
      </c>
      <c r="S5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999.62772656021184</v>
      </c>
    </row>
    <row r="564" spans="1:19" customFormat="1" x14ac:dyDescent="0.2">
      <c r="A564" s="1" t="s">
        <v>1</v>
      </c>
      <c r="B564" s="1" t="s">
        <v>14</v>
      </c>
      <c r="C564" s="1" t="s">
        <v>70</v>
      </c>
      <c r="D564" s="47">
        <v>0.01</v>
      </c>
      <c r="E564" s="47">
        <v>15.99</v>
      </c>
      <c r="F564" s="47">
        <v>13.18</v>
      </c>
      <c r="G564" s="47">
        <v>0.37</v>
      </c>
      <c r="H564" s="47">
        <v>-99.43544</v>
      </c>
      <c r="I564" s="52">
        <f>IF(Table2[[#This Row],[Order Priority]]=Introduction!$B$42,1,0)</f>
        <v>1</v>
      </c>
      <c r="J564" s="52">
        <f>IF(Table2[[#This Row],[Order Priority]]=Introduction!$B$43,1,0)</f>
        <v>0</v>
      </c>
      <c r="K564" s="52">
        <f>IF(Table2[[#This Row],[Order Priority]]=Introduction!$B$44,1,0)</f>
        <v>0</v>
      </c>
      <c r="L564" s="52">
        <f>IF(Table2[[#This Row],[Order Priority]]=Introduction!$B$45,1,0)</f>
        <v>0</v>
      </c>
      <c r="M564" s="52">
        <f>IF(Table2[[#This Row],[Ship Mode]]=Introduction!$C$42,1,0)</f>
        <v>0</v>
      </c>
      <c r="N564" s="51">
        <f>IF(Table2[[#This Row],[Ship Mode]]=Introduction!$C$44,1,0)</f>
        <v>1</v>
      </c>
      <c r="O564" s="51">
        <f>IF(Table2[[#This Row],[Customer Segment]]=Introduction!$D$45,1,0)</f>
        <v>0</v>
      </c>
      <c r="P564" s="51">
        <f>IF(Table2[[#This Row],[Customer Segment]]=Introduction!$D$42,1,0)</f>
        <v>0</v>
      </c>
      <c r="Q564" s="51">
        <f>IF(Table2[[#This Row],[Customer Segment]]=Introduction!$D$44,1,0)</f>
        <v>0</v>
      </c>
      <c r="R564" s="44">
        <v>377.44</v>
      </c>
      <c r="S5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540.47268885934136</v>
      </c>
    </row>
    <row r="565" spans="1:19" customFormat="1" x14ac:dyDescent="0.2">
      <c r="A565" s="1" t="s">
        <v>1</v>
      </c>
      <c r="B565" s="1" t="s">
        <v>14</v>
      </c>
      <c r="C565" s="1" t="s">
        <v>47</v>
      </c>
      <c r="D565" s="49">
        <v>0.06</v>
      </c>
      <c r="E565" s="49">
        <v>47.98</v>
      </c>
      <c r="F565" s="49">
        <v>3.61</v>
      </c>
      <c r="G565" s="49">
        <v>0.71</v>
      </c>
      <c r="H565" s="49">
        <v>596.80799999999999</v>
      </c>
      <c r="I565" s="52">
        <f>IF(Table2[[#This Row],[Order Priority]]=Introduction!$B$42,1,0)</f>
        <v>1</v>
      </c>
      <c r="J565" s="52">
        <f>IF(Table2[[#This Row],[Order Priority]]=Introduction!$B$43,1,0)</f>
        <v>0</v>
      </c>
      <c r="K565" s="52">
        <f>IF(Table2[[#This Row],[Order Priority]]=Introduction!$B$44,1,0)</f>
        <v>0</v>
      </c>
      <c r="L565" s="52">
        <f>IF(Table2[[#This Row],[Order Priority]]=Introduction!$B$45,1,0)</f>
        <v>0</v>
      </c>
      <c r="M565" s="52">
        <f>IF(Table2[[#This Row],[Ship Mode]]=Introduction!$C$42,1,0)</f>
        <v>0</v>
      </c>
      <c r="N565" s="51">
        <f>IF(Table2[[#This Row],[Ship Mode]]=Introduction!$C$44,1,0)</f>
        <v>1</v>
      </c>
      <c r="O565" s="51">
        <f>IF(Table2[[#This Row],[Customer Segment]]=Introduction!$D$45,1,0)</f>
        <v>0</v>
      </c>
      <c r="P565" s="51">
        <f>IF(Table2[[#This Row],[Customer Segment]]=Introduction!$D$42,1,0)</f>
        <v>0</v>
      </c>
      <c r="Q565" s="51">
        <f>IF(Table2[[#This Row],[Customer Segment]]=Introduction!$D$44,1,0)</f>
        <v>1</v>
      </c>
      <c r="R565" s="41">
        <v>97.96</v>
      </c>
      <c r="S5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1369.1653209317337</v>
      </c>
    </row>
    <row r="566" spans="1:19" customFormat="1" x14ac:dyDescent="0.2">
      <c r="A566" s="1" t="s">
        <v>13</v>
      </c>
      <c r="B566" s="1" t="s">
        <v>14</v>
      </c>
      <c r="C566" s="1" t="s">
        <v>47</v>
      </c>
      <c r="D566" s="47">
        <v>0.01</v>
      </c>
      <c r="E566" s="47">
        <v>5.44</v>
      </c>
      <c r="F566" s="47">
        <v>7.46</v>
      </c>
      <c r="G566" s="47">
        <v>0.36</v>
      </c>
      <c r="H566" s="47">
        <v>-18.478200000000001</v>
      </c>
      <c r="I566" s="52">
        <f>IF(Table2[[#This Row],[Order Priority]]=Introduction!$B$42,1,0)</f>
        <v>0</v>
      </c>
      <c r="J566" s="52">
        <f>IF(Table2[[#This Row],[Order Priority]]=Introduction!$B$43,1,0)</f>
        <v>1</v>
      </c>
      <c r="K566" s="52">
        <f>IF(Table2[[#This Row],[Order Priority]]=Introduction!$B$44,1,0)</f>
        <v>0</v>
      </c>
      <c r="L566" s="52">
        <f>IF(Table2[[#This Row],[Order Priority]]=Introduction!$B$45,1,0)</f>
        <v>0</v>
      </c>
      <c r="M566" s="52">
        <f>IF(Table2[[#This Row],[Ship Mode]]=Introduction!$C$42,1,0)</f>
        <v>0</v>
      </c>
      <c r="N566" s="51">
        <f>IF(Table2[[#This Row],[Ship Mode]]=Introduction!$C$44,1,0)</f>
        <v>1</v>
      </c>
      <c r="O566" s="51">
        <f>IF(Table2[[#This Row],[Customer Segment]]=Introduction!$D$45,1,0)</f>
        <v>0</v>
      </c>
      <c r="P566" s="51">
        <f>IF(Table2[[#This Row],[Customer Segment]]=Introduction!$D$42,1,0)</f>
        <v>0</v>
      </c>
      <c r="Q566" s="51">
        <f>IF(Table2[[#This Row],[Customer Segment]]=Introduction!$D$44,1,0)</f>
        <v>1</v>
      </c>
      <c r="R566" s="44">
        <v>19.68</v>
      </c>
      <c r="S5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161.85052299254954</v>
      </c>
    </row>
    <row r="567" spans="1:19" customFormat="1" x14ac:dyDescent="0.2">
      <c r="A567" s="1" t="s">
        <v>13</v>
      </c>
      <c r="B567" s="1" t="s">
        <v>2</v>
      </c>
      <c r="C567" s="1" t="s">
        <v>47</v>
      </c>
      <c r="D567" s="49">
        <v>0.02</v>
      </c>
      <c r="E567" s="49">
        <v>549.99</v>
      </c>
      <c r="F567" s="49">
        <v>49</v>
      </c>
      <c r="G567" s="49">
        <v>0.35</v>
      </c>
      <c r="H567" s="49">
        <v>-381.84120000000001</v>
      </c>
      <c r="I567" s="52">
        <f>IF(Table2[[#This Row],[Order Priority]]=Introduction!$B$42,1,0)</f>
        <v>0</v>
      </c>
      <c r="J567" s="52">
        <f>IF(Table2[[#This Row],[Order Priority]]=Introduction!$B$43,1,0)</f>
        <v>1</v>
      </c>
      <c r="K567" s="52">
        <f>IF(Table2[[#This Row],[Order Priority]]=Introduction!$B$44,1,0)</f>
        <v>0</v>
      </c>
      <c r="L567" s="52">
        <f>IF(Table2[[#This Row],[Order Priority]]=Introduction!$B$45,1,0)</f>
        <v>0</v>
      </c>
      <c r="M567" s="52">
        <f>IF(Table2[[#This Row],[Ship Mode]]=Introduction!$C$42,1,0)</f>
        <v>1</v>
      </c>
      <c r="N567" s="51">
        <f>IF(Table2[[#This Row],[Ship Mode]]=Introduction!$C$44,1,0)</f>
        <v>0</v>
      </c>
      <c r="O567" s="51">
        <f>IF(Table2[[#This Row],[Customer Segment]]=Introduction!$D$45,1,0)</f>
        <v>0</v>
      </c>
      <c r="P567" s="51">
        <f>IF(Table2[[#This Row],[Customer Segment]]=Introduction!$D$42,1,0)</f>
        <v>0</v>
      </c>
      <c r="Q567" s="51">
        <f>IF(Table2[[#This Row],[Customer Segment]]=Introduction!$D$44,1,0)</f>
        <v>1</v>
      </c>
      <c r="R567" s="41">
        <v>9798.84</v>
      </c>
      <c r="S5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2825.5787911858865</v>
      </c>
    </row>
    <row r="568" spans="1:19" customFormat="1" x14ac:dyDescent="0.2">
      <c r="A568" s="1" t="s">
        <v>13</v>
      </c>
      <c r="B568" s="1" t="s">
        <v>63</v>
      </c>
      <c r="C568" s="1" t="s">
        <v>47</v>
      </c>
      <c r="D568" s="47">
        <v>0.03</v>
      </c>
      <c r="E568" s="47">
        <v>22.01</v>
      </c>
      <c r="F568" s="47">
        <v>5.53</v>
      </c>
      <c r="G568" s="47">
        <v>0.59</v>
      </c>
      <c r="H568" s="47">
        <v>12.5504</v>
      </c>
      <c r="I568" s="52">
        <f>IF(Table2[[#This Row],[Order Priority]]=Introduction!$B$42,1,0)</f>
        <v>0</v>
      </c>
      <c r="J568" s="52">
        <f>IF(Table2[[#This Row],[Order Priority]]=Introduction!$B$43,1,0)</f>
        <v>1</v>
      </c>
      <c r="K568" s="52">
        <f>IF(Table2[[#This Row],[Order Priority]]=Introduction!$B$44,1,0)</f>
        <v>0</v>
      </c>
      <c r="L568" s="52">
        <f>IF(Table2[[#This Row],[Order Priority]]=Introduction!$B$45,1,0)</f>
        <v>0</v>
      </c>
      <c r="M568" s="52">
        <f>IF(Table2[[#This Row],[Ship Mode]]=Introduction!$C$42,1,0)</f>
        <v>0</v>
      </c>
      <c r="N568" s="51">
        <f>IF(Table2[[#This Row],[Ship Mode]]=Introduction!$C$44,1,0)</f>
        <v>0</v>
      </c>
      <c r="O568" s="51">
        <f>IF(Table2[[#This Row],[Customer Segment]]=Introduction!$D$45,1,0)</f>
        <v>0</v>
      </c>
      <c r="P568" s="51">
        <f>IF(Table2[[#This Row],[Customer Segment]]=Introduction!$D$42,1,0)</f>
        <v>0</v>
      </c>
      <c r="Q568" s="51">
        <f>IF(Table2[[#This Row],[Customer Segment]]=Introduction!$D$44,1,0)</f>
        <v>1</v>
      </c>
      <c r="R568" s="44">
        <v>154.11000000000001</v>
      </c>
      <c r="S5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287.93701600306497</v>
      </c>
    </row>
    <row r="569" spans="1:19" customFormat="1" x14ac:dyDescent="0.2">
      <c r="A569" s="1" t="s">
        <v>13</v>
      </c>
      <c r="B569" s="1" t="s">
        <v>14</v>
      </c>
      <c r="C569" s="1" t="s">
        <v>47</v>
      </c>
      <c r="D569" s="49">
        <v>0.09</v>
      </c>
      <c r="E569" s="49">
        <v>34.76</v>
      </c>
      <c r="F569" s="49">
        <v>8.2200000000000006</v>
      </c>
      <c r="G569" s="49">
        <v>0.56999999999999995</v>
      </c>
      <c r="H569" s="49">
        <v>45.3324</v>
      </c>
      <c r="I569" s="52">
        <f>IF(Table2[[#This Row],[Order Priority]]=Introduction!$B$42,1,0)</f>
        <v>0</v>
      </c>
      <c r="J569" s="52">
        <f>IF(Table2[[#This Row],[Order Priority]]=Introduction!$B$43,1,0)</f>
        <v>1</v>
      </c>
      <c r="K569" s="52">
        <f>IF(Table2[[#This Row],[Order Priority]]=Introduction!$B$44,1,0)</f>
        <v>0</v>
      </c>
      <c r="L569" s="52">
        <f>IF(Table2[[#This Row],[Order Priority]]=Introduction!$B$45,1,0)</f>
        <v>0</v>
      </c>
      <c r="M569" s="52">
        <f>IF(Table2[[#This Row],[Ship Mode]]=Introduction!$C$42,1,0)</f>
        <v>0</v>
      </c>
      <c r="N569" s="51">
        <f>IF(Table2[[#This Row],[Ship Mode]]=Introduction!$C$44,1,0)</f>
        <v>1</v>
      </c>
      <c r="O569" s="51">
        <f>IF(Table2[[#This Row],[Customer Segment]]=Introduction!$D$45,1,0)</f>
        <v>0</v>
      </c>
      <c r="P569" s="51">
        <f>IF(Table2[[#This Row],[Customer Segment]]=Introduction!$D$42,1,0)</f>
        <v>0</v>
      </c>
      <c r="Q569" s="51">
        <f>IF(Table2[[#This Row],[Customer Segment]]=Introduction!$D$44,1,0)</f>
        <v>1</v>
      </c>
      <c r="R569" s="41">
        <v>242.97</v>
      </c>
      <c r="S5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461.74632843711015</v>
      </c>
    </row>
    <row r="570" spans="1:19" customFormat="1" x14ac:dyDescent="0.2">
      <c r="A570" s="1" t="s">
        <v>92</v>
      </c>
      <c r="B570" s="1" t="s">
        <v>14</v>
      </c>
      <c r="C570" s="1" t="s">
        <v>47</v>
      </c>
      <c r="D570" s="47">
        <v>0.05</v>
      </c>
      <c r="E570" s="47">
        <v>5.18</v>
      </c>
      <c r="F570" s="47">
        <v>2.04</v>
      </c>
      <c r="G570" s="47">
        <v>0.36</v>
      </c>
      <c r="H570" s="47">
        <v>34.010399999999997</v>
      </c>
      <c r="I570" s="52">
        <f>IF(Table2[[#This Row],[Order Priority]]=Introduction!$B$42,1,0)</f>
        <v>0</v>
      </c>
      <c r="J570" s="52">
        <f>IF(Table2[[#This Row],[Order Priority]]=Introduction!$B$43,1,0)</f>
        <v>0</v>
      </c>
      <c r="K570" s="52">
        <f>IF(Table2[[#This Row],[Order Priority]]=Introduction!$B$44,1,0)</f>
        <v>0</v>
      </c>
      <c r="L570" s="52">
        <f>IF(Table2[[#This Row],[Order Priority]]=Introduction!$B$45,1,0)</f>
        <v>1</v>
      </c>
      <c r="M570" s="52">
        <f>IF(Table2[[#This Row],[Ship Mode]]=Introduction!$C$42,1,0)</f>
        <v>0</v>
      </c>
      <c r="N570" s="51">
        <f>IF(Table2[[#This Row],[Ship Mode]]=Introduction!$C$44,1,0)</f>
        <v>1</v>
      </c>
      <c r="O570" s="51">
        <f>IF(Table2[[#This Row],[Customer Segment]]=Introduction!$D$45,1,0)</f>
        <v>0</v>
      </c>
      <c r="P570" s="51">
        <f>IF(Table2[[#This Row],[Customer Segment]]=Introduction!$D$42,1,0)</f>
        <v>0</v>
      </c>
      <c r="Q570" s="51">
        <f>IF(Table2[[#This Row],[Customer Segment]]=Introduction!$D$44,1,0)</f>
        <v>1</v>
      </c>
      <c r="R570" s="44">
        <v>53.54</v>
      </c>
      <c r="S5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53.798347044229729</v>
      </c>
    </row>
    <row r="571" spans="1:19" customFormat="1" x14ac:dyDescent="0.2">
      <c r="A571" s="1" t="s">
        <v>92</v>
      </c>
      <c r="B571" s="1" t="s">
        <v>14</v>
      </c>
      <c r="C571" s="1" t="s">
        <v>47</v>
      </c>
      <c r="D571" s="49">
        <v>0</v>
      </c>
      <c r="E571" s="49">
        <v>175.99</v>
      </c>
      <c r="F571" s="49">
        <v>4.99</v>
      </c>
      <c r="G571" s="49">
        <v>0.59</v>
      </c>
      <c r="H571" s="49">
        <v>1656.6555000000001</v>
      </c>
      <c r="I571" s="52">
        <f>IF(Table2[[#This Row],[Order Priority]]=Introduction!$B$42,1,0)</f>
        <v>0</v>
      </c>
      <c r="J571" s="52">
        <f>IF(Table2[[#This Row],[Order Priority]]=Introduction!$B$43,1,0)</f>
        <v>0</v>
      </c>
      <c r="K571" s="52">
        <f>IF(Table2[[#This Row],[Order Priority]]=Introduction!$B$44,1,0)</f>
        <v>0</v>
      </c>
      <c r="L571" s="52">
        <f>IF(Table2[[#This Row],[Order Priority]]=Introduction!$B$45,1,0)</f>
        <v>1</v>
      </c>
      <c r="M571" s="52">
        <f>IF(Table2[[#This Row],[Ship Mode]]=Introduction!$C$42,1,0)</f>
        <v>0</v>
      </c>
      <c r="N571" s="51">
        <f>IF(Table2[[#This Row],[Ship Mode]]=Introduction!$C$44,1,0)</f>
        <v>1</v>
      </c>
      <c r="O571" s="51">
        <f>IF(Table2[[#This Row],[Customer Segment]]=Introduction!$D$45,1,0)</f>
        <v>0</v>
      </c>
      <c r="P571" s="51">
        <f>IF(Table2[[#This Row],[Customer Segment]]=Introduction!$D$42,1,0)</f>
        <v>0</v>
      </c>
      <c r="Q571" s="51">
        <f>IF(Table2[[#This Row],[Customer Segment]]=Introduction!$D$44,1,0)</f>
        <v>1</v>
      </c>
      <c r="R571" s="41">
        <v>2400.9499999999998</v>
      </c>
      <c r="S5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2556.356693929506</v>
      </c>
    </row>
    <row r="572" spans="1:19" customFormat="1" x14ac:dyDescent="0.2">
      <c r="A572" s="1" t="s">
        <v>46</v>
      </c>
      <c r="B572" s="1" t="s">
        <v>2</v>
      </c>
      <c r="C572" s="1" t="s">
        <v>70</v>
      </c>
      <c r="D572" s="47">
        <v>0.09</v>
      </c>
      <c r="E572" s="47">
        <v>355.98</v>
      </c>
      <c r="F572" s="47">
        <v>58.92</v>
      </c>
      <c r="G572" s="47">
        <v>0.64</v>
      </c>
      <c r="H572" s="47">
        <v>1240.25</v>
      </c>
      <c r="I572" s="52">
        <f>IF(Table2[[#This Row],[Order Priority]]=Introduction!$B$42,1,0)</f>
        <v>0</v>
      </c>
      <c r="J572" s="52">
        <f>IF(Table2[[#This Row],[Order Priority]]=Introduction!$B$43,1,0)</f>
        <v>0</v>
      </c>
      <c r="K572" s="52">
        <f>IF(Table2[[#This Row],[Order Priority]]=Introduction!$B$44,1,0)</f>
        <v>0</v>
      </c>
      <c r="L572" s="52">
        <f>IF(Table2[[#This Row],[Order Priority]]=Introduction!$B$45,1,0)</f>
        <v>0</v>
      </c>
      <c r="M572" s="52">
        <f>IF(Table2[[#This Row],[Ship Mode]]=Introduction!$C$42,1,0)</f>
        <v>1</v>
      </c>
      <c r="N572" s="51">
        <f>IF(Table2[[#This Row],[Ship Mode]]=Introduction!$C$44,1,0)</f>
        <v>0</v>
      </c>
      <c r="O572" s="51">
        <f>IF(Table2[[#This Row],[Customer Segment]]=Introduction!$D$45,1,0)</f>
        <v>0</v>
      </c>
      <c r="P572" s="51">
        <f>IF(Table2[[#This Row],[Customer Segment]]=Introduction!$D$42,1,0)</f>
        <v>0</v>
      </c>
      <c r="Q572" s="51">
        <f>IF(Table2[[#This Row],[Customer Segment]]=Introduction!$D$44,1,0)</f>
        <v>0</v>
      </c>
      <c r="R572" s="44">
        <v>10554.63</v>
      </c>
      <c r="S5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3" spans="1:19" customFormat="1" x14ac:dyDescent="0.2">
      <c r="A573" s="1" t="s">
        <v>46</v>
      </c>
      <c r="B573" s="1" t="s">
        <v>2</v>
      </c>
      <c r="C573" s="1" t="s">
        <v>70</v>
      </c>
      <c r="D573" s="49">
        <v>0.04</v>
      </c>
      <c r="E573" s="49">
        <v>218.75</v>
      </c>
      <c r="F573" s="49">
        <v>69.64</v>
      </c>
      <c r="G573" s="49">
        <v>0.77</v>
      </c>
      <c r="H573" s="49">
        <v>-533.23199999999997</v>
      </c>
      <c r="I573" s="52">
        <f>IF(Table2[[#This Row],[Order Priority]]=Introduction!$B$42,1,0)</f>
        <v>0</v>
      </c>
      <c r="J573" s="52">
        <f>IF(Table2[[#This Row],[Order Priority]]=Introduction!$B$43,1,0)</f>
        <v>0</v>
      </c>
      <c r="K573" s="52">
        <f>IF(Table2[[#This Row],[Order Priority]]=Introduction!$B$44,1,0)</f>
        <v>0</v>
      </c>
      <c r="L573" s="52">
        <f>IF(Table2[[#This Row],[Order Priority]]=Introduction!$B$45,1,0)</f>
        <v>0</v>
      </c>
      <c r="M573" s="52">
        <f>IF(Table2[[#This Row],[Ship Mode]]=Introduction!$C$42,1,0)</f>
        <v>1</v>
      </c>
      <c r="N573" s="51">
        <f>IF(Table2[[#This Row],[Ship Mode]]=Introduction!$C$44,1,0)</f>
        <v>0</v>
      </c>
      <c r="O573" s="51">
        <f>IF(Table2[[#This Row],[Customer Segment]]=Introduction!$D$45,1,0)</f>
        <v>0</v>
      </c>
      <c r="P573" s="51">
        <f>IF(Table2[[#This Row],[Customer Segment]]=Introduction!$D$42,1,0)</f>
        <v>0</v>
      </c>
      <c r="Q573" s="51">
        <f>IF(Table2[[#This Row],[Customer Segment]]=Introduction!$D$44,1,0)</f>
        <v>0</v>
      </c>
      <c r="R573" s="41">
        <v>1749.64</v>
      </c>
      <c r="S5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2712.1527158779245</v>
      </c>
    </row>
    <row r="574" spans="1:19" customFormat="1" x14ac:dyDescent="0.2">
      <c r="A574" s="1" t="s">
        <v>46</v>
      </c>
      <c r="B574" s="1" t="s">
        <v>2</v>
      </c>
      <c r="C574" s="1" t="s">
        <v>70</v>
      </c>
      <c r="D574" s="47">
        <v>0.09</v>
      </c>
      <c r="E574" s="47">
        <v>355.98</v>
      </c>
      <c r="F574" s="47">
        <v>58.92</v>
      </c>
      <c r="G574" s="47">
        <v>0.64</v>
      </c>
      <c r="H574" s="47">
        <v>1240.25</v>
      </c>
      <c r="I574" s="52">
        <f>IF(Table2[[#This Row],[Order Priority]]=Introduction!$B$42,1,0)</f>
        <v>0</v>
      </c>
      <c r="J574" s="52">
        <f>IF(Table2[[#This Row],[Order Priority]]=Introduction!$B$43,1,0)</f>
        <v>0</v>
      </c>
      <c r="K574" s="52">
        <f>IF(Table2[[#This Row],[Order Priority]]=Introduction!$B$44,1,0)</f>
        <v>0</v>
      </c>
      <c r="L574" s="52">
        <f>IF(Table2[[#This Row],[Order Priority]]=Introduction!$B$45,1,0)</f>
        <v>0</v>
      </c>
      <c r="M574" s="52">
        <f>IF(Table2[[#This Row],[Ship Mode]]=Introduction!$C$42,1,0)</f>
        <v>1</v>
      </c>
      <c r="N574" s="51">
        <f>IF(Table2[[#This Row],[Ship Mode]]=Introduction!$C$44,1,0)</f>
        <v>0</v>
      </c>
      <c r="O574" s="51">
        <f>IF(Table2[[#This Row],[Customer Segment]]=Introduction!$D$45,1,0)</f>
        <v>0</v>
      </c>
      <c r="P574" s="51">
        <f>IF(Table2[[#This Row],[Customer Segment]]=Introduction!$D$42,1,0)</f>
        <v>0</v>
      </c>
      <c r="Q574" s="51">
        <f>IF(Table2[[#This Row],[Customer Segment]]=Introduction!$D$44,1,0)</f>
        <v>0</v>
      </c>
      <c r="R574" s="44">
        <v>2814.57</v>
      </c>
      <c r="S5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4520.8199625065554</v>
      </c>
    </row>
    <row r="575" spans="1:19" customFormat="1" x14ac:dyDescent="0.2">
      <c r="A575" s="1" t="s">
        <v>13</v>
      </c>
      <c r="B575" s="1" t="s">
        <v>14</v>
      </c>
      <c r="C575" s="1" t="s">
        <v>3</v>
      </c>
      <c r="D575" s="49">
        <v>0.05</v>
      </c>
      <c r="E575" s="49">
        <v>4.28</v>
      </c>
      <c r="F575" s="49">
        <v>5.17</v>
      </c>
      <c r="G575" s="49">
        <v>0.4</v>
      </c>
      <c r="H575" s="49">
        <v>-104.57</v>
      </c>
      <c r="I575" s="52">
        <f>IF(Table2[[#This Row],[Order Priority]]=Introduction!$B$42,1,0)</f>
        <v>0</v>
      </c>
      <c r="J575" s="52">
        <f>IF(Table2[[#This Row],[Order Priority]]=Introduction!$B$43,1,0)</f>
        <v>1</v>
      </c>
      <c r="K575" s="52">
        <f>IF(Table2[[#This Row],[Order Priority]]=Introduction!$B$44,1,0)</f>
        <v>0</v>
      </c>
      <c r="L575" s="52">
        <f>IF(Table2[[#This Row],[Order Priority]]=Introduction!$B$45,1,0)</f>
        <v>0</v>
      </c>
      <c r="M575" s="52">
        <f>IF(Table2[[#This Row],[Ship Mode]]=Introduction!$C$42,1,0)</f>
        <v>0</v>
      </c>
      <c r="N575" s="51">
        <f>IF(Table2[[#This Row],[Ship Mode]]=Introduction!$C$44,1,0)</f>
        <v>1</v>
      </c>
      <c r="O575" s="51">
        <f>IF(Table2[[#This Row],[Customer Segment]]=Introduction!$D$45,1,0)</f>
        <v>1</v>
      </c>
      <c r="P575" s="51">
        <f>IF(Table2[[#This Row],[Customer Segment]]=Introduction!$D$42,1,0)</f>
        <v>0</v>
      </c>
      <c r="Q575" s="51">
        <f>IF(Table2[[#This Row],[Customer Segment]]=Introduction!$D$44,1,0)</f>
        <v>0</v>
      </c>
      <c r="R575" s="41">
        <v>38.58</v>
      </c>
      <c r="S5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-25.900193525233281</v>
      </c>
    </row>
    <row r="576" spans="1:19" customFormat="1" x14ac:dyDescent="0.2">
      <c r="A576" s="1" t="s">
        <v>13</v>
      </c>
      <c r="B576" s="1" t="s">
        <v>14</v>
      </c>
      <c r="C576" s="1" t="s">
        <v>15</v>
      </c>
      <c r="D576" s="47">
        <v>0.03</v>
      </c>
      <c r="E576" s="47">
        <v>39.479999999999997</v>
      </c>
      <c r="F576" s="47">
        <v>1.99</v>
      </c>
      <c r="G576" s="47">
        <v>0.54</v>
      </c>
      <c r="H576" s="47">
        <v>317.08949999999999</v>
      </c>
      <c r="I576" s="52">
        <f>IF(Table2[[#This Row],[Order Priority]]=Introduction!$B$42,1,0)</f>
        <v>0</v>
      </c>
      <c r="J576" s="52">
        <f>IF(Table2[[#This Row],[Order Priority]]=Introduction!$B$43,1,0)</f>
        <v>1</v>
      </c>
      <c r="K576" s="52">
        <f>IF(Table2[[#This Row],[Order Priority]]=Introduction!$B$44,1,0)</f>
        <v>0</v>
      </c>
      <c r="L576" s="52">
        <f>IF(Table2[[#This Row],[Order Priority]]=Introduction!$B$45,1,0)</f>
        <v>0</v>
      </c>
      <c r="M576" s="52">
        <f>IF(Table2[[#This Row],[Ship Mode]]=Introduction!$C$42,1,0)</f>
        <v>0</v>
      </c>
      <c r="N576" s="51">
        <f>IF(Table2[[#This Row],[Ship Mode]]=Introduction!$C$44,1,0)</f>
        <v>1</v>
      </c>
      <c r="O576" s="51">
        <f>IF(Table2[[#This Row],[Customer Segment]]=Introduction!$D$45,1,0)</f>
        <v>0</v>
      </c>
      <c r="P576" s="51">
        <f>IF(Table2[[#This Row],[Customer Segment]]=Introduction!$D$42,1,0)</f>
        <v>1</v>
      </c>
      <c r="Q576" s="51">
        <f>IF(Table2[[#This Row],[Customer Segment]]=Introduction!$D$44,1,0)</f>
        <v>0</v>
      </c>
      <c r="R576" s="44">
        <v>459.55</v>
      </c>
      <c r="S5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537.96801894149667</v>
      </c>
    </row>
    <row r="577" spans="1:19" customFormat="1" x14ac:dyDescent="0.2">
      <c r="A577" s="1" t="s">
        <v>13</v>
      </c>
      <c r="B577" s="1" t="s">
        <v>14</v>
      </c>
      <c r="C577" s="1" t="s">
        <v>70</v>
      </c>
      <c r="D577" s="49">
        <v>0.05</v>
      </c>
      <c r="E577" s="49">
        <v>11.29</v>
      </c>
      <c r="F577" s="49">
        <v>5.03</v>
      </c>
      <c r="G577" s="49">
        <v>0.59</v>
      </c>
      <c r="H577" s="49">
        <v>-35.26</v>
      </c>
      <c r="I577" s="52">
        <f>IF(Table2[[#This Row],[Order Priority]]=Introduction!$B$42,1,0)</f>
        <v>0</v>
      </c>
      <c r="J577" s="52">
        <f>IF(Table2[[#This Row],[Order Priority]]=Introduction!$B$43,1,0)</f>
        <v>1</v>
      </c>
      <c r="K577" s="52">
        <f>IF(Table2[[#This Row],[Order Priority]]=Introduction!$B$44,1,0)</f>
        <v>0</v>
      </c>
      <c r="L577" s="52">
        <f>IF(Table2[[#This Row],[Order Priority]]=Introduction!$B$45,1,0)</f>
        <v>0</v>
      </c>
      <c r="M577" s="52">
        <f>IF(Table2[[#This Row],[Ship Mode]]=Introduction!$C$42,1,0)</f>
        <v>0</v>
      </c>
      <c r="N577" s="51">
        <f>IF(Table2[[#This Row],[Ship Mode]]=Introduction!$C$44,1,0)</f>
        <v>1</v>
      </c>
      <c r="O577" s="51">
        <f>IF(Table2[[#This Row],[Customer Segment]]=Introduction!$D$45,1,0)</f>
        <v>0</v>
      </c>
      <c r="P577" s="51">
        <f>IF(Table2[[#This Row],[Customer Segment]]=Introduction!$D$42,1,0)</f>
        <v>0</v>
      </c>
      <c r="Q577" s="51">
        <f>IF(Table2[[#This Row],[Customer Segment]]=Introduction!$D$44,1,0)</f>
        <v>0</v>
      </c>
      <c r="R577" s="41">
        <v>90.46</v>
      </c>
      <c r="S5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230.13061224197875</v>
      </c>
    </row>
    <row r="578" spans="1:19" customFormat="1" x14ac:dyDescent="0.2">
      <c r="A578" s="1" t="s">
        <v>23</v>
      </c>
      <c r="B578" s="1" t="s">
        <v>14</v>
      </c>
      <c r="C578" s="1" t="s">
        <v>15</v>
      </c>
      <c r="D578" s="47">
        <v>0.01</v>
      </c>
      <c r="E578" s="47">
        <v>65.989999999999995</v>
      </c>
      <c r="F578" s="47">
        <v>5.31</v>
      </c>
      <c r="G578" s="47">
        <v>0.56999999999999995</v>
      </c>
      <c r="H578" s="47">
        <v>250.36272</v>
      </c>
      <c r="I578" s="52">
        <f>IF(Table2[[#This Row],[Order Priority]]=Introduction!$B$42,1,0)</f>
        <v>0</v>
      </c>
      <c r="J578" s="52">
        <f>IF(Table2[[#This Row],[Order Priority]]=Introduction!$B$43,1,0)</f>
        <v>0</v>
      </c>
      <c r="K578" s="52">
        <f>IF(Table2[[#This Row],[Order Priority]]=Introduction!$B$44,1,0)</f>
        <v>1</v>
      </c>
      <c r="L578" s="52">
        <f>IF(Table2[[#This Row],[Order Priority]]=Introduction!$B$45,1,0)</f>
        <v>0</v>
      </c>
      <c r="M578" s="52">
        <f>IF(Table2[[#This Row],[Ship Mode]]=Introduction!$C$42,1,0)</f>
        <v>0</v>
      </c>
      <c r="N578" s="51">
        <f>IF(Table2[[#This Row],[Ship Mode]]=Introduction!$C$44,1,0)</f>
        <v>1</v>
      </c>
      <c r="O578" s="51">
        <f>IF(Table2[[#This Row],[Customer Segment]]=Introduction!$D$45,1,0)</f>
        <v>0</v>
      </c>
      <c r="P578" s="51">
        <f>IF(Table2[[#This Row],[Customer Segment]]=Introduction!$D$42,1,0)</f>
        <v>1</v>
      </c>
      <c r="Q578" s="51">
        <f>IF(Table2[[#This Row],[Customer Segment]]=Introduction!$D$44,1,0)</f>
        <v>0</v>
      </c>
      <c r="R578" s="44">
        <v>536.9</v>
      </c>
      <c r="S5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764.87027038806252</v>
      </c>
    </row>
    <row r="579" spans="1:19" customFormat="1" x14ac:dyDescent="0.2">
      <c r="A579" s="1" t="s">
        <v>23</v>
      </c>
      <c r="B579" s="1" t="s">
        <v>14</v>
      </c>
      <c r="C579" s="1" t="s">
        <v>70</v>
      </c>
      <c r="D579" s="49">
        <v>0.1</v>
      </c>
      <c r="E579" s="49">
        <v>54.1</v>
      </c>
      <c r="F579" s="49">
        <v>19.989999999999998</v>
      </c>
      <c r="G579" s="49">
        <v>0.59</v>
      </c>
      <c r="H579" s="49">
        <v>34.067999999999998</v>
      </c>
      <c r="I579" s="52">
        <f>IF(Table2[[#This Row],[Order Priority]]=Introduction!$B$42,1,0)</f>
        <v>0</v>
      </c>
      <c r="J579" s="52">
        <f>IF(Table2[[#This Row],[Order Priority]]=Introduction!$B$43,1,0)</f>
        <v>0</v>
      </c>
      <c r="K579" s="52">
        <f>IF(Table2[[#This Row],[Order Priority]]=Introduction!$B$44,1,0)</f>
        <v>1</v>
      </c>
      <c r="L579" s="52">
        <f>IF(Table2[[#This Row],[Order Priority]]=Introduction!$B$45,1,0)</f>
        <v>0</v>
      </c>
      <c r="M579" s="52">
        <f>IF(Table2[[#This Row],[Ship Mode]]=Introduction!$C$42,1,0)</f>
        <v>0</v>
      </c>
      <c r="N579" s="51">
        <f>IF(Table2[[#This Row],[Ship Mode]]=Introduction!$C$44,1,0)</f>
        <v>1</v>
      </c>
      <c r="O579" s="51">
        <f>IF(Table2[[#This Row],[Customer Segment]]=Introduction!$D$45,1,0)</f>
        <v>0</v>
      </c>
      <c r="P579" s="51">
        <f>IF(Table2[[#This Row],[Customer Segment]]=Introduction!$D$42,1,0)</f>
        <v>0</v>
      </c>
      <c r="Q579" s="51">
        <f>IF(Table2[[#This Row],[Customer Segment]]=Introduction!$D$44,1,0)</f>
        <v>0</v>
      </c>
      <c r="R579" s="41">
        <v>469.59</v>
      </c>
      <c r="S5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897.95495759572191</v>
      </c>
    </row>
    <row r="580" spans="1:19" customFormat="1" x14ac:dyDescent="0.2">
      <c r="A580" s="1" t="s">
        <v>46</v>
      </c>
      <c r="B580" s="1" t="s">
        <v>14</v>
      </c>
      <c r="C580" s="1" t="s">
        <v>70</v>
      </c>
      <c r="D580" s="47">
        <v>0</v>
      </c>
      <c r="E580" s="47">
        <v>5.98</v>
      </c>
      <c r="F580" s="47">
        <v>0.96</v>
      </c>
      <c r="G580" s="47">
        <v>0.6</v>
      </c>
      <c r="H580" s="47">
        <v>38.039700000000003</v>
      </c>
      <c r="I580" s="52">
        <f>IF(Table2[[#This Row],[Order Priority]]=Introduction!$B$42,1,0)</f>
        <v>0</v>
      </c>
      <c r="J580" s="52">
        <f>IF(Table2[[#This Row],[Order Priority]]=Introduction!$B$43,1,0)</f>
        <v>0</v>
      </c>
      <c r="K580" s="52">
        <f>IF(Table2[[#This Row],[Order Priority]]=Introduction!$B$44,1,0)</f>
        <v>0</v>
      </c>
      <c r="L580" s="52">
        <f>IF(Table2[[#This Row],[Order Priority]]=Introduction!$B$45,1,0)</f>
        <v>0</v>
      </c>
      <c r="M580" s="52">
        <f>IF(Table2[[#This Row],[Ship Mode]]=Introduction!$C$42,1,0)</f>
        <v>0</v>
      </c>
      <c r="N580" s="51">
        <f>IF(Table2[[#This Row],[Ship Mode]]=Introduction!$C$44,1,0)</f>
        <v>1</v>
      </c>
      <c r="O580" s="51">
        <f>IF(Table2[[#This Row],[Customer Segment]]=Introduction!$D$45,1,0)</f>
        <v>0</v>
      </c>
      <c r="P580" s="51">
        <f>IF(Table2[[#This Row],[Customer Segment]]=Introduction!$D$42,1,0)</f>
        <v>0</v>
      </c>
      <c r="Q580" s="51">
        <f>IF(Table2[[#This Row],[Customer Segment]]=Introduction!$D$44,1,0)</f>
        <v>0</v>
      </c>
      <c r="R580" s="44">
        <v>55.13</v>
      </c>
      <c r="S5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420.93355079334577</v>
      </c>
    </row>
    <row r="581" spans="1:19" customFormat="1" x14ac:dyDescent="0.2">
      <c r="A581" s="1" t="s">
        <v>46</v>
      </c>
      <c r="B581" s="1" t="s">
        <v>14</v>
      </c>
      <c r="C581" s="1" t="s">
        <v>70</v>
      </c>
      <c r="D581" s="49">
        <v>0.02</v>
      </c>
      <c r="E581" s="49">
        <v>5.98</v>
      </c>
      <c r="F581" s="49">
        <v>5.46</v>
      </c>
      <c r="G581" s="49">
        <v>0.36</v>
      </c>
      <c r="H581" s="49">
        <v>-47.12</v>
      </c>
      <c r="I581" s="52">
        <f>IF(Table2[[#This Row],[Order Priority]]=Introduction!$B$42,1,0)</f>
        <v>0</v>
      </c>
      <c r="J581" s="52">
        <f>IF(Table2[[#This Row],[Order Priority]]=Introduction!$B$43,1,0)</f>
        <v>0</v>
      </c>
      <c r="K581" s="52">
        <f>IF(Table2[[#This Row],[Order Priority]]=Introduction!$B$44,1,0)</f>
        <v>0</v>
      </c>
      <c r="L581" s="52">
        <f>IF(Table2[[#This Row],[Order Priority]]=Introduction!$B$45,1,0)</f>
        <v>0</v>
      </c>
      <c r="M581" s="52">
        <f>IF(Table2[[#This Row],[Ship Mode]]=Introduction!$C$42,1,0)</f>
        <v>0</v>
      </c>
      <c r="N581" s="51">
        <f>IF(Table2[[#This Row],[Ship Mode]]=Introduction!$C$44,1,0)</f>
        <v>1</v>
      </c>
      <c r="O581" s="51">
        <f>IF(Table2[[#This Row],[Customer Segment]]=Introduction!$D$45,1,0)</f>
        <v>0</v>
      </c>
      <c r="P581" s="51">
        <f>IF(Table2[[#This Row],[Customer Segment]]=Introduction!$D$42,1,0)</f>
        <v>0</v>
      </c>
      <c r="Q581" s="51">
        <f>IF(Table2[[#This Row],[Customer Segment]]=Introduction!$D$44,1,0)</f>
        <v>0</v>
      </c>
      <c r="R581" s="41">
        <v>44.8</v>
      </c>
      <c r="S5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245.40397478604694</v>
      </c>
    </row>
    <row r="582" spans="1:19" customFormat="1" x14ac:dyDescent="0.2">
      <c r="A582" s="1" t="s">
        <v>46</v>
      </c>
      <c r="B582" s="1" t="s">
        <v>14</v>
      </c>
      <c r="C582" s="1" t="s">
        <v>47</v>
      </c>
      <c r="D582" s="47">
        <v>7.0000000000000007E-2</v>
      </c>
      <c r="E582" s="47">
        <v>31.78</v>
      </c>
      <c r="F582" s="47">
        <v>1.99</v>
      </c>
      <c r="G582" s="47">
        <v>0.42</v>
      </c>
      <c r="H582" s="47">
        <v>265.11180000000002</v>
      </c>
      <c r="I582" s="52">
        <f>IF(Table2[[#This Row],[Order Priority]]=Introduction!$B$42,1,0)</f>
        <v>0</v>
      </c>
      <c r="J582" s="52">
        <f>IF(Table2[[#This Row],[Order Priority]]=Introduction!$B$43,1,0)</f>
        <v>0</v>
      </c>
      <c r="K582" s="52">
        <f>IF(Table2[[#This Row],[Order Priority]]=Introduction!$B$44,1,0)</f>
        <v>0</v>
      </c>
      <c r="L582" s="52">
        <f>IF(Table2[[#This Row],[Order Priority]]=Introduction!$B$45,1,0)</f>
        <v>0</v>
      </c>
      <c r="M582" s="52">
        <f>IF(Table2[[#This Row],[Ship Mode]]=Introduction!$C$42,1,0)</f>
        <v>0</v>
      </c>
      <c r="N582" s="51">
        <f>IF(Table2[[#This Row],[Ship Mode]]=Introduction!$C$44,1,0)</f>
        <v>1</v>
      </c>
      <c r="O582" s="51">
        <f>IF(Table2[[#This Row],[Customer Segment]]=Introduction!$D$45,1,0)</f>
        <v>0</v>
      </c>
      <c r="P582" s="51">
        <f>IF(Table2[[#This Row],[Customer Segment]]=Introduction!$D$42,1,0)</f>
        <v>0</v>
      </c>
      <c r="Q582" s="51">
        <f>IF(Table2[[#This Row],[Customer Segment]]=Introduction!$D$44,1,0)</f>
        <v>1</v>
      </c>
      <c r="R582" s="44">
        <v>384.22</v>
      </c>
      <c r="S5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597.33297586552669</v>
      </c>
    </row>
    <row r="583" spans="1:19" customFormat="1" x14ac:dyDescent="0.2">
      <c r="A583" s="1" t="s">
        <v>46</v>
      </c>
      <c r="B583" s="1" t="s">
        <v>14</v>
      </c>
      <c r="C583" s="1" t="s">
        <v>47</v>
      </c>
      <c r="D583" s="49">
        <v>0</v>
      </c>
      <c r="E583" s="49">
        <v>5.98</v>
      </c>
      <c r="F583" s="49">
        <v>2.5</v>
      </c>
      <c r="G583" s="49">
        <v>0.36</v>
      </c>
      <c r="H583" s="49">
        <v>9.5608000000000004</v>
      </c>
      <c r="I583" s="52">
        <f>IF(Table2[[#This Row],[Order Priority]]=Introduction!$B$42,1,0)</f>
        <v>0</v>
      </c>
      <c r="J583" s="52">
        <f>IF(Table2[[#This Row],[Order Priority]]=Introduction!$B$43,1,0)</f>
        <v>0</v>
      </c>
      <c r="K583" s="52">
        <f>IF(Table2[[#This Row],[Order Priority]]=Introduction!$B$44,1,0)</f>
        <v>0</v>
      </c>
      <c r="L583" s="52">
        <f>IF(Table2[[#This Row],[Order Priority]]=Introduction!$B$45,1,0)</f>
        <v>0</v>
      </c>
      <c r="M583" s="52">
        <f>IF(Table2[[#This Row],[Ship Mode]]=Introduction!$C$42,1,0)</f>
        <v>0</v>
      </c>
      <c r="N583" s="51">
        <f>IF(Table2[[#This Row],[Ship Mode]]=Introduction!$C$44,1,0)</f>
        <v>1</v>
      </c>
      <c r="O583" s="51">
        <f>IF(Table2[[#This Row],[Customer Segment]]=Introduction!$D$45,1,0)</f>
        <v>0</v>
      </c>
      <c r="P583" s="51">
        <f>IF(Table2[[#This Row],[Customer Segment]]=Introduction!$D$42,1,0)</f>
        <v>0</v>
      </c>
      <c r="Q583" s="51">
        <f>IF(Table2[[#This Row],[Customer Segment]]=Introduction!$D$44,1,0)</f>
        <v>1</v>
      </c>
      <c r="R583" s="41">
        <v>31.64</v>
      </c>
      <c r="S5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265.29000571254261</v>
      </c>
    </row>
    <row r="584" spans="1:19" customFormat="1" x14ac:dyDescent="0.2">
      <c r="A584" s="1" t="s">
        <v>46</v>
      </c>
      <c r="B584" s="1" t="s">
        <v>63</v>
      </c>
      <c r="C584" s="1" t="s">
        <v>47</v>
      </c>
      <c r="D584" s="47">
        <v>0.1</v>
      </c>
      <c r="E584" s="47">
        <v>35.99</v>
      </c>
      <c r="F584" s="47">
        <v>1.1000000000000001</v>
      </c>
      <c r="G584" s="47">
        <v>0.55000000000000004</v>
      </c>
      <c r="H584" s="47">
        <v>390.09840000000003</v>
      </c>
      <c r="I584" s="52">
        <f>IF(Table2[[#This Row],[Order Priority]]=Introduction!$B$42,1,0)</f>
        <v>0</v>
      </c>
      <c r="J584" s="52">
        <f>IF(Table2[[#This Row],[Order Priority]]=Introduction!$B$43,1,0)</f>
        <v>0</v>
      </c>
      <c r="K584" s="52">
        <f>IF(Table2[[#This Row],[Order Priority]]=Introduction!$B$44,1,0)</f>
        <v>0</v>
      </c>
      <c r="L584" s="52">
        <f>IF(Table2[[#This Row],[Order Priority]]=Introduction!$B$45,1,0)</f>
        <v>0</v>
      </c>
      <c r="M584" s="52">
        <f>IF(Table2[[#This Row],[Ship Mode]]=Introduction!$C$42,1,0)</f>
        <v>0</v>
      </c>
      <c r="N584" s="51">
        <f>IF(Table2[[#This Row],[Ship Mode]]=Introduction!$C$44,1,0)</f>
        <v>0</v>
      </c>
      <c r="O584" s="51">
        <f>IF(Table2[[#This Row],[Customer Segment]]=Introduction!$D$45,1,0)</f>
        <v>0</v>
      </c>
      <c r="P584" s="51">
        <f>IF(Table2[[#This Row],[Customer Segment]]=Introduction!$D$42,1,0)</f>
        <v>0</v>
      </c>
      <c r="Q584" s="51">
        <f>IF(Table2[[#This Row],[Customer Segment]]=Introduction!$D$44,1,0)</f>
        <v>1</v>
      </c>
      <c r="R584" s="44">
        <v>565.36</v>
      </c>
      <c r="S5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719.92697068486905</v>
      </c>
    </row>
    <row r="585" spans="1:19" customFormat="1" x14ac:dyDescent="0.2">
      <c r="A585" s="1" t="s">
        <v>13</v>
      </c>
      <c r="B585" s="1" t="s">
        <v>14</v>
      </c>
      <c r="C585" s="1" t="s">
        <v>15</v>
      </c>
      <c r="D585" s="49">
        <v>0.03</v>
      </c>
      <c r="E585" s="49">
        <v>4.0599999999999996</v>
      </c>
      <c r="F585" s="49">
        <v>6.89</v>
      </c>
      <c r="G585" s="49">
        <v>0.6</v>
      </c>
      <c r="H585" s="49">
        <v>-246.27610000000001</v>
      </c>
      <c r="I585" s="52">
        <f>IF(Table2[[#This Row],[Order Priority]]=Introduction!$B$42,1,0)</f>
        <v>0</v>
      </c>
      <c r="J585" s="52">
        <f>IF(Table2[[#This Row],[Order Priority]]=Introduction!$B$43,1,0)</f>
        <v>1</v>
      </c>
      <c r="K585" s="52">
        <f>IF(Table2[[#This Row],[Order Priority]]=Introduction!$B$44,1,0)</f>
        <v>0</v>
      </c>
      <c r="L585" s="52">
        <f>IF(Table2[[#This Row],[Order Priority]]=Introduction!$B$45,1,0)</f>
        <v>0</v>
      </c>
      <c r="M585" s="52">
        <f>IF(Table2[[#This Row],[Ship Mode]]=Introduction!$C$42,1,0)</f>
        <v>0</v>
      </c>
      <c r="N585" s="51">
        <f>IF(Table2[[#This Row],[Ship Mode]]=Introduction!$C$44,1,0)</f>
        <v>1</v>
      </c>
      <c r="O585" s="51">
        <f>IF(Table2[[#This Row],[Customer Segment]]=Introduction!$D$45,1,0)</f>
        <v>0</v>
      </c>
      <c r="P585" s="51">
        <f>IF(Table2[[#This Row],[Customer Segment]]=Introduction!$D$42,1,0)</f>
        <v>1</v>
      </c>
      <c r="Q585" s="51">
        <f>IF(Table2[[#This Row],[Customer Segment]]=Introduction!$D$44,1,0)</f>
        <v>0</v>
      </c>
      <c r="R585" s="41">
        <v>159.88999999999999</v>
      </c>
      <c r="S5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35.393896468198925</v>
      </c>
    </row>
    <row r="586" spans="1:19" customFormat="1" x14ac:dyDescent="0.2">
      <c r="A586" s="1" t="s">
        <v>13</v>
      </c>
      <c r="B586" s="1" t="s">
        <v>14</v>
      </c>
      <c r="C586" s="1" t="s">
        <v>15</v>
      </c>
      <c r="D586" s="47">
        <v>0.01</v>
      </c>
      <c r="E586" s="47">
        <v>3.75</v>
      </c>
      <c r="F586" s="47">
        <v>0.5</v>
      </c>
      <c r="G586" s="47">
        <v>0.37</v>
      </c>
      <c r="H586" s="47">
        <v>55.194600000000001</v>
      </c>
      <c r="I586" s="52">
        <f>IF(Table2[[#This Row],[Order Priority]]=Introduction!$B$42,1,0)</f>
        <v>0</v>
      </c>
      <c r="J586" s="52">
        <f>IF(Table2[[#This Row],[Order Priority]]=Introduction!$B$43,1,0)</f>
        <v>1</v>
      </c>
      <c r="K586" s="52">
        <f>IF(Table2[[#This Row],[Order Priority]]=Introduction!$B$44,1,0)</f>
        <v>0</v>
      </c>
      <c r="L586" s="52">
        <f>IF(Table2[[#This Row],[Order Priority]]=Introduction!$B$45,1,0)</f>
        <v>0</v>
      </c>
      <c r="M586" s="52">
        <f>IF(Table2[[#This Row],[Ship Mode]]=Introduction!$C$42,1,0)</f>
        <v>0</v>
      </c>
      <c r="N586" s="51">
        <f>IF(Table2[[#This Row],[Ship Mode]]=Introduction!$C$44,1,0)</f>
        <v>1</v>
      </c>
      <c r="O586" s="51">
        <f>IF(Table2[[#This Row],[Customer Segment]]=Introduction!$D$45,1,0)</f>
        <v>0</v>
      </c>
      <c r="P586" s="51">
        <f>IF(Table2[[#This Row],[Customer Segment]]=Introduction!$D$42,1,0)</f>
        <v>1</v>
      </c>
      <c r="Q586" s="51">
        <f>IF(Table2[[#This Row],[Customer Segment]]=Introduction!$D$44,1,0)</f>
        <v>0</v>
      </c>
      <c r="R586" s="44">
        <v>180.48</v>
      </c>
      <c r="S5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-11.434562296236955</v>
      </c>
    </row>
    <row r="587" spans="1:19" customFormat="1" x14ac:dyDescent="0.2">
      <c r="A587" s="1" t="s">
        <v>13</v>
      </c>
      <c r="B587" s="1" t="s">
        <v>14</v>
      </c>
      <c r="C587" s="1" t="s">
        <v>15</v>
      </c>
      <c r="D587" s="49">
        <v>0.02</v>
      </c>
      <c r="E587" s="49">
        <v>10.68</v>
      </c>
      <c r="F587" s="49">
        <v>13.04</v>
      </c>
      <c r="G587" s="49">
        <v>0.6</v>
      </c>
      <c r="H587" s="49">
        <v>-307.29649999999998</v>
      </c>
      <c r="I587" s="52">
        <f>IF(Table2[[#This Row],[Order Priority]]=Introduction!$B$42,1,0)</f>
        <v>0</v>
      </c>
      <c r="J587" s="52">
        <f>IF(Table2[[#This Row],[Order Priority]]=Introduction!$B$43,1,0)</f>
        <v>1</v>
      </c>
      <c r="K587" s="52">
        <f>IF(Table2[[#This Row],[Order Priority]]=Introduction!$B$44,1,0)</f>
        <v>0</v>
      </c>
      <c r="L587" s="52">
        <f>IF(Table2[[#This Row],[Order Priority]]=Introduction!$B$45,1,0)</f>
        <v>0</v>
      </c>
      <c r="M587" s="52">
        <f>IF(Table2[[#This Row],[Ship Mode]]=Introduction!$C$42,1,0)</f>
        <v>0</v>
      </c>
      <c r="N587" s="51">
        <f>IF(Table2[[#This Row],[Ship Mode]]=Introduction!$C$44,1,0)</f>
        <v>1</v>
      </c>
      <c r="O587" s="51">
        <f>IF(Table2[[#This Row],[Customer Segment]]=Introduction!$D$45,1,0)</f>
        <v>0</v>
      </c>
      <c r="P587" s="51">
        <f>IF(Table2[[#This Row],[Customer Segment]]=Introduction!$D$42,1,0)</f>
        <v>1</v>
      </c>
      <c r="Q587" s="51">
        <f>IF(Table2[[#This Row],[Customer Segment]]=Introduction!$D$44,1,0)</f>
        <v>0</v>
      </c>
      <c r="R587" s="41">
        <v>350.48</v>
      </c>
      <c r="S5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170.23942106527088</v>
      </c>
    </row>
    <row r="588" spans="1:19" customFormat="1" x14ac:dyDescent="0.2">
      <c r="A588" s="1" t="s">
        <v>13</v>
      </c>
      <c r="B588" s="1" t="s">
        <v>14</v>
      </c>
      <c r="C588" s="1" t="s">
        <v>15</v>
      </c>
      <c r="D588" s="47">
        <v>0.03</v>
      </c>
      <c r="E588" s="47">
        <v>4.0599999999999996</v>
      </c>
      <c r="F588" s="47">
        <v>6.89</v>
      </c>
      <c r="G588" s="47">
        <v>0.6</v>
      </c>
      <c r="H588" s="47">
        <v>-185.17</v>
      </c>
      <c r="I588" s="52">
        <f>IF(Table2[[#This Row],[Order Priority]]=Introduction!$B$42,1,0)</f>
        <v>0</v>
      </c>
      <c r="J588" s="52">
        <f>IF(Table2[[#This Row],[Order Priority]]=Introduction!$B$43,1,0)</f>
        <v>1</v>
      </c>
      <c r="K588" s="52">
        <f>IF(Table2[[#This Row],[Order Priority]]=Introduction!$B$44,1,0)</f>
        <v>0</v>
      </c>
      <c r="L588" s="52">
        <f>IF(Table2[[#This Row],[Order Priority]]=Introduction!$B$45,1,0)</f>
        <v>0</v>
      </c>
      <c r="M588" s="52">
        <f>IF(Table2[[#This Row],[Ship Mode]]=Introduction!$C$42,1,0)</f>
        <v>0</v>
      </c>
      <c r="N588" s="51">
        <f>IF(Table2[[#This Row],[Ship Mode]]=Introduction!$C$44,1,0)</f>
        <v>1</v>
      </c>
      <c r="O588" s="51">
        <f>IF(Table2[[#This Row],[Customer Segment]]=Introduction!$D$45,1,0)</f>
        <v>0</v>
      </c>
      <c r="P588" s="51">
        <f>IF(Table2[[#This Row],[Customer Segment]]=Introduction!$D$42,1,0)</f>
        <v>1</v>
      </c>
      <c r="Q588" s="51">
        <f>IF(Table2[[#This Row],[Customer Segment]]=Introduction!$D$44,1,0)</f>
        <v>0</v>
      </c>
      <c r="R588" s="44">
        <v>38.89</v>
      </c>
      <c r="S5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97.968114662667915</v>
      </c>
    </row>
    <row r="589" spans="1:19" customFormat="1" x14ac:dyDescent="0.2">
      <c r="A589" s="1" t="s">
        <v>13</v>
      </c>
      <c r="B589" s="1" t="s">
        <v>14</v>
      </c>
      <c r="C589" s="1" t="s">
        <v>15</v>
      </c>
      <c r="D589" s="49">
        <v>0.01</v>
      </c>
      <c r="E589" s="49">
        <v>3.75</v>
      </c>
      <c r="F589" s="49">
        <v>0.5</v>
      </c>
      <c r="G589" s="49">
        <v>0.37</v>
      </c>
      <c r="H589" s="49">
        <v>31.1328</v>
      </c>
      <c r="I589" s="52">
        <f>IF(Table2[[#This Row],[Order Priority]]=Introduction!$B$42,1,0)</f>
        <v>0</v>
      </c>
      <c r="J589" s="52">
        <f>IF(Table2[[#This Row],[Order Priority]]=Introduction!$B$43,1,0)</f>
        <v>1</v>
      </c>
      <c r="K589" s="52">
        <f>IF(Table2[[#This Row],[Order Priority]]=Introduction!$B$44,1,0)</f>
        <v>0</v>
      </c>
      <c r="L589" s="52">
        <f>IF(Table2[[#This Row],[Order Priority]]=Introduction!$B$45,1,0)</f>
        <v>0</v>
      </c>
      <c r="M589" s="52">
        <f>IF(Table2[[#This Row],[Ship Mode]]=Introduction!$C$42,1,0)</f>
        <v>0</v>
      </c>
      <c r="N589" s="51">
        <f>IF(Table2[[#This Row],[Ship Mode]]=Introduction!$C$44,1,0)</f>
        <v>1</v>
      </c>
      <c r="O589" s="51">
        <f>IF(Table2[[#This Row],[Customer Segment]]=Introduction!$D$45,1,0)</f>
        <v>0</v>
      </c>
      <c r="P589" s="51">
        <f>IF(Table2[[#This Row],[Customer Segment]]=Introduction!$D$42,1,0)</f>
        <v>1</v>
      </c>
      <c r="Q589" s="51">
        <f>IF(Table2[[#This Row],[Customer Segment]]=Introduction!$D$44,1,0)</f>
        <v>0</v>
      </c>
      <c r="R589" s="41">
        <v>45.12</v>
      </c>
      <c r="S5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-36.074464423056916</v>
      </c>
    </row>
    <row r="590" spans="1:19" customFormat="1" x14ac:dyDescent="0.2">
      <c r="A590" s="1" t="s">
        <v>13</v>
      </c>
      <c r="B590" s="1" t="s">
        <v>14</v>
      </c>
      <c r="C590" s="1" t="s">
        <v>15</v>
      </c>
      <c r="D590" s="47">
        <v>0.02</v>
      </c>
      <c r="E590" s="47">
        <v>10.68</v>
      </c>
      <c r="F590" s="47">
        <v>13.04</v>
      </c>
      <c r="G590" s="47">
        <v>0.6</v>
      </c>
      <c r="H590" s="47">
        <v>-231.05</v>
      </c>
      <c r="I590" s="52">
        <f>IF(Table2[[#This Row],[Order Priority]]=Introduction!$B$42,1,0)</f>
        <v>0</v>
      </c>
      <c r="J590" s="52">
        <f>IF(Table2[[#This Row],[Order Priority]]=Introduction!$B$43,1,0)</f>
        <v>1</v>
      </c>
      <c r="K590" s="52">
        <f>IF(Table2[[#This Row],[Order Priority]]=Introduction!$B$44,1,0)</f>
        <v>0</v>
      </c>
      <c r="L590" s="52">
        <f>IF(Table2[[#This Row],[Order Priority]]=Introduction!$B$45,1,0)</f>
        <v>0</v>
      </c>
      <c r="M590" s="52">
        <f>IF(Table2[[#This Row],[Ship Mode]]=Introduction!$C$42,1,0)</f>
        <v>0</v>
      </c>
      <c r="N590" s="51">
        <f>IF(Table2[[#This Row],[Ship Mode]]=Introduction!$C$44,1,0)</f>
        <v>1</v>
      </c>
      <c r="O590" s="51">
        <f>IF(Table2[[#This Row],[Customer Segment]]=Introduction!$D$45,1,0)</f>
        <v>0</v>
      </c>
      <c r="P590" s="51">
        <f>IF(Table2[[#This Row],[Customer Segment]]=Introduction!$D$42,1,0)</f>
        <v>1</v>
      </c>
      <c r="Q590" s="51">
        <f>IF(Table2[[#This Row],[Customer Segment]]=Introduction!$D$44,1,0)</f>
        <v>0</v>
      </c>
      <c r="R590" s="44">
        <v>90.45</v>
      </c>
      <c r="S5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248.31779830689771</v>
      </c>
    </row>
    <row r="591" spans="1:19" customFormat="1" x14ac:dyDescent="0.2">
      <c r="A591" s="1" t="s">
        <v>13</v>
      </c>
      <c r="B591" s="1" t="s">
        <v>63</v>
      </c>
      <c r="C591" s="1" t="s">
        <v>70</v>
      </c>
      <c r="D591" s="49">
        <v>0.05</v>
      </c>
      <c r="E591" s="49">
        <v>19.23</v>
      </c>
      <c r="F591" s="49">
        <v>6.15</v>
      </c>
      <c r="G591" s="49">
        <v>0.44</v>
      </c>
      <c r="H591" s="49">
        <v>-2133.2779999999998</v>
      </c>
      <c r="I591" s="52">
        <f>IF(Table2[[#This Row],[Order Priority]]=Introduction!$B$42,1,0)</f>
        <v>0</v>
      </c>
      <c r="J591" s="52">
        <f>IF(Table2[[#This Row],[Order Priority]]=Introduction!$B$43,1,0)</f>
        <v>1</v>
      </c>
      <c r="K591" s="52">
        <f>IF(Table2[[#This Row],[Order Priority]]=Introduction!$B$44,1,0)</f>
        <v>0</v>
      </c>
      <c r="L591" s="52">
        <f>IF(Table2[[#This Row],[Order Priority]]=Introduction!$B$45,1,0)</f>
        <v>0</v>
      </c>
      <c r="M591" s="52">
        <f>IF(Table2[[#This Row],[Ship Mode]]=Introduction!$C$42,1,0)</f>
        <v>0</v>
      </c>
      <c r="N591" s="51">
        <f>IF(Table2[[#This Row],[Ship Mode]]=Introduction!$C$44,1,0)</f>
        <v>0</v>
      </c>
      <c r="O591" s="51">
        <f>IF(Table2[[#This Row],[Customer Segment]]=Introduction!$D$45,1,0)</f>
        <v>0</v>
      </c>
      <c r="P591" s="51">
        <f>IF(Table2[[#This Row],[Customer Segment]]=Introduction!$D$42,1,0)</f>
        <v>0</v>
      </c>
      <c r="Q591" s="51">
        <f>IF(Table2[[#This Row],[Customer Segment]]=Introduction!$D$44,1,0)</f>
        <v>0</v>
      </c>
      <c r="R591" s="41">
        <v>119.78</v>
      </c>
      <c r="S5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-2069.3537704583446</v>
      </c>
    </row>
    <row r="592" spans="1:19" customFormat="1" x14ac:dyDescent="0.2">
      <c r="A592" s="1" t="s">
        <v>92</v>
      </c>
      <c r="B592" s="1" t="s">
        <v>14</v>
      </c>
      <c r="C592" s="1" t="s">
        <v>3</v>
      </c>
      <c r="D592" s="47">
        <v>7.0000000000000007E-2</v>
      </c>
      <c r="E592" s="47">
        <v>5.81</v>
      </c>
      <c r="F592" s="47">
        <v>8.49</v>
      </c>
      <c r="G592" s="47">
        <v>0.39</v>
      </c>
      <c r="H592" s="47">
        <v>-243.23650000000001</v>
      </c>
      <c r="I592" s="52">
        <f>IF(Table2[[#This Row],[Order Priority]]=Introduction!$B$42,1,0)</f>
        <v>0</v>
      </c>
      <c r="J592" s="52">
        <f>IF(Table2[[#This Row],[Order Priority]]=Introduction!$B$43,1,0)</f>
        <v>0</v>
      </c>
      <c r="K592" s="52">
        <f>IF(Table2[[#This Row],[Order Priority]]=Introduction!$B$44,1,0)</f>
        <v>0</v>
      </c>
      <c r="L592" s="52">
        <f>IF(Table2[[#This Row],[Order Priority]]=Introduction!$B$45,1,0)</f>
        <v>1</v>
      </c>
      <c r="M592" s="52">
        <f>IF(Table2[[#This Row],[Ship Mode]]=Introduction!$C$42,1,0)</f>
        <v>0</v>
      </c>
      <c r="N592" s="51">
        <f>IF(Table2[[#This Row],[Ship Mode]]=Introduction!$C$44,1,0)</f>
        <v>1</v>
      </c>
      <c r="O592" s="51">
        <f>IF(Table2[[#This Row],[Customer Segment]]=Introduction!$D$45,1,0)</f>
        <v>1</v>
      </c>
      <c r="P592" s="51">
        <f>IF(Table2[[#This Row],[Customer Segment]]=Introduction!$D$42,1,0)</f>
        <v>0</v>
      </c>
      <c r="Q592" s="51">
        <f>IF(Table2[[#This Row],[Customer Segment]]=Introduction!$D$44,1,0)</f>
        <v>0</v>
      </c>
      <c r="R592" s="44">
        <v>58.8</v>
      </c>
      <c r="S5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-77.618908999990637</v>
      </c>
    </row>
    <row r="593" spans="1:19" customFormat="1" x14ac:dyDescent="0.2">
      <c r="A593" s="1" t="s">
        <v>92</v>
      </c>
      <c r="B593" s="1" t="s">
        <v>14</v>
      </c>
      <c r="C593" s="1" t="s">
        <v>3</v>
      </c>
      <c r="D593" s="49">
        <v>0.04</v>
      </c>
      <c r="E593" s="49">
        <v>9.65</v>
      </c>
      <c r="F593" s="49">
        <v>6.22</v>
      </c>
      <c r="G593" s="49">
        <v>0.55000000000000004</v>
      </c>
      <c r="H593" s="49">
        <v>-53.62</v>
      </c>
      <c r="I593" s="52">
        <f>IF(Table2[[#This Row],[Order Priority]]=Introduction!$B$42,1,0)</f>
        <v>0</v>
      </c>
      <c r="J593" s="52">
        <f>IF(Table2[[#This Row],[Order Priority]]=Introduction!$B$43,1,0)</f>
        <v>0</v>
      </c>
      <c r="K593" s="52">
        <f>IF(Table2[[#This Row],[Order Priority]]=Introduction!$B$44,1,0)</f>
        <v>0</v>
      </c>
      <c r="L593" s="52">
        <f>IF(Table2[[#This Row],[Order Priority]]=Introduction!$B$45,1,0)</f>
        <v>1</v>
      </c>
      <c r="M593" s="52">
        <f>IF(Table2[[#This Row],[Ship Mode]]=Introduction!$C$42,1,0)</f>
        <v>0</v>
      </c>
      <c r="N593" s="51">
        <f>IF(Table2[[#This Row],[Ship Mode]]=Introduction!$C$44,1,0)</f>
        <v>1</v>
      </c>
      <c r="O593" s="51">
        <f>IF(Table2[[#This Row],[Customer Segment]]=Introduction!$D$45,1,0)</f>
        <v>1</v>
      </c>
      <c r="P593" s="51">
        <f>IF(Table2[[#This Row],[Customer Segment]]=Introduction!$D$42,1,0)</f>
        <v>0</v>
      </c>
      <c r="Q593" s="51">
        <f>IF(Table2[[#This Row],[Customer Segment]]=Introduction!$D$44,1,0)</f>
        <v>0</v>
      </c>
      <c r="R593" s="41">
        <v>120.47</v>
      </c>
      <c r="S5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218.65793085657273</v>
      </c>
    </row>
    <row r="594" spans="1:19" customFormat="1" x14ac:dyDescent="0.2">
      <c r="A594" s="1" t="s">
        <v>46</v>
      </c>
      <c r="B594" s="1" t="s">
        <v>14</v>
      </c>
      <c r="C594" s="1" t="s">
        <v>47</v>
      </c>
      <c r="D594" s="47">
        <v>0.04</v>
      </c>
      <c r="E594" s="47">
        <v>11.5</v>
      </c>
      <c r="F594" s="47">
        <v>7.19</v>
      </c>
      <c r="G594" s="47">
        <v>0.4</v>
      </c>
      <c r="H594" s="47">
        <v>-23.357880000000002</v>
      </c>
      <c r="I594" s="52">
        <f>IF(Table2[[#This Row],[Order Priority]]=Introduction!$B$42,1,0)</f>
        <v>0</v>
      </c>
      <c r="J594" s="52">
        <f>IF(Table2[[#This Row],[Order Priority]]=Introduction!$B$43,1,0)</f>
        <v>0</v>
      </c>
      <c r="K594" s="52">
        <f>IF(Table2[[#This Row],[Order Priority]]=Introduction!$B$44,1,0)</f>
        <v>0</v>
      </c>
      <c r="L594" s="52">
        <f>IF(Table2[[#This Row],[Order Priority]]=Introduction!$B$45,1,0)</f>
        <v>0</v>
      </c>
      <c r="M594" s="52">
        <f>IF(Table2[[#This Row],[Ship Mode]]=Introduction!$C$42,1,0)</f>
        <v>0</v>
      </c>
      <c r="N594" s="51">
        <f>IF(Table2[[#This Row],[Ship Mode]]=Introduction!$C$44,1,0)</f>
        <v>1</v>
      </c>
      <c r="O594" s="51">
        <f>IF(Table2[[#This Row],[Customer Segment]]=Introduction!$D$45,1,0)</f>
        <v>0</v>
      </c>
      <c r="P594" s="51">
        <f>IF(Table2[[#This Row],[Customer Segment]]=Introduction!$D$42,1,0)</f>
        <v>0</v>
      </c>
      <c r="Q594" s="51">
        <f>IF(Table2[[#This Row],[Customer Segment]]=Introduction!$D$44,1,0)</f>
        <v>1</v>
      </c>
      <c r="R594" s="44">
        <v>157.81</v>
      </c>
      <c r="S5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385.31788663833652</v>
      </c>
    </row>
    <row r="595" spans="1:19" customFormat="1" x14ac:dyDescent="0.2">
      <c r="A595" s="1" t="s">
        <v>46</v>
      </c>
      <c r="B595" s="1" t="s">
        <v>14</v>
      </c>
      <c r="C595" s="1" t="s">
        <v>47</v>
      </c>
      <c r="D595" s="49">
        <v>0.02</v>
      </c>
      <c r="E595" s="49">
        <v>15.7</v>
      </c>
      <c r="F595" s="49">
        <v>11.25</v>
      </c>
      <c r="G595" s="49">
        <v>0.6</v>
      </c>
      <c r="H595" s="49">
        <v>-18.241599999999998</v>
      </c>
      <c r="I595" s="52">
        <f>IF(Table2[[#This Row],[Order Priority]]=Introduction!$B$42,1,0)</f>
        <v>0</v>
      </c>
      <c r="J595" s="52">
        <f>IF(Table2[[#This Row],[Order Priority]]=Introduction!$B$43,1,0)</f>
        <v>0</v>
      </c>
      <c r="K595" s="52">
        <f>IF(Table2[[#This Row],[Order Priority]]=Introduction!$B$44,1,0)</f>
        <v>0</v>
      </c>
      <c r="L595" s="52">
        <f>IF(Table2[[#This Row],[Order Priority]]=Introduction!$B$45,1,0)</f>
        <v>0</v>
      </c>
      <c r="M595" s="52">
        <f>IF(Table2[[#This Row],[Ship Mode]]=Introduction!$C$42,1,0)</f>
        <v>0</v>
      </c>
      <c r="N595" s="51">
        <f>IF(Table2[[#This Row],[Ship Mode]]=Introduction!$C$44,1,0)</f>
        <v>1</v>
      </c>
      <c r="O595" s="51">
        <f>IF(Table2[[#This Row],[Customer Segment]]=Introduction!$D$45,1,0)</f>
        <v>0</v>
      </c>
      <c r="P595" s="51">
        <f>IF(Table2[[#This Row],[Customer Segment]]=Introduction!$D$42,1,0)</f>
        <v>0</v>
      </c>
      <c r="Q595" s="51">
        <f>IF(Table2[[#This Row],[Customer Segment]]=Introduction!$D$44,1,0)</f>
        <v>1</v>
      </c>
      <c r="R595" s="41">
        <v>19.440000000000001</v>
      </c>
      <c r="S5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695.38571849534935</v>
      </c>
    </row>
    <row r="596" spans="1:19" customFormat="1" x14ac:dyDescent="0.2">
      <c r="A596" s="1" t="s">
        <v>46</v>
      </c>
      <c r="B596" s="1" t="s">
        <v>2</v>
      </c>
      <c r="C596" s="1" t="s">
        <v>47</v>
      </c>
      <c r="D596" s="47">
        <v>0.05</v>
      </c>
      <c r="E596" s="47">
        <v>225.02</v>
      </c>
      <c r="F596" s="47">
        <v>28.66</v>
      </c>
      <c r="G596" s="47">
        <v>0.72</v>
      </c>
      <c r="H596" s="47">
        <v>1428.9104</v>
      </c>
      <c r="I596" s="52">
        <f>IF(Table2[[#This Row],[Order Priority]]=Introduction!$B$42,1,0)</f>
        <v>0</v>
      </c>
      <c r="J596" s="52">
        <f>IF(Table2[[#This Row],[Order Priority]]=Introduction!$B$43,1,0)</f>
        <v>0</v>
      </c>
      <c r="K596" s="52">
        <f>IF(Table2[[#This Row],[Order Priority]]=Introduction!$B$44,1,0)</f>
        <v>0</v>
      </c>
      <c r="L596" s="52">
        <f>IF(Table2[[#This Row],[Order Priority]]=Introduction!$B$45,1,0)</f>
        <v>0</v>
      </c>
      <c r="M596" s="52">
        <f>IF(Table2[[#This Row],[Ship Mode]]=Introduction!$C$42,1,0)</f>
        <v>1</v>
      </c>
      <c r="N596" s="51">
        <f>IF(Table2[[#This Row],[Ship Mode]]=Introduction!$C$44,1,0)</f>
        <v>0</v>
      </c>
      <c r="O596" s="51">
        <f>IF(Table2[[#This Row],[Customer Segment]]=Introduction!$D$45,1,0)</f>
        <v>0</v>
      </c>
      <c r="P596" s="51">
        <f>IF(Table2[[#This Row],[Customer Segment]]=Introduction!$D$42,1,0)</f>
        <v>0</v>
      </c>
      <c r="Q596" s="51">
        <f>IF(Table2[[#This Row],[Customer Segment]]=Introduction!$D$44,1,0)</f>
        <v>1</v>
      </c>
      <c r="R596" s="44">
        <v>4636.63</v>
      </c>
      <c r="S5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3590.69318881956</v>
      </c>
    </row>
    <row r="597" spans="1:19" customFormat="1" x14ac:dyDescent="0.2">
      <c r="A597" s="1" t="s">
        <v>1</v>
      </c>
      <c r="B597" s="1" t="s">
        <v>14</v>
      </c>
      <c r="C597" s="1" t="s">
        <v>3</v>
      </c>
      <c r="D597" s="49">
        <v>0.02</v>
      </c>
      <c r="E597" s="49">
        <v>49.99</v>
      </c>
      <c r="F597" s="49">
        <v>19.989999999999998</v>
      </c>
      <c r="G597" s="49">
        <v>0.41</v>
      </c>
      <c r="H597" s="49">
        <v>-76.89</v>
      </c>
      <c r="I597" s="52">
        <f>IF(Table2[[#This Row],[Order Priority]]=Introduction!$B$42,1,0)</f>
        <v>1</v>
      </c>
      <c r="J597" s="52">
        <f>IF(Table2[[#This Row],[Order Priority]]=Introduction!$B$43,1,0)</f>
        <v>0</v>
      </c>
      <c r="K597" s="52">
        <f>IF(Table2[[#This Row],[Order Priority]]=Introduction!$B$44,1,0)</f>
        <v>0</v>
      </c>
      <c r="L597" s="52">
        <f>IF(Table2[[#This Row],[Order Priority]]=Introduction!$B$45,1,0)</f>
        <v>0</v>
      </c>
      <c r="M597" s="52">
        <f>IF(Table2[[#This Row],[Ship Mode]]=Introduction!$C$42,1,0)</f>
        <v>0</v>
      </c>
      <c r="N597" s="51">
        <f>IF(Table2[[#This Row],[Ship Mode]]=Introduction!$C$44,1,0)</f>
        <v>1</v>
      </c>
      <c r="O597" s="51">
        <f>IF(Table2[[#This Row],[Customer Segment]]=Introduction!$D$45,1,0)</f>
        <v>1</v>
      </c>
      <c r="P597" s="51">
        <f>IF(Table2[[#This Row],[Customer Segment]]=Introduction!$D$42,1,0)</f>
        <v>0</v>
      </c>
      <c r="Q597" s="51">
        <f>IF(Table2[[#This Row],[Customer Segment]]=Introduction!$D$44,1,0)</f>
        <v>0</v>
      </c>
      <c r="R597" s="41">
        <v>901.81</v>
      </c>
      <c r="S5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8" spans="1:19" customFormat="1" x14ac:dyDescent="0.2">
      <c r="A598" s="1" t="s">
        <v>1</v>
      </c>
      <c r="B598" s="1" t="s">
        <v>14</v>
      </c>
      <c r="C598" s="1" t="s">
        <v>3</v>
      </c>
      <c r="D598" s="47">
        <v>0.02</v>
      </c>
      <c r="E598" s="47">
        <v>49.99</v>
      </c>
      <c r="F598" s="47">
        <v>19.989999999999998</v>
      </c>
      <c r="G598" s="47">
        <v>0.41</v>
      </c>
      <c r="H598" s="47">
        <v>-76.89</v>
      </c>
      <c r="I598" s="52">
        <f>IF(Table2[[#This Row],[Order Priority]]=Introduction!$B$42,1,0)</f>
        <v>1</v>
      </c>
      <c r="J598" s="52">
        <f>IF(Table2[[#This Row],[Order Priority]]=Introduction!$B$43,1,0)</f>
        <v>0</v>
      </c>
      <c r="K598" s="52">
        <f>IF(Table2[[#This Row],[Order Priority]]=Introduction!$B$44,1,0)</f>
        <v>0</v>
      </c>
      <c r="L598" s="52">
        <f>IF(Table2[[#This Row],[Order Priority]]=Introduction!$B$45,1,0)</f>
        <v>0</v>
      </c>
      <c r="M598" s="52">
        <f>IF(Table2[[#This Row],[Ship Mode]]=Introduction!$C$42,1,0)</f>
        <v>0</v>
      </c>
      <c r="N598" s="51">
        <f>IF(Table2[[#This Row],[Ship Mode]]=Introduction!$C$44,1,0)</f>
        <v>1</v>
      </c>
      <c r="O598" s="51">
        <f>IF(Table2[[#This Row],[Customer Segment]]=Introduction!$D$45,1,0)</f>
        <v>1</v>
      </c>
      <c r="P598" s="51">
        <f>IF(Table2[[#This Row],[Customer Segment]]=Introduction!$D$42,1,0)</f>
        <v>0</v>
      </c>
      <c r="Q598" s="51">
        <f>IF(Table2[[#This Row],[Customer Segment]]=Introduction!$D$44,1,0)</f>
        <v>0</v>
      </c>
      <c r="R598" s="44">
        <v>250.5</v>
      </c>
      <c r="S5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875.91407907759049</v>
      </c>
    </row>
    <row r="599" spans="1:19" customFormat="1" x14ac:dyDescent="0.2">
      <c r="A599" s="1" t="s">
        <v>1</v>
      </c>
      <c r="B599" s="1" t="s">
        <v>2</v>
      </c>
      <c r="C599" s="1" t="s">
        <v>3</v>
      </c>
      <c r="D599" s="49">
        <v>0</v>
      </c>
      <c r="E599" s="49">
        <v>100.89</v>
      </c>
      <c r="F599" s="49">
        <v>42</v>
      </c>
      <c r="G599" s="49">
        <v>0.61</v>
      </c>
      <c r="H599" s="49">
        <v>1500.12</v>
      </c>
      <c r="I599" s="52">
        <f>IF(Table2[[#This Row],[Order Priority]]=Introduction!$B$42,1,0)</f>
        <v>1</v>
      </c>
      <c r="J599" s="52">
        <f>IF(Table2[[#This Row],[Order Priority]]=Introduction!$B$43,1,0)</f>
        <v>0</v>
      </c>
      <c r="K599" s="52">
        <f>IF(Table2[[#This Row],[Order Priority]]=Introduction!$B$44,1,0)</f>
        <v>0</v>
      </c>
      <c r="L599" s="52">
        <f>IF(Table2[[#This Row],[Order Priority]]=Introduction!$B$45,1,0)</f>
        <v>0</v>
      </c>
      <c r="M599" s="52">
        <f>IF(Table2[[#This Row],[Ship Mode]]=Introduction!$C$42,1,0)</f>
        <v>1</v>
      </c>
      <c r="N599" s="51">
        <f>IF(Table2[[#This Row],[Ship Mode]]=Introduction!$C$44,1,0)</f>
        <v>0</v>
      </c>
      <c r="O599" s="51">
        <f>IF(Table2[[#This Row],[Customer Segment]]=Introduction!$D$45,1,0)</f>
        <v>1</v>
      </c>
      <c r="P599" s="51">
        <f>IF(Table2[[#This Row],[Customer Segment]]=Introduction!$D$42,1,0)</f>
        <v>0</v>
      </c>
      <c r="Q599" s="51">
        <f>IF(Table2[[#This Row],[Customer Segment]]=Introduction!$D$44,1,0)</f>
        <v>0</v>
      </c>
      <c r="R599" s="41">
        <v>1608.11</v>
      </c>
      <c r="S5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3634.5194451691982</v>
      </c>
    </row>
    <row r="600" spans="1:19" customFormat="1" x14ac:dyDescent="0.2">
      <c r="A600" s="1" t="s">
        <v>13</v>
      </c>
      <c r="B600" s="1" t="s">
        <v>14</v>
      </c>
      <c r="C600" s="1" t="s">
        <v>3</v>
      </c>
      <c r="D600" s="47">
        <v>0.04</v>
      </c>
      <c r="E600" s="47">
        <v>4.37</v>
      </c>
      <c r="F600" s="47">
        <v>5.15</v>
      </c>
      <c r="G600" s="47">
        <v>0.59</v>
      </c>
      <c r="H600" s="47">
        <v>-74.479600000000005</v>
      </c>
      <c r="I600" s="52">
        <f>IF(Table2[[#This Row],[Order Priority]]=Introduction!$B$42,1,0)</f>
        <v>0</v>
      </c>
      <c r="J600" s="52">
        <f>IF(Table2[[#This Row],[Order Priority]]=Introduction!$B$43,1,0)</f>
        <v>1</v>
      </c>
      <c r="K600" s="52">
        <f>IF(Table2[[#This Row],[Order Priority]]=Introduction!$B$44,1,0)</f>
        <v>0</v>
      </c>
      <c r="L600" s="52">
        <f>IF(Table2[[#This Row],[Order Priority]]=Introduction!$B$45,1,0)</f>
        <v>0</v>
      </c>
      <c r="M600" s="52">
        <f>IF(Table2[[#This Row],[Ship Mode]]=Introduction!$C$42,1,0)</f>
        <v>0</v>
      </c>
      <c r="N600" s="51">
        <f>IF(Table2[[#This Row],[Ship Mode]]=Introduction!$C$44,1,0)</f>
        <v>1</v>
      </c>
      <c r="O600" s="51">
        <f>IF(Table2[[#This Row],[Customer Segment]]=Introduction!$D$45,1,0)</f>
        <v>1</v>
      </c>
      <c r="P600" s="51">
        <f>IF(Table2[[#This Row],[Customer Segment]]=Introduction!$D$42,1,0)</f>
        <v>0</v>
      </c>
      <c r="Q600" s="51">
        <f>IF(Table2[[#This Row],[Customer Segment]]=Introduction!$D$44,1,0)</f>
        <v>0</v>
      </c>
      <c r="R600" s="44">
        <v>78.59</v>
      </c>
      <c r="S6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169.17567224658811</v>
      </c>
    </row>
    <row r="601" spans="1:19" customFormat="1" x14ac:dyDescent="0.2">
      <c r="A601" s="1" t="s">
        <v>13</v>
      </c>
      <c r="B601" s="1" t="s">
        <v>14</v>
      </c>
      <c r="C601" s="1" t="s">
        <v>3</v>
      </c>
      <c r="D601" s="49">
        <v>0.09</v>
      </c>
      <c r="E601" s="49">
        <v>155.99</v>
      </c>
      <c r="F601" s="49">
        <v>8.99</v>
      </c>
      <c r="G601" s="49">
        <v>0.57999999999999996</v>
      </c>
      <c r="H601" s="49">
        <v>-232.22056000000001</v>
      </c>
      <c r="I601" s="52">
        <f>IF(Table2[[#This Row],[Order Priority]]=Introduction!$B$42,1,0)</f>
        <v>0</v>
      </c>
      <c r="J601" s="52">
        <f>IF(Table2[[#This Row],[Order Priority]]=Introduction!$B$43,1,0)</f>
        <v>1</v>
      </c>
      <c r="K601" s="52">
        <f>IF(Table2[[#This Row],[Order Priority]]=Introduction!$B$44,1,0)</f>
        <v>0</v>
      </c>
      <c r="L601" s="52">
        <f>IF(Table2[[#This Row],[Order Priority]]=Introduction!$B$45,1,0)</f>
        <v>0</v>
      </c>
      <c r="M601" s="52">
        <f>IF(Table2[[#This Row],[Ship Mode]]=Introduction!$C$42,1,0)</f>
        <v>0</v>
      </c>
      <c r="N601" s="51">
        <f>IF(Table2[[#This Row],[Ship Mode]]=Introduction!$C$44,1,0)</f>
        <v>1</v>
      </c>
      <c r="O601" s="51">
        <f>IF(Table2[[#This Row],[Customer Segment]]=Introduction!$D$45,1,0)</f>
        <v>1</v>
      </c>
      <c r="P601" s="51">
        <f>IF(Table2[[#This Row],[Customer Segment]]=Introduction!$D$42,1,0)</f>
        <v>0</v>
      </c>
      <c r="Q601" s="51">
        <f>IF(Table2[[#This Row],[Customer Segment]]=Introduction!$D$44,1,0)</f>
        <v>0</v>
      </c>
      <c r="R601" s="41">
        <v>497.11</v>
      </c>
      <c r="S6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547.47825712306258</v>
      </c>
    </row>
    <row r="602" spans="1:19" customFormat="1" x14ac:dyDescent="0.2">
      <c r="A602" s="1" t="s">
        <v>23</v>
      </c>
      <c r="B602" s="1" t="s">
        <v>63</v>
      </c>
      <c r="C602" s="1" t="s">
        <v>47</v>
      </c>
      <c r="D602" s="47">
        <v>0.1</v>
      </c>
      <c r="E602" s="47">
        <v>4.91</v>
      </c>
      <c r="F602" s="47">
        <v>0.5</v>
      </c>
      <c r="G602" s="47">
        <v>0.36</v>
      </c>
      <c r="H602" s="47">
        <v>35.279699999999998</v>
      </c>
      <c r="I602" s="52">
        <f>IF(Table2[[#This Row],[Order Priority]]=Introduction!$B$42,1,0)</f>
        <v>0</v>
      </c>
      <c r="J602" s="52">
        <f>IF(Table2[[#This Row],[Order Priority]]=Introduction!$B$43,1,0)</f>
        <v>0</v>
      </c>
      <c r="K602" s="52">
        <f>IF(Table2[[#This Row],[Order Priority]]=Introduction!$B$44,1,0)</f>
        <v>1</v>
      </c>
      <c r="L602" s="52">
        <f>IF(Table2[[#This Row],[Order Priority]]=Introduction!$B$45,1,0)</f>
        <v>0</v>
      </c>
      <c r="M602" s="52">
        <f>IF(Table2[[#This Row],[Ship Mode]]=Introduction!$C$42,1,0)</f>
        <v>0</v>
      </c>
      <c r="N602" s="51">
        <f>IF(Table2[[#This Row],[Ship Mode]]=Introduction!$C$44,1,0)</f>
        <v>0</v>
      </c>
      <c r="O602" s="51">
        <f>IF(Table2[[#This Row],[Customer Segment]]=Introduction!$D$45,1,0)</f>
        <v>0</v>
      </c>
      <c r="P602" s="51">
        <f>IF(Table2[[#This Row],[Customer Segment]]=Introduction!$D$42,1,0)</f>
        <v>0</v>
      </c>
      <c r="Q602" s="51">
        <f>IF(Table2[[#This Row],[Customer Segment]]=Introduction!$D$44,1,0)</f>
        <v>1</v>
      </c>
      <c r="R602" s="44">
        <v>51.13</v>
      </c>
      <c r="S6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-36.565031280874422</v>
      </c>
    </row>
    <row r="603" spans="1:19" customFormat="1" x14ac:dyDescent="0.2">
      <c r="A603" s="1" t="s">
        <v>46</v>
      </c>
      <c r="B603" s="1" t="s">
        <v>2</v>
      </c>
      <c r="C603" s="1" t="s">
        <v>70</v>
      </c>
      <c r="D603" s="49">
        <v>7.0000000000000007E-2</v>
      </c>
      <c r="E603" s="49">
        <v>2036.48</v>
      </c>
      <c r="F603" s="49">
        <v>14.7</v>
      </c>
      <c r="G603" s="49">
        <v>0.55000000000000004</v>
      </c>
      <c r="H603" s="49">
        <v>4073.25</v>
      </c>
      <c r="I603" s="52">
        <f>IF(Table2[[#This Row],[Order Priority]]=Introduction!$B$42,1,0)</f>
        <v>0</v>
      </c>
      <c r="J603" s="52">
        <f>IF(Table2[[#This Row],[Order Priority]]=Introduction!$B$43,1,0)</f>
        <v>0</v>
      </c>
      <c r="K603" s="52">
        <f>IF(Table2[[#This Row],[Order Priority]]=Introduction!$B$44,1,0)</f>
        <v>0</v>
      </c>
      <c r="L603" s="52">
        <f>IF(Table2[[#This Row],[Order Priority]]=Introduction!$B$45,1,0)</f>
        <v>0</v>
      </c>
      <c r="M603" s="52">
        <f>IF(Table2[[#This Row],[Ship Mode]]=Introduction!$C$42,1,0)</f>
        <v>1</v>
      </c>
      <c r="N603" s="51">
        <f>IF(Table2[[#This Row],[Ship Mode]]=Introduction!$C$44,1,0)</f>
        <v>0</v>
      </c>
      <c r="O603" s="51">
        <f>IF(Table2[[#This Row],[Customer Segment]]=Introduction!$D$45,1,0)</f>
        <v>0</v>
      </c>
      <c r="P603" s="51">
        <f>IF(Table2[[#This Row],[Customer Segment]]=Introduction!$D$42,1,0)</f>
        <v>0</v>
      </c>
      <c r="Q603" s="51">
        <f>IF(Table2[[#This Row],[Customer Segment]]=Introduction!$D$44,1,0)</f>
        <v>0</v>
      </c>
      <c r="R603" s="41">
        <v>43046.2</v>
      </c>
      <c r="S6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11403.384818915732</v>
      </c>
    </row>
    <row r="604" spans="1:19" customFormat="1" x14ac:dyDescent="0.2">
      <c r="A604" s="1" t="s">
        <v>46</v>
      </c>
      <c r="B604" s="1" t="s">
        <v>2</v>
      </c>
      <c r="C604" s="1" t="s">
        <v>70</v>
      </c>
      <c r="D604" s="47">
        <v>7.0000000000000007E-2</v>
      </c>
      <c r="E604" s="47">
        <v>2036.48</v>
      </c>
      <c r="F604" s="47">
        <v>14.7</v>
      </c>
      <c r="G604" s="47">
        <v>0.55000000000000004</v>
      </c>
      <c r="H604" s="47">
        <v>6028.41</v>
      </c>
      <c r="I604" s="52">
        <f>IF(Table2[[#This Row],[Order Priority]]=Introduction!$B$42,1,0)</f>
        <v>0</v>
      </c>
      <c r="J604" s="52">
        <f>IF(Table2[[#This Row],[Order Priority]]=Introduction!$B$43,1,0)</f>
        <v>0</v>
      </c>
      <c r="K604" s="52">
        <f>IF(Table2[[#This Row],[Order Priority]]=Introduction!$B$44,1,0)</f>
        <v>0</v>
      </c>
      <c r="L604" s="52">
        <f>IF(Table2[[#This Row],[Order Priority]]=Introduction!$B$45,1,0)</f>
        <v>0</v>
      </c>
      <c r="M604" s="52">
        <f>IF(Table2[[#This Row],[Ship Mode]]=Introduction!$C$42,1,0)</f>
        <v>1</v>
      </c>
      <c r="N604" s="51">
        <f>IF(Table2[[#This Row],[Ship Mode]]=Introduction!$C$44,1,0)</f>
        <v>0</v>
      </c>
      <c r="O604" s="51">
        <f>IF(Table2[[#This Row],[Customer Segment]]=Introduction!$D$45,1,0)</f>
        <v>0</v>
      </c>
      <c r="P604" s="51">
        <f>IF(Table2[[#This Row],[Customer Segment]]=Introduction!$D$42,1,0)</f>
        <v>0</v>
      </c>
      <c r="Q604" s="51">
        <f>IF(Table2[[#This Row],[Customer Segment]]=Introduction!$D$44,1,0)</f>
        <v>0</v>
      </c>
      <c r="R604" s="44">
        <v>10331.09</v>
      </c>
      <c r="S6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13405.518950288835</v>
      </c>
    </row>
    <row r="605" spans="1:19" customFormat="1" x14ac:dyDescent="0.2">
      <c r="A605" s="1" t="s">
        <v>1</v>
      </c>
      <c r="B605" s="1" t="s">
        <v>2</v>
      </c>
      <c r="C605" s="1" t="s">
        <v>15</v>
      </c>
      <c r="D605" s="49">
        <v>0.03</v>
      </c>
      <c r="E605" s="49">
        <v>150.88999999999999</v>
      </c>
      <c r="F605" s="49">
        <v>60.2</v>
      </c>
      <c r="G605" s="49">
        <v>0.77</v>
      </c>
      <c r="H605" s="49">
        <v>-677.87199999999996</v>
      </c>
      <c r="I605" s="52">
        <f>IF(Table2[[#This Row],[Order Priority]]=Introduction!$B$42,1,0)</f>
        <v>1</v>
      </c>
      <c r="J605" s="52">
        <f>IF(Table2[[#This Row],[Order Priority]]=Introduction!$B$43,1,0)</f>
        <v>0</v>
      </c>
      <c r="K605" s="52">
        <f>IF(Table2[[#This Row],[Order Priority]]=Introduction!$B$44,1,0)</f>
        <v>0</v>
      </c>
      <c r="L605" s="52">
        <f>IF(Table2[[#This Row],[Order Priority]]=Introduction!$B$45,1,0)</f>
        <v>0</v>
      </c>
      <c r="M605" s="52">
        <f>IF(Table2[[#This Row],[Ship Mode]]=Introduction!$C$42,1,0)</f>
        <v>1</v>
      </c>
      <c r="N605" s="51">
        <f>IF(Table2[[#This Row],[Ship Mode]]=Introduction!$C$44,1,0)</f>
        <v>0</v>
      </c>
      <c r="O605" s="51">
        <f>IF(Table2[[#This Row],[Customer Segment]]=Introduction!$D$45,1,0)</f>
        <v>0</v>
      </c>
      <c r="P605" s="51">
        <f>IF(Table2[[#This Row],[Customer Segment]]=Introduction!$D$42,1,0)</f>
        <v>1</v>
      </c>
      <c r="Q605" s="51">
        <f>IF(Table2[[#This Row],[Customer Segment]]=Introduction!$D$44,1,0)</f>
        <v>0</v>
      </c>
      <c r="R605" s="41">
        <v>3596.03</v>
      </c>
      <c r="S6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2157.1595809895975</v>
      </c>
    </row>
    <row r="606" spans="1:19" customFormat="1" x14ac:dyDescent="0.2">
      <c r="A606" s="1" t="s">
        <v>13</v>
      </c>
      <c r="B606" s="1" t="s">
        <v>14</v>
      </c>
      <c r="C606" s="1" t="s">
        <v>70</v>
      </c>
      <c r="D606" s="47">
        <v>0.08</v>
      </c>
      <c r="E606" s="47">
        <v>34.99</v>
      </c>
      <c r="F606" s="47">
        <v>7.73</v>
      </c>
      <c r="G606" s="47">
        <v>0.59</v>
      </c>
      <c r="H606" s="47">
        <v>144.69</v>
      </c>
      <c r="I606" s="52">
        <f>IF(Table2[[#This Row],[Order Priority]]=Introduction!$B$42,1,0)</f>
        <v>0</v>
      </c>
      <c r="J606" s="52">
        <f>IF(Table2[[#This Row],[Order Priority]]=Introduction!$B$43,1,0)</f>
        <v>1</v>
      </c>
      <c r="K606" s="52">
        <f>IF(Table2[[#This Row],[Order Priority]]=Introduction!$B$44,1,0)</f>
        <v>0</v>
      </c>
      <c r="L606" s="52">
        <f>IF(Table2[[#This Row],[Order Priority]]=Introduction!$B$45,1,0)</f>
        <v>0</v>
      </c>
      <c r="M606" s="52">
        <f>IF(Table2[[#This Row],[Ship Mode]]=Introduction!$C$42,1,0)</f>
        <v>0</v>
      </c>
      <c r="N606" s="51">
        <f>IF(Table2[[#This Row],[Ship Mode]]=Introduction!$C$44,1,0)</f>
        <v>1</v>
      </c>
      <c r="O606" s="51">
        <f>IF(Table2[[#This Row],[Customer Segment]]=Introduction!$D$45,1,0)</f>
        <v>0</v>
      </c>
      <c r="P606" s="51">
        <f>IF(Table2[[#This Row],[Customer Segment]]=Introduction!$D$42,1,0)</f>
        <v>0</v>
      </c>
      <c r="Q606" s="51">
        <f>IF(Table2[[#This Row],[Customer Segment]]=Introduction!$D$44,1,0)</f>
        <v>0</v>
      </c>
      <c r="R606" s="44">
        <v>424.68</v>
      </c>
      <c r="S6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543.4613671650892</v>
      </c>
    </row>
    <row r="607" spans="1:19" customFormat="1" x14ac:dyDescent="0.2">
      <c r="A607" s="1" t="s">
        <v>13</v>
      </c>
      <c r="B607" s="1" t="s">
        <v>14</v>
      </c>
      <c r="C607" s="1" t="s">
        <v>70</v>
      </c>
      <c r="D607" s="49">
        <v>0.04</v>
      </c>
      <c r="E607" s="49">
        <v>55.48</v>
      </c>
      <c r="F607" s="49">
        <v>6.79</v>
      </c>
      <c r="G607" s="49">
        <v>0.37</v>
      </c>
      <c r="H607" s="49">
        <v>376.88490000000002</v>
      </c>
      <c r="I607" s="52">
        <f>IF(Table2[[#This Row],[Order Priority]]=Introduction!$B$42,1,0)</f>
        <v>0</v>
      </c>
      <c r="J607" s="52">
        <f>IF(Table2[[#This Row],[Order Priority]]=Introduction!$B$43,1,0)</f>
        <v>1</v>
      </c>
      <c r="K607" s="52">
        <f>IF(Table2[[#This Row],[Order Priority]]=Introduction!$B$44,1,0)</f>
        <v>0</v>
      </c>
      <c r="L607" s="52">
        <f>IF(Table2[[#This Row],[Order Priority]]=Introduction!$B$45,1,0)</f>
        <v>0</v>
      </c>
      <c r="M607" s="52">
        <f>IF(Table2[[#This Row],[Ship Mode]]=Introduction!$C$42,1,0)</f>
        <v>0</v>
      </c>
      <c r="N607" s="51">
        <f>IF(Table2[[#This Row],[Ship Mode]]=Introduction!$C$44,1,0)</f>
        <v>1</v>
      </c>
      <c r="O607" s="51">
        <f>IF(Table2[[#This Row],[Customer Segment]]=Introduction!$D$45,1,0)</f>
        <v>0</v>
      </c>
      <c r="P607" s="51">
        <f>IF(Table2[[#This Row],[Customer Segment]]=Introduction!$D$42,1,0)</f>
        <v>0</v>
      </c>
      <c r="Q607" s="51">
        <f>IF(Table2[[#This Row],[Customer Segment]]=Introduction!$D$44,1,0)</f>
        <v>0</v>
      </c>
      <c r="R607" s="41">
        <v>546.21</v>
      </c>
      <c r="S6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663.02580720447327</v>
      </c>
    </row>
    <row r="608" spans="1:19" customFormat="1" x14ac:dyDescent="0.2">
      <c r="A608" s="1" t="s">
        <v>92</v>
      </c>
      <c r="B608" s="1" t="s">
        <v>14</v>
      </c>
      <c r="C608" s="1" t="s">
        <v>47</v>
      </c>
      <c r="D608" s="47">
        <v>0</v>
      </c>
      <c r="E608" s="47">
        <v>47.9</v>
      </c>
      <c r="F608" s="47">
        <v>5.86</v>
      </c>
      <c r="G608" s="47">
        <v>0.37</v>
      </c>
      <c r="H608" s="47">
        <v>638.38109999999995</v>
      </c>
      <c r="I608" s="52">
        <f>IF(Table2[[#This Row],[Order Priority]]=Introduction!$B$42,1,0)</f>
        <v>0</v>
      </c>
      <c r="J608" s="52">
        <f>IF(Table2[[#This Row],[Order Priority]]=Introduction!$B$43,1,0)</f>
        <v>0</v>
      </c>
      <c r="K608" s="52">
        <f>IF(Table2[[#This Row],[Order Priority]]=Introduction!$B$44,1,0)</f>
        <v>0</v>
      </c>
      <c r="L608" s="52">
        <f>IF(Table2[[#This Row],[Order Priority]]=Introduction!$B$45,1,0)</f>
        <v>1</v>
      </c>
      <c r="M608" s="52">
        <f>IF(Table2[[#This Row],[Ship Mode]]=Introduction!$C$42,1,0)</f>
        <v>0</v>
      </c>
      <c r="N608" s="51">
        <f>IF(Table2[[#This Row],[Ship Mode]]=Introduction!$C$44,1,0)</f>
        <v>1</v>
      </c>
      <c r="O608" s="51">
        <f>IF(Table2[[#This Row],[Customer Segment]]=Introduction!$D$45,1,0)</f>
        <v>0</v>
      </c>
      <c r="P608" s="51">
        <f>IF(Table2[[#This Row],[Customer Segment]]=Introduction!$D$42,1,0)</f>
        <v>0</v>
      </c>
      <c r="Q608" s="51">
        <f>IF(Table2[[#This Row],[Customer Segment]]=Introduction!$D$44,1,0)</f>
        <v>1</v>
      </c>
      <c r="R608" s="44">
        <v>925.19</v>
      </c>
      <c r="S6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953.47483351932203</v>
      </c>
    </row>
    <row r="609" spans="1:19" customFormat="1" x14ac:dyDescent="0.2">
      <c r="A609" s="1" t="s">
        <v>46</v>
      </c>
      <c r="B609" s="1" t="s">
        <v>2</v>
      </c>
      <c r="C609" s="1" t="s">
        <v>70</v>
      </c>
      <c r="D609" s="49">
        <v>0</v>
      </c>
      <c r="E609" s="49">
        <v>442.14</v>
      </c>
      <c r="F609" s="49">
        <v>14.7</v>
      </c>
      <c r="G609" s="49">
        <v>0.56000000000000005</v>
      </c>
      <c r="H609" s="49">
        <v>3294.8258999999998</v>
      </c>
      <c r="I609" s="52">
        <f>IF(Table2[[#This Row],[Order Priority]]=Introduction!$B$42,1,0)</f>
        <v>0</v>
      </c>
      <c r="J609" s="52">
        <f>IF(Table2[[#This Row],[Order Priority]]=Introduction!$B$43,1,0)</f>
        <v>0</v>
      </c>
      <c r="K609" s="52">
        <f>IF(Table2[[#This Row],[Order Priority]]=Introduction!$B$44,1,0)</f>
        <v>0</v>
      </c>
      <c r="L609" s="52">
        <f>IF(Table2[[#This Row],[Order Priority]]=Introduction!$B$45,1,0)</f>
        <v>0</v>
      </c>
      <c r="M609" s="52">
        <f>IF(Table2[[#This Row],[Ship Mode]]=Introduction!$C$42,1,0)</f>
        <v>1</v>
      </c>
      <c r="N609" s="51">
        <f>IF(Table2[[#This Row],[Ship Mode]]=Introduction!$C$44,1,0)</f>
        <v>0</v>
      </c>
      <c r="O609" s="51">
        <f>IF(Table2[[#This Row],[Customer Segment]]=Introduction!$D$45,1,0)</f>
        <v>0</v>
      </c>
      <c r="P609" s="51">
        <f>IF(Table2[[#This Row],[Customer Segment]]=Introduction!$D$42,1,0)</f>
        <v>0</v>
      </c>
      <c r="Q609" s="51">
        <f>IF(Table2[[#This Row],[Customer Segment]]=Introduction!$D$44,1,0)</f>
        <v>0</v>
      </c>
      <c r="R609" s="41">
        <v>4775.1099999999997</v>
      </c>
      <c r="S6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5665.4818953949807</v>
      </c>
    </row>
    <row r="610" spans="1:19" customFormat="1" x14ac:dyDescent="0.2">
      <c r="A610" s="1" t="s">
        <v>46</v>
      </c>
      <c r="B610" s="1" t="s">
        <v>14</v>
      </c>
      <c r="C610" s="1" t="s">
        <v>70</v>
      </c>
      <c r="D610" s="47">
        <v>0.01</v>
      </c>
      <c r="E610" s="47">
        <v>5.18</v>
      </c>
      <c r="F610" s="47">
        <v>2.04</v>
      </c>
      <c r="G610" s="47">
        <v>0.36</v>
      </c>
      <c r="H610" s="47">
        <v>-17.654</v>
      </c>
      <c r="I610" s="52">
        <f>IF(Table2[[#This Row],[Order Priority]]=Introduction!$B$42,1,0)</f>
        <v>0</v>
      </c>
      <c r="J610" s="52">
        <f>IF(Table2[[#This Row],[Order Priority]]=Introduction!$B$43,1,0)</f>
        <v>0</v>
      </c>
      <c r="K610" s="52">
        <f>IF(Table2[[#This Row],[Order Priority]]=Introduction!$B$44,1,0)</f>
        <v>0</v>
      </c>
      <c r="L610" s="52">
        <f>IF(Table2[[#This Row],[Order Priority]]=Introduction!$B$45,1,0)</f>
        <v>0</v>
      </c>
      <c r="M610" s="52">
        <f>IF(Table2[[#This Row],[Ship Mode]]=Introduction!$C$42,1,0)</f>
        <v>0</v>
      </c>
      <c r="N610" s="51">
        <f>IF(Table2[[#This Row],[Ship Mode]]=Introduction!$C$44,1,0)</f>
        <v>1</v>
      </c>
      <c r="O610" s="51">
        <f>IF(Table2[[#This Row],[Customer Segment]]=Introduction!$D$45,1,0)</f>
        <v>0</v>
      </c>
      <c r="P610" s="51">
        <f>IF(Table2[[#This Row],[Customer Segment]]=Introduction!$D$42,1,0)</f>
        <v>0</v>
      </c>
      <c r="Q610" s="51">
        <f>IF(Table2[[#This Row],[Customer Segment]]=Introduction!$D$44,1,0)</f>
        <v>0</v>
      </c>
      <c r="R610" s="44">
        <v>28.46</v>
      </c>
      <c r="S6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185.15320514438869</v>
      </c>
    </row>
    <row r="611" spans="1:19" customFormat="1" x14ac:dyDescent="0.2">
      <c r="A611" s="1" t="s">
        <v>46</v>
      </c>
      <c r="B611" s="1" t="s">
        <v>14</v>
      </c>
      <c r="C611" s="1" t="s">
        <v>15</v>
      </c>
      <c r="D611" s="49">
        <v>0.05</v>
      </c>
      <c r="E611" s="49">
        <v>4.9800000000000004</v>
      </c>
      <c r="F611" s="49">
        <v>4.62</v>
      </c>
      <c r="G611" s="49">
        <v>0.64</v>
      </c>
      <c r="H611" s="49">
        <v>-98.35</v>
      </c>
      <c r="I611" s="52">
        <f>IF(Table2[[#This Row],[Order Priority]]=Introduction!$B$42,1,0)</f>
        <v>0</v>
      </c>
      <c r="J611" s="52">
        <f>IF(Table2[[#This Row],[Order Priority]]=Introduction!$B$43,1,0)</f>
        <v>0</v>
      </c>
      <c r="K611" s="52">
        <f>IF(Table2[[#This Row],[Order Priority]]=Introduction!$B$44,1,0)</f>
        <v>0</v>
      </c>
      <c r="L611" s="52">
        <f>IF(Table2[[#This Row],[Order Priority]]=Introduction!$B$45,1,0)</f>
        <v>0</v>
      </c>
      <c r="M611" s="52">
        <f>IF(Table2[[#This Row],[Ship Mode]]=Introduction!$C$42,1,0)</f>
        <v>0</v>
      </c>
      <c r="N611" s="51">
        <f>IF(Table2[[#This Row],[Ship Mode]]=Introduction!$C$44,1,0)</f>
        <v>1</v>
      </c>
      <c r="O611" s="51">
        <f>IF(Table2[[#This Row],[Customer Segment]]=Introduction!$D$45,1,0)</f>
        <v>0</v>
      </c>
      <c r="P611" s="51">
        <f>IF(Table2[[#This Row],[Customer Segment]]=Introduction!$D$42,1,0)</f>
        <v>1</v>
      </c>
      <c r="Q611" s="51">
        <f>IF(Table2[[#This Row],[Customer Segment]]=Introduction!$D$44,1,0)</f>
        <v>0</v>
      </c>
      <c r="R611" s="41">
        <v>34.32</v>
      </c>
      <c r="S6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350.56348570033401</v>
      </c>
    </row>
    <row r="612" spans="1:19" customFormat="1" x14ac:dyDescent="0.2">
      <c r="A612" s="1" t="s">
        <v>46</v>
      </c>
      <c r="B612" s="1" t="s">
        <v>14</v>
      </c>
      <c r="C612" s="1" t="s">
        <v>15</v>
      </c>
      <c r="D612" s="47">
        <v>0.02</v>
      </c>
      <c r="E612" s="47">
        <v>34.229999999999997</v>
      </c>
      <c r="F612" s="47">
        <v>5.0199999999999996</v>
      </c>
      <c r="G612" s="47">
        <v>0.55000000000000004</v>
      </c>
      <c r="H612" s="47">
        <v>270.79050000000001</v>
      </c>
      <c r="I612" s="52">
        <f>IF(Table2[[#This Row],[Order Priority]]=Introduction!$B$42,1,0)</f>
        <v>0</v>
      </c>
      <c r="J612" s="52">
        <f>IF(Table2[[#This Row],[Order Priority]]=Introduction!$B$43,1,0)</f>
        <v>0</v>
      </c>
      <c r="K612" s="52">
        <f>IF(Table2[[#This Row],[Order Priority]]=Introduction!$B$44,1,0)</f>
        <v>0</v>
      </c>
      <c r="L612" s="52">
        <f>IF(Table2[[#This Row],[Order Priority]]=Introduction!$B$45,1,0)</f>
        <v>0</v>
      </c>
      <c r="M612" s="52">
        <f>IF(Table2[[#This Row],[Ship Mode]]=Introduction!$C$42,1,0)</f>
        <v>0</v>
      </c>
      <c r="N612" s="51">
        <f>IF(Table2[[#This Row],[Ship Mode]]=Introduction!$C$44,1,0)</f>
        <v>1</v>
      </c>
      <c r="O612" s="51">
        <f>IF(Table2[[#This Row],[Customer Segment]]=Introduction!$D$45,1,0)</f>
        <v>0</v>
      </c>
      <c r="P612" s="51">
        <f>IF(Table2[[#This Row],[Customer Segment]]=Introduction!$D$42,1,0)</f>
        <v>1</v>
      </c>
      <c r="Q612" s="51">
        <f>IF(Table2[[#This Row],[Customer Segment]]=Introduction!$D$44,1,0)</f>
        <v>0</v>
      </c>
      <c r="R612" s="44">
        <v>392.45</v>
      </c>
      <c r="S6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776.29259662848369</v>
      </c>
    </row>
    <row r="613" spans="1:19" customFormat="1" x14ac:dyDescent="0.2">
      <c r="A613" s="1" t="s">
        <v>46</v>
      </c>
      <c r="B613" s="1" t="s">
        <v>14</v>
      </c>
      <c r="C613" s="1" t="s">
        <v>3</v>
      </c>
      <c r="D613" s="49">
        <v>0.08</v>
      </c>
      <c r="E613" s="49">
        <v>9.68</v>
      </c>
      <c r="F613" s="49">
        <v>2.0299999999999998</v>
      </c>
      <c r="G613" s="49">
        <v>0.37</v>
      </c>
      <c r="H613" s="49">
        <v>-536.24199999999996</v>
      </c>
      <c r="I613" s="52">
        <f>IF(Table2[[#This Row],[Order Priority]]=Introduction!$B$42,1,0)</f>
        <v>0</v>
      </c>
      <c r="J613" s="52">
        <f>IF(Table2[[#This Row],[Order Priority]]=Introduction!$B$43,1,0)</f>
        <v>0</v>
      </c>
      <c r="K613" s="52">
        <f>IF(Table2[[#This Row],[Order Priority]]=Introduction!$B$44,1,0)</f>
        <v>0</v>
      </c>
      <c r="L613" s="52">
        <f>IF(Table2[[#This Row],[Order Priority]]=Introduction!$B$45,1,0)</f>
        <v>0</v>
      </c>
      <c r="M613" s="52">
        <f>IF(Table2[[#This Row],[Ship Mode]]=Introduction!$C$42,1,0)</f>
        <v>0</v>
      </c>
      <c r="N613" s="51">
        <f>IF(Table2[[#This Row],[Ship Mode]]=Introduction!$C$44,1,0)</f>
        <v>1</v>
      </c>
      <c r="O613" s="51">
        <f>IF(Table2[[#This Row],[Customer Segment]]=Introduction!$D$45,1,0)</f>
        <v>1</v>
      </c>
      <c r="P613" s="51">
        <f>IF(Table2[[#This Row],[Customer Segment]]=Introduction!$D$42,1,0)</f>
        <v>0</v>
      </c>
      <c r="Q613" s="51">
        <f>IF(Table2[[#This Row],[Customer Segment]]=Introduction!$D$44,1,0)</f>
        <v>0</v>
      </c>
      <c r="R613" s="41">
        <v>10.94</v>
      </c>
      <c r="S6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-379.05483044418531</v>
      </c>
    </row>
    <row r="614" spans="1:19" customFormat="1" x14ac:dyDescent="0.2">
      <c r="A614" s="1" t="s">
        <v>46</v>
      </c>
      <c r="B614" s="1" t="s">
        <v>2</v>
      </c>
      <c r="C614" s="1" t="s">
        <v>3</v>
      </c>
      <c r="D614" s="47">
        <v>0.04</v>
      </c>
      <c r="E614" s="47">
        <v>150.97999999999999</v>
      </c>
      <c r="F614" s="47">
        <v>16.010000000000002</v>
      </c>
      <c r="G614" s="47">
        <v>0.7</v>
      </c>
      <c r="H614" s="47">
        <v>-125.86</v>
      </c>
      <c r="I614" s="52">
        <f>IF(Table2[[#This Row],[Order Priority]]=Introduction!$B$42,1,0)</f>
        <v>0</v>
      </c>
      <c r="J614" s="52">
        <f>IF(Table2[[#This Row],[Order Priority]]=Introduction!$B$43,1,0)</f>
        <v>0</v>
      </c>
      <c r="K614" s="52">
        <f>IF(Table2[[#This Row],[Order Priority]]=Introduction!$B$44,1,0)</f>
        <v>0</v>
      </c>
      <c r="L614" s="52">
        <f>IF(Table2[[#This Row],[Order Priority]]=Introduction!$B$45,1,0)</f>
        <v>0</v>
      </c>
      <c r="M614" s="52">
        <f>IF(Table2[[#This Row],[Ship Mode]]=Introduction!$C$42,1,0)</f>
        <v>1</v>
      </c>
      <c r="N614" s="51">
        <f>IF(Table2[[#This Row],[Ship Mode]]=Introduction!$C$44,1,0)</f>
        <v>0</v>
      </c>
      <c r="O614" s="51">
        <f>IF(Table2[[#This Row],[Customer Segment]]=Introduction!$D$45,1,0)</f>
        <v>1</v>
      </c>
      <c r="P614" s="51">
        <f>IF(Table2[[#This Row],[Customer Segment]]=Introduction!$D$42,1,0)</f>
        <v>0</v>
      </c>
      <c r="Q614" s="51">
        <f>IF(Table2[[#This Row],[Customer Segment]]=Introduction!$D$44,1,0)</f>
        <v>0</v>
      </c>
      <c r="R614" s="44">
        <v>731.38</v>
      </c>
      <c r="S6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1367.4592688402699</v>
      </c>
    </row>
    <row r="615" spans="1:19" customFormat="1" x14ac:dyDescent="0.2">
      <c r="A615" s="1" t="s">
        <v>1</v>
      </c>
      <c r="B615" s="1" t="s">
        <v>14</v>
      </c>
      <c r="C615" s="1" t="s">
        <v>70</v>
      </c>
      <c r="D615" s="49">
        <v>0.04</v>
      </c>
      <c r="E615" s="49">
        <v>1.74</v>
      </c>
      <c r="F615" s="49">
        <v>4.08</v>
      </c>
      <c r="G615" s="49">
        <v>0.53</v>
      </c>
      <c r="H615" s="49">
        <v>9.2520000000000007</v>
      </c>
      <c r="I615" s="52">
        <f>IF(Table2[[#This Row],[Order Priority]]=Introduction!$B$42,1,0)</f>
        <v>1</v>
      </c>
      <c r="J615" s="52">
        <f>IF(Table2[[#This Row],[Order Priority]]=Introduction!$B$43,1,0)</f>
        <v>0</v>
      </c>
      <c r="K615" s="52">
        <f>IF(Table2[[#This Row],[Order Priority]]=Introduction!$B$44,1,0)</f>
        <v>0</v>
      </c>
      <c r="L615" s="52">
        <f>IF(Table2[[#This Row],[Order Priority]]=Introduction!$B$45,1,0)</f>
        <v>0</v>
      </c>
      <c r="M615" s="52">
        <f>IF(Table2[[#This Row],[Ship Mode]]=Introduction!$C$42,1,0)</f>
        <v>0</v>
      </c>
      <c r="N615" s="51">
        <f>IF(Table2[[#This Row],[Ship Mode]]=Introduction!$C$44,1,0)</f>
        <v>1</v>
      </c>
      <c r="O615" s="51">
        <f>IF(Table2[[#This Row],[Customer Segment]]=Introduction!$D$45,1,0)</f>
        <v>0</v>
      </c>
      <c r="P615" s="51">
        <f>IF(Table2[[#This Row],[Customer Segment]]=Introduction!$D$42,1,0)</f>
        <v>0</v>
      </c>
      <c r="Q615" s="51">
        <f>IF(Table2[[#This Row],[Customer Segment]]=Introduction!$D$44,1,0)</f>
        <v>0</v>
      </c>
      <c r="R615" s="41">
        <v>29.08</v>
      </c>
      <c r="S6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468.76988164059389</v>
      </c>
    </row>
    <row r="616" spans="1:19" customFormat="1" x14ac:dyDescent="0.2">
      <c r="A616" s="1" t="s">
        <v>1</v>
      </c>
      <c r="B616" s="1" t="s">
        <v>2</v>
      </c>
      <c r="C616" s="1" t="s">
        <v>70</v>
      </c>
      <c r="D616" s="47">
        <v>0.01</v>
      </c>
      <c r="E616" s="47">
        <v>119.99</v>
      </c>
      <c r="F616" s="47">
        <v>56.14</v>
      </c>
      <c r="G616" s="47">
        <v>0.39</v>
      </c>
      <c r="H616" s="47">
        <v>-1197.0419999999999</v>
      </c>
      <c r="I616" s="52">
        <f>IF(Table2[[#This Row],[Order Priority]]=Introduction!$B$42,1,0)</f>
        <v>1</v>
      </c>
      <c r="J616" s="52">
        <f>IF(Table2[[#This Row],[Order Priority]]=Introduction!$B$43,1,0)</f>
        <v>0</v>
      </c>
      <c r="K616" s="52">
        <f>IF(Table2[[#This Row],[Order Priority]]=Introduction!$B$44,1,0)</f>
        <v>0</v>
      </c>
      <c r="L616" s="52">
        <f>IF(Table2[[#This Row],[Order Priority]]=Introduction!$B$45,1,0)</f>
        <v>0</v>
      </c>
      <c r="M616" s="52">
        <f>IF(Table2[[#This Row],[Ship Mode]]=Introduction!$C$42,1,0)</f>
        <v>1</v>
      </c>
      <c r="N616" s="51">
        <f>IF(Table2[[#This Row],[Ship Mode]]=Introduction!$C$44,1,0)</f>
        <v>0</v>
      </c>
      <c r="O616" s="51">
        <f>IF(Table2[[#This Row],[Customer Segment]]=Introduction!$D$45,1,0)</f>
        <v>0</v>
      </c>
      <c r="P616" s="51">
        <f>IF(Table2[[#This Row],[Customer Segment]]=Introduction!$D$42,1,0)</f>
        <v>0</v>
      </c>
      <c r="Q616" s="51">
        <f>IF(Table2[[#This Row],[Customer Segment]]=Introduction!$D$44,1,0)</f>
        <v>0</v>
      </c>
      <c r="R616" s="44">
        <v>2569.5700000000002</v>
      </c>
      <c r="S6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1142.7879300325012</v>
      </c>
    </row>
    <row r="617" spans="1:19" customFormat="1" x14ac:dyDescent="0.2">
      <c r="A617" s="1" t="s">
        <v>1</v>
      </c>
      <c r="B617" s="1" t="s">
        <v>14</v>
      </c>
      <c r="C617" s="1" t="s">
        <v>70</v>
      </c>
      <c r="D617" s="49">
        <v>0.01</v>
      </c>
      <c r="E617" s="49">
        <v>13.79</v>
      </c>
      <c r="F617" s="49">
        <v>8.7799999999999994</v>
      </c>
      <c r="G617" s="49">
        <v>0.43</v>
      </c>
      <c r="H617" s="49">
        <v>-36.770000000000003</v>
      </c>
      <c r="I617" s="52">
        <f>IF(Table2[[#This Row],[Order Priority]]=Introduction!$B$42,1,0)</f>
        <v>1</v>
      </c>
      <c r="J617" s="52">
        <f>IF(Table2[[#This Row],[Order Priority]]=Introduction!$B$43,1,0)</f>
        <v>0</v>
      </c>
      <c r="K617" s="52">
        <f>IF(Table2[[#This Row],[Order Priority]]=Introduction!$B$44,1,0)</f>
        <v>0</v>
      </c>
      <c r="L617" s="52">
        <f>IF(Table2[[#This Row],[Order Priority]]=Introduction!$B$45,1,0)</f>
        <v>0</v>
      </c>
      <c r="M617" s="52">
        <f>IF(Table2[[#This Row],[Ship Mode]]=Introduction!$C$42,1,0)</f>
        <v>0</v>
      </c>
      <c r="N617" s="51">
        <f>IF(Table2[[#This Row],[Ship Mode]]=Introduction!$C$44,1,0)</f>
        <v>1</v>
      </c>
      <c r="O617" s="51">
        <f>IF(Table2[[#This Row],[Customer Segment]]=Introduction!$D$45,1,0)</f>
        <v>0</v>
      </c>
      <c r="P617" s="51">
        <f>IF(Table2[[#This Row],[Customer Segment]]=Introduction!$D$42,1,0)</f>
        <v>0</v>
      </c>
      <c r="Q617" s="51">
        <f>IF(Table2[[#This Row],[Customer Segment]]=Introduction!$D$44,1,0)</f>
        <v>0</v>
      </c>
      <c r="R617" s="41">
        <v>56.68</v>
      </c>
      <c r="S6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526.00863850311373</v>
      </c>
    </row>
    <row r="618" spans="1:19" customFormat="1" x14ac:dyDescent="0.2">
      <c r="A618" s="1" t="s">
        <v>1</v>
      </c>
      <c r="B618" s="1" t="s">
        <v>14</v>
      </c>
      <c r="C618" s="1" t="s">
        <v>70</v>
      </c>
      <c r="D618" s="47">
        <v>0.04</v>
      </c>
      <c r="E618" s="47">
        <v>33.29</v>
      </c>
      <c r="F618" s="47">
        <v>8.74</v>
      </c>
      <c r="G618" s="47">
        <v>0.61</v>
      </c>
      <c r="H618" s="47">
        <v>87.03</v>
      </c>
      <c r="I618" s="52">
        <f>IF(Table2[[#This Row],[Order Priority]]=Introduction!$B$42,1,0)</f>
        <v>1</v>
      </c>
      <c r="J618" s="52">
        <f>IF(Table2[[#This Row],[Order Priority]]=Introduction!$B$43,1,0)</f>
        <v>0</v>
      </c>
      <c r="K618" s="52">
        <f>IF(Table2[[#This Row],[Order Priority]]=Introduction!$B$44,1,0)</f>
        <v>0</v>
      </c>
      <c r="L618" s="52">
        <f>IF(Table2[[#This Row],[Order Priority]]=Introduction!$B$45,1,0)</f>
        <v>0</v>
      </c>
      <c r="M618" s="52">
        <f>IF(Table2[[#This Row],[Ship Mode]]=Introduction!$C$42,1,0)</f>
        <v>0</v>
      </c>
      <c r="N618" s="51">
        <f>IF(Table2[[#This Row],[Ship Mode]]=Introduction!$C$44,1,0)</f>
        <v>1</v>
      </c>
      <c r="O618" s="51">
        <f>IF(Table2[[#This Row],[Customer Segment]]=Introduction!$D$45,1,0)</f>
        <v>0</v>
      </c>
      <c r="P618" s="51">
        <f>IF(Table2[[#This Row],[Customer Segment]]=Introduction!$D$42,1,0)</f>
        <v>0</v>
      </c>
      <c r="Q618" s="51">
        <f>IF(Table2[[#This Row],[Customer Segment]]=Introduction!$D$44,1,0)</f>
        <v>0</v>
      </c>
      <c r="R618" s="44">
        <v>273.33999999999997</v>
      </c>
      <c r="S6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842.56230163214195</v>
      </c>
    </row>
    <row r="619" spans="1:19" customFormat="1" x14ac:dyDescent="0.2">
      <c r="A619" s="1" t="s">
        <v>13</v>
      </c>
      <c r="B619" s="1" t="s">
        <v>2</v>
      </c>
      <c r="C619" s="1" t="s">
        <v>70</v>
      </c>
      <c r="D619" s="49">
        <v>0.01</v>
      </c>
      <c r="E619" s="49">
        <v>20.98</v>
      </c>
      <c r="F619" s="49">
        <v>53.03</v>
      </c>
      <c r="G619" s="49">
        <v>0.78</v>
      </c>
      <c r="H619" s="49">
        <v>-282.08179999999999</v>
      </c>
      <c r="I619" s="52">
        <f>IF(Table2[[#This Row],[Order Priority]]=Introduction!$B$42,1,0)</f>
        <v>0</v>
      </c>
      <c r="J619" s="52">
        <f>IF(Table2[[#This Row],[Order Priority]]=Introduction!$B$43,1,0)</f>
        <v>1</v>
      </c>
      <c r="K619" s="52">
        <f>IF(Table2[[#This Row],[Order Priority]]=Introduction!$B$44,1,0)</f>
        <v>0</v>
      </c>
      <c r="L619" s="52">
        <f>IF(Table2[[#This Row],[Order Priority]]=Introduction!$B$45,1,0)</f>
        <v>0</v>
      </c>
      <c r="M619" s="52">
        <f>IF(Table2[[#This Row],[Ship Mode]]=Introduction!$C$42,1,0)</f>
        <v>1</v>
      </c>
      <c r="N619" s="51">
        <f>IF(Table2[[#This Row],[Ship Mode]]=Introduction!$C$44,1,0)</f>
        <v>0</v>
      </c>
      <c r="O619" s="51">
        <f>IF(Table2[[#This Row],[Customer Segment]]=Introduction!$D$45,1,0)</f>
        <v>0</v>
      </c>
      <c r="P619" s="51">
        <f>IF(Table2[[#This Row],[Customer Segment]]=Introduction!$D$42,1,0)</f>
        <v>0</v>
      </c>
      <c r="Q619" s="51">
        <f>IF(Table2[[#This Row],[Customer Segment]]=Introduction!$D$44,1,0)</f>
        <v>0</v>
      </c>
      <c r="R619" s="41">
        <v>123</v>
      </c>
      <c r="S6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1715.2186535581802</v>
      </c>
    </row>
    <row r="620" spans="1:19" customFormat="1" x14ac:dyDescent="0.2">
      <c r="A620" s="1" t="s">
        <v>13</v>
      </c>
      <c r="B620" s="1" t="s">
        <v>14</v>
      </c>
      <c r="C620" s="1" t="s">
        <v>15</v>
      </c>
      <c r="D620" s="47">
        <v>0.1</v>
      </c>
      <c r="E620" s="47">
        <v>209.37</v>
      </c>
      <c r="F620" s="47">
        <v>69</v>
      </c>
      <c r="G620" s="47">
        <v>0.79</v>
      </c>
      <c r="H620" s="47">
        <v>-165.59492040000001</v>
      </c>
      <c r="I620" s="52">
        <f>IF(Table2[[#This Row],[Order Priority]]=Introduction!$B$42,1,0)</f>
        <v>0</v>
      </c>
      <c r="J620" s="52">
        <f>IF(Table2[[#This Row],[Order Priority]]=Introduction!$B$43,1,0)</f>
        <v>1</v>
      </c>
      <c r="K620" s="52">
        <f>IF(Table2[[#This Row],[Order Priority]]=Introduction!$B$44,1,0)</f>
        <v>0</v>
      </c>
      <c r="L620" s="52">
        <f>IF(Table2[[#This Row],[Order Priority]]=Introduction!$B$45,1,0)</f>
        <v>0</v>
      </c>
      <c r="M620" s="52">
        <f>IF(Table2[[#This Row],[Ship Mode]]=Introduction!$C$42,1,0)</f>
        <v>0</v>
      </c>
      <c r="N620" s="51">
        <f>IF(Table2[[#This Row],[Ship Mode]]=Introduction!$C$44,1,0)</f>
        <v>1</v>
      </c>
      <c r="O620" s="51">
        <f>IF(Table2[[#This Row],[Customer Segment]]=Introduction!$D$45,1,0)</f>
        <v>0</v>
      </c>
      <c r="P620" s="51">
        <f>IF(Table2[[#This Row],[Customer Segment]]=Introduction!$D$42,1,0)</f>
        <v>1</v>
      </c>
      <c r="Q620" s="51">
        <f>IF(Table2[[#This Row],[Customer Segment]]=Introduction!$D$44,1,0)</f>
        <v>0</v>
      </c>
      <c r="R620" s="44">
        <v>2125.12</v>
      </c>
      <c r="S6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2589.631715511362</v>
      </c>
    </row>
    <row r="621" spans="1:19" customFormat="1" x14ac:dyDescent="0.2">
      <c r="A621" s="1" t="s">
        <v>13</v>
      </c>
      <c r="B621" s="1" t="s">
        <v>14</v>
      </c>
      <c r="C621" s="1" t="s">
        <v>15</v>
      </c>
      <c r="D621" s="49">
        <v>7.0000000000000007E-2</v>
      </c>
      <c r="E621" s="49">
        <v>4.9800000000000004</v>
      </c>
      <c r="F621" s="49">
        <v>4.7</v>
      </c>
      <c r="G621" s="49">
        <v>0.38</v>
      </c>
      <c r="H621" s="49">
        <v>-21.684000000000001</v>
      </c>
      <c r="I621" s="52">
        <f>IF(Table2[[#This Row],[Order Priority]]=Introduction!$B$42,1,0)</f>
        <v>0</v>
      </c>
      <c r="J621" s="52">
        <f>IF(Table2[[#This Row],[Order Priority]]=Introduction!$B$43,1,0)</f>
        <v>1</v>
      </c>
      <c r="K621" s="52">
        <f>IF(Table2[[#This Row],[Order Priority]]=Introduction!$B$44,1,0)</f>
        <v>0</v>
      </c>
      <c r="L621" s="52">
        <f>IF(Table2[[#This Row],[Order Priority]]=Introduction!$B$45,1,0)</f>
        <v>0</v>
      </c>
      <c r="M621" s="52">
        <f>IF(Table2[[#This Row],[Ship Mode]]=Introduction!$C$42,1,0)</f>
        <v>0</v>
      </c>
      <c r="N621" s="51">
        <f>IF(Table2[[#This Row],[Ship Mode]]=Introduction!$C$44,1,0)</f>
        <v>1</v>
      </c>
      <c r="O621" s="51">
        <f>IF(Table2[[#This Row],[Customer Segment]]=Introduction!$D$45,1,0)</f>
        <v>0</v>
      </c>
      <c r="P621" s="51">
        <f>IF(Table2[[#This Row],[Customer Segment]]=Introduction!$D$42,1,0)</f>
        <v>1</v>
      </c>
      <c r="Q621" s="51">
        <f>IF(Table2[[#This Row],[Customer Segment]]=Introduction!$D$44,1,0)</f>
        <v>0</v>
      </c>
      <c r="R621" s="41">
        <v>45.05</v>
      </c>
      <c r="S6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-1.5596666929959113</v>
      </c>
    </row>
    <row r="622" spans="1:19" customFormat="1" x14ac:dyDescent="0.2">
      <c r="A622" s="1" t="s">
        <v>92</v>
      </c>
      <c r="B622" s="1" t="s">
        <v>2</v>
      </c>
      <c r="C622" s="1" t="s">
        <v>70</v>
      </c>
      <c r="D622" s="47">
        <v>0.02</v>
      </c>
      <c r="E622" s="47">
        <v>146.05000000000001</v>
      </c>
      <c r="F622" s="47">
        <v>80.2</v>
      </c>
      <c r="G622" s="47">
        <v>0.71</v>
      </c>
      <c r="H622" s="47">
        <v>-101.19199999999999</v>
      </c>
      <c r="I622" s="52">
        <f>IF(Table2[[#This Row],[Order Priority]]=Introduction!$B$42,1,0)</f>
        <v>0</v>
      </c>
      <c r="J622" s="52">
        <f>IF(Table2[[#This Row],[Order Priority]]=Introduction!$B$43,1,0)</f>
        <v>0</v>
      </c>
      <c r="K622" s="52">
        <f>IF(Table2[[#This Row],[Order Priority]]=Introduction!$B$44,1,0)</f>
        <v>0</v>
      </c>
      <c r="L622" s="52">
        <f>IF(Table2[[#This Row],[Order Priority]]=Introduction!$B$45,1,0)</f>
        <v>1</v>
      </c>
      <c r="M622" s="52">
        <f>IF(Table2[[#This Row],[Ship Mode]]=Introduction!$C$42,1,0)</f>
        <v>1</v>
      </c>
      <c r="N622" s="51">
        <f>IF(Table2[[#This Row],[Ship Mode]]=Introduction!$C$44,1,0)</f>
        <v>0</v>
      </c>
      <c r="O622" s="51">
        <f>IF(Table2[[#This Row],[Customer Segment]]=Introduction!$D$45,1,0)</f>
        <v>0</v>
      </c>
      <c r="P622" s="51">
        <f>IF(Table2[[#This Row],[Customer Segment]]=Introduction!$D$42,1,0)</f>
        <v>0</v>
      </c>
      <c r="Q622" s="51">
        <f>IF(Table2[[#This Row],[Customer Segment]]=Introduction!$D$44,1,0)</f>
        <v>0</v>
      </c>
      <c r="R622" s="44">
        <v>798.69</v>
      </c>
      <c r="S6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2993.742059919342</v>
      </c>
    </row>
    <row r="623" spans="1:19" customFormat="1" x14ac:dyDescent="0.2">
      <c r="A623" s="1" t="s">
        <v>92</v>
      </c>
      <c r="B623" s="1" t="s">
        <v>14</v>
      </c>
      <c r="C623" s="1" t="s">
        <v>70</v>
      </c>
      <c r="D623" s="49">
        <v>0.06</v>
      </c>
      <c r="E623" s="49">
        <v>65.989999999999995</v>
      </c>
      <c r="F623" s="49">
        <v>5.92</v>
      </c>
      <c r="G623" s="49">
        <v>0.55000000000000004</v>
      </c>
      <c r="H623" s="49">
        <v>-3.3319999999999999</v>
      </c>
      <c r="I623" s="52">
        <f>IF(Table2[[#This Row],[Order Priority]]=Introduction!$B$42,1,0)</f>
        <v>0</v>
      </c>
      <c r="J623" s="52">
        <f>IF(Table2[[#This Row],[Order Priority]]=Introduction!$B$43,1,0)</f>
        <v>0</v>
      </c>
      <c r="K623" s="52">
        <f>IF(Table2[[#This Row],[Order Priority]]=Introduction!$B$44,1,0)</f>
        <v>0</v>
      </c>
      <c r="L623" s="52">
        <f>IF(Table2[[#This Row],[Order Priority]]=Introduction!$B$45,1,0)</f>
        <v>1</v>
      </c>
      <c r="M623" s="52">
        <f>IF(Table2[[#This Row],[Ship Mode]]=Introduction!$C$42,1,0)</f>
        <v>0</v>
      </c>
      <c r="N623" s="51">
        <f>IF(Table2[[#This Row],[Ship Mode]]=Introduction!$C$44,1,0)</f>
        <v>1</v>
      </c>
      <c r="O623" s="51">
        <f>IF(Table2[[#This Row],[Customer Segment]]=Introduction!$D$45,1,0)</f>
        <v>0</v>
      </c>
      <c r="P623" s="51">
        <f>IF(Table2[[#This Row],[Customer Segment]]=Introduction!$D$42,1,0)</f>
        <v>0</v>
      </c>
      <c r="Q623" s="51">
        <f>IF(Table2[[#This Row],[Customer Segment]]=Introduction!$D$44,1,0)</f>
        <v>0</v>
      </c>
      <c r="R623" s="41">
        <v>792.11</v>
      </c>
      <c r="S6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434.20526406453178</v>
      </c>
    </row>
    <row r="624" spans="1:19" customFormat="1" x14ac:dyDescent="0.2">
      <c r="A624" s="1" t="s">
        <v>1</v>
      </c>
      <c r="B624" s="1" t="s">
        <v>63</v>
      </c>
      <c r="C624" s="1" t="s">
        <v>70</v>
      </c>
      <c r="D624" s="47">
        <v>0.03</v>
      </c>
      <c r="E624" s="47">
        <v>48.58</v>
      </c>
      <c r="F624" s="47">
        <v>3.99</v>
      </c>
      <c r="G624" s="47">
        <v>0.56000000000000005</v>
      </c>
      <c r="H624" s="47">
        <v>100.1328</v>
      </c>
      <c r="I624" s="52">
        <f>IF(Table2[[#This Row],[Order Priority]]=Introduction!$B$42,1,0)</f>
        <v>1</v>
      </c>
      <c r="J624" s="52">
        <f>IF(Table2[[#This Row],[Order Priority]]=Introduction!$B$43,1,0)</f>
        <v>0</v>
      </c>
      <c r="K624" s="52">
        <f>IF(Table2[[#This Row],[Order Priority]]=Introduction!$B$44,1,0)</f>
        <v>0</v>
      </c>
      <c r="L624" s="52">
        <f>IF(Table2[[#This Row],[Order Priority]]=Introduction!$B$45,1,0)</f>
        <v>0</v>
      </c>
      <c r="M624" s="52">
        <f>IF(Table2[[#This Row],[Ship Mode]]=Introduction!$C$42,1,0)</f>
        <v>0</v>
      </c>
      <c r="N624" s="51">
        <f>IF(Table2[[#This Row],[Ship Mode]]=Introduction!$C$44,1,0)</f>
        <v>0</v>
      </c>
      <c r="O624" s="51">
        <f>IF(Table2[[#This Row],[Customer Segment]]=Introduction!$D$45,1,0)</f>
        <v>0</v>
      </c>
      <c r="P624" s="51">
        <f>IF(Table2[[#This Row],[Customer Segment]]=Introduction!$D$42,1,0)</f>
        <v>0</v>
      </c>
      <c r="Q624" s="51">
        <f>IF(Table2[[#This Row],[Customer Segment]]=Introduction!$D$44,1,0)</f>
        <v>0</v>
      </c>
      <c r="R624" s="44">
        <v>145.12</v>
      </c>
      <c r="S6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655.43258171355512</v>
      </c>
    </row>
    <row r="625" spans="1:19" customFormat="1" x14ac:dyDescent="0.2">
      <c r="A625" s="1" t="s">
        <v>1</v>
      </c>
      <c r="B625" s="1" t="s">
        <v>2</v>
      </c>
      <c r="C625" s="1" t="s">
        <v>47</v>
      </c>
      <c r="D625" s="49">
        <v>0</v>
      </c>
      <c r="E625" s="49">
        <v>300.98</v>
      </c>
      <c r="F625" s="49">
        <v>164.73</v>
      </c>
      <c r="G625" s="49">
        <v>0.56000000000000005</v>
      </c>
      <c r="H625" s="49">
        <v>2653.2914999999998</v>
      </c>
      <c r="I625" s="52">
        <f>IF(Table2[[#This Row],[Order Priority]]=Introduction!$B$42,1,0)</f>
        <v>1</v>
      </c>
      <c r="J625" s="52">
        <f>IF(Table2[[#This Row],[Order Priority]]=Introduction!$B$43,1,0)</f>
        <v>0</v>
      </c>
      <c r="K625" s="52">
        <f>IF(Table2[[#This Row],[Order Priority]]=Introduction!$B$44,1,0)</f>
        <v>0</v>
      </c>
      <c r="L625" s="52">
        <f>IF(Table2[[#This Row],[Order Priority]]=Introduction!$B$45,1,0)</f>
        <v>0</v>
      </c>
      <c r="M625" s="52">
        <f>IF(Table2[[#This Row],[Ship Mode]]=Introduction!$C$42,1,0)</f>
        <v>1</v>
      </c>
      <c r="N625" s="51">
        <f>IF(Table2[[#This Row],[Ship Mode]]=Introduction!$C$44,1,0)</f>
        <v>0</v>
      </c>
      <c r="O625" s="51">
        <f>IF(Table2[[#This Row],[Customer Segment]]=Introduction!$D$45,1,0)</f>
        <v>0</v>
      </c>
      <c r="P625" s="51">
        <f>IF(Table2[[#This Row],[Customer Segment]]=Introduction!$D$42,1,0)</f>
        <v>0</v>
      </c>
      <c r="Q625" s="51">
        <f>IF(Table2[[#This Row],[Customer Segment]]=Introduction!$D$44,1,0)</f>
        <v>1</v>
      </c>
      <c r="R625" s="41">
        <v>3845.35</v>
      </c>
      <c r="S6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8832.4071707588646</v>
      </c>
    </row>
    <row r="626" spans="1:19" customFormat="1" x14ac:dyDescent="0.2">
      <c r="A626" s="1" t="s">
        <v>1</v>
      </c>
      <c r="B626" s="1" t="s">
        <v>14</v>
      </c>
      <c r="C626" s="1" t="s">
        <v>47</v>
      </c>
      <c r="D626" s="47">
        <v>0.09</v>
      </c>
      <c r="E626" s="47">
        <v>2.94</v>
      </c>
      <c r="F626" s="47">
        <v>0.96</v>
      </c>
      <c r="G626" s="47">
        <v>0.57999999999999996</v>
      </c>
      <c r="H626" s="47">
        <v>-1.84</v>
      </c>
      <c r="I626" s="52">
        <f>IF(Table2[[#This Row],[Order Priority]]=Introduction!$B$42,1,0)</f>
        <v>1</v>
      </c>
      <c r="J626" s="52">
        <f>IF(Table2[[#This Row],[Order Priority]]=Introduction!$B$43,1,0)</f>
        <v>0</v>
      </c>
      <c r="K626" s="52">
        <f>IF(Table2[[#This Row],[Order Priority]]=Introduction!$B$44,1,0)</f>
        <v>0</v>
      </c>
      <c r="L626" s="52">
        <f>IF(Table2[[#This Row],[Order Priority]]=Introduction!$B$45,1,0)</f>
        <v>0</v>
      </c>
      <c r="M626" s="52">
        <f>IF(Table2[[#This Row],[Ship Mode]]=Introduction!$C$42,1,0)</f>
        <v>0</v>
      </c>
      <c r="N626" s="51">
        <f>IF(Table2[[#This Row],[Ship Mode]]=Introduction!$C$44,1,0)</f>
        <v>1</v>
      </c>
      <c r="O626" s="51">
        <f>IF(Table2[[#This Row],[Customer Segment]]=Introduction!$D$45,1,0)</f>
        <v>0</v>
      </c>
      <c r="P626" s="51">
        <f>IF(Table2[[#This Row],[Customer Segment]]=Introduction!$D$42,1,0)</f>
        <v>0</v>
      </c>
      <c r="Q626" s="51">
        <f>IF(Table2[[#This Row],[Customer Segment]]=Introduction!$D$44,1,0)</f>
        <v>1</v>
      </c>
      <c r="R626" s="44">
        <v>3.77</v>
      </c>
      <c r="S6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413.89280726456616</v>
      </c>
    </row>
    <row r="627" spans="1:19" customFormat="1" x14ac:dyDescent="0.2">
      <c r="A627" s="1" t="s">
        <v>13</v>
      </c>
      <c r="B627" s="1" t="s">
        <v>14</v>
      </c>
      <c r="C627" s="1" t="s">
        <v>47</v>
      </c>
      <c r="D627" s="49">
        <v>0</v>
      </c>
      <c r="E627" s="49">
        <v>195.99</v>
      </c>
      <c r="F627" s="49">
        <v>8.99</v>
      </c>
      <c r="G627" s="49">
        <v>0.6</v>
      </c>
      <c r="H627" s="49">
        <v>114.88200000000001</v>
      </c>
      <c r="I627" s="52">
        <f>IF(Table2[[#This Row],[Order Priority]]=Introduction!$B$42,1,0)</f>
        <v>0</v>
      </c>
      <c r="J627" s="52">
        <f>IF(Table2[[#This Row],[Order Priority]]=Introduction!$B$43,1,0)</f>
        <v>1</v>
      </c>
      <c r="K627" s="52">
        <f>IF(Table2[[#This Row],[Order Priority]]=Introduction!$B$44,1,0)</f>
        <v>0</v>
      </c>
      <c r="L627" s="52">
        <f>IF(Table2[[#This Row],[Order Priority]]=Introduction!$B$45,1,0)</f>
        <v>0</v>
      </c>
      <c r="M627" s="52">
        <f>IF(Table2[[#This Row],[Ship Mode]]=Introduction!$C$42,1,0)</f>
        <v>0</v>
      </c>
      <c r="N627" s="51">
        <f>IF(Table2[[#This Row],[Ship Mode]]=Introduction!$C$44,1,0)</f>
        <v>1</v>
      </c>
      <c r="O627" s="51">
        <f>IF(Table2[[#This Row],[Customer Segment]]=Introduction!$D$45,1,0)</f>
        <v>0</v>
      </c>
      <c r="P627" s="51">
        <f>IF(Table2[[#This Row],[Customer Segment]]=Introduction!$D$42,1,0)</f>
        <v>0</v>
      </c>
      <c r="Q627" s="51">
        <f>IF(Table2[[#This Row],[Customer Segment]]=Introduction!$D$44,1,0)</f>
        <v>1</v>
      </c>
      <c r="R627" s="41">
        <v>882.93</v>
      </c>
      <c r="S6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1143.8221229638957</v>
      </c>
    </row>
    <row r="628" spans="1:19" customFormat="1" x14ac:dyDescent="0.2">
      <c r="A628" s="1" t="s">
        <v>92</v>
      </c>
      <c r="B628" s="1" t="s">
        <v>14</v>
      </c>
      <c r="C628" s="1" t="s">
        <v>15</v>
      </c>
      <c r="D628" s="47">
        <v>0.02</v>
      </c>
      <c r="E628" s="47">
        <v>4.0599999999999996</v>
      </c>
      <c r="F628" s="47">
        <v>6.89</v>
      </c>
      <c r="G628" s="47">
        <v>0.6</v>
      </c>
      <c r="H628" s="47">
        <v>-93.735200000000006</v>
      </c>
      <c r="I628" s="52">
        <f>IF(Table2[[#This Row],[Order Priority]]=Introduction!$B$42,1,0)</f>
        <v>0</v>
      </c>
      <c r="J628" s="52">
        <f>IF(Table2[[#This Row],[Order Priority]]=Introduction!$B$43,1,0)</f>
        <v>0</v>
      </c>
      <c r="K628" s="52">
        <f>IF(Table2[[#This Row],[Order Priority]]=Introduction!$B$44,1,0)</f>
        <v>0</v>
      </c>
      <c r="L628" s="52">
        <f>IF(Table2[[#This Row],[Order Priority]]=Introduction!$B$45,1,0)</f>
        <v>1</v>
      </c>
      <c r="M628" s="52">
        <f>IF(Table2[[#This Row],[Ship Mode]]=Introduction!$C$42,1,0)</f>
        <v>0</v>
      </c>
      <c r="N628" s="51">
        <f>IF(Table2[[#This Row],[Ship Mode]]=Introduction!$C$44,1,0)</f>
        <v>1</v>
      </c>
      <c r="O628" s="51">
        <f>IF(Table2[[#This Row],[Customer Segment]]=Introduction!$D$45,1,0)</f>
        <v>0</v>
      </c>
      <c r="P628" s="51">
        <f>IF(Table2[[#This Row],[Customer Segment]]=Introduction!$D$42,1,0)</f>
        <v>1</v>
      </c>
      <c r="Q628" s="51">
        <f>IF(Table2[[#This Row],[Customer Segment]]=Introduction!$D$44,1,0)</f>
        <v>0</v>
      </c>
      <c r="R628" s="44">
        <v>66.81</v>
      </c>
      <c r="S6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213.45967068111239</v>
      </c>
    </row>
    <row r="629" spans="1:19" customFormat="1" x14ac:dyDescent="0.2">
      <c r="A629" s="1" t="s">
        <v>46</v>
      </c>
      <c r="B629" s="1" t="s">
        <v>2</v>
      </c>
      <c r="C629" s="1" t="s">
        <v>47</v>
      </c>
      <c r="D629" s="49">
        <v>0.05</v>
      </c>
      <c r="E629" s="49">
        <v>124.49</v>
      </c>
      <c r="F629" s="49">
        <v>51.94</v>
      </c>
      <c r="G629" s="49">
        <v>0.63</v>
      </c>
      <c r="H629" s="49">
        <v>-44.163600000000002</v>
      </c>
      <c r="I629" s="52">
        <f>IF(Table2[[#This Row],[Order Priority]]=Introduction!$B$42,1,0)</f>
        <v>0</v>
      </c>
      <c r="J629" s="52">
        <f>IF(Table2[[#This Row],[Order Priority]]=Introduction!$B$43,1,0)</f>
        <v>0</v>
      </c>
      <c r="K629" s="52">
        <f>IF(Table2[[#This Row],[Order Priority]]=Introduction!$B$44,1,0)</f>
        <v>0</v>
      </c>
      <c r="L629" s="52">
        <f>IF(Table2[[#This Row],[Order Priority]]=Introduction!$B$45,1,0)</f>
        <v>0</v>
      </c>
      <c r="M629" s="52">
        <f>IF(Table2[[#This Row],[Ship Mode]]=Introduction!$C$42,1,0)</f>
        <v>1</v>
      </c>
      <c r="N629" s="51">
        <f>IF(Table2[[#This Row],[Ship Mode]]=Introduction!$C$44,1,0)</f>
        <v>0</v>
      </c>
      <c r="O629" s="51">
        <f>IF(Table2[[#This Row],[Customer Segment]]=Introduction!$D$45,1,0)</f>
        <v>0</v>
      </c>
      <c r="P629" s="51">
        <f>IF(Table2[[#This Row],[Customer Segment]]=Introduction!$D$42,1,0)</f>
        <v>0</v>
      </c>
      <c r="Q629" s="51">
        <f>IF(Table2[[#This Row],[Customer Segment]]=Introduction!$D$44,1,0)</f>
        <v>1</v>
      </c>
      <c r="R629" s="41">
        <v>120.12</v>
      </c>
      <c r="S6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2335.8867845850991</v>
      </c>
    </row>
    <row r="630" spans="1:19" customFormat="1" x14ac:dyDescent="0.2">
      <c r="A630" s="1" t="s">
        <v>46</v>
      </c>
      <c r="B630" s="1" t="s">
        <v>14</v>
      </c>
      <c r="C630" s="1" t="s">
        <v>70</v>
      </c>
      <c r="D630" s="47">
        <v>0.03</v>
      </c>
      <c r="E630" s="47">
        <v>7.64</v>
      </c>
      <c r="F630" s="47">
        <v>5.83</v>
      </c>
      <c r="G630" s="47">
        <v>0.36</v>
      </c>
      <c r="H630" s="47">
        <v>-15.090400000000001</v>
      </c>
      <c r="I630" s="52">
        <f>IF(Table2[[#This Row],[Order Priority]]=Introduction!$B$42,1,0)</f>
        <v>0</v>
      </c>
      <c r="J630" s="52">
        <f>IF(Table2[[#This Row],[Order Priority]]=Introduction!$B$43,1,0)</f>
        <v>0</v>
      </c>
      <c r="K630" s="52">
        <f>IF(Table2[[#This Row],[Order Priority]]=Introduction!$B$44,1,0)</f>
        <v>0</v>
      </c>
      <c r="L630" s="52">
        <f>IF(Table2[[#This Row],[Order Priority]]=Introduction!$B$45,1,0)</f>
        <v>0</v>
      </c>
      <c r="M630" s="52">
        <f>IF(Table2[[#This Row],[Ship Mode]]=Introduction!$C$42,1,0)</f>
        <v>0</v>
      </c>
      <c r="N630" s="51">
        <f>IF(Table2[[#This Row],[Ship Mode]]=Introduction!$C$44,1,0)</f>
        <v>1</v>
      </c>
      <c r="O630" s="51">
        <f>IF(Table2[[#This Row],[Customer Segment]]=Introduction!$D$45,1,0)</f>
        <v>0</v>
      </c>
      <c r="P630" s="51">
        <f>IF(Table2[[#This Row],[Customer Segment]]=Introduction!$D$42,1,0)</f>
        <v>0</v>
      </c>
      <c r="Q630" s="51">
        <f>IF(Table2[[#This Row],[Customer Segment]]=Introduction!$D$44,1,0)</f>
        <v>0</v>
      </c>
      <c r="R630" s="44">
        <v>96.86</v>
      </c>
      <c r="S6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287.02234916054022</v>
      </c>
    </row>
    <row r="631" spans="1:19" customFormat="1" x14ac:dyDescent="0.2">
      <c r="A631" s="1" t="s">
        <v>13</v>
      </c>
      <c r="B631" s="1" t="s">
        <v>14</v>
      </c>
      <c r="C631" s="1" t="s">
        <v>15</v>
      </c>
      <c r="D631" s="49">
        <v>0.05</v>
      </c>
      <c r="E631" s="49">
        <v>52.4</v>
      </c>
      <c r="F631" s="49">
        <v>16.11</v>
      </c>
      <c r="G631" s="49">
        <v>0.39</v>
      </c>
      <c r="H631" s="49">
        <v>592.52650000000006</v>
      </c>
      <c r="I631" s="52">
        <f>IF(Table2[[#This Row],[Order Priority]]=Introduction!$B$42,1,0)</f>
        <v>0</v>
      </c>
      <c r="J631" s="52">
        <f>IF(Table2[[#This Row],[Order Priority]]=Introduction!$B$43,1,0)</f>
        <v>1</v>
      </c>
      <c r="K631" s="52">
        <f>IF(Table2[[#This Row],[Order Priority]]=Introduction!$B$44,1,0)</f>
        <v>0</v>
      </c>
      <c r="L631" s="52">
        <f>IF(Table2[[#This Row],[Order Priority]]=Introduction!$B$45,1,0)</f>
        <v>0</v>
      </c>
      <c r="M631" s="52">
        <f>IF(Table2[[#This Row],[Ship Mode]]=Introduction!$C$42,1,0)</f>
        <v>0</v>
      </c>
      <c r="N631" s="51">
        <f>IF(Table2[[#This Row],[Ship Mode]]=Introduction!$C$44,1,0)</f>
        <v>1</v>
      </c>
      <c r="O631" s="51">
        <f>IF(Table2[[#This Row],[Customer Segment]]=Introduction!$D$45,1,0)</f>
        <v>0</v>
      </c>
      <c r="P631" s="51">
        <f>IF(Table2[[#This Row],[Customer Segment]]=Introduction!$D$42,1,0)</f>
        <v>1</v>
      </c>
      <c r="Q631" s="51">
        <f>IF(Table2[[#This Row],[Customer Segment]]=Introduction!$D$44,1,0)</f>
        <v>0</v>
      </c>
      <c r="R631" s="41">
        <v>4556.63</v>
      </c>
      <c r="S6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1112.8764153298621</v>
      </c>
    </row>
    <row r="632" spans="1:19" customFormat="1" x14ac:dyDescent="0.2">
      <c r="A632" s="1" t="s">
        <v>13</v>
      </c>
      <c r="B632" s="1" t="s">
        <v>63</v>
      </c>
      <c r="C632" s="1" t="s">
        <v>15</v>
      </c>
      <c r="D632" s="47">
        <v>0.05</v>
      </c>
      <c r="E632" s="47">
        <v>36.549999999999997</v>
      </c>
      <c r="F632" s="47">
        <v>13.89</v>
      </c>
      <c r="G632" s="47">
        <v>0.41</v>
      </c>
      <c r="H632" s="47">
        <v>232.8</v>
      </c>
      <c r="I632" s="52">
        <f>IF(Table2[[#This Row],[Order Priority]]=Introduction!$B$42,1,0)</f>
        <v>0</v>
      </c>
      <c r="J632" s="52">
        <f>IF(Table2[[#This Row],[Order Priority]]=Introduction!$B$43,1,0)</f>
        <v>1</v>
      </c>
      <c r="K632" s="52">
        <f>IF(Table2[[#This Row],[Order Priority]]=Introduction!$B$44,1,0)</f>
        <v>0</v>
      </c>
      <c r="L632" s="52">
        <f>IF(Table2[[#This Row],[Order Priority]]=Introduction!$B$45,1,0)</f>
        <v>0</v>
      </c>
      <c r="M632" s="52">
        <f>IF(Table2[[#This Row],[Ship Mode]]=Introduction!$C$42,1,0)</f>
        <v>0</v>
      </c>
      <c r="N632" s="51">
        <f>IF(Table2[[#This Row],[Ship Mode]]=Introduction!$C$44,1,0)</f>
        <v>0</v>
      </c>
      <c r="O632" s="51">
        <f>IF(Table2[[#This Row],[Customer Segment]]=Introduction!$D$45,1,0)</f>
        <v>0</v>
      </c>
      <c r="P632" s="51">
        <f>IF(Table2[[#This Row],[Customer Segment]]=Introduction!$D$42,1,0)</f>
        <v>1</v>
      </c>
      <c r="Q632" s="51">
        <f>IF(Table2[[#This Row],[Customer Segment]]=Introduction!$D$44,1,0)</f>
        <v>0</v>
      </c>
      <c r="R632" s="44">
        <v>2948.61</v>
      </c>
      <c r="S6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567.89483847284612</v>
      </c>
    </row>
    <row r="633" spans="1:19" customFormat="1" x14ac:dyDescent="0.2">
      <c r="A633" s="1" t="s">
        <v>13</v>
      </c>
      <c r="B633" s="1" t="s">
        <v>14</v>
      </c>
      <c r="C633" s="1" t="s">
        <v>15</v>
      </c>
      <c r="D633" s="49">
        <v>0.1</v>
      </c>
      <c r="E633" s="49">
        <v>15.14</v>
      </c>
      <c r="F633" s="49">
        <v>4.53</v>
      </c>
      <c r="G633" s="49">
        <v>0.81</v>
      </c>
      <c r="H633" s="49">
        <v>-24.897600000000001</v>
      </c>
      <c r="I633" s="52">
        <f>IF(Table2[[#This Row],[Order Priority]]=Introduction!$B$42,1,0)</f>
        <v>0</v>
      </c>
      <c r="J633" s="52">
        <f>IF(Table2[[#This Row],[Order Priority]]=Introduction!$B$43,1,0)</f>
        <v>1</v>
      </c>
      <c r="K633" s="52">
        <f>IF(Table2[[#This Row],[Order Priority]]=Introduction!$B$44,1,0)</f>
        <v>0</v>
      </c>
      <c r="L633" s="52">
        <f>IF(Table2[[#This Row],[Order Priority]]=Introduction!$B$45,1,0)</f>
        <v>0</v>
      </c>
      <c r="M633" s="52">
        <f>IF(Table2[[#This Row],[Ship Mode]]=Introduction!$C$42,1,0)</f>
        <v>0</v>
      </c>
      <c r="N633" s="51">
        <f>IF(Table2[[#This Row],[Ship Mode]]=Introduction!$C$44,1,0)</f>
        <v>1</v>
      </c>
      <c r="O633" s="51">
        <f>IF(Table2[[#This Row],[Customer Segment]]=Introduction!$D$45,1,0)</f>
        <v>0</v>
      </c>
      <c r="P633" s="51">
        <f>IF(Table2[[#This Row],[Customer Segment]]=Introduction!$D$42,1,0)</f>
        <v>1</v>
      </c>
      <c r="Q633" s="51">
        <f>IF(Table2[[#This Row],[Customer Segment]]=Introduction!$D$44,1,0)</f>
        <v>0</v>
      </c>
      <c r="R633" s="41">
        <v>75.17</v>
      </c>
      <c r="S6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359.86779403616612</v>
      </c>
    </row>
    <row r="634" spans="1:19" customFormat="1" x14ac:dyDescent="0.2">
      <c r="A634" s="1" t="s">
        <v>13</v>
      </c>
      <c r="B634" s="1" t="s">
        <v>14</v>
      </c>
      <c r="C634" s="1" t="s">
        <v>15</v>
      </c>
      <c r="D634" s="47">
        <v>0.05</v>
      </c>
      <c r="E634" s="47">
        <v>52.4</v>
      </c>
      <c r="F634" s="47">
        <v>16.11</v>
      </c>
      <c r="G634" s="47">
        <v>0.39</v>
      </c>
      <c r="H634" s="47">
        <v>776.77440000000001</v>
      </c>
      <c r="I634" s="52">
        <f>IF(Table2[[#This Row],[Order Priority]]=Introduction!$B$42,1,0)</f>
        <v>0</v>
      </c>
      <c r="J634" s="52">
        <f>IF(Table2[[#This Row],[Order Priority]]=Introduction!$B$43,1,0)</f>
        <v>1</v>
      </c>
      <c r="K634" s="52">
        <f>IF(Table2[[#This Row],[Order Priority]]=Introduction!$B$44,1,0)</f>
        <v>0</v>
      </c>
      <c r="L634" s="52">
        <f>IF(Table2[[#This Row],[Order Priority]]=Introduction!$B$45,1,0)</f>
        <v>0</v>
      </c>
      <c r="M634" s="52">
        <f>IF(Table2[[#This Row],[Ship Mode]]=Introduction!$C$42,1,0)</f>
        <v>0</v>
      </c>
      <c r="N634" s="51">
        <f>IF(Table2[[#This Row],[Ship Mode]]=Introduction!$C$44,1,0)</f>
        <v>1</v>
      </c>
      <c r="O634" s="51">
        <f>IF(Table2[[#This Row],[Customer Segment]]=Introduction!$D$45,1,0)</f>
        <v>0</v>
      </c>
      <c r="P634" s="51">
        <f>IF(Table2[[#This Row],[Customer Segment]]=Introduction!$D$42,1,0)</f>
        <v>1</v>
      </c>
      <c r="Q634" s="51">
        <f>IF(Table2[[#This Row],[Customer Segment]]=Introduction!$D$44,1,0)</f>
        <v>0</v>
      </c>
      <c r="R634" s="44">
        <v>1125.76</v>
      </c>
      <c r="S6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1301.5510042247956</v>
      </c>
    </row>
    <row r="635" spans="1:19" customFormat="1" x14ac:dyDescent="0.2">
      <c r="A635" s="1" t="s">
        <v>13</v>
      </c>
      <c r="B635" s="1" t="s">
        <v>63</v>
      </c>
      <c r="C635" s="1" t="s">
        <v>15</v>
      </c>
      <c r="D635" s="49">
        <v>0.05</v>
      </c>
      <c r="E635" s="49">
        <v>36.549999999999997</v>
      </c>
      <c r="F635" s="49">
        <v>13.89</v>
      </c>
      <c r="G635" s="49">
        <v>0.41</v>
      </c>
      <c r="H635" s="49">
        <v>344.54399999999998</v>
      </c>
      <c r="I635" s="52">
        <f>IF(Table2[[#This Row],[Order Priority]]=Introduction!$B$42,1,0)</f>
        <v>0</v>
      </c>
      <c r="J635" s="52">
        <f>IF(Table2[[#This Row],[Order Priority]]=Introduction!$B$43,1,0)</f>
        <v>1</v>
      </c>
      <c r="K635" s="52">
        <f>IF(Table2[[#This Row],[Order Priority]]=Introduction!$B$44,1,0)</f>
        <v>0</v>
      </c>
      <c r="L635" s="52">
        <f>IF(Table2[[#This Row],[Order Priority]]=Introduction!$B$45,1,0)</f>
        <v>0</v>
      </c>
      <c r="M635" s="52">
        <f>IF(Table2[[#This Row],[Ship Mode]]=Introduction!$C$42,1,0)</f>
        <v>0</v>
      </c>
      <c r="N635" s="51">
        <f>IF(Table2[[#This Row],[Ship Mode]]=Introduction!$C$44,1,0)</f>
        <v>0</v>
      </c>
      <c r="O635" s="51">
        <f>IF(Table2[[#This Row],[Customer Segment]]=Introduction!$D$45,1,0)</f>
        <v>0</v>
      </c>
      <c r="P635" s="51">
        <f>IF(Table2[[#This Row],[Customer Segment]]=Introduction!$D$42,1,0)</f>
        <v>1</v>
      </c>
      <c r="Q635" s="51">
        <f>IF(Table2[[#This Row],[Customer Segment]]=Introduction!$D$44,1,0)</f>
        <v>0</v>
      </c>
      <c r="R635" s="41">
        <v>746.03</v>
      </c>
      <c r="S6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682.32356879474094</v>
      </c>
    </row>
    <row r="636" spans="1:19" customFormat="1" x14ac:dyDescent="0.2">
      <c r="A636" s="1" t="s">
        <v>13</v>
      </c>
      <c r="B636" s="1" t="s">
        <v>14</v>
      </c>
      <c r="C636" s="1" t="s">
        <v>70</v>
      </c>
      <c r="D636" s="47">
        <v>0.06</v>
      </c>
      <c r="E636" s="47">
        <v>8.33</v>
      </c>
      <c r="F636" s="47">
        <v>1.99</v>
      </c>
      <c r="G636" s="47">
        <v>0.52</v>
      </c>
      <c r="H636" s="47">
        <v>-344.82</v>
      </c>
      <c r="I636" s="52">
        <f>IF(Table2[[#This Row],[Order Priority]]=Introduction!$B$42,1,0)</f>
        <v>0</v>
      </c>
      <c r="J636" s="52">
        <f>IF(Table2[[#This Row],[Order Priority]]=Introduction!$B$43,1,0)</f>
        <v>1</v>
      </c>
      <c r="K636" s="52">
        <f>IF(Table2[[#This Row],[Order Priority]]=Introduction!$B$44,1,0)</f>
        <v>0</v>
      </c>
      <c r="L636" s="52">
        <f>IF(Table2[[#This Row],[Order Priority]]=Introduction!$B$45,1,0)</f>
        <v>0</v>
      </c>
      <c r="M636" s="52">
        <f>IF(Table2[[#This Row],[Ship Mode]]=Introduction!$C$42,1,0)</f>
        <v>0</v>
      </c>
      <c r="N636" s="51">
        <f>IF(Table2[[#This Row],[Ship Mode]]=Introduction!$C$44,1,0)</f>
        <v>1</v>
      </c>
      <c r="O636" s="51">
        <f>IF(Table2[[#This Row],[Customer Segment]]=Introduction!$D$45,1,0)</f>
        <v>0</v>
      </c>
      <c r="P636" s="51">
        <f>IF(Table2[[#This Row],[Customer Segment]]=Introduction!$D$42,1,0)</f>
        <v>0</v>
      </c>
      <c r="Q636" s="51">
        <f>IF(Table2[[#This Row],[Customer Segment]]=Introduction!$D$44,1,0)</f>
        <v>0</v>
      </c>
      <c r="R636" s="44">
        <v>8.49</v>
      </c>
      <c r="S6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-244.95585876652132</v>
      </c>
    </row>
    <row r="637" spans="1:19" customFormat="1" x14ac:dyDescent="0.2">
      <c r="A637" s="1" t="s">
        <v>23</v>
      </c>
      <c r="B637" s="1" t="s">
        <v>14</v>
      </c>
      <c r="C637" s="1" t="s">
        <v>70</v>
      </c>
      <c r="D637" s="49">
        <v>0.1</v>
      </c>
      <c r="E637" s="49">
        <v>50.98</v>
      </c>
      <c r="F637" s="49">
        <v>22.24</v>
      </c>
      <c r="G637" s="49">
        <v>0.55000000000000004</v>
      </c>
      <c r="H637" s="49">
        <v>98.12</v>
      </c>
      <c r="I637" s="52">
        <f>IF(Table2[[#This Row],[Order Priority]]=Introduction!$B$42,1,0)</f>
        <v>0</v>
      </c>
      <c r="J637" s="52">
        <f>IF(Table2[[#This Row],[Order Priority]]=Introduction!$B$43,1,0)</f>
        <v>0</v>
      </c>
      <c r="K637" s="52">
        <f>IF(Table2[[#This Row],[Order Priority]]=Introduction!$B$44,1,0)</f>
        <v>1</v>
      </c>
      <c r="L637" s="52">
        <f>IF(Table2[[#This Row],[Order Priority]]=Introduction!$B$45,1,0)</f>
        <v>0</v>
      </c>
      <c r="M637" s="52">
        <f>IF(Table2[[#This Row],[Ship Mode]]=Introduction!$C$42,1,0)</f>
        <v>0</v>
      </c>
      <c r="N637" s="51">
        <f>IF(Table2[[#This Row],[Ship Mode]]=Introduction!$C$44,1,0)</f>
        <v>1</v>
      </c>
      <c r="O637" s="51">
        <f>IF(Table2[[#This Row],[Customer Segment]]=Introduction!$D$45,1,0)</f>
        <v>0</v>
      </c>
      <c r="P637" s="51">
        <f>IF(Table2[[#This Row],[Customer Segment]]=Introduction!$D$42,1,0)</f>
        <v>0</v>
      </c>
      <c r="Q637" s="51">
        <f>IF(Table2[[#This Row],[Customer Segment]]=Introduction!$D$44,1,0)</f>
        <v>0</v>
      </c>
      <c r="R637" s="41">
        <v>300.63</v>
      </c>
      <c r="S6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982.71151716078839</v>
      </c>
    </row>
    <row r="638" spans="1:19" customFormat="1" x14ac:dyDescent="0.2">
      <c r="A638" s="1" t="s">
        <v>92</v>
      </c>
      <c r="B638" s="1" t="s">
        <v>14</v>
      </c>
      <c r="C638" s="1" t="s">
        <v>70</v>
      </c>
      <c r="D638" s="47">
        <v>7.0000000000000007E-2</v>
      </c>
      <c r="E638" s="47">
        <v>2.61</v>
      </c>
      <c r="F638" s="47">
        <v>0.5</v>
      </c>
      <c r="G638" s="47">
        <v>0.39</v>
      </c>
      <c r="H638" s="47">
        <v>10.798500000000001</v>
      </c>
      <c r="I638" s="52">
        <f>IF(Table2[[#This Row],[Order Priority]]=Introduction!$B$42,1,0)</f>
        <v>0</v>
      </c>
      <c r="J638" s="52">
        <f>IF(Table2[[#This Row],[Order Priority]]=Introduction!$B$43,1,0)</f>
        <v>0</v>
      </c>
      <c r="K638" s="52">
        <f>IF(Table2[[#This Row],[Order Priority]]=Introduction!$B$44,1,0)</f>
        <v>0</v>
      </c>
      <c r="L638" s="52">
        <f>IF(Table2[[#This Row],[Order Priority]]=Introduction!$B$45,1,0)</f>
        <v>1</v>
      </c>
      <c r="M638" s="52">
        <f>IF(Table2[[#This Row],[Ship Mode]]=Introduction!$C$42,1,0)</f>
        <v>0</v>
      </c>
      <c r="N638" s="51">
        <f>IF(Table2[[#This Row],[Ship Mode]]=Introduction!$C$44,1,0)</f>
        <v>1</v>
      </c>
      <c r="O638" s="51">
        <f>IF(Table2[[#This Row],[Customer Segment]]=Introduction!$D$45,1,0)</f>
        <v>0</v>
      </c>
      <c r="P638" s="51">
        <f>IF(Table2[[#This Row],[Customer Segment]]=Introduction!$D$42,1,0)</f>
        <v>0</v>
      </c>
      <c r="Q638" s="51">
        <f>IF(Table2[[#This Row],[Customer Segment]]=Introduction!$D$44,1,0)</f>
        <v>0</v>
      </c>
      <c r="R638" s="44">
        <v>15.65</v>
      </c>
      <c r="S6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-39.308467608336926</v>
      </c>
    </row>
    <row r="639" spans="1:19" customFormat="1" x14ac:dyDescent="0.2">
      <c r="A639" s="1" t="s">
        <v>46</v>
      </c>
      <c r="B639" s="1" t="s">
        <v>63</v>
      </c>
      <c r="C639" s="1" t="s">
        <v>70</v>
      </c>
      <c r="D639" s="49">
        <v>0.04</v>
      </c>
      <c r="E639" s="49">
        <v>29.18</v>
      </c>
      <c r="F639" s="49">
        <v>8.5500000000000007</v>
      </c>
      <c r="G639" s="49">
        <v>0.42</v>
      </c>
      <c r="H639" s="49">
        <v>201.7353</v>
      </c>
      <c r="I639" s="52">
        <f>IF(Table2[[#This Row],[Order Priority]]=Introduction!$B$42,1,0)</f>
        <v>0</v>
      </c>
      <c r="J639" s="52">
        <f>IF(Table2[[#This Row],[Order Priority]]=Introduction!$B$43,1,0)</f>
        <v>0</v>
      </c>
      <c r="K639" s="52">
        <f>IF(Table2[[#This Row],[Order Priority]]=Introduction!$B$44,1,0)</f>
        <v>0</v>
      </c>
      <c r="L639" s="52">
        <f>IF(Table2[[#This Row],[Order Priority]]=Introduction!$B$45,1,0)</f>
        <v>0</v>
      </c>
      <c r="M639" s="52">
        <f>IF(Table2[[#This Row],[Ship Mode]]=Introduction!$C$42,1,0)</f>
        <v>0</v>
      </c>
      <c r="N639" s="51">
        <f>IF(Table2[[#This Row],[Ship Mode]]=Introduction!$C$44,1,0)</f>
        <v>0</v>
      </c>
      <c r="O639" s="51">
        <f>IF(Table2[[#This Row],[Customer Segment]]=Introduction!$D$45,1,0)</f>
        <v>0</v>
      </c>
      <c r="P639" s="51">
        <f>IF(Table2[[#This Row],[Customer Segment]]=Introduction!$D$42,1,0)</f>
        <v>0</v>
      </c>
      <c r="Q639" s="51">
        <f>IF(Table2[[#This Row],[Customer Segment]]=Introduction!$D$44,1,0)</f>
        <v>0</v>
      </c>
      <c r="R639" s="41">
        <v>292.37</v>
      </c>
      <c r="S6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612.77182123136458</v>
      </c>
    </row>
    <row r="640" spans="1:19" customFormat="1" x14ac:dyDescent="0.2">
      <c r="A640" s="1" t="s">
        <v>46</v>
      </c>
      <c r="B640" s="1" t="s">
        <v>14</v>
      </c>
      <c r="C640" s="1" t="s">
        <v>70</v>
      </c>
      <c r="D640" s="47">
        <v>0</v>
      </c>
      <c r="E640" s="47">
        <v>80.98</v>
      </c>
      <c r="F640" s="47">
        <v>35</v>
      </c>
      <c r="G640" s="47">
        <v>0.83</v>
      </c>
      <c r="H640" s="47">
        <v>-684.78</v>
      </c>
      <c r="I640" s="52">
        <f>IF(Table2[[#This Row],[Order Priority]]=Introduction!$B$42,1,0)</f>
        <v>0</v>
      </c>
      <c r="J640" s="52">
        <f>IF(Table2[[#This Row],[Order Priority]]=Introduction!$B$43,1,0)</f>
        <v>0</v>
      </c>
      <c r="K640" s="52">
        <f>IF(Table2[[#This Row],[Order Priority]]=Introduction!$B$44,1,0)</f>
        <v>0</v>
      </c>
      <c r="L640" s="52">
        <f>IF(Table2[[#This Row],[Order Priority]]=Introduction!$B$45,1,0)</f>
        <v>0</v>
      </c>
      <c r="M640" s="52">
        <f>IF(Table2[[#This Row],[Ship Mode]]=Introduction!$C$42,1,0)</f>
        <v>0</v>
      </c>
      <c r="N640" s="51">
        <f>IF(Table2[[#This Row],[Ship Mode]]=Introduction!$C$44,1,0)</f>
        <v>1</v>
      </c>
      <c r="O640" s="51">
        <f>IF(Table2[[#This Row],[Customer Segment]]=Introduction!$D$45,1,0)</f>
        <v>0</v>
      </c>
      <c r="P640" s="51">
        <f>IF(Table2[[#This Row],[Customer Segment]]=Introduction!$D$42,1,0)</f>
        <v>0</v>
      </c>
      <c r="Q640" s="51">
        <f>IF(Table2[[#This Row],[Customer Segment]]=Introduction!$D$44,1,0)</f>
        <v>0</v>
      </c>
      <c r="R640" s="44">
        <v>682.79</v>
      </c>
      <c r="S6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1047.7513505714301</v>
      </c>
    </row>
    <row r="641" spans="1:19" customFormat="1" x14ac:dyDescent="0.2">
      <c r="A641" s="1" t="s">
        <v>1</v>
      </c>
      <c r="B641" s="1" t="s">
        <v>14</v>
      </c>
      <c r="C641" s="1" t="s">
        <v>47</v>
      </c>
      <c r="D641" s="49">
        <v>0.09</v>
      </c>
      <c r="E641" s="49">
        <v>35.99</v>
      </c>
      <c r="F641" s="49">
        <v>5.99</v>
      </c>
      <c r="G641" s="49">
        <v>0.38</v>
      </c>
      <c r="H641" s="49">
        <v>114.3165</v>
      </c>
      <c r="I641" s="52">
        <f>IF(Table2[[#This Row],[Order Priority]]=Introduction!$B$42,1,0)</f>
        <v>1</v>
      </c>
      <c r="J641" s="52">
        <f>IF(Table2[[#This Row],[Order Priority]]=Introduction!$B$43,1,0)</f>
        <v>0</v>
      </c>
      <c r="K641" s="52">
        <f>IF(Table2[[#This Row],[Order Priority]]=Introduction!$B$44,1,0)</f>
        <v>0</v>
      </c>
      <c r="L641" s="52">
        <f>IF(Table2[[#This Row],[Order Priority]]=Introduction!$B$45,1,0)</f>
        <v>0</v>
      </c>
      <c r="M641" s="52">
        <f>IF(Table2[[#This Row],[Ship Mode]]=Introduction!$C$42,1,0)</f>
        <v>0</v>
      </c>
      <c r="N641" s="51">
        <f>IF(Table2[[#This Row],[Ship Mode]]=Introduction!$C$44,1,0)</f>
        <v>1</v>
      </c>
      <c r="O641" s="51">
        <f>IF(Table2[[#This Row],[Customer Segment]]=Introduction!$D$45,1,0)</f>
        <v>0</v>
      </c>
      <c r="P641" s="51">
        <f>IF(Table2[[#This Row],[Customer Segment]]=Introduction!$D$42,1,0)</f>
        <v>0</v>
      </c>
      <c r="Q641" s="51">
        <f>IF(Table2[[#This Row],[Customer Segment]]=Introduction!$D$44,1,0)</f>
        <v>1</v>
      </c>
      <c r="R641" s="41">
        <v>151.6</v>
      </c>
      <c r="S6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609.18063754822117</v>
      </c>
    </row>
    <row r="642" spans="1:19" customFormat="1" x14ac:dyDescent="0.2">
      <c r="A642" s="1" t="s">
        <v>1</v>
      </c>
      <c r="B642" s="1" t="s">
        <v>14</v>
      </c>
      <c r="C642" s="1" t="s">
        <v>47</v>
      </c>
      <c r="D642" s="47">
        <v>0.08</v>
      </c>
      <c r="E642" s="47">
        <v>55.48</v>
      </c>
      <c r="F642" s="47">
        <v>6.79</v>
      </c>
      <c r="G642" s="47">
        <v>0.37</v>
      </c>
      <c r="H642" s="47">
        <v>147.75659999999999</v>
      </c>
      <c r="I642" s="52">
        <f>IF(Table2[[#This Row],[Order Priority]]=Introduction!$B$42,1,0)</f>
        <v>1</v>
      </c>
      <c r="J642" s="52">
        <f>IF(Table2[[#This Row],[Order Priority]]=Introduction!$B$43,1,0)</f>
        <v>0</v>
      </c>
      <c r="K642" s="52">
        <f>IF(Table2[[#This Row],[Order Priority]]=Introduction!$B$44,1,0)</f>
        <v>0</v>
      </c>
      <c r="L642" s="52">
        <f>IF(Table2[[#This Row],[Order Priority]]=Introduction!$B$45,1,0)</f>
        <v>0</v>
      </c>
      <c r="M642" s="52">
        <f>IF(Table2[[#This Row],[Ship Mode]]=Introduction!$C$42,1,0)</f>
        <v>0</v>
      </c>
      <c r="N642" s="51">
        <f>IF(Table2[[#This Row],[Ship Mode]]=Introduction!$C$44,1,0)</f>
        <v>1</v>
      </c>
      <c r="O642" s="51">
        <f>IF(Table2[[#This Row],[Customer Segment]]=Introduction!$D$45,1,0)</f>
        <v>0</v>
      </c>
      <c r="P642" s="51">
        <f>IF(Table2[[#This Row],[Customer Segment]]=Introduction!$D$42,1,0)</f>
        <v>0</v>
      </c>
      <c r="Q642" s="51">
        <f>IF(Table2[[#This Row],[Customer Segment]]=Introduction!$D$44,1,0)</f>
        <v>1</v>
      </c>
      <c r="R642" s="44">
        <v>214.14</v>
      </c>
      <c r="S6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724.89777902984395</v>
      </c>
    </row>
    <row r="643" spans="1:19" customFormat="1" x14ac:dyDescent="0.2">
      <c r="A643" s="1" t="s">
        <v>1</v>
      </c>
      <c r="B643" s="1" t="s">
        <v>2</v>
      </c>
      <c r="C643" s="1" t="s">
        <v>70</v>
      </c>
      <c r="D643" s="49">
        <v>7.0000000000000007E-2</v>
      </c>
      <c r="E643" s="49">
        <v>226.67</v>
      </c>
      <c r="F643" s="49">
        <v>28.16</v>
      </c>
      <c r="G643" s="49">
        <v>0.59</v>
      </c>
      <c r="H643" s="49">
        <v>53.114400000000003</v>
      </c>
      <c r="I643" s="52">
        <f>IF(Table2[[#This Row],[Order Priority]]=Introduction!$B$42,1,0)</f>
        <v>1</v>
      </c>
      <c r="J643" s="52">
        <f>IF(Table2[[#This Row],[Order Priority]]=Introduction!$B$43,1,0)</f>
        <v>0</v>
      </c>
      <c r="K643" s="52">
        <f>IF(Table2[[#This Row],[Order Priority]]=Introduction!$B$44,1,0)</f>
        <v>0</v>
      </c>
      <c r="L643" s="52">
        <f>IF(Table2[[#This Row],[Order Priority]]=Introduction!$B$45,1,0)</f>
        <v>0</v>
      </c>
      <c r="M643" s="52">
        <f>IF(Table2[[#This Row],[Ship Mode]]=Introduction!$C$42,1,0)</f>
        <v>1</v>
      </c>
      <c r="N643" s="51">
        <f>IF(Table2[[#This Row],[Ship Mode]]=Introduction!$C$44,1,0)</f>
        <v>0</v>
      </c>
      <c r="O643" s="51">
        <f>IF(Table2[[#This Row],[Customer Segment]]=Introduction!$D$45,1,0)</f>
        <v>0</v>
      </c>
      <c r="P643" s="51">
        <f>IF(Table2[[#This Row],[Customer Segment]]=Introduction!$D$42,1,0)</f>
        <v>0</v>
      </c>
      <c r="Q643" s="51">
        <f>IF(Table2[[#This Row],[Customer Segment]]=Introduction!$D$44,1,0)</f>
        <v>0</v>
      </c>
      <c r="R643" s="41">
        <v>255.83</v>
      </c>
      <c r="S6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2110.4649765480526</v>
      </c>
    </row>
    <row r="644" spans="1:19" customFormat="1" x14ac:dyDescent="0.2">
      <c r="A644" s="1" t="s">
        <v>1</v>
      </c>
      <c r="B644" s="1" t="s">
        <v>2</v>
      </c>
      <c r="C644" s="1" t="s">
        <v>70</v>
      </c>
      <c r="D644" s="47">
        <v>0.08</v>
      </c>
      <c r="E644" s="47">
        <v>20.98</v>
      </c>
      <c r="F644" s="47">
        <v>53.03</v>
      </c>
      <c r="G644" s="47">
        <v>0.78</v>
      </c>
      <c r="H644" s="47">
        <v>8.7420000000000009</v>
      </c>
      <c r="I644" s="52">
        <f>IF(Table2[[#This Row],[Order Priority]]=Introduction!$B$42,1,0)</f>
        <v>1</v>
      </c>
      <c r="J644" s="52">
        <f>IF(Table2[[#This Row],[Order Priority]]=Introduction!$B$43,1,0)</f>
        <v>0</v>
      </c>
      <c r="K644" s="52">
        <f>IF(Table2[[#This Row],[Order Priority]]=Introduction!$B$44,1,0)</f>
        <v>0</v>
      </c>
      <c r="L644" s="52">
        <f>IF(Table2[[#This Row],[Order Priority]]=Introduction!$B$45,1,0)</f>
        <v>0</v>
      </c>
      <c r="M644" s="52">
        <f>IF(Table2[[#This Row],[Ship Mode]]=Introduction!$C$42,1,0)</f>
        <v>1</v>
      </c>
      <c r="N644" s="51">
        <f>IF(Table2[[#This Row],[Ship Mode]]=Introduction!$C$44,1,0)</f>
        <v>0</v>
      </c>
      <c r="O644" s="51">
        <f>IF(Table2[[#This Row],[Customer Segment]]=Introduction!$D$45,1,0)</f>
        <v>0</v>
      </c>
      <c r="P644" s="51">
        <f>IF(Table2[[#This Row],[Customer Segment]]=Introduction!$D$42,1,0)</f>
        <v>0</v>
      </c>
      <c r="Q644" s="51">
        <f>IF(Table2[[#This Row],[Customer Segment]]=Introduction!$D$44,1,0)</f>
        <v>0</v>
      </c>
      <c r="R644" s="44">
        <v>421.18</v>
      </c>
      <c r="S6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2259.2706659135465</v>
      </c>
    </row>
    <row r="645" spans="1:19" customFormat="1" x14ac:dyDescent="0.2">
      <c r="A645" s="1" t="s">
        <v>1</v>
      </c>
      <c r="B645" s="1" t="s">
        <v>14</v>
      </c>
      <c r="C645" s="1" t="s">
        <v>70</v>
      </c>
      <c r="D645" s="49">
        <v>0.02</v>
      </c>
      <c r="E645" s="49">
        <v>5.34</v>
      </c>
      <c r="F645" s="49">
        <v>2.99</v>
      </c>
      <c r="G645" s="49">
        <v>0.38</v>
      </c>
      <c r="H645" s="49">
        <v>5.2954999999999997</v>
      </c>
      <c r="I645" s="52">
        <f>IF(Table2[[#This Row],[Order Priority]]=Introduction!$B$42,1,0)</f>
        <v>1</v>
      </c>
      <c r="J645" s="52">
        <f>IF(Table2[[#This Row],[Order Priority]]=Introduction!$B$43,1,0)</f>
        <v>0</v>
      </c>
      <c r="K645" s="52">
        <f>IF(Table2[[#This Row],[Order Priority]]=Introduction!$B$44,1,0)</f>
        <v>0</v>
      </c>
      <c r="L645" s="52">
        <f>IF(Table2[[#This Row],[Order Priority]]=Introduction!$B$45,1,0)</f>
        <v>0</v>
      </c>
      <c r="M645" s="52">
        <f>IF(Table2[[#This Row],[Ship Mode]]=Introduction!$C$42,1,0)</f>
        <v>0</v>
      </c>
      <c r="N645" s="51">
        <f>IF(Table2[[#This Row],[Ship Mode]]=Introduction!$C$44,1,0)</f>
        <v>1</v>
      </c>
      <c r="O645" s="51">
        <f>IF(Table2[[#This Row],[Customer Segment]]=Introduction!$D$45,1,0)</f>
        <v>0</v>
      </c>
      <c r="P645" s="51">
        <f>IF(Table2[[#This Row],[Customer Segment]]=Introduction!$D$42,1,0)</f>
        <v>0</v>
      </c>
      <c r="Q645" s="51">
        <f>IF(Table2[[#This Row],[Customer Segment]]=Introduction!$D$44,1,0)</f>
        <v>0</v>
      </c>
      <c r="R645" s="41">
        <v>34.729999999999997</v>
      </c>
      <c r="S6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334.41006841444323</v>
      </c>
    </row>
    <row r="646" spans="1:19" customFormat="1" x14ac:dyDescent="0.2">
      <c r="A646" s="1" t="s">
        <v>1</v>
      </c>
      <c r="B646" s="1" t="s">
        <v>14</v>
      </c>
      <c r="C646" s="1" t="s">
        <v>70</v>
      </c>
      <c r="D646" s="47">
        <v>0.03</v>
      </c>
      <c r="E646" s="47">
        <v>40.98</v>
      </c>
      <c r="F646" s="47">
        <v>7.47</v>
      </c>
      <c r="G646" s="47">
        <v>0.37</v>
      </c>
      <c r="H646" s="47">
        <v>170.79570000000001</v>
      </c>
      <c r="I646" s="52">
        <f>IF(Table2[[#This Row],[Order Priority]]=Introduction!$B$42,1,0)</f>
        <v>1</v>
      </c>
      <c r="J646" s="52">
        <f>IF(Table2[[#This Row],[Order Priority]]=Introduction!$B$43,1,0)</f>
        <v>0</v>
      </c>
      <c r="K646" s="52">
        <f>IF(Table2[[#This Row],[Order Priority]]=Introduction!$B$44,1,0)</f>
        <v>0</v>
      </c>
      <c r="L646" s="52">
        <f>IF(Table2[[#This Row],[Order Priority]]=Introduction!$B$45,1,0)</f>
        <v>0</v>
      </c>
      <c r="M646" s="52">
        <f>IF(Table2[[#This Row],[Ship Mode]]=Introduction!$C$42,1,0)</f>
        <v>0</v>
      </c>
      <c r="N646" s="51">
        <f>IF(Table2[[#This Row],[Ship Mode]]=Introduction!$C$44,1,0)</f>
        <v>1</v>
      </c>
      <c r="O646" s="51">
        <f>IF(Table2[[#This Row],[Customer Segment]]=Introduction!$D$45,1,0)</f>
        <v>0</v>
      </c>
      <c r="P646" s="51">
        <f>IF(Table2[[#This Row],[Customer Segment]]=Introduction!$D$42,1,0)</f>
        <v>0</v>
      </c>
      <c r="Q646" s="51">
        <f>IF(Table2[[#This Row],[Customer Segment]]=Introduction!$D$44,1,0)</f>
        <v>0</v>
      </c>
      <c r="R646" s="44">
        <v>247.53</v>
      </c>
      <c r="S6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724.45694686104628</v>
      </c>
    </row>
    <row r="647" spans="1:19" customFormat="1" x14ac:dyDescent="0.2">
      <c r="A647" s="1" t="s">
        <v>13</v>
      </c>
      <c r="B647" s="1" t="s">
        <v>14</v>
      </c>
      <c r="C647" s="1" t="s">
        <v>70</v>
      </c>
      <c r="D647" s="49">
        <v>0.08</v>
      </c>
      <c r="E647" s="49">
        <v>415.88</v>
      </c>
      <c r="F647" s="49">
        <v>11.37</v>
      </c>
      <c r="G647" s="49">
        <v>0.56999999999999995</v>
      </c>
      <c r="H647" s="49">
        <v>-269.08440000000002</v>
      </c>
      <c r="I647" s="52">
        <f>IF(Table2[[#This Row],[Order Priority]]=Introduction!$B$42,1,0)</f>
        <v>0</v>
      </c>
      <c r="J647" s="52">
        <f>IF(Table2[[#This Row],[Order Priority]]=Introduction!$B$43,1,0)</f>
        <v>1</v>
      </c>
      <c r="K647" s="52">
        <f>IF(Table2[[#This Row],[Order Priority]]=Introduction!$B$44,1,0)</f>
        <v>0</v>
      </c>
      <c r="L647" s="52">
        <f>IF(Table2[[#This Row],[Order Priority]]=Introduction!$B$45,1,0)</f>
        <v>0</v>
      </c>
      <c r="M647" s="52">
        <f>IF(Table2[[#This Row],[Ship Mode]]=Introduction!$C$42,1,0)</f>
        <v>0</v>
      </c>
      <c r="N647" s="51">
        <f>IF(Table2[[#This Row],[Ship Mode]]=Introduction!$C$44,1,0)</f>
        <v>1</v>
      </c>
      <c r="O647" s="51">
        <f>IF(Table2[[#This Row],[Customer Segment]]=Introduction!$D$45,1,0)</f>
        <v>0</v>
      </c>
      <c r="P647" s="51">
        <f>IF(Table2[[#This Row],[Customer Segment]]=Introduction!$D$42,1,0)</f>
        <v>0</v>
      </c>
      <c r="Q647" s="51">
        <f>IF(Table2[[#This Row],[Customer Segment]]=Introduction!$D$44,1,0)</f>
        <v>0</v>
      </c>
      <c r="R647" s="41">
        <v>405.57</v>
      </c>
      <c r="S6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1397.1245309832502</v>
      </c>
    </row>
    <row r="648" spans="1:19" customFormat="1" x14ac:dyDescent="0.2">
      <c r="A648" s="1" t="s">
        <v>13</v>
      </c>
      <c r="B648" s="1" t="s">
        <v>14</v>
      </c>
      <c r="C648" s="1" t="s">
        <v>15</v>
      </c>
      <c r="D648" s="47">
        <v>0.1</v>
      </c>
      <c r="E648" s="47">
        <v>3.6</v>
      </c>
      <c r="F648" s="47">
        <v>2.2000000000000002</v>
      </c>
      <c r="G648" s="47">
        <v>0.39</v>
      </c>
      <c r="H648" s="47">
        <v>-8.2799999999999994</v>
      </c>
      <c r="I648" s="52">
        <f>IF(Table2[[#This Row],[Order Priority]]=Introduction!$B$42,1,0)</f>
        <v>0</v>
      </c>
      <c r="J648" s="52">
        <f>IF(Table2[[#This Row],[Order Priority]]=Introduction!$B$43,1,0)</f>
        <v>1</v>
      </c>
      <c r="K648" s="52">
        <f>IF(Table2[[#This Row],[Order Priority]]=Introduction!$B$44,1,0)</f>
        <v>0</v>
      </c>
      <c r="L648" s="52">
        <f>IF(Table2[[#This Row],[Order Priority]]=Introduction!$B$45,1,0)</f>
        <v>0</v>
      </c>
      <c r="M648" s="52">
        <f>IF(Table2[[#This Row],[Ship Mode]]=Introduction!$C$42,1,0)</f>
        <v>0</v>
      </c>
      <c r="N648" s="51">
        <f>IF(Table2[[#This Row],[Ship Mode]]=Introduction!$C$44,1,0)</f>
        <v>1</v>
      </c>
      <c r="O648" s="51">
        <f>IF(Table2[[#This Row],[Customer Segment]]=Introduction!$D$45,1,0)</f>
        <v>0</v>
      </c>
      <c r="P648" s="51">
        <f>IF(Table2[[#This Row],[Customer Segment]]=Introduction!$D$42,1,0)</f>
        <v>1</v>
      </c>
      <c r="Q648" s="51">
        <f>IF(Table2[[#This Row],[Customer Segment]]=Introduction!$D$44,1,0)</f>
        <v>0</v>
      </c>
      <c r="R648" s="44">
        <v>6.97</v>
      </c>
      <c r="S6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-72.769099527465954</v>
      </c>
    </row>
    <row r="649" spans="1:19" customFormat="1" x14ac:dyDescent="0.2">
      <c r="A649" s="1" t="s">
        <v>23</v>
      </c>
      <c r="B649" s="1" t="s">
        <v>63</v>
      </c>
      <c r="C649" s="1" t="s">
        <v>70</v>
      </c>
      <c r="D649" s="49">
        <v>0.04</v>
      </c>
      <c r="E649" s="49">
        <v>6.48</v>
      </c>
      <c r="F649" s="49">
        <v>5.16</v>
      </c>
      <c r="G649" s="49">
        <v>0.37</v>
      </c>
      <c r="H649" s="49">
        <v>-11.1332</v>
      </c>
      <c r="I649" s="52">
        <f>IF(Table2[[#This Row],[Order Priority]]=Introduction!$B$42,1,0)</f>
        <v>0</v>
      </c>
      <c r="J649" s="52">
        <f>IF(Table2[[#This Row],[Order Priority]]=Introduction!$B$43,1,0)</f>
        <v>0</v>
      </c>
      <c r="K649" s="52">
        <f>IF(Table2[[#This Row],[Order Priority]]=Introduction!$B$44,1,0)</f>
        <v>1</v>
      </c>
      <c r="L649" s="52">
        <f>IF(Table2[[#This Row],[Order Priority]]=Introduction!$B$45,1,0)</f>
        <v>0</v>
      </c>
      <c r="M649" s="52">
        <f>IF(Table2[[#This Row],[Ship Mode]]=Introduction!$C$42,1,0)</f>
        <v>0</v>
      </c>
      <c r="N649" s="51">
        <f>IF(Table2[[#This Row],[Ship Mode]]=Introduction!$C$44,1,0)</f>
        <v>0</v>
      </c>
      <c r="O649" s="51">
        <f>IF(Table2[[#This Row],[Customer Segment]]=Introduction!$D$45,1,0)</f>
        <v>0</v>
      </c>
      <c r="P649" s="51">
        <f>IF(Table2[[#This Row],[Customer Segment]]=Introduction!$D$42,1,0)</f>
        <v>0</v>
      </c>
      <c r="Q649" s="51">
        <f>IF(Table2[[#This Row],[Customer Segment]]=Introduction!$D$44,1,0)</f>
        <v>0</v>
      </c>
      <c r="R649" s="41">
        <v>86.79</v>
      </c>
      <c r="S6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67.148455093499962</v>
      </c>
    </row>
    <row r="650" spans="1:19" customFormat="1" x14ac:dyDescent="0.2">
      <c r="A650" s="1" t="s">
        <v>92</v>
      </c>
      <c r="B650" s="1" t="s">
        <v>14</v>
      </c>
      <c r="C650" s="1" t="s">
        <v>47</v>
      </c>
      <c r="D650" s="47">
        <v>0.1</v>
      </c>
      <c r="E650" s="47">
        <v>6.88</v>
      </c>
      <c r="F650" s="47">
        <v>2</v>
      </c>
      <c r="G650" s="47">
        <v>0.39</v>
      </c>
      <c r="H650" s="47">
        <v>18.420000000000002</v>
      </c>
      <c r="I650" s="52">
        <f>IF(Table2[[#This Row],[Order Priority]]=Introduction!$B$42,1,0)</f>
        <v>0</v>
      </c>
      <c r="J650" s="52">
        <f>IF(Table2[[#This Row],[Order Priority]]=Introduction!$B$43,1,0)</f>
        <v>0</v>
      </c>
      <c r="K650" s="52">
        <f>IF(Table2[[#This Row],[Order Priority]]=Introduction!$B$44,1,0)</f>
        <v>0</v>
      </c>
      <c r="L650" s="52">
        <f>IF(Table2[[#This Row],[Order Priority]]=Introduction!$B$45,1,0)</f>
        <v>1</v>
      </c>
      <c r="M650" s="52">
        <f>IF(Table2[[#This Row],[Ship Mode]]=Introduction!$C$42,1,0)</f>
        <v>0</v>
      </c>
      <c r="N650" s="51">
        <f>IF(Table2[[#This Row],[Ship Mode]]=Introduction!$C$44,1,0)</f>
        <v>1</v>
      </c>
      <c r="O650" s="51">
        <f>IF(Table2[[#This Row],[Customer Segment]]=Introduction!$D$45,1,0)</f>
        <v>0</v>
      </c>
      <c r="P650" s="51">
        <f>IF(Table2[[#This Row],[Customer Segment]]=Introduction!$D$42,1,0)</f>
        <v>0</v>
      </c>
      <c r="Q650" s="51">
        <f>IF(Table2[[#This Row],[Customer Segment]]=Introduction!$D$44,1,0)</f>
        <v>1</v>
      </c>
      <c r="R650" s="44">
        <v>31.46</v>
      </c>
      <c r="S6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33.947771676963683</v>
      </c>
    </row>
    <row r="651" spans="1:19" customFormat="1" x14ac:dyDescent="0.2">
      <c r="A651" s="1" t="s">
        <v>92</v>
      </c>
      <c r="B651" s="1" t="s">
        <v>14</v>
      </c>
      <c r="C651" s="1" t="s">
        <v>47</v>
      </c>
      <c r="D651" s="49">
        <v>0.06</v>
      </c>
      <c r="E651" s="49">
        <v>195.99</v>
      </c>
      <c r="F651" s="49">
        <v>8.99</v>
      </c>
      <c r="G651" s="49">
        <v>0.6</v>
      </c>
      <c r="H651" s="49">
        <v>349.47</v>
      </c>
      <c r="I651" s="52">
        <f>IF(Table2[[#This Row],[Order Priority]]=Introduction!$B$42,1,0)</f>
        <v>0</v>
      </c>
      <c r="J651" s="52">
        <f>IF(Table2[[#This Row],[Order Priority]]=Introduction!$B$43,1,0)</f>
        <v>0</v>
      </c>
      <c r="K651" s="52">
        <f>IF(Table2[[#This Row],[Order Priority]]=Introduction!$B$44,1,0)</f>
        <v>0</v>
      </c>
      <c r="L651" s="52">
        <f>IF(Table2[[#This Row],[Order Priority]]=Introduction!$B$45,1,0)</f>
        <v>1</v>
      </c>
      <c r="M651" s="52">
        <f>IF(Table2[[#This Row],[Ship Mode]]=Introduction!$C$42,1,0)</f>
        <v>0</v>
      </c>
      <c r="N651" s="51">
        <f>IF(Table2[[#This Row],[Ship Mode]]=Introduction!$C$44,1,0)</f>
        <v>1</v>
      </c>
      <c r="O651" s="51">
        <f>IF(Table2[[#This Row],[Customer Segment]]=Introduction!$D$45,1,0)</f>
        <v>0</v>
      </c>
      <c r="P651" s="51">
        <f>IF(Table2[[#This Row],[Customer Segment]]=Introduction!$D$42,1,0)</f>
        <v>0</v>
      </c>
      <c r="Q651" s="51">
        <f>IF(Table2[[#This Row],[Customer Segment]]=Introduction!$D$44,1,0)</f>
        <v>1</v>
      </c>
      <c r="R651" s="41">
        <v>948.97</v>
      </c>
      <c r="S6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1359.6475144838423</v>
      </c>
    </row>
    <row r="652" spans="1:19" customFormat="1" x14ac:dyDescent="0.2">
      <c r="A652" s="1" t="s">
        <v>92</v>
      </c>
      <c r="B652" s="1" t="s">
        <v>14</v>
      </c>
      <c r="C652" s="1" t="s">
        <v>15</v>
      </c>
      <c r="D652" s="47">
        <v>7.0000000000000007E-2</v>
      </c>
      <c r="E652" s="47">
        <v>8.33</v>
      </c>
      <c r="F652" s="47">
        <v>1.99</v>
      </c>
      <c r="G652" s="47">
        <v>0.52</v>
      </c>
      <c r="H652" s="47">
        <v>11.95</v>
      </c>
      <c r="I652" s="52">
        <f>IF(Table2[[#This Row],[Order Priority]]=Introduction!$B$42,1,0)</f>
        <v>0</v>
      </c>
      <c r="J652" s="52">
        <f>IF(Table2[[#This Row],[Order Priority]]=Introduction!$B$43,1,0)</f>
        <v>0</v>
      </c>
      <c r="K652" s="52">
        <f>IF(Table2[[#This Row],[Order Priority]]=Introduction!$B$44,1,0)</f>
        <v>0</v>
      </c>
      <c r="L652" s="52">
        <f>IF(Table2[[#This Row],[Order Priority]]=Introduction!$B$45,1,0)</f>
        <v>1</v>
      </c>
      <c r="M652" s="52">
        <f>IF(Table2[[#This Row],[Ship Mode]]=Introduction!$C$42,1,0)</f>
        <v>0</v>
      </c>
      <c r="N652" s="51">
        <f>IF(Table2[[#This Row],[Ship Mode]]=Introduction!$C$44,1,0)</f>
        <v>1</v>
      </c>
      <c r="O652" s="51">
        <f>IF(Table2[[#This Row],[Customer Segment]]=Introduction!$D$45,1,0)</f>
        <v>0</v>
      </c>
      <c r="P652" s="51">
        <f>IF(Table2[[#This Row],[Customer Segment]]=Introduction!$D$42,1,0)</f>
        <v>1</v>
      </c>
      <c r="Q652" s="51">
        <f>IF(Table2[[#This Row],[Customer Segment]]=Introduction!$D$44,1,0)</f>
        <v>0</v>
      </c>
      <c r="R652" s="44">
        <v>50.28</v>
      </c>
      <c r="S6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100.09324834848698</v>
      </c>
    </row>
    <row r="653" spans="1:19" customFormat="1" x14ac:dyDescent="0.2">
      <c r="A653" s="1" t="s">
        <v>92</v>
      </c>
      <c r="B653" s="1" t="s">
        <v>14</v>
      </c>
      <c r="C653" s="1" t="s">
        <v>15</v>
      </c>
      <c r="D653" s="49">
        <v>0.03</v>
      </c>
      <c r="E653" s="49">
        <v>499.99</v>
      </c>
      <c r="F653" s="49">
        <v>24.49</v>
      </c>
      <c r="G653" s="49">
        <v>0.36</v>
      </c>
      <c r="H653" s="49">
        <v>1773.6105</v>
      </c>
      <c r="I653" s="52">
        <f>IF(Table2[[#This Row],[Order Priority]]=Introduction!$B$42,1,0)</f>
        <v>0</v>
      </c>
      <c r="J653" s="52">
        <f>IF(Table2[[#This Row],[Order Priority]]=Introduction!$B$43,1,0)</f>
        <v>0</v>
      </c>
      <c r="K653" s="52">
        <f>IF(Table2[[#This Row],[Order Priority]]=Introduction!$B$44,1,0)</f>
        <v>0</v>
      </c>
      <c r="L653" s="52">
        <f>IF(Table2[[#This Row],[Order Priority]]=Introduction!$B$45,1,0)</f>
        <v>1</v>
      </c>
      <c r="M653" s="52">
        <f>IF(Table2[[#This Row],[Ship Mode]]=Introduction!$C$42,1,0)</f>
        <v>0</v>
      </c>
      <c r="N653" s="51">
        <f>IF(Table2[[#This Row],[Ship Mode]]=Introduction!$C$44,1,0)</f>
        <v>1</v>
      </c>
      <c r="O653" s="51">
        <f>IF(Table2[[#This Row],[Customer Segment]]=Introduction!$D$45,1,0)</f>
        <v>0</v>
      </c>
      <c r="P653" s="51">
        <f>IF(Table2[[#This Row],[Customer Segment]]=Introduction!$D$42,1,0)</f>
        <v>1</v>
      </c>
      <c r="Q653" s="51">
        <f>IF(Table2[[#This Row],[Customer Segment]]=Introduction!$D$44,1,0)</f>
        <v>0</v>
      </c>
      <c r="R653" s="41">
        <v>2570.4499999999998</v>
      </c>
      <c r="S6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3959.8654317679316</v>
      </c>
    </row>
    <row r="654" spans="1:19" customFormat="1" x14ac:dyDescent="0.2">
      <c r="A654" s="1" t="s">
        <v>1</v>
      </c>
      <c r="B654" s="1" t="s">
        <v>14</v>
      </c>
      <c r="C654" s="1" t="s">
        <v>47</v>
      </c>
      <c r="D654" s="47">
        <v>0.03</v>
      </c>
      <c r="E654" s="47">
        <v>11.99</v>
      </c>
      <c r="F654" s="47">
        <v>5.99</v>
      </c>
      <c r="G654" s="47">
        <v>0.36</v>
      </c>
      <c r="H654" s="47">
        <v>-216.02979999999999</v>
      </c>
      <c r="I654" s="52">
        <f>IF(Table2[[#This Row],[Order Priority]]=Introduction!$B$42,1,0)</f>
        <v>1</v>
      </c>
      <c r="J654" s="52">
        <f>IF(Table2[[#This Row],[Order Priority]]=Introduction!$B$43,1,0)</f>
        <v>0</v>
      </c>
      <c r="K654" s="52">
        <f>IF(Table2[[#This Row],[Order Priority]]=Introduction!$B$44,1,0)</f>
        <v>0</v>
      </c>
      <c r="L654" s="52">
        <f>IF(Table2[[#This Row],[Order Priority]]=Introduction!$B$45,1,0)</f>
        <v>0</v>
      </c>
      <c r="M654" s="52">
        <f>IF(Table2[[#This Row],[Ship Mode]]=Introduction!$C$42,1,0)</f>
        <v>0</v>
      </c>
      <c r="N654" s="51">
        <f>IF(Table2[[#This Row],[Ship Mode]]=Introduction!$C$44,1,0)</f>
        <v>1</v>
      </c>
      <c r="O654" s="51">
        <f>IF(Table2[[#This Row],[Customer Segment]]=Introduction!$D$45,1,0)</f>
        <v>0</v>
      </c>
      <c r="P654" s="51">
        <f>IF(Table2[[#This Row],[Customer Segment]]=Introduction!$D$42,1,0)</f>
        <v>0</v>
      </c>
      <c r="Q654" s="51">
        <f>IF(Table2[[#This Row],[Customer Segment]]=Introduction!$D$44,1,0)</f>
        <v>1</v>
      </c>
      <c r="R654" s="44">
        <v>83.72</v>
      </c>
      <c r="S6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218.72797185930361</v>
      </c>
    </row>
    <row r="655" spans="1:19" customFormat="1" x14ac:dyDescent="0.2">
      <c r="A655" s="1" t="s">
        <v>13</v>
      </c>
      <c r="B655" s="1" t="s">
        <v>14</v>
      </c>
      <c r="C655" s="1" t="s">
        <v>3</v>
      </c>
      <c r="D655" s="49">
        <v>0.02</v>
      </c>
      <c r="E655" s="49">
        <v>40.99</v>
      </c>
      <c r="F655" s="49">
        <v>17.48</v>
      </c>
      <c r="G655" s="49">
        <v>0.36</v>
      </c>
      <c r="H655" s="49">
        <v>551.09280000000001</v>
      </c>
      <c r="I655" s="52">
        <f>IF(Table2[[#This Row],[Order Priority]]=Introduction!$B$42,1,0)</f>
        <v>0</v>
      </c>
      <c r="J655" s="52">
        <f>IF(Table2[[#This Row],[Order Priority]]=Introduction!$B$43,1,0)</f>
        <v>1</v>
      </c>
      <c r="K655" s="52">
        <f>IF(Table2[[#This Row],[Order Priority]]=Introduction!$B$44,1,0)</f>
        <v>0</v>
      </c>
      <c r="L655" s="52">
        <f>IF(Table2[[#This Row],[Order Priority]]=Introduction!$B$45,1,0)</f>
        <v>0</v>
      </c>
      <c r="M655" s="52">
        <f>IF(Table2[[#This Row],[Ship Mode]]=Introduction!$C$42,1,0)</f>
        <v>0</v>
      </c>
      <c r="N655" s="51">
        <f>IF(Table2[[#This Row],[Ship Mode]]=Introduction!$C$44,1,0)</f>
        <v>1</v>
      </c>
      <c r="O655" s="51">
        <f>IF(Table2[[#This Row],[Customer Segment]]=Introduction!$D$45,1,0)</f>
        <v>1</v>
      </c>
      <c r="P655" s="51">
        <f>IF(Table2[[#This Row],[Customer Segment]]=Introduction!$D$42,1,0)</f>
        <v>0</v>
      </c>
      <c r="Q655" s="51">
        <f>IF(Table2[[#This Row],[Customer Segment]]=Introduction!$D$44,1,0)</f>
        <v>0</v>
      </c>
      <c r="R655" s="41">
        <v>950.43</v>
      </c>
      <c r="S6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1087.352405725323</v>
      </c>
    </row>
    <row r="656" spans="1:19" customFormat="1" x14ac:dyDescent="0.2">
      <c r="A656" s="1" t="s">
        <v>13</v>
      </c>
      <c r="B656" s="1" t="s">
        <v>14</v>
      </c>
      <c r="C656" s="1" t="s">
        <v>47</v>
      </c>
      <c r="D656" s="47">
        <v>0</v>
      </c>
      <c r="E656" s="47">
        <v>6.68</v>
      </c>
      <c r="F656" s="47">
        <v>5.66</v>
      </c>
      <c r="G656" s="47">
        <v>0.37</v>
      </c>
      <c r="H656" s="47">
        <v>-76.94</v>
      </c>
      <c r="I656" s="52">
        <f>IF(Table2[[#This Row],[Order Priority]]=Introduction!$B$42,1,0)</f>
        <v>0</v>
      </c>
      <c r="J656" s="52">
        <f>IF(Table2[[#This Row],[Order Priority]]=Introduction!$B$43,1,0)</f>
        <v>1</v>
      </c>
      <c r="K656" s="52">
        <f>IF(Table2[[#This Row],[Order Priority]]=Introduction!$B$44,1,0)</f>
        <v>0</v>
      </c>
      <c r="L656" s="52">
        <f>IF(Table2[[#This Row],[Order Priority]]=Introduction!$B$45,1,0)</f>
        <v>0</v>
      </c>
      <c r="M656" s="52">
        <f>IF(Table2[[#This Row],[Ship Mode]]=Introduction!$C$42,1,0)</f>
        <v>0</v>
      </c>
      <c r="N656" s="51">
        <f>IF(Table2[[#This Row],[Ship Mode]]=Introduction!$C$44,1,0)</f>
        <v>1</v>
      </c>
      <c r="O656" s="51">
        <f>IF(Table2[[#This Row],[Customer Segment]]=Introduction!$D$45,1,0)</f>
        <v>0</v>
      </c>
      <c r="P656" s="51">
        <f>IF(Table2[[#This Row],[Customer Segment]]=Introduction!$D$42,1,0)</f>
        <v>0</v>
      </c>
      <c r="Q656" s="51">
        <f>IF(Table2[[#This Row],[Customer Segment]]=Introduction!$D$44,1,0)</f>
        <v>1</v>
      </c>
      <c r="R656" s="44">
        <v>617.4</v>
      </c>
      <c r="S6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71.038680332503958</v>
      </c>
    </row>
    <row r="657" spans="1:19" customFormat="1" x14ac:dyDescent="0.2">
      <c r="A657" s="1" t="s">
        <v>13</v>
      </c>
      <c r="B657" s="1" t="s">
        <v>14</v>
      </c>
      <c r="C657" s="1" t="s">
        <v>47</v>
      </c>
      <c r="D657" s="49">
        <v>0</v>
      </c>
      <c r="E657" s="49">
        <v>6.68</v>
      </c>
      <c r="F657" s="49">
        <v>5.66</v>
      </c>
      <c r="G657" s="49">
        <v>0.37</v>
      </c>
      <c r="H657" s="49">
        <v>-40.008800000000001</v>
      </c>
      <c r="I657" s="52">
        <f>IF(Table2[[#This Row],[Order Priority]]=Introduction!$B$42,1,0)</f>
        <v>0</v>
      </c>
      <c r="J657" s="52">
        <f>IF(Table2[[#This Row],[Order Priority]]=Introduction!$B$43,1,0)</f>
        <v>1</v>
      </c>
      <c r="K657" s="52">
        <f>IF(Table2[[#This Row],[Order Priority]]=Introduction!$B$44,1,0)</f>
        <v>0</v>
      </c>
      <c r="L657" s="52">
        <f>IF(Table2[[#This Row],[Order Priority]]=Introduction!$B$45,1,0)</f>
        <v>0</v>
      </c>
      <c r="M657" s="52">
        <f>IF(Table2[[#This Row],[Ship Mode]]=Introduction!$C$42,1,0)</f>
        <v>0</v>
      </c>
      <c r="N657" s="51">
        <f>IF(Table2[[#This Row],[Ship Mode]]=Introduction!$C$44,1,0)</f>
        <v>1</v>
      </c>
      <c r="O657" s="51">
        <f>IF(Table2[[#This Row],[Customer Segment]]=Introduction!$D$45,1,0)</f>
        <v>0</v>
      </c>
      <c r="P657" s="51">
        <f>IF(Table2[[#This Row],[Customer Segment]]=Introduction!$D$42,1,0)</f>
        <v>0</v>
      </c>
      <c r="Q657" s="51">
        <f>IF(Table2[[#This Row],[Customer Segment]]=Introduction!$D$44,1,0)</f>
        <v>1</v>
      </c>
      <c r="R657" s="41">
        <v>157.78</v>
      </c>
      <c r="S6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108.85717909095149</v>
      </c>
    </row>
    <row r="658" spans="1:19" customFormat="1" x14ac:dyDescent="0.2">
      <c r="A658" s="1" t="s">
        <v>23</v>
      </c>
      <c r="B658" s="1" t="s">
        <v>2</v>
      </c>
      <c r="C658" s="1" t="s">
        <v>70</v>
      </c>
      <c r="D658" s="47">
        <v>0.06</v>
      </c>
      <c r="E658" s="47">
        <v>130.97999999999999</v>
      </c>
      <c r="F658" s="47">
        <v>54.74</v>
      </c>
      <c r="G658" s="47">
        <v>0.69</v>
      </c>
      <c r="H658" s="47">
        <v>14.76</v>
      </c>
      <c r="I658" s="52">
        <f>IF(Table2[[#This Row],[Order Priority]]=Introduction!$B$42,1,0)</f>
        <v>0</v>
      </c>
      <c r="J658" s="52">
        <f>IF(Table2[[#This Row],[Order Priority]]=Introduction!$B$43,1,0)</f>
        <v>0</v>
      </c>
      <c r="K658" s="52">
        <f>IF(Table2[[#This Row],[Order Priority]]=Introduction!$B$44,1,0)</f>
        <v>1</v>
      </c>
      <c r="L658" s="52">
        <f>IF(Table2[[#This Row],[Order Priority]]=Introduction!$B$45,1,0)</f>
        <v>0</v>
      </c>
      <c r="M658" s="52">
        <f>IF(Table2[[#This Row],[Ship Mode]]=Introduction!$C$42,1,0)</f>
        <v>1</v>
      </c>
      <c r="N658" s="51">
        <f>IF(Table2[[#This Row],[Ship Mode]]=Introduction!$C$44,1,0)</f>
        <v>0</v>
      </c>
      <c r="O658" s="51">
        <f>IF(Table2[[#This Row],[Customer Segment]]=Introduction!$D$45,1,0)</f>
        <v>0</v>
      </c>
      <c r="P658" s="51">
        <f>IF(Table2[[#This Row],[Customer Segment]]=Introduction!$D$42,1,0)</f>
        <v>0</v>
      </c>
      <c r="Q658" s="51">
        <f>IF(Table2[[#This Row],[Customer Segment]]=Introduction!$D$44,1,0)</f>
        <v>0</v>
      </c>
      <c r="R658" s="44">
        <v>411.64</v>
      </c>
      <c r="S6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2385.5131807065227</v>
      </c>
    </row>
    <row r="659" spans="1:19" customFormat="1" x14ac:dyDescent="0.2">
      <c r="A659" s="1" t="s">
        <v>23</v>
      </c>
      <c r="B659" s="1" t="s">
        <v>14</v>
      </c>
      <c r="C659" s="1" t="s">
        <v>15</v>
      </c>
      <c r="D659" s="49">
        <v>0.04</v>
      </c>
      <c r="E659" s="49">
        <v>8.5</v>
      </c>
      <c r="F659" s="49">
        <v>1.99</v>
      </c>
      <c r="G659" s="49">
        <v>0.49</v>
      </c>
      <c r="H659" s="49">
        <v>43.275199999999998</v>
      </c>
      <c r="I659" s="52">
        <f>IF(Table2[[#This Row],[Order Priority]]=Introduction!$B$42,1,0)</f>
        <v>0</v>
      </c>
      <c r="J659" s="52">
        <f>IF(Table2[[#This Row],[Order Priority]]=Introduction!$B$43,1,0)</f>
        <v>0</v>
      </c>
      <c r="K659" s="52">
        <f>IF(Table2[[#This Row],[Order Priority]]=Introduction!$B$44,1,0)</f>
        <v>1</v>
      </c>
      <c r="L659" s="52">
        <f>IF(Table2[[#This Row],[Order Priority]]=Introduction!$B$45,1,0)</f>
        <v>0</v>
      </c>
      <c r="M659" s="52">
        <f>IF(Table2[[#This Row],[Ship Mode]]=Introduction!$C$42,1,0)</f>
        <v>0</v>
      </c>
      <c r="N659" s="51">
        <f>IF(Table2[[#This Row],[Ship Mode]]=Introduction!$C$44,1,0)</f>
        <v>1</v>
      </c>
      <c r="O659" s="51">
        <f>IF(Table2[[#This Row],[Customer Segment]]=Introduction!$D$45,1,0)</f>
        <v>0</v>
      </c>
      <c r="P659" s="51">
        <f>IF(Table2[[#This Row],[Customer Segment]]=Introduction!$D$42,1,0)</f>
        <v>1</v>
      </c>
      <c r="Q659" s="51">
        <f>IF(Table2[[#This Row],[Customer Segment]]=Introduction!$D$44,1,0)</f>
        <v>0</v>
      </c>
      <c r="R659" s="41">
        <v>118.57</v>
      </c>
      <c r="S6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194.59855590817384</v>
      </c>
    </row>
    <row r="660" spans="1:19" customFormat="1" x14ac:dyDescent="0.2">
      <c r="A660" s="1" t="s">
        <v>23</v>
      </c>
      <c r="B660" s="1" t="s">
        <v>14</v>
      </c>
      <c r="C660" s="1" t="s">
        <v>15</v>
      </c>
      <c r="D660" s="47">
        <v>0.1</v>
      </c>
      <c r="E660" s="47">
        <v>15.99</v>
      </c>
      <c r="F660" s="47">
        <v>9.4</v>
      </c>
      <c r="G660" s="47">
        <v>0.49</v>
      </c>
      <c r="H660" s="47">
        <v>-36.214619999999996</v>
      </c>
      <c r="I660" s="52">
        <f>IF(Table2[[#This Row],[Order Priority]]=Introduction!$B$42,1,0)</f>
        <v>0</v>
      </c>
      <c r="J660" s="52">
        <f>IF(Table2[[#This Row],[Order Priority]]=Introduction!$B$43,1,0)</f>
        <v>0</v>
      </c>
      <c r="K660" s="52">
        <f>IF(Table2[[#This Row],[Order Priority]]=Introduction!$B$44,1,0)</f>
        <v>1</v>
      </c>
      <c r="L660" s="52">
        <f>IF(Table2[[#This Row],[Order Priority]]=Introduction!$B$45,1,0)</f>
        <v>0</v>
      </c>
      <c r="M660" s="52">
        <f>IF(Table2[[#This Row],[Ship Mode]]=Introduction!$C$42,1,0)</f>
        <v>0</v>
      </c>
      <c r="N660" s="51">
        <f>IF(Table2[[#This Row],[Ship Mode]]=Introduction!$C$44,1,0)</f>
        <v>1</v>
      </c>
      <c r="O660" s="51">
        <f>IF(Table2[[#This Row],[Customer Segment]]=Introduction!$D$45,1,0)</f>
        <v>0</v>
      </c>
      <c r="P660" s="51">
        <f>IF(Table2[[#This Row],[Customer Segment]]=Introduction!$D$42,1,0)</f>
        <v>1</v>
      </c>
      <c r="Q660" s="51">
        <f>IF(Table2[[#This Row],[Customer Segment]]=Introduction!$D$44,1,0)</f>
        <v>0</v>
      </c>
      <c r="R660" s="44">
        <v>79.47</v>
      </c>
      <c r="S6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301.82363338042609</v>
      </c>
    </row>
    <row r="661" spans="1:19" customFormat="1" x14ac:dyDescent="0.2">
      <c r="A661" s="1" t="s">
        <v>23</v>
      </c>
      <c r="B661" s="1" t="s">
        <v>14</v>
      </c>
      <c r="C661" s="1" t="s">
        <v>15</v>
      </c>
      <c r="D661" s="49">
        <v>0.09</v>
      </c>
      <c r="E661" s="49">
        <v>95.99</v>
      </c>
      <c r="F661" s="49">
        <v>8.99</v>
      </c>
      <c r="G661" s="49">
        <v>0.56999999999999995</v>
      </c>
      <c r="H661" s="49">
        <v>7.0329600000000001</v>
      </c>
      <c r="I661" s="52">
        <f>IF(Table2[[#This Row],[Order Priority]]=Introduction!$B$42,1,0)</f>
        <v>0</v>
      </c>
      <c r="J661" s="52">
        <f>IF(Table2[[#This Row],[Order Priority]]=Introduction!$B$43,1,0)</f>
        <v>0</v>
      </c>
      <c r="K661" s="52">
        <f>IF(Table2[[#This Row],[Order Priority]]=Introduction!$B$44,1,0)</f>
        <v>1</v>
      </c>
      <c r="L661" s="52">
        <f>IF(Table2[[#This Row],[Order Priority]]=Introduction!$B$45,1,0)</f>
        <v>0</v>
      </c>
      <c r="M661" s="52">
        <f>IF(Table2[[#This Row],[Ship Mode]]=Introduction!$C$42,1,0)</f>
        <v>0</v>
      </c>
      <c r="N661" s="51">
        <f>IF(Table2[[#This Row],[Ship Mode]]=Introduction!$C$44,1,0)</f>
        <v>1</v>
      </c>
      <c r="O661" s="51">
        <f>IF(Table2[[#This Row],[Customer Segment]]=Introduction!$D$45,1,0)</f>
        <v>0</v>
      </c>
      <c r="P661" s="51">
        <f>IF(Table2[[#This Row],[Customer Segment]]=Introduction!$D$42,1,0)</f>
        <v>1</v>
      </c>
      <c r="Q661" s="51">
        <f>IF(Table2[[#This Row],[Customer Segment]]=Introduction!$D$44,1,0)</f>
        <v>0</v>
      </c>
      <c r="R661" s="41">
        <v>627.28</v>
      </c>
      <c r="S6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658.53528237382875</v>
      </c>
    </row>
    <row r="662" spans="1:19" customFormat="1" x14ac:dyDescent="0.2">
      <c r="A662" s="1" t="s">
        <v>92</v>
      </c>
      <c r="B662" s="1" t="s">
        <v>14</v>
      </c>
      <c r="C662" s="1" t="s">
        <v>70</v>
      </c>
      <c r="D662" s="47">
        <v>0.04</v>
      </c>
      <c r="E662" s="47">
        <v>2.08</v>
      </c>
      <c r="F662" s="47">
        <v>1.49</v>
      </c>
      <c r="G662" s="47">
        <v>0.36</v>
      </c>
      <c r="H662" s="47">
        <v>-3.71956</v>
      </c>
      <c r="I662" s="52">
        <f>IF(Table2[[#This Row],[Order Priority]]=Introduction!$B$42,1,0)</f>
        <v>0</v>
      </c>
      <c r="J662" s="52">
        <f>IF(Table2[[#This Row],[Order Priority]]=Introduction!$B$43,1,0)</f>
        <v>0</v>
      </c>
      <c r="K662" s="52">
        <f>IF(Table2[[#This Row],[Order Priority]]=Introduction!$B$44,1,0)</f>
        <v>0</v>
      </c>
      <c r="L662" s="52">
        <f>IF(Table2[[#This Row],[Order Priority]]=Introduction!$B$45,1,0)</f>
        <v>1</v>
      </c>
      <c r="M662" s="52">
        <f>IF(Table2[[#This Row],[Ship Mode]]=Introduction!$C$42,1,0)</f>
        <v>0</v>
      </c>
      <c r="N662" s="51">
        <f>IF(Table2[[#This Row],[Ship Mode]]=Introduction!$C$44,1,0)</f>
        <v>1</v>
      </c>
      <c r="O662" s="51">
        <f>IF(Table2[[#This Row],[Customer Segment]]=Introduction!$D$45,1,0)</f>
        <v>0</v>
      </c>
      <c r="P662" s="51">
        <f>IF(Table2[[#This Row],[Customer Segment]]=Introduction!$D$42,1,0)</f>
        <v>0</v>
      </c>
      <c r="Q662" s="51">
        <f>IF(Table2[[#This Row],[Customer Segment]]=Introduction!$D$44,1,0)</f>
        <v>0</v>
      </c>
      <c r="R662" s="44">
        <v>14.77</v>
      </c>
      <c r="S6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-33.583314619408313</v>
      </c>
    </row>
    <row r="663" spans="1:19" customFormat="1" x14ac:dyDescent="0.2">
      <c r="A663" s="1" t="s">
        <v>92</v>
      </c>
      <c r="B663" s="1" t="s">
        <v>63</v>
      </c>
      <c r="C663" s="1" t="s">
        <v>70</v>
      </c>
      <c r="D663" s="49">
        <v>0.02</v>
      </c>
      <c r="E663" s="49">
        <v>53.98</v>
      </c>
      <c r="F663" s="49">
        <v>5.5</v>
      </c>
      <c r="G663" s="49">
        <v>0.62</v>
      </c>
      <c r="H663" s="49">
        <v>101.97199999999999</v>
      </c>
      <c r="I663" s="52">
        <f>IF(Table2[[#This Row],[Order Priority]]=Introduction!$B$42,1,0)</f>
        <v>0</v>
      </c>
      <c r="J663" s="52">
        <f>IF(Table2[[#This Row],[Order Priority]]=Introduction!$B$43,1,0)</f>
        <v>0</v>
      </c>
      <c r="K663" s="52">
        <f>IF(Table2[[#This Row],[Order Priority]]=Introduction!$B$44,1,0)</f>
        <v>0</v>
      </c>
      <c r="L663" s="52">
        <f>IF(Table2[[#This Row],[Order Priority]]=Introduction!$B$45,1,0)</f>
        <v>1</v>
      </c>
      <c r="M663" s="52">
        <f>IF(Table2[[#This Row],[Ship Mode]]=Introduction!$C$42,1,0)</f>
        <v>0</v>
      </c>
      <c r="N663" s="51">
        <f>IF(Table2[[#This Row],[Ship Mode]]=Introduction!$C$44,1,0)</f>
        <v>0</v>
      </c>
      <c r="O663" s="51">
        <f>IF(Table2[[#This Row],[Customer Segment]]=Introduction!$D$45,1,0)</f>
        <v>0</v>
      </c>
      <c r="P663" s="51">
        <f>IF(Table2[[#This Row],[Customer Segment]]=Introduction!$D$42,1,0)</f>
        <v>0</v>
      </c>
      <c r="Q663" s="51">
        <f>IF(Table2[[#This Row],[Customer Segment]]=Introduction!$D$44,1,0)</f>
        <v>0</v>
      </c>
      <c r="R663" s="41">
        <v>438.33</v>
      </c>
      <c r="S6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495.20184586248342</v>
      </c>
    </row>
    <row r="664" spans="1:19" customFormat="1" x14ac:dyDescent="0.2">
      <c r="A664" s="1" t="s">
        <v>92</v>
      </c>
      <c r="B664" s="1" t="s">
        <v>14</v>
      </c>
      <c r="C664" s="1" t="s">
        <v>70</v>
      </c>
      <c r="D664" s="47">
        <v>0.05</v>
      </c>
      <c r="E664" s="47">
        <v>4.9800000000000004</v>
      </c>
      <c r="F664" s="47">
        <v>5.0199999999999996</v>
      </c>
      <c r="G664" s="47">
        <v>0.38</v>
      </c>
      <c r="H664" s="47">
        <v>-16.634799999999998</v>
      </c>
      <c r="I664" s="52">
        <f>IF(Table2[[#This Row],[Order Priority]]=Introduction!$B$42,1,0)</f>
        <v>0</v>
      </c>
      <c r="J664" s="52">
        <f>IF(Table2[[#This Row],[Order Priority]]=Introduction!$B$43,1,0)</f>
        <v>0</v>
      </c>
      <c r="K664" s="52">
        <f>IF(Table2[[#This Row],[Order Priority]]=Introduction!$B$44,1,0)</f>
        <v>0</v>
      </c>
      <c r="L664" s="52">
        <f>IF(Table2[[#This Row],[Order Priority]]=Introduction!$B$45,1,0)</f>
        <v>1</v>
      </c>
      <c r="M664" s="52">
        <f>IF(Table2[[#This Row],[Ship Mode]]=Introduction!$C$42,1,0)</f>
        <v>0</v>
      </c>
      <c r="N664" s="51">
        <f>IF(Table2[[#This Row],[Ship Mode]]=Introduction!$C$44,1,0)</f>
        <v>1</v>
      </c>
      <c r="O664" s="51">
        <f>IF(Table2[[#This Row],[Customer Segment]]=Introduction!$D$45,1,0)</f>
        <v>0</v>
      </c>
      <c r="P664" s="51">
        <f>IF(Table2[[#This Row],[Customer Segment]]=Introduction!$D$42,1,0)</f>
        <v>0</v>
      </c>
      <c r="Q664" s="51">
        <f>IF(Table2[[#This Row],[Customer Segment]]=Introduction!$D$44,1,0)</f>
        <v>0</v>
      </c>
      <c r="R664" s="44">
        <v>38.11</v>
      </c>
      <c r="S6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69.85953298756408</v>
      </c>
    </row>
    <row r="665" spans="1:19" customFormat="1" x14ac:dyDescent="0.2">
      <c r="A665" s="1" t="s">
        <v>23</v>
      </c>
      <c r="B665" s="1" t="s">
        <v>2</v>
      </c>
      <c r="C665" s="1" t="s">
        <v>70</v>
      </c>
      <c r="D665" s="49">
        <v>0.03</v>
      </c>
      <c r="E665" s="49">
        <v>284.98</v>
      </c>
      <c r="F665" s="49">
        <v>69.55</v>
      </c>
      <c r="G665" s="49">
        <v>0.6</v>
      </c>
      <c r="H665" s="49">
        <v>-116.584</v>
      </c>
      <c r="I665" s="52">
        <f>IF(Table2[[#This Row],[Order Priority]]=Introduction!$B$42,1,0)</f>
        <v>0</v>
      </c>
      <c r="J665" s="52">
        <f>IF(Table2[[#This Row],[Order Priority]]=Introduction!$B$43,1,0)</f>
        <v>0</v>
      </c>
      <c r="K665" s="52">
        <f>IF(Table2[[#This Row],[Order Priority]]=Introduction!$B$44,1,0)</f>
        <v>1</v>
      </c>
      <c r="L665" s="52">
        <f>IF(Table2[[#This Row],[Order Priority]]=Introduction!$B$45,1,0)</f>
        <v>0</v>
      </c>
      <c r="M665" s="52">
        <f>IF(Table2[[#This Row],[Ship Mode]]=Introduction!$C$42,1,0)</f>
        <v>1</v>
      </c>
      <c r="N665" s="51">
        <f>IF(Table2[[#This Row],[Ship Mode]]=Introduction!$C$44,1,0)</f>
        <v>0</v>
      </c>
      <c r="O665" s="51">
        <f>IF(Table2[[#This Row],[Customer Segment]]=Introduction!$D$45,1,0)</f>
        <v>0</v>
      </c>
      <c r="P665" s="51">
        <f>IF(Table2[[#This Row],[Customer Segment]]=Introduction!$D$42,1,0)</f>
        <v>0</v>
      </c>
      <c r="Q665" s="51">
        <f>IF(Table2[[#This Row],[Customer Segment]]=Introduction!$D$44,1,0)</f>
        <v>0</v>
      </c>
      <c r="R665" s="41">
        <v>619.38</v>
      </c>
      <c r="S6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3087.8799085563383</v>
      </c>
    </row>
    <row r="666" spans="1:19" customFormat="1" x14ac:dyDescent="0.2">
      <c r="A666" s="1" t="s">
        <v>23</v>
      </c>
      <c r="B666" s="1" t="s">
        <v>14</v>
      </c>
      <c r="C666" s="1" t="s">
        <v>70</v>
      </c>
      <c r="D666" s="47">
        <v>0</v>
      </c>
      <c r="E666" s="47">
        <v>12.99</v>
      </c>
      <c r="F666" s="47">
        <v>14.37</v>
      </c>
      <c r="G666" s="47">
        <v>0.73</v>
      </c>
      <c r="H666" s="47">
        <v>12.896100000000001</v>
      </c>
      <c r="I666" s="52">
        <f>IF(Table2[[#This Row],[Order Priority]]=Introduction!$B$42,1,0)</f>
        <v>0</v>
      </c>
      <c r="J666" s="52">
        <f>IF(Table2[[#This Row],[Order Priority]]=Introduction!$B$43,1,0)</f>
        <v>0</v>
      </c>
      <c r="K666" s="52">
        <f>IF(Table2[[#This Row],[Order Priority]]=Introduction!$B$44,1,0)</f>
        <v>1</v>
      </c>
      <c r="L666" s="52">
        <f>IF(Table2[[#This Row],[Order Priority]]=Introduction!$B$45,1,0)</f>
        <v>0</v>
      </c>
      <c r="M666" s="52">
        <f>IF(Table2[[#This Row],[Ship Mode]]=Introduction!$C$42,1,0)</f>
        <v>0</v>
      </c>
      <c r="N666" s="51">
        <f>IF(Table2[[#This Row],[Ship Mode]]=Introduction!$C$44,1,0)</f>
        <v>1</v>
      </c>
      <c r="O666" s="51">
        <f>IF(Table2[[#This Row],[Customer Segment]]=Introduction!$D$45,1,0)</f>
        <v>0</v>
      </c>
      <c r="P666" s="51">
        <f>IF(Table2[[#This Row],[Customer Segment]]=Introduction!$D$42,1,0)</f>
        <v>0</v>
      </c>
      <c r="Q666" s="51">
        <f>IF(Table2[[#This Row],[Customer Segment]]=Introduction!$D$44,1,0)</f>
        <v>0</v>
      </c>
      <c r="R666" s="44">
        <v>18.690000000000001</v>
      </c>
      <c r="S6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774.58605093743222</v>
      </c>
    </row>
    <row r="667" spans="1:19" customFormat="1" x14ac:dyDescent="0.2">
      <c r="A667" s="1" t="s">
        <v>23</v>
      </c>
      <c r="B667" s="1" t="s">
        <v>14</v>
      </c>
      <c r="C667" s="1" t="s">
        <v>15</v>
      </c>
      <c r="D667" s="49">
        <v>0.09</v>
      </c>
      <c r="E667" s="49">
        <v>14.2</v>
      </c>
      <c r="F667" s="49">
        <v>5.3</v>
      </c>
      <c r="G667" s="49">
        <v>0.46</v>
      </c>
      <c r="H667" s="49">
        <v>-324.73</v>
      </c>
      <c r="I667" s="52">
        <f>IF(Table2[[#This Row],[Order Priority]]=Introduction!$B$42,1,0)</f>
        <v>0</v>
      </c>
      <c r="J667" s="52">
        <f>IF(Table2[[#This Row],[Order Priority]]=Introduction!$B$43,1,0)</f>
        <v>0</v>
      </c>
      <c r="K667" s="52">
        <f>IF(Table2[[#This Row],[Order Priority]]=Introduction!$B$44,1,0)</f>
        <v>1</v>
      </c>
      <c r="L667" s="52">
        <f>IF(Table2[[#This Row],[Order Priority]]=Introduction!$B$45,1,0)</f>
        <v>0</v>
      </c>
      <c r="M667" s="52">
        <f>IF(Table2[[#This Row],[Ship Mode]]=Introduction!$C$42,1,0)</f>
        <v>0</v>
      </c>
      <c r="N667" s="51">
        <f>IF(Table2[[#This Row],[Ship Mode]]=Introduction!$C$44,1,0)</f>
        <v>1</v>
      </c>
      <c r="O667" s="51">
        <f>IF(Table2[[#This Row],[Customer Segment]]=Introduction!$D$45,1,0)</f>
        <v>0</v>
      </c>
      <c r="P667" s="51">
        <f>IF(Table2[[#This Row],[Customer Segment]]=Introduction!$D$42,1,0)</f>
        <v>1</v>
      </c>
      <c r="Q667" s="51">
        <f>IF(Table2[[#This Row],[Customer Segment]]=Introduction!$D$44,1,0)</f>
        <v>0</v>
      </c>
      <c r="R667" s="41">
        <v>55.08</v>
      </c>
      <c r="S6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-130.88036304317964</v>
      </c>
    </row>
    <row r="668" spans="1:19" customFormat="1" x14ac:dyDescent="0.2">
      <c r="A668" s="1" t="s">
        <v>23</v>
      </c>
      <c r="B668" s="1" t="s">
        <v>14</v>
      </c>
      <c r="C668" s="1" t="s">
        <v>70</v>
      </c>
      <c r="D668" s="47">
        <v>0.06</v>
      </c>
      <c r="E668" s="47">
        <v>19.23</v>
      </c>
      <c r="F668" s="47">
        <v>6.15</v>
      </c>
      <c r="G668" s="47">
        <v>0.44</v>
      </c>
      <c r="H668" s="47">
        <v>-25.38</v>
      </c>
      <c r="I668" s="52">
        <f>IF(Table2[[#This Row],[Order Priority]]=Introduction!$B$42,1,0)</f>
        <v>0</v>
      </c>
      <c r="J668" s="52">
        <f>IF(Table2[[#This Row],[Order Priority]]=Introduction!$B$43,1,0)</f>
        <v>0</v>
      </c>
      <c r="K668" s="52">
        <f>IF(Table2[[#This Row],[Order Priority]]=Introduction!$B$44,1,0)</f>
        <v>1</v>
      </c>
      <c r="L668" s="52">
        <f>IF(Table2[[#This Row],[Order Priority]]=Introduction!$B$45,1,0)</f>
        <v>0</v>
      </c>
      <c r="M668" s="52">
        <f>IF(Table2[[#This Row],[Ship Mode]]=Introduction!$C$42,1,0)</f>
        <v>0</v>
      </c>
      <c r="N668" s="51">
        <f>IF(Table2[[#This Row],[Ship Mode]]=Introduction!$C$44,1,0)</f>
        <v>1</v>
      </c>
      <c r="O668" s="51">
        <f>IF(Table2[[#This Row],[Customer Segment]]=Introduction!$D$45,1,0)</f>
        <v>0</v>
      </c>
      <c r="P668" s="51">
        <f>IF(Table2[[#This Row],[Customer Segment]]=Introduction!$D$42,1,0)</f>
        <v>0</v>
      </c>
      <c r="Q668" s="51">
        <f>IF(Table2[[#This Row],[Customer Segment]]=Introduction!$D$44,1,0)</f>
        <v>0</v>
      </c>
      <c r="R668" s="44">
        <v>84.6</v>
      </c>
      <c r="S6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247.05228408325544</v>
      </c>
    </row>
    <row r="669" spans="1:19" customFormat="1" x14ac:dyDescent="0.2">
      <c r="A669" s="1" t="s">
        <v>23</v>
      </c>
      <c r="B669" s="1" t="s">
        <v>14</v>
      </c>
      <c r="C669" s="1" t="s">
        <v>15</v>
      </c>
      <c r="D669" s="49">
        <v>0.06</v>
      </c>
      <c r="E669" s="49">
        <v>2.89</v>
      </c>
      <c r="F669" s="49">
        <v>0.5</v>
      </c>
      <c r="G669" s="49">
        <v>0.38</v>
      </c>
      <c r="H669" s="49">
        <v>9.6117000000000008</v>
      </c>
      <c r="I669" s="52">
        <f>IF(Table2[[#This Row],[Order Priority]]=Introduction!$B$42,1,0)</f>
        <v>0</v>
      </c>
      <c r="J669" s="52">
        <f>IF(Table2[[#This Row],[Order Priority]]=Introduction!$B$43,1,0)</f>
        <v>0</v>
      </c>
      <c r="K669" s="52">
        <f>IF(Table2[[#This Row],[Order Priority]]=Introduction!$B$44,1,0)</f>
        <v>1</v>
      </c>
      <c r="L669" s="52">
        <f>IF(Table2[[#This Row],[Order Priority]]=Introduction!$B$45,1,0)</f>
        <v>0</v>
      </c>
      <c r="M669" s="52">
        <f>IF(Table2[[#This Row],[Ship Mode]]=Introduction!$C$42,1,0)</f>
        <v>0</v>
      </c>
      <c r="N669" s="51">
        <f>IF(Table2[[#This Row],[Ship Mode]]=Introduction!$C$44,1,0)</f>
        <v>1</v>
      </c>
      <c r="O669" s="51">
        <f>IF(Table2[[#This Row],[Customer Segment]]=Introduction!$D$45,1,0)</f>
        <v>0</v>
      </c>
      <c r="P669" s="51">
        <f>IF(Table2[[#This Row],[Customer Segment]]=Introduction!$D$42,1,0)</f>
        <v>1</v>
      </c>
      <c r="Q669" s="51">
        <f>IF(Table2[[#This Row],[Customer Segment]]=Introduction!$D$44,1,0)</f>
        <v>0</v>
      </c>
      <c r="R669" s="41">
        <v>13.93</v>
      </c>
      <c r="S6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-3.2804764920187566</v>
      </c>
    </row>
    <row r="670" spans="1:19" customFormat="1" x14ac:dyDescent="0.2">
      <c r="A670" s="1" t="s">
        <v>23</v>
      </c>
      <c r="B670" s="1" t="s">
        <v>14</v>
      </c>
      <c r="C670" s="1" t="s">
        <v>70</v>
      </c>
      <c r="D670" s="47">
        <v>0.1</v>
      </c>
      <c r="E670" s="47">
        <v>120.98</v>
      </c>
      <c r="F670" s="47">
        <v>9.07</v>
      </c>
      <c r="G670" s="47">
        <v>0.35</v>
      </c>
      <c r="H670" s="47">
        <v>379.3965</v>
      </c>
      <c r="I670" s="52">
        <f>IF(Table2[[#This Row],[Order Priority]]=Introduction!$B$42,1,0)</f>
        <v>0</v>
      </c>
      <c r="J670" s="52">
        <f>IF(Table2[[#This Row],[Order Priority]]=Introduction!$B$43,1,0)</f>
        <v>0</v>
      </c>
      <c r="K670" s="52">
        <f>IF(Table2[[#This Row],[Order Priority]]=Introduction!$B$44,1,0)</f>
        <v>1</v>
      </c>
      <c r="L670" s="52">
        <f>IF(Table2[[#This Row],[Order Priority]]=Introduction!$B$45,1,0)</f>
        <v>0</v>
      </c>
      <c r="M670" s="52">
        <f>IF(Table2[[#This Row],[Ship Mode]]=Introduction!$C$42,1,0)</f>
        <v>0</v>
      </c>
      <c r="N670" s="51">
        <f>IF(Table2[[#This Row],[Ship Mode]]=Introduction!$C$44,1,0)</f>
        <v>1</v>
      </c>
      <c r="O670" s="51">
        <f>IF(Table2[[#This Row],[Customer Segment]]=Introduction!$D$45,1,0)</f>
        <v>0</v>
      </c>
      <c r="P670" s="51">
        <f>IF(Table2[[#This Row],[Customer Segment]]=Introduction!$D$42,1,0)</f>
        <v>0</v>
      </c>
      <c r="Q670" s="51">
        <f>IF(Table2[[#This Row],[Customer Segment]]=Introduction!$D$44,1,0)</f>
        <v>0</v>
      </c>
      <c r="R670" s="44">
        <v>549.85</v>
      </c>
      <c r="S6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959.82123263888673</v>
      </c>
    </row>
    <row r="671" spans="1:19" customFormat="1" x14ac:dyDescent="0.2">
      <c r="A671" s="1" t="s">
        <v>23</v>
      </c>
      <c r="B671" s="1" t="s">
        <v>63</v>
      </c>
      <c r="C671" s="1" t="s">
        <v>70</v>
      </c>
      <c r="D671" s="49">
        <v>0.08</v>
      </c>
      <c r="E671" s="49">
        <v>8.32</v>
      </c>
      <c r="F671" s="49">
        <v>2.38</v>
      </c>
      <c r="G671" s="49">
        <v>0.74</v>
      </c>
      <c r="H671" s="49">
        <v>-41.83</v>
      </c>
      <c r="I671" s="52">
        <f>IF(Table2[[#This Row],[Order Priority]]=Introduction!$B$42,1,0)</f>
        <v>0</v>
      </c>
      <c r="J671" s="52">
        <f>IF(Table2[[#This Row],[Order Priority]]=Introduction!$B$43,1,0)</f>
        <v>0</v>
      </c>
      <c r="K671" s="52">
        <f>IF(Table2[[#This Row],[Order Priority]]=Introduction!$B$44,1,0)</f>
        <v>1</v>
      </c>
      <c r="L671" s="52">
        <f>IF(Table2[[#This Row],[Order Priority]]=Introduction!$B$45,1,0)</f>
        <v>0</v>
      </c>
      <c r="M671" s="52">
        <f>IF(Table2[[#This Row],[Ship Mode]]=Introduction!$C$42,1,0)</f>
        <v>0</v>
      </c>
      <c r="N671" s="51">
        <f>IF(Table2[[#This Row],[Ship Mode]]=Introduction!$C$44,1,0)</f>
        <v>0</v>
      </c>
      <c r="O671" s="51">
        <f>IF(Table2[[#This Row],[Customer Segment]]=Introduction!$D$45,1,0)</f>
        <v>0</v>
      </c>
      <c r="P671" s="51">
        <f>IF(Table2[[#This Row],[Customer Segment]]=Introduction!$D$42,1,0)</f>
        <v>0</v>
      </c>
      <c r="Q671" s="51">
        <f>IF(Table2[[#This Row],[Customer Segment]]=Introduction!$D$44,1,0)</f>
        <v>0</v>
      </c>
      <c r="R671" s="41">
        <v>48.99</v>
      </c>
      <c r="S6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245.7462795177602</v>
      </c>
    </row>
    <row r="672" spans="1:19" customFormat="1" x14ac:dyDescent="0.2">
      <c r="A672" s="1" t="s">
        <v>23</v>
      </c>
      <c r="B672" s="1" t="s">
        <v>14</v>
      </c>
      <c r="C672" s="1" t="s">
        <v>70</v>
      </c>
      <c r="D672" s="47">
        <v>0.1</v>
      </c>
      <c r="E672" s="47">
        <v>125.99</v>
      </c>
      <c r="F672" s="47">
        <v>4.2</v>
      </c>
      <c r="G672" s="47">
        <v>0.59</v>
      </c>
      <c r="H672" s="47">
        <v>372.40199999999999</v>
      </c>
      <c r="I672" s="52">
        <f>IF(Table2[[#This Row],[Order Priority]]=Introduction!$B$42,1,0)</f>
        <v>0</v>
      </c>
      <c r="J672" s="52">
        <f>IF(Table2[[#This Row],[Order Priority]]=Introduction!$B$43,1,0)</f>
        <v>0</v>
      </c>
      <c r="K672" s="52">
        <f>IF(Table2[[#This Row],[Order Priority]]=Introduction!$B$44,1,0)</f>
        <v>1</v>
      </c>
      <c r="L672" s="52">
        <f>IF(Table2[[#This Row],[Order Priority]]=Introduction!$B$45,1,0)</f>
        <v>0</v>
      </c>
      <c r="M672" s="52">
        <f>IF(Table2[[#This Row],[Ship Mode]]=Introduction!$C$42,1,0)</f>
        <v>0</v>
      </c>
      <c r="N672" s="51">
        <f>IF(Table2[[#This Row],[Ship Mode]]=Introduction!$C$44,1,0)</f>
        <v>1</v>
      </c>
      <c r="O672" s="51">
        <f>IF(Table2[[#This Row],[Customer Segment]]=Introduction!$D$45,1,0)</f>
        <v>0</v>
      </c>
      <c r="P672" s="51">
        <f>IF(Table2[[#This Row],[Customer Segment]]=Introduction!$D$42,1,0)</f>
        <v>0</v>
      </c>
      <c r="Q672" s="51">
        <f>IF(Table2[[#This Row],[Customer Segment]]=Introduction!$D$44,1,0)</f>
        <v>0</v>
      </c>
      <c r="R672" s="44">
        <v>681.42</v>
      </c>
      <c r="S6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1033.2364113371673</v>
      </c>
    </row>
    <row r="673" spans="1:19" customFormat="1" x14ac:dyDescent="0.2">
      <c r="A673" s="1" t="s">
        <v>92</v>
      </c>
      <c r="B673" s="1" t="s">
        <v>63</v>
      </c>
      <c r="C673" s="1" t="s">
        <v>47</v>
      </c>
      <c r="D673" s="49">
        <v>0.01</v>
      </c>
      <c r="E673" s="49">
        <v>6.48</v>
      </c>
      <c r="F673" s="49">
        <v>6.57</v>
      </c>
      <c r="G673" s="49">
        <v>0.37</v>
      </c>
      <c r="H673" s="49">
        <v>-46.5244</v>
      </c>
      <c r="I673" s="52">
        <f>IF(Table2[[#This Row],[Order Priority]]=Introduction!$B$42,1,0)</f>
        <v>0</v>
      </c>
      <c r="J673" s="52">
        <f>IF(Table2[[#This Row],[Order Priority]]=Introduction!$B$43,1,0)</f>
        <v>0</v>
      </c>
      <c r="K673" s="52">
        <f>IF(Table2[[#This Row],[Order Priority]]=Introduction!$B$44,1,0)</f>
        <v>0</v>
      </c>
      <c r="L673" s="52">
        <f>IF(Table2[[#This Row],[Order Priority]]=Introduction!$B$45,1,0)</f>
        <v>1</v>
      </c>
      <c r="M673" s="52">
        <f>IF(Table2[[#This Row],[Ship Mode]]=Introduction!$C$42,1,0)</f>
        <v>0</v>
      </c>
      <c r="N673" s="51">
        <f>IF(Table2[[#This Row],[Ship Mode]]=Introduction!$C$44,1,0)</f>
        <v>0</v>
      </c>
      <c r="O673" s="51">
        <f>IF(Table2[[#This Row],[Customer Segment]]=Introduction!$D$45,1,0)</f>
        <v>0</v>
      </c>
      <c r="P673" s="51">
        <f>IF(Table2[[#This Row],[Customer Segment]]=Introduction!$D$42,1,0)</f>
        <v>0</v>
      </c>
      <c r="Q673" s="51">
        <f>IF(Table2[[#This Row],[Customer Segment]]=Introduction!$D$44,1,0)</f>
        <v>1</v>
      </c>
      <c r="R673" s="41">
        <v>127.83</v>
      </c>
      <c r="S6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53.137510944417016</v>
      </c>
    </row>
    <row r="674" spans="1:19" customFormat="1" x14ac:dyDescent="0.2">
      <c r="A674" s="1" t="s">
        <v>92</v>
      </c>
      <c r="B674" s="1" t="s">
        <v>14</v>
      </c>
      <c r="C674" s="1" t="s">
        <v>70</v>
      </c>
      <c r="D674" s="47">
        <v>0.05</v>
      </c>
      <c r="E674" s="47">
        <v>20.99</v>
      </c>
      <c r="F674" s="47">
        <v>4.8099999999999996</v>
      </c>
      <c r="G674" s="47">
        <v>0.57999999999999996</v>
      </c>
      <c r="H674" s="47">
        <v>4.9017600000000003</v>
      </c>
      <c r="I674" s="52">
        <f>IF(Table2[[#This Row],[Order Priority]]=Introduction!$B$42,1,0)</f>
        <v>0</v>
      </c>
      <c r="J674" s="52">
        <f>IF(Table2[[#This Row],[Order Priority]]=Introduction!$B$43,1,0)</f>
        <v>0</v>
      </c>
      <c r="K674" s="52">
        <f>IF(Table2[[#This Row],[Order Priority]]=Introduction!$B$44,1,0)</f>
        <v>0</v>
      </c>
      <c r="L674" s="52">
        <f>IF(Table2[[#This Row],[Order Priority]]=Introduction!$B$45,1,0)</f>
        <v>1</v>
      </c>
      <c r="M674" s="52">
        <f>IF(Table2[[#This Row],[Ship Mode]]=Introduction!$C$42,1,0)</f>
        <v>0</v>
      </c>
      <c r="N674" s="51">
        <f>IF(Table2[[#This Row],[Ship Mode]]=Introduction!$C$44,1,0)</f>
        <v>1</v>
      </c>
      <c r="O674" s="51">
        <f>IF(Table2[[#This Row],[Customer Segment]]=Introduction!$D$45,1,0)</f>
        <v>0</v>
      </c>
      <c r="P674" s="51">
        <f>IF(Table2[[#This Row],[Customer Segment]]=Introduction!$D$42,1,0)</f>
        <v>0</v>
      </c>
      <c r="Q674" s="51">
        <f>IF(Table2[[#This Row],[Customer Segment]]=Introduction!$D$44,1,0)</f>
        <v>0</v>
      </c>
      <c r="R674" s="44">
        <v>199.43</v>
      </c>
      <c r="S6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302.50817610848571</v>
      </c>
    </row>
    <row r="675" spans="1:19" customFormat="1" x14ac:dyDescent="0.2">
      <c r="A675" s="1" t="s">
        <v>92</v>
      </c>
      <c r="B675" s="1" t="s">
        <v>14</v>
      </c>
      <c r="C675" s="1" t="s">
        <v>15</v>
      </c>
      <c r="D675" s="49">
        <v>0</v>
      </c>
      <c r="E675" s="49">
        <v>6.37</v>
      </c>
      <c r="F675" s="49">
        <v>5.19</v>
      </c>
      <c r="G675" s="49">
        <v>0.38</v>
      </c>
      <c r="H675" s="49">
        <v>-27.1492</v>
      </c>
      <c r="I675" s="52">
        <f>IF(Table2[[#This Row],[Order Priority]]=Introduction!$B$42,1,0)</f>
        <v>0</v>
      </c>
      <c r="J675" s="52">
        <f>IF(Table2[[#This Row],[Order Priority]]=Introduction!$B$43,1,0)</f>
        <v>0</v>
      </c>
      <c r="K675" s="52">
        <f>IF(Table2[[#This Row],[Order Priority]]=Introduction!$B$44,1,0)</f>
        <v>0</v>
      </c>
      <c r="L675" s="52">
        <f>IF(Table2[[#This Row],[Order Priority]]=Introduction!$B$45,1,0)</f>
        <v>1</v>
      </c>
      <c r="M675" s="52">
        <f>IF(Table2[[#This Row],[Ship Mode]]=Introduction!$C$42,1,0)</f>
        <v>0</v>
      </c>
      <c r="N675" s="51">
        <f>IF(Table2[[#This Row],[Ship Mode]]=Introduction!$C$44,1,0)</f>
        <v>1</v>
      </c>
      <c r="O675" s="51">
        <f>IF(Table2[[#This Row],[Customer Segment]]=Introduction!$D$45,1,0)</f>
        <v>0</v>
      </c>
      <c r="P675" s="51">
        <f>IF(Table2[[#This Row],[Customer Segment]]=Introduction!$D$42,1,0)</f>
        <v>1</v>
      </c>
      <c r="Q675" s="51">
        <f>IF(Table2[[#This Row],[Customer Segment]]=Introduction!$D$44,1,0)</f>
        <v>0</v>
      </c>
      <c r="R675" s="41">
        <v>99.75</v>
      </c>
      <c r="S6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72.252524461271747</v>
      </c>
    </row>
    <row r="676" spans="1:19" customFormat="1" x14ac:dyDescent="0.2">
      <c r="A676" s="1" t="s">
        <v>92</v>
      </c>
      <c r="B676" s="1" t="s">
        <v>14</v>
      </c>
      <c r="C676" s="1" t="s">
        <v>47</v>
      </c>
      <c r="D676" s="47">
        <v>0.04</v>
      </c>
      <c r="E676" s="47">
        <v>17.239999999999998</v>
      </c>
      <c r="F676" s="47">
        <v>3.26</v>
      </c>
      <c r="G676" s="47">
        <v>0.56000000000000005</v>
      </c>
      <c r="H676" s="47">
        <v>47.73</v>
      </c>
      <c r="I676" s="52">
        <f>IF(Table2[[#This Row],[Order Priority]]=Introduction!$B$42,1,0)</f>
        <v>0</v>
      </c>
      <c r="J676" s="52">
        <f>IF(Table2[[#This Row],[Order Priority]]=Introduction!$B$43,1,0)</f>
        <v>0</v>
      </c>
      <c r="K676" s="52">
        <f>IF(Table2[[#This Row],[Order Priority]]=Introduction!$B$44,1,0)</f>
        <v>0</v>
      </c>
      <c r="L676" s="52">
        <f>IF(Table2[[#This Row],[Order Priority]]=Introduction!$B$45,1,0)</f>
        <v>1</v>
      </c>
      <c r="M676" s="52">
        <f>IF(Table2[[#This Row],[Ship Mode]]=Introduction!$C$42,1,0)</f>
        <v>0</v>
      </c>
      <c r="N676" s="51">
        <f>IF(Table2[[#This Row],[Ship Mode]]=Introduction!$C$44,1,0)</f>
        <v>1</v>
      </c>
      <c r="O676" s="51">
        <f>IF(Table2[[#This Row],[Customer Segment]]=Introduction!$D$45,1,0)</f>
        <v>0</v>
      </c>
      <c r="P676" s="51">
        <f>IF(Table2[[#This Row],[Customer Segment]]=Introduction!$D$42,1,0)</f>
        <v>0</v>
      </c>
      <c r="Q676" s="51">
        <f>IF(Table2[[#This Row],[Customer Segment]]=Introduction!$D$44,1,0)</f>
        <v>1</v>
      </c>
      <c r="R676" s="44">
        <v>119.6</v>
      </c>
      <c r="S6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312.19883098084608</v>
      </c>
    </row>
    <row r="677" spans="1:19" customFormat="1" x14ac:dyDescent="0.2">
      <c r="A677" s="1" t="s">
        <v>46</v>
      </c>
      <c r="B677" s="1" t="s">
        <v>14</v>
      </c>
      <c r="C677" s="1" t="s">
        <v>70</v>
      </c>
      <c r="D677" s="49">
        <v>0</v>
      </c>
      <c r="E677" s="49">
        <v>8.5</v>
      </c>
      <c r="F677" s="49">
        <v>1.99</v>
      </c>
      <c r="G677" s="49">
        <v>0.49</v>
      </c>
      <c r="H677" s="49">
        <v>71.735600000000005</v>
      </c>
      <c r="I677" s="52">
        <f>IF(Table2[[#This Row],[Order Priority]]=Introduction!$B$42,1,0)</f>
        <v>0</v>
      </c>
      <c r="J677" s="52">
        <f>IF(Table2[[#This Row],[Order Priority]]=Introduction!$B$43,1,0)</f>
        <v>0</v>
      </c>
      <c r="K677" s="52">
        <f>IF(Table2[[#This Row],[Order Priority]]=Introduction!$B$44,1,0)</f>
        <v>0</v>
      </c>
      <c r="L677" s="52">
        <f>IF(Table2[[#This Row],[Order Priority]]=Introduction!$B$45,1,0)</f>
        <v>0</v>
      </c>
      <c r="M677" s="52">
        <f>IF(Table2[[#This Row],[Ship Mode]]=Introduction!$C$42,1,0)</f>
        <v>0</v>
      </c>
      <c r="N677" s="51">
        <f>IF(Table2[[#This Row],[Ship Mode]]=Introduction!$C$44,1,0)</f>
        <v>1</v>
      </c>
      <c r="O677" s="51">
        <f>IF(Table2[[#This Row],[Customer Segment]]=Introduction!$D$45,1,0)</f>
        <v>0</v>
      </c>
      <c r="P677" s="51">
        <f>IF(Table2[[#This Row],[Customer Segment]]=Introduction!$D$42,1,0)</f>
        <v>0</v>
      </c>
      <c r="Q677" s="51">
        <f>IF(Table2[[#This Row],[Customer Segment]]=Introduction!$D$44,1,0)</f>
        <v>0</v>
      </c>
      <c r="R677" s="41">
        <v>122.25</v>
      </c>
      <c r="S6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400.37292201374572</v>
      </c>
    </row>
    <row r="678" spans="1:19" customFormat="1" x14ac:dyDescent="0.2">
      <c r="A678" s="1" t="s">
        <v>46</v>
      </c>
      <c r="B678" s="1" t="s">
        <v>14</v>
      </c>
      <c r="C678" s="1" t="s">
        <v>70</v>
      </c>
      <c r="D678" s="47">
        <v>0.03</v>
      </c>
      <c r="E678" s="47">
        <v>95.43</v>
      </c>
      <c r="F678" s="47">
        <v>19.989999999999998</v>
      </c>
      <c r="G678" s="47">
        <v>0.79</v>
      </c>
      <c r="H678" s="47">
        <v>-79.320800000000006</v>
      </c>
      <c r="I678" s="52">
        <f>IF(Table2[[#This Row],[Order Priority]]=Introduction!$B$42,1,0)</f>
        <v>0</v>
      </c>
      <c r="J678" s="52">
        <f>IF(Table2[[#This Row],[Order Priority]]=Introduction!$B$43,1,0)</f>
        <v>0</v>
      </c>
      <c r="K678" s="52">
        <f>IF(Table2[[#This Row],[Order Priority]]=Introduction!$B$44,1,0)</f>
        <v>0</v>
      </c>
      <c r="L678" s="52">
        <f>IF(Table2[[#This Row],[Order Priority]]=Introduction!$B$45,1,0)</f>
        <v>0</v>
      </c>
      <c r="M678" s="52">
        <f>IF(Table2[[#This Row],[Ship Mode]]=Introduction!$C$42,1,0)</f>
        <v>0</v>
      </c>
      <c r="N678" s="51">
        <f>IF(Table2[[#This Row],[Ship Mode]]=Introduction!$C$44,1,0)</f>
        <v>1</v>
      </c>
      <c r="O678" s="51">
        <f>IF(Table2[[#This Row],[Customer Segment]]=Introduction!$D$45,1,0)</f>
        <v>0</v>
      </c>
      <c r="P678" s="51">
        <f>IF(Table2[[#This Row],[Customer Segment]]=Introduction!$D$42,1,0)</f>
        <v>0</v>
      </c>
      <c r="Q678" s="51">
        <f>IF(Table2[[#This Row],[Customer Segment]]=Introduction!$D$44,1,0)</f>
        <v>0</v>
      </c>
      <c r="R678" s="44">
        <v>206.09</v>
      </c>
      <c r="S6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1245.0924411714536</v>
      </c>
    </row>
    <row r="679" spans="1:19" customFormat="1" x14ac:dyDescent="0.2">
      <c r="A679" s="1" t="s">
        <v>46</v>
      </c>
      <c r="B679" s="1" t="s">
        <v>14</v>
      </c>
      <c r="C679" s="1" t="s">
        <v>70</v>
      </c>
      <c r="D679" s="49">
        <v>0.05</v>
      </c>
      <c r="E679" s="49">
        <v>9.65</v>
      </c>
      <c r="F679" s="49">
        <v>6.22</v>
      </c>
      <c r="G679" s="49">
        <v>0.55000000000000004</v>
      </c>
      <c r="H679" s="49">
        <v>-14.6432</v>
      </c>
      <c r="I679" s="52">
        <f>IF(Table2[[#This Row],[Order Priority]]=Introduction!$B$42,1,0)</f>
        <v>0</v>
      </c>
      <c r="J679" s="52">
        <f>IF(Table2[[#This Row],[Order Priority]]=Introduction!$B$43,1,0)</f>
        <v>0</v>
      </c>
      <c r="K679" s="52">
        <f>IF(Table2[[#This Row],[Order Priority]]=Introduction!$B$44,1,0)</f>
        <v>0</v>
      </c>
      <c r="L679" s="52">
        <f>IF(Table2[[#This Row],[Order Priority]]=Introduction!$B$45,1,0)</f>
        <v>0</v>
      </c>
      <c r="M679" s="52">
        <f>IF(Table2[[#This Row],[Ship Mode]]=Introduction!$C$42,1,0)</f>
        <v>0</v>
      </c>
      <c r="N679" s="51">
        <f>IF(Table2[[#This Row],[Ship Mode]]=Introduction!$C$44,1,0)</f>
        <v>1</v>
      </c>
      <c r="O679" s="51">
        <f>IF(Table2[[#This Row],[Customer Segment]]=Introduction!$D$45,1,0)</f>
        <v>0</v>
      </c>
      <c r="P679" s="51">
        <f>IF(Table2[[#This Row],[Customer Segment]]=Introduction!$D$42,1,0)</f>
        <v>0</v>
      </c>
      <c r="Q679" s="51">
        <f>IF(Table2[[#This Row],[Customer Segment]]=Introduction!$D$44,1,0)</f>
        <v>0</v>
      </c>
      <c r="R679" s="41">
        <v>151.34</v>
      </c>
      <c r="S6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449.26547704020982</v>
      </c>
    </row>
    <row r="680" spans="1:19" customFormat="1" x14ac:dyDescent="0.2">
      <c r="A680" s="1" t="s">
        <v>46</v>
      </c>
      <c r="B680" s="1" t="s">
        <v>63</v>
      </c>
      <c r="C680" s="1" t="s">
        <v>47</v>
      </c>
      <c r="D680" s="47">
        <v>0.05</v>
      </c>
      <c r="E680" s="47">
        <v>34.979999999999997</v>
      </c>
      <c r="F680" s="47">
        <v>7.53</v>
      </c>
      <c r="G680" s="47">
        <v>0.76</v>
      </c>
      <c r="H680" s="47">
        <v>-32.666400000000003</v>
      </c>
      <c r="I680" s="52">
        <f>IF(Table2[[#This Row],[Order Priority]]=Introduction!$B$42,1,0)</f>
        <v>0</v>
      </c>
      <c r="J680" s="52">
        <f>IF(Table2[[#This Row],[Order Priority]]=Introduction!$B$43,1,0)</f>
        <v>0</v>
      </c>
      <c r="K680" s="52">
        <f>IF(Table2[[#This Row],[Order Priority]]=Introduction!$B$44,1,0)</f>
        <v>0</v>
      </c>
      <c r="L680" s="52">
        <f>IF(Table2[[#This Row],[Order Priority]]=Introduction!$B$45,1,0)</f>
        <v>0</v>
      </c>
      <c r="M680" s="52">
        <f>IF(Table2[[#This Row],[Ship Mode]]=Introduction!$C$42,1,0)</f>
        <v>0</v>
      </c>
      <c r="N680" s="51">
        <f>IF(Table2[[#This Row],[Ship Mode]]=Introduction!$C$44,1,0)</f>
        <v>0</v>
      </c>
      <c r="O680" s="51">
        <f>IF(Table2[[#This Row],[Customer Segment]]=Introduction!$D$45,1,0)</f>
        <v>0</v>
      </c>
      <c r="P680" s="51">
        <f>IF(Table2[[#This Row],[Customer Segment]]=Introduction!$D$42,1,0)</f>
        <v>0</v>
      </c>
      <c r="Q680" s="51">
        <f>IF(Table2[[#This Row],[Customer Segment]]=Introduction!$D$44,1,0)</f>
        <v>1</v>
      </c>
      <c r="R680" s="44">
        <v>581.08000000000004</v>
      </c>
      <c r="S6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669.15197934482842</v>
      </c>
    </row>
    <row r="681" spans="1:19" customFormat="1" x14ac:dyDescent="0.2">
      <c r="A681" s="1" t="s">
        <v>46</v>
      </c>
      <c r="B681" s="1" t="s">
        <v>14</v>
      </c>
      <c r="C681" s="1" t="s">
        <v>47</v>
      </c>
      <c r="D681" s="49">
        <v>0</v>
      </c>
      <c r="E681" s="49">
        <v>3.14</v>
      </c>
      <c r="F681" s="49">
        <v>1.92</v>
      </c>
      <c r="G681" s="49">
        <v>0.84</v>
      </c>
      <c r="H681" s="49">
        <v>-13.135199999999999</v>
      </c>
      <c r="I681" s="52">
        <f>IF(Table2[[#This Row],[Order Priority]]=Introduction!$B$42,1,0)</f>
        <v>0</v>
      </c>
      <c r="J681" s="52">
        <f>IF(Table2[[#This Row],[Order Priority]]=Introduction!$B$43,1,0)</f>
        <v>0</v>
      </c>
      <c r="K681" s="52">
        <f>IF(Table2[[#This Row],[Order Priority]]=Introduction!$B$44,1,0)</f>
        <v>0</v>
      </c>
      <c r="L681" s="52">
        <f>IF(Table2[[#This Row],[Order Priority]]=Introduction!$B$45,1,0)</f>
        <v>0</v>
      </c>
      <c r="M681" s="52">
        <f>IF(Table2[[#This Row],[Ship Mode]]=Introduction!$C$42,1,0)</f>
        <v>0</v>
      </c>
      <c r="N681" s="51">
        <f>IF(Table2[[#This Row],[Ship Mode]]=Introduction!$C$44,1,0)</f>
        <v>1</v>
      </c>
      <c r="O681" s="51">
        <f>IF(Table2[[#This Row],[Customer Segment]]=Introduction!$D$45,1,0)</f>
        <v>0</v>
      </c>
      <c r="P681" s="51">
        <f>IF(Table2[[#This Row],[Customer Segment]]=Introduction!$D$42,1,0)</f>
        <v>0</v>
      </c>
      <c r="Q681" s="51">
        <f>IF(Table2[[#This Row],[Customer Segment]]=Introduction!$D$44,1,0)</f>
        <v>1</v>
      </c>
      <c r="R681" s="41">
        <v>27.53</v>
      </c>
      <c r="S6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616.08793387974708</v>
      </c>
    </row>
    <row r="682" spans="1:19" customFormat="1" x14ac:dyDescent="0.2">
      <c r="A682" s="1" t="s">
        <v>46</v>
      </c>
      <c r="B682" s="1" t="s">
        <v>14</v>
      </c>
      <c r="C682" s="1" t="s">
        <v>3</v>
      </c>
      <c r="D682" s="47">
        <v>0.1</v>
      </c>
      <c r="E682" s="47">
        <v>11.55</v>
      </c>
      <c r="F682" s="47">
        <v>2.36</v>
      </c>
      <c r="G682" s="47">
        <v>0.55000000000000004</v>
      </c>
      <c r="H682" s="47">
        <v>69.767200000000003</v>
      </c>
      <c r="I682" s="52">
        <f>IF(Table2[[#This Row],[Order Priority]]=Introduction!$B$42,1,0)</f>
        <v>0</v>
      </c>
      <c r="J682" s="52">
        <f>IF(Table2[[#This Row],[Order Priority]]=Introduction!$B$43,1,0)</f>
        <v>0</v>
      </c>
      <c r="K682" s="52">
        <f>IF(Table2[[#This Row],[Order Priority]]=Introduction!$B$44,1,0)</f>
        <v>0</v>
      </c>
      <c r="L682" s="52">
        <f>IF(Table2[[#This Row],[Order Priority]]=Introduction!$B$45,1,0)</f>
        <v>0</v>
      </c>
      <c r="M682" s="52">
        <f>IF(Table2[[#This Row],[Ship Mode]]=Introduction!$C$42,1,0)</f>
        <v>0</v>
      </c>
      <c r="N682" s="51">
        <f>IF(Table2[[#This Row],[Ship Mode]]=Introduction!$C$44,1,0)</f>
        <v>1</v>
      </c>
      <c r="O682" s="51">
        <f>IF(Table2[[#This Row],[Customer Segment]]=Introduction!$D$45,1,0)</f>
        <v>1</v>
      </c>
      <c r="P682" s="51">
        <f>IF(Table2[[#This Row],[Customer Segment]]=Introduction!$D$42,1,0)</f>
        <v>0</v>
      </c>
      <c r="Q682" s="51">
        <f>IF(Table2[[#This Row],[Customer Segment]]=Introduction!$D$44,1,0)</f>
        <v>0</v>
      </c>
      <c r="R682" s="44">
        <v>135.77000000000001</v>
      </c>
      <c r="S6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392.89051800223837</v>
      </c>
    </row>
    <row r="683" spans="1:19" customFormat="1" x14ac:dyDescent="0.2">
      <c r="A683" s="1" t="s">
        <v>1</v>
      </c>
      <c r="B683" s="1" t="s">
        <v>63</v>
      </c>
      <c r="C683" s="1" t="s">
        <v>47</v>
      </c>
      <c r="D683" s="49">
        <v>0.09</v>
      </c>
      <c r="E683" s="49">
        <v>90.98</v>
      </c>
      <c r="F683" s="49">
        <v>56.2</v>
      </c>
      <c r="G683" s="49">
        <v>0.74</v>
      </c>
      <c r="H683" s="49">
        <v>-1570.32</v>
      </c>
      <c r="I683" s="52">
        <f>IF(Table2[[#This Row],[Order Priority]]=Introduction!$B$42,1,0)</f>
        <v>1</v>
      </c>
      <c r="J683" s="52">
        <f>IF(Table2[[#This Row],[Order Priority]]=Introduction!$B$43,1,0)</f>
        <v>0</v>
      </c>
      <c r="K683" s="52">
        <f>IF(Table2[[#This Row],[Order Priority]]=Introduction!$B$44,1,0)</f>
        <v>0</v>
      </c>
      <c r="L683" s="52">
        <f>IF(Table2[[#This Row],[Order Priority]]=Introduction!$B$45,1,0)</f>
        <v>0</v>
      </c>
      <c r="M683" s="52">
        <f>IF(Table2[[#This Row],[Ship Mode]]=Introduction!$C$42,1,0)</f>
        <v>0</v>
      </c>
      <c r="N683" s="51">
        <f>IF(Table2[[#This Row],[Ship Mode]]=Introduction!$C$44,1,0)</f>
        <v>0</v>
      </c>
      <c r="O683" s="51">
        <f>IF(Table2[[#This Row],[Customer Segment]]=Introduction!$D$45,1,0)</f>
        <v>0</v>
      </c>
      <c r="P683" s="51">
        <f>IF(Table2[[#This Row],[Customer Segment]]=Introduction!$D$42,1,0)</f>
        <v>0</v>
      </c>
      <c r="Q683" s="51">
        <f>IF(Table2[[#This Row],[Customer Segment]]=Introduction!$D$44,1,0)</f>
        <v>1</v>
      </c>
      <c r="R683" s="41">
        <v>1782.44</v>
      </c>
      <c r="S6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661.14467667218162</v>
      </c>
    </row>
    <row r="684" spans="1:19" customFormat="1" x14ac:dyDescent="0.2">
      <c r="A684" s="1" t="s">
        <v>1</v>
      </c>
      <c r="B684" s="1" t="s">
        <v>14</v>
      </c>
      <c r="C684" s="1" t="s">
        <v>47</v>
      </c>
      <c r="D684" s="47">
        <v>0.09</v>
      </c>
      <c r="E684" s="47">
        <v>28.48</v>
      </c>
      <c r="F684" s="47">
        <v>1.99</v>
      </c>
      <c r="G684" s="47">
        <v>0.4</v>
      </c>
      <c r="H684" s="47">
        <v>-17.149999999999999</v>
      </c>
      <c r="I684" s="52">
        <f>IF(Table2[[#This Row],[Order Priority]]=Introduction!$B$42,1,0)</f>
        <v>1</v>
      </c>
      <c r="J684" s="52">
        <f>IF(Table2[[#This Row],[Order Priority]]=Introduction!$B$43,1,0)</f>
        <v>0</v>
      </c>
      <c r="K684" s="52">
        <f>IF(Table2[[#This Row],[Order Priority]]=Introduction!$B$44,1,0)</f>
        <v>0</v>
      </c>
      <c r="L684" s="52">
        <f>IF(Table2[[#This Row],[Order Priority]]=Introduction!$B$45,1,0)</f>
        <v>0</v>
      </c>
      <c r="M684" s="52">
        <f>IF(Table2[[#This Row],[Ship Mode]]=Introduction!$C$42,1,0)</f>
        <v>0</v>
      </c>
      <c r="N684" s="51">
        <f>IF(Table2[[#This Row],[Ship Mode]]=Introduction!$C$44,1,0)</f>
        <v>1</v>
      </c>
      <c r="O684" s="51">
        <f>IF(Table2[[#This Row],[Customer Segment]]=Introduction!$D$45,1,0)</f>
        <v>0</v>
      </c>
      <c r="P684" s="51">
        <f>IF(Table2[[#This Row],[Customer Segment]]=Introduction!$D$42,1,0)</f>
        <v>0</v>
      </c>
      <c r="Q684" s="51">
        <f>IF(Table2[[#This Row],[Customer Segment]]=Introduction!$D$44,1,0)</f>
        <v>1</v>
      </c>
      <c r="R684" s="44">
        <v>160.16999999999999</v>
      </c>
      <c r="S6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357.0917081304496</v>
      </c>
    </row>
    <row r="685" spans="1:19" customFormat="1" x14ac:dyDescent="0.2">
      <c r="A685" s="1" t="s">
        <v>1</v>
      </c>
      <c r="B685" s="1" t="s">
        <v>14</v>
      </c>
      <c r="C685" s="1" t="s">
        <v>47</v>
      </c>
      <c r="D685" s="49">
        <v>0</v>
      </c>
      <c r="E685" s="49">
        <v>2.08</v>
      </c>
      <c r="F685" s="49">
        <v>5.33</v>
      </c>
      <c r="G685" s="49">
        <v>0.43</v>
      </c>
      <c r="H685" s="49">
        <v>-29.54</v>
      </c>
      <c r="I685" s="52">
        <f>IF(Table2[[#This Row],[Order Priority]]=Introduction!$B$42,1,0)</f>
        <v>1</v>
      </c>
      <c r="J685" s="52">
        <f>IF(Table2[[#This Row],[Order Priority]]=Introduction!$B$43,1,0)</f>
        <v>0</v>
      </c>
      <c r="K685" s="52">
        <f>IF(Table2[[#This Row],[Order Priority]]=Introduction!$B$44,1,0)</f>
        <v>0</v>
      </c>
      <c r="L685" s="52">
        <f>IF(Table2[[#This Row],[Order Priority]]=Introduction!$B$45,1,0)</f>
        <v>0</v>
      </c>
      <c r="M685" s="52">
        <f>IF(Table2[[#This Row],[Ship Mode]]=Introduction!$C$42,1,0)</f>
        <v>0</v>
      </c>
      <c r="N685" s="51">
        <f>IF(Table2[[#This Row],[Ship Mode]]=Introduction!$C$44,1,0)</f>
        <v>1</v>
      </c>
      <c r="O685" s="51">
        <f>IF(Table2[[#This Row],[Customer Segment]]=Introduction!$D$45,1,0)</f>
        <v>0</v>
      </c>
      <c r="P685" s="51">
        <f>IF(Table2[[#This Row],[Customer Segment]]=Introduction!$D$42,1,0)</f>
        <v>0</v>
      </c>
      <c r="Q685" s="51">
        <f>IF(Table2[[#This Row],[Customer Segment]]=Introduction!$D$44,1,0)</f>
        <v>1</v>
      </c>
      <c r="R685" s="41">
        <v>7.47</v>
      </c>
      <c r="S6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438.41462380731161</v>
      </c>
    </row>
    <row r="686" spans="1:19" customFormat="1" x14ac:dyDescent="0.2">
      <c r="A686" s="1" t="s">
        <v>1</v>
      </c>
      <c r="B686" s="1" t="s">
        <v>63</v>
      </c>
      <c r="C686" s="1" t="s">
        <v>47</v>
      </c>
      <c r="D686" s="47">
        <v>0.06</v>
      </c>
      <c r="E686" s="47">
        <v>45.99</v>
      </c>
      <c r="F686" s="47">
        <v>4.99</v>
      </c>
      <c r="G686" s="47">
        <v>0.56000000000000005</v>
      </c>
      <c r="H686" s="47">
        <v>-329.78399999999999</v>
      </c>
      <c r="I686" s="52">
        <f>IF(Table2[[#This Row],[Order Priority]]=Introduction!$B$42,1,0)</f>
        <v>1</v>
      </c>
      <c r="J686" s="52">
        <f>IF(Table2[[#This Row],[Order Priority]]=Introduction!$B$43,1,0)</f>
        <v>0</v>
      </c>
      <c r="K686" s="52">
        <f>IF(Table2[[#This Row],[Order Priority]]=Introduction!$B$44,1,0)</f>
        <v>0</v>
      </c>
      <c r="L686" s="52">
        <f>IF(Table2[[#This Row],[Order Priority]]=Introduction!$B$45,1,0)</f>
        <v>0</v>
      </c>
      <c r="M686" s="52">
        <f>IF(Table2[[#This Row],[Ship Mode]]=Introduction!$C$42,1,0)</f>
        <v>0</v>
      </c>
      <c r="N686" s="51">
        <f>IF(Table2[[#This Row],[Ship Mode]]=Introduction!$C$44,1,0)</f>
        <v>0</v>
      </c>
      <c r="O686" s="51">
        <f>IF(Table2[[#This Row],[Customer Segment]]=Introduction!$D$45,1,0)</f>
        <v>0</v>
      </c>
      <c r="P686" s="51">
        <f>IF(Table2[[#This Row],[Customer Segment]]=Introduction!$D$42,1,0)</f>
        <v>0</v>
      </c>
      <c r="Q686" s="51">
        <f>IF(Table2[[#This Row],[Customer Segment]]=Introduction!$D$44,1,0)</f>
        <v>1</v>
      </c>
      <c r="R686" s="44">
        <v>370.81</v>
      </c>
      <c r="S6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245.32509012256392</v>
      </c>
    </row>
    <row r="687" spans="1:19" customFormat="1" x14ac:dyDescent="0.2">
      <c r="A687" s="1" t="s">
        <v>1</v>
      </c>
      <c r="B687" s="1" t="s">
        <v>14</v>
      </c>
      <c r="C687" s="1" t="s">
        <v>70</v>
      </c>
      <c r="D687" s="49">
        <v>7.0000000000000007E-2</v>
      </c>
      <c r="E687" s="49">
        <v>40.98</v>
      </c>
      <c r="F687" s="49">
        <v>7.47</v>
      </c>
      <c r="G687" s="49">
        <v>0.37</v>
      </c>
      <c r="H687" s="49">
        <v>54.901499999999999</v>
      </c>
      <c r="I687" s="52">
        <f>IF(Table2[[#This Row],[Order Priority]]=Introduction!$B$42,1,0)</f>
        <v>1</v>
      </c>
      <c r="J687" s="52">
        <f>IF(Table2[[#This Row],[Order Priority]]=Introduction!$B$43,1,0)</f>
        <v>0</v>
      </c>
      <c r="K687" s="52">
        <f>IF(Table2[[#This Row],[Order Priority]]=Introduction!$B$44,1,0)</f>
        <v>0</v>
      </c>
      <c r="L687" s="52">
        <f>IF(Table2[[#This Row],[Order Priority]]=Introduction!$B$45,1,0)</f>
        <v>0</v>
      </c>
      <c r="M687" s="52">
        <f>IF(Table2[[#This Row],[Ship Mode]]=Introduction!$C$42,1,0)</f>
        <v>0</v>
      </c>
      <c r="N687" s="51">
        <f>IF(Table2[[#This Row],[Ship Mode]]=Introduction!$C$44,1,0)</f>
        <v>1</v>
      </c>
      <c r="O687" s="51">
        <f>IF(Table2[[#This Row],[Customer Segment]]=Introduction!$D$45,1,0)</f>
        <v>0</v>
      </c>
      <c r="P687" s="51">
        <f>IF(Table2[[#This Row],[Customer Segment]]=Introduction!$D$42,1,0)</f>
        <v>0</v>
      </c>
      <c r="Q687" s="51">
        <f>IF(Table2[[#This Row],[Customer Segment]]=Introduction!$D$44,1,0)</f>
        <v>0</v>
      </c>
      <c r="R687" s="41">
        <v>81.900000000000006</v>
      </c>
      <c r="S6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8" spans="1:19" customFormat="1" x14ac:dyDescent="0.2">
      <c r="A688" s="1" t="s">
        <v>1</v>
      </c>
      <c r="B688" s="1" t="s">
        <v>14</v>
      </c>
      <c r="C688" s="1" t="s">
        <v>70</v>
      </c>
      <c r="D688" s="47">
        <v>7.0000000000000007E-2</v>
      </c>
      <c r="E688" s="47">
        <v>40.98</v>
      </c>
      <c r="F688" s="47">
        <v>7.47</v>
      </c>
      <c r="G688" s="47">
        <v>0.37</v>
      </c>
      <c r="H688" s="47">
        <v>54.901499999999999</v>
      </c>
      <c r="I688" s="52">
        <f>IF(Table2[[#This Row],[Order Priority]]=Introduction!$B$42,1,0)</f>
        <v>1</v>
      </c>
      <c r="J688" s="52">
        <f>IF(Table2[[#This Row],[Order Priority]]=Introduction!$B$43,1,0)</f>
        <v>0</v>
      </c>
      <c r="K688" s="52">
        <f>IF(Table2[[#This Row],[Order Priority]]=Introduction!$B$44,1,0)</f>
        <v>0</v>
      </c>
      <c r="L688" s="52">
        <f>IF(Table2[[#This Row],[Order Priority]]=Introduction!$B$45,1,0)</f>
        <v>0</v>
      </c>
      <c r="M688" s="52">
        <f>IF(Table2[[#This Row],[Ship Mode]]=Introduction!$C$42,1,0)</f>
        <v>0</v>
      </c>
      <c r="N688" s="51">
        <f>IF(Table2[[#This Row],[Ship Mode]]=Introduction!$C$44,1,0)</f>
        <v>1</v>
      </c>
      <c r="O688" s="51">
        <f>IF(Table2[[#This Row],[Customer Segment]]=Introduction!$D$45,1,0)</f>
        <v>0</v>
      </c>
      <c r="P688" s="51">
        <f>IF(Table2[[#This Row],[Customer Segment]]=Introduction!$D$42,1,0)</f>
        <v>0</v>
      </c>
      <c r="Q688" s="51">
        <f>IF(Table2[[#This Row],[Customer Segment]]=Introduction!$D$44,1,0)</f>
        <v>0</v>
      </c>
      <c r="R688" s="44">
        <v>327.61</v>
      </c>
      <c r="S6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579.34474867763697</v>
      </c>
    </row>
    <row r="689" spans="1:19" customFormat="1" x14ac:dyDescent="0.2">
      <c r="A689" s="1" t="s">
        <v>1</v>
      </c>
      <c r="B689" s="1" t="s">
        <v>14</v>
      </c>
      <c r="C689" s="1" t="s">
        <v>15</v>
      </c>
      <c r="D689" s="49">
        <v>0.1</v>
      </c>
      <c r="E689" s="49">
        <v>6.74</v>
      </c>
      <c r="F689" s="49">
        <v>1.72</v>
      </c>
      <c r="G689" s="49">
        <v>0.35</v>
      </c>
      <c r="H689" s="49">
        <v>65.41</v>
      </c>
      <c r="I689" s="52">
        <f>IF(Table2[[#This Row],[Order Priority]]=Introduction!$B$42,1,0)</f>
        <v>1</v>
      </c>
      <c r="J689" s="52">
        <f>IF(Table2[[#This Row],[Order Priority]]=Introduction!$B$43,1,0)</f>
        <v>0</v>
      </c>
      <c r="K689" s="52">
        <f>IF(Table2[[#This Row],[Order Priority]]=Introduction!$B$44,1,0)</f>
        <v>0</v>
      </c>
      <c r="L689" s="52">
        <f>IF(Table2[[#This Row],[Order Priority]]=Introduction!$B$45,1,0)</f>
        <v>0</v>
      </c>
      <c r="M689" s="52">
        <f>IF(Table2[[#This Row],[Ship Mode]]=Introduction!$C$42,1,0)</f>
        <v>0</v>
      </c>
      <c r="N689" s="51">
        <f>IF(Table2[[#This Row],[Ship Mode]]=Introduction!$C$44,1,0)</f>
        <v>1</v>
      </c>
      <c r="O689" s="51">
        <f>IF(Table2[[#This Row],[Customer Segment]]=Introduction!$D$45,1,0)</f>
        <v>0</v>
      </c>
      <c r="P689" s="51">
        <f>IF(Table2[[#This Row],[Customer Segment]]=Introduction!$D$42,1,0)</f>
        <v>1</v>
      </c>
      <c r="Q689" s="51">
        <f>IF(Table2[[#This Row],[Customer Segment]]=Introduction!$D$44,1,0)</f>
        <v>0</v>
      </c>
      <c r="R689" s="41">
        <v>98.17</v>
      </c>
      <c r="S6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258.51497114357318</v>
      </c>
    </row>
    <row r="690" spans="1:19" customFormat="1" x14ac:dyDescent="0.2">
      <c r="A690" s="1" t="s">
        <v>13</v>
      </c>
      <c r="B690" s="1" t="s">
        <v>14</v>
      </c>
      <c r="C690" s="1" t="s">
        <v>70</v>
      </c>
      <c r="D690" s="47">
        <v>0.02</v>
      </c>
      <c r="E690" s="47">
        <v>11.34</v>
      </c>
      <c r="F690" s="47">
        <v>11.25</v>
      </c>
      <c r="G690" s="47">
        <v>0.36</v>
      </c>
      <c r="H690" s="47">
        <v>-155.21</v>
      </c>
      <c r="I690" s="52">
        <f>IF(Table2[[#This Row],[Order Priority]]=Introduction!$B$42,1,0)</f>
        <v>0</v>
      </c>
      <c r="J690" s="52">
        <f>IF(Table2[[#This Row],[Order Priority]]=Introduction!$B$43,1,0)</f>
        <v>1</v>
      </c>
      <c r="K690" s="52">
        <f>IF(Table2[[#This Row],[Order Priority]]=Introduction!$B$44,1,0)</f>
        <v>0</v>
      </c>
      <c r="L690" s="52">
        <f>IF(Table2[[#This Row],[Order Priority]]=Introduction!$B$45,1,0)</f>
        <v>0</v>
      </c>
      <c r="M690" s="52">
        <f>IF(Table2[[#This Row],[Ship Mode]]=Introduction!$C$42,1,0)</f>
        <v>0</v>
      </c>
      <c r="N690" s="51">
        <f>IF(Table2[[#This Row],[Ship Mode]]=Introduction!$C$44,1,0)</f>
        <v>1</v>
      </c>
      <c r="O690" s="51">
        <f>IF(Table2[[#This Row],[Customer Segment]]=Introduction!$D$45,1,0)</f>
        <v>0</v>
      </c>
      <c r="P690" s="51">
        <f>IF(Table2[[#This Row],[Customer Segment]]=Introduction!$D$42,1,0)</f>
        <v>0</v>
      </c>
      <c r="Q690" s="51">
        <f>IF(Table2[[#This Row],[Customer Segment]]=Introduction!$D$44,1,0)</f>
        <v>0</v>
      </c>
      <c r="R690" s="44">
        <v>105.75</v>
      </c>
      <c r="S6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108.02499049119245</v>
      </c>
    </row>
    <row r="691" spans="1:19" customFormat="1" x14ac:dyDescent="0.2">
      <c r="A691" s="1" t="s">
        <v>13</v>
      </c>
      <c r="B691" s="1" t="s">
        <v>14</v>
      </c>
      <c r="C691" s="1" t="s">
        <v>15</v>
      </c>
      <c r="D691" s="49">
        <v>0.06</v>
      </c>
      <c r="E691" s="49">
        <v>19.98</v>
      </c>
      <c r="F691" s="49">
        <v>10.49</v>
      </c>
      <c r="G691" s="49">
        <v>0.49</v>
      </c>
      <c r="H691" s="49">
        <v>514.17719999999997</v>
      </c>
      <c r="I691" s="52">
        <f>IF(Table2[[#This Row],[Order Priority]]=Introduction!$B$42,1,0)</f>
        <v>0</v>
      </c>
      <c r="J691" s="52">
        <f>IF(Table2[[#This Row],[Order Priority]]=Introduction!$B$43,1,0)</f>
        <v>1</v>
      </c>
      <c r="K691" s="52">
        <f>IF(Table2[[#This Row],[Order Priority]]=Introduction!$B$44,1,0)</f>
        <v>0</v>
      </c>
      <c r="L691" s="52">
        <f>IF(Table2[[#This Row],[Order Priority]]=Introduction!$B$45,1,0)</f>
        <v>0</v>
      </c>
      <c r="M691" s="52">
        <f>IF(Table2[[#This Row],[Ship Mode]]=Introduction!$C$42,1,0)</f>
        <v>0</v>
      </c>
      <c r="N691" s="51">
        <f>IF(Table2[[#This Row],[Ship Mode]]=Introduction!$C$44,1,0)</f>
        <v>1</v>
      </c>
      <c r="O691" s="51">
        <f>IF(Table2[[#This Row],[Customer Segment]]=Introduction!$D$45,1,0)</f>
        <v>0</v>
      </c>
      <c r="P691" s="51">
        <f>IF(Table2[[#This Row],[Customer Segment]]=Introduction!$D$42,1,0)</f>
        <v>1</v>
      </c>
      <c r="Q691" s="51">
        <f>IF(Table2[[#This Row],[Customer Segment]]=Introduction!$D$44,1,0)</f>
        <v>0</v>
      </c>
      <c r="R691" s="41">
        <v>103.37</v>
      </c>
      <c r="S6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852.24404187140101</v>
      </c>
    </row>
    <row r="692" spans="1:19" customFormat="1" x14ac:dyDescent="0.2">
      <c r="A692" s="1" t="s">
        <v>13</v>
      </c>
      <c r="B692" s="1" t="s">
        <v>14</v>
      </c>
      <c r="C692" s="1" t="s">
        <v>15</v>
      </c>
      <c r="D692" s="47">
        <v>0.08</v>
      </c>
      <c r="E692" s="47">
        <v>1.76</v>
      </c>
      <c r="F692" s="47">
        <v>4.8600000000000003</v>
      </c>
      <c r="G692" s="47">
        <v>0.41</v>
      </c>
      <c r="H692" s="47">
        <v>235.65600000000001</v>
      </c>
      <c r="I692" s="52">
        <f>IF(Table2[[#This Row],[Order Priority]]=Introduction!$B$42,1,0)</f>
        <v>0</v>
      </c>
      <c r="J692" s="52">
        <f>IF(Table2[[#This Row],[Order Priority]]=Introduction!$B$43,1,0)</f>
        <v>1</v>
      </c>
      <c r="K692" s="52">
        <f>IF(Table2[[#This Row],[Order Priority]]=Introduction!$B$44,1,0)</f>
        <v>0</v>
      </c>
      <c r="L692" s="52">
        <f>IF(Table2[[#This Row],[Order Priority]]=Introduction!$B$45,1,0)</f>
        <v>0</v>
      </c>
      <c r="M692" s="52">
        <f>IF(Table2[[#This Row],[Ship Mode]]=Introduction!$C$42,1,0)</f>
        <v>0</v>
      </c>
      <c r="N692" s="51">
        <f>IF(Table2[[#This Row],[Ship Mode]]=Introduction!$C$44,1,0)</f>
        <v>1</v>
      </c>
      <c r="O692" s="51">
        <f>IF(Table2[[#This Row],[Customer Segment]]=Introduction!$D$45,1,0)</f>
        <v>0</v>
      </c>
      <c r="P692" s="51">
        <f>IF(Table2[[#This Row],[Customer Segment]]=Introduction!$D$42,1,0)</f>
        <v>1</v>
      </c>
      <c r="Q692" s="51">
        <f>IF(Table2[[#This Row],[Customer Segment]]=Introduction!$D$44,1,0)</f>
        <v>0</v>
      </c>
      <c r="R692" s="44">
        <v>40.22</v>
      </c>
      <c r="S6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274.62370933775134</v>
      </c>
    </row>
    <row r="693" spans="1:19" customFormat="1" x14ac:dyDescent="0.2">
      <c r="A693" s="1" t="s">
        <v>13</v>
      </c>
      <c r="B693" s="1" t="s">
        <v>14</v>
      </c>
      <c r="C693" s="1" t="s">
        <v>47</v>
      </c>
      <c r="D693" s="49">
        <v>0.08</v>
      </c>
      <c r="E693" s="49">
        <v>22.23</v>
      </c>
      <c r="F693" s="49">
        <v>3.63</v>
      </c>
      <c r="G693" s="49">
        <v>0.52</v>
      </c>
      <c r="H693" s="49">
        <v>-29.61</v>
      </c>
      <c r="I693" s="52">
        <f>IF(Table2[[#This Row],[Order Priority]]=Introduction!$B$42,1,0)</f>
        <v>0</v>
      </c>
      <c r="J693" s="52">
        <f>IF(Table2[[#This Row],[Order Priority]]=Introduction!$B$43,1,0)</f>
        <v>1</v>
      </c>
      <c r="K693" s="52">
        <f>IF(Table2[[#This Row],[Order Priority]]=Introduction!$B$44,1,0)</f>
        <v>0</v>
      </c>
      <c r="L693" s="52">
        <f>IF(Table2[[#This Row],[Order Priority]]=Introduction!$B$45,1,0)</f>
        <v>0</v>
      </c>
      <c r="M693" s="52">
        <f>IF(Table2[[#This Row],[Ship Mode]]=Introduction!$C$42,1,0)</f>
        <v>0</v>
      </c>
      <c r="N693" s="51">
        <f>IF(Table2[[#This Row],[Ship Mode]]=Introduction!$C$44,1,0)</f>
        <v>1</v>
      </c>
      <c r="O693" s="51">
        <f>IF(Table2[[#This Row],[Customer Segment]]=Introduction!$D$45,1,0)</f>
        <v>0</v>
      </c>
      <c r="P693" s="51">
        <f>IF(Table2[[#This Row],[Customer Segment]]=Introduction!$D$42,1,0)</f>
        <v>0</v>
      </c>
      <c r="Q693" s="51">
        <f>IF(Table2[[#This Row],[Customer Segment]]=Introduction!$D$44,1,0)</f>
        <v>1</v>
      </c>
      <c r="R693" s="41">
        <v>210.33</v>
      </c>
      <c r="S6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183.9292948337677</v>
      </c>
    </row>
    <row r="694" spans="1:19" customFormat="1" x14ac:dyDescent="0.2">
      <c r="A694" s="1" t="s">
        <v>23</v>
      </c>
      <c r="B694" s="1" t="s">
        <v>2</v>
      </c>
      <c r="C694" s="1" t="s">
        <v>47</v>
      </c>
      <c r="D694" s="47">
        <v>0.09</v>
      </c>
      <c r="E694" s="47">
        <v>90.97</v>
      </c>
      <c r="F694" s="47">
        <v>14</v>
      </c>
      <c r="G694" s="47">
        <v>0.36</v>
      </c>
      <c r="H694" s="47">
        <v>35.29</v>
      </c>
      <c r="I694" s="52">
        <f>IF(Table2[[#This Row],[Order Priority]]=Introduction!$B$42,1,0)</f>
        <v>0</v>
      </c>
      <c r="J694" s="52">
        <f>IF(Table2[[#This Row],[Order Priority]]=Introduction!$B$43,1,0)</f>
        <v>0</v>
      </c>
      <c r="K694" s="52">
        <f>IF(Table2[[#This Row],[Order Priority]]=Introduction!$B$44,1,0)</f>
        <v>1</v>
      </c>
      <c r="L694" s="52">
        <f>IF(Table2[[#This Row],[Order Priority]]=Introduction!$B$45,1,0)</f>
        <v>0</v>
      </c>
      <c r="M694" s="52">
        <f>IF(Table2[[#This Row],[Ship Mode]]=Introduction!$C$42,1,0)</f>
        <v>1</v>
      </c>
      <c r="N694" s="51">
        <f>IF(Table2[[#This Row],[Ship Mode]]=Introduction!$C$44,1,0)</f>
        <v>0</v>
      </c>
      <c r="O694" s="51">
        <f>IF(Table2[[#This Row],[Customer Segment]]=Introduction!$D$45,1,0)</f>
        <v>0</v>
      </c>
      <c r="P694" s="51">
        <f>IF(Table2[[#This Row],[Customer Segment]]=Introduction!$D$42,1,0)</f>
        <v>0</v>
      </c>
      <c r="Q694" s="51">
        <f>IF(Table2[[#This Row],[Customer Segment]]=Introduction!$D$44,1,0)</f>
        <v>1</v>
      </c>
      <c r="R694" s="44">
        <v>260</v>
      </c>
      <c r="S6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891.47442912621125</v>
      </c>
    </row>
    <row r="695" spans="1:19" customFormat="1" x14ac:dyDescent="0.2">
      <c r="A695" s="1" t="s">
        <v>92</v>
      </c>
      <c r="B695" s="1" t="s">
        <v>63</v>
      </c>
      <c r="C695" s="1" t="s">
        <v>70</v>
      </c>
      <c r="D695" s="49">
        <v>0.06</v>
      </c>
      <c r="E695" s="49">
        <v>3499.99</v>
      </c>
      <c r="F695" s="49">
        <v>24.49</v>
      </c>
      <c r="G695" s="49">
        <v>0.37</v>
      </c>
      <c r="H695" s="49">
        <v>-68.432000000000002</v>
      </c>
      <c r="I695" s="52">
        <f>IF(Table2[[#This Row],[Order Priority]]=Introduction!$B$42,1,0)</f>
        <v>0</v>
      </c>
      <c r="J695" s="52">
        <f>IF(Table2[[#This Row],[Order Priority]]=Introduction!$B$43,1,0)</f>
        <v>0</v>
      </c>
      <c r="K695" s="52">
        <f>IF(Table2[[#This Row],[Order Priority]]=Introduction!$B$44,1,0)</f>
        <v>0</v>
      </c>
      <c r="L695" s="52">
        <f>IF(Table2[[#This Row],[Order Priority]]=Introduction!$B$45,1,0)</f>
        <v>1</v>
      </c>
      <c r="M695" s="52">
        <f>IF(Table2[[#This Row],[Ship Mode]]=Introduction!$C$42,1,0)</f>
        <v>0</v>
      </c>
      <c r="N695" s="51">
        <f>IF(Table2[[#This Row],[Ship Mode]]=Introduction!$C$44,1,0)</f>
        <v>0</v>
      </c>
      <c r="O695" s="51">
        <f>IF(Table2[[#This Row],[Customer Segment]]=Introduction!$D$45,1,0)</f>
        <v>0</v>
      </c>
      <c r="P695" s="51">
        <f>IF(Table2[[#This Row],[Customer Segment]]=Introduction!$D$42,1,0)</f>
        <v>0</v>
      </c>
      <c r="Q695" s="51">
        <f>IF(Table2[[#This Row],[Customer Segment]]=Introduction!$D$44,1,0)</f>
        <v>0</v>
      </c>
      <c r="R695" s="41">
        <v>3550.28</v>
      </c>
      <c r="S6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11408.29985301928</v>
      </c>
    </row>
    <row r="696" spans="1:19" customFormat="1" x14ac:dyDescent="0.2">
      <c r="A696" s="1" t="s">
        <v>46</v>
      </c>
      <c r="B696" s="1" t="s">
        <v>14</v>
      </c>
      <c r="C696" s="1" t="s">
        <v>47</v>
      </c>
      <c r="D696" s="47">
        <v>0.09</v>
      </c>
      <c r="E696" s="47">
        <v>5.78</v>
      </c>
      <c r="F696" s="47">
        <v>5.67</v>
      </c>
      <c r="G696" s="47">
        <v>0.36</v>
      </c>
      <c r="H696" s="47">
        <v>-7.96</v>
      </c>
      <c r="I696" s="52">
        <f>IF(Table2[[#This Row],[Order Priority]]=Introduction!$B$42,1,0)</f>
        <v>0</v>
      </c>
      <c r="J696" s="52">
        <f>IF(Table2[[#This Row],[Order Priority]]=Introduction!$B$43,1,0)</f>
        <v>0</v>
      </c>
      <c r="K696" s="52">
        <f>IF(Table2[[#This Row],[Order Priority]]=Introduction!$B$44,1,0)</f>
        <v>0</v>
      </c>
      <c r="L696" s="52">
        <f>IF(Table2[[#This Row],[Order Priority]]=Introduction!$B$45,1,0)</f>
        <v>0</v>
      </c>
      <c r="M696" s="52">
        <f>IF(Table2[[#This Row],[Ship Mode]]=Introduction!$C$42,1,0)</f>
        <v>0</v>
      </c>
      <c r="N696" s="51">
        <f>IF(Table2[[#This Row],[Ship Mode]]=Introduction!$C$44,1,0)</f>
        <v>1</v>
      </c>
      <c r="O696" s="51">
        <f>IF(Table2[[#This Row],[Customer Segment]]=Introduction!$D$45,1,0)</f>
        <v>0</v>
      </c>
      <c r="P696" s="51">
        <f>IF(Table2[[#This Row],[Customer Segment]]=Introduction!$D$42,1,0)</f>
        <v>0</v>
      </c>
      <c r="Q696" s="51">
        <f>IF(Table2[[#This Row],[Customer Segment]]=Introduction!$D$44,1,0)</f>
        <v>1</v>
      </c>
      <c r="R696" s="44">
        <v>11.35</v>
      </c>
      <c r="S6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274.86284292718904</v>
      </c>
    </row>
    <row r="697" spans="1:19" customFormat="1" x14ac:dyDescent="0.2">
      <c r="A697" s="1" t="s">
        <v>46</v>
      </c>
      <c r="B697" s="1" t="s">
        <v>2</v>
      </c>
      <c r="C697" s="1" t="s">
        <v>47</v>
      </c>
      <c r="D697" s="49">
        <v>0.05</v>
      </c>
      <c r="E697" s="49">
        <v>535.64</v>
      </c>
      <c r="F697" s="49">
        <v>14.7</v>
      </c>
      <c r="G697" s="49">
        <v>0.59</v>
      </c>
      <c r="H697" s="49">
        <v>4407.4399999999996</v>
      </c>
      <c r="I697" s="52">
        <f>IF(Table2[[#This Row],[Order Priority]]=Introduction!$B$42,1,0)</f>
        <v>0</v>
      </c>
      <c r="J697" s="52">
        <f>IF(Table2[[#This Row],[Order Priority]]=Introduction!$B$43,1,0)</f>
        <v>0</v>
      </c>
      <c r="K697" s="52">
        <f>IF(Table2[[#This Row],[Order Priority]]=Introduction!$B$44,1,0)</f>
        <v>0</v>
      </c>
      <c r="L697" s="52">
        <f>IF(Table2[[#This Row],[Order Priority]]=Introduction!$B$45,1,0)</f>
        <v>0</v>
      </c>
      <c r="M697" s="52">
        <f>IF(Table2[[#This Row],[Ship Mode]]=Introduction!$C$42,1,0)</f>
        <v>1</v>
      </c>
      <c r="N697" s="51">
        <f>IF(Table2[[#This Row],[Ship Mode]]=Introduction!$C$44,1,0)</f>
        <v>0</v>
      </c>
      <c r="O697" s="51">
        <f>IF(Table2[[#This Row],[Customer Segment]]=Introduction!$D$45,1,0)</f>
        <v>0</v>
      </c>
      <c r="P697" s="51">
        <f>IF(Table2[[#This Row],[Customer Segment]]=Introduction!$D$42,1,0)</f>
        <v>0</v>
      </c>
      <c r="Q697" s="51">
        <f>IF(Table2[[#This Row],[Customer Segment]]=Introduction!$D$44,1,0)</f>
        <v>1</v>
      </c>
      <c r="R697" s="41">
        <v>7029.1</v>
      </c>
      <c r="S6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7120.1119589645805</v>
      </c>
    </row>
    <row r="698" spans="1:19" customFormat="1" x14ac:dyDescent="0.2">
      <c r="A698" s="1" t="s">
        <v>13</v>
      </c>
      <c r="B698" s="1" t="s">
        <v>2</v>
      </c>
      <c r="C698" s="1" t="s">
        <v>3</v>
      </c>
      <c r="D698" s="47">
        <v>0.08</v>
      </c>
      <c r="E698" s="47">
        <v>170.98</v>
      </c>
      <c r="F698" s="47">
        <v>35.89</v>
      </c>
      <c r="G698" s="47">
        <v>0.66</v>
      </c>
      <c r="H698" s="47">
        <v>-119.812</v>
      </c>
      <c r="I698" s="52">
        <f>IF(Table2[[#This Row],[Order Priority]]=Introduction!$B$42,1,0)</f>
        <v>0</v>
      </c>
      <c r="J698" s="52">
        <f>IF(Table2[[#This Row],[Order Priority]]=Introduction!$B$43,1,0)</f>
        <v>1</v>
      </c>
      <c r="K698" s="52">
        <f>IF(Table2[[#This Row],[Order Priority]]=Introduction!$B$44,1,0)</f>
        <v>0</v>
      </c>
      <c r="L698" s="52">
        <f>IF(Table2[[#This Row],[Order Priority]]=Introduction!$B$45,1,0)</f>
        <v>0</v>
      </c>
      <c r="M698" s="52">
        <f>IF(Table2[[#This Row],[Ship Mode]]=Introduction!$C$42,1,0)</f>
        <v>1</v>
      </c>
      <c r="N698" s="51">
        <f>IF(Table2[[#This Row],[Ship Mode]]=Introduction!$C$44,1,0)</f>
        <v>0</v>
      </c>
      <c r="O698" s="51">
        <f>IF(Table2[[#This Row],[Customer Segment]]=Introduction!$D$45,1,0)</f>
        <v>1</v>
      </c>
      <c r="P698" s="51">
        <f>IF(Table2[[#This Row],[Customer Segment]]=Introduction!$D$42,1,0)</f>
        <v>0</v>
      </c>
      <c r="Q698" s="51">
        <f>IF(Table2[[#This Row],[Customer Segment]]=Introduction!$D$44,1,0)</f>
        <v>0</v>
      </c>
      <c r="R698" s="44">
        <v>199.48</v>
      </c>
      <c r="S6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1722.5876845233422</v>
      </c>
    </row>
    <row r="699" spans="1:19" customFormat="1" x14ac:dyDescent="0.2">
      <c r="A699" s="1" t="s">
        <v>46</v>
      </c>
      <c r="B699" s="1" t="s">
        <v>14</v>
      </c>
      <c r="C699" s="1" t="s">
        <v>3</v>
      </c>
      <c r="D699" s="49">
        <v>0</v>
      </c>
      <c r="E699" s="49">
        <v>3.69</v>
      </c>
      <c r="F699" s="49">
        <v>0.5</v>
      </c>
      <c r="G699" s="49">
        <v>0.38</v>
      </c>
      <c r="H699" s="49">
        <v>-37.5291</v>
      </c>
      <c r="I699" s="52">
        <f>IF(Table2[[#This Row],[Order Priority]]=Introduction!$B$42,1,0)</f>
        <v>0</v>
      </c>
      <c r="J699" s="52">
        <f>IF(Table2[[#This Row],[Order Priority]]=Introduction!$B$43,1,0)</f>
        <v>0</v>
      </c>
      <c r="K699" s="52">
        <f>IF(Table2[[#This Row],[Order Priority]]=Introduction!$B$44,1,0)</f>
        <v>0</v>
      </c>
      <c r="L699" s="52">
        <f>IF(Table2[[#This Row],[Order Priority]]=Introduction!$B$45,1,0)</f>
        <v>0</v>
      </c>
      <c r="M699" s="52">
        <f>IF(Table2[[#This Row],[Ship Mode]]=Introduction!$C$42,1,0)</f>
        <v>0</v>
      </c>
      <c r="N699" s="51">
        <f>IF(Table2[[#This Row],[Ship Mode]]=Introduction!$C$44,1,0)</f>
        <v>1</v>
      </c>
      <c r="O699" s="51">
        <f>IF(Table2[[#This Row],[Customer Segment]]=Introduction!$D$45,1,0)</f>
        <v>1</v>
      </c>
      <c r="P699" s="51">
        <f>IF(Table2[[#This Row],[Customer Segment]]=Introduction!$D$42,1,0)</f>
        <v>0</v>
      </c>
      <c r="Q699" s="51">
        <f>IF(Table2[[#This Row],[Customer Segment]]=Introduction!$D$44,1,0)</f>
        <v>0</v>
      </c>
      <c r="R699" s="41">
        <v>4</v>
      </c>
      <c r="S6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131.76303868784791</v>
      </c>
    </row>
    <row r="700" spans="1:19" customFormat="1" x14ac:dyDescent="0.2">
      <c r="A700" s="1" t="s">
        <v>46</v>
      </c>
      <c r="B700" s="1" t="s">
        <v>63</v>
      </c>
      <c r="C700" s="1" t="s">
        <v>3</v>
      </c>
      <c r="D700" s="47">
        <v>0.02</v>
      </c>
      <c r="E700" s="47">
        <v>175.99</v>
      </c>
      <c r="F700" s="47">
        <v>4.99</v>
      </c>
      <c r="G700" s="47">
        <v>0.59</v>
      </c>
      <c r="H700" s="47">
        <v>101.49</v>
      </c>
      <c r="I700" s="52">
        <f>IF(Table2[[#This Row],[Order Priority]]=Introduction!$B$42,1,0)</f>
        <v>0</v>
      </c>
      <c r="J700" s="52">
        <f>IF(Table2[[#This Row],[Order Priority]]=Introduction!$B$43,1,0)</f>
        <v>0</v>
      </c>
      <c r="K700" s="52">
        <f>IF(Table2[[#This Row],[Order Priority]]=Introduction!$B$44,1,0)</f>
        <v>0</v>
      </c>
      <c r="L700" s="52">
        <f>IF(Table2[[#This Row],[Order Priority]]=Introduction!$B$45,1,0)</f>
        <v>0</v>
      </c>
      <c r="M700" s="52">
        <f>IF(Table2[[#This Row],[Ship Mode]]=Introduction!$C$42,1,0)</f>
        <v>0</v>
      </c>
      <c r="N700" s="51">
        <f>IF(Table2[[#This Row],[Ship Mode]]=Introduction!$C$44,1,0)</f>
        <v>0</v>
      </c>
      <c r="O700" s="51">
        <f>IF(Table2[[#This Row],[Customer Segment]]=Introduction!$D$45,1,0)</f>
        <v>1</v>
      </c>
      <c r="P700" s="51">
        <f>IF(Table2[[#This Row],[Customer Segment]]=Introduction!$D$42,1,0)</f>
        <v>0</v>
      </c>
      <c r="Q700" s="51">
        <f>IF(Table2[[#This Row],[Customer Segment]]=Introduction!$D$44,1,0)</f>
        <v>0</v>
      </c>
      <c r="R700" s="44">
        <v>589.79999999999995</v>
      </c>
      <c r="S7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1017.1849356240723</v>
      </c>
    </row>
    <row r="701" spans="1:19" customFormat="1" x14ac:dyDescent="0.2">
      <c r="A701" s="1" t="s">
        <v>46</v>
      </c>
      <c r="B701" s="1" t="s">
        <v>63</v>
      </c>
      <c r="C701" s="1" t="s">
        <v>15</v>
      </c>
      <c r="D701" s="49">
        <v>0</v>
      </c>
      <c r="E701" s="49">
        <v>8.33</v>
      </c>
      <c r="F701" s="49">
        <v>1.99</v>
      </c>
      <c r="G701" s="49">
        <v>0.52</v>
      </c>
      <c r="H701" s="49">
        <v>74.181899999999999</v>
      </c>
      <c r="I701" s="52">
        <f>IF(Table2[[#This Row],[Order Priority]]=Introduction!$B$42,1,0)</f>
        <v>0</v>
      </c>
      <c r="J701" s="52">
        <f>IF(Table2[[#This Row],[Order Priority]]=Introduction!$B$43,1,0)</f>
        <v>0</v>
      </c>
      <c r="K701" s="52">
        <f>IF(Table2[[#This Row],[Order Priority]]=Introduction!$B$44,1,0)</f>
        <v>0</v>
      </c>
      <c r="L701" s="52">
        <f>IF(Table2[[#This Row],[Order Priority]]=Introduction!$B$45,1,0)</f>
        <v>0</v>
      </c>
      <c r="M701" s="52">
        <f>IF(Table2[[#This Row],[Ship Mode]]=Introduction!$C$42,1,0)</f>
        <v>0</v>
      </c>
      <c r="N701" s="51">
        <f>IF(Table2[[#This Row],[Ship Mode]]=Introduction!$C$44,1,0)</f>
        <v>0</v>
      </c>
      <c r="O701" s="51">
        <f>IF(Table2[[#This Row],[Customer Segment]]=Introduction!$D$45,1,0)</f>
        <v>0</v>
      </c>
      <c r="P701" s="51">
        <f>IF(Table2[[#This Row],[Customer Segment]]=Introduction!$D$42,1,0)</f>
        <v>1</v>
      </c>
      <c r="Q701" s="51">
        <f>IF(Table2[[#This Row],[Customer Segment]]=Introduction!$D$44,1,0)</f>
        <v>0</v>
      </c>
      <c r="R701" s="41">
        <v>107.51</v>
      </c>
      <c r="S7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316.12924581297483</v>
      </c>
    </row>
    <row r="702" spans="1:19" customFormat="1" x14ac:dyDescent="0.2">
      <c r="A702" s="1" t="s">
        <v>46</v>
      </c>
      <c r="B702" s="1" t="s">
        <v>63</v>
      </c>
      <c r="C702" s="1" t="s">
        <v>15</v>
      </c>
      <c r="D702" s="47">
        <v>0</v>
      </c>
      <c r="E702" s="47">
        <v>8.33</v>
      </c>
      <c r="F702" s="47">
        <v>1.99</v>
      </c>
      <c r="G702" s="47">
        <v>0.52</v>
      </c>
      <c r="H702" s="47">
        <v>82.31</v>
      </c>
      <c r="I702" s="52">
        <f>IF(Table2[[#This Row],[Order Priority]]=Introduction!$B$42,1,0)</f>
        <v>0</v>
      </c>
      <c r="J702" s="52">
        <f>IF(Table2[[#This Row],[Order Priority]]=Introduction!$B$43,1,0)</f>
        <v>0</v>
      </c>
      <c r="K702" s="52">
        <f>IF(Table2[[#This Row],[Order Priority]]=Introduction!$B$44,1,0)</f>
        <v>0</v>
      </c>
      <c r="L702" s="52">
        <f>IF(Table2[[#This Row],[Order Priority]]=Introduction!$B$45,1,0)</f>
        <v>0</v>
      </c>
      <c r="M702" s="52">
        <f>IF(Table2[[#This Row],[Ship Mode]]=Introduction!$C$42,1,0)</f>
        <v>0</v>
      </c>
      <c r="N702" s="51">
        <f>IF(Table2[[#This Row],[Ship Mode]]=Introduction!$C$44,1,0)</f>
        <v>0</v>
      </c>
      <c r="O702" s="51">
        <f>IF(Table2[[#This Row],[Customer Segment]]=Introduction!$D$45,1,0)</f>
        <v>0</v>
      </c>
      <c r="P702" s="51">
        <f>IF(Table2[[#This Row],[Customer Segment]]=Introduction!$D$42,1,0)</f>
        <v>1</v>
      </c>
      <c r="Q702" s="51">
        <f>IF(Table2[[#This Row],[Customer Segment]]=Introduction!$D$44,1,0)</f>
        <v>0</v>
      </c>
      <c r="R702" s="44">
        <v>421.08</v>
      </c>
      <c r="S7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324.45262928707092</v>
      </c>
    </row>
    <row r="703" spans="1:19" customFormat="1" x14ac:dyDescent="0.2">
      <c r="A703" s="1" t="s">
        <v>46</v>
      </c>
      <c r="B703" s="1" t="s">
        <v>2</v>
      </c>
      <c r="C703" s="1" t="s">
        <v>15</v>
      </c>
      <c r="D703" s="49">
        <v>0.06</v>
      </c>
      <c r="E703" s="49">
        <v>355.98</v>
      </c>
      <c r="F703" s="49">
        <v>58.92</v>
      </c>
      <c r="G703" s="49">
        <v>0.64</v>
      </c>
      <c r="H703" s="49">
        <v>1660.92</v>
      </c>
      <c r="I703" s="52">
        <f>IF(Table2[[#This Row],[Order Priority]]=Introduction!$B$42,1,0)</f>
        <v>0</v>
      </c>
      <c r="J703" s="52">
        <f>IF(Table2[[#This Row],[Order Priority]]=Introduction!$B$43,1,0)</f>
        <v>0</v>
      </c>
      <c r="K703" s="52">
        <f>IF(Table2[[#This Row],[Order Priority]]=Introduction!$B$44,1,0)</f>
        <v>0</v>
      </c>
      <c r="L703" s="52">
        <f>IF(Table2[[#This Row],[Order Priority]]=Introduction!$B$45,1,0)</f>
        <v>0</v>
      </c>
      <c r="M703" s="52">
        <f>IF(Table2[[#This Row],[Ship Mode]]=Introduction!$C$42,1,0)</f>
        <v>1</v>
      </c>
      <c r="N703" s="51">
        <f>IF(Table2[[#This Row],[Ship Mode]]=Introduction!$C$44,1,0)</f>
        <v>0</v>
      </c>
      <c r="O703" s="51">
        <f>IF(Table2[[#This Row],[Customer Segment]]=Introduction!$D$45,1,0)</f>
        <v>0</v>
      </c>
      <c r="P703" s="51">
        <f>IF(Table2[[#This Row],[Customer Segment]]=Introduction!$D$42,1,0)</f>
        <v>1</v>
      </c>
      <c r="Q703" s="51">
        <f>IF(Table2[[#This Row],[Customer Segment]]=Introduction!$D$44,1,0)</f>
        <v>0</v>
      </c>
      <c r="R703" s="41">
        <v>5086.08</v>
      </c>
      <c r="S7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4942.4862897698422</v>
      </c>
    </row>
    <row r="704" spans="1:19" customFormat="1" x14ac:dyDescent="0.2">
      <c r="A704" s="1" t="s">
        <v>23</v>
      </c>
      <c r="B704" s="1" t="s">
        <v>14</v>
      </c>
      <c r="C704" s="1" t="s">
        <v>70</v>
      </c>
      <c r="D704" s="47">
        <v>0.08</v>
      </c>
      <c r="E704" s="47">
        <v>2.08</v>
      </c>
      <c r="F704" s="47">
        <v>5.33</v>
      </c>
      <c r="G704" s="47">
        <v>0.43</v>
      </c>
      <c r="H704" s="47">
        <v>-129.01</v>
      </c>
      <c r="I704" s="52">
        <f>IF(Table2[[#This Row],[Order Priority]]=Introduction!$B$42,1,0)</f>
        <v>0</v>
      </c>
      <c r="J704" s="52">
        <f>IF(Table2[[#This Row],[Order Priority]]=Introduction!$B$43,1,0)</f>
        <v>0</v>
      </c>
      <c r="K704" s="52">
        <f>IF(Table2[[#This Row],[Order Priority]]=Introduction!$B$44,1,0)</f>
        <v>1</v>
      </c>
      <c r="L704" s="52">
        <f>IF(Table2[[#This Row],[Order Priority]]=Introduction!$B$45,1,0)</f>
        <v>0</v>
      </c>
      <c r="M704" s="52">
        <f>IF(Table2[[#This Row],[Ship Mode]]=Introduction!$C$42,1,0)</f>
        <v>0</v>
      </c>
      <c r="N704" s="51">
        <f>IF(Table2[[#This Row],[Ship Mode]]=Introduction!$C$44,1,0)</f>
        <v>1</v>
      </c>
      <c r="O704" s="51">
        <f>IF(Table2[[#This Row],[Customer Segment]]=Introduction!$D$45,1,0)</f>
        <v>0</v>
      </c>
      <c r="P704" s="51">
        <f>IF(Table2[[#This Row],[Customer Segment]]=Introduction!$D$42,1,0)</f>
        <v>0</v>
      </c>
      <c r="Q704" s="51">
        <f>IF(Table2[[#This Row],[Customer Segment]]=Introduction!$D$44,1,0)</f>
        <v>0</v>
      </c>
      <c r="R704" s="44">
        <v>19.670000000000002</v>
      </c>
      <c r="S7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43.005657189174826</v>
      </c>
    </row>
    <row r="705" spans="1:19" customFormat="1" x14ac:dyDescent="0.2">
      <c r="A705" s="1" t="s">
        <v>46</v>
      </c>
      <c r="B705" s="1" t="s">
        <v>14</v>
      </c>
      <c r="C705" s="1" t="s">
        <v>70</v>
      </c>
      <c r="D705" s="49">
        <v>0.05</v>
      </c>
      <c r="E705" s="49">
        <v>10.98</v>
      </c>
      <c r="F705" s="49">
        <v>4.8</v>
      </c>
      <c r="G705" s="49">
        <v>0.36</v>
      </c>
      <c r="H705" s="49">
        <v>90.62</v>
      </c>
      <c r="I705" s="52">
        <f>IF(Table2[[#This Row],[Order Priority]]=Introduction!$B$42,1,0)</f>
        <v>0</v>
      </c>
      <c r="J705" s="52">
        <f>IF(Table2[[#This Row],[Order Priority]]=Introduction!$B$43,1,0)</f>
        <v>0</v>
      </c>
      <c r="K705" s="52">
        <f>IF(Table2[[#This Row],[Order Priority]]=Introduction!$B$44,1,0)</f>
        <v>0</v>
      </c>
      <c r="L705" s="52">
        <f>IF(Table2[[#This Row],[Order Priority]]=Introduction!$B$45,1,0)</f>
        <v>0</v>
      </c>
      <c r="M705" s="52">
        <f>IF(Table2[[#This Row],[Ship Mode]]=Introduction!$C$42,1,0)</f>
        <v>0</v>
      </c>
      <c r="N705" s="51">
        <f>IF(Table2[[#This Row],[Ship Mode]]=Introduction!$C$44,1,0)</f>
        <v>1</v>
      </c>
      <c r="O705" s="51">
        <f>IF(Table2[[#This Row],[Customer Segment]]=Introduction!$D$45,1,0)</f>
        <v>0</v>
      </c>
      <c r="P705" s="51">
        <f>IF(Table2[[#This Row],[Customer Segment]]=Introduction!$D$42,1,0)</f>
        <v>0</v>
      </c>
      <c r="Q705" s="51">
        <f>IF(Table2[[#This Row],[Customer Segment]]=Introduction!$D$44,1,0)</f>
        <v>0</v>
      </c>
      <c r="R705" s="41">
        <v>243.11</v>
      </c>
      <c r="S7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364.05202079708511</v>
      </c>
    </row>
    <row r="706" spans="1:19" customFormat="1" x14ac:dyDescent="0.2">
      <c r="A706" s="1" t="s">
        <v>1</v>
      </c>
      <c r="B706" s="1" t="s">
        <v>2</v>
      </c>
      <c r="C706" s="1" t="s">
        <v>15</v>
      </c>
      <c r="D706" s="47">
        <v>0.02</v>
      </c>
      <c r="E706" s="47">
        <v>280.98</v>
      </c>
      <c r="F706" s="47">
        <v>57</v>
      </c>
      <c r="G706" s="47">
        <v>0.78</v>
      </c>
      <c r="H706" s="47">
        <v>1141.7940000000001</v>
      </c>
      <c r="I706" s="52">
        <f>IF(Table2[[#This Row],[Order Priority]]=Introduction!$B$42,1,0)</f>
        <v>1</v>
      </c>
      <c r="J706" s="52">
        <f>IF(Table2[[#This Row],[Order Priority]]=Introduction!$B$43,1,0)</f>
        <v>0</v>
      </c>
      <c r="K706" s="52">
        <f>IF(Table2[[#This Row],[Order Priority]]=Introduction!$B$44,1,0)</f>
        <v>0</v>
      </c>
      <c r="L706" s="52">
        <f>IF(Table2[[#This Row],[Order Priority]]=Introduction!$B$45,1,0)</f>
        <v>0</v>
      </c>
      <c r="M706" s="52">
        <f>IF(Table2[[#This Row],[Ship Mode]]=Introduction!$C$42,1,0)</f>
        <v>1</v>
      </c>
      <c r="N706" s="51">
        <f>IF(Table2[[#This Row],[Ship Mode]]=Introduction!$C$44,1,0)</f>
        <v>0</v>
      </c>
      <c r="O706" s="51">
        <f>IF(Table2[[#This Row],[Customer Segment]]=Introduction!$D$45,1,0)</f>
        <v>0</v>
      </c>
      <c r="P706" s="51">
        <f>IF(Table2[[#This Row],[Customer Segment]]=Introduction!$D$42,1,0)</f>
        <v>1</v>
      </c>
      <c r="Q706" s="51">
        <f>IF(Table2[[#This Row],[Customer Segment]]=Introduction!$D$44,1,0)</f>
        <v>0</v>
      </c>
      <c r="R706" s="44">
        <v>1128.74</v>
      </c>
      <c r="S7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4354.6135082589117</v>
      </c>
    </row>
    <row r="707" spans="1:19" customFormat="1" x14ac:dyDescent="0.2">
      <c r="A707" s="1" t="s">
        <v>1</v>
      </c>
      <c r="B707" s="1" t="s">
        <v>14</v>
      </c>
      <c r="C707" s="1" t="s">
        <v>70</v>
      </c>
      <c r="D707" s="49">
        <v>0.08</v>
      </c>
      <c r="E707" s="49">
        <v>5.4</v>
      </c>
      <c r="F707" s="49">
        <v>7.78</v>
      </c>
      <c r="G707" s="49">
        <v>0.37</v>
      </c>
      <c r="H707" s="49">
        <v>-44.067999999999998</v>
      </c>
      <c r="I707" s="52">
        <f>IF(Table2[[#This Row],[Order Priority]]=Introduction!$B$42,1,0)</f>
        <v>1</v>
      </c>
      <c r="J707" s="52">
        <f>IF(Table2[[#This Row],[Order Priority]]=Introduction!$B$43,1,0)</f>
        <v>0</v>
      </c>
      <c r="K707" s="52">
        <f>IF(Table2[[#This Row],[Order Priority]]=Introduction!$B$44,1,0)</f>
        <v>0</v>
      </c>
      <c r="L707" s="52">
        <f>IF(Table2[[#This Row],[Order Priority]]=Introduction!$B$45,1,0)</f>
        <v>0</v>
      </c>
      <c r="M707" s="52">
        <f>IF(Table2[[#This Row],[Ship Mode]]=Introduction!$C$42,1,0)</f>
        <v>0</v>
      </c>
      <c r="N707" s="51">
        <f>IF(Table2[[#This Row],[Ship Mode]]=Introduction!$C$44,1,0)</f>
        <v>1</v>
      </c>
      <c r="O707" s="51">
        <f>IF(Table2[[#This Row],[Customer Segment]]=Introduction!$D$45,1,0)</f>
        <v>0</v>
      </c>
      <c r="P707" s="51">
        <f>IF(Table2[[#This Row],[Customer Segment]]=Introduction!$D$42,1,0)</f>
        <v>0</v>
      </c>
      <c r="Q707" s="51">
        <f>IF(Table2[[#This Row],[Customer Segment]]=Introduction!$D$44,1,0)</f>
        <v>0</v>
      </c>
      <c r="R707" s="41">
        <v>25.35</v>
      </c>
      <c r="S7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368.47885503462538</v>
      </c>
    </row>
    <row r="708" spans="1:19" customFormat="1" x14ac:dyDescent="0.2">
      <c r="A708" s="1" t="s">
        <v>1</v>
      </c>
      <c r="B708" s="1" t="s">
        <v>63</v>
      </c>
      <c r="C708" s="1" t="s">
        <v>70</v>
      </c>
      <c r="D708" s="47">
        <v>0.09</v>
      </c>
      <c r="E708" s="47">
        <v>8.4600000000000009</v>
      </c>
      <c r="F708" s="47">
        <v>8.99</v>
      </c>
      <c r="G708" s="47">
        <v>0.79</v>
      </c>
      <c r="H708" s="47">
        <v>-100.51</v>
      </c>
      <c r="I708" s="52">
        <f>IF(Table2[[#This Row],[Order Priority]]=Introduction!$B$42,1,0)</f>
        <v>1</v>
      </c>
      <c r="J708" s="52">
        <f>IF(Table2[[#This Row],[Order Priority]]=Introduction!$B$43,1,0)</f>
        <v>0</v>
      </c>
      <c r="K708" s="52">
        <f>IF(Table2[[#This Row],[Order Priority]]=Introduction!$B$44,1,0)</f>
        <v>0</v>
      </c>
      <c r="L708" s="52">
        <f>IF(Table2[[#This Row],[Order Priority]]=Introduction!$B$45,1,0)</f>
        <v>0</v>
      </c>
      <c r="M708" s="52">
        <f>IF(Table2[[#This Row],[Ship Mode]]=Introduction!$C$42,1,0)</f>
        <v>0</v>
      </c>
      <c r="N708" s="51">
        <f>IF(Table2[[#This Row],[Ship Mode]]=Introduction!$C$44,1,0)</f>
        <v>0</v>
      </c>
      <c r="O708" s="51">
        <f>IF(Table2[[#This Row],[Customer Segment]]=Introduction!$D$45,1,0)</f>
        <v>0</v>
      </c>
      <c r="P708" s="51">
        <f>IF(Table2[[#This Row],[Customer Segment]]=Introduction!$D$42,1,0)</f>
        <v>0</v>
      </c>
      <c r="Q708" s="51">
        <f>IF(Table2[[#This Row],[Customer Segment]]=Introduction!$D$44,1,0)</f>
        <v>0</v>
      </c>
      <c r="R708" s="44">
        <v>45.03</v>
      </c>
      <c r="S7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613.98486817710295</v>
      </c>
    </row>
    <row r="709" spans="1:19" customFormat="1" x14ac:dyDescent="0.2">
      <c r="A709" s="1" t="s">
        <v>1</v>
      </c>
      <c r="B709" s="1" t="s">
        <v>14</v>
      </c>
      <c r="C709" s="1" t="s">
        <v>70</v>
      </c>
      <c r="D709" s="49">
        <v>0.21</v>
      </c>
      <c r="E709" s="49">
        <v>14.98</v>
      </c>
      <c r="F709" s="49">
        <v>8.99</v>
      </c>
      <c r="G709" s="49">
        <v>0.39</v>
      </c>
      <c r="H709" s="49">
        <v>-17.75</v>
      </c>
      <c r="I709" s="52">
        <f>IF(Table2[[#This Row],[Order Priority]]=Introduction!$B$42,1,0)</f>
        <v>1</v>
      </c>
      <c r="J709" s="52">
        <f>IF(Table2[[#This Row],[Order Priority]]=Introduction!$B$43,1,0)</f>
        <v>0</v>
      </c>
      <c r="K709" s="52">
        <f>IF(Table2[[#This Row],[Order Priority]]=Introduction!$B$44,1,0)</f>
        <v>0</v>
      </c>
      <c r="L709" s="52">
        <f>IF(Table2[[#This Row],[Order Priority]]=Introduction!$B$45,1,0)</f>
        <v>0</v>
      </c>
      <c r="M709" s="52">
        <f>IF(Table2[[#This Row],[Ship Mode]]=Introduction!$C$42,1,0)</f>
        <v>0</v>
      </c>
      <c r="N709" s="51">
        <f>IF(Table2[[#This Row],[Ship Mode]]=Introduction!$C$44,1,0)</f>
        <v>1</v>
      </c>
      <c r="O709" s="51">
        <f>IF(Table2[[#This Row],[Customer Segment]]=Introduction!$D$45,1,0)</f>
        <v>0</v>
      </c>
      <c r="P709" s="51">
        <f>IF(Table2[[#This Row],[Customer Segment]]=Introduction!$D$42,1,0)</f>
        <v>0</v>
      </c>
      <c r="Q709" s="51">
        <f>IF(Table2[[#This Row],[Customer Segment]]=Introduction!$D$44,1,0)</f>
        <v>0</v>
      </c>
      <c r="R709" s="41">
        <v>153.87</v>
      </c>
      <c r="S7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389.60321306253087</v>
      </c>
    </row>
    <row r="710" spans="1:19" customFormat="1" x14ac:dyDescent="0.2">
      <c r="A710" s="1" t="s">
        <v>1</v>
      </c>
      <c r="B710" s="1" t="s">
        <v>14</v>
      </c>
      <c r="C710" s="1" t="s">
        <v>70</v>
      </c>
      <c r="D710" s="47">
        <v>0.04</v>
      </c>
      <c r="E710" s="47">
        <v>155.99</v>
      </c>
      <c r="F710" s="47">
        <v>8.08</v>
      </c>
      <c r="G710" s="47">
        <v>0.6</v>
      </c>
      <c r="H710" s="47">
        <v>1374.9480000000001</v>
      </c>
      <c r="I710" s="52">
        <f>IF(Table2[[#This Row],[Order Priority]]=Introduction!$B$42,1,0)</f>
        <v>1</v>
      </c>
      <c r="J710" s="52">
        <f>IF(Table2[[#This Row],[Order Priority]]=Introduction!$B$43,1,0)</f>
        <v>0</v>
      </c>
      <c r="K710" s="52">
        <f>IF(Table2[[#This Row],[Order Priority]]=Introduction!$B$44,1,0)</f>
        <v>0</v>
      </c>
      <c r="L710" s="52">
        <f>IF(Table2[[#This Row],[Order Priority]]=Introduction!$B$45,1,0)</f>
        <v>0</v>
      </c>
      <c r="M710" s="52">
        <f>IF(Table2[[#This Row],[Ship Mode]]=Introduction!$C$42,1,0)</f>
        <v>0</v>
      </c>
      <c r="N710" s="51">
        <f>IF(Table2[[#This Row],[Ship Mode]]=Introduction!$C$44,1,0)</f>
        <v>1</v>
      </c>
      <c r="O710" s="51">
        <f>IF(Table2[[#This Row],[Customer Segment]]=Introduction!$D$45,1,0)</f>
        <v>0</v>
      </c>
      <c r="P710" s="51">
        <f>IF(Table2[[#This Row],[Customer Segment]]=Introduction!$D$42,1,0)</f>
        <v>0</v>
      </c>
      <c r="Q710" s="51">
        <f>IF(Table2[[#This Row],[Customer Segment]]=Introduction!$D$44,1,0)</f>
        <v>0</v>
      </c>
      <c r="R710" s="44">
        <v>2800.33</v>
      </c>
      <c r="S7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2519.3103015437073</v>
      </c>
    </row>
    <row r="711" spans="1:19" customFormat="1" x14ac:dyDescent="0.2">
      <c r="A711" s="1" t="s">
        <v>23</v>
      </c>
      <c r="B711" s="1" t="s">
        <v>14</v>
      </c>
      <c r="C711" s="1" t="s">
        <v>3</v>
      </c>
      <c r="D711" s="49">
        <v>0.06</v>
      </c>
      <c r="E711" s="49">
        <v>10.14</v>
      </c>
      <c r="F711" s="49">
        <v>2.27</v>
      </c>
      <c r="G711" s="49">
        <v>0.36</v>
      </c>
      <c r="H711" s="49">
        <v>-3.88</v>
      </c>
      <c r="I711" s="52">
        <f>IF(Table2[[#This Row],[Order Priority]]=Introduction!$B$42,1,0)</f>
        <v>0</v>
      </c>
      <c r="J711" s="52">
        <f>IF(Table2[[#This Row],[Order Priority]]=Introduction!$B$43,1,0)</f>
        <v>0</v>
      </c>
      <c r="K711" s="52">
        <f>IF(Table2[[#This Row],[Order Priority]]=Introduction!$B$44,1,0)</f>
        <v>1</v>
      </c>
      <c r="L711" s="52">
        <f>IF(Table2[[#This Row],[Order Priority]]=Introduction!$B$45,1,0)</f>
        <v>0</v>
      </c>
      <c r="M711" s="52">
        <f>IF(Table2[[#This Row],[Ship Mode]]=Introduction!$C$42,1,0)</f>
        <v>0</v>
      </c>
      <c r="N711" s="51">
        <f>IF(Table2[[#This Row],[Ship Mode]]=Introduction!$C$44,1,0)</f>
        <v>1</v>
      </c>
      <c r="O711" s="51">
        <f>IF(Table2[[#This Row],[Customer Segment]]=Introduction!$D$45,1,0)</f>
        <v>1</v>
      </c>
      <c r="P711" s="51">
        <f>IF(Table2[[#This Row],[Customer Segment]]=Introduction!$D$42,1,0)</f>
        <v>0</v>
      </c>
      <c r="Q711" s="51">
        <f>IF(Table2[[#This Row],[Customer Segment]]=Introduction!$D$44,1,0)</f>
        <v>0</v>
      </c>
      <c r="R711" s="41">
        <v>12.18</v>
      </c>
      <c r="S7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57.816306756793082</v>
      </c>
    </row>
    <row r="712" spans="1:19" customFormat="1" x14ac:dyDescent="0.2">
      <c r="A712" s="1" t="s">
        <v>23</v>
      </c>
      <c r="B712" s="1" t="s">
        <v>14</v>
      </c>
      <c r="C712" s="1" t="s">
        <v>70</v>
      </c>
      <c r="D712" s="47">
        <v>0.1</v>
      </c>
      <c r="E712" s="47">
        <v>205.99</v>
      </c>
      <c r="F712" s="47">
        <v>8.99</v>
      </c>
      <c r="G712" s="47">
        <v>0.56000000000000005</v>
      </c>
      <c r="H712" s="47">
        <v>147</v>
      </c>
      <c r="I712" s="52">
        <f>IF(Table2[[#This Row],[Order Priority]]=Introduction!$B$42,1,0)</f>
        <v>0</v>
      </c>
      <c r="J712" s="52">
        <f>IF(Table2[[#This Row],[Order Priority]]=Introduction!$B$43,1,0)</f>
        <v>0</v>
      </c>
      <c r="K712" s="52">
        <f>IF(Table2[[#This Row],[Order Priority]]=Introduction!$B$44,1,0)</f>
        <v>1</v>
      </c>
      <c r="L712" s="52">
        <f>IF(Table2[[#This Row],[Order Priority]]=Introduction!$B$45,1,0)</f>
        <v>0</v>
      </c>
      <c r="M712" s="52">
        <f>IF(Table2[[#This Row],[Ship Mode]]=Introduction!$C$42,1,0)</f>
        <v>0</v>
      </c>
      <c r="N712" s="51">
        <f>IF(Table2[[#This Row],[Ship Mode]]=Introduction!$C$44,1,0)</f>
        <v>1</v>
      </c>
      <c r="O712" s="51">
        <f>IF(Table2[[#This Row],[Customer Segment]]=Introduction!$D$45,1,0)</f>
        <v>0</v>
      </c>
      <c r="P712" s="51">
        <f>IF(Table2[[#This Row],[Customer Segment]]=Introduction!$D$42,1,0)</f>
        <v>0</v>
      </c>
      <c r="Q712" s="51">
        <f>IF(Table2[[#This Row],[Customer Segment]]=Introduction!$D$44,1,0)</f>
        <v>0</v>
      </c>
      <c r="R712" s="44">
        <v>324.62</v>
      </c>
      <c r="S7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1160.5299603842809</v>
      </c>
    </row>
    <row r="713" spans="1:19" customFormat="1" x14ac:dyDescent="0.2">
      <c r="A713" s="1" t="s">
        <v>92</v>
      </c>
      <c r="B713" s="1" t="s">
        <v>14</v>
      </c>
      <c r="C713" s="1" t="s">
        <v>70</v>
      </c>
      <c r="D713" s="49">
        <v>0.06</v>
      </c>
      <c r="E713" s="49">
        <v>175.99</v>
      </c>
      <c r="F713" s="49">
        <v>8.99</v>
      </c>
      <c r="G713" s="49">
        <v>0.56999999999999995</v>
      </c>
      <c r="H713" s="49">
        <v>2031.5070000000001</v>
      </c>
      <c r="I713" s="52">
        <f>IF(Table2[[#This Row],[Order Priority]]=Introduction!$B$42,1,0)</f>
        <v>0</v>
      </c>
      <c r="J713" s="52">
        <f>IF(Table2[[#This Row],[Order Priority]]=Introduction!$B$43,1,0)</f>
        <v>0</v>
      </c>
      <c r="K713" s="52">
        <f>IF(Table2[[#This Row],[Order Priority]]=Introduction!$B$44,1,0)</f>
        <v>0</v>
      </c>
      <c r="L713" s="52">
        <f>IF(Table2[[#This Row],[Order Priority]]=Introduction!$B$45,1,0)</f>
        <v>1</v>
      </c>
      <c r="M713" s="52">
        <f>IF(Table2[[#This Row],[Ship Mode]]=Introduction!$C$42,1,0)</f>
        <v>0</v>
      </c>
      <c r="N713" s="51">
        <f>IF(Table2[[#This Row],[Ship Mode]]=Introduction!$C$44,1,0)</f>
        <v>1</v>
      </c>
      <c r="O713" s="51">
        <f>IF(Table2[[#This Row],[Customer Segment]]=Introduction!$D$45,1,0)</f>
        <v>0</v>
      </c>
      <c r="P713" s="51">
        <f>IF(Table2[[#This Row],[Customer Segment]]=Introduction!$D$42,1,0)</f>
        <v>0</v>
      </c>
      <c r="Q713" s="51">
        <f>IF(Table2[[#This Row],[Customer Segment]]=Introduction!$D$44,1,0)</f>
        <v>0</v>
      </c>
      <c r="R713" s="41">
        <v>3363.53</v>
      </c>
      <c r="S7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2964.0585235333356</v>
      </c>
    </row>
    <row r="714" spans="1:19" customFormat="1" x14ac:dyDescent="0.2">
      <c r="A714" s="1" t="s">
        <v>92</v>
      </c>
      <c r="B714" s="1" t="s">
        <v>14</v>
      </c>
      <c r="C714" s="1" t="s">
        <v>70</v>
      </c>
      <c r="D714" s="47">
        <v>0.01</v>
      </c>
      <c r="E714" s="47">
        <v>3.95</v>
      </c>
      <c r="F714" s="47">
        <v>5.13</v>
      </c>
      <c r="G714" s="47">
        <v>0.59</v>
      </c>
      <c r="H714" s="47">
        <v>-19.93</v>
      </c>
      <c r="I714" s="52">
        <f>IF(Table2[[#This Row],[Order Priority]]=Introduction!$B$42,1,0)</f>
        <v>0</v>
      </c>
      <c r="J714" s="52">
        <f>IF(Table2[[#This Row],[Order Priority]]=Introduction!$B$43,1,0)</f>
        <v>0</v>
      </c>
      <c r="K714" s="52">
        <f>IF(Table2[[#This Row],[Order Priority]]=Introduction!$B$44,1,0)</f>
        <v>0</v>
      </c>
      <c r="L714" s="52">
        <f>IF(Table2[[#This Row],[Order Priority]]=Introduction!$B$45,1,0)</f>
        <v>1</v>
      </c>
      <c r="M714" s="52">
        <f>IF(Table2[[#This Row],[Ship Mode]]=Introduction!$C$42,1,0)</f>
        <v>0</v>
      </c>
      <c r="N714" s="51">
        <f>IF(Table2[[#This Row],[Ship Mode]]=Introduction!$C$44,1,0)</f>
        <v>1</v>
      </c>
      <c r="O714" s="51">
        <f>IF(Table2[[#This Row],[Customer Segment]]=Introduction!$D$45,1,0)</f>
        <v>0</v>
      </c>
      <c r="P714" s="51">
        <f>IF(Table2[[#This Row],[Customer Segment]]=Introduction!$D$42,1,0)</f>
        <v>0</v>
      </c>
      <c r="Q714" s="51">
        <f>IF(Table2[[#This Row],[Customer Segment]]=Introduction!$D$44,1,0)</f>
        <v>0</v>
      </c>
      <c r="R714" s="44">
        <v>10.11</v>
      </c>
      <c r="S7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267.28048830700811</v>
      </c>
    </row>
    <row r="715" spans="1:19" customFormat="1" x14ac:dyDescent="0.2">
      <c r="A715" s="1" t="s">
        <v>92</v>
      </c>
      <c r="B715" s="1" t="s">
        <v>14</v>
      </c>
      <c r="C715" s="1" t="s">
        <v>70</v>
      </c>
      <c r="D715" s="49">
        <v>0.02</v>
      </c>
      <c r="E715" s="49">
        <v>367.99</v>
      </c>
      <c r="F715" s="49">
        <v>19.989999999999998</v>
      </c>
      <c r="G715" s="49">
        <v>0.4</v>
      </c>
      <c r="H715" s="49">
        <v>4568.6072999999997</v>
      </c>
      <c r="I715" s="52">
        <f>IF(Table2[[#This Row],[Order Priority]]=Introduction!$B$42,1,0)</f>
        <v>0</v>
      </c>
      <c r="J715" s="52">
        <f>IF(Table2[[#This Row],[Order Priority]]=Introduction!$B$43,1,0)</f>
        <v>0</v>
      </c>
      <c r="K715" s="52">
        <f>IF(Table2[[#This Row],[Order Priority]]=Introduction!$B$44,1,0)</f>
        <v>0</v>
      </c>
      <c r="L715" s="52">
        <f>IF(Table2[[#This Row],[Order Priority]]=Introduction!$B$45,1,0)</f>
        <v>1</v>
      </c>
      <c r="M715" s="52">
        <f>IF(Table2[[#This Row],[Ship Mode]]=Introduction!$C$42,1,0)</f>
        <v>0</v>
      </c>
      <c r="N715" s="51">
        <f>IF(Table2[[#This Row],[Ship Mode]]=Introduction!$C$44,1,0)</f>
        <v>1</v>
      </c>
      <c r="O715" s="51">
        <f>IF(Table2[[#This Row],[Customer Segment]]=Introduction!$D$45,1,0)</f>
        <v>0</v>
      </c>
      <c r="P715" s="51">
        <f>IF(Table2[[#This Row],[Customer Segment]]=Introduction!$D$42,1,0)</f>
        <v>0</v>
      </c>
      <c r="Q715" s="51">
        <f>IF(Table2[[#This Row],[Customer Segment]]=Introduction!$D$44,1,0)</f>
        <v>0</v>
      </c>
      <c r="R715" s="41">
        <v>6621.17</v>
      </c>
      <c r="S7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6352.8493012720182</v>
      </c>
    </row>
    <row r="716" spans="1:19" customFormat="1" x14ac:dyDescent="0.2">
      <c r="A716" s="1" t="s">
        <v>92</v>
      </c>
      <c r="B716" s="1" t="s">
        <v>14</v>
      </c>
      <c r="C716" s="1" t="s">
        <v>70</v>
      </c>
      <c r="D716" s="47">
        <v>0.04</v>
      </c>
      <c r="E716" s="47">
        <v>95.99</v>
      </c>
      <c r="F716" s="47">
        <v>4.9000000000000004</v>
      </c>
      <c r="G716" s="47">
        <v>0.56000000000000005</v>
      </c>
      <c r="H716" s="47">
        <v>-258.22500000000002</v>
      </c>
      <c r="I716" s="52">
        <f>IF(Table2[[#This Row],[Order Priority]]=Introduction!$B$42,1,0)</f>
        <v>0</v>
      </c>
      <c r="J716" s="52">
        <f>IF(Table2[[#This Row],[Order Priority]]=Introduction!$B$43,1,0)</f>
        <v>0</v>
      </c>
      <c r="K716" s="52">
        <f>IF(Table2[[#This Row],[Order Priority]]=Introduction!$B$44,1,0)</f>
        <v>0</v>
      </c>
      <c r="L716" s="52">
        <f>IF(Table2[[#This Row],[Order Priority]]=Introduction!$B$45,1,0)</f>
        <v>1</v>
      </c>
      <c r="M716" s="52">
        <f>IF(Table2[[#This Row],[Ship Mode]]=Introduction!$C$42,1,0)</f>
        <v>0</v>
      </c>
      <c r="N716" s="51">
        <f>IF(Table2[[#This Row],[Ship Mode]]=Introduction!$C$44,1,0)</f>
        <v>1</v>
      </c>
      <c r="O716" s="51">
        <f>IF(Table2[[#This Row],[Customer Segment]]=Introduction!$D$45,1,0)</f>
        <v>0</v>
      </c>
      <c r="P716" s="51">
        <f>IF(Table2[[#This Row],[Customer Segment]]=Introduction!$D$42,1,0)</f>
        <v>0</v>
      </c>
      <c r="Q716" s="51">
        <f>IF(Table2[[#This Row],[Customer Segment]]=Introduction!$D$44,1,0)</f>
        <v>0</v>
      </c>
      <c r="R716" s="44">
        <v>253.78</v>
      </c>
      <c r="S7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260.52002839087777</v>
      </c>
    </row>
    <row r="717" spans="1:19" customFormat="1" x14ac:dyDescent="0.2">
      <c r="A717" s="1" t="s">
        <v>1</v>
      </c>
      <c r="B717" s="1" t="s">
        <v>14</v>
      </c>
      <c r="C717" s="1" t="s">
        <v>47</v>
      </c>
      <c r="D717" s="49">
        <v>0.05</v>
      </c>
      <c r="E717" s="49">
        <v>107.53</v>
      </c>
      <c r="F717" s="49">
        <v>5.81</v>
      </c>
      <c r="G717" s="49">
        <v>0.65</v>
      </c>
      <c r="H717" s="49">
        <v>-89.418000000000006</v>
      </c>
      <c r="I717" s="52">
        <f>IF(Table2[[#This Row],[Order Priority]]=Introduction!$B$42,1,0)</f>
        <v>1</v>
      </c>
      <c r="J717" s="52">
        <f>IF(Table2[[#This Row],[Order Priority]]=Introduction!$B$43,1,0)</f>
        <v>0</v>
      </c>
      <c r="K717" s="52">
        <f>IF(Table2[[#This Row],[Order Priority]]=Introduction!$B$44,1,0)</f>
        <v>0</v>
      </c>
      <c r="L717" s="52">
        <f>IF(Table2[[#This Row],[Order Priority]]=Introduction!$B$45,1,0)</f>
        <v>0</v>
      </c>
      <c r="M717" s="52">
        <f>IF(Table2[[#This Row],[Ship Mode]]=Introduction!$C$42,1,0)</f>
        <v>0</v>
      </c>
      <c r="N717" s="51">
        <f>IF(Table2[[#This Row],[Ship Mode]]=Introduction!$C$44,1,0)</f>
        <v>1</v>
      </c>
      <c r="O717" s="51">
        <f>IF(Table2[[#This Row],[Customer Segment]]=Introduction!$D$45,1,0)</f>
        <v>0</v>
      </c>
      <c r="P717" s="51">
        <f>IF(Table2[[#This Row],[Customer Segment]]=Introduction!$D$42,1,0)</f>
        <v>0</v>
      </c>
      <c r="Q717" s="51">
        <f>IF(Table2[[#This Row],[Customer Segment]]=Introduction!$D$44,1,0)</f>
        <v>1</v>
      </c>
      <c r="R717" s="41">
        <v>612.91999999999996</v>
      </c>
      <c r="S7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870.57676888278741</v>
      </c>
    </row>
    <row r="718" spans="1:19" customFormat="1" x14ac:dyDescent="0.2">
      <c r="A718" s="1" t="s">
        <v>13</v>
      </c>
      <c r="B718" s="1" t="s">
        <v>14</v>
      </c>
      <c r="C718" s="1" t="s">
        <v>70</v>
      </c>
      <c r="D718" s="47">
        <v>0.05</v>
      </c>
      <c r="E718" s="47">
        <v>3.28</v>
      </c>
      <c r="F718" s="47">
        <v>3.97</v>
      </c>
      <c r="G718" s="47">
        <v>0.56000000000000005</v>
      </c>
      <c r="H718" s="47">
        <v>-100.24</v>
      </c>
      <c r="I718" s="52">
        <f>IF(Table2[[#This Row],[Order Priority]]=Introduction!$B$42,1,0)</f>
        <v>0</v>
      </c>
      <c r="J718" s="52">
        <f>IF(Table2[[#This Row],[Order Priority]]=Introduction!$B$43,1,0)</f>
        <v>1</v>
      </c>
      <c r="K718" s="52">
        <f>IF(Table2[[#This Row],[Order Priority]]=Introduction!$B$44,1,0)</f>
        <v>0</v>
      </c>
      <c r="L718" s="52">
        <f>IF(Table2[[#This Row],[Order Priority]]=Introduction!$B$45,1,0)</f>
        <v>0</v>
      </c>
      <c r="M718" s="52">
        <f>IF(Table2[[#This Row],[Ship Mode]]=Introduction!$C$42,1,0)</f>
        <v>0</v>
      </c>
      <c r="N718" s="51">
        <f>IF(Table2[[#This Row],[Ship Mode]]=Introduction!$C$44,1,0)</f>
        <v>1</v>
      </c>
      <c r="O718" s="51">
        <f>IF(Table2[[#This Row],[Customer Segment]]=Introduction!$D$45,1,0)</f>
        <v>0</v>
      </c>
      <c r="P718" s="51">
        <f>IF(Table2[[#This Row],[Customer Segment]]=Introduction!$D$42,1,0)</f>
        <v>0</v>
      </c>
      <c r="Q718" s="51">
        <f>IF(Table2[[#This Row],[Customer Segment]]=Introduction!$D$44,1,0)</f>
        <v>0</v>
      </c>
      <c r="R718" s="44">
        <v>61.29</v>
      </c>
      <c r="S7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84.25946254326081</v>
      </c>
    </row>
    <row r="719" spans="1:19" customFormat="1" x14ac:dyDescent="0.2">
      <c r="A719" s="1" t="s">
        <v>13</v>
      </c>
      <c r="B719" s="1" t="s">
        <v>14</v>
      </c>
      <c r="C719" s="1" t="s">
        <v>70</v>
      </c>
      <c r="D719" s="49">
        <v>0.03</v>
      </c>
      <c r="E719" s="49">
        <v>6.98</v>
      </c>
      <c r="F719" s="49">
        <v>9.69</v>
      </c>
      <c r="G719" s="49">
        <v>0.83</v>
      </c>
      <c r="H719" s="49">
        <v>-262.62</v>
      </c>
      <c r="I719" s="52">
        <f>IF(Table2[[#This Row],[Order Priority]]=Introduction!$B$42,1,0)</f>
        <v>0</v>
      </c>
      <c r="J719" s="52">
        <f>IF(Table2[[#This Row],[Order Priority]]=Introduction!$B$43,1,0)</f>
        <v>1</v>
      </c>
      <c r="K719" s="52">
        <f>IF(Table2[[#This Row],[Order Priority]]=Introduction!$B$44,1,0)</f>
        <v>0</v>
      </c>
      <c r="L719" s="52">
        <f>IF(Table2[[#This Row],[Order Priority]]=Introduction!$B$45,1,0)</f>
        <v>0</v>
      </c>
      <c r="M719" s="52">
        <f>IF(Table2[[#This Row],[Ship Mode]]=Introduction!$C$42,1,0)</f>
        <v>0</v>
      </c>
      <c r="N719" s="51">
        <f>IF(Table2[[#This Row],[Ship Mode]]=Introduction!$C$44,1,0)</f>
        <v>1</v>
      </c>
      <c r="O719" s="51">
        <f>IF(Table2[[#This Row],[Customer Segment]]=Introduction!$D$45,1,0)</f>
        <v>0</v>
      </c>
      <c r="P719" s="51">
        <f>IF(Table2[[#This Row],[Customer Segment]]=Introduction!$D$42,1,0)</f>
        <v>0</v>
      </c>
      <c r="Q719" s="51">
        <f>IF(Table2[[#This Row],[Customer Segment]]=Introduction!$D$44,1,0)</f>
        <v>0</v>
      </c>
      <c r="R719" s="41">
        <v>109.15</v>
      </c>
      <c r="S7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325.30439080423946</v>
      </c>
    </row>
    <row r="720" spans="1:19" customFormat="1" x14ac:dyDescent="0.2">
      <c r="A720" s="1" t="s">
        <v>23</v>
      </c>
      <c r="B720" s="1" t="s">
        <v>2</v>
      </c>
      <c r="C720" s="1" t="s">
        <v>47</v>
      </c>
      <c r="D720" s="47">
        <v>0.08</v>
      </c>
      <c r="E720" s="47">
        <v>296.18</v>
      </c>
      <c r="F720" s="47">
        <v>54.12</v>
      </c>
      <c r="G720" s="47">
        <v>0.76</v>
      </c>
      <c r="H720" s="47">
        <v>-187.22200000000001</v>
      </c>
      <c r="I720" s="52">
        <f>IF(Table2[[#This Row],[Order Priority]]=Introduction!$B$42,1,0)</f>
        <v>0</v>
      </c>
      <c r="J720" s="52">
        <f>IF(Table2[[#This Row],[Order Priority]]=Introduction!$B$43,1,0)</f>
        <v>0</v>
      </c>
      <c r="K720" s="52">
        <f>IF(Table2[[#This Row],[Order Priority]]=Introduction!$B$44,1,0)</f>
        <v>1</v>
      </c>
      <c r="L720" s="52">
        <f>IF(Table2[[#This Row],[Order Priority]]=Introduction!$B$45,1,0)</f>
        <v>0</v>
      </c>
      <c r="M720" s="52">
        <f>IF(Table2[[#This Row],[Ship Mode]]=Introduction!$C$42,1,0)</f>
        <v>1</v>
      </c>
      <c r="N720" s="51">
        <f>IF(Table2[[#This Row],[Ship Mode]]=Introduction!$C$44,1,0)</f>
        <v>0</v>
      </c>
      <c r="O720" s="51">
        <f>IF(Table2[[#This Row],[Customer Segment]]=Introduction!$D$45,1,0)</f>
        <v>0</v>
      </c>
      <c r="P720" s="51">
        <f>IF(Table2[[#This Row],[Customer Segment]]=Introduction!$D$42,1,0)</f>
        <v>0</v>
      </c>
      <c r="Q720" s="51">
        <f>IF(Table2[[#This Row],[Customer Segment]]=Introduction!$D$44,1,0)</f>
        <v>1</v>
      </c>
      <c r="R720" s="44">
        <v>1429.81</v>
      </c>
      <c r="S7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2754.547841624003</v>
      </c>
    </row>
    <row r="721" spans="1:19" customFormat="1" x14ac:dyDescent="0.2">
      <c r="A721" s="1" t="s">
        <v>23</v>
      </c>
      <c r="B721" s="1" t="s">
        <v>14</v>
      </c>
      <c r="C721" s="1" t="s">
        <v>70</v>
      </c>
      <c r="D721" s="49">
        <v>0.04</v>
      </c>
      <c r="E721" s="49">
        <v>4.55</v>
      </c>
      <c r="F721" s="49">
        <v>1.49</v>
      </c>
      <c r="G721" s="49">
        <v>0.35</v>
      </c>
      <c r="H721" s="49">
        <v>28.288</v>
      </c>
      <c r="I721" s="52">
        <f>IF(Table2[[#This Row],[Order Priority]]=Introduction!$B$42,1,0)</f>
        <v>0</v>
      </c>
      <c r="J721" s="52">
        <f>IF(Table2[[#This Row],[Order Priority]]=Introduction!$B$43,1,0)</f>
        <v>0</v>
      </c>
      <c r="K721" s="52">
        <f>IF(Table2[[#This Row],[Order Priority]]=Introduction!$B$44,1,0)</f>
        <v>1</v>
      </c>
      <c r="L721" s="52">
        <f>IF(Table2[[#This Row],[Order Priority]]=Introduction!$B$45,1,0)</f>
        <v>0</v>
      </c>
      <c r="M721" s="52">
        <f>IF(Table2[[#This Row],[Ship Mode]]=Introduction!$C$42,1,0)</f>
        <v>0</v>
      </c>
      <c r="N721" s="51">
        <f>IF(Table2[[#This Row],[Ship Mode]]=Introduction!$C$44,1,0)</f>
        <v>1</v>
      </c>
      <c r="O721" s="51">
        <f>IF(Table2[[#This Row],[Customer Segment]]=Introduction!$D$45,1,0)</f>
        <v>0</v>
      </c>
      <c r="P721" s="51">
        <f>IF(Table2[[#This Row],[Customer Segment]]=Introduction!$D$42,1,0)</f>
        <v>0</v>
      </c>
      <c r="Q721" s="51">
        <f>IF(Table2[[#This Row],[Customer Segment]]=Introduction!$D$44,1,0)</f>
        <v>0</v>
      </c>
      <c r="R721" s="41">
        <v>59.75</v>
      </c>
      <c r="S7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65.625561062105191</v>
      </c>
    </row>
    <row r="722" spans="1:19" customFormat="1" x14ac:dyDescent="0.2">
      <c r="A722" s="1" t="s">
        <v>92</v>
      </c>
      <c r="B722" s="1" t="s">
        <v>14</v>
      </c>
      <c r="C722" s="1" t="s">
        <v>70</v>
      </c>
      <c r="D722" s="47">
        <v>0.02</v>
      </c>
      <c r="E722" s="47">
        <v>34.979999999999997</v>
      </c>
      <c r="F722" s="47">
        <v>7.53</v>
      </c>
      <c r="G722" s="47">
        <v>0.76</v>
      </c>
      <c r="H722" s="47">
        <v>-159.68</v>
      </c>
      <c r="I722" s="52">
        <f>IF(Table2[[#This Row],[Order Priority]]=Introduction!$B$42,1,0)</f>
        <v>0</v>
      </c>
      <c r="J722" s="52">
        <f>IF(Table2[[#This Row],[Order Priority]]=Introduction!$B$43,1,0)</f>
        <v>0</v>
      </c>
      <c r="K722" s="52">
        <f>IF(Table2[[#This Row],[Order Priority]]=Introduction!$B$44,1,0)</f>
        <v>0</v>
      </c>
      <c r="L722" s="52">
        <f>IF(Table2[[#This Row],[Order Priority]]=Introduction!$B$45,1,0)</f>
        <v>1</v>
      </c>
      <c r="M722" s="52">
        <f>IF(Table2[[#This Row],[Ship Mode]]=Introduction!$C$42,1,0)</f>
        <v>0</v>
      </c>
      <c r="N722" s="51">
        <f>IF(Table2[[#This Row],[Ship Mode]]=Introduction!$C$44,1,0)</f>
        <v>1</v>
      </c>
      <c r="O722" s="51">
        <f>IF(Table2[[#This Row],[Customer Segment]]=Introduction!$D$45,1,0)</f>
        <v>0</v>
      </c>
      <c r="P722" s="51">
        <f>IF(Table2[[#This Row],[Customer Segment]]=Introduction!$D$42,1,0)</f>
        <v>0</v>
      </c>
      <c r="Q722" s="51">
        <f>IF(Table2[[#This Row],[Customer Segment]]=Introduction!$D$44,1,0)</f>
        <v>0</v>
      </c>
      <c r="R722" s="44">
        <v>37.159999999999997</v>
      </c>
      <c r="S7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422.42262846652113</v>
      </c>
    </row>
    <row r="723" spans="1:19" customFormat="1" x14ac:dyDescent="0.2">
      <c r="A723" s="1" t="s">
        <v>92</v>
      </c>
      <c r="B723" s="1" t="s">
        <v>14</v>
      </c>
      <c r="C723" s="1" t="s">
        <v>70</v>
      </c>
      <c r="D723" s="49">
        <v>0.01</v>
      </c>
      <c r="E723" s="49">
        <v>19.989999999999998</v>
      </c>
      <c r="F723" s="49">
        <v>11.17</v>
      </c>
      <c r="G723" s="49">
        <v>0.6</v>
      </c>
      <c r="H723" s="49">
        <v>27.91</v>
      </c>
      <c r="I723" s="52">
        <f>IF(Table2[[#This Row],[Order Priority]]=Introduction!$B$42,1,0)</f>
        <v>0</v>
      </c>
      <c r="J723" s="52">
        <f>IF(Table2[[#This Row],[Order Priority]]=Introduction!$B$43,1,0)</f>
        <v>0</v>
      </c>
      <c r="K723" s="52">
        <f>IF(Table2[[#This Row],[Order Priority]]=Introduction!$B$44,1,0)</f>
        <v>0</v>
      </c>
      <c r="L723" s="52">
        <f>IF(Table2[[#This Row],[Order Priority]]=Introduction!$B$45,1,0)</f>
        <v>1</v>
      </c>
      <c r="M723" s="52">
        <f>IF(Table2[[#This Row],[Ship Mode]]=Introduction!$C$42,1,0)</f>
        <v>0</v>
      </c>
      <c r="N723" s="51">
        <f>IF(Table2[[#This Row],[Ship Mode]]=Introduction!$C$44,1,0)</f>
        <v>1</v>
      </c>
      <c r="O723" s="51">
        <f>IF(Table2[[#This Row],[Customer Segment]]=Introduction!$D$45,1,0)</f>
        <v>0</v>
      </c>
      <c r="P723" s="51">
        <f>IF(Table2[[#This Row],[Customer Segment]]=Introduction!$D$42,1,0)</f>
        <v>0</v>
      </c>
      <c r="Q723" s="51">
        <f>IF(Table2[[#This Row],[Customer Segment]]=Introduction!$D$44,1,0)</f>
        <v>0</v>
      </c>
      <c r="R723" s="41">
        <v>43.65</v>
      </c>
      <c r="S7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541.77949840062593</v>
      </c>
    </row>
    <row r="724" spans="1:19" customFormat="1" x14ac:dyDescent="0.2">
      <c r="A724" s="1" t="s">
        <v>92</v>
      </c>
      <c r="B724" s="1" t="s">
        <v>14</v>
      </c>
      <c r="C724" s="1" t="s">
        <v>47</v>
      </c>
      <c r="D724" s="47">
        <v>0.03</v>
      </c>
      <c r="E724" s="47">
        <v>85.99</v>
      </c>
      <c r="F724" s="47">
        <v>0.99</v>
      </c>
      <c r="G724" s="47">
        <v>0.55000000000000004</v>
      </c>
      <c r="H724" s="47">
        <v>1037.1044999999999</v>
      </c>
      <c r="I724" s="52">
        <f>IF(Table2[[#This Row],[Order Priority]]=Introduction!$B$42,1,0)</f>
        <v>0</v>
      </c>
      <c r="J724" s="52">
        <f>IF(Table2[[#This Row],[Order Priority]]=Introduction!$B$43,1,0)</f>
        <v>0</v>
      </c>
      <c r="K724" s="52">
        <f>IF(Table2[[#This Row],[Order Priority]]=Introduction!$B$44,1,0)</f>
        <v>0</v>
      </c>
      <c r="L724" s="52">
        <f>IF(Table2[[#This Row],[Order Priority]]=Introduction!$B$45,1,0)</f>
        <v>1</v>
      </c>
      <c r="M724" s="52">
        <f>IF(Table2[[#This Row],[Ship Mode]]=Introduction!$C$42,1,0)</f>
        <v>0</v>
      </c>
      <c r="N724" s="51">
        <f>IF(Table2[[#This Row],[Ship Mode]]=Introduction!$C$44,1,0)</f>
        <v>1</v>
      </c>
      <c r="O724" s="51">
        <f>IF(Table2[[#This Row],[Customer Segment]]=Introduction!$D$45,1,0)</f>
        <v>0</v>
      </c>
      <c r="P724" s="51">
        <f>IF(Table2[[#This Row],[Customer Segment]]=Introduction!$D$42,1,0)</f>
        <v>0</v>
      </c>
      <c r="Q724" s="51">
        <f>IF(Table2[[#This Row],[Customer Segment]]=Introduction!$D$44,1,0)</f>
        <v>1</v>
      </c>
      <c r="R724" s="44">
        <v>1503.05</v>
      </c>
      <c r="S7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1476.3048275781762</v>
      </c>
    </row>
    <row r="725" spans="1:19" customFormat="1" x14ac:dyDescent="0.2">
      <c r="A725" s="1" t="s">
        <v>46</v>
      </c>
      <c r="B725" s="1" t="s">
        <v>14</v>
      </c>
      <c r="C725" s="1" t="s">
        <v>47</v>
      </c>
      <c r="D725" s="49">
        <v>0.08</v>
      </c>
      <c r="E725" s="49">
        <v>10.91</v>
      </c>
      <c r="F725" s="49">
        <v>2.99</v>
      </c>
      <c r="G725" s="49">
        <v>0.38</v>
      </c>
      <c r="H725" s="49">
        <v>-2.1</v>
      </c>
      <c r="I725" s="52">
        <f>IF(Table2[[#This Row],[Order Priority]]=Introduction!$B$42,1,0)</f>
        <v>0</v>
      </c>
      <c r="J725" s="52">
        <f>IF(Table2[[#This Row],[Order Priority]]=Introduction!$B$43,1,0)</f>
        <v>0</v>
      </c>
      <c r="K725" s="52">
        <f>IF(Table2[[#This Row],[Order Priority]]=Introduction!$B$44,1,0)</f>
        <v>0</v>
      </c>
      <c r="L725" s="52">
        <f>IF(Table2[[#This Row],[Order Priority]]=Introduction!$B$45,1,0)</f>
        <v>0</v>
      </c>
      <c r="M725" s="52">
        <f>IF(Table2[[#This Row],[Ship Mode]]=Introduction!$C$42,1,0)</f>
        <v>0</v>
      </c>
      <c r="N725" s="51">
        <f>IF(Table2[[#This Row],[Ship Mode]]=Introduction!$C$44,1,0)</f>
        <v>1</v>
      </c>
      <c r="O725" s="51">
        <f>IF(Table2[[#This Row],[Customer Segment]]=Introduction!$D$45,1,0)</f>
        <v>0</v>
      </c>
      <c r="P725" s="51">
        <f>IF(Table2[[#This Row],[Customer Segment]]=Introduction!$D$42,1,0)</f>
        <v>0</v>
      </c>
      <c r="Q725" s="51">
        <f>IF(Table2[[#This Row],[Customer Segment]]=Introduction!$D$44,1,0)</f>
        <v>1</v>
      </c>
      <c r="R725" s="41">
        <v>119.99</v>
      </c>
      <c r="S7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246.0954460278933</v>
      </c>
    </row>
    <row r="726" spans="1:19" customFormat="1" x14ac:dyDescent="0.2">
      <c r="A726" s="1" t="s">
        <v>46</v>
      </c>
      <c r="B726" s="1" t="s">
        <v>2</v>
      </c>
      <c r="C726" s="1" t="s">
        <v>70</v>
      </c>
      <c r="D726" s="47">
        <v>0</v>
      </c>
      <c r="E726" s="47">
        <v>442.14</v>
      </c>
      <c r="F726" s="47">
        <v>14.7</v>
      </c>
      <c r="G726" s="47">
        <v>0.56000000000000005</v>
      </c>
      <c r="H726" s="47">
        <v>501.51</v>
      </c>
      <c r="I726" s="52">
        <f>IF(Table2[[#This Row],[Order Priority]]=Introduction!$B$42,1,0)</f>
        <v>0</v>
      </c>
      <c r="J726" s="52">
        <f>IF(Table2[[#This Row],[Order Priority]]=Introduction!$B$43,1,0)</f>
        <v>0</v>
      </c>
      <c r="K726" s="52">
        <f>IF(Table2[[#This Row],[Order Priority]]=Introduction!$B$44,1,0)</f>
        <v>0</v>
      </c>
      <c r="L726" s="52">
        <f>IF(Table2[[#This Row],[Order Priority]]=Introduction!$B$45,1,0)</f>
        <v>0</v>
      </c>
      <c r="M726" s="52">
        <f>IF(Table2[[#This Row],[Ship Mode]]=Introduction!$C$42,1,0)</f>
        <v>1</v>
      </c>
      <c r="N726" s="51">
        <f>IF(Table2[[#This Row],[Ship Mode]]=Introduction!$C$44,1,0)</f>
        <v>0</v>
      </c>
      <c r="O726" s="51">
        <f>IF(Table2[[#This Row],[Customer Segment]]=Introduction!$D$45,1,0)</f>
        <v>0</v>
      </c>
      <c r="P726" s="51">
        <f>IF(Table2[[#This Row],[Customer Segment]]=Introduction!$D$42,1,0)</f>
        <v>0</v>
      </c>
      <c r="Q726" s="51">
        <f>IF(Table2[[#This Row],[Customer Segment]]=Introduction!$D$44,1,0)</f>
        <v>0</v>
      </c>
      <c r="R726" s="44">
        <v>2343.34</v>
      </c>
      <c r="S7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2805.0545630553379</v>
      </c>
    </row>
    <row r="727" spans="1:19" customFormat="1" x14ac:dyDescent="0.2">
      <c r="A727" s="1" t="s">
        <v>46</v>
      </c>
      <c r="B727" s="1" t="s">
        <v>14</v>
      </c>
      <c r="C727" s="1" t="s">
        <v>70</v>
      </c>
      <c r="D727" s="49">
        <v>0.05</v>
      </c>
      <c r="E727" s="49">
        <v>9.7799999999999994</v>
      </c>
      <c r="F727" s="49">
        <v>1.39</v>
      </c>
      <c r="G727" s="49">
        <v>0.39</v>
      </c>
      <c r="H727" s="49">
        <v>74.278499999999994</v>
      </c>
      <c r="I727" s="52">
        <f>IF(Table2[[#This Row],[Order Priority]]=Introduction!$B$42,1,0)</f>
        <v>0</v>
      </c>
      <c r="J727" s="52">
        <f>IF(Table2[[#This Row],[Order Priority]]=Introduction!$B$43,1,0)</f>
        <v>0</v>
      </c>
      <c r="K727" s="52">
        <f>IF(Table2[[#This Row],[Order Priority]]=Introduction!$B$44,1,0)</f>
        <v>0</v>
      </c>
      <c r="L727" s="52">
        <f>IF(Table2[[#This Row],[Order Priority]]=Introduction!$B$45,1,0)</f>
        <v>0</v>
      </c>
      <c r="M727" s="52">
        <f>IF(Table2[[#This Row],[Ship Mode]]=Introduction!$C$42,1,0)</f>
        <v>0</v>
      </c>
      <c r="N727" s="51">
        <f>IF(Table2[[#This Row],[Ship Mode]]=Introduction!$C$44,1,0)</f>
        <v>1</v>
      </c>
      <c r="O727" s="51">
        <f>IF(Table2[[#This Row],[Customer Segment]]=Introduction!$D$45,1,0)</f>
        <v>0</v>
      </c>
      <c r="P727" s="51">
        <f>IF(Table2[[#This Row],[Customer Segment]]=Introduction!$D$42,1,0)</f>
        <v>0</v>
      </c>
      <c r="Q727" s="51">
        <f>IF(Table2[[#This Row],[Customer Segment]]=Introduction!$D$44,1,0)</f>
        <v>0</v>
      </c>
      <c r="R727" s="41">
        <v>107.65</v>
      </c>
      <c r="S7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274.24344293714</v>
      </c>
    </row>
    <row r="728" spans="1:19" customFormat="1" x14ac:dyDescent="0.2">
      <c r="A728" s="1" t="s">
        <v>46</v>
      </c>
      <c r="B728" s="1" t="s">
        <v>63</v>
      </c>
      <c r="C728" s="1" t="s">
        <v>70</v>
      </c>
      <c r="D728" s="47">
        <v>0.02</v>
      </c>
      <c r="E728" s="47">
        <v>3.28</v>
      </c>
      <c r="F728" s="47">
        <v>3.97</v>
      </c>
      <c r="G728" s="47">
        <v>0.56000000000000005</v>
      </c>
      <c r="H728" s="47">
        <v>-66.349999999999994</v>
      </c>
      <c r="I728" s="52">
        <f>IF(Table2[[#This Row],[Order Priority]]=Introduction!$B$42,1,0)</f>
        <v>0</v>
      </c>
      <c r="J728" s="52">
        <f>IF(Table2[[#This Row],[Order Priority]]=Introduction!$B$43,1,0)</f>
        <v>0</v>
      </c>
      <c r="K728" s="52">
        <f>IF(Table2[[#This Row],[Order Priority]]=Introduction!$B$44,1,0)</f>
        <v>0</v>
      </c>
      <c r="L728" s="52">
        <f>IF(Table2[[#This Row],[Order Priority]]=Introduction!$B$45,1,0)</f>
        <v>0</v>
      </c>
      <c r="M728" s="52">
        <f>IF(Table2[[#This Row],[Ship Mode]]=Introduction!$C$42,1,0)</f>
        <v>0</v>
      </c>
      <c r="N728" s="51">
        <f>IF(Table2[[#This Row],[Ship Mode]]=Introduction!$C$44,1,0)</f>
        <v>0</v>
      </c>
      <c r="O728" s="51">
        <f>IF(Table2[[#This Row],[Customer Segment]]=Introduction!$D$45,1,0)</f>
        <v>0</v>
      </c>
      <c r="P728" s="51">
        <f>IF(Table2[[#This Row],[Customer Segment]]=Introduction!$D$42,1,0)</f>
        <v>0</v>
      </c>
      <c r="Q728" s="51">
        <f>IF(Table2[[#This Row],[Customer Segment]]=Introduction!$D$44,1,0)</f>
        <v>0</v>
      </c>
      <c r="R728" s="44">
        <v>25.15</v>
      </c>
      <c r="S7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260.09064889851368</v>
      </c>
    </row>
    <row r="729" spans="1:19" customFormat="1" x14ac:dyDescent="0.2">
      <c r="A729" s="1" t="s">
        <v>46</v>
      </c>
      <c r="B729" s="1" t="s">
        <v>14</v>
      </c>
      <c r="C729" s="1" t="s">
        <v>47</v>
      </c>
      <c r="D729" s="49">
        <v>0.03</v>
      </c>
      <c r="E729" s="49">
        <v>5.78</v>
      </c>
      <c r="F729" s="49">
        <v>5.37</v>
      </c>
      <c r="G729" s="49">
        <v>0.36</v>
      </c>
      <c r="H729" s="49">
        <v>-63.35</v>
      </c>
      <c r="I729" s="52">
        <f>IF(Table2[[#This Row],[Order Priority]]=Introduction!$B$42,1,0)</f>
        <v>0</v>
      </c>
      <c r="J729" s="52">
        <f>IF(Table2[[#This Row],[Order Priority]]=Introduction!$B$43,1,0)</f>
        <v>0</v>
      </c>
      <c r="K729" s="52">
        <f>IF(Table2[[#This Row],[Order Priority]]=Introduction!$B$44,1,0)</f>
        <v>0</v>
      </c>
      <c r="L729" s="52">
        <f>IF(Table2[[#This Row],[Order Priority]]=Introduction!$B$45,1,0)</f>
        <v>0</v>
      </c>
      <c r="M729" s="52">
        <f>IF(Table2[[#This Row],[Ship Mode]]=Introduction!$C$42,1,0)</f>
        <v>0</v>
      </c>
      <c r="N729" s="51">
        <f>IF(Table2[[#This Row],[Ship Mode]]=Introduction!$C$44,1,0)</f>
        <v>1</v>
      </c>
      <c r="O729" s="51">
        <f>IF(Table2[[#This Row],[Customer Segment]]=Introduction!$D$45,1,0)</f>
        <v>0</v>
      </c>
      <c r="P729" s="51">
        <f>IF(Table2[[#This Row],[Customer Segment]]=Introduction!$D$42,1,0)</f>
        <v>0</v>
      </c>
      <c r="Q729" s="51">
        <f>IF(Table2[[#This Row],[Customer Segment]]=Introduction!$D$44,1,0)</f>
        <v>1</v>
      </c>
      <c r="R729" s="41">
        <v>88.22</v>
      </c>
      <c r="S7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249.50058910299981</v>
      </c>
    </row>
    <row r="730" spans="1:19" customFormat="1" x14ac:dyDescent="0.2">
      <c r="A730" s="1" t="s">
        <v>1</v>
      </c>
      <c r="B730" s="1" t="s">
        <v>14</v>
      </c>
      <c r="C730" s="1" t="s">
        <v>70</v>
      </c>
      <c r="D730" s="47">
        <v>0.06</v>
      </c>
      <c r="E730" s="47">
        <v>6.48</v>
      </c>
      <c r="F730" s="47">
        <v>8.8800000000000008</v>
      </c>
      <c r="G730" s="47">
        <v>0.37</v>
      </c>
      <c r="H730" s="47">
        <v>-237.47</v>
      </c>
      <c r="I730" s="52">
        <f>IF(Table2[[#This Row],[Order Priority]]=Introduction!$B$42,1,0)</f>
        <v>1</v>
      </c>
      <c r="J730" s="52">
        <f>IF(Table2[[#This Row],[Order Priority]]=Introduction!$B$43,1,0)</f>
        <v>0</v>
      </c>
      <c r="K730" s="52">
        <f>IF(Table2[[#This Row],[Order Priority]]=Introduction!$B$44,1,0)</f>
        <v>0</v>
      </c>
      <c r="L730" s="52">
        <f>IF(Table2[[#This Row],[Order Priority]]=Introduction!$B$45,1,0)</f>
        <v>0</v>
      </c>
      <c r="M730" s="52">
        <f>IF(Table2[[#This Row],[Ship Mode]]=Introduction!$C$42,1,0)</f>
        <v>0</v>
      </c>
      <c r="N730" s="51">
        <f>IF(Table2[[#This Row],[Ship Mode]]=Introduction!$C$44,1,0)</f>
        <v>1</v>
      </c>
      <c r="O730" s="51">
        <f>IF(Table2[[#This Row],[Customer Segment]]=Introduction!$D$45,1,0)</f>
        <v>0</v>
      </c>
      <c r="P730" s="51">
        <f>IF(Table2[[#This Row],[Customer Segment]]=Introduction!$D$42,1,0)</f>
        <v>0</v>
      </c>
      <c r="Q730" s="51">
        <f>IF(Table2[[#This Row],[Customer Segment]]=Introduction!$D$44,1,0)</f>
        <v>0</v>
      </c>
      <c r="R730" s="44">
        <v>125.77</v>
      </c>
      <c r="S7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217.43411966407211</v>
      </c>
    </row>
    <row r="731" spans="1:19" customFormat="1" x14ac:dyDescent="0.2">
      <c r="A731" s="1" t="s">
        <v>1</v>
      </c>
      <c r="B731" s="1" t="s">
        <v>14</v>
      </c>
      <c r="C731" s="1" t="s">
        <v>47</v>
      </c>
      <c r="D731" s="49">
        <v>0.05</v>
      </c>
      <c r="E731" s="49">
        <v>9.99</v>
      </c>
      <c r="F731" s="49">
        <v>4.78</v>
      </c>
      <c r="G731" s="49">
        <v>0.4</v>
      </c>
      <c r="H731" s="49">
        <v>41.3</v>
      </c>
      <c r="I731" s="52">
        <f>IF(Table2[[#This Row],[Order Priority]]=Introduction!$B$42,1,0)</f>
        <v>1</v>
      </c>
      <c r="J731" s="52">
        <f>IF(Table2[[#This Row],[Order Priority]]=Introduction!$B$43,1,0)</f>
        <v>0</v>
      </c>
      <c r="K731" s="52">
        <f>IF(Table2[[#This Row],[Order Priority]]=Introduction!$B$44,1,0)</f>
        <v>0</v>
      </c>
      <c r="L731" s="52">
        <f>IF(Table2[[#This Row],[Order Priority]]=Introduction!$B$45,1,0)</f>
        <v>0</v>
      </c>
      <c r="M731" s="52">
        <f>IF(Table2[[#This Row],[Ship Mode]]=Introduction!$C$42,1,0)</f>
        <v>0</v>
      </c>
      <c r="N731" s="51">
        <f>IF(Table2[[#This Row],[Ship Mode]]=Introduction!$C$44,1,0)</f>
        <v>1</v>
      </c>
      <c r="O731" s="51">
        <f>IF(Table2[[#This Row],[Customer Segment]]=Introduction!$D$45,1,0)</f>
        <v>0</v>
      </c>
      <c r="P731" s="51">
        <f>IF(Table2[[#This Row],[Customer Segment]]=Introduction!$D$42,1,0)</f>
        <v>0</v>
      </c>
      <c r="Q731" s="51">
        <f>IF(Table2[[#This Row],[Customer Segment]]=Introduction!$D$44,1,0)</f>
        <v>1</v>
      </c>
      <c r="R731" s="41">
        <v>203.37</v>
      </c>
      <c r="S7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462.56092386281199</v>
      </c>
    </row>
    <row r="732" spans="1:19" customFormat="1" x14ac:dyDescent="0.2">
      <c r="A732" s="1" t="s">
        <v>23</v>
      </c>
      <c r="B732" s="1" t="s">
        <v>14</v>
      </c>
      <c r="C732" s="1" t="s">
        <v>3</v>
      </c>
      <c r="D732" s="47">
        <v>0.06</v>
      </c>
      <c r="E732" s="47">
        <v>4.18</v>
      </c>
      <c r="F732" s="47">
        <v>2.99</v>
      </c>
      <c r="G732" s="47">
        <v>0.37</v>
      </c>
      <c r="H732" s="47">
        <v>-12.718999999999999</v>
      </c>
      <c r="I732" s="52">
        <f>IF(Table2[[#This Row],[Order Priority]]=Introduction!$B$42,1,0)</f>
        <v>0</v>
      </c>
      <c r="J732" s="52">
        <f>IF(Table2[[#This Row],[Order Priority]]=Introduction!$B$43,1,0)</f>
        <v>0</v>
      </c>
      <c r="K732" s="52">
        <f>IF(Table2[[#This Row],[Order Priority]]=Introduction!$B$44,1,0)</f>
        <v>1</v>
      </c>
      <c r="L732" s="52">
        <f>IF(Table2[[#This Row],[Order Priority]]=Introduction!$B$45,1,0)</f>
        <v>0</v>
      </c>
      <c r="M732" s="52">
        <f>IF(Table2[[#This Row],[Ship Mode]]=Introduction!$C$42,1,0)</f>
        <v>0</v>
      </c>
      <c r="N732" s="51">
        <f>IF(Table2[[#This Row],[Ship Mode]]=Introduction!$C$44,1,0)</f>
        <v>1</v>
      </c>
      <c r="O732" s="51">
        <f>IF(Table2[[#This Row],[Customer Segment]]=Introduction!$D$45,1,0)</f>
        <v>1</v>
      </c>
      <c r="P732" s="51">
        <f>IF(Table2[[#This Row],[Customer Segment]]=Introduction!$D$42,1,0)</f>
        <v>0</v>
      </c>
      <c r="Q732" s="51">
        <f>IF(Table2[[#This Row],[Customer Segment]]=Introduction!$D$44,1,0)</f>
        <v>0</v>
      </c>
      <c r="R732" s="44">
        <v>21.34</v>
      </c>
      <c r="S7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58.303383926946125</v>
      </c>
    </row>
    <row r="733" spans="1:19" customFormat="1" x14ac:dyDescent="0.2">
      <c r="A733" s="1" t="s">
        <v>23</v>
      </c>
      <c r="B733" s="1" t="s">
        <v>14</v>
      </c>
      <c r="C733" s="1" t="s">
        <v>70</v>
      </c>
      <c r="D733" s="49">
        <v>0.09</v>
      </c>
      <c r="E733" s="49">
        <v>6.48</v>
      </c>
      <c r="F733" s="49">
        <v>6.86</v>
      </c>
      <c r="G733" s="49">
        <v>0.37</v>
      </c>
      <c r="H733" s="49">
        <v>-62.23</v>
      </c>
      <c r="I733" s="52">
        <f>IF(Table2[[#This Row],[Order Priority]]=Introduction!$B$42,1,0)</f>
        <v>0</v>
      </c>
      <c r="J733" s="52">
        <f>IF(Table2[[#This Row],[Order Priority]]=Introduction!$B$43,1,0)</f>
        <v>0</v>
      </c>
      <c r="K733" s="52">
        <f>IF(Table2[[#This Row],[Order Priority]]=Introduction!$B$44,1,0)</f>
        <v>1</v>
      </c>
      <c r="L733" s="52">
        <f>IF(Table2[[#This Row],[Order Priority]]=Introduction!$B$45,1,0)</f>
        <v>0</v>
      </c>
      <c r="M733" s="52">
        <f>IF(Table2[[#This Row],[Ship Mode]]=Introduction!$C$42,1,0)</f>
        <v>0</v>
      </c>
      <c r="N733" s="51">
        <f>IF(Table2[[#This Row],[Ship Mode]]=Introduction!$C$44,1,0)</f>
        <v>1</v>
      </c>
      <c r="O733" s="51">
        <f>IF(Table2[[#This Row],[Customer Segment]]=Introduction!$D$45,1,0)</f>
        <v>0</v>
      </c>
      <c r="P733" s="51">
        <f>IF(Table2[[#This Row],[Customer Segment]]=Introduction!$D$42,1,0)</f>
        <v>0</v>
      </c>
      <c r="Q733" s="51">
        <f>IF(Table2[[#This Row],[Customer Segment]]=Introduction!$D$44,1,0)</f>
        <v>0</v>
      </c>
      <c r="R733" s="41">
        <v>50.88</v>
      </c>
      <c r="S7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110.98484460992663</v>
      </c>
    </row>
    <row r="734" spans="1:19" customFormat="1" x14ac:dyDescent="0.2">
      <c r="A734" s="1" t="s">
        <v>23</v>
      </c>
      <c r="B734" s="1" t="s">
        <v>2</v>
      </c>
      <c r="C734" s="1" t="s">
        <v>15</v>
      </c>
      <c r="D734" s="47">
        <v>0.08</v>
      </c>
      <c r="E734" s="47">
        <v>230.98</v>
      </c>
      <c r="F734" s="47">
        <v>23.78</v>
      </c>
      <c r="G734" s="47">
        <v>0.6</v>
      </c>
      <c r="H734" s="47">
        <v>501.69</v>
      </c>
      <c r="I734" s="52">
        <f>IF(Table2[[#This Row],[Order Priority]]=Introduction!$B$42,1,0)</f>
        <v>0</v>
      </c>
      <c r="J734" s="52">
        <f>IF(Table2[[#This Row],[Order Priority]]=Introduction!$B$43,1,0)</f>
        <v>0</v>
      </c>
      <c r="K734" s="52">
        <f>IF(Table2[[#This Row],[Order Priority]]=Introduction!$B$44,1,0)</f>
        <v>1</v>
      </c>
      <c r="L734" s="52">
        <f>IF(Table2[[#This Row],[Order Priority]]=Introduction!$B$45,1,0)</f>
        <v>0</v>
      </c>
      <c r="M734" s="52">
        <f>IF(Table2[[#This Row],[Ship Mode]]=Introduction!$C$42,1,0)</f>
        <v>1</v>
      </c>
      <c r="N734" s="51">
        <f>IF(Table2[[#This Row],[Ship Mode]]=Introduction!$C$44,1,0)</f>
        <v>0</v>
      </c>
      <c r="O734" s="51">
        <f>IF(Table2[[#This Row],[Customer Segment]]=Introduction!$D$45,1,0)</f>
        <v>0</v>
      </c>
      <c r="P734" s="51">
        <f>IF(Table2[[#This Row],[Customer Segment]]=Introduction!$D$42,1,0)</f>
        <v>1</v>
      </c>
      <c r="Q734" s="51">
        <f>IF(Table2[[#This Row],[Customer Segment]]=Introduction!$D$44,1,0)</f>
        <v>0</v>
      </c>
      <c r="R734" s="44">
        <v>924.8</v>
      </c>
      <c r="S7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2224.7863953715005</v>
      </c>
    </row>
    <row r="735" spans="1:19" customFormat="1" x14ac:dyDescent="0.2">
      <c r="A735" s="1" t="s">
        <v>92</v>
      </c>
      <c r="B735" s="1" t="s">
        <v>14</v>
      </c>
      <c r="C735" s="1" t="s">
        <v>47</v>
      </c>
      <c r="D735" s="49">
        <v>7.0000000000000007E-2</v>
      </c>
      <c r="E735" s="49">
        <v>60.98</v>
      </c>
      <c r="F735" s="49">
        <v>49</v>
      </c>
      <c r="G735" s="49">
        <v>0.59</v>
      </c>
      <c r="H735" s="49">
        <v>-807.89</v>
      </c>
      <c r="I735" s="52">
        <f>IF(Table2[[#This Row],[Order Priority]]=Introduction!$B$42,1,0)</f>
        <v>0</v>
      </c>
      <c r="J735" s="52">
        <f>IF(Table2[[#This Row],[Order Priority]]=Introduction!$B$43,1,0)</f>
        <v>0</v>
      </c>
      <c r="K735" s="52">
        <f>IF(Table2[[#This Row],[Order Priority]]=Introduction!$B$44,1,0)</f>
        <v>0</v>
      </c>
      <c r="L735" s="52">
        <f>IF(Table2[[#This Row],[Order Priority]]=Introduction!$B$45,1,0)</f>
        <v>1</v>
      </c>
      <c r="M735" s="52">
        <f>IF(Table2[[#This Row],[Ship Mode]]=Introduction!$C$42,1,0)</f>
        <v>0</v>
      </c>
      <c r="N735" s="51">
        <f>IF(Table2[[#This Row],[Ship Mode]]=Introduction!$C$44,1,0)</f>
        <v>1</v>
      </c>
      <c r="O735" s="51">
        <f>IF(Table2[[#This Row],[Customer Segment]]=Introduction!$D$45,1,0)</f>
        <v>0</v>
      </c>
      <c r="P735" s="51">
        <f>IF(Table2[[#This Row],[Customer Segment]]=Introduction!$D$42,1,0)</f>
        <v>0</v>
      </c>
      <c r="Q735" s="51">
        <f>IF(Table2[[#This Row],[Customer Segment]]=Introduction!$D$44,1,0)</f>
        <v>1</v>
      </c>
      <c r="R735" s="41">
        <v>410.17</v>
      </c>
      <c r="S7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842.40103576979413</v>
      </c>
    </row>
    <row r="736" spans="1:19" customFormat="1" x14ac:dyDescent="0.2">
      <c r="A736" s="1" t="s">
        <v>46</v>
      </c>
      <c r="B736" s="1" t="s">
        <v>14</v>
      </c>
      <c r="C736" s="1" t="s">
        <v>47</v>
      </c>
      <c r="D736" s="47">
        <v>0.03</v>
      </c>
      <c r="E736" s="47">
        <v>31.74</v>
      </c>
      <c r="F736" s="47">
        <v>12.62</v>
      </c>
      <c r="G736" s="47">
        <v>0.37</v>
      </c>
      <c r="H736" s="47">
        <v>-4.3010000000000002</v>
      </c>
      <c r="I736" s="52">
        <f>IF(Table2[[#This Row],[Order Priority]]=Introduction!$B$42,1,0)</f>
        <v>0</v>
      </c>
      <c r="J736" s="52">
        <f>IF(Table2[[#This Row],[Order Priority]]=Introduction!$B$43,1,0)</f>
        <v>0</v>
      </c>
      <c r="K736" s="52">
        <f>IF(Table2[[#This Row],[Order Priority]]=Introduction!$B$44,1,0)</f>
        <v>0</v>
      </c>
      <c r="L736" s="52">
        <f>IF(Table2[[#This Row],[Order Priority]]=Introduction!$B$45,1,0)</f>
        <v>0</v>
      </c>
      <c r="M736" s="52">
        <f>IF(Table2[[#This Row],[Ship Mode]]=Introduction!$C$42,1,0)</f>
        <v>0</v>
      </c>
      <c r="N736" s="51">
        <f>IF(Table2[[#This Row],[Ship Mode]]=Introduction!$C$44,1,0)</f>
        <v>1</v>
      </c>
      <c r="O736" s="51">
        <f>IF(Table2[[#This Row],[Customer Segment]]=Introduction!$D$45,1,0)</f>
        <v>0</v>
      </c>
      <c r="P736" s="51">
        <f>IF(Table2[[#This Row],[Customer Segment]]=Introduction!$D$42,1,0)</f>
        <v>0</v>
      </c>
      <c r="Q736" s="51">
        <f>IF(Table2[[#This Row],[Customer Segment]]=Introduction!$D$44,1,0)</f>
        <v>1</v>
      </c>
      <c r="R736" s="44">
        <v>98.7</v>
      </c>
      <c r="S7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600.00261300749912</v>
      </c>
    </row>
    <row r="737" spans="1:19" customFormat="1" x14ac:dyDescent="0.2">
      <c r="A737" s="1" t="s">
        <v>46</v>
      </c>
      <c r="B737" s="1" t="s">
        <v>2</v>
      </c>
      <c r="C737" s="1" t="s">
        <v>3</v>
      </c>
      <c r="D737" s="49">
        <v>0.06</v>
      </c>
      <c r="E737" s="49">
        <v>113.98</v>
      </c>
      <c r="F737" s="49">
        <v>30</v>
      </c>
      <c r="G737" s="49">
        <v>0.69</v>
      </c>
      <c r="H737" s="49">
        <v>-127.3</v>
      </c>
      <c r="I737" s="52">
        <f>IF(Table2[[#This Row],[Order Priority]]=Introduction!$B$42,1,0)</f>
        <v>0</v>
      </c>
      <c r="J737" s="52">
        <f>IF(Table2[[#This Row],[Order Priority]]=Introduction!$B$43,1,0)</f>
        <v>0</v>
      </c>
      <c r="K737" s="52">
        <f>IF(Table2[[#This Row],[Order Priority]]=Introduction!$B$44,1,0)</f>
        <v>0</v>
      </c>
      <c r="L737" s="52">
        <f>IF(Table2[[#This Row],[Order Priority]]=Introduction!$B$45,1,0)</f>
        <v>0</v>
      </c>
      <c r="M737" s="52">
        <f>IF(Table2[[#This Row],[Ship Mode]]=Introduction!$C$42,1,0)</f>
        <v>1</v>
      </c>
      <c r="N737" s="51">
        <f>IF(Table2[[#This Row],[Ship Mode]]=Introduction!$C$44,1,0)</f>
        <v>0</v>
      </c>
      <c r="O737" s="51">
        <f>IF(Table2[[#This Row],[Customer Segment]]=Introduction!$D$45,1,0)</f>
        <v>1</v>
      </c>
      <c r="P737" s="51">
        <f>IF(Table2[[#This Row],[Customer Segment]]=Introduction!$D$42,1,0)</f>
        <v>0</v>
      </c>
      <c r="Q737" s="51">
        <f>IF(Table2[[#This Row],[Customer Segment]]=Introduction!$D$44,1,0)</f>
        <v>0</v>
      </c>
      <c r="R737" s="41">
        <v>356.14</v>
      </c>
      <c r="S7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1615.2029955203395</v>
      </c>
    </row>
    <row r="738" spans="1:19" customFormat="1" x14ac:dyDescent="0.2">
      <c r="A738" s="1" t="s">
        <v>46</v>
      </c>
      <c r="B738" s="1" t="s">
        <v>14</v>
      </c>
      <c r="C738" s="1" t="s">
        <v>3</v>
      </c>
      <c r="D738" s="47">
        <v>0.05</v>
      </c>
      <c r="E738" s="47">
        <v>6.48</v>
      </c>
      <c r="F738" s="47">
        <v>6.86</v>
      </c>
      <c r="G738" s="47">
        <v>0.37</v>
      </c>
      <c r="H738" s="47">
        <v>-52.77</v>
      </c>
      <c r="I738" s="52">
        <f>IF(Table2[[#This Row],[Order Priority]]=Introduction!$B$42,1,0)</f>
        <v>0</v>
      </c>
      <c r="J738" s="52">
        <f>IF(Table2[[#This Row],[Order Priority]]=Introduction!$B$43,1,0)</f>
        <v>0</v>
      </c>
      <c r="K738" s="52">
        <f>IF(Table2[[#This Row],[Order Priority]]=Introduction!$B$44,1,0)</f>
        <v>0</v>
      </c>
      <c r="L738" s="52">
        <f>IF(Table2[[#This Row],[Order Priority]]=Introduction!$B$45,1,0)</f>
        <v>0</v>
      </c>
      <c r="M738" s="52">
        <f>IF(Table2[[#This Row],[Ship Mode]]=Introduction!$C$42,1,0)</f>
        <v>0</v>
      </c>
      <c r="N738" s="51">
        <f>IF(Table2[[#This Row],[Ship Mode]]=Introduction!$C$44,1,0)</f>
        <v>1</v>
      </c>
      <c r="O738" s="51">
        <f>IF(Table2[[#This Row],[Customer Segment]]=Introduction!$D$45,1,0)</f>
        <v>1</v>
      </c>
      <c r="P738" s="51">
        <f>IF(Table2[[#This Row],[Customer Segment]]=Introduction!$D$42,1,0)</f>
        <v>0</v>
      </c>
      <c r="Q738" s="51">
        <f>IF(Table2[[#This Row],[Customer Segment]]=Introduction!$D$44,1,0)</f>
        <v>0</v>
      </c>
      <c r="R738" s="44">
        <v>27.08</v>
      </c>
      <c r="S7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259.32997566117263</v>
      </c>
    </row>
    <row r="739" spans="1:19" customFormat="1" x14ac:dyDescent="0.2">
      <c r="A739" s="1" t="s">
        <v>1</v>
      </c>
      <c r="B739" s="1" t="s">
        <v>2</v>
      </c>
      <c r="C739" s="1" t="s">
        <v>3</v>
      </c>
      <c r="D739" s="49">
        <v>0.09</v>
      </c>
      <c r="E739" s="49">
        <v>517.48</v>
      </c>
      <c r="F739" s="49">
        <v>16.63</v>
      </c>
      <c r="G739" s="49">
        <v>0.59</v>
      </c>
      <c r="H739" s="49">
        <v>909.36</v>
      </c>
      <c r="I739" s="52">
        <f>IF(Table2[[#This Row],[Order Priority]]=Introduction!$B$42,1,0)</f>
        <v>1</v>
      </c>
      <c r="J739" s="52">
        <f>IF(Table2[[#This Row],[Order Priority]]=Introduction!$B$43,1,0)</f>
        <v>0</v>
      </c>
      <c r="K739" s="52">
        <f>IF(Table2[[#This Row],[Order Priority]]=Introduction!$B$44,1,0)</f>
        <v>0</v>
      </c>
      <c r="L739" s="52">
        <f>IF(Table2[[#This Row],[Order Priority]]=Introduction!$B$45,1,0)</f>
        <v>0</v>
      </c>
      <c r="M739" s="52">
        <f>IF(Table2[[#This Row],[Ship Mode]]=Introduction!$C$42,1,0)</f>
        <v>1</v>
      </c>
      <c r="N739" s="51">
        <f>IF(Table2[[#This Row],[Ship Mode]]=Introduction!$C$44,1,0)</f>
        <v>0</v>
      </c>
      <c r="O739" s="51">
        <f>IF(Table2[[#This Row],[Customer Segment]]=Introduction!$D$45,1,0)</f>
        <v>1</v>
      </c>
      <c r="P739" s="51">
        <f>IF(Table2[[#This Row],[Customer Segment]]=Introduction!$D$42,1,0)</f>
        <v>0</v>
      </c>
      <c r="Q739" s="51">
        <f>IF(Table2[[#This Row],[Customer Segment]]=Introduction!$D$44,1,0)</f>
        <v>0</v>
      </c>
      <c r="R739" s="41">
        <v>2354.54</v>
      </c>
      <c r="S7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3557.5062684976438</v>
      </c>
    </row>
    <row r="740" spans="1:19" customFormat="1" x14ac:dyDescent="0.2">
      <c r="A740" s="1" t="s">
        <v>46</v>
      </c>
      <c r="B740" s="1" t="s">
        <v>14</v>
      </c>
      <c r="C740" s="1" t="s">
        <v>70</v>
      </c>
      <c r="D740" s="47">
        <v>7.0000000000000007E-2</v>
      </c>
      <c r="E740" s="47">
        <v>6.08</v>
      </c>
      <c r="F740" s="47">
        <v>0.91</v>
      </c>
      <c r="G740" s="47">
        <v>0.51</v>
      </c>
      <c r="H740" s="47">
        <v>19.57</v>
      </c>
      <c r="I740" s="52">
        <f>IF(Table2[[#This Row],[Order Priority]]=Introduction!$B$42,1,0)</f>
        <v>0</v>
      </c>
      <c r="J740" s="52">
        <f>IF(Table2[[#This Row],[Order Priority]]=Introduction!$B$43,1,0)</f>
        <v>0</v>
      </c>
      <c r="K740" s="52">
        <f>IF(Table2[[#This Row],[Order Priority]]=Introduction!$B$44,1,0)</f>
        <v>0</v>
      </c>
      <c r="L740" s="52">
        <f>IF(Table2[[#This Row],[Order Priority]]=Introduction!$B$45,1,0)</f>
        <v>0</v>
      </c>
      <c r="M740" s="52">
        <f>IF(Table2[[#This Row],[Ship Mode]]=Introduction!$C$42,1,0)</f>
        <v>0</v>
      </c>
      <c r="N740" s="51">
        <f>IF(Table2[[#This Row],[Ship Mode]]=Introduction!$C$44,1,0)</f>
        <v>1</v>
      </c>
      <c r="O740" s="51">
        <f>IF(Table2[[#This Row],[Customer Segment]]=Introduction!$D$45,1,0)</f>
        <v>0</v>
      </c>
      <c r="P740" s="51">
        <f>IF(Table2[[#This Row],[Customer Segment]]=Introduction!$D$42,1,0)</f>
        <v>0</v>
      </c>
      <c r="Q740" s="51">
        <f>IF(Table2[[#This Row],[Customer Segment]]=Introduction!$D$44,1,0)</f>
        <v>0</v>
      </c>
      <c r="R740" s="44">
        <v>41.96</v>
      </c>
      <c r="S7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279.88618189780186</v>
      </c>
    </row>
    <row r="741" spans="1:19" customFormat="1" x14ac:dyDescent="0.2">
      <c r="A741" s="1" t="s">
        <v>46</v>
      </c>
      <c r="B741" s="1" t="s">
        <v>14</v>
      </c>
      <c r="C741" s="1" t="s">
        <v>70</v>
      </c>
      <c r="D741" s="49">
        <v>0.08</v>
      </c>
      <c r="E741" s="49">
        <v>19.899999999999999</v>
      </c>
      <c r="F741" s="49">
        <v>5.29</v>
      </c>
      <c r="G741" s="49">
        <v>0.4</v>
      </c>
      <c r="H741" s="49">
        <v>107.11</v>
      </c>
      <c r="I741" s="52">
        <f>IF(Table2[[#This Row],[Order Priority]]=Introduction!$B$42,1,0)</f>
        <v>0</v>
      </c>
      <c r="J741" s="52">
        <f>IF(Table2[[#This Row],[Order Priority]]=Introduction!$B$43,1,0)</f>
        <v>0</v>
      </c>
      <c r="K741" s="52">
        <f>IF(Table2[[#This Row],[Order Priority]]=Introduction!$B$44,1,0)</f>
        <v>0</v>
      </c>
      <c r="L741" s="52">
        <f>IF(Table2[[#This Row],[Order Priority]]=Introduction!$B$45,1,0)</f>
        <v>0</v>
      </c>
      <c r="M741" s="52">
        <f>IF(Table2[[#This Row],[Ship Mode]]=Introduction!$C$42,1,0)</f>
        <v>0</v>
      </c>
      <c r="N741" s="51">
        <f>IF(Table2[[#This Row],[Ship Mode]]=Introduction!$C$44,1,0)</f>
        <v>1</v>
      </c>
      <c r="O741" s="51">
        <f>IF(Table2[[#This Row],[Customer Segment]]=Introduction!$D$45,1,0)</f>
        <v>0</v>
      </c>
      <c r="P741" s="51">
        <f>IF(Table2[[#This Row],[Customer Segment]]=Introduction!$D$42,1,0)</f>
        <v>0</v>
      </c>
      <c r="Q741" s="51">
        <f>IF(Table2[[#This Row],[Customer Segment]]=Introduction!$D$44,1,0)</f>
        <v>0</v>
      </c>
      <c r="R741" s="41">
        <v>240.46</v>
      </c>
      <c r="S7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435.85159772711785</v>
      </c>
    </row>
    <row r="742" spans="1:19" customFormat="1" x14ac:dyDescent="0.2">
      <c r="A742" s="1" t="s">
        <v>46</v>
      </c>
      <c r="B742" s="1" t="s">
        <v>14</v>
      </c>
      <c r="C742" s="1" t="s">
        <v>70</v>
      </c>
      <c r="D742" s="47">
        <v>0.02</v>
      </c>
      <c r="E742" s="47">
        <v>3.36</v>
      </c>
      <c r="F742" s="47">
        <v>6.27</v>
      </c>
      <c r="G742" s="47">
        <v>0.4</v>
      </c>
      <c r="H742" s="47">
        <v>-216.154</v>
      </c>
      <c r="I742" s="52">
        <f>IF(Table2[[#This Row],[Order Priority]]=Introduction!$B$42,1,0)</f>
        <v>0</v>
      </c>
      <c r="J742" s="52">
        <f>IF(Table2[[#This Row],[Order Priority]]=Introduction!$B$43,1,0)</f>
        <v>0</v>
      </c>
      <c r="K742" s="52">
        <f>IF(Table2[[#This Row],[Order Priority]]=Introduction!$B$44,1,0)</f>
        <v>0</v>
      </c>
      <c r="L742" s="52">
        <f>IF(Table2[[#This Row],[Order Priority]]=Introduction!$B$45,1,0)</f>
        <v>0</v>
      </c>
      <c r="M742" s="52">
        <f>IF(Table2[[#This Row],[Ship Mode]]=Introduction!$C$42,1,0)</f>
        <v>0</v>
      </c>
      <c r="N742" s="51">
        <f>IF(Table2[[#This Row],[Ship Mode]]=Introduction!$C$44,1,0)</f>
        <v>1</v>
      </c>
      <c r="O742" s="51">
        <f>IF(Table2[[#This Row],[Customer Segment]]=Introduction!$D$45,1,0)</f>
        <v>0</v>
      </c>
      <c r="P742" s="51">
        <f>IF(Table2[[#This Row],[Customer Segment]]=Introduction!$D$42,1,0)</f>
        <v>0</v>
      </c>
      <c r="Q742" s="51">
        <f>IF(Table2[[#This Row],[Customer Segment]]=Introduction!$D$44,1,0)</f>
        <v>0</v>
      </c>
      <c r="R742" s="44">
        <v>74.08</v>
      </c>
      <c r="S7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119.73511484241874</v>
      </c>
    </row>
    <row r="743" spans="1:19" customFormat="1" x14ac:dyDescent="0.2">
      <c r="A743" s="1" t="s">
        <v>1</v>
      </c>
      <c r="B743" s="1" t="s">
        <v>14</v>
      </c>
      <c r="C743" s="1" t="s">
        <v>3</v>
      </c>
      <c r="D743" s="49">
        <v>0.02</v>
      </c>
      <c r="E743" s="49">
        <v>161.55000000000001</v>
      </c>
      <c r="F743" s="49">
        <v>19.989999999999998</v>
      </c>
      <c r="G743" s="49">
        <v>0.66</v>
      </c>
      <c r="H743" s="49">
        <v>664.51800000000003</v>
      </c>
      <c r="I743" s="52">
        <f>IF(Table2[[#This Row],[Order Priority]]=Introduction!$B$42,1,0)</f>
        <v>1</v>
      </c>
      <c r="J743" s="52">
        <f>IF(Table2[[#This Row],[Order Priority]]=Introduction!$B$43,1,0)</f>
        <v>0</v>
      </c>
      <c r="K743" s="52">
        <f>IF(Table2[[#This Row],[Order Priority]]=Introduction!$B$44,1,0)</f>
        <v>0</v>
      </c>
      <c r="L743" s="52">
        <f>IF(Table2[[#This Row],[Order Priority]]=Introduction!$B$45,1,0)</f>
        <v>0</v>
      </c>
      <c r="M743" s="52">
        <f>IF(Table2[[#This Row],[Ship Mode]]=Introduction!$C$42,1,0)</f>
        <v>0</v>
      </c>
      <c r="N743" s="51">
        <f>IF(Table2[[#This Row],[Ship Mode]]=Introduction!$C$44,1,0)</f>
        <v>1</v>
      </c>
      <c r="O743" s="51">
        <f>IF(Table2[[#This Row],[Customer Segment]]=Introduction!$D$45,1,0)</f>
        <v>1</v>
      </c>
      <c r="P743" s="51">
        <f>IF(Table2[[#This Row],[Customer Segment]]=Introduction!$D$42,1,0)</f>
        <v>0</v>
      </c>
      <c r="Q743" s="51">
        <f>IF(Table2[[#This Row],[Customer Segment]]=Introduction!$D$44,1,0)</f>
        <v>0</v>
      </c>
      <c r="R743" s="41">
        <v>657.61</v>
      </c>
      <c r="S7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2192.4679777199171</v>
      </c>
    </row>
    <row r="744" spans="1:19" customFormat="1" x14ac:dyDescent="0.2">
      <c r="A744" s="1" t="s">
        <v>1</v>
      </c>
      <c r="B744" s="1" t="s">
        <v>14</v>
      </c>
      <c r="C744" s="1" t="s">
        <v>70</v>
      </c>
      <c r="D744" s="47">
        <v>0.02</v>
      </c>
      <c r="E744" s="47">
        <v>11.55</v>
      </c>
      <c r="F744" s="47">
        <v>2.36</v>
      </c>
      <c r="G744" s="47">
        <v>0.55000000000000004</v>
      </c>
      <c r="H744" s="47">
        <v>1289.3820000000001</v>
      </c>
      <c r="I744" s="52">
        <f>IF(Table2[[#This Row],[Order Priority]]=Introduction!$B$42,1,0)</f>
        <v>1</v>
      </c>
      <c r="J744" s="52">
        <f>IF(Table2[[#This Row],[Order Priority]]=Introduction!$B$43,1,0)</f>
        <v>0</v>
      </c>
      <c r="K744" s="52">
        <f>IF(Table2[[#This Row],[Order Priority]]=Introduction!$B$44,1,0)</f>
        <v>0</v>
      </c>
      <c r="L744" s="52">
        <f>IF(Table2[[#This Row],[Order Priority]]=Introduction!$B$45,1,0)</f>
        <v>0</v>
      </c>
      <c r="M744" s="52">
        <f>IF(Table2[[#This Row],[Ship Mode]]=Introduction!$C$42,1,0)</f>
        <v>0</v>
      </c>
      <c r="N744" s="51">
        <f>IF(Table2[[#This Row],[Ship Mode]]=Introduction!$C$44,1,0)</f>
        <v>1</v>
      </c>
      <c r="O744" s="51">
        <f>IF(Table2[[#This Row],[Customer Segment]]=Introduction!$D$45,1,0)</f>
        <v>0</v>
      </c>
      <c r="P744" s="51">
        <f>IF(Table2[[#This Row],[Customer Segment]]=Introduction!$D$42,1,0)</f>
        <v>0</v>
      </c>
      <c r="Q744" s="51">
        <f>IF(Table2[[#This Row],[Customer Segment]]=Introduction!$D$44,1,0)</f>
        <v>0</v>
      </c>
      <c r="R744" s="44">
        <v>159.53</v>
      </c>
      <c r="S7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1792.6931641588285</v>
      </c>
    </row>
    <row r="745" spans="1:19" customFormat="1" x14ac:dyDescent="0.2">
      <c r="A745" s="1" t="s">
        <v>13</v>
      </c>
      <c r="B745" s="1" t="s">
        <v>14</v>
      </c>
      <c r="C745" s="1" t="s">
        <v>47</v>
      </c>
      <c r="D745" s="49">
        <v>7.0000000000000007E-2</v>
      </c>
      <c r="E745" s="49">
        <v>51.98</v>
      </c>
      <c r="F745" s="49">
        <v>10.17</v>
      </c>
      <c r="G745" s="49">
        <v>0.37</v>
      </c>
      <c r="H745" s="49">
        <v>439.78530000000001</v>
      </c>
      <c r="I745" s="52">
        <f>IF(Table2[[#This Row],[Order Priority]]=Introduction!$B$42,1,0)</f>
        <v>0</v>
      </c>
      <c r="J745" s="52">
        <f>IF(Table2[[#This Row],[Order Priority]]=Introduction!$B$43,1,0)</f>
        <v>1</v>
      </c>
      <c r="K745" s="52">
        <f>IF(Table2[[#This Row],[Order Priority]]=Introduction!$B$44,1,0)</f>
        <v>0</v>
      </c>
      <c r="L745" s="52">
        <f>IF(Table2[[#This Row],[Order Priority]]=Introduction!$B$45,1,0)</f>
        <v>0</v>
      </c>
      <c r="M745" s="52">
        <f>IF(Table2[[#This Row],[Ship Mode]]=Introduction!$C$42,1,0)</f>
        <v>0</v>
      </c>
      <c r="N745" s="51">
        <f>IF(Table2[[#This Row],[Ship Mode]]=Introduction!$C$44,1,0)</f>
        <v>1</v>
      </c>
      <c r="O745" s="51">
        <f>IF(Table2[[#This Row],[Customer Segment]]=Introduction!$D$45,1,0)</f>
        <v>0</v>
      </c>
      <c r="P745" s="51">
        <f>IF(Table2[[#This Row],[Customer Segment]]=Introduction!$D$42,1,0)</f>
        <v>0</v>
      </c>
      <c r="Q745" s="51">
        <f>IF(Table2[[#This Row],[Customer Segment]]=Introduction!$D$44,1,0)</f>
        <v>1</v>
      </c>
      <c r="R745" s="41">
        <v>637.37</v>
      </c>
      <c r="S7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820.50625634254664</v>
      </c>
    </row>
    <row r="746" spans="1:19" customFormat="1" x14ac:dyDescent="0.2">
      <c r="A746" s="1" t="s">
        <v>13</v>
      </c>
      <c r="B746" s="1" t="s">
        <v>2</v>
      </c>
      <c r="C746" s="1" t="s">
        <v>47</v>
      </c>
      <c r="D746" s="47">
        <v>0.1</v>
      </c>
      <c r="E746" s="47">
        <v>80.97</v>
      </c>
      <c r="F746" s="47">
        <v>33.6</v>
      </c>
      <c r="G746" s="47">
        <v>0.37</v>
      </c>
      <c r="H746" s="47">
        <v>-149.4573</v>
      </c>
      <c r="I746" s="52">
        <f>IF(Table2[[#This Row],[Order Priority]]=Introduction!$B$42,1,0)</f>
        <v>0</v>
      </c>
      <c r="J746" s="52">
        <f>IF(Table2[[#This Row],[Order Priority]]=Introduction!$B$43,1,0)</f>
        <v>1</v>
      </c>
      <c r="K746" s="52">
        <f>IF(Table2[[#This Row],[Order Priority]]=Introduction!$B$44,1,0)</f>
        <v>0</v>
      </c>
      <c r="L746" s="52">
        <f>IF(Table2[[#This Row],[Order Priority]]=Introduction!$B$45,1,0)</f>
        <v>0</v>
      </c>
      <c r="M746" s="52">
        <f>IF(Table2[[#This Row],[Ship Mode]]=Introduction!$C$42,1,0)</f>
        <v>1</v>
      </c>
      <c r="N746" s="51">
        <f>IF(Table2[[#This Row],[Ship Mode]]=Introduction!$C$44,1,0)</f>
        <v>0</v>
      </c>
      <c r="O746" s="51">
        <f>IF(Table2[[#This Row],[Customer Segment]]=Introduction!$D$45,1,0)</f>
        <v>0</v>
      </c>
      <c r="P746" s="51">
        <f>IF(Table2[[#This Row],[Customer Segment]]=Introduction!$D$42,1,0)</f>
        <v>0</v>
      </c>
      <c r="Q746" s="51">
        <f>IF(Table2[[#This Row],[Customer Segment]]=Introduction!$D$44,1,0)</f>
        <v>1</v>
      </c>
      <c r="R746" s="44">
        <v>232.16</v>
      </c>
      <c r="S7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1132.13451327539</v>
      </c>
    </row>
    <row r="747" spans="1:19" customFormat="1" x14ac:dyDescent="0.2">
      <c r="A747" s="1" t="s">
        <v>23</v>
      </c>
      <c r="B747" s="1" t="s">
        <v>63</v>
      </c>
      <c r="C747" s="1" t="s">
        <v>3</v>
      </c>
      <c r="D747" s="49">
        <v>0.09</v>
      </c>
      <c r="E747" s="49">
        <v>5.34</v>
      </c>
      <c r="F747" s="49">
        <v>2.99</v>
      </c>
      <c r="G747" s="49">
        <v>0.38</v>
      </c>
      <c r="H747" s="49">
        <v>9.4860000000000007</v>
      </c>
      <c r="I747" s="52">
        <f>IF(Table2[[#This Row],[Order Priority]]=Introduction!$B$42,1,0)</f>
        <v>0</v>
      </c>
      <c r="J747" s="52">
        <f>IF(Table2[[#This Row],[Order Priority]]=Introduction!$B$43,1,0)</f>
        <v>0</v>
      </c>
      <c r="K747" s="52">
        <f>IF(Table2[[#This Row],[Order Priority]]=Introduction!$B$44,1,0)</f>
        <v>1</v>
      </c>
      <c r="L747" s="52">
        <f>IF(Table2[[#This Row],[Order Priority]]=Introduction!$B$45,1,0)</f>
        <v>0</v>
      </c>
      <c r="M747" s="52">
        <f>IF(Table2[[#This Row],[Ship Mode]]=Introduction!$C$42,1,0)</f>
        <v>0</v>
      </c>
      <c r="N747" s="51">
        <f>IF(Table2[[#This Row],[Ship Mode]]=Introduction!$C$44,1,0)</f>
        <v>0</v>
      </c>
      <c r="O747" s="51">
        <f>IF(Table2[[#This Row],[Customer Segment]]=Introduction!$D$45,1,0)</f>
        <v>1</v>
      </c>
      <c r="P747" s="51">
        <f>IF(Table2[[#This Row],[Customer Segment]]=Introduction!$D$42,1,0)</f>
        <v>0</v>
      </c>
      <c r="Q747" s="51">
        <f>IF(Table2[[#This Row],[Customer Segment]]=Introduction!$D$44,1,0)</f>
        <v>0</v>
      </c>
      <c r="R747" s="41">
        <v>95.1</v>
      </c>
      <c r="S7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-9.0528555988757837</v>
      </c>
    </row>
    <row r="748" spans="1:19" customFormat="1" x14ac:dyDescent="0.2">
      <c r="A748" s="1" t="s">
        <v>23</v>
      </c>
      <c r="B748" s="1" t="s">
        <v>2</v>
      </c>
      <c r="C748" s="1" t="s">
        <v>3</v>
      </c>
      <c r="D748" s="47">
        <v>7.0000000000000007E-2</v>
      </c>
      <c r="E748" s="47">
        <v>140.97999999999999</v>
      </c>
      <c r="F748" s="47">
        <v>53.48</v>
      </c>
      <c r="G748" s="47">
        <v>0.65</v>
      </c>
      <c r="H748" s="47">
        <v>-263.64999999999998</v>
      </c>
      <c r="I748" s="52">
        <f>IF(Table2[[#This Row],[Order Priority]]=Introduction!$B$42,1,0)</f>
        <v>0</v>
      </c>
      <c r="J748" s="52">
        <f>IF(Table2[[#This Row],[Order Priority]]=Introduction!$B$43,1,0)</f>
        <v>0</v>
      </c>
      <c r="K748" s="52">
        <f>IF(Table2[[#This Row],[Order Priority]]=Introduction!$B$44,1,0)</f>
        <v>1</v>
      </c>
      <c r="L748" s="52">
        <f>IF(Table2[[#This Row],[Order Priority]]=Introduction!$B$45,1,0)</f>
        <v>0</v>
      </c>
      <c r="M748" s="52">
        <f>IF(Table2[[#This Row],[Ship Mode]]=Introduction!$C$42,1,0)</f>
        <v>1</v>
      </c>
      <c r="N748" s="51">
        <f>IF(Table2[[#This Row],[Ship Mode]]=Introduction!$C$44,1,0)</f>
        <v>0</v>
      </c>
      <c r="O748" s="51">
        <f>IF(Table2[[#This Row],[Customer Segment]]=Introduction!$D$45,1,0)</f>
        <v>1</v>
      </c>
      <c r="P748" s="51">
        <f>IF(Table2[[#This Row],[Customer Segment]]=Introduction!$D$42,1,0)</f>
        <v>0</v>
      </c>
      <c r="Q748" s="51">
        <f>IF(Table2[[#This Row],[Customer Segment]]=Introduction!$D$44,1,0)</f>
        <v>0</v>
      </c>
      <c r="R748" s="44">
        <v>734.74</v>
      </c>
      <c r="S7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2048.0280207650558</v>
      </c>
    </row>
    <row r="749" spans="1:19" customFormat="1" x14ac:dyDescent="0.2">
      <c r="A749" s="1" t="s">
        <v>23</v>
      </c>
      <c r="B749" s="1" t="s">
        <v>14</v>
      </c>
      <c r="C749" s="1" t="s">
        <v>3</v>
      </c>
      <c r="D749" s="49">
        <v>0.06</v>
      </c>
      <c r="E749" s="49">
        <v>205.99</v>
      </c>
      <c r="F749" s="49">
        <v>5.26</v>
      </c>
      <c r="G749" s="49">
        <v>0.56000000000000005</v>
      </c>
      <c r="H749" s="49">
        <v>890.18100000000004</v>
      </c>
      <c r="I749" s="52">
        <f>IF(Table2[[#This Row],[Order Priority]]=Introduction!$B$42,1,0)</f>
        <v>0</v>
      </c>
      <c r="J749" s="52">
        <f>IF(Table2[[#This Row],[Order Priority]]=Introduction!$B$43,1,0)</f>
        <v>0</v>
      </c>
      <c r="K749" s="52">
        <f>IF(Table2[[#This Row],[Order Priority]]=Introduction!$B$44,1,0)</f>
        <v>1</v>
      </c>
      <c r="L749" s="52">
        <f>IF(Table2[[#This Row],[Order Priority]]=Introduction!$B$45,1,0)</f>
        <v>0</v>
      </c>
      <c r="M749" s="52">
        <f>IF(Table2[[#This Row],[Ship Mode]]=Introduction!$C$42,1,0)</f>
        <v>0</v>
      </c>
      <c r="N749" s="51">
        <f>IF(Table2[[#This Row],[Ship Mode]]=Introduction!$C$44,1,0)</f>
        <v>1</v>
      </c>
      <c r="O749" s="51">
        <f>IF(Table2[[#This Row],[Customer Segment]]=Introduction!$D$45,1,0)</f>
        <v>1</v>
      </c>
      <c r="P749" s="51">
        <f>IF(Table2[[#This Row],[Customer Segment]]=Introduction!$D$42,1,0)</f>
        <v>0</v>
      </c>
      <c r="Q749" s="51">
        <f>IF(Table2[[#This Row],[Customer Segment]]=Introduction!$D$44,1,0)</f>
        <v>0</v>
      </c>
      <c r="R749" s="41">
        <v>1882.87</v>
      </c>
      <c r="S7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1835.8686238121811</v>
      </c>
    </row>
    <row r="750" spans="1:19" customFormat="1" x14ac:dyDescent="0.2">
      <c r="A750" s="1" t="s">
        <v>23</v>
      </c>
      <c r="B750" s="1" t="s">
        <v>2</v>
      </c>
      <c r="C750" s="1" t="s">
        <v>15</v>
      </c>
      <c r="D750" s="47">
        <v>0.01</v>
      </c>
      <c r="E750" s="47">
        <v>300.98</v>
      </c>
      <c r="F750" s="47">
        <v>64.73</v>
      </c>
      <c r="G750" s="47">
        <v>0.56000000000000005</v>
      </c>
      <c r="H750" s="47">
        <v>-48.874000000000002</v>
      </c>
      <c r="I750" s="52">
        <f>IF(Table2[[#This Row],[Order Priority]]=Introduction!$B$42,1,0)</f>
        <v>0</v>
      </c>
      <c r="J750" s="52">
        <f>IF(Table2[[#This Row],[Order Priority]]=Introduction!$B$43,1,0)</f>
        <v>0</v>
      </c>
      <c r="K750" s="52">
        <f>IF(Table2[[#This Row],[Order Priority]]=Introduction!$B$44,1,0)</f>
        <v>1</v>
      </c>
      <c r="L750" s="52">
        <f>IF(Table2[[#This Row],[Order Priority]]=Introduction!$B$45,1,0)</f>
        <v>0</v>
      </c>
      <c r="M750" s="52">
        <f>IF(Table2[[#This Row],[Ship Mode]]=Introduction!$C$42,1,0)</f>
        <v>1</v>
      </c>
      <c r="N750" s="51">
        <f>IF(Table2[[#This Row],[Ship Mode]]=Introduction!$C$44,1,0)</f>
        <v>0</v>
      </c>
      <c r="O750" s="51">
        <f>IF(Table2[[#This Row],[Customer Segment]]=Introduction!$D$45,1,0)</f>
        <v>0</v>
      </c>
      <c r="P750" s="51">
        <f>IF(Table2[[#This Row],[Customer Segment]]=Introduction!$D$42,1,0)</f>
        <v>1</v>
      </c>
      <c r="Q750" s="51">
        <f>IF(Table2[[#This Row],[Customer Segment]]=Introduction!$D$44,1,0)</f>
        <v>0</v>
      </c>
      <c r="R750" s="44">
        <v>974.14</v>
      </c>
      <c r="S7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3025.1595394975402</v>
      </c>
    </row>
    <row r="751" spans="1:19" customFormat="1" x14ac:dyDescent="0.2">
      <c r="A751" s="1" t="s">
        <v>13</v>
      </c>
      <c r="B751" s="1" t="s">
        <v>14</v>
      </c>
      <c r="C751" s="1" t="s">
        <v>47</v>
      </c>
      <c r="D751" s="49">
        <v>0.04</v>
      </c>
      <c r="E751" s="49">
        <v>19.23</v>
      </c>
      <c r="F751" s="49">
        <v>6.15</v>
      </c>
      <c r="G751" s="49">
        <v>0.44</v>
      </c>
      <c r="H751" s="49">
        <v>152.4348</v>
      </c>
      <c r="I751" s="52">
        <f>IF(Table2[[#This Row],[Order Priority]]=Introduction!$B$42,1,0)</f>
        <v>0</v>
      </c>
      <c r="J751" s="52">
        <f>IF(Table2[[#This Row],[Order Priority]]=Introduction!$B$43,1,0)</f>
        <v>1</v>
      </c>
      <c r="K751" s="52">
        <f>IF(Table2[[#This Row],[Order Priority]]=Introduction!$B$44,1,0)</f>
        <v>0</v>
      </c>
      <c r="L751" s="52">
        <f>IF(Table2[[#This Row],[Order Priority]]=Introduction!$B$45,1,0)</f>
        <v>0</v>
      </c>
      <c r="M751" s="52">
        <f>IF(Table2[[#This Row],[Ship Mode]]=Introduction!$C$42,1,0)</f>
        <v>0</v>
      </c>
      <c r="N751" s="51">
        <f>IF(Table2[[#This Row],[Ship Mode]]=Introduction!$C$44,1,0)</f>
        <v>1</v>
      </c>
      <c r="O751" s="51">
        <f>IF(Table2[[#This Row],[Customer Segment]]=Introduction!$D$45,1,0)</f>
        <v>0</v>
      </c>
      <c r="P751" s="51">
        <f>IF(Table2[[#This Row],[Customer Segment]]=Introduction!$D$42,1,0)</f>
        <v>0</v>
      </c>
      <c r="Q751" s="51">
        <f>IF(Table2[[#This Row],[Customer Segment]]=Introduction!$D$44,1,0)</f>
        <v>1</v>
      </c>
      <c r="R751" s="41">
        <v>220.92</v>
      </c>
      <c r="S7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390.53832263934237</v>
      </c>
    </row>
    <row r="752" spans="1:19" customFormat="1" x14ac:dyDescent="0.2">
      <c r="A752" s="1" t="s">
        <v>23</v>
      </c>
      <c r="B752" s="1" t="s">
        <v>63</v>
      </c>
      <c r="C752" s="1" t="s">
        <v>70</v>
      </c>
      <c r="D752" s="47">
        <v>0.01</v>
      </c>
      <c r="E752" s="47">
        <v>7.64</v>
      </c>
      <c r="F752" s="47">
        <v>1.39</v>
      </c>
      <c r="G752" s="47">
        <v>0.36</v>
      </c>
      <c r="H752" s="47">
        <v>-1676.6120000000001</v>
      </c>
      <c r="I752" s="52">
        <f>IF(Table2[[#This Row],[Order Priority]]=Introduction!$B$42,1,0)</f>
        <v>0</v>
      </c>
      <c r="J752" s="52">
        <f>IF(Table2[[#This Row],[Order Priority]]=Introduction!$B$43,1,0)</f>
        <v>0</v>
      </c>
      <c r="K752" s="52">
        <f>IF(Table2[[#This Row],[Order Priority]]=Introduction!$B$44,1,0)</f>
        <v>1</v>
      </c>
      <c r="L752" s="52">
        <f>IF(Table2[[#This Row],[Order Priority]]=Introduction!$B$45,1,0)</f>
        <v>0</v>
      </c>
      <c r="M752" s="52">
        <f>IF(Table2[[#This Row],[Ship Mode]]=Introduction!$C$42,1,0)</f>
        <v>0</v>
      </c>
      <c r="N752" s="51">
        <f>IF(Table2[[#This Row],[Ship Mode]]=Introduction!$C$44,1,0)</f>
        <v>0</v>
      </c>
      <c r="O752" s="51">
        <f>IF(Table2[[#This Row],[Customer Segment]]=Introduction!$D$45,1,0)</f>
        <v>0</v>
      </c>
      <c r="P752" s="51">
        <f>IF(Table2[[#This Row],[Customer Segment]]=Introduction!$D$42,1,0)</f>
        <v>0</v>
      </c>
      <c r="Q752" s="51">
        <f>IF(Table2[[#This Row],[Customer Segment]]=Introduction!$D$44,1,0)</f>
        <v>0</v>
      </c>
      <c r="R752" s="44">
        <v>73.290000000000006</v>
      </c>
      <c r="S7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-1727.3971948583232</v>
      </c>
    </row>
    <row r="753" spans="1:19" customFormat="1" x14ac:dyDescent="0.2">
      <c r="A753" s="1" t="s">
        <v>23</v>
      </c>
      <c r="B753" s="1" t="s">
        <v>2</v>
      </c>
      <c r="C753" s="1" t="s">
        <v>70</v>
      </c>
      <c r="D753" s="49">
        <v>7.0000000000000007E-2</v>
      </c>
      <c r="E753" s="49">
        <v>400.97</v>
      </c>
      <c r="F753" s="49">
        <v>48.26</v>
      </c>
      <c r="G753" s="49">
        <v>0.36</v>
      </c>
      <c r="H753" s="49">
        <v>45.127800000000001</v>
      </c>
      <c r="I753" s="52">
        <f>IF(Table2[[#This Row],[Order Priority]]=Introduction!$B$42,1,0)</f>
        <v>0</v>
      </c>
      <c r="J753" s="52">
        <f>IF(Table2[[#This Row],[Order Priority]]=Introduction!$B$43,1,0)</f>
        <v>0</v>
      </c>
      <c r="K753" s="52">
        <f>IF(Table2[[#This Row],[Order Priority]]=Introduction!$B$44,1,0)</f>
        <v>1</v>
      </c>
      <c r="L753" s="52">
        <f>IF(Table2[[#This Row],[Order Priority]]=Introduction!$B$45,1,0)</f>
        <v>0</v>
      </c>
      <c r="M753" s="52">
        <f>IF(Table2[[#This Row],[Ship Mode]]=Introduction!$C$42,1,0)</f>
        <v>1</v>
      </c>
      <c r="N753" s="51">
        <f>IF(Table2[[#This Row],[Ship Mode]]=Introduction!$C$44,1,0)</f>
        <v>0</v>
      </c>
      <c r="O753" s="51">
        <f>IF(Table2[[#This Row],[Customer Segment]]=Introduction!$D$45,1,0)</f>
        <v>0</v>
      </c>
      <c r="P753" s="51">
        <f>IF(Table2[[#This Row],[Customer Segment]]=Introduction!$D$42,1,0)</f>
        <v>0</v>
      </c>
      <c r="Q753" s="51">
        <f>IF(Table2[[#This Row],[Customer Segment]]=Introduction!$D$44,1,0)</f>
        <v>0</v>
      </c>
      <c r="R753" s="41">
        <v>2961.32</v>
      </c>
      <c r="S7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2802.5346486100093</v>
      </c>
    </row>
    <row r="754" spans="1:19" customFormat="1" x14ac:dyDescent="0.2">
      <c r="A754" s="1" t="s">
        <v>23</v>
      </c>
      <c r="B754" s="1" t="s">
        <v>14</v>
      </c>
      <c r="C754" s="1" t="s">
        <v>15</v>
      </c>
      <c r="D754" s="47">
        <v>0.09</v>
      </c>
      <c r="E754" s="47">
        <v>6783.02</v>
      </c>
      <c r="F754" s="47">
        <v>24.49</v>
      </c>
      <c r="G754" s="47">
        <v>0.39</v>
      </c>
      <c r="H754" s="47">
        <v>-14140.7016</v>
      </c>
      <c r="I754" s="52">
        <f>IF(Table2[[#This Row],[Order Priority]]=Introduction!$B$42,1,0)</f>
        <v>0</v>
      </c>
      <c r="J754" s="52">
        <f>IF(Table2[[#This Row],[Order Priority]]=Introduction!$B$43,1,0)</f>
        <v>0</v>
      </c>
      <c r="K754" s="52">
        <f>IF(Table2[[#This Row],[Order Priority]]=Introduction!$B$44,1,0)</f>
        <v>1</v>
      </c>
      <c r="L754" s="52">
        <f>IF(Table2[[#This Row],[Order Priority]]=Introduction!$B$45,1,0)</f>
        <v>0</v>
      </c>
      <c r="M754" s="52">
        <f>IF(Table2[[#This Row],[Ship Mode]]=Introduction!$C$42,1,0)</f>
        <v>0</v>
      </c>
      <c r="N754" s="51">
        <f>IF(Table2[[#This Row],[Ship Mode]]=Introduction!$C$44,1,0)</f>
        <v>1</v>
      </c>
      <c r="O754" s="51">
        <f>IF(Table2[[#This Row],[Customer Segment]]=Introduction!$D$45,1,0)</f>
        <v>0</v>
      </c>
      <c r="P754" s="51">
        <f>IF(Table2[[#This Row],[Customer Segment]]=Introduction!$D$42,1,0)</f>
        <v>1</v>
      </c>
      <c r="Q754" s="51">
        <f>IF(Table2[[#This Row],[Customer Segment]]=Introduction!$D$44,1,0)</f>
        <v>0</v>
      </c>
      <c r="R754" s="44">
        <v>6296</v>
      </c>
      <c r="S7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7401.3271579278216</v>
      </c>
    </row>
    <row r="755" spans="1:19" customFormat="1" x14ac:dyDescent="0.2">
      <c r="A755" s="1" t="s">
        <v>92</v>
      </c>
      <c r="B755" s="1" t="s">
        <v>63</v>
      </c>
      <c r="C755" s="1" t="s">
        <v>47</v>
      </c>
      <c r="D755" s="49">
        <v>0.01</v>
      </c>
      <c r="E755" s="49">
        <v>99.99</v>
      </c>
      <c r="F755" s="49">
        <v>19.989999999999998</v>
      </c>
      <c r="G755" s="49">
        <v>0.52</v>
      </c>
      <c r="H755" s="49">
        <v>90.024000000000001</v>
      </c>
      <c r="I755" s="52">
        <f>IF(Table2[[#This Row],[Order Priority]]=Introduction!$B$42,1,0)</f>
        <v>0</v>
      </c>
      <c r="J755" s="52">
        <f>IF(Table2[[#This Row],[Order Priority]]=Introduction!$B$43,1,0)</f>
        <v>0</v>
      </c>
      <c r="K755" s="52">
        <f>IF(Table2[[#This Row],[Order Priority]]=Introduction!$B$44,1,0)</f>
        <v>0</v>
      </c>
      <c r="L755" s="52">
        <f>IF(Table2[[#This Row],[Order Priority]]=Introduction!$B$45,1,0)</f>
        <v>1</v>
      </c>
      <c r="M755" s="52">
        <f>IF(Table2[[#This Row],[Ship Mode]]=Introduction!$C$42,1,0)</f>
        <v>0</v>
      </c>
      <c r="N755" s="51">
        <f>IF(Table2[[#This Row],[Ship Mode]]=Introduction!$C$44,1,0)</f>
        <v>0</v>
      </c>
      <c r="O755" s="51">
        <f>IF(Table2[[#This Row],[Customer Segment]]=Introduction!$D$45,1,0)</f>
        <v>0</v>
      </c>
      <c r="P755" s="51">
        <f>IF(Table2[[#This Row],[Customer Segment]]=Introduction!$D$42,1,0)</f>
        <v>0</v>
      </c>
      <c r="Q755" s="51">
        <f>IF(Table2[[#This Row],[Customer Segment]]=Introduction!$D$44,1,0)</f>
        <v>1</v>
      </c>
      <c r="R755" s="41">
        <v>202.98</v>
      </c>
      <c r="S7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981.54742575811474</v>
      </c>
    </row>
    <row r="756" spans="1:19" customFormat="1" x14ac:dyDescent="0.2">
      <c r="A756" s="1" t="s">
        <v>92</v>
      </c>
      <c r="B756" s="1" t="s">
        <v>14</v>
      </c>
      <c r="C756" s="1" t="s">
        <v>15</v>
      </c>
      <c r="D756" s="47">
        <v>0.1</v>
      </c>
      <c r="E756" s="47">
        <v>4.9800000000000004</v>
      </c>
      <c r="F756" s="47">
        <v>7.54</v>
      </c>
      <c r="G756" s="47">
        <v>0.38</v>
      </c>
      <c r="H756" s="47">
        <v>45.078000000000003</v>
      </c>
      <c r="I756" s="52">
        <f>IF(Table2[[#This Row],[Order Priority]]=Introduction!$B$42,1,0)</f>
        <v>0</v>
      </c>
      <c r="J756" s="52">
        <f>IF(Table2[[#This Row],[Order Priority]]=Introduction!$B$43,1,0)</f>
        <v>0</v>
      </c>
      <c r="K756" s="52">
        <f>IF(Table2[[#This Row],[Order Priority]]=Introduction!$B$44,1,0)</f>
        <v>0</v>
      </c>
      <c r="L756" s="52">
        <f>IF(Table2[[#This Row],[Order Priority]]=Introduction!$B$45,1,0)</f>
        <v>1</v>
      </c>
      <c r="M756" s="52">
        <f>IF(Table2[[#This Row],[Ship Mode]]=Introduction!$C$42,1,0)</f>
        <v>0</v>
      </c>
      <c r="N756" s="51">
        <f>IF(Table2[[#This Row],[Ship Mode]]=Introduction!$C$44,1,0)</f>
        <v>1</v>
      </c>
      <c r="O756" s="51">
        <f>IF(Table2[[#This Row],[Customer Segment]]=Introduction!$D$45,1,0)</f>
        <v>0</v>
      </c>
      <c r="P756" s="51">
        <f>IF(Table2[[#This Row],[Customer Segment]]=Introduction!$D$42,1,0)</f>
        <v>1</v>
      </c>
      <c r="Q756" s="51">
        <f>IF(Table2[[#This Row],[Customer Segment]]=Introduction!$D$44,1,0)</f>
        <v>0</v>
      </c>
      <c r="R756" s="44">
        <v>43.84</v>
      </c>
      <c r="S7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140.72849120243379</v>
      </c>
    </row>
    <row r="757" spans="1:19" customFormat="1" x14ac:dyDescent="0.2">
      <c r="A757" s="1" t="s">
        <v>92</v>
      </c>
      <c r="B757" s="1" t="s">
        <v>14</v>
      </c>
      <c r="C757" s="1" t="s">
        <v>15</v>
      </c>
      <c r="D757" s="49">
        <v>0</v>
      </c>
      <c r="E757" s="49">
        <v>22.84</v>
      </c>
      <c r="F757" s="49">
        <v>8.18</v>
      </c>
      <c r="G757" s="49">
        <v>0.39</v>
      </c>
      <c r="H757" s="49">
        <v>-110.376</v>
      </c>
      <c r="I757" s="52">
        <f>IF(Table2[[#This Row],[Order Priority]]=Introduction!$B$42,1,0)</f>
        <v>0</v>
      </c>
      <c r="J757" s="52">
        <f>IF(Table2[[#This Row],[Order Priority]]=Introduction!$B$43,1,0)</f>
        <v>0</v>
      </c>
      <c r="K757" s="52">
        <f>IF(Table2[[#This Row],[Order Priority]]=Introduction!$B$44,1,0)</f>
        <v>0</v>
      </c>
      <c r="L757" s="52">
        <f>IF(Table2[[#This Row],[Order Priority]]=Introduction!$B$45,1,0)</f>
        <v>1</v>
      </c>
      <c r="M757" s="52">
        <f>IF(Table2[[#This Row],[Ship Mode]]=Introduction!$C$42,1,0)</f>
        <v>0</v>
      </c>
      <c r="N757" s="51">
        <f>IF(Table2[[#This Row],[Ship Mode]]=Introduction!$C$44,1,0)</f>
        <v>1</v>
      </c>
      <c r="O757" s="51">
        <f>IF(Table2[[#This Row],[Customer Segment]]=Introduction!$D$45,1,0)</f>
        <v>0</v>
      </c>
      <c r="P757" s="51">
        <f>IF(Table2[[#This Row],[Customer Segment]]=Introduction!$D$42,1,0)</f>
        <v>1</v>
      </c>
      <c r="Q757" s="51">
        <f>IF(Table2[[#This Row],[Customer Segment]]=Introduction!$D$44,1,0)</f>
        <v>0</v>
      </c>
      <c r="R757" s="41">
        <v>141.74</v>
      </c>
      <c r="S7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129.58302301650772</v>
      </c>
    </row>
    <row r="758" spans="1:19" customFormat="1" x14ac:dyDescent="0.2">
      <c r="A758" s="1" t="s">
        <v>46</v>
      </c>
      <c r="B758" s="1" t="s">
        <v>14</v>
      </c>
      <c r="C758" s="1" t="s">
        <v>70</v>
      </c>
      <c r="D758" s="47">
        <v>0</v>
      </c>
      <c r="E758" s="47">
        <v>115.99</v>
      </c>
      <c r="F758" s="47">
        <v>2.5</v>
      </c>
      <c r="G758" s="47">
        <v>0.56999999999999995</v>
      </c>
      <c r="H758" s="47">
        <v>162.666</v>
      </c>
      <c r="I758" s="52">
        <f>IF(Table2[[#This Row],[Order Priority]]=Introduction!$B$42,1,0)</f>
        <v>0</v>
      </c>
      <c r="J758" s="52">
        <f>IF(Table2[[#This Row],[Order Priority]]=Introduction!$B$43,1,0)</f>
        <v>0</v>
      </c>
      <c r="K758" s="52">
        <f>IF(Table2[[#This Row],[Order Priority]]=Introduction!$B$44,1,0)</f>
        <v>0</v>
      </c>
      <c r="L758" s="52">
        <f>IF(Table2[[#This Row],[Order Priority]]=Introduction!$B$45,1,0)</f>
        <v>0</v>
      </c>
      <c r="M758" s="52">
        <f>IF(Table2[[#This Row],[Ship Mode]]=Introduction!$C$42,1,0)</f>
        <v>0</v>
      </c>
      <c r="N758" s="51">
        <f>IF(Table2[[#This Row],[Ship Mode]]=Introduction!$C$44,1,0)</f>
        <v>1</v>
      </c>
      <c r="O758" s="51">
        <f>IF(Table2[[#This Row],[Customer Segment]]=Introduction!$D$45,1,0)</f>
        <v>0</v>
      </c>
      <c r="P758" s="51">
        <f>IF(Table2[[#This Row],[Customer Segment]]=Introduction!$D$42,1,0)</f>
        <v>0</v>
      </c>
      <c r="Q758" s="51">
        <f>IF(Table2[[#This Row],[Customer Segment]]=Introduction!$D$44,1,0)</f>
        <v>0</v>
      </c>
      <c r="R758" s="44">
        <v>627.04</v>
      </c>
      <c r="S7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910.86381081410673</v>
      </c>
    </row>
    <row r="759" spans="1:19" customFormat="1" x14ac:dyDescent="0.2">
      <c r="A759" s="1" t="s">
        <v>46</v>
      </c>
      <c r="B759" s="1" t="s">
        <v>14</v>
      </c>
      <c r="C759" s="1" t="s">
        <v>70</v>
      </c>
      <c r="D759" s="49">
        <v>0.02</v>
      </c>
      <c r="E759" s="49">
        <v>5.98</v>
      </c>
      <c r="F759" s="49">
        <v>5.79</v>
      </c>
      <c r="G759" s="49">
        <v>0.36</v>
      </c>
      <c r="H759" s="49">
        <v>-67.489999999999995</v>
      </c>
      <c r="I759" s="52">
        <f>IF(Table2[[#This Row],[Order Priority]]=Introduction!$B$42,1,0)</f>
        <v>0</v>
      </c>
      <c r="J759" s="52">
        <f>IF(Table2[[#This Row],[Order Priority]]=Introduction!$B$43,1,0)</f>
        <v>0</v>
      </c>
      <c r="K759" s="52">
        <f>IF(Table2[[#This Row],[Order Priority]]=Introduction!$B$44,1,0)</f>
        <v>0</v>
      </c>
      <c r="L759" s="52">
        <f>IF(Table2[[#This Row],[Order Priority]]=Introduction!$B$45,1,0)</f>
        <v>0</v>
      </c>
      <c r="M759" s="52">
        <f>IF(Table2[[#This Row],[Ship Mode]]=Introduction!$C$42,1,0)</f>
        <v>0</v>
      </c>
      <c r="N759" s="51">
        <f>IF(Table2[[#This Row],[Ship Mode]]=Introduction!$C$44,1,0)</f>
        <v>1</v>
      </c>
      <c r="O759" s="51">
        <f>IF(Table2[[#This Row],[Customer Segment]]=Introduction!$D$45,1,0)</f>
        <v>0</v>
      </c>
      <c r="P759" s="51">
        <f>IF(Table2[[#This Row],[Customer Segment]]=Introduction!$D$42,1,0)</f>
        <v>0</v>
      </c>
      <c r="Q759" s="51">
        <f>IF(Table2[[#This Row],[Customer Segment]]=Introduction!$D$44,1,0)</f>
        <v>0</v>
      </c>
      <c r="R759" s="41">
        <v>110.19</v>
      </c>
      <c r="S7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233.66555469768832</v>
      </c>
    </row>
    <row r="760" spans="1:19" customFormat="1" x14ac:dyDescent="0.2">
      <c r="A760" s="1" t="s">
        <v>1</v>
      </c>
      <c r="B760" s="1" t="s">
        <v>63</v>
      </c>
      <c r="C760" s="1" t="s">
        <v>70</v>
      </c>
      <c r="D760" s="47">
        <v>0.06</v>
      </c>
      <c r="E760" s="47">
        <v>2.61</v>
      </c>
      <c r="F760" s="47">
        <v>0.5</v>
      </c>
      <c r="G760" s="47">
        <v>0.39</v>
      </c>
      <c r="H760" s="47">
        <v>10.85</v>
      </c>
      <c r="I760" s="52">
        <f>IF(Table2[[#This Row],[Order Priority]]=Introduction!$B$42,1,0)</f>
        <v>1</v>
      </c>
      <c r="J760" s="52">
        <f>IF(Table2[[#This Row],[Order Priority]]=Introduction!$B$43,1,0)</f>
        <v>0</v>
      </c>
      <c r="K760" s="52">
        <f>IF(Table2[[#This Row],[Order Priority]]=Introduction!$B$44,1,0)</f>
        <v>0</v>
      </c>
      <c r="L760" s="52">
        <f>IF(Table2[[#This Row],[Order Priority]]=Introduction!$B$45,1,0)</f>
        <v>0</v>
      </c>
      <c r="M760" s="52">
        <f>IF(Table2[[#This Row],[Ship Mode]]=Introduction!$C$42,1,0)</f>
        <v>0</v>
      </c>
      <c r="N760" s="51">
        <f>IF(Table2[[#This Row],[Ship Mode]]=Introduction!$C$44,1,0)</f>
        <v>0</v>
      </c>
      <c r="O760" s="51">
        <f>IF(Table2[[#This Row],[Customer Segment]]=Introduction!$D$45,1,0)</f>
        <v>0</v>
      </c>
      <c r="P760" s="51">
        <f>IF(Table2[[#This Row],[Customer Segment]]=Introduction!$D$42,1,0)</f>
        <v>0</v>
      </c>
      <c r="Q760" s="51">
        <f>IF(Table2[[#This Row],[Customer Segment]]=Introduction!$D$44,1,0)</f>
        <v>0</v>
      </c>
      <c r="R760" s="44">
        <v>17.59</v>
      </c>
      <c r="S7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162.38487719069553</v>
      </c>
    </row>
    <row r="761" spans="1:19" customFormat="1" x14ac:dyDescent="0.2">
      <c r="A761" s="1" t="s">
        <v>1</v>
      </c>
      <c r="B761" s="1" t="s">
        <v>14</v>
      </c>
      <c r="C761" s="1" t="s">
        <v>70</v>
      </c>
      <c r="D761" s="49">
        <v>0.01</v>
      </c>
      <c r="E761" s="49">
        <v>6.35</v>
      </c>
      <c r="F761" s="49">
        <v>1.02</v>
      </c>
      <c r="G761" s="49">
        <v>0.39</v>
      </c>
      <c r="H761" s="49">
        <v>97.662599999999998</v>
      </c>
      <c r="I761" s="52">
        <f>IF(Table2[[#This Row],[Order Priority]]=Introduction!$B$42,1,0)</f>
        <v>1</v>
      </c>
      <c r="J761" s="52">
        <f>IF(Table2[[#This Row],[Order Priority]]=Introduction!$B$43,1,0)</f>
        <v>0</v>
      </c>
      <c r="K761" s="52">
        <f>IF(Table2[[#This Row],[Order Priority]]=Introduction!$B$44,1,0)</f>
        <v>0</v>
      </c>
      <c r="L761" s="52">
        <f>IF(Table2[[#This Row],[Order Priority]]=Introduction!$B$45,1,0)</f>
        <v>0</v>
      </c>
      <c r="M761" s="52">
        <f>IF(Table2[[#This Row],[Ship Mode]]=Introduction!$C$42,1,0)</f>
        <v>0</v>
      </c>
      <c r="N761" s="51">
        <f>IF(Table2[[#This Row],[Ship Mode]]=Introduction!$C$44,1,0)</f>
        <v>1</v>
      </c>
      <c r="O761" s="51">
        <f>IF(Table2[[#This Row],[Customer Segment]]=Introduction!$D$45,1,0)</f>
        <v>0</v>
      </c>
      <c r="P761" s="51">
        <f>IF(Table2[[#This Row],[Customer Segment]]=Introduction!$D$42,1,0)</f>
        <v>0</v>
      </c>
      <c r="Q761" s="51">
        <f>IF(Table2[[#This Row],[Customer Segment]]=Introduction!$D$44,1,0)</f>
        <v>0</v>
      </c>
      <c r="R761" s="41">
        <v>141.54</v>
      </c>
      <c r="S7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392.63157998159602</v>
      </c>
    </row>
    <row r="762" spans="1:19" customFormat="1" x14ac:dyDescent="0.2">
      <c r="A762" s="1" t="s">
        <v>1</v>
      </c>
      <c r="B762" s="1" t="s">
        <v>14</v>
      </c>
      <c r="C762" s="1" t="s">
        <v>70</v>
      </c>
      <c r="D762" s="47">
        <v>0.06</v>
      </c>
      <c r="E762" s="47">
        <v>8.3699999999999992</v>
      </c>
      <c r="F762" s="47">
        <v>10.16</v>
      </c>
      <c r="G762" s="47">
        <v>0.59</v>
      </c>
      <c r="H762" s="47">
        <v>-255.65</v>
      </c>
      <c r="I762" s="52">
        <f>IF(Table2[[#This Row],[Order Priority]]=Introduction!$B$42,1,0)</f>
        <v>1</v>
      </c>
      <c r="J762" s="52">
        <f>IF(Table2[[#This Row],[Order Priority]]=Introduction!$B$43,1,0)</f>
        <v>0</v>
      </c>
      <c r="K762" s="52">
        <f>IF(Table2[[#This Row],[Order Priority]]=Introduction!$B$44,1,0)</f>
        <v>0</v>
      </c>
      <c r="L762" s="52">
        <f>IF(Table2[[#This Row],[Order Priority]]=Introduction!$B$45,1,0)</f>
        <v>0</v>
      </c>
      <c r="M762" s="52">
        <f>IF(Table2[[#This Row],[Ship Mode]]=Introduction!$C$42,1,0)</f>
        <v>0</v>
      </c>
      <c r="N762" s="51">
        <f>IF(Table2[[#This Row],[Ship Mode]]=Introduction!$C$44,1,0)</f>
        <v>1</v>
      </c>
      <c r="O762" s="51">
        <f>IF(Table2[[#This Row],[Customer Segment]]=Introduction!$D$45,1,0)</f>
        <v>0</v>
      </c>
      <c r="P762" s="51">
        <f>IF(Table2[[#This Row],[Customer Segment]]=Introduction!$D$42,1,0)</f>
        <v>0</v>
      </c>
      <c r="Q762" s="51">
        <f>IF(Table2[[#This Row],[Customer Segment]]=Introduction!$D$44,1,0)</f>
        <v>0</v>
      </c>
      <c r="R762" s="44">
        <v>157.63999999999999</v>
      </c>
      <c r="S7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422.97784573743741</v>
      </c>
    </row>
    <row r="763" spans="1:19" customFormat="1" x14ac:dyDescent="0.2">
      <c r="A763" s="1" t="s">
        <v>1</v>
      </c>
      <c r="B763" s="1" t="s">
        <v>63</v>
      </c>
      <c r="C763" s="1" t="s">
        <v>70</v>
      </c>
      <c r="D763" s="49">
        <v>0.09</v>
      </c>
      <c r="E763" s="49">
        <v>6.48</v>
      </c>
      <c r="F763" s="49">
        <v>9.17</v>
      </c>
      <c r="G763" s="49">
        <v>0.37</v>
      </c>
      <c r="H763" s="49">
        <v>-76.540000000000006</v>
      </c>
      <c r="I763" s="52">
        <f>IF(Table2[[#This Row],[Order Priority]]=Introduction!$B$42,1,0)</f>
        <v>1</v>
      </c>
      <c r="J763" s="52">
        <f>IF(Table2[[#This Row],[Order Priority]]=Introduction!$B$43,1,0)</f>
        <v>0</v>
      </c>
      <c r="K763" s="52">
        <f>IF(Table2[[#This Row],[Order Priority]]=Introduction!$B$44,1,0)</f>
        <v>0</v>
      </c>
      <c r="L763" s="52">
        <f>IF(Table2[[#This Row],[Order Priority]]=Introduction!$B$45,1,0)</f>
        <v>0</v>
      </c>
      <c r="M763" s="52">
        <f>IF(Table2[[#This Row],[Ship Mode]]=Introduction!$C$42,1,0)</f>
        <v>0</v>
      </c>
      <c r="N763" s="51">
        <f>IF(Table2[[#This Row],[Ship Mode]]=Introduction!$C$44,1,0)</f>
        <v>0</v>
      </c>
      <c r="O763" s="51">
        <f>IF(Table2[[#This Row],[Customer Segment]]=Introduction!$D$45,1,0)</f>
        <v>0</v>
      </c>
      <c r="P763" s="51">
        <f>IF(Table2[[#This Row],[Customer Segment]]=Introduction!$D$42,1,0)</f>
        <v>0</v>
      </c>
      <c r="Q763" s="51">
        <f>IF(Table2[[#This Row],[Customer Segment]]=Introduction!$D$44,1,0)</f>
        <v>0</v>
      </c>
      <c r="R763" s="41">
        <v>42.16</v>
      </c>
      <c r="S7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288.20493621247186</v>
      </c>
    </row>
    <row r="764" spans="1:19" customFormat="1" x14ac:dyDescent="0.2">
      <c r="A764" s="1" t="s">
        <v>1</v>
      </c>
      <c r="B764" s="1" t="s">
        <v>14</v>
      </c>
      <c r="C764" s="1" t="s">
        <v>70</v>
      </c>
      <c r="D764" s="47">
        <v>0.09</v>
      </c>
      <c r="E764" s="47">
        <v>6.28</v>
      </c>
      <c r="F764" s="47">
        <v>5.29</v>
      </c>
      <c r="G764" s="47">
        <v>0.43</v>
      </c>
      <c r="H764" s="47">
        <v>-10.09</v>
      </c>
      <c r="I764" s="52">
        <f>IF(Table2[[#This Row],[Order Priority]]=Introduction!$B$42,1,0)</f>
        <v>1</v>
      </c>
      <c r="J764" s="52">
        <f>IF(Table2[[#This Row],[Order Priority]]=Introduction!$B$43,1,0)</f>
        <v>0</v>
      </c>
      <c r="K764" s="52">
        <f>IF(Table2[[#This Row],[Order Priority]]=Introduction!$B$44,1,0)</f>
        <v>0</v>
      </c>
      <c r="L764" s="52">
        <f>IF(Table2[[#This Row],[Order Priority]]=Introduction!$B$45,1,0)</f>
        <v>0</v>
      </c>
      <c r="M764" s="52">
        <f>IF(Table2[[#This Row],[Ship Mode]]=Introduction!$C$42,1,0)</f>
        <v>0</v>
      </c>
      <c r="N764" s="51">
        <f>IF(Table2[[#This Row],[Ship Mode]]=Introduction!$C$44,1,0)</f>
        <v>1</v>
      </c>
      <c r="O764" s="51">
        <f>IF(Table2[[#This Row],[Customer Segment]]=Introduction!$D$45,1,0)</f>
        <v>0</v>
      </c>
      <c r="P764" s="51">
        <f>IF(Table2[[#This Row],[Customer Segment]]=Introduction!$D$42,1,0)</f>
        <v>0</v>
      </c>
      <c r="Q764" s="51">
        <f>IF(Table2[[#This Row],[Customer Segment]]=Introduction!$D$44,1,0)</f>
        <v>0</v>
      </c>
      <c r="R764" s="44">
        <v>14.08</v>
      </c>
      <c r="S7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380.47106908043054</v>
      </c>
    </row>
    <row r="765" spans="1:19" customFormat="1" x14ac:dyDescent="0.2">
      <c r="A765" s="1" t="s">
        <v>1</v>
      </c>
      <c r="B765" s="1" t="s">
        <v>14</v>
      </c>
      <c r="C765" s="1" t="s">
        <v>70</v>
      </c>
      <c r="D765" s="49">
        <v>0.03</v>
      </c>
      <c r="E765" s="49">
        <v>15.14</v>
      </c>
      <c r="F765" s="49">
        <v>4.53</v>
      </c>
      <c r="G765" s="49">
        <v>0.81</v>
      </c>
      <c r="H765" s="49">
        <v>-92.87</v>
      </c>
      <c r="I765" s="52">
        <f>IF(Table2[[#This Row],[Order Priority]]=Introduction!$B$42,1,0)</f>
        <v>1</v>
      </c>
      <c r="J765" s="52">
        <f>IF(Table2[[#This Row],[Order Priority]]=Introduction!$B$43,1,0)</f>
        <v>0</v>
      </c>
      <c r="K765" s="52">
        <f>IF(Table2[[#This Row],[Order Priority]]=Introduction!$B$44,1,0)</f>
        <v>0</v>
      </c>
      <c r="L765" s="52">
        <f>IF(Table2[[#This Row],[Order Priority]]=Introduction!$B$45,1,0)</f>
        <v>0</v>
      </c>
      <c r="M765" s="52">
        <f>IF(Table2[[#This Row],[Ship Mode]]=Introduction!$C$42,1,0)</f>
        <v>0</v>
      </c>
      <c r="N765" s="51">
        <f>IF(Table2[[#This Row],[Ship Mode]]=Introduction!$C$44,1,0)</f>
        <v>1</v>
      </c>
      <c r="O765" s="51">
        <f>IF(Table2[[#This Row],[Customer Segment]]=Introduction!$D$45,1,0)</f>
        <v>0</v>
      </c>
      <c r="P765" s="51">
        <f>IF(Table2[[#This Row],[Customer Segment]]=Introduction!$D$42,1,0)</f>
        <v>0</v>
      </c>
      <c r="Q765" s="51">
        <f>IF(Table2[[#This Row],[Customer Segment]]=Introduction!$D$44,1,0)</f>
        <v>0</v>
      </c>
      <c r="R765" s="41">
        <v>256.73</v>
      </c>
      <c r="S7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657.95645618083938</v>
      </c>
    </row>
    <row r="766" spans="1:19" customFormat="1" x14ac:dyDescent="0.2">
      <c r="A766" s="1" t="s">
        <v>1</v>
      </c>
      <c r="B766" s="1" t="s">
        <v>14</v>
      </c>
      <c r="C766" s="1" t="s">
        <v>70</v>
      </c>
      <c r="D766" s="47">
        <v>0</v>
      </c>
      <c r="E766" s="47">
        <v>2.6</v>
      </c>
      <c r="F766" s="47">
        <v>2.4</v>
      </c>
      <c r="G766" s="47">
        <v>0.57999999999999996</v>
      </c>
      <c r="H766" s="47">
        <v>-45.21</v>
      </c>
      <c r="I766" s="52">
        <f>IF(Table2[[#This Row],[Order Priority]]=Introduction!$B$42,1,0)</f>
        <v>1</v>
      </c>
      <c r="J766" s="52">
        <f>IF(Table2[[#This Row],[Order Priority]]=Introduction!$B$43,1,0)</f>
        <v>0</v>
      </c>
      <c r="K766" s="52">
        <f>IF(Table2[[#This Row],[Order Priority]]=Introduction!$B$44,1,0)</f>
        <v>0</v>
      </c>
      <c r="L766" s="52">
        <f>IF(Table2[[#This Row],[Order Priority]]=Introduction!$B$45,1,0)</f>
        <v>0</v>
      </c>
      <c r="M766" s="52">
        <f>IF(Table2[[#This Row],[Ship Mode]]=Introduction!$C$42,1,0)</f>
        <v>0</v>
      </c>
      <c r="N766" s="51">
        <f>IF(Table2[[#This Row],[Ship Mode]]=Introduction!$C$44,1,0)</f>
        <v>1</v>
      </c>
      <c r="O766" s="51">
        <f>IF(Table2[[#This Row],[Customer Segment]]=Introduction!$D$45,1,0)</f>
        <v>0</v>
      </c>
      <c r="P766" s="51">
        <f>IF(Table2[[#This Row],[Customer Segment]]=Introduction!$D$42,1,0)</f>
        <v>0</v>
      </c>
      <c r="Q766" s="51">
        <f>IF(Table2[[#This Row],[Customer Segment]]=Introduction!$D$44,1,0)</f>
        <v>0</v>
      </c>
      <c r="R766" s="44">
        <v>44.75</v>
      </c>
      <c r="S7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437.25257354587018</v>
      </c>
    </row>
    <row r="767" spans="1:19" customFormat="1" x14ac:dyDescent="0.2">
      <c r="A767" s="1" t="s">
        <v>13</v>
      </c>
      <c r="B767" s="1" t="s">
        <v>14</v>
      </c>
      <c r="C767" s="1" t="s">
        <v>47</v>
      </c>
      <c r="D767" s="49">
        <v>0.06</v>
      </c>
      <c r="E767" s="49">
        <v>99.99</v>
      </c>
      <c r="F767" s="49">
        <v>19.989999999999998</v>
      </c>
      <c r="G767" s="49">
        <v>0.52</v>
      </c>
      <c r="H767" s="49">
        <v>-127.56</v>
      </c>
      <c r="I767" s="52">
        <f>IF(Table2[[#This Row],[Order Priority]]=Introduction!$B$42,1,0)</f>
        <v>0</v>
      </c>
      <c r="J767" s="52">
        <f>IF(Table2[[#This Row],[Order Priority]]=Introduction!$B$43,1,0)</f>
        <v>1</v>
      </c>
      <c r="K767" s="52">
        <f>IF(Table2[[#This Row],[Order Priority]]=Introduction!$B$44,1,0)</f>
        <v>0</v>
      </c>
      <c r="L767" s="52">
        <f>IF(Table2[[#This Row],[Order Priority]]=Introduction!$B$45,1,0)</f>
        <v>0</v>
      </c>
      <c r="M767" s="52">
        <f>IF(Table2[[#This Row],[Ship Mode]]=Introduction!$C$42,1,0)</f>
        <v>0</v>
      </c>
      <c r="N767" s="51">
        <f>IF(Table2[[#This Row],[Ship Mode]]=Introduction!$C$44,1,0)</f>
        <v>1</v>
      </c>
      <c r="O767" s="51">
        <f>IF(Table2[[#This Row],[Customer Segment]]=Introduction!$D$45,1,0)</f>
        <v>0</v>
      </c>
      <c r="P767" s="51">
        <f>IF(Table2[[#This Row],[Customer Segment]]=Introduction!$D$42,1,0)</f>
        <v>0</v>
      </c>
      <c r="Q767" s="51">
        <f>IF(Table2[[#This Row],[Customer Segment]]=Introduction!$D$44,1,0)</f>
        <v>1</v>
      </c>
      <c r="R767" s="41">
        <v>290.24</v>
      </c>
      <c r="S7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792.65817356981154</v>
      </c>
    </row>
    <row r="768" spans="1:19" customFormat="1" x14ac:dyDescent="0.2">
      <c r="A768" s="1" t="s">
        <v>13</v>
      </c>
      <c r="B768" s="1" t="s">
        <v>14</v>
      </c>
      <c r="C768" s="1" t="s">
        <v>47</v>
      </c>
      <c r="D768" s="47">
        <v>0</v>
      </c>
      <c r="E768" s="47">
        <v>193.17</v>
      </c>
      <c r="F768" s="47">
        <v>19.989999999999998</v>
      </c>
      <c r="G768" s="47">
        <v>0.71</v>
      </c>
      <c r="H768" s="47">
        <v>282.18</v>
      </c>
      <c r="I768" s="52">
        <f>IF(Table2[[#This Row],[Order Priority]]=Introduction!$B$42,1,0)</f>
        <v>0</v>
      </c>
      <c r="J768" s="52">
        <f>IF(Table2[[#This Row],[Order Priority]]=Introduction!$B$43,1,0)</f>
        <v>1</v>
      </c>
      <c r="K768" s="52">
        <f>IF(Table2[[#This Row],[Order Priority]]=Introduction!$B$44,1,0)</f>
        <v>0</v>
      </c>
      <c r="L768" s="52">
        <f>IF(Table2[[#This Row],[Order Priority]]=Introduction!$B$45,1,0)</f>
        <v>0</v>
      </c>
      <c r="M768" s="52">
        <f>IF(Table2[[#This Row],[Ship Mode]]=Introduction!$C$42,1,0)</f>
        <v>0</v>
      </c>
      <c r="N768" s="51">
        <f>IF(Table2[[#This Row],[Ship Mode]]=Introduction!$C$44,1,0)</f>
        <v>1</v>
      </c>
      <c r="O768" s="51">
        <f>IF(Table2[[#This Row],[Customer Segment]]=Introduction!$D$45,1,0)</f>
        <v>0</v>
      </c>
      <c r="P768" s="51">
        <f>IF(Table2[[#This Row],[Customer Segment]]=Introduction!$D$42,1,0)</f>
        <v>0</v>
      </c>
      <c r="Q768" s="51">
        <f>IF(Table2[[#This Row],[Customer Segment]]=Introduction!$D$44,1,0)</f>
        <v>1</v>
      </c>
      <c r="R768" s="44">
        <v>971.4</v>
      </c>
      <c r="S7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1701.7670440243692</v>
      </c>
    </row>
    <row r="769" spans="1:19" customFormat="1" x14ac:dyDescent="0.2">
      <c r="A769" s="1" t="s">
        <v>13</v>
      </c>
      <c r="B769" s="1" t="s">
        <v>63</v>
      </c>
      <c r="C769" s="1" t="s">
        <v>47</v>
      </c>
      <c r="D769" s="49">
        <v>0.08</v>
      </c>
      <c r="E769" s="49">
        <v>20.99</v>
      </c>
      <c r="F769" s="49">
        <v>3.3</v>
      </c>
      <c r="G769" s="49">
        <v>0.81</v>
      </c>
      <c r="H769" s="49">
        <v>-96.337999999999994</v>
      </c>
      <c r="I769" s="52">
        <f>IF(Table2[[#This Row],[Order Priority]]=Introduction!$B$42,1,0)</f>
        <v>0</v>
      </c>
      <c r="J769" s="52">
        <f>IF(Table2[[#This Row],[Order Priority]]=Introduction!$B$43,1,0)</f>
        <v>1</v>
      </c>
      <c r="K769" s="52">
        <f>IF(Table2[[#This Row],[Order Priority]]=Introduction!$B$44,1,0)</f>
        <v>0</v>
      </c>
      <c r="L769" s="52">
        <f>IF(Table2[[#This Row],[Order Priority]]=Introduction!$B$45,1,0)</f>
        <v>0</v>
      </c>
      <c r="M769" s="52">
        <f>IF(Table2[[#This Row],[Ship Mode]]=Introduction!$C$42,1,0)</f>
        <v>0</v>
      </c>
      <c r="N769" s="51">
        <f>IF(Table2[[#This Row],[Ship Mode]]=Introduction!$C$44,1,0)</f>
        <v>0</v>
      </c>
      <c r="O769" s="51">
        <f>IF(Table2[[#This Row],[Customer Segment]]=Introduction!$D$45,1,0)</f>
        <v>0</v>
      </c>
      <c r="P769" s="51">
        <f>IF(Table2[[#This Row],[Customer Segment]]=Introduction!$D$42,1,0)</f>
        <v>0</v>
      </c>
      <c r="Q769" s="51">
        <f>IF(Table2[[#This Row],[Customer Segment]]=Introduction!$D$44,1,0)</f>
        <v>1</v>
      </c>
      <c r="R769" s="41">
        <v>193.51</v>
      </c>
      <c r="S7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261.41941962921533</v>
      </c>
    </row>
    <row r="770" spans="1:19" customFormat="1" x14ac:dyDescent="0.2">
      <c r="A770" s="1" t="s">
        <v>13</v>
      </c>
      <c r="B770" s="1" t="s">
        <v>14</v>
      </c>
      <c r="C770" s="1" t="s">
        <v>3</v>
      </c>
      <c r="D770" s="47">
        <v>0.01</v>
      </c>
      <c r="E770" s="47">
        <v>10.9</v>
      </c>
      <c r="F770" s="47">
        <v>7.46</v>
      </c>
      <c r="G770" s="47">
        <v>0.59</v>
      </c>
      <c r="H770" s="47">
        <v>-116.76</v>
      </c>
      <c r="I770" s="52">
        <f>IF(Table2[[#This Row],[Order Priority]]=Introduction!$B$42,1,0)</f>
        <v>0</v>
      </c>
      <c r="J770" s="52">
        <f>IF(Table2[[#This Row],[Order Priority]]=Introduction!$B$43,1,0)</f>
        <v>1</v>
      </c>
      <c r="K770" s="52">
        <f>IF(Table2[[#This Row],[Order Priority]]=Introduction!$B$44,1,0)</f>
        <v>0</v>
      </c>
      <c r="L770" s="52">
        <f>IF(Table2[[#This Row],[Order Priority]]=Introduction!$B$45,1,0)</f>
        <v>0</v>
      </c>
      <c r="M770" s="52">
        <f>IF(Table2[[#This Row],[Ship Mode]]=Introduction!$C$42,1,0)</f>
        <v>0</v>
      </c>
      <c r="N770" s="51">
        <f>IF(Table2[[#This Row],[Ship Mode]]=Introduction!$C$44,1,0)</f>
        <v>1</v>
      </c>
      <c r="O770" s="51">
        <f>IF(Table2[[#This Row],[Customer Segment]]=Introduction!$D$45,1,0)</f>
        <v>1</v>
      </c>
      <c r="P770" s="51">
        <f>IF(Table2[[#This Row],[Customer Segment]]=Introduction!$D$42,1,0)</f>
        <v>0</v>
      </c>
      <c r="Q770" s="51">
        <f>IF(Table2[[#This Row],[Customer Segment]]=Introduction!$D$44,1,0)</f>
        <v>0</v>
      </c>
      <c r="R770" s="44">
        <v>207.31</v>
      </c>
      <c r="S7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230.01114612226516</v>
      </c>
    </row>
    <row r="771" spans="1:19" customFormat="1" x14ac:dyDescent="0.2">
      <c r="A771" s="1" t="s">
        <v>13</v>
      </c>
      <c r="B771" s="1" t="s">
        <v>14</v>
      </c>
      <c r="C771" s="1" t="s">
        <v>3</v>
      </c>
      <c r="D771" s="49">
        <v>0.1</v>
      </c>
      <c r="E771" s="49">
        <v>7.99</v>
      </c>
      <c r="F771" s="49">
        <v>5.03</v>
      </c>
      <c r="G771" s="49">
        <v>0.6</v>
      </c>
      <c r="H771" s="49">
        <v>-160.952</v>
      </c>
      <c r="I771" s="52">
        <f>IF(Table2[[#This Row],[Order Priority]]=Introduction!$B$42,1,0)</f>
        <v>0</v>
      </c>
      <c r="J771" s="52">
        <f>IF(Table2[[#This Row],[Order Priority]]=Introduction!$B$43,1,0)</f>
        <v>1</v>
      </c>
      <c r="K771" s="52">
        <f>IF(Table2[[#This Row],[Order Priority]]=Introduction!$B$44,1,0)</f>
        <v>0</v>
      </c>
      <c r="L771" s="52">
        <f>IF(Table2[[#This Row],[Order Priority]]=Introduction!$B$45,1,0)</f>
        <v>0</v>
      </c>
      <c r="M771" s="52">
        <f>IF(Table2[[#This Row],[Ship Mode]]=Introduction!$C$42,1,0)</f>
        <v>0</v>
      </c>
      <c r="N771" s="51">
        <f>IF(Table2[[#This Row],[Ship Mode]]=Introduction!$C$44,1,0)</f>
        <v>1</v>
      </c>
      <c r="O771" s="51">
        <f>IF(Table2[[#This Row],[Customer Segment]]=Introduction!$D$45,1,0)</f>
        <v>1</v>
      </c>
      <c r="P771" s="51">
        <f>IF(Table2[[#This Row],[Customer Segment]]=Introduction!$D$42,1,0)</f>
        <v>0</v>
      </c>
      <c r="Q771" s="51">
        <f>IF(Table2[[#This Row],[Customer Segment]]=Introduction!$D$44,1,0)</f>
        <v>0</v>
      </c>
      <c r="R771" s="41">
        <v>143.12</v>
      </c>
      <c r="S7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57.312588808026376</v>
      </c>
    </row>
    <row r="772" spans="1:19" customFormat="1" x14ac:dyDescent="0.2">
      <c r="A772" s="1" t="s">
        <v>92</v>
      </c>
      <c r="B772" s="1" t="s">
        <v>14</v>
      </c>
      <c r="C772" s="1" t="s">
        <v>70</v>
      </c>
      <c r="D772" s="47">
        <v>0.02</v>
      </c>
      <c r="E772" s="47">
        <v>5.98</v>
      </c>
      <c r="F772" s="47">
        <v>1.49</v>
      </c>
      <c r="G772" s="47">
        <v>0.39</v>
      </c>
      <c r="H772" s="47">
        <v>28.526</v>
      </c>
      <c r="I772" s="52">
        <f>IF(Table2[[#This Row],[Order Priority]]=Introduction!$B$42,1,0)</f>
        <v>0</v>
      </c>
      <c r="J772" s="52">
        <f>IF(Table2[[#This Row],[Order Priority]]=Introduction!$B$43,1,0)</f>
        <v>0</v>
      </c>
      <c r="K772" s="52">
        <f>IF(Table2[[#This Row],[Order Priority]]=Introduction!$B$44,1,0)</f>
        <v>0</v>
      </c>
      <c r="L772" s="52">
        <f>IF(Table2[[#This Row],[Order Priority]]=Introduction!$B$45,1,0)</f>
        <v>1</v>
      </c>
      <c r="M772" s="52">
        <f>IF(Table2[[#This Row],[Ship Mode]]=Introduction!$C$42,1,0)</f>
        <v>0</v>
      </c>
      <c r="N772" s="51">
        <f>IF(Table2[[#This Row],[Ship Mode]]=Introduction!$C$44,1,0)</f>
        <v>1</v>
      </c>
      <c r="O772" s="51">
        <f>IF(Table2[[#This Row],[Customer Segment]]=Introduction!$D$45,1,0)</f>
        <v>0</v>
      </c>
      <c r="P772" s="51">
        <f>IF(Table2[[#This Row],[Customer Segment]]=Introduction!$D$42,1,0)</f>
        <v>0</v>
      </c>
      <c r="Q772" s="51">
        <f>IF(Table2[[#This Row],[Customer Segment]]=Introduction!$D$44,1,0)</f>
        <v>0</v>
      </c>
      <c r="R772" s="44">
        <v>59.9</v>
      </c>
      <c r="S7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49.808647168866628</v>
      </c>
    </row>
    <row r="773" spans="1:19" customFormat="1" x14ac:dyDescent="0.2">
      <c r="A773" s="1" t="s">
        <v>46</v>
      </c>
      <c r="B773" s="1" t="s">
        <v>14</v>
      </c>
      <c r="C773" s="1" t="s">
        <v>70</v>
      </c>
      <c r="D773" s="49">
        <v>0.06</v>
      </c>
      <c r="E773" s="49">
        <v>8.6</v>
      </c>
      <c r="F773" s="49">
        <v>6.19</v>
      </c>
      <c r="G773" s="49">
        <v>0.38</v>
      </c>
      <c r="H773" s="49">
        <v>-46.115000000000002</v>
      </c>
      <c r="I773" s="52">
        <f>IF(Table2[[#This Row],[Order Priority]]=Introduction!$B$42,1,0)</f>
        <v>0</v>
      </c>
      <c r="J773" s="52">
        <f>IF(Table2[[#This Row],[Order Priority]]=Introduction!$B$43,1,0)</f>
        <v>0</v>
      </c>
      <c r="K773" s="52">
        <f>IF(Table2[[#This Row],[Order Priority]]=Introduction!$B$44,1,0)</f>
        <v>0</v>
      </c>
      <c r="L773" s="52">
        <f>IF(Table2[[#This Row],[Order Priority]]=Introduction!$B$45,1,0)</f>
        <v>0</v>
      </c>
      <c r="M773" s="52">
        <f>IF(Table2[[#This Row],[Ship Mode]]=Introduction!$C$42,1,0)</f>
        <v>0</v>
      </c>
      <c r="N773" s="51">
        <f>IF(Table2[[#This Row],[Ship Mode]]=Introduction!$C$44,1,0)</f>
        <v>1</v>
      </c>
      <c r="O773" s="51">
        <f>IF(Table2[[#This Row],[Customer Segment]]=Introduction!$D$45,1,0)</f>
        <v>0</v>
      </c>
      <c r="P773" s="51">
        <f>IF(Table2[[#This Row],[Customer Segment]]=Introduction!$D$42,1,0)</f>
        <v>0</v>
      </c>
      <c r="Q773" s="51">
        <f>IF(Table2[[#This Row],[Customer Segment]]=Introduction!$D$44,1,0)</f>
        <v>0</v>
      </c>
      <c r="R773" s="41">
        <v>79.400000000000006</v>
      </c>
      <c r="S7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265.00888359025254</v>
      </c>
    </row>
    <row r="774" spans="1:19" customFormat="1" x14ac:dyDescent="0.2">
      <c r="A774" s="1" t="s">
        <v>1</v>
      </c>
      <c r="B774" s="1" t="s">
        <v>14</v>
      </c>
      <c r="C774" s="1" t="s">
        <v>47</v>
      </c>
      <c r="D774" s="47">
        <v>0.06</v>
      </c>
      <c r="E774" s="47">
        <v>80.98</v>
      </c>
      <c r="F774" s="47">
        <v>35</v>
      </c>
      <c r="G774" s="47">
        <v>0.81</v>
      </c>
      <c r="H774" s="47">
        <v>-218.77</v>
      </c>
      <c r="I774" s="52">
        <f>IF(Table2[[#This Row],[Order Priority]]=Introduction!$B$42,1,0)</f>
        <v>1</v>
      </c>
      <c r="J774" s="52">
        <f>IF(Table2[[#This Row],[Order Priority]]=Introduction!$B$43,1,0)</f>
        <v>0</v>
      </c>
      <c r="K774" s="52">
        <f>IF(Table2[[#This Row],[Order Priority]]=Introduction!$B$44,1,0)</f>
        <v>0</v>
      </c>
      <c r="L774" s="52">
        <f>IF(Table2[[#This Row],[Order Priority]]=Introduction!$B$45,1,0)</f>
        <v>0</v>
      </c>
      <c r="M774" s="52">
        <f>IF(Table2[[#This Row],[Ship Mode]]=Introduction!$C$42,1,0)</f>
        <v>0</v>
      </c>
      <c r="N774" s="51">
        <f>IF(Table2[[#This Row],[Ship Mode]]=Introduction!$C$44,1,0)</f>
        <v>1</v>
      </c>
      <c r="O774" s="51">
        <f>IF(Table2[[#This Row],[Customer Segment]]=Introduction!$D$45,1,0)</f>
        <v>0</v>
      </c>
      <c r="P774" s="51">
        <f>IF(Table2[[#This Row],[Customer Segment]]=Introduction!$D$42,1,0)</f>
        <v>0</v>
      </c>
      <c r="Q774" s="51">
        <f>IF(Table2[[#This Row],[Customer Segment]]=Introduction!$D$44,1,0)</f>
        <v>1</v>
      </c>
      <c r="R774" s="44">
        <v>172.79</v>
      </c>
      <c r="S7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1588.1046935830232</v>
      </c>
    </row>
    <row r="775" spans="1:19" customFormat="1" x14ac:dyDescent="0.2">
      <c r="A775" s="1" t="s">
        <v>1</v>
      </c>
      <c r="B775" s="1" t="s">
        <v>14</v>
      </c>
      <c r="C775" s="1" t="s">
        <v>47</v>
      </c>
      <c r="D775" s="49">
        <v>0</v>
      </c>
      <c r="E775" s="49">
        <v>22.84</v>
      </c>
      <c r="F775" s="49">
        <v>16.920000000000002</v>
      </c>
      <c r="G775" s="49">
        <v>0.39</v>
      </c>
      <c r="H775" s="49">
        <v>-83.75</v>
      </c>
      <c r="I775" s="52">
        <f>IF(Table2[[#This Row],[Order Priority]]=Introduction!$B$42,1,0)</f>
        <v>1</v>
      </c>
      <c r="J775" s="52">
        <f>IF(Table2[[#This Row],[Order Priority]]=Introduction!$B$43,1,0)</f>
        <v>0</v>
      </c>
      <c r="K775" s="52">
        <f>IF(Table2[[#This Row],[Order Priority]]=Introduction!$B$44,1,0)</f>
        <v>0</v>
      </c>
      <c r="L775" s="52">
        <f>IF(Table2[[#This Row],[Order Priority]]=Introduction!$B$45,1,0)</f>
        <v>0</v>
      </c>
      <c r="M775" s="52">
        <f>IF(Table2[[#This Row],[Ship Mode]]=Introduction!$C$42,1,0)</f>
        <v>0</v>
      </c>
      <c r="N775" s="51">
        <f>IF(Table2[[#This Row],[Ship Mode]]=Introduction!$C$44,1,0)</f>
        <v>1</v>
      </c>
      <c r="O775" s="51">
        <f>IF(Table2[[#This Row],[Customer Segment]]=Introduction!$D$45,1,0)</f>
        <v>0</v>
      </c>
      <c r="P775" s="51">
        <f>IF(Table2[[#This Row],[Customer Segment]]=Introduction!$D$42,1,0)</f>
        <v>0</v>
      </c>
      <c r="Q775" s="51">
        <f>IF(Table2[[#This Row],[Customer Segment]]=Introduction!$D$44,1,0)</f>
        <v>1</v>
      </c>
      <c r="R775" s="41">
        <v>370.62</v>
      </c>
      <c r="S7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735.03956974618916</v>
      </c>
    </row>
    <row r="776" spans="1:19" customFormat="1" x14ac:dyDescent="0.2">
      <c r="A776" s="1" t="s">
        <v>13</v>
      </c>
      <c r="B776" s="1" t="s">
        <v>14</v>
      </c>
      <c r="C776" s="1" t="s">
        <v>3</v>
      </c>
      <c r="D776" s="47">
        <v>0.1</v>
      </c>
      <c r="E776" s="47">
        <v>73.98</v>
      </c>
      <c r="F776" s="47">
        <v>4</v>
      </c>
      <c r="G776" s="47">
        <v>0.79</v>
      </c>
      <c r="H776" s="47">
        <v>-229.87</v>
      </c>
      <c r="I776" s="52">
        <f>IF(Table2[[#This Row],[Order Priority]]=Introduction!$B$42,1,0)</f>
        <v>0</v>
      </c>
      <c r="J776" s="52">
        <f>IF(Table2[[#This Row],[Order Priority]]=Introduction!$B$43,1,0)</f>
        <v>1</v>
      </c>
      <c r="K776" s="52">
        <f>IF(Table2[[#This Row],[Order Priority]]=Introduction!$B$44,1,0)</f>
        <v>0</v>
      </c>
      <c r="L776" s="52">
        <f>IF(Table2[[#This Row],[Order Priority]]=Introduction!$B$45,1,0)</f>
        <v>0</v>
      </c>
      <c r="M776" s="52">
        <f>IF(Table2[[#This Row],[Ship Mode]]=Introduction!$C$42,1,0)</f>
        <v>0</v>
      </c>
      <c r="N776" s="51">
        <f>IF(Table2[[#This Row],[Ship Mode]]=Introduction!$C$44,1,0)</f>
        <v>1</v>
      </c>
      <c r="O776" s="51">
        <f>IF(Table2[[#This Row],[Customer Segment]]=Introduction!$D$45,1,0)</f>
        <v>1</v>
      </c>
      <c r="P776" s="51">
        <f>IF(Table2[[#This Row],[Customer Segment]]=Introduction!$D$42,1,0)</f>
        <v>0</v>
      </c>
      <c r="Q776" s="51">
        <f>IF(Table2[[#This Row],[Customer Segment]]=Introduction!$D$44,1,0)</f>
        <v>0</v>
      </c>
      <c r="R776" s="44">
        <v>347.23</v>
      </c>
      <c r="S7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322.95345060823053</v>
      </c>
    </row>
    <row r="777" spans="1:19" customFormat="1" x14ac:dyDescent="0.2">
      <c r="A777" s="1" t="s">
        <v>13</v>
      </c>
      <c r="B777" s="1" t="s">
        <v>14</v>
      </c>
      <c r="C777" s="1" t="s">
        <v>3</v>
      </c>
      <c r="D777" s="49">
        <v>0.05</v>
      </c>
      <c r="E777" s="49">
        <v>51.98</v>
      </c>
      <c r="F777" s="49">
        <v>10.17</v>
      </c>
      <c r="G777" s="49">
        <v>0.37</v>
      </c>
      <c r="H777" s="49">
        <v>329.9787</v>
      </c>
      <c r="I777" s="52">
        <f>IF(Table2[[#This Row],[Order Priority]]=Introduction!$B$42,1,0)</f>
        <v>0</v>
      </c>
      <c r="J777" s="52">
        <f>IF(Table2[[#This Row],[Order Priority]]=Introduction!$B$43,1,0)</f>
        <v>1</v>
      </c>
      <c r="K777" s="52">
        <f>IF(Table2[[#This Row],[Order Priority]]=Introduction!$B$44,1,0)</f>
        <v>0</v>
      </c>
      <c r="L777" s="52">
        <f>IF(Table2[[#This Row],[Order Priority]]=Introduction!$B$45,1,0)</f>
        <v>0</v>
      </c>
      <c r="M777" s="52">
        <f>IF(Table2[[#This Row],[Ship Mode]]=Introduction!$C$42,1,0)</f>
        <v>0</v>
      </c>
      <c r="N777" s="51">
        <f>IF(Table2[[#This Row],[Ship Mode]]=Introduction!$C$44,1,0)</f>
        <v>1</v>
      </c>
      <c r="O777" s="51">
        <f>IF(Table2[[#This Row],[Customer Segment]]=Introduction!$D$45,1,0)</f>
        <v>1</v>
      </c>
      <c r="P777" s="51">
        <f>IF(Table2[[#This Row],[Customer Segment]]=Introduction!$D$42,1,0)</f>
        <v>0</v>
      </c>
      <c r="Q777" s="51">
        <f>IF(Table2[[#This Row],[Customer Segment]]=Introduction!$D$44,1,0)</f>
        <v>0</v>
      </c>
      <c r="R777" s="41">
        <v>478.23</v>
      </c>
      <c r="S7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681.80253844795925</v>
      </c>
    </row>
    <row r="778" spans="1:19" customFormat="1" x14ac:dyDescent="0.2">
      <c r="A778" s="1" t="s">
        <v>23</v>
      </c>
      <c r="B778" s="1" t="s">
        <v>14</v>
      </c>
      <c r="C778" s="1" t="s">
        <v>70</v>
      </c>
      <c r="D778" s="47">
        <v>0.06</v>
      </c>
      <c r="E778" s="47">
        <v>205.99</v>
      </c>
      <c r="F778" s="47">
        <v>8.99</v>
      </c>
      <c r="G778" s="47">
        <v>0.56000000000000005</v>
      </c>
      <c r="H778" s="47">
        <v>3568.096</v>
      </c>
      <c r="I778" s="52">
        <f>IF(Table2[[#This Row],[Order Priority]]=Introduction!$B$42,1,0)</f>
        <v>0</v>
      </c>
      <c r="J778" s="52">
        <f>IF(Table2[[#This Row],[Order Priority]]=Introduction!$B$43,1,0)</f>
        <v>0</v>
      </c>
      <c r="K778" s="52">
        <f>IF(Table2[[#This Row],[Order Priority]]=Introduction!$B$44,1,0)</f>
        <v>1</v>
      </c>
      <c r="L778" s="52">
        <f>IF(Table2[[#This Row],[Order Priority]]=Introduction!$B$45,1,0)</f>
        <v>0</v>
      </c>
      <c r="M778" s="52">
        <f>IF(Table2[[#This Row],[Ship Mode]]=Introduction!$C$42,1,0)</f>
        <v>0</v>
      </c>
      <c r="N778" s="51">
        <f>IF(Table2[[#This Row],[Ship Mode]]=Introduction!$C$44,1,0)</f>
        <v>1</v>
      </c>
      <c r="O778" s="51">
        <f>IF(Table2[[#This Row],[Customer Segment]]=Introduction!$D$45,1,0)</f>
        <v>0</v>
      </c>
      <c r="P778" s="51">
        <f>IF(Table2[[#This Row],[Customer Segment]]=Introduction!$D$42,1,0)</f>
        <v>0</v>
      </c>
      <c r="Q778" s="51">
        <f>IF(Table2[[#This Row],[Customer Segment]]=Introduction!$D$44,1,0)</f>
        <v>0</v>
      </c>
      <c r="R778" s="44">
        <v>3838.14</v>
      </c>
      <c r="S7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4690.2538194321787</v>
      </c>
    </row>
    <row r="779" spans="1:19" customFormat="1" x14ac:dyDescent="0.2">
      <c r="A779" s="1" t="s">
        <v>23</v>
      </c>
      <c r="B779" s="1" t="s">
        <v>14</v>
      </c>
      <c r="C779" s="1" t="s">
        <v>70</v>
      </c>
      <c r="D779" s="49">
        <v>0.01</v>
      </c>
      <c r="E779" s="49">
        <v>85.99</v>
      </c>
      <c r="F779" s="49">
        <v>0.99</v>
      </c>
      <c r="G779" s="49">
        <v>0.85</v>
      </c>
      <c r="H779" s="49">
        <v>311.73</v>
      </c>
      <c r="I779" s="52">
        <f>IF(Table2[[#This Row],[Order Priority]]=Introduction!$B$42,1,0)</f>
        <v>0</v>
      </c>
      <c r="J779" s="52">
        <f>IF(Table2[[#This Row],[Order Priority]]=Introduction!$B$43,1,0)</f>
        <v>0</v>
      </c>
      <c r="K779" s="52">
        <f>IF(Table2[[#This Row],[Order Priority]]=Introduction!$B$44,1,0)</f>
        <v>1</v>
      </c>
      <c r="L779" s="52">
        <f>IF(Table2[[#This Row],[Order Priority]]=Introduction!$B$45,1,0)</f>
        <v>0</v>
      </c>
      <c r="M779" s="52">
        <f>IF(Table2[[#This Row],[Ship Mode]]=Introduction!$C$42,1,0)</f>
        <v>0</v>
      </c>
      <c r="N779" s="51">
        <f>IF(Table2[[#This Row],[Ship Mode]]=Introduction!$C$44,1,0)</f>
        <v>1</v>
      </c>
      <c r="O779" s="51">
        <f>IF(Table2[[#This Row],[Customer Segment]]=Introduction!$D$45,1,0)</f>
        <v>0</v>
      </c>
      <c r="P779" s="51">
        <f>IF(Table2[[#This Row],[Customer Segment]]=Introduction!$D$42,1,0)</f>
        <v>0</v>
      </c>
      <c r="Q779" s="51">
        <f>IF(Table2[[#This Row],[Customer Segment]]=Introduction!$D$44,1,0)</f>
        <v>0</v>
      </c>
      <c r="R779" s="41">
        <v>146.16999999999999</v>
      </c>
      <c r="S7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1032.6407074264293</v>
      </c>
    </row>
    <row r="780" spans="1:19" customFormat="1" x14ac:dyDescent="0.2">
      <c r="A780" s="1" t="s">
        <v>23</v>
      </c>
      <c r="B780" s="1" t="s">
        <v>14</v>
      </c>
      <c r="C780" s="1" t="s">
        <v>3</v>
      </c>
      <c r="D780" s="47">
        <v>0.01</v>
      </c>
      <c r="E780" s="47">
        <v>35.99</v>
      </c>
      <c r="F780" s="47">
        <v>5.99</v>
      </c>
      <c r="G780" s="47">
        <v>0.38</v>
      </c>
      <c r="H780" s="47">
        <v>218.23320000000001</v>
      </c>
      <c r="I780" s="52">
        <f>IF(Table2[[#This Row],[Order Priority]]=Introduction!$B$42,1,0)</f>
        <v>0</v>
      </c>
      <c r="J780" s="52">
        <f>IF(Table2[[#This Row],[Order Priority]]=Introduction!$B$43,1,0)</f>
        <v>0</v>
      </c>
      <c r="K780" s="52">
        <f>IF(Table2[[#This Row],[Order Priority]]=Introduction!$B$44,1,0)</f>
        <v>1</v>
      </c>
      <c r="L780" s="52">
        <f>IF(Table2[[#This Row],[Order Priority]]=Introduction!$B$45,1,0)</f>
        <v>0</v>
      </c>
      <c r="M780" s="52">
        <f>IF(Table2[[#This Row],[Ship Mode]]=Introduction!$C$42,1,0)</f>
        <v>0</v>
      </c>
      <c r="N780" s="51">
        <f>IF(Table2[[#This Row],[Ship Mode]]=Introduction!$C$44,1,0)</f>
        <v>1</v>
      </c>
      <c r="O780" s="51">
        <f>IF(Table2[[#This Row],[Customer Segment]]=Introduction!$D$45,1,0)</f>
        <v>1</v>
      </c>
      <c r="P780" s="51">
        <f>IF(Table2[[#This Row],[Customer Segment]]=Introduction!$D$42,1,0)</f>
        <v>0</v>
      </c>
      <c r="Q780" s="51">
        <f>IF(Table2[[#This Row],[Customer Segment]]=Introduction!$D$44,1,0)</f>
        <v>0</v>
      </c>
      <c r="R780" s="44">
        <v>316.27999999999997</v>
      </c>
      <c r="S7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518.74251243837364</v>
      </c>
    </row>
    <row r="781" spans="1:19" customFormat="1" x14ac:dyDescent="0.2">
      <c r="A781" s="1" t="s">
        <v>46</v>
      </c>
      <c r="B781" s="1" t="s">
        <v>14</v>
      </c>
      <c r="C781" s="1" t="s">
        <v>3</v>
      </c>
      <c r="D781" s="49">
        <v>0.01</v>
      </c>
      <c r="E781" s="49">
        <v>45.98</v>
      </c>
      <c r="F781" s="49">
        <v>4.8</v>
      </c>
      <c r="G781" s="49">
        <v>0.68</v>
      </c>
      <c r="H781" s="49">
        <v>133.5771</v>
      </c>
      <c r="I781" s="52">
        <f>IF(Table2[[#This Row],[Order Priority]]=Introduction!$B$42,1,0)</f>
        <v>0</v>
      </c>
      <c r="J781" s="52">
        <f>IF(Table2[[#This Row],[Order Priority]]=Introduction!$B$43,1,0)</f>
        <v>0</v>
      </c>
      <c r="K781" s="52">
        <f>IF(Table2[[#This Row],[Order Priority]]=Introduction!$B$44,1,0)</f>
        <v>0</v>
      </c>
      <c r="L781" s="52">
        <f>IF(Table2[[#This Row],[Order Priority]]=Introduction!$B$45,1,0)</f>
        <v>0</v>
      </c>
      <c r="M781" s="52">
        <f>IF(Table2[[#This Row],[Ship Mode]]=Introduction!$C$42,1,0)</f>
        <v>0</v>
      </c>
      <c r="N781" s="51">
        <f>IF(Table2[[#This Row],[Ship Mode]]=Introduction!$C$44,1,0)</f>
        <v>1</v>
      </c>
      <c r="O781" s="51">
        <f>IF(Table2[[#This Row],[Customer Segment]]=Introduction!$D$45,1,0)</f>
        <v>1</v>
      </c>
      <c r="P781" s="51">
        <f>IF(Table2[[#This Row],[Customer Segment]]=Introduction!$D$42,1,0)</f>
        <v>0</v>
      </c>
      <c r="Q781" s="51">
        <f>IF(Table2[[#This Row],[Customer Segment]]=Introduction!$D$44,1,0)</f>
        <v>0</v>
      </c>
      <c r="R781" s="41">
        <v>193.59</v>
      </c>
      <c r="S7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801.07813885058329</v>
      </c>
    </row>
    <row r="782" spans="1:19" customFormat="1" x14ac:dyDescent="0.2">
      <c r="A782" s="1" t="s">
        <v>46</v>
      </c>
      <c r="B782" s="1" t="s">
        <v>14</v>
      </c>
      <c r="C782" s="1" t="s">
        <v>15</v>
      </c>
      <c r="D782" s="47">
        <v>0</v>
      </c>
      <c r="E782" s="47">
        <v>5.98</v>
      </c>
      <c r="F782" s="47">
        <v>1.49</v>
      </c>
      <c r="G782" s="47">
        <v>0.39</v>
      </c>
      <c r="H782" s="47">
        <v>80.674800000000005</v>
      </c>
      <c r="I782" s="52">
        <f>IF(Table2[[#This Row],[Order Priority]]=Introduction!$B$42,1,0)</f>
        <v>0</v>
      </c>
      <c r="J782" s="52">
        <f>IF(Table2[[#This Row],[Order Priority]]=Introduction!$B$43,1,0)</f>
        <v>0</v>
      </c>
      <c r="K782" s="52">
        <f>IF(Table2[[#This Row],[Order Priority]]=Introduction!$B$44,1,0)</f>
        <v>0</v>
      </c>
      <c r="L782" s="52">
        <f>IF(Table2[[#This Row],[Order Priority]]=Introduction!$B$45,1,0)</f>
        <v>0</v>
      </c>
      <c r="M782" s="52">
        <f>IF(Table2[[#This Row],[Ship Mode]]=Introduction!$C$42,1,0)</f>
        <v>0</v>
      </c>
      <c r="N782" s="51">
        <f>IF(Table2[[#This Row],[Ship Mode]]=Introduction!$C$44,1,0)</f>
        <v>1</v>
      </c>
      <c r="O782" s="51">
        <f>IF(Table2[[#This Row],[Customer Segment]]=Introduction!$D$45,1,0)</f>
        <v>0</v>
      </c>
      <c r="P782" s="51">
        <f>IF(Table2[[#This Row],[Customer Segment]]=Introduction!$D$42,1,0)</f>
        <v>1</v>
      </c>
      <c r="Q782" s="51">
        <f>IF(Table2[[#This Row],[Customer Segment]]=Introduction!$D$44,1,0)</f>
        <v>0</v>
      </c>
      <c r="R782" s="44">
        <v>116.92</v>
      </c>
      <c r="S7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275.75749068031462</v>
      </c>
    </row>
    <row r="783" spans="1:19" customFormat="1" x14ac:dyDescent="0.2">
      <c r="A783" s="1" t="s">
        <v>46</v>
      </c>
      <c r="B783" s="1" t="s">
        <v>14</v>
      </c>
      <c r="C783" s="1" t="s">
        <v>3</v>
      </c>
      <c r="D783" s="49">
        <v>0</v>
      </c>
      <c r="E783" s="49">
        <v>73.98</v>
      </c>
      <c r="F783" s="49">
        <v>14.52</v>
      </c>
      <c r="G783" s="49">
        <v>0.65</v>
      </c>
      <c r="H783" s="49">
        <v>-88.61</v>
      </c>
      <c r="I783" s="52">
        <f>IF(Table2[[#This Row],[Order Priority]]=Introduction!$B$42,1,0)</f>
        <v>0</v>
      </c>
      <c r="J783" s="52">
        <f>IF(Table2[[#This Row],[Order Priority]]=Introduction!$B$43,1,0)</f>
        <v>0</v>
      </c>
      <c r="K783" s="52">
        <f>IF(Table2[[#This Row],[Order Priority]]=Introduction!$B$44,1,0)</f>
        <v>0</v>
      </c>
      <c r="L783" s="52">
        <f>IF(Table2[[#This Row],[Order Priority]]=Introduction!$B$45,1,0)</f>
        <v>0</v>
      </c>
      <c r="M783" s="52">
        <f>IF(Table2[[#This Row],[Ship Mode]]=Introduction!$C$42,1,0)</f>
        <v>0</v>
      </c>
      <c r="N783" s="51">
        <f>IF(Table2[[#This Row],[Ship Mode]]=Introduction!$C$44,1,0)</f>
        <v>1</v>
      </c>
      <c r="O783" s="51">
        <f>IF(Table2[[#This Row],[Customer Segment]]=Introduction!$D$45,1,0)</f>
        <v>1</v>
      </c>
      <c r="P783" s="51">
        <f>IF(Table2[[#This Row],[Customer Segment]]=Introduction!$D$42,1,0)</f>
        <v>0</v>
      </c>
      <c r="Q783" s="51">
        <f>IF(Table2[[#This Row],[Customer Segment]]=Introduction!$D$44,1,0)</f>
        <v>0</v>
      </c>
      <c r="R783" s="41">
        <v>305.70999999999998</v>
      </c>
      <c r="S7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911.6090573728701</v>
      </c>
    </row>
    <row r="784" spans="1:19" customFormat="1" x14ac:dyDescent="0.2">
      <c r="A784" s="1" t="s">
        <v>46</v>
      </c>
      <c r="B784" s="1" t="s">
        <v>63</v>
      </c>
      <c r="C784" s="1" t="s">
        <v>15</v>
      </c>
      <c r="D784" s="47">
        <v>0.01</v>
      </c>
      <c r="E784" s="47">
        <v>47.98</v>
      </c>
      <c r="F784" s="47">
        <v>3.61</v>
      </c>
      <c r="G784" s="47">
        <v>0.71</v>
      </c>
      <c r="H784" s="47">
        <v>-44.436</v>
      </c>
      <c r="I784" s="52">
        <f>IF(Table2[[#This Row],[Order Priority]]=Introduction!$B$42,1,0)</f>
        <v>0</v>
      </c>
      <c r="J784" s="52">
        <f>IF(Table2[[#This Row],[Order Priority]]=Introduction!$B$43,1,0)</f>
        <v>0</v>
      </c>
      <c r="K784" s="52">
        <f>IF(Table2[[#This Row],[Order Priority]]=Introduction!$B$44,1,0)</f>
        <v>0</v>
      </c>
      <c r="L784" s="52">
        <f>IF(Table2[[#This Row],[Order Priority]]=Introduction!$B$45,1,0)</f>
        <v>0</v>
      </c>
      <c r="M784" s="52">
        <f>IF(Table2[[#This Row],[Ship Mode]]=Introduction!$C$42,1,0)</f>
        <v>0</v>
      </c>
      <c r="N784" s="51">
        <f>IF(Table2[[#This Row],[Ship Mode]]=Introduction!$C$44,1,0)</f>
        <v>0</v>
      </c>
      <c r="O784" s="51">
        <f>IF(Table2[[#This Row],[Customer Segment]]=Introduction!$D$45,1,0)</f>
        <v>0</v>
      </c>
      <c r="P784" s="51">
        <f>IF(Table2[[#This Row],[Customer Segment]]=Introduction!$D$42,1,0)</f>
        <v>1</v>
      </c>
      <c r="Q784" s="51">
        <f>IF(Table2[[#This Row],[Customer Segment]]=Introduction!$D$44,1,0)</f>
        <v>0</v>
      </c>
      <c r="R784" s="44">
        <v>393.98</v>
      </c>
      <c r="S7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514.98416172407258</v>
      </c>
    </row>
    <row r="785" spans="1:19" customFormat="1" x14ac:dyDescent="0.2">
      <c r="A785" s="1" t="s">
        <v>1</v>
      </c>
      <c r="B785" s="1" t="s">
        <v>14</v>
      </c>
      <c r="C785" s="1" t="s">
        <v>47</v>
      </c>
      <c r="D785" s="49">
        <v>0.05</v>
      </c>
      <c r="E785" s="49">
        <v>4.13</v>
      </c>
      <c r="F785" s="49">
        <v>5.04</v>
      </c>
      <c r="G785" s="49">
        <v>0.38</v>
      </c>
      <c r="H785" s="49">
        <v>-12.1555</v>
      </c>
      <c r="I785" s="52">
        <f>IF(Table2[[#This Row],[Order Priority]]=Introduction!$B$42,1,0)</f>
        <v>1</v>
      </c>
      <c r="J785" s="52">
        <f>IF(Table2[[#This Row],[Order Priority]]=Introduction!$B$43,1,0)</f>
        <v>0</v>
      </c>
      <c r="K785" s="52">
        <f>IF(Table2[[#This Row],[Order Priority]]=Introduction!$B$44,1,0)</f>
        <v>0</v>
      </c>
      <c r="L785" s="52">
        <f>IF(Table2[[#This Row],[Order Priority]]=Introduction!$B$45,1,0)</f>
        <v>0</v>
      </c>
      <c r="M785" s="52">
        <f>IF(Table2[[#This Row],[Ship Mode]]=Introduction!$C$42,1,0)</f>
        <v>0</v>
      </c>
      <c r="N785" s="51">
        <f>IF(Table2[[#This Row],[Ship Mode]]=Introduction!$C$44,1,0)</f>
        <v>1</v>
      </c>
      <c r="O785" s="51">
        <f>IF(Table2[[#This Row],[Customer Segment]]=Introduction!$D$45,1,0)</f>
        <v>0</v>
      </c>
      <c r="P785" s="51">
        <f>IF(Table2[[#This Row],[Customer Segment]]=Introduction!$D$42,1,0)</f>
        <v>0</v>
      </c>
      <c r="Q785" s="51">
        <f>IF(Table2[[#This Row],[Customer Segment]]=Introduction!$D$44,1,0)</f>
        <v>1</v>
      </c>
      <c r="R785" s="41">
        <v>5.84</v>
      </c>
      <c r="S7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380.02326028752071</v>
      </c>
    </row>
    <row r="786" spans="1:19" customFormat="1" x14ac:dyDescent="0.2">
      <c r="A786" s="1" t="s">
        <v>1</v>
      </c>
      <c r="B786" s="1" t="s">
        <v>14</v>
      </c>
      <c r="C786" s="1" t="s">
        <v>47</v>
      </c>
      <c r="D786" s="47">
        <v>7.0000000000000007E-2</v>
      </c>
      <c r="E786" s="47">
        <v>125.99</v>
      </c>
      <c r="F786" s="47">
        <v>2.5</v>
      </c>
      <c r="G786" s="47">
        <v>0.6</v>
      </c>
      <c r="H786" s="47">
        <v>-604.40599999999995</v>
      </c>
      <c r="I786" s="52">
        <f>IF(Table2[[#This Row],[Order Priority]]=Introduction!$B$42,1,0)</f>
        <v>1</v>
      </c>
      <c r="J786" s="52">
        <f>IF(Table2[[#This Row],[Order Priority]]=Introduction!$B$43,1,0)</f>
        <v>0</v>
      </c>
      <c r="K786" s="52">
        <f>IF(Table2[[#This Row],[Order Priority]]=Introduction!$B$44,1,0)</f>
        <v>0</v>
      </c>
      <c r="L786" s="52">
        <f>IF(Table2[[#This Row],[Order Priority]]=Introduction!$B$45,1,0)</f>
        <v>0</v>
      </c>
      <c r="M786" s="52">
        <f>IF(Table2[[#This Row],[Ship Mode]]=Introduction!$C$42,1,0)</f>
        <v>0</v>
      </c>
      <c r="N786" s="51">
        <f>IF(Table2[[#This Row],[Ship Mode]]=Introduction!$C$44,1,0)</f>
        <v>1</v>
      </c>
      <c r="O786" s="51">
        <f>IF(Table2[[#This Row],[Customer Segment]]=Introduction!$D$45,1,0)</f>
        <v>0</v>
      </c>
      <c r="P786" s="51">
        <f>IF(Table2[[#This Row],[Customer Segment]]=Introduction!$D$42,1,0)</f>
        <v>0</v>
      </c>
      <c r="Q786" s="51">
        <f>IF(Table2[[#This Row],[Customer Segment]]=Introduction!$D$44,1,0)</f>
        <v>1</v>
      </c>
      <c r="R786" s="44">
        <v>100.59</v>
      </c>
      <c r="S7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254.79202814045388</v>
      </c>
    </row>
    <row r="787" spans="1:19" customFormat="1" x14ac:dyDescent="0.2">
      <c r="A787" s="1" t="s">
        <v>1</v>
      </c>
      <c r="B787" s="1" t="s">
        <v>14</v>
      </c>
      <c r="C787" s="1" t="s">
        <v>47</v>
      </c>
      <c r="D787" s="49">
        <v>0.03</v>
      </c>
      <c r="E787" s="49">
        <v>99.99</v>
      </c>
      <c r="F787" s="49">
        <v>19.989999999999998</v>
      </c>
      <c r="G787" s="49">
        <v>0.52</v>
      </c>
      <c r="H787" s="49">
        <v>293.66000000000003</v>
      </c>
      <c r="I787" s="52">
        <f>IF(Table2[[#This Row],[Order Priority]]=Introduction!$B$42,1,0)</f>
        <v>1</v>
      </c>
      <c r="J787" s="52">
        <f>IF(Table2[[#This Row],[Order Priority]]=Introduction!$B$43,1,0)</f>
        <v>0</v>
      </c>
      <c r="K787" s="52">
        <f>IF(Table2[[#This Row],[Order Priority]]=Introduction!$B$44,1,0)</f>
        <v>0</v>
      </c>
      <c r="L787" s="52">
        <f>IF(Table2[[#This Row],[Order Priority]]=Introduction!$B$45,1,0)</f>
        <v>0</v>
      </c>
      <c r="M787" s="52">
        <f>IF(Table2[[#This Row],[Ship Mode]]=Introduction!$C$42,1,0)</f>
        <v>0</v>
      </c>
      <c r="N787" s="51">
        <f>IF(Table2[[#This Row],[Ship Mode]]=Introduction!$C$44,1,0)</f>
        <v>1</v>
      </c>
      <c r="O787" s="51">
        <f>IF(Table2[[#This Row],[Customer Segment]]=Introduction!$D$45,1,0)</f>
        <v>0</v>
      </c>
      <c r="P787" s="51">
        <f>IF(Table2[[#This Row],[Customer Segment]]=Introduction!$D$42,1,0)</f>
        <v>0</v>
      </c>
      <c r="Q787" s="51">
        <f>IF(Table2[[#This Row],[Customer Segment]]=Introduction!$D$44,1,0)</f>
        <v>1</v>
      </c>
      <c r="R787" s="41">
        <v>598.38</v>
      </c>
      <c r="S7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1536.3231395973003</v>
      </c>
    </row>
    <row r="788" spans="1:19" customFormat="1" x14ac:dyDescent="0.2">
      <c r="A788" s="1" t="s">
        <v>1</v>
      </c>
      <c r="B788" s="1" t="s">
        <v>14</v>
      </c>
      <c r="C788" s="1" t="s">
        <v>70</v>
      </c>
      <c r="D788" s="47">
        <v>0.04</v>
      </c>
      <c r="E788" s="47">
        <v>65.989999999999995</v>
      </c>
      <c r="F788" s="47">
        <v>8.99</v>
      </c>
      <c r="G788" s="47">
        <v>0.55000000000000004</v>
      </c>
      <c r="H788" s="47">
        <v>-335.041</v>
      </c>
      <c r="I788" s="52">
        <f>IF(Table2[[#This Row],[Order Priority]]=Introduction!$B$42,1,0)</f>
        <v>1</v>
      </c>
      <c r="J788" s="52">
        <f>IF(Table2[[#This Row],[Order Priority]]=Introduction!$B$43,1,0)</f>
        <v>0</v>
      </c>
      <c r="K788" s="52">
        <f>IF(Table2[[#This Row],[Order Priority]]=Introduction!$B$44,1,0)</f>
        <v>0</v>
      </c>
      <c r="L788" s="52">
        <f>IF(Table2[[#This Row],[Order Priority]]=Introduction!$B$45,1,0)</f>
        <v>0</v>
      </c>
      <c r="M788" s="52">
        <f>IF(Table2[[#This Row],[Ship Mode]]=Introduction!$C$42,1,0)</f>
        <v>0</v>
      </c>
      <c r="N788" s="51">
        <f>IF(Table2[[#This Row],[Ship Mode]]=Introduction!$C$44,1,0)</f>
        <v>1</v>
      </c>
      <c r="O788" s="51">
        <f>IF(Table2[[#This Row],[Customer Segment]]=Introduction!$D$45,1,0)</f>
        <v>0</v>
      </c>
      <c r="P788" s="51">
        <f>IF(Table2[[#This Row],[Customer Segment]]=Introduction!$D$42,1,0)</f>
        <v>0</v>
      </c>
      <c r="Q788" s="51">
        <f>IF(Table2[[#This Row],[Customer Segment]]=Introduction!$D$44,1,0)</f>
        <v>0</v>
      </c>
      <c r="R788" s="44">
        <v>724.57</v>
      </c>
      <c r="S7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469.84438746401452</v>
      </c>
    </row>
    <row r="789" spans="1:19" customFormat="1" x14ac:dyDescent="0.2">
      <c r="A789" s="1" t="s">
        <v>1</v>
      </c>
      <c r="B789" s="1" t="s">
        <v>14</v>
      </c>
      <c r="C789" s="1" t="s">
        <v>47</v>
      </c>
      <c r="D789" s="49">
        <v>0.08</v>
      </c>
      <c r="E789" s="49">
        <v>178.47</v>
      </c>
      <c r="F789" s="49">
        <v>19.989999999999998</v>
      </c>
      <c r="G789" s="49">
        <v>0.55000000000000004</v>
      </c>
      <c r="H789" s="49">
        <v>2267.2199999999998</v>
      </c>
      <c r="I789" s="52">
        <f>IF(Table2[[#This Row],[Order Priority]]=Introduction!$B$42,1,0)</f>
        <v>1</v>
      </c>
      <c r="J789" s="52">
        <f>IF(Table2[[#This Row],[Order Priority]]=Introduction!$B$43,1,0)</f>
        <v>0</v>
      </c>
      <c r="K789" s="52">
        <f>IF(Table2[[#This Row],[Order Priority]]=Introduction!$B$44,1,0)</f>
        <v>0</v>
      </c>
      <c r="L789" s="52">
        <f>IF(Table2[[#This Row],[Order Priority]]=Introduction!$B$45,1,0)</f>
        <v>0</v>
      </c>
      <c r="M789" s="52">
        <f>IF(Table2[[#This Row],[Ship Mode]]=Introduction!$C$42,1,0)</f>
        <v>0</v>
      </c>
      <c r="N789" s="51">
        <f>IF(Table2[[#This Row],[Ship Mode]]=Introduction!$C$44,1,0)</f>
        <v>1</v>
      </c>
      <c r="O789" s="51">
        <f>IF(Table2[[#This Row],[Customer Segment]]=Introduction!$D$45,1,0)</f>
        <v>0</v>
      </c>
      <c r="P789" s="51">
        <f>IF(Table2[[#This Row],[Customer Segment]]=Introduction!$D$42,1,0)</f>
        <v>0</v>
      </c>
      <c r="Q789" s="51">
        <f>IF(Table2[[#This Row],[Customer Segment]]=Introduction!$D$44,1,0)</f>
        <v>1</v>
      </c>
      <c r="R789" s="41">
        <v>3802.01</v>
      </c>
      <c r="S7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3795.0845358054048</v>
      </c>
    </row>
    <row r="790" spans="1:19" customFormat="1" x14ac:dyDescent="0.2">
      <c r="A790" s="1" t="s">
        <v>92</v>
      </c>
      <c r="B790" s="1" t="s">
        <v>14</v>
      </c>
      <c r="C790" s="1" t="s">
        <v>70</v>
      </c>
      <c r="D790" s="47">
        <v>0.06</v>
      </c>
      <c r="E790" s="47">
        <v>6.48</v>
      </c>
      <c r="F790" s="47">
        <v>7.37</v>
      </c>
      <c r="G790" s="47">
        <v>0.37</v>
      </c>
      <c r="H790" s="47">
        <v>-75.44</v>
      </c>
      <c r="I790" s="52">
        <f>IF(Table2[[#This Row],[Order Priority]]=Introduction!$B$42,1,0)</f>
        <v>0</v>
      </c>
      <c r="J790" s="52">
        <f>IF(Table2[[#This Row],[Order Priority]]=Introduction!$B$43,1,0)</f>
        <v>0</v>
      </c>
      <c r="K790" s="52">
        <f>IF(Table2[[#This Row],[Order Priority]]=Introduction!$B$44,1,0)</f>
        <v>0</v>
      </c>
      <c r="L790" s="52">
        <f>IF(Table2[[#This Row],[Order Priority]]=Introduction!$B$45,1,0)</f>
        <v>1</v>
      </c>
      <c r="M790" s="52">
        <f>IF(Table2[[#This Row],[Ship Mode]]=Introduction!$C$42,1,0)</f>
        <v>0</v>
      </c>
      <c r="N790" s="51">
        <f>IF(Table2[[#This Row],[Ship Mode]]=Introduction!$C$44,1,0)</f>
        <v>1</v>
      </c>
      <c r="O790" s="51">
        <f>IF(Table2[[#This Row],[Customer Segment]]=Introduction!$D$45,1,0)</f>
        <v>0</v>
      </c>
      <c r="P790" s="51">
        <f>IF(Table2[[#This Row],[Customer Segment]]=Introduction!$D$42,1,0)</f>
        <v>0</v>
      </c>
      <c r="Q790" s="51">
        <f>IF(Table2[[#This Row],[Customer Segment]]=Introduction!$D$44,1,0)</f>
        <v>0</v>
      </c>
      <c r="R790" s="44">
        <v>32.39</v>
      </c>
      <c r="S7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64.373492196317841</v>
      </c>
    </row>
    <row r="791" spans="1:19" customFormat="1" x14ac:dyDescent="0.2">
      <c r="A791" s="1" t="s">
        <v>92</v>
      </c>
      <c r="B791" s="1" t="s">
        <v>63</v>
      </c>
      <c r="C791" s="1" t="s">
        <v>70</v>
      </c>
      <c r="D791" s="49">
        <v>0.02</v>
      </c>
      <c r="E791" s="49">
        <v>17.7</v>
      </c>
      <c r="F791" s="49">
        <v>9.4700000000000006</v>
      </c>
      <c r="G791" s="49">
        <v>0.59</v>
      </c>
      <c r="H791" s="49">
        <v>-85.022000000000006</v>
      </c>
      <c r="I791" s="52">
        <f>IF(Table2[[#This Row],[Order Priority]]=Introduction!$B$42,1,0)</f>
        <v>0</v>
      </c>
      <c r="J791" s="52">
        <f>IF(Table2[[#This Row],[Order Priority]]=Introduction!$B$43,1,0)</f>
        <v>0</v>
      </c>
      <c r="K791" s="52">
        <f>IF(Table2[[#This Row],[Order Priority]]=Introduction!$B$44,1,0)</f>
        <v>0</v>
      </c>
      <c r="L791" s="52">
        <f>IF(Table2[[#This Row],[Order Priority]]=Introduction!$B$45,1,0)</f>
        <v>1</v>
      </c>
      <c r="M791" s="52">
        <f>IF(Table2[[#This Row],[Ship Mode]]=Introduction!$C$42,1,0)</f>
        <v>0</v>
      </c>
      <c r="N791" s="51">
        <f>IF(Table2[[#This Row],[Ship Mode]]=Introduction!$C$44,1,0)</f>
        <v>0</v>
      </c>
      <c r="O791" s="51">
        <f>IF(Table2[[#This Row],[Customer Segment]]=Introduction!$D$45,1,0)</f>
        <v>0</v>
      </c>
      <c r="P791" s="51">
        <f>IF(Table2[[#This Row],[Customer Segment]]=Introduction!$D$42,1,0)</f>
        <v>0</v>
      </c>
      <c r="Q791" s="51">
        <f>IF(Table2[[#This Row],[Customer Segment]]=Introduction!$D$44,1,0)</f>
        <v>0</v>
      </c>
      <c r="R791" s="41">
        <v>374.6</v>
      </c>
      <c r="S7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274.83625324656305</v>
      </c>
    </row>
    <row r="792" spans="1:19" customFormat="1" x14ac:dyDescent="0.2">
      <c r="A792" s="1" t="s">
        <v>92</v>
      </c>
      <c r="B792" s="1" t="s">
        <v>14</v>
      </c>
      <c r="C792" s="1" t="s">
        <v>70</v>
      </c>
      <c r="D792" s="47">
        <v>0.05</v>
      </c>
      <c r="E792" s="47">
        <v>6.48</v>
      </c>
      <c r="F792" s="47">
        <v>7.91</v>
      </c>
      <c r="G792" s="47">
        <v>0.37</v>
      </c>
      <c r="H792" s="47">
        <v>322.12200000000001</v>
      </c>
      <c r="I792" s="52">
        <f>IF(Table2[[#This Row],[Order Priority]]=Introduction!$B$42,1,0)</f>
        <v>0</v>
      </c>
      <c r="J792" s="52">
        <f>IF(Table2[[#This Row],[Order Priority]]=Introduction!$B$43,1,0)</f>
        <v>0</v>
      </c>
      <c r="K792" s="52">
        <f>IF(Table2[[#This Row],[Order Priority]]=Introduction!$B$44,1,0)</f>
        <v>0</v>
      </c>
      <c r="L792" s="52">
        <f>IF(Table2[[#This Row],[Order Priority]]=Introduction!$B$45,1,0)</f>
        <v>1</v>
      </c>
      <c r="M792" s="52">
        <f>IF(Table2[[#This Row],[Ship Mode]]=Introduction!$C$42,1,0)</f>
        <v>0</v>
      </c>
      <c r="N792" s="51">
        <f>IF(Table2[[#This Row],[Ship Mode]]=Introduction!$C$44,1,0)</f>
        <v>1</v>
      </c>
      <c r="O792" s="51">
        <f>IF(Table2[[#This Row],[Customer Segment]]=Introduction!$D$45,1,0)</f>
        <v>0</v>
      </c>
      <c r="P792" s="51">
        <f>IF(Table2[[#This Row],[Customer Segment]]=Introduction!$D$42,1,0)</f>
        <v>0</v>
      </c>
      <c r="Q792" s="51">
        <f>IF(Table2[[#This Row],[Customer Segment]]=Introduction!$D$44,1,0)</f>
        <v>0</v>
      </c>
      <c r="R792" s="44">
        <v>109.99</v>
      </c>
      <c r="S7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493.02084185869421</v>
      </c>
    </row>
    <row r="793" spans="1:19" customFormat="1" x14ac:dyDescent="0.2">
      <c r="A793" s="1" t="s">
        <v>92</v>
      </c>
      <c r="B793" s="1" t="s">
        <v>14</v>
      </c>
      <c r="C793" s="1" t="s">
        <v>70</v>
      </c>
      <c r="D793" s="49">
        <v>0.03</v>
      </c>
      <c r="E793" s="49">
        <v>111.03</v>
      </c>
      <c r="F793" s="49">
        <v>8.64</v>
      </c>
      <c r="G793" s="49">
        <v>0.78</v>
      </c>
      <c r="H793" s="49">
        <v>366.54</v>
      </c>
      <c r="I793" s="52">
        <f>IF(Table2[[#This Row],[Order Priority]]=Introduction!$B$42,1,0)</f>
        <v>0</v>
      </c>
      <c r="J793" s="52">
        <f>IF(Table2[[#This Row],[Order Priority]]=Introduction!$B$43,1,0)</f>
        <v>0</v>
      </c>
      <c r="K793" s="52">
        <f>IF(Table2[[#This Row],[Order Priority]]=Introduction!$B$44,1,0)</f>
        <v>0</v>
      </c>
      <c r="L793" s="52">
        <f>IF(Table2[[#This Row],[Order Priority]]=Introduction!$B$45,1,0)</f>
        <v>1</v>
      </c>
      <c r="M793" s="52">
        <f>IF(Table2[[#This Row],[Ship Mode]]=Introduction!$C$42,1,0)</f>
        <v>0</v>
      </c>
      <c r="N793" s="51">
        <f>IF(Table2[[#This Row],[Ship Mode]]=Introduction!$C$44,1,0)</f>
        <v>1</v>
      </c>
      <c r="O793" s="51">
        <f>IF(Table2[[#This Row],[Customer Segment]]=Introduction!$D$45,1,0)</f>
        <v>0</v>
      </c>
      <c r="P793" s="51">
        <f>IF(Table2[[#This Row],[Customer Segment]]=Introduction!$D$42,1,0)</f>
        <v>0</v>
      </c>
      <c r="Q793" s="51">
        <f>IF(Table2[[#This Row],[Customer Segment]]=Introduction!$D$44,1,0)</f>
        <v>0</v>
      </c>
      <c r="R793" s="41">
        <v>900.12</v>
      </c>
      <c r="S7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1240.2584096423425</v>
      </c>
    </row>
    <row r="794" spans="1:19" customFormat="1" x14ac:dyDescent="0.2">
      <c r="A794" s="1" t="s">
        <v>1</v>
      </c>
      <c r="B794" s="1" t="s">
        <v>63</v>
      </c>
      <c r="C794" s="1" t="s">
        <v>70</v>
      </c>
      <c r="D794" s="47">
        <v>0.09</v>
      </c>
      <c r="E794" s="47">
        <v>154.13</v>
      </c>
      <c r="F794" s="47">
        <v>69</v>
      </c>
      <c r="G794" s="47">
        <v>0.68</v>
      </c>
      <c r="H794" s="47">
        <v>-1763.7476999999999</v>
      </c>
      <c r="I794" s="52">
        <f>IF(Table2[[#This Row],[Order Priority]]=Introduction!$B$42,1,0)</f>
        <v>1</v>
      </c>
      <c r="J794" s="52">
        <f>IF(Table2[[#This Row],[Order Priority]]=Introduction!$B$43,1,0)</f>
        <v>0</v>
      </c>
      <c r="K794" s="52">
        <f>IF(Table2[[#This Row],[Order Priority]]=Introduction!$B$44,1,0)</f>
        <v>0</v>
      </c>
      <c r="L794" s="52">
        <f>IF(Table2[[#This Row],[Order Priority]]=Introduction!$B$45,1,0)</f>
        <v>0</v>
      </c>
      <c r="M794" s="52">
        <f>IF(Table2[[#This Row],[Ship Mode]]=Introduction!$C$42,1,0)</f>
        <v>0</v>
      </c>
      <c r="N794" s="51">
        <f>IF(Table2[[#This Row],[Ship Mode]]=Introduction!$C$44,1,0)</f>
        <v>0</v>
      </c>
      <c r="O794" s="51">
        <f>IF(Table2[[#This Row],[Customer Segment]]=Introduction!$D$45,1,0)</f>
        <v>0</v>
      </c>
      <c r="P794" s="51">
        <f>IF(Table2[[#This Row],[Customer Segment]]=Introduction!$D$42,1,0)</f>
        <v>0</v>
      </c>
      <c r="Q794" s="51">
        <f>IF(Table2[[#This Row],[Customer Segment]]=Introduction!$D$44,1,0)</f>
        <v>0</v>
      </c>
      <c r="R794" s="44">
        <v>5679.59</v>
      </c>
      <c r="S7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5" spans="1:19" customFormat="1" x14ac:dyDescent="0.2">
      <c r="A795" s="1" t="s">
        <v>1</v>
      </c>
      <c r="B795" s="1" t="s">
        <v>63</v>
      </c>
      <c r="C795" s="1" t="s">
        <v>70</v>
      </c>
      <c r="D795" s="49">
        <v>0.09</v>
      </c>
      <c r="E795" s="49">
        <v>154.13</v>
      </c>
      <c r="F795" s="49">
        <v>69</v>
      </c>
      <c r="G795" s="49">
        <v>0.68</v>
      </c>
      <c r="H795" s="49">
        <v>-1763.7476999999999</v>
      </c>
      <c r="I795" s="52">
        <f>IF(Table2[[#This Row],[Order Priority]]=Introduction!$B$42,1,0)</f>
        <v>1</v>
      </c>
      <c r="J795" s="52">
        <f>IF(Table2[[#This Row],[Order Priority]]=Introduction!$B$43,1,0)</f>
        <v>0</v>
      </c>
      <c r="K795" s="52">
        <f>IF(Table2[[#This Row],[Order Priority]]=Introduction!$B$44,1,0)</f>
        <v>0</v>
      </c>
      <c r="L795" s="52">
        <f>IF(Table2[[#This Row],[Order Priority]]=Introduction!$B$45,1,0)</f>
        <v>0</v>
      </c>
      <c r="M795" s="52">
        <f>IF(Table2[[#This Row],[Ship Mode]]=Introduction!$C$42,1,0)</f>
        <v>0</v>
      </c>
      <c r="N795" s="51">
        <f>IF(Table2[[#This Row],[Ship Mode]]=Introduction!$C$44,1,0)</f>
        <v>0</v>
      </c>
      <c r="O795" s="51">
        <f>IF(Table2[[#This Row],[Customer Segment]]=Introduction!$D$45,1,0)</f>
        <v>0</v>
      </c>
      <c r="P795" s="51">
        <f>IF(Table2[[#This Row],[Customer Segment]]=Introduction!$D$42,1,0)</f>
        <v>0</v>
      </c>
      <c r="Q795" s="51">
        <f>IF(Table2[[#This Row],[Customer Segment]]=Introduction!$D$44,1,0)</f>
        <v>0</v>
      </c>
      <c r="R795" s="41">
        <v>1494.63</v>
      </c>
      <c r="S7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934.40324365661741</v>
      </c>
    </row>
    <row r="796" spans="1:19" customFormat="1" x14ac:dyDescent="0.2">
      <c r="A796" s="1" t="s">
        <v>13</v>
      </c>
      <c r="B796" s="1" t="s">
        <v>2</v>
      </c>
      <c r="C796" s="1" t="s">
        <v>3</v>
      </c>
      <c r="D796" s="47">
        <v>0.1</v>
      </c>
      <c r="E796" s="47">
        <v>400.98</v>
      </c>
      <c r="F796" s="47">
        <v>76.37</v>
      </c>
      <c r="G796" s="47">
        <v>0.6</v>
      </c>
      <c r="H796" s="47">
        <v>-969.04836599999999</v>
      </c>
      <c r="I796" s="52">
        <f>IF(Table2[[#This Row],[Order Priority]]=Introduction!$B$42,1,0)</f>
        <v>0</v>
      </c>
      <c r="J796" s="52">
        <f>IF(Table2[[#This Row],[Order Priority]]=Introduction!$B$43,1,0)</f>
        <v>1</v>
      </c>
      <c r="K796" s="52">
        <f>IF(Table2[[#This Row],[Order Priority]]=Introduction!$B$44,1,0)</f>
        <v>0</v>
      </c>
      <c r="L796" s="52">
        <f>IF(Table2[[#This Row],[Order Priority]]=Introduction!$B$45,1,0)</f>
        <v>0</v>
      </c>
      <c r="M796" s="52">
        <f>IF(Table2[[#This Row],[Ship Mode]]=Introduction!$C$42,1,0)</f>
        <v>1</v>
      </c>
      <c r="N796" s="51">
        <f>IF(Table2[[#This Row],[Ship Mode]]=Introduction!$C$44,1,0)</f>
        <v>0</v>
      </c>
      <c r="O796" s="51">
        <f>IF(Table2[[#This Row],[Customer Segment]]=Introduction!$D$45,1,0)</f>
        <v>1</v>
      </c>
      <c r="P796" s="51">
        <f>IF(Table2[[#This Row],[Customer Segment]]=Introduction!$D$42,1,0)</f>
        <v>0</v>
      </c>
      <c r="Q796" s="51">
        <f>IF(Table2[[#This Row],[Customer Segment]]=Introduction!$D$44,1,0)</f>
        <v>0</v>
      </c>
      <c r="R796" s="44">
        <v>810.47</v>
      </c>
      <c r="S7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2629.3310679619021</v>
      </c>
    </row>
    <row r="797" spans="1:19" customFormat="1" x14ac:dyDescent="0.2">
      <c r="A797" s="1" t="s">
        <v>13</v>
      </c>
      <c r="B797" s="1" t="s">
        <v>14</v>
      </c>
      <c r="C797" s="1" t="s">
        <v>3</v>
      </c>
      <c r="D797" s="49">
        <v>0.08</v>
      </c>
      <c r="E797" s="49">
        <v>45.19</v>
      </c>
      <c r="F797" s="49">
        <v>1.99</v>
      </c>
      <c r="G797" s="49">
        <v>0.55000000000000004</v>
      </c>
      <c r="H797" s="49">
        <v>-71.83</v>
      </c>
      <c r="I797" s="52">
        <f>IF(Table2[[#This Row],[Order Priority]]=Introduction!$B$42,1,0)</f>
        <v>0</v>
      </c>
      <c r="J797" s="52">
        <f>IF(Table2[[#This Row],[Order Priority]]=Introduction!$B$43,1,0)</f>
        <v>1</v>
      </c>
      <c r="K797" s="52">
        <f>IF(Table2[[#This Row],[Order Priority]]=Introduction!$B$44,1,0)</f>
        <v>0</v>
      </c>
      <c r="L797" s="52">
        <f>IF(Table2[[#This Row],[Order Priority]]=Introduction!$B$45,1,0)</f>
        <v>0</v>
      </c>
      <c r="M797" s="52">
        <f>IF(Table2[[#This Row],[Ship Mode]]=Introduction!$C$42,1,0)</f>
        <v>0</v>
      </c>
      <c r="N797" s="51">
        <f>IF(Table2[[#This Row],[Ship Mode]]=Introduction!$C$44,1,0)</f>
        <v>1</v>
      </c>
      <c r="O797" s="51">
        <f>IF(Table2[[#This Row],[Customer Segment]]=Introduction!$D$45,1,0)</f>
        <v>1</v>
      </c>
      <c r="P797" s="51">
        <f>IF(Table2[[#This Row],[Customer Segment]]=Introduction!$D$42,1,0)</f>
        <v>0</v>
      </c>
      <c r="Q797" s="51">
        <f>IF(Table2[[#This Row],[Customer Segment]]=Introduction!$D$44,1,0)</f>
        <v>0</v>
      </c>
      <c r="R797" s="41">
        <v>127.22</v>
      </c>
      <c r="S7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152.76391741806245</v>
      </c>
    </row>
    <row r="798" spans="1:19" customFormat="1" x14ac:dyDescent="0.2">
      <c r="A798" s="1" t="s">
        <v>13</v>
      </c>
      <c r="B798" s="1" t="s">
        <v>14</v>
      </c>
      <c r="C798" s="1" t="s">
        <v>3</v>
      </c>
      <c r="D798" s="47">
        <v>0.03</v>
      </c>
      <c r="E798" s="47">
        <v>33.979999999999997</v>
      </c>
      <c r="F798" s="47">
        <v>19.989999999999998</v>
      </c>
      <c r="G798" s="47">
        <v>0.55000000000000004</v>
      </c>
      <c r="H798" s="47">
        <v>-0.74</v>
      </c>
      <c r="I798" s="52">
        <f>IF(Table2[[#This Row],[Order Priority]]=Introduction!$B$42,1,0)</f>
        <v>0</v>
      </c>
      <c r="J798" s="52">
        <f>IF(Table2[[#This Row],[Order Priority]]=Introduction!$B$43,1,0)</f>
        <v>1</v>
      </c>
      <c r="K798" s="52">
        <f>IF(Table2[[#This Row],[Order Priority]]=Introduction!$B$44,1,0)</f>
        <v>0</v>
      </c>
      <c r="L798" s="52">
        <f>IF(Table2[[#This Row],[Order Priority]]=Introduction!$B$45,1,0)</f>
        <v>0</v>
      </c>
      <c r="M798" s="52">
        <f>IF(Table2[[#This Row],[Ship Mode]]=Introduction!$C$42,1,0)</f>
        <v>0</v>
      </c>
      <c r="N798" s="51">
        <f>IF(Table2[[#This Row],[Ship Mode]]=Introduction!$C$44,1,0)</f>
        <v>1</v>
      </c>
      <c r="O798" s="51">
        <f>IF(Table2[[#This Row],[Customer Segment]]=Introduction!$D$45,1,0)</f>
        <v>1</v>
      </c>
      <c r="P798" s="51">
        <f>IF(Table2[[#This Row],[Customer Segment]]=Introduction!$D$42,1,0)</f>
        <v>0</v>
      </c>
      <c r="Q798" s="51">
        <f>IF(Table2[[#This Row],[Customer Segment]]=Introduction!$D$44,1,0)</f>
        <v>0</v>
      </c>
      <c r="R798" s="44">
        <v>432.44</v>
      </c>
      <c r="S7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720.98916439322682</v>
      </c>
    </row>
    <row r="799" spans="1:19" customFormat="1" x14ac:dyDescent="0.2">
      <c r="A799" s="1" t="s">
        <v>92</v>
      </c>
      <c r="B799" s="1" t="s">
        <v>2</v>
      </c>
      <c r="C799" s="1" t="s">
        <v>70</v>
      </c>
      <c r="D799" s="49">
        <v>7.0000000000000007E-2</v>
      </c>
      <c r="E799" s="49">
        <v>200.98</v>
      </c>
      <c r="F799" s="49">
        <v>23.76</v>
      </c>
      <c r="G799" s="49">
        <v>0.57999999999999996</v>
      </c>
      <c r="H799" s="49">
        <v>-132.42599999999999</v>
      </c>
      <c r="I799" s="52">
        <f>IF(Table2[[#This Row],[Order Priority]]=Introduction!$B$42,1,0)</f>
        <v>0</v>
      </c>
      <c r="J799" s="52">
        <f>IF(Table2[[#This Row],[Order Priority]]=Introduction!$B$43,1,0)</f>
        <v>0</v>
      </c>
      <c r="K799" s="52">
        <f>IF(Table2[[#This Row],[Order Priority]]=Introduction!$B$44,1,0)</f>
        <v>0</v>
      </c>
      <c r="L799" s="52">
        <f>IF(Table2[[#This Row],[Order Priority]]=Introduction!$B$45,1,0)</f>
        <v>1</v>
      </c>
      <c r="M799" s="52">
        <f>IF(Table2[[#This Row],[Ship Mode]]=Introduction!$C$42,1,0)</f>
        <v>1</v>
      </c>
      <c r="N799" s="51">
        <f>IF(Table2[[#This Row],[Ship Mode]]=Introduction!$C$44,1,0)</f>
        <v>0</v>
      </c>
      <c r="O799" s="51">
        <f>IF(Table2[[#This Row],[Customer Segment]]=Introduction!$D$45,1,0)</f>
        <v>0</v>
      </c>
      <c r="P799" s="51">
        <f>IF(Table2[[#This Row],[Customer Segment]]=Introduction!$D$42,1,0)</f>
        <v>0</v>
      </c>
      <c r="Q799" s="51">
        <f>IF(Table2[[#This Row],[Customer Segment]]=Introduction!$D$44,1,0)</f>
        <v>0</v>
      </c>
      <c r="R799" s="41">
        <v>1805.9</v>
      </c>
      <c r="S7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1432.8024920807832</v>
      </c>
    </row>
    <row r="800" spans="1:19" customFormat="1" x14ac:dyDescent="0.2">
      <c r="A800" s="1" t="s">
        <v>92</v>
      </c>
      <c r="B800" s="1" t="s">
        <v>2</v>
      </c>
      <c r="C800" s="1" t="s">
        <v>70</v>
      </c>
      <c r="D800" s="47">
        <v>0.02</v>
      </c>
      <c r="E800" s="47">
        <v>179.29</v>
      </c>
      <c r="F800" s="47">
        <v>29.21</v>
      </c>
      <c r="G800" s="47">
        <v>0.76</v>
      </c>
      <c r="H800" s="47">
        <v>-411.23599999999999</v>
      </c>
      <c r="I800" s="52">
        <f>IF(Table2[[#This Row],[Order Priority]]=Introduction!$B$42,1,0)</f>
        <v>0</v>
      </c>
      <c r="J800" s="52">
        <f>IF(Table2[[#This Row],[Order Priority]]=Introduction!$B$43,1,0)</f>
        <v>0</v>
      </c>
      <c r="K800" s="52">
        <f>IF(Table2[[#This Row],[Order Priority]]=Introduction!$B$44,1,0)</f>
        <v>0</v>
      </c>
      <c r="L800" s="52">
        <f>IF(Table2[[#This Row],[Order Priority]]=Introduction!$B$45,1,0)</f>
        <v>1</v>
      </c>
      <c r="M800" s="52">
        <f>IF(Table2[[#This Row],[Ship Mode]]=Introduction!$C$42,1,0)</f>
        <v>1</v>
      </c>
      <c r="N800" s="51">
        <f>IF(Table2[[#This Row],[Ship Mode]]=Introduction!$C$44,1,0)</f>
        <v>0</v>
      </c>
      <c r="O800" s="51">
        <f>IF(Table2[[#This Row],[Customer Segment]]=Introduction!$D$45,1,0)</f>
        <v>0</v>
      </c>
      <c r="P800" s="51">
        <f>IF(Table2[[#This Row],[Customer Segment]]=Introduction!$D$42,1,0)</f>
        <v>0</v>
      </c>
      <c r="Q800" s="51">
        <f>IF(Table2[[#This Row],[Customer Segment]]=Introduction!$D$44,1,0)</f>
        <v>0</v>
      </c>
      <c r="R800" s="44">
        <v>311.41000000000003</v>
      </c>
      <c r="S8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1412.6247733109801</v>
      </c>
    </row>
    <row r="801" spans="1:19" customFormat="1" x14ac:dyDescent="0.2">
      <c r="A801" s="1" t="s">
        <v>92</v>
      </c>
      <c r="B801" s="1" t="s">
        <v>14</v>
      </c>
      <c r="C801" s="1" t="s">
        <v>15</v>
      </c>
      <c r="D801" s="49">
        <v>0</v>
      </c>
      <c r="E801" s="49">
        <v>65.989999999999995</v>
      </c>
      <c r="F801" s="49">
        <v>3.99</v>
      </c>
      <c r="G801" s="49">
        <v>0.59</v>
      </c>
      <c r="H801" s="49">
        <v>-60.564</v>
      </c>
      <c r="I801" s="52">
        <f>IF(Table2[[#This Row],[Order Priority]]=Introduction!$B$42,1,0)</f>
        <v>0</v>
      </c>
      <c r="J801" s="52">
        <f>IF(Table2[[#This Row],[Order Priority]]=Introduction!$B$43,1,0)</f>
        <v>0</v>
      </c>
      <c r="K801" s="52">
        <f>IF(Table2[[#This Row],[Order Priority]]=Introduction!$B$44,1,0)</f>
        <v>0</v>
      </c>
      <c r="L801" s="52">
        <f>IF(Table2[[#This Row],[Order Priority]]=Introduction!$B$45,1,0)</f>
        <v>1</v>
      </c>
      <c r="M801" s="52">
        <f>IF(Table2[[#This Row],[Ship Mode]]=Introduction!$C$42,1,0)</f>
        <v>0</v>
      </c>
      <c r="N801" s="51">
        <f>IF(Table2[[#This Row],[Ship Mode]]=Introduction!$C$44,1,0)</f>
        <v>1</v>
      </c>
      <c r="O801" s="51">
        <f>IF(Table2[[#This Row],[Customer Segment]]=Introduction!$D$45,1,0)</f>
        <v>0</v>
      </c>
      <c r="P801" s="51">
        <f>IF(Table2[[#This Row],[Customer Segment]]=Introduction!$D$42,1,0)</f>
        <v>1</v>
      </c>
      <c r="Q801" s="51">
        <f>IF(Table2[[#This Row],[Customer Segment]]=Introduction!$D$44,1,0)</f>
        <v>0</v>
      </c>
      <c r="R801" s="41">
        <v>765.65</v>
      </c>
      <c r="S8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366.21623634331212</v>
      </c>
    </row>
    <row r="802" spans="1:19" customFormat="1" x14ac:dyDescent="0.2">
      <c r="A802" s="1" t="s">
        <v>92</v>
      </c>
      <c r="B802" s="1" t="s">
        <v>14</v>
      </c>
      <c r="C802" s="1" t="s">
        <v>47</v>
      </c>
      <c r="D802" s="47">
        <v>0.01</v>
      </c>
      <c r="E802" s="47">
        <v>45.99</v>
      </c>
      <c r="F802" s="47">
        <v>4.99</v>
      </c>
      <c r="G802" s="47">
        <v>0.56000000000000005</v>
      </c>
      <c r="H802" s="47">
        <v>24.018000000000001</v>
      </c>
      <c r="I802" s="52">
        <f>IF(Table2[[#This Row],[Order Priority]]=Introduction!$B$42,1,0)</f>
        <v>0</v>
      </c>
      <c r="J802" s="52">
        <f>IF(Table2[[#This Row],[Order Priority]]=Introduction!$B$43,1,0)</f>
        <v>0</v>
      </c>
      <c r="K802" s="52">
        <f>IF(Table2[[#This Row],[Order Priority]]=Introduction!$B$44,1,0)</f>
        <v>0</v>
      </c>
      <c r="L802" s="52">
        <f>IF(Table2[[#This Row],[Order Priority]]=Introduction!$B$45,1,0)</f>
        <v>1</v>
      </c>
      <c r="M802" s="52">
        <f>IF(Table2[[#This Row],[Ship Mode]]=Introduction!$C$42,1,0)</f>
        <v>0</v>
      </c>
      <c r="N802" s="51">
        <f>IF(Table2[[#This Row],[Ship Mode]]=Introduction!$C$44,1,0)</f>
        <v>1</v>
      </c>
      <c r="O802" s="51">
        <f>IF(Table2[[#This Row],[Customer Segment]]=Introduction!$D$45,1,0)</f>
        <v>0</v>
      </c>
      <c r="P802" s="51">
        <f>IF(Table2[[#This Row],[Customer Segment]]=Introduction!$D$42,1,0)</f>
        <v>0</v>
      </c>
      <c r="Q802" s="51">
        <f>IF(Table2[[#This Row],[Customer Segment]]=Introduction!$D$44,1,0)</f>
        <v>1</v>
      </c>
      <c r="R802" s="44">
        <v>125.19</v>
      </c>
      <c r="S8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445.63716574128364</v>
      </c>
    </row>
    <row r="803" spans="1:19" customFormat="1" x14ac:dyDescent="0.2">
      <c r="A803" s="1" t="s">
        <v>46</v>
      </c>
      <c r="B803" s="1" t="s">
        <v>2</v>
      </c>
      <c r="C803" s="1" t="s">
        <v>3</v>
      </c>
      <c r="D803" s="49">
        <v>0.02</v>
      </c>
      <c r="E803" s="49">
        <v>200.98</v>
      </c>
      <c r="F803" s="49">
        <v>55.96</v>
      </c>
      <c r="G803" s="49">
        <v>0.75</v>
      </c>
      <c r="H803" s="49">
        <v>-163.63</v>
      </c>
      <c r="I803" s="52">
        <f>IF(Table2[[#This Row],[Order Priority]]=Introduction!$B$42,1,0)</f>
        <v>0</v>
      </c>
      <c r="J803" s="52">
        <f>IF(Table2[[#This Row],[Order Priority]]=Introduction!$B$43,1,0)</f>
        <v>0</v>
      </c>
      <c r="K803" s="52">
        <f>IF(Table2[[#This Row],[Order Priority]]=Introduction!$B$44,1,0)</f>
        <v>0</v>
      </c>
      <c r="L803" s="52">
        <f>IF(Table2[[#This Row],[Order Priority]]=Introduction!$B$45,1,0)</f>
        <v>0</v>
      </c>
      <c r="M803" s="52">
        <f>IF(Table2[[#This Row],[Ship Mode]]=Introduction!$C$42,1,0)</f>
        <v>1</v>
      </c>
      <c r="N803" s="51">
        <f>IF(Table2[[#This Row],[Ship Mode]]=Introduction!$C$44,1,0)</f>
        <v>0</v>
      </c>
      <c r="O803" s="51">
        <f>IF(Table2[[#This Row],[Customer Segment]]=Introduction!$D$45,1,0)</f>
        <v>1</v>
      </c>
      <c r="P803" s="51">
        <f>IF(Table2[[#This Row],[Customer Segment]]=Introduction!$D$42,1,0)</f>
        <v>0</v>
      </c>
      <c r="Q803" s="51">
        <f>IF(Table2[[#This Row],[Customer Segment]]=Introduction!$D$44,1,0)</f>
        <v>0</v>
      </c>
      <c r="R803" s="41">
        <v>9539.6</v>
      </c>
      <c r="S8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2644.4084045820359</v>
      </c>
    </row>
    <row r="804" spans="1:19" customFormat="1" x14ac:dyDescent="0.2">
      <c r="A804" s="1" t="s">
        <v>46</v>
      </c>
      <c r="B804" s="1" t="s">
        <v>14</v>
      </c>
      <c r="C804" s="1" t="s">
        <v>3</v>
      </c>
      <c r="D804" s="47">
        <v>0.02</v>
      </c>
      <c r="E804" s="47">
        <v>4.28</v>
      </c>
      <c r="F804" s="47">
        <v>5.17</v>
      </c>
      <c r="G804" s="47">
        <v>0.4</v>
      </c>
      <c r="H804" s="47">
        <v>-63.87</v>
      </c>
      <c r="I804" s="52">
        <f>IF(Table2[[#This Row],[Order Priority]]=Introduction!$B$42,1,0)</f>
        <v>0</v>
      </c>
      <c r="J804" s="52">
        <f>IF(Table2[[#This Row],[Order Priority]]=Introduction!$B$43,1,0)</f>
        <v>0</v>
      </c>
      <c r="K804" s="52">
        <f>IF(Table2[[#This Row],[Order Priority]]=Introduction!$B$44,1,0)</f>
        <v>0</v>
      </c>
      <c r="L804" s="52">
        <f>IF(Table2[[#This Row],[Order Priority]]=Introduction!$B$45,1,0)</f>
        <v>0</v>
      </c>
      <c r="M804" s="52">
        <f>IF(Table2[[#This Row],[Ship Mode]]=Introduction!$C$42,1,0)</f>
        <v>0</v>
      </c>
      <c r="N804" s="51">
        <f>IF(Table2[[#This Row],[Ship Mode]]=Introduction!$C$44,1,0)</f>
        <v>1</v>
      </c>
      <c r="O804" s="51">
        <f>IF(Table2[[#This Row],[Customer Segment]]=Introduction!$D$45,1,0)</f>
        <v>1</v>
      </c>
      <c r="P804" s="51">
        <f>IF(Table2[[#This Row],[Customer Segment]]=Introduction!$D$42,1,0)</f>
        <v>0</v>
      </c>
      <c r="Q804" s="51">
        <f>IF(Table2[[#This Row],[Customer Segment]]=Introduction!$D$44,1,0)</f>
        <v>0</v>
      </c>
      <c r="R804" s="44">
        <v>109.86</v>
      </c>
      <c r="S8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239.12049379602485</v>
      </c>
    </row>
    <row r="805" spans="1:19" customFormat="1" x14ac:dyDescent="0.2">
      <c r="A805" s="1" t="s">
        <v>46</v>
      </c>
      <c r="B805" s="1" t="s">
        <v>14</v>
      </c>
      <c r="C805" s="1" t="s">
        <v>3</v>
      </c>
      <c r="D805" s="49">
        <v>0.04</v>
      </c>
      <c r="E805" s="49">
        <v>85.99</v>
      </c>
      <c r="F805" s="49">
        <v>0.99</v>
      </c>
      <c r="G805" s="49">
        <v>0.85</v>
      </c>
      <c r="H805" s="49">
        <v>-175.17500000000001</v>
      </c>
      <c r="I805" s="52">
        <f>IF(Table2[[#This Row],[Order Priority]]=Introduction!$B$42,1,0)</f>
        <v>0</v>
      </c>
      <c r="J805" s="52">
        <f>IF(Table2[[#This Row],[Order Priority]]=Introduction!$B$43,1,0)</f>
        <v>0</v>
      </c>
      <c r="K805" s="52">
        <f>IF(Table2[[#This Row],[Order Priority]]=Introduction!$B$44,1,0)</f>
        <v>0</v>
      </c>
      <c r="L805" s="52">
        <f>IF(Table2[[#This Row],[Order Priority]]=Introduction!$B$45,1,0)</f>
        <v>0</v>
      </c>
      <c r="M805" s="52">
        <f>IF(Table2[[#This Row],[Ship Mode]]=Introduction!$C$42,1,0)</f>
        <v>0</v>
      </c>
      <c r="N805" s="51">
        <f>IF(Table2[[#This Row],[Ship Mode]]=Introduction!$C$44,1,0)</f>
        <v>1</v>
      </c>
      <c r="O805" s="51">
        <f>IF(Table2[[#This Row],[Customer Segment]]=Introduction!$D$45,1,0)</f>
        <v>1</v>
      </c>
      <c r="P805" s="51">
        <f>IF(Table2[[#This Row],[Customer Segment]]=Introduction!$D$42,1,0)</f>
        <v>0</v>
      </c>
      <c r="Q805" s="51">
        <f>IF(Table2[[#This Row],[Customer Segment]]=Introduction!$D$44,1,0)</f>
        <v>0</v>
      </c>
      <c r="R805" s="41">
        <v>1426.51</v>
      </c>
      <c r="S8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626.43658724750776</v>
      </c>
    </row>
    <row r="806" spans="1:19" customFormat="1" x14ac:dyDescent="0.2">
      <c r="A806" s="1" t="s">
        <v>46</v>
      </c>
      <c r="B806" s="1" t="s">
        <v>2</v>
      </c>
      <c r="C806" s="1" t="s">
        <v>3</v>
      </c>
      <c r="D806" s="47">
        <v>0.02</v>
      </c>
      <c r="E806" s="47">
        <v>200.98</v>
      </c>
      <c r="F806" s="47">
        <v>55.96</v>
      </c>
      <c r="G806" s="47">
        <v>0.75</v>
      </c>
      <c r="H806" s="47">
        <v>-224.9478</v>
      </c>
      <c r="I806" s="52">
        <f>IF(Table2[[#This Row],[Order Priority]]=Introduction!$B$42,1,0)</f>
        <v>0</v>
      </c>
      <c r="J806" s="52">
        <f>IF(Table2[[#This Row],[Order Priority]]=Introduction!$B$43,1,0)</f>
        <v>0</v>
      </c>
      <c r="K806" s="52">
        <f>IF(Table2[[#This Row],[Order Priority]]=Introduction!$B$44,1,0)</f>
        <v>0</v>
      </c>
      <c r="L806" s="52">
        <f>IF(Table2[[#This Row],[Order Priority]]=Introduction!$B$45,1,0)</f>
        <v>0</v>
      </c>
      <c r="M806" s="52">
        <f>IF(Table2[[#This Row],[Ship Mode]]=Introduction!$C$42,1,0)</f>
        <v>1</v>
      </c>
      <c r="N806" s="51">
        <f>IF(Table2[[#This Row],[Ship Mode]]=Introduction!$C$44,1,0)</f>
        <v>0</v>
      </c>
      <c r="O806" s="51">
        <f>IF(Table2[[#This Row],[Customer Segment]]=Introduction!$D$45,1,0)</f>
        <v>1</v>
      </c>
      <c r="P806" s="51">
        <f>IF(Table2[[#This Row],[Customer Segment]]=Introduction!$D$42,1,0)</f>
        <v>0</v>
      </c>
      <c r="Q806" s="51">
        <f>IF(Table2[[#This Row],[Customer Segment]]=Introduction!$D$44,1,0)</f>
        <v>0</v>
      </c>
      <c r="R806" s="44">
        <v>2331.9</v>
      </c>
      <c r="S8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2581.6174001421386</v>
      </c>
    </row>
    <row r="807" spans="1:19" customFormat="1" x14ac:dyDescent="0.2">
      <c r="A807" s="1" t="s">
        <v>46</v>
      </c>
      <c r="B807" s="1" t="s">
        <v>14</v>
      </c>
      <c r="C807" s="1" t="s">
        <v>3</v>
      </c>
      <c r="D807" s="49">
        <v>0.02</v>
      </c>
      <c r="E807" s="49">
        <v>4.28</v>
      </c>
      <c r="F807" s="49">
        <v>5.17</v>
      </c>
      <c r="G807" s="49">
        <v>0.4</v>
      </c>
      <c r="H807" s="49">
        <v>196.8</v>
      </c>
      <c r="I807" s="52">
        <f>IF(Table2[[#This Row],[Order Priority]]=Introduction!$B$42,1,0)</f>
        <v>0</v>
      </c>
      <c r="J807" s="52">
        <f>IF(Table2[[#This Row],[Order Priority]]=Introduction!$B$43,1,0)</f>
        <v>0</v>
      </c>
      <c r="K807" s="52">
        <f>IF(Table2[[#This Row],[Order Priority]]=Introduction!$B$44,1,0)</f>
        <v>0</v>
      </c>
      <c r="L807" s="52">
        <f>IF(Table2[[#This Row],[Order Priority]]=Introduction!$B$45,1,0)</f>
        <v>0</v>
      </c>
      <c r="M807" s="52">
        <f>IF(Table2[[#This Row],[Ship Mode]]=Introduction!$C$42,1,0)</f>
        <v>0</v>
      </c>
      <c r="N807" s="51">
        <f>IF(Table2[[#This Row],[Ship Mode]]=Introduction!$C$44,1,0)</f>
        <v>1</v>
      </c>
      <c r="O807" s="51">
        <f>IF(Table2[[#This Row],[Customer Segment]]=Introduction!$D$45,1,0)</f>
        <v>1</v>
      </c>
      <c r="P807" s="51">
        <f>IF(Table2[[#This Row],[Customer Segment]]=Introduction!$D$42,1,0)</f>
        <v>0</v>
      </c>
      <c r="Q807" s="51">
        <f>IF(Table2[[#This Row],[Customer Segment]]=Introduction!$D$44,1,0)</f>
        <v>0</v>
      </c>
      <c r="R807" s="41">
        <v>27.47</v>
      </c>
      <c r="S8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506.05327884943557</v>
      </c>
    </row>
    <row r="808" spans="1:19" customFormat="1" x14ac:dyDescent="0.2">
      <c r="A808" s="1" t="s">
        <v>46</v>
      </c>
      <c r="B808" s="1" t="s">
        <v>14</v>
      </c>
      <c r="C808" s="1" t="s">
        <v>15</v>
      </c>
      <c r="D808" s="47">
        <v>0.08</v>
      </c>
      <c r="E808" s="47">
        <v>4.9800000000000004</v>
      </c>
      <c r="F808" s="47">
        <v>4.7</v>
      </c>
      <c r="G808" s="47">
        <v>0.38</v>
      </c>
      <c r="H808" s="47">
        <v>-56.35</v>
      </c>
      <c r="I808" s="52">
        <f>IF(Table2[[#This Row],[Order Priority]]=Introduction!$B$42,1,0)</f>
        <v>0</v>
      </c>
      <c r="J808" s="52">
        <f>IF(Table2[[#This Row],[Order Priority]]=Introduction!$B$43,1,0)</f>
        <v>0</v>
      </c>
      <c r="K808" s="52">
        <f>IF(Table2[[#This Row],[Order Priority]]=Introduction!$B$44,1,0)</f>
        <v>0</v>
      </c>
      <c r="L808" s="52">
        <f>IF(Table2[[#This Row],[Order Priority]]=Introduction!$B$45,1,0)</f>
        <v>0</v>
      </c>
      <c r="M808" s="52">
        <f>IF(Table2[[#This Row],[Ship Mode]]=Introduction!$C$42,1,0)</f>
        <v>0</v>
      </c>
      <c r="N808" s="51">
        <f>IF(Table2[[#This Row],[Ship Mode]]=Introduction!$C$44,1,0)</f>
        <v>1</v>
      </c>
      <c r="O808" s="51">
        <f>IF(Table2[[#This Row],[Customer Segment]]=Introduction!$D$45,1,0)</f>
        <v>0</v>
      </c>
      <c r="P808" s="51">
        <f>IF(Table2[[#This Row],[Customer Segment]]=Introduction!$D$42,1,0)</f>
        <v>1</v>
      </c>
      <c r="Q808" s="51">
        <f>IF(Table2[[#This Row],[Customer Segment]]=Introduction!$D$44,1,0)</f>
        <v>0</v>
      </c>
      <c r="R808" s="44">
        <v>225.98</v>
      </c>
      <c r="S8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09" spans="1:19" customFormat="1" x14ac:dyDescent="0.2">
      <c r="A809" s="1" t="s">
        <v>46</v>
      </c>
      <c r="B809" s="1" t="s">
        <v>14</v>
      </c>
      <c r="C809" s="1" t="s">
        <v>15</v>
      </c>
      <c r="D809" s="49">
        <v>0.08</v>
      </c>
      <c r="E809" s="49">
        <v>4.9800000000000004</v>
      </c>
      <c r="F809" s="49">
        <v>4.7</v>
      </c>
      <c r="G809" s="49">
        <v>0.38</v>
      </c>
      <c r="H809" s="49">
        <v>-56.35</v>
      </c>
      <c r="I809" s="52">
        <f>IF(Table2[[#This Row],[Order Priority]]=Introduction!$B$42,1,0)</f>
        <v>0</v>
      </c>
      <c r="J809" s="52">
        <f>IF(Table2[[#This Row],[Order Priority]]=Introduction!$B$43,1,0)</f>
        <v>0</v>
      </c>
      <c r="K809" s="52">
        <f>IF(Table2[[#This Row],[Order Priority]]=Introduction!$B$44,1,0)</f>
        <v>0</v>
      </c>
      <c r="L809" s="52">
        <f>IF(Table2[[#This Row],[Order Priority]]=Introduction!$B$45,1,0)</f>
        <v>0</v>
      </c>
      <c r="M809" s="52">
        <f>IF(Table2[[#This Row],[Ship Mode]]=Introduction!$C$42,1,0)</f>
        <v>0</v>
      </c>
      <c r="N809" s="51">
        <f>IF(Table2[[#This Row],[Ship Mode]]=Introduction!$C$44,1,0)</f>
        <v>1</v>
      </c>
      <c r="O809" s="51">
        <f>IF(Table2[[#This Row],[Customer Segment]]=Introduction!$D$45,1,0)</f>
        <v>0</v>
      </c>
      <c r="P809" s="51">
        <f>IF(Table2[[#This Row],[Customer Segment]]=Introduction!$D$42,1,0)</f>
        <v>1</v>
      </c>
      <c r="Q809" s="51">
        <f>IF(Table2[[#This Row],[Customer Segment]]=Introduction!$D$44,1,0)</f>
        <v>0</v>
      </c>
      <c r="R809" s="41">
        <v>57.7</v>
      </c>
      <c r="S8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159.85074172670994</v>
      </c>
    </row>
    <row r="810" spans="1:19" customFormat="1" x14ac:dyDescent="0.2">
      <c r="A810" s="1" t="s">
        <v>46</v>
      </c>
      <c r="B810" s="1" t="s">
        <v>14</v>
      </c>
      <c r="C810" s="1" t="s">
        <v>15</v>
      </c>
      <c r="D810" s="47">
        <v>0.1</v>
      </c>
      <c r="E810" s="47">
        <v>62.18</v>
      </c>
      <c r="F810" s="47">
        <v>10.84</v>
      </c>
      <c r="G810" s="47">
        <v>0.63</v>
      </c>
      <c r="H810" s="47">
        <v>-29.666</v>
      </c>
      <c r="I810" s="52">
        <f>IF(Table2[[#This Row],[Order Priority]]=Introduction!$B$42,1,0)</f>
        <v>0</v>
      </c>
      <c r="J810" s="52">
        <f>IF(Table2[[#This Row],[Order Priority]]=Introduction!$B$43,1,0)</f>
        <v>0</v>
      </c>
      <c r="K810" s="52">
        <f>IF(Table2[[#This Row],[Order Priority]]=Introduction!$B$44,1,0)</f>
        <v>0</v>
      </c>
      <c r="L810" s="52">
        <f>IF(Table2[[#This Row],[Order Priority]]=Introduction!$B$45,1,0)</f>
        <v>0</v>
      </c>
      <c r="M810" s="52">
        <f>IF(Table2[[#This Row],[Ship Mode]]=Introduction!$C$42,1,0)</f>
        <v>0</v>
      </c>
      <c r="N810" s="51">
        <f>IF(Table2[[#This Row],[Ship Mode]]=Introduction!$C$44,1,0)</f>
        <v>1</v>
      </c>
      <c r="O810" s="51">
        <f>IF(Table2[[#This Row],[Customer Segment]]=Introduction!$D$45,1,0)</f>
        <v>0</v>
      </c>
      <c r="P810" s="51">
        <f>IF(Table2[[#This Row],[Customer Segment]]=Introduction!$D$42,1,0)</f>
        <v>1</v>
      </c>
      <c r="Q810" s="51">
        <f>IF(Table2[[#This Row],[Customer Segment]]=Introduction!$D$44,1,0)</f>
        <v>0</v>
      </c>
      <c r="R810" s="44">
        <v>511.57</v>
      </c>
      <c r="S8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730.67825504792381</v>
      </c>
    </row>
    <row r="811" spans="1:19" customFormat="1" x14ac:dyDescent="0.2">
      <c r="A811" s="1" t="s">
        <v>1</v>
      </c>
      <c r="B811" s="1" t="s">
        <v>14</v>
      </c>
      <c r="C811" s="1" t="s">
        <v>15</v>
      </c>
      <c r="D811" s="49">
        <v>0.09</v>
      </c>
      <c r="E811" s="49">
        <v>13.79</v>
      </c>
      <c r="F811" s="49">
        <v>8.7799999999999994</v>
      </c>
      <c r="G811" s="49">
        <v>0.43</v>
      </c>
      <c r="H811" s="49">
        <v>-22.12</v>
      </c>
      <c r="I811" s="52">
        <f>IF(Table2[[#This Row],[Order Priority]]=Introduction!$B$42,1,0)</f>
        <v>1</v>
      </c>
      <c r="J811" s="52">
        <f>IF(Table2[[#This Row],[Order Priority]]=Introduction!$B$43,1,0)</f>
        <v>0</v>
      </c>
      <c r="K811" s="52">
        <f>IF(Table2[[#This Row],[Order Priority]]=Introduction!$B$44,1,0)</f>
        <v>0</v>
      </c>
      <c r="L811" s="52">
        <f>IF(Table2[[#This Row],[Order Priority]]=Introduction!$B$45,1,0)</f>
        <v>0</v>
      </c>
      <c r="M811" s="52">
        <f>IF(Table2[[#This Row],[Ship Mode]]=Introduction!$C$42,1,0)</f>
        <v>0</v>
      </c>
      <c r="N811" s="51">
        <f>IF(Table2[[#This Row],[Ship Mode]]=Introduction!$C$44,1,0)</f>
        <v>1</v>
      </c>
      <c r="O811" s="51">
        <f>IF(Table2[[#This Row],[Customer Segment]]=Introduction!$D$45,1,0)</f>
        <v>0</v>
      </c>
      <c r="P811" s="51">
        <f>IF(Table2[[#This Row],[Customer Segment]]=Introduction!$D$42,1,0)</f>
        <v>1</v>
      </c>
      <c r="Q811" s="51">
        <f>IF(Table2[[#This Row],[Customer Segment]]=Introduction!$D$44,1,0)</f>
        <v>0</v>
      </c>
      <c r="R811" s="41">
        <v>17.440000000000001</v>
      </c>
      <c r="S8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459.20776211638554</v>
      </c>
    </row>
    <row r="812" spans="1:19" customFormat="1" x14ac:dyDescent="0.2">
      <c r="A812" s="1" t="s">
        <v>13</v>
      </c>
      <c r="B812" s="1" t="s">
        <v>2</v>
      </c>
      <c r="C812" s="1" t="s">
        <v>70</v>
      </c>
      <c r="D812" s="47">
        <v>0.04</v>
      </c>
      <c r="E812" s="47">
        <v>296.18</v>
      </c>
      <c r="F812" s="47">
        <v>54.12</v>
      </c>
      <c r="G812" s="47">
        <v>0.76</v>
      </c>
      <c r="H812" s="47">
        <v>-715.77820599999995</v>
      </c>
      <c r="I812" s="52">
        <f>IF(Table2[[#This Row],[Order Priority]]=Introduction!$B$42,1,0)</f>
        <v>0</v>
      </c>
      <c r="J812" s="52">
        <f>IF(Table2[[#This Row],[Order Priority]]=Introduction!$B$43,1,0)</f>
        <v>1</v>
      </c>
      <c r="K812" s="52">
        <f>IF(Table2[[#This Row],[Order Priority]]=Introduction!$B$44,1,0)</f>
        <v>0</v>
      </c>
      <c r="L812" s="52">
        <f>IF(Table2[[#This Row],[Order Priority]]=Introduction!$B$45,1,0)</f>
        <v>0</v>
      </c>
      <c r="M812" s="52">
        <f>IF(Table2[[#This Row],[Ship Mode]]=Introduction!$C$42,1,0)</f>
        <v>1</v>
      </c>
      <c r="N812" s="51">
        <f>IF(Table2[[#This Row],[Ship Mode]]=Introduction!$C$44,1,0)</f>
        <v>0</v>
      </c>
      <c r="O812" s="51">
        <f>IF(Table2[[#This Row],[Customer Segment]]=Introduction!$D$45,1,0)</f>
        <v>0</v>
      </c>
      <c r="P812" s="51">
        <f>IF(Table2[[#This Row],[Customer Segment]]=Introduction!$D$42,1,0)</f>
        <v>0</v>
      </c>
      <c r="Q812" s="51">
        <f>IF(Table2[[#This Row],[Customer Segment]]=Introduction!$D$44,1,0)</f>
        <v>0</v>
      </c>
      <c r="R812" s="44">
        <v>1821.89</v>
      </c>
      <c r="S8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2127.0303445544855</v>
      </c>
    </row>
    <row r="813" spans="1:19" customFormat="1" x14ac:dyDescent="0.2">
      <c r="A813" s="1" t="s">
        <v>13</v>
      </c>
      <c r="B813" s="1" t="s">
        <v>14</v>
      </c>
      <c r="C813" s="1" t="s">
        <v>3</v>
      </c>
      <c r="D813" s="49">
        <v>0.03</v>
      </c>
      <c r="E813" s="49">
        <v>7.3</v>
      </c>
      <c r="F813" s="49">
        <v>7.72</v>
      </c>
      <c r="G813" s="49">
        <v>0.38</v>
      </c>
      <c r="H813" s="49">
        <v>-127.05200000000001</v>
      </c>
      <c r="I813" s="52">
        <f>IF(Table2[[#This Row],[Order Priority]]=Introduction!$B$42,1,0)</f>
        <v>0</v>
      </c>
      <c r="J813" s="52">
        <f>IF(Table2[[#This Row],[Order Priority]]=Introduction!$B$43,1,0)</f>
        <v>1</v>
      </c>
      <c r="K813" s="52">
        <f>IF(Table2[[#This Row],[Order Priority]]=Introduction!$B$44,1,0)</f>
        <v>0</v>
      </c>
      <c r="L813" s="52">
        <f>IF(Table2[[#This Row],[Order Priority]]=Introduction!$B$45,1,0)</f>
        <v>0</v>
      </c>
      <c r="M813" s="52">
        <f>IF(Table2[[#This Row],[Ship Mode]]=Introduction!$C$42,1,0)</f>
        <v>0</v>
      </c>
      <c r="N813" s="51">
        <f>IF(Table2[[#This Row],[Ship Mode]]=Introduction!$C$44,1,0)</f>
        <v>1</v>
      </c>
      <c r="O813" s="51">
        <f>IF(Table2[[#This Row],[Customer Segment]]=Introduction!$D$45,1,0)</f>
        <v>1</v>
      </c>
      <c r="P813" s="51">
        <f>IF(Table2[[#This Row],[Customer Segment]]=Introduction!$D$42,1,0)</f>
        <v>0</v>
      </c>
      <c r="Q813" s="51">
        <f>IF(Table2[[#This Row],[Customer Segment]]=Introduction!$D$44,1,0)</f>
        <v>0</v>
      </c>
      <c r="R813" s="41">
        <v>103.61</v>
      </c>
      <c r="S8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27.613281318705969</v>
      </c>
    </row>
    <row r="814" spans="1:19" customFormat="1" x14ac:dyDescent="0.2">
      <c r="A814" s="1" t="s">
        <v>13</v>
      </c>
      <c r="B814" s="1" t="s">
        <v>14</v>
      </c>
      <c r="C814" s="1" t="s">
        <v>3</v>
      </c>
      <c r="D814" s="47">
        <v>0.08</v>
      </c>
      <c r="E814" s="47">
        <v>30.93</v>
      </c>
      <c r="F814" s="47">
        <v>3.92</v>
      </c>
      <c r="G814" s="47">
        <v>0.44</v>
      </c>
      <c r="H814" s="47">
        <v>63.059100000000001</v>
      </c>
      <c r="I814" s="52">
        <f>IF(Table2[[#This Row],[Order Priority]]=Introduction!$B$42,1,0)</f>
        <v>0</v>
      </c>
      <c r="J814" s="52">
        <f>IF(Table2[[#This Row],[Order Priority]]=Introduction!$B$43,1,0)</f>
        <v>1</v>
      </c>
      <c r="K814" s="52">
        <f>IF(Table2[[#This Row],[Order Priority]]=Introduction!$B$44,1,0)</f>
        <v>0</v>
      </c>
      <c r="L814" s="52">
        <f>IF(Table2[[#This Row],[Order Priority]]=Introduction!$B$45,1,0)</f>
        <v>0</v>
      </c>
      <c r="M814" s="52">
        <f>IF(Table2[[#This Row],[Ship Mode]]=Introduction!$C$42,1,0)</f>
        <v>0</v>
      </c>
      <c r="N814" s="51">
        <f>IF(Table2[[#This Row],[Ship Mode]]=Introduction!$C$44,1,0)</f>
        <v>1</v>
      </c>
      <c r="O814" s="51">
        <f>IF(Table2[[#This Row],[Customer Segment]]=Introduction!$D$45,1,0)</f>
        <v>1</v>
      </c>
      <c r="P814" s="51">
        <f>IF(Table2[[#This Row],[Customer Segment]]=Introduction!$D$42,1,0)</f>
        <v>0</v>
      </c>
      <c r="Q814" s="51">
        <f>IF(Table2[[#This Row],[Customer Segment]]=Introduction!$D$44,1,0)</f>
        <v>0</v>
      </c>
      <c r="R814" s="44">
        <v>91.39</v>
      </c>
      <c r="S8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208.12845239125247</v>
      </c>
    </row>
    <row r="815" spans="1:19" customFormat="1" x14ac:dyDescent="0.2">
      <c r="A815" s="1" t="s">
        <v>92</v>
      </c>
      <c r="B815" s="1" t="s">
        <v>14</v>
      </c>
      <c r="C815" s="1" t="s">
        <v>15</v>
      </c>
      <c r="D815" s="49">
        <v>0.09</v>
      </c>
      <c r="E815" s="49">
        <v>125.99</v>
      </c>
      <c r="F815" s="49">
        <v>8.99</v>
      </c>
      <c r="G815" s="49">
        <v>0.55000000000000004</v>
      </c>
      <c r="H815" s="49">
        <v>-605.37400000000002</v>
      </c>
      <c r="I815" s="52">
        <f>IF(Table2[[#This Row],[Order Priority]]=Introduction!$B$42,1,0)</f>
        <v>0</v>
      </c>
      <c r="J815" s="52">
        <f>IF(Table2[[#This Row],[Order Priority]]=Introduction!$B$43,1,0)</f>
        <v>0</v>
      </c>
      <c r="K815" s="52">
        <f>IF(Table2[[#This Row],[Order Priority]]=Introduction!$B$44,1,0)</f>
        <v>0</v>
      </c>
      <c r="L815" s="52">
        <f>IF(Table2[[#This Row],[Order Priority]]=Introduction!$B$45,1,0)</f>
        <v>1</v>
      </c>
      <c r="M815" s="52">
        <f>IF(Table2[[#This Row],[Ship Mode]]=Introduction!$C$42,1,0)</f>
        <v>0</v>
      </c>
      <c r="N815" s="51">
        <f>IF(Table2[[#This Row],[Ship Mode]]=Introduction!$C$44,1,0)</f>
        <v>1</v>
      </c>
      <c r="O815" s="51">
        <f>IF(Table2[[#This Row],[Customer Segment]]=Introduction!$D$45,1,0)</f>
        <v>0</v>
      </c>
      <c r="P815" s="51">
        <f>IF(Table2[[#This Row],[Customer Segment]]=Introduction!$D$42,1,0)</f>
        <v>1</v>
      </c>
      <c r="Q815" s="51">
        <f>IF(Table2[[#This Row],[Customer Segment]]=Introduction!$D$44,1,0)</f>
        <v>0</v>
      </c>
      <c r="R815" s="41">
        <v>100.38</v>
      </c>
      <c r="S8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41.781187608290303</v>
      </c>
    </row>
    <row r="816" spans="1:19" customFormat="1" x14ac:dyDescent="0.2">
      <c r="A816" s="1" t="s">
        <v>92</v>
      </c>
      <c r="B816" s="1" t="s">
        <v>14</v>
      </c>
      <c r="C816" s="1" t="s">
        <v>15</v>
      </c>
      <c r="D816" s="47">
        <v>0.1</v>
      </c>
      <c r="E816" s="47">
        <v>17.98</v>
      </c>
      <c r="F816" s="47">
        <v>4</v>
      </c>
      <c r="G816" s="47">
        <v>0.79</v>
      </c>
      <c r="H816" s="47">
        <v>-99.55</v>
      </c>
      <c r="I816" s="52">
        <f>IF(Table2[[#This Row],[Order Priority]]=Introduction!$B$42,1,0)</f>
        <v>0</v>
      </c>
      <c r="J816" s="52">
        <f>IF(Table2[[#This Row],[Order Priority]]=Introduction!$B$43,1,0)</f>
        <v>0</v>
      </c>
      <c r="K816" s="52">
        <f>IF(Table2[[#This Row],[Order Priority]]=Introduction!$B$44,1,0)</f>
        <v>0</v>
      </c>
      <c r="L816" s="52">
        <f>IF(Table2[[#This Row],[Order Priority]]=Introduction!$B$45,1,0)</f>
        <v>1</v>
      </c>
      <c r="M816" s="52">
        <f>IF(Table2[[#This Row],[Ship Mode]]=Introduction!$C$42,1,0)</f>
        <v>0</v>
      </c>
      <c r="N816" s="51">
        <f>IF(Table2[[#This Row],[Ship Mode]]=Introduction!$C$44,1,0)</f>
        <v>1</v>
      </c>
      <c r="O816" s="51">
        <f>IF(Table2[[#This Row],[Customer Segment]]=Introduction!$D$45,1,0)</f>
        <v>0</v>
      </c>
      <c r="P816" s="51">
        <f>IF(Table2[[#This Row],[Customer Segment]]=Introduction!$D$42,1,0)</f>
        <v>1</v>
      </c>
      <c r="Q816" s="51">
        <f>IF(Table2[[#This Row],[Customer Segment]]=Introduction!$D$44,1,0)</f>
        <v>0</v>
      </c>
      <c r="R816" s="44">
        <v>66.319999999999993</v>
      </c>
      <c r="S8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276.29908454353102</v>
      </c>
    </row>
    <row r="817" spans="1:19" customFormat="1" x14ac:dyDescent="0.2">
      <c r="A817" s="1" t="s">
        <v>92</v>
      </c>
      <c r="B817" s="1" t="s">
        <v>14</v>
      </c>
      <c r="C817" s="1" t="s">
        <v>15</v>
      </c>
      <c r="D817" s="49">
        <v>0</v>
      </c>
      <c r="E817" s="49">
        <v>29.34</v>
      </c>
      <c r="F817" s="49">
        <v>7.87</v>
      </c>
      <c r="G817" s="49">
        <v>0.54</v>
      </c>
      <c r="H817" s="49">
        <v>385.37</v>
      </c>
      <c r="I817" s="52">
        <f>IF(Table2[[#This Row],[Order Priority]]=Introduction!$B$42,1,0)</f>
        <v>0</v>
      </c>
      <c r="J817" s="52">
        <f>IF(Table2[[#This Row],[Order Priority]]=Introduction!$B$43,1,0)</f>
        <v>0</v>
      </c>
      <c r="K817" s="52">
        <f>IF(Table2[[#This Row],[Order Priority]]=Introduction!$B$44,1,0)</f>
        <v>0</v>
      </c>
      <c r="L817" s="52">
        <f>IF(Table2[[#This Row],[Order Priority]]=Introduction!$B$45,1,0)</f>
        <v>1</v>
      </c>
      <c r="M817" s="52">
        <f>IF(Table2[[#This Row],[Ship Mode]]=Introduction!$C$42,1,0)</f>
        <v>0</v>
      </c>
      <c r="N817" s="51">
        <f>IF(Table2[[#This Row],[Ship Mode]]=Introduction!$C$44,1,0)</f>
        <v>1</v>
      </c>
      <c r="O817" s="51">
        <f>IF(Table2[[#This Row],[Customer Segment]]=Introduction!$D$45,1,0)</f>
        <v>0</v>
      </c>
      <c r="P817" s="51">
        <f>IF(Table2[[#This Row],[Customer Segment]]=Introduction!$D$42,1,0)</f>
        <v>1</v>
      </c>
      <c r="Q817" s="51">
        <f>IF(Table2[[#This Row],[Customer Segment]]=Introduction!$D$44,1,0)</f>
        <v>0</v>
      </c>
      <c r="R817" s="41">
        <v>668.38</v>
      </c>
      <c r="S8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773.71470283081919</v>
      </c>
    </row>
    <row r="818" spans="1:19" customFormat="1" x14ac:dyDescent="0.2">
      <c r="A818" s="1" t="s">
        <v>92</v>
      </c>
      <c r="B818" s="1" t="s">
        <v>14</v>
      </c>
      <c r="C818" s="1" t="s">
        <v>70</v>
      </c>
      <c r="D818" s="47">
        <v>0.01</v>
      </c>
      <c r="E818" s="47">
        <v>1.76</v>
      </c>
      <c r="F818" s="47">
        <v>0.7</v>
      </c>
      <c r="G818" s="47">
        <v>0.56000000000000005</v>
      </c>
      <c r="H818" s="47">
        <v>-1.56</v>
      </c>
      <c r="I818" s="52">
        <f>IF(Table2[[#This Row],[Order Priority]]=Introduction!$B$42,1,0)</f>
        <v>0</v>
      </c>
      <c r="J818" s="52">
        <f>IF(Table2[[#This Row],[Order Priority]]=Introduction!$B$43,1,0)</f>
        <v>0</v>
      </c>
      <c r="K818" s="52">
        <f>IF(Table2[[#This Row],[Order Priority]]=Introduction!$B$44,1,0)</f>
        <v>0</v>
      </c>
      <c r="L818" s="52">
        <f>IF(Table2[[#This Row],[Order Priority]]=Introduction!$B$45,1,0)</f>
        <v>1</v>
      </c>
      <c r="M818" s="52">
        <f>IF(Table2[[#This Row],[Ship Mode]]=Introduction!$C$42,1,0)</f>
        <v>0</v>
      </c>
      <c r="N818" s="51">
        <f>IF(Table2[[#This Row],[Ship Mode]]=Introduction!$C$44,1,0)</f>
        <v>1</v>
      </c>
      <c r="O818" s="51">
        <f>IF(Table2[[#This Row],[Customer Segment]]=Introduction!$D$45,1,0)</f>
        <v>0</v>
      </c>
      <c r="P818" s="51">
        <f>IF(Table2[[#This Row],[Customer Segment]]=Introduction!$D$42,1,0)</f>
        <v>0</v>
      </c>
      <c r="Q818" s="51">
        <f>IF(Table2[[#This Row],[Customer Segment]]=Introduction!$D$44,1,0)</f>
        <v>0</v>
      </c>
      <c r="R818" s="44">
        <v>7.2</v>
      </c>
      <c r="S8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131.85237163323038</v>
      </c>
    </row>
    <row r="819" spans="1:19" customFormat="1" x14ac:dyDescent="0.2">
      <c r="A819" s="1" t="s">
        <v>46</v>
      </c>
      <c r="B819" s="1" t="s">
        <v>14</v>
      </c>
      <c r="C819" s="1" t="s">
        <v>47</v>
      </c>
      <c r="D819" s="49">
        <v>0.03</v>
      </c>
      <c r="E819" s="49">
        <v>14.2</v>
      </c>
      <c r="F819" s="49">
        <v>5.3</v>
      </c>
      <c r="G819" s="49">
        <v>0.46</v>
      </c>
      <c r="H819" s="49">
        <v>21.555599999999998</v>
      </c>
      <c r="I819" s="52">
        <f>IF(Table2[[#This Row],[Order Priority]]=Introduction!$B$42,1,0)</f>
        <v>0</v>
      </c>
      <c r="J819" s="52">
        <f>IF(Table2[[#This Row],[Order Priority]]=Introduction!$B$43,1,0)</f>
        <v>0</v>
      </c>
      <c r="K819" s="52">
        <f>IF(Table2[[#This Row],[Order Priority]]=Introduction!$B$44,1,0)</f>
        <v>0</v>
      </c>
      <c r="L819" s="52">
        <f>IF(Table2[[#This Row],[Order Priority]]=Introduction!$B$45,1,0)</f>
        <v>0</v>
      </c>
      <c r="M819" s="52">
        <f>IF(Table2[[#This Row],[Ship Mode]]=Introduction!$C$42,1,0)</f>
        <v>0</v>
      </c>
      <c r="N819" s="51">
        <f>IF(Table2[[#This Row],[Ship Mode]]=Introduction!$C$44,1,0)</f>
        <v>1</v>
      </c>
      <c r="O819" s="51">
        <f>IF(Table2[[#This Row],[Customer Segment]]=Introduction!$D$45,1,0)</f>
        <v>0</v>
      </c>
      <c r="P819" s="51">
        <f>IF(Table2[[#This Row],[Customer Segment]]=Introduction!$D$42,1,0)</f>
        <v>0</v>
      </c>
      <c r="Q819" s="51">
        <f>IF(Table2[[#This Row],[Customer Segment]]=Introduction!$D$44,1,0)</f>
        <v>1</v>
      </c>
      <c r="R819" s="41">
        <v>31.24</v>
      </c>
      <c r="S8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444.01107828332238</v>
      </c>
    </row>
    <row r="820" spans="1:19" customFormat="1" x14ac:dyDescent="0.2">
      <c r="A820" s="1" t="s">
        <v>46</v>
      </c>
      <c r="B820" s="1" t="s">
        <v>14</v>
      </c>
      <c r="C820" s="1" t="s">
        <v>3</v>
      </c>
      <c r="D820" s="47">
        <v>0.06</v>
      </c>
      <c r="E820" s="47">
        <v>3.29</v>
      </c>
      <c r="F820" s="47">
        <v>1.35</v>
      </c>
      <c r="G820" s="47">
        <v>0.4</v>
      </c>
      <c r="H820" s="47">
        <v>8.5299999999999994</v>
      </c>
      <c r="I820" s="52">
        <f>IF(Table2[[#This Row],[Order Priority]]=Introduction!$B$42,1,0)</f>
        <v>0</v>
      </c>
      <c r="J820" s="52">
        <f>IF(Table2[[#This Row],[Order Priority]]=Introduction!$B$43,1,0)</f>
        <v>0</v>
      </c>
      <c r="K820" s="52">
        <f>IF(Table2[[#This Row],[Order Priority]]=Introduction!$B$44,1,0)</f>
        <v>0</v>
      </c>
      <c r="L820" s="52">
        <f>IF(Table2[[#This Row],[Order Priority]]=Introduction!$B$45,1,0)</f>
        <v>0</v>
      </c>
      <c r="M820" s="52">
        <f>IF(Table2[[#This Row],[Ship Mode]]=Introduction!$C$42,1,0)</f>
        <v>0</v>
      </c>
      <c r="N820" s="51">
        <f>IF(Table2[[#This Row],[Ship Mode]]=Introduction!$C$44,1,0)</f>
        <v>1</v>
      </c>
      <c r="O820" s="51">
        <f>IF(Table2[[#This Row],[Customer Segment]]=Introduction!$D$45,1,0)</f>
        <v>1</v>
      </c>
      <c r="P820" s="51">
        <f>IF(Table2[[#This Row],[Customer Segment]]=Introduction!$D$42,1,0)</f>
        <v>0</v>
      </c>
      <c r="Q820" s="51">
        <f>IF(Table2[[#This Row],[Customer Segment]]=Introduction!$D$44,1,0)</f>
        <v>0</v>
      </c>
      <c r="R820" s="44">
        <v>35.97</v>
      </c>
      <c r="S8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178.14225773752645</v>
      </c>
    </row>
    <row r="821" spans="1:19" customFormat="1" x14ac:dyDescent="0.2">
      <c r="A821" s="1" t="s">
        <v>13</v>
      </c>
      <c r="B821" s="1" t="s">
        <v>14</v>
      </c>
      <c r="C821" s="1" t="s">
        <v>3</v>
      </c>
      <c r="D821" s="49">
        <v>0.05</v>
      </c>
      <c r="E821" s="49">
        <v>4.24</v>
      </c>
      <c r="F821" s="49">
        <v>5.41</v>
      </c>
      <c r="G821" s="49">
        <v>0.35</v>
      </c>
      <c r="H821" s="49">
        <v>-89.216999999999999</v>
      </c>
      <c r="I821" s="52">
        <f>IF(Table2[[#This Row],[Order Priority]]=Introduction!$B$42,1,0)</f>
        <v>0</v>
      </c>
      <c r="J821" s="52">
        <f>IF(Table2[[#This Row],[Order Priority]]=Introduction!$B$43,1,0)</f>
        <v>1</v>
      </c>
      <c r="K821" s="52">
        <f>IF(Table2[[#This Row],[Order Priority]]=Introduction!$B$44,1,0)</f>
        <v>0</v>
      </c>
      <c r="L821" s="52">
        <f>IF(Table2[[#This Row],[Order Priority]]=Introduction!$B$45,1,0)</f>
        <v>0</v>
      </c>
      <c r="M821" s="52">
        <f>IF(Table2[[#This Row],[Ship Mode]]=Introduction!$C$42,1,0)</f>
        <v>0</v>
      </c>
      <c r="N821" s="51">
        <f>IF(Table2[[#This Row],[Ship Mode]]=Introduction!$C$44,1,0)</f>
        <v>1</v>
      </c>
      <c r="O821" s="51">
        <f>IF(Table2[[#This Row],[Customer Segment]]=Introduction!$D$45,1,0)</f>
        <v>1</v>
      </c>
      <c r="P821" s="51">
        <f>IF(Table2[[#This Row],[Customer Segment]]=Introduction!$D$42,1,0)</f>
        <v>0</v>
      </c>
      <c r="Q821" s="51">
        <f>IF(Table2[[#This Row],[Customer Segment]]=Introduction!$D$44,1,0)</f>
        <v>0</v>
      </c>
      <c r="R821" s="41">
        <v>50.83</v>
      </c>
      <c r="S8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-45.229404023507328</v>
      </c>
    </row>
    <row r="822" spans="1:19" customFormat="1" x14ac:dyDescent="0.2">
      <c r="A822" s="1" t="s">
        <v>13</v>
      </c>
      <c r="B822" s="1" t="s">
        <v>63</v>
      </c>
      <c r="C822" s="1" t="s">
        <v>70</v>
      </c>
      <c r="D822" s="47">
        <v>0.08</v>
      </c>
      <c r="E822" s="47">
        <v>15.73</v>
      </c>
      <c r="F822" s="47">
        <v>7.42</v>
      </c>
      <c r="G822" s="47">
        <v>0.56000000000000005</v>
      </c>
      <c r="H822" s="47">
        <v>-37.6</v>
      </c>
      <c r="I822" s="52">
        <f>IF(Table2[[#This Row],[Order Priority]]=Introduction!$B$42,1,0)</f>
        <v>0</v>
      </c>
      <c r="J822" s="52">
        <f>IF(Table2[[#This Row],[Order Priority]]=Introduction!$B$43,1,0)</f>
        <v>1</v>
      </c>
      <c r="K822" s="52">
        <f>IF(Table2[[#This Row],[Order Priority]]=Introduction!$B$44,1,0)</f>
        <v>0</v>
      </c>
      <c r="L822" s="52">
        <f>IF(Table2[[#This Row],[Order Priority]]=Introduction!$B$45,1,0)</f>
        <v>0</v>
      </c>
      <c r="M822" s="52">
        <f>IF(Table2[[#This Row],[Ship Mode]]=Introduction!$C$42,1,0)</f>
        <v>0</v>
      </c>
      <c r="N822" s="51">
        <f>IF(Table2[[#This Row],[Ship Mode]]=Introduction!$C$44,1,0)</f>
        <v>0</v>
      </c>
      <c r="O822" s="51">
        <f>IF(Table2[[#This Row],[Customer Segment]]=Introduction!$D$45,1,0)</f>
        <v>0</v>
      </c>
      <c r="P822" s="51">
        <f>IF(Table2[[#This Row],[Customer Segment]]=Introduction!$D$42,1,0)</f>
        <v>0</v>
      </c>
      <c r="Q822" s="51">
        <f>IF(Table2[[#This Row],[Customer Segment]]=Introduction!$D$44,1,0)</f>
        <v>0</v>
      </c>
      <c r="R822" s="44">
        <v>78.08</v>
      </c>
      <c r="S8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180.72715749966525</v>
      </c>
    </row>
    <row r="823" spans="1:19" customFormat="1" x14ac:dyDescent="0.2">
      <c r="A823" s="1" t="s">
        <v>13</v>
      </c>
      <c r="B823" s="1" t="s">
        <v>2</v>
      </c>
      <c r="C823" s="1" t="s">
        <v>3</v>
      </c>
      <c r="D823" s="49">
        <v>0.08</v>
      </c>
      <c r="E823" s="49">
        <v>68.81</v>
      </c>
      <c r="F823" s="49">
        <v>60</v>
      </c>
      <c r="G823" s="49">
        <v>0.41</v>
      </c>
      <c r="H823" s="49">
        <v>-550.42999999999995</v>
      </c>
      <c r="I823" s="52">
        <f>IF(Table2[[#This Row],[Order Priority]]=Introduction!$B$42,1,0)</f>
        <v>0</v>
      </c>
      <c r="J823" s="52">
        <f>IF(Table2[[#This Row],[Order Priority]]=Introduction!$B$43,1,0)</f>
        <v>1</v>
      </c>
      <c r="K823" s="52">
        <f>IF(Table2[[#This Row],[Order Priority]]=Introduction!$B$44,1,0)</f>
        <v>0</v>
      </c>
      <c r="L823" s="52">
        <f>IF(Table2[[#This Row],[Order Priority]]=Introduction!$B$45,1,0)</f>
        <v>0</v>
      </c>
      <c r="M823" s="52">
        <f>IF(Table2[[#This Row],[Ship Mode]]=Introduction!$C$42,1,0)</f>
        <v>1</v>
      </c>
      <c r="N823" s="51">
        <f>IF(Table2[[#This Row],[Ship Mode]]=Introduction!$C$44,1,0)</f>
        <v>0</v>
      </c>
      <c r="O823" s="51">
        <f>IF(Table2[[#This Row],[Customer Segment]]=Introduction!$D$45,1,0)</f>
        <v>1</v>
      </c>
      <c r="P823" s="51">
        <f>IF(Table2[[#This Row],[Customer Segment]]=Introduction!$D$42,1,0)</f>
        <v>0</v>
      </c>
      <c r="Q823" s="51">
        <f>IF(Table2[[#This Row],[Customer Segment]]=Introduction!$D$44,1,0)</f>
        <v>0</v>
      </c>
      <c r="R823" s="41">
        <v>337.86</v>
      </c>
      <c r="S8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1420.0958689053036</v>
      </c>
    </row>
    <row r="824" spans="1:19" customFormat="1" x14ac:dyDescent="0.2">
      <c r="A824" s="1" t="s">
        <v>13</v>
      </c>
      <c r="B824" s="1" t="s">
        <v>14</v>
      </c>
      <c r="C824" s="1" t="s">
        <v>3</v>
      </c>
      <c r="D824" s="47">
        <v>0.04</v>
      </c>
      <c r="E824" s="47">
        <v>21.38</v>
      </c>
      <c r="F824" s="47">
        <v>8.99</v>
      </c>
      <c r="G824" s="47">
        <v>0.59</v>
      </c>
      <c r="H824" s="47">
        <v>-52.12</v>
      </c>
      <c r="I824" s="52">
        <f>IF(Table2[[#This Row],[Order Priority]]=Introduction!$B$42,1,0)</f>
        <v>0</v>
      </c>
      <c r="J824" s="52">
        <f>IF(Table2[[#This Row],[Order Priority]]=Introduction!$B$43,1,0)</f>
        <v>1</v>
      </c>
      <c r="K824" s="52">
        <f>IF(Table2[[#This Row],[Order Priority]]=Introduction!$B$44,1,0)</f>
        <v>0</v>
      </c>
      <c r="L824" s="52">
        <f>IF(Table2[[#This Row],[Order Priority]]=Introduction!$B$45,1,0)</f>
        <v>0</v>
      </c>
      <c r="M824" s="52">
        <f>IF(Table2[[#This Row],[Ship Mode]]=Introduction!$C$42,1,0)</f>
        <v>0</v>
      </c>
      <c r="N824" s="51">
        <f>IF(Table2[[#This Row],[Ship Mode]]=Introduction!$C$44,1,0)</f>
        <v>1</v>
      </c>
      <c r="O824" s="51">
        <f>IF(Table2[[#This Row],[Customer Segment]]=Introduction!$D$45,1,0)</f>
        <v>1</v>
      </c>
      <c r="P824" s="51">
        <f>IF(Table2[[#This Row],[Customer Segment]]=Introduction!$D$42,1,0)</f>
        <v>0</v>
      </c>
      <c r="Q824" s="51">
        <f>IF(Table2[[#This Row],[Customer Segment]]=Introduction!$D$44,1,0)</f>
        <v>0</v>
      </c>
      <c r="R824" s="44">
        <v>84.21</v>
      </c>
      <c r="S8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351.50287983555603</v>
      </c>
    </row>
    <row r="825" spans="1:19" customFormat="1" x14ac:dyDescent="0.2">
      <c r="A825" s="1" t="s">
        <v>23</v>
      </c>
      <c r="B825" s="1" t="s">
        <v>63</v>
      </c>
      <c r="C825" s="1" t="s">
        <v>47</v>
      </c>
      <c r="D825" s="49">
        <v>7.0000000000000007E-2</v>
      </c>
      <c r="E825" s="49">
        <v>154.13</v>
      </c>
      <c r="F825" s="49">
        <v>69</v>
      </c>
      <c r="G825" s="49">
        <v>0.68</v>
      </c>
      <c r="H825" s="49">
        <v>-634.73410000000001</v>
      </c>
      <c r="I825" s="52">
        <f>IF(Table2[[#This Row],[Order Priority]]=Introduction!$B$42,1,0)</f>
        <v>0</v>
      </c>
      <c r="J825" s="52">
        <f>IF(Table2[[#This Row],[Order Priority]]=Introduction!$B$43,1,0)</f>
        <v>0</v>
      </c>
      <c r="K825" s="52">
        <f>IF(Table2[[#This Row],[Order Priority]]=Introduction!$B$44,1,0)</f>
        <v>1</v>
      </c>
      <c r="L825" s="52">
        <f>IF(Table2[[#This Row],[Order Priority]]=Introduction!$B$45,1,0)</f>
        <v>0</v>
      </c>
      <c r="M825" s="52">
        <f>IF(Table2[[#This Row],[Ship Mode]]=Introduction!$C$42,1,0)</f>
        <v>0</v>
      </c>
      <c r="N825" s="51">
        <f>IF(Table2[[#This Row],[Ship Mode]]=Introduction!$C$44,1,0)</f>
        <v>0</v>
      </c>
      <c r="O825" s="51">
        <f>IF(Table2[[#This Row],[Customer Segment]]=Introduction!$D$45,1,0)</f>
        <v>0</v>
      </c>
      <c r="P825" s="51">
        <f>IF(Table2[[#This Row],[Customer Segment]]=Introduction!$D$42,1,0)</f>
        <v>0</v>
      </c>
      <c r="Q825" s="51">
        <f>IF(Table2[[#This Row],[Customer Segment]]=Introduction!$D$44,1,0)</f>
        <v>1</v>
      </c>
      <c r="R825" s="41">
        <v>453.62</v>
      </c>
      <c r="S8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1923.9552078253141</v>
      </c>
    </row>
    <row r="826" spans="1:19" customFormat="1" x14ac:dyDescent="0.2">
      <c r="A826" s="1" t="s">
        <v>23</v>
      </c>
      <c r="B826" s="1" t="s">
        <v>14</v>
      </c>
      <c r="C826" s="1" t="s">
        <v>47</v>
      </c>
      <c r="D826" s="47">
        <v>0.04</v>
      </c>
      <c r="E826" s="47">
        <v>22.84</v>
      </c>
      <c r="F826" s="47">
        <v>16.87</v>
      </c>
      <c r="G826" s="47">
        <v>0.39</v>
      </c>
      <c r="H826" s="47">
        <v>-97.28</v>
      </c>
      <c r="I826" s="52">
        <f>IF(Table2[[#This Row],[Order Priority]]=Introduction!$B$42,1,0)</f>
        <v>0</v>
      </c>
      <c r="J826" s="52">
        <f>IF(Table2[[#This Row],[Order Priority]]=Introduction!$B$43,1,0)</f>
        <v>0</v>
      </c>
      <c r="K826" s="52">
        <f>IF(Table2[[#This Row],[Order Priority]]=Introduction!$B$44,1,0)</f>
        <v>1</v>
      </c>
      <c r="L826" s="52">
        <f>IF(Table2[[#This Row],[Order Priority]]=Introduction!$B$45,1,0)</f>
        <v>0</v>
      </c>
      <c r="M826" s="52">
        <f>IF(Table2[[#This Row],[Ship Mode]]=Introduction!$C$42,1,0)</f>
        <v>0</v>
      </c>
      <c r="N826" s="51">
        <f>IF(Table2[[#This Row],[Ship Mode]]=Introduction!$C$44,1,0)</f>
        <v>1</v>
      </c>
      <c r="O826" s="51">
        <f>IF(Table2[[#This Row],[Customer Segment]]=Introduction!$D$45,1,0)</f>
        <v>0</v>
      </c>
      <c r="P826" s="51">
        <f>IF(Table2[[#This Row],[Customer Segment]]=Introduction!$D$42,1,0)</f>
        <v>0</v>
      </c>
      <c r="Q826" s="51">
        <f>IF(Table2[[#This Row],[Customer Segment]]=Introduction!$D$44,1,0)</f>
        <v>1</v>
      </c>
      <c r="R826" s="44">
        <v>286.39999999999998</v>
      </c>
      <c r="S8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483.12607980941937</v>
      </c>
    </row>
    <row r="827" spans="1:19" customFormat="1" x14ac:dyDescent="0.2">
      <c r="A827" s="1" t="s">
        <v>23</v>
      </c>
      <c r="B827" s="1" t="s">
        <v>14</v>
      </c>
      <c r="C827" s="1" t="s">
        <v>47</v>
      </c>
      <c r="D827" s="49">
        <v>0.05</v>
      </c>
      <c r="E827" s="49">
        <v>55.5</v>
      </c>
      <c r="F827" s="49">
        <v>52.2</v>
      </c>
      <c r="G827" s="49">
        <v>0.72</v>
      </c>
      <c r="H827" s="49">
        <v>-118.54</v>
      </c>
      <c r="I827" s="52">
        <f>IF(Table2[[#This Row],[Order Priority]]=Introduction!$B$42,1,0)</f>
        <v>0</v>
      </c>
      <c r="J827" s="52">
        <f>IF(Table2[[#This Row],[Order Priority]]=Introduction!$B$43,1,0)</f>
        <v>0</v>
      </c>
      <c r="K827" s="52">
        <f>IF(Table2[[#This Row],[Order Priority]]=Introduction!$B$44,1,0)</f>
        <v>1</v>
      </c>
      <c r="L827" s="52">
        <f>IF(Table2[[#This Row],[Order Priority]]=Introduction!$B$45,1,0)</f>
        <v>0</v>
      </c>
      <c r="M827" s="52">
        <f>IF(Table2[[#This Row],[Ship Mode]]=Introduction!$C$42,1,0)</f>
        <v>0</v>
      </c>
      <c r="N827" s="51">
        <f>IF(Table2[[#This Row],[Ship Mode]]=Introduction!$C$44,1,0)</f>
        <v>1</v>
      </c>
      <c r="O827" s="51">
        <f>IF(Table2[[#This Row],[Customer Segment]]=Introduction!$D$45,1,0)</f>
        <v>0</v>
      </c>
      <c r="P827" s="51">
        <f>IF(Table2[[#This Row],[Customer Segment]]=Introduction!$D$42,1,0)</f>
        <v>0</v>
      </c>
      <c r="Q827" s="51">
        <f>IF(Table2[[#This Row],[Customer Segment]]=Introduction!$D$44,1,0)</f>
        <v>1</v>
      </c>
      <c r="R827" s="41">
        <v>253.87</v>
      </c>
      <c r="S8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1807.8651558116371</v>
      </c>
    </row>
    <row r="828" spans="1:19" customFormat="1" x14ac:dyDescent="0.2">
      <c r="A828" s="1" t="s">
        <v>23</v>
      </c>
      <c r="B828" s="1" t="s">
        <v>2</v>
      </c>
      <c r="C828" s="1" t="s">
        <v>47</v>
      </c>
      <c r="D828" s="47">
        <v>0.05</v>
      </c>
      <c r="E828" s="47">
        <v>442.14</v>
      </c>
      <c r="F828" s="47">
        <v>14.7</v>
      </c>
      <c r="G828" s="47">
        <v>0.56000000000000005</v>
      </c>
      <c r="H828" s="47">
        <v>2963.48</v>
      </c>
      <c r="I828" s="52">
        <f>IF(Table2[[#This Row],[Order Priority]]=Introduction!$B$42,1,0)</f>
        <v>0</v>
      </c>
      <c r="J828" s="52">
        <f>IF(Table2[[#This Row],[Order Priority]]=Introduction!$B$43,1,0)</f>
        <v>0</v>
      </c>
      <c r="K828" s="52">
        <f>IF(Table2[[#This Row],[Order Priority]]=Introduction!$B$44,1,0)</f>
        <v>1</v>
      </c>
      <c r="L828" s="52">
        <f>IF(Table2[[#This Row],[Order Priority]]=Introduction!$B$45,1,0)</f>
        <v>0</v>
      </c>
      <c r="M828" s="52">
        <f>IF(Table2[[#This Row],[Ship Mode]]=Introduction!$C$42,1,0)</f>
        <v>1</v>
      </c>
      <c r="N828" s="51">
        <f>IF(Table2[[#This Row],[Ship Mode]]=Introduction!$C$44,1,0)</f>
        <v>0</v>
      </c>
      <c r="O828" s="51">
        <f>IF(Table2[[#This Row],[Customer Segment]]=Introduction!$D$45,1,0)</f>
        <v>0</v>
      </c>
      <c r="P828" s="51">
        <f>IF(Table2[[#This Row],[Customer Segment]]=Introduction!$D$42,1,0)</f>
        <v>0</v>
      </c>
      <c r="Q828" s="51">
        <f>IF(Table2[[#This Row],[Customer Segment]]=Introduction!$D$44,1,0)</f>
        <v>1</v>
      </c>
      <c r="R828" s="44">
        <v>5880.46</v>
      </c>
      <c r="S8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5202.311454923677</v>
      </c>
    </row>
    <row r="829" spans="1:19" customFormat="1" x14ac:dyDescent="0.2">
      <c r="A829" s="1" t="s">
        <v>46</v>
      </c>
      <c r="B829" s="1" t="s">
        <v>14</v>
      </c>
      <c r="C829" s="1" t="s">
        <v>70</v>
      </c>
      <c r="D829" s="49">
        <v>0</v>
      </c>
      <c r="E829" s="49">
        <v>387.99</v>
      </c>
      <c r="F829" s="49">
        <v>19.989999999999998</v>
      </c>
      <c r="G829" s="49">
        <v>0.38</v>
      </c>
      <c r="H829" s="49">
        <v>-70.14</v>
      </c>
      <c r="I829" s="52">
        <f>IF(Table2[[#This Row],[Order Priority]]=Introduction!$B$42,1,0)</f>
        <v>0</v>
      </c>
      <c r="J829" s="52">
        <f>IF(Table2[[#This Row],[Order Priority]]=Introduction!$B$43,1,0)</f>
        <v>0</v>
      </c>
      <c r="K829" s="52">
        <f>IF(Table2[[#This Row],[Order Priority]]=Introduction!$B$44,1,0)</f>
        <v>0</v>
      </c>
      <c r="L829" s="52">
        <f>IF(Table2[[#This Row],[Order Priority]]=Introduction!$B$45,1,0)</f>
        <v>0</v>
      </c>
      <c r="M829" s="52">
        <f>IF(Table2[[#This Row],[Ship Mode]]=Introduction!$C$42,1,0)</f>
        <v>0</v>
      </c>
      <c r="N829" s="51">
        <f>IF(Table2[[#This Row],[Ship Mode]]=Introduction!$C$44,1,0)</f>
        <v>1</v>
      </c>
      <c r="O829" s="51">
        <f>IF(Table2[[#This Row],[Customer Segment]]=Introduction!$D$45,1,0)</f>
        <v>0</v>
      </c>
      <c r="P829" s="51">
        <f>IF(Table2[[#This Row],[Customer Segment]]=Introduction!$D$42,1,0)</f>
        <v>0</v>
      </c>
      <c r="Q829" s="51">
        <f>IF(Table2[[#This Row],[Customer Segment]]=Introduction!$D$44,1,0)</f>
        <v>0</v>
      </c>
      <c r="R829" s="41">
        <v>9280.7199999999993</v>
      </c>
      <c r="S8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1850.1754526576406</v>
      </c>
    </row>
    <row r="830" spans="1:19" customFormat="1" x14ac:dyDescent="0.2">
      <c r="A830" s="1" t="s">
        <v>46</v>
      </c>
      <c r="B830" s="1" t="s">
        <v>14</v>
      </c>
      <c r="C830" s="1" t="s">
        <v>70</v>
      </c>
      <c r="D830" s="47">
        <v>7.0000000000000007E-2</v>
      </c>
      <c r="E830" s="47">
        <v>7.59</v>
      </c>
      <c r="F830" s="47">
        <v>4</v>
      </c>
      <c r="G830" s="47">
        <v>0.42</v>
      </c>
      <c r="H830" s="47">
        <v>-167.048</v>
      </c>
      <c r="I830" s="52">
        <f>IF(Table2[[#This Row],[Order Priority]]=Introduction!$B$42,1,0)</f>
        <v>0</v>
      </c>
      <c r="J830" s="52">
        <f>IF(Table2[[#This Row],[Order Priority]]=Introduction!$B$43,1,0)</f>
        <v>0</v>
      </c>
      <c r="K830" s="52">
        <f>IF(Table2[[#This Row],[Order Priority]]=Introduction!$B$44,1,0)</f>
        <v>0</v>
      </c>
      <c r="L830" s="52">
        <f>IF(Table2[[#This Row],[Order Priority]]=Introduction!$B$45,1,0)</f>
        <v>0</v>
      </c>
      <c r="M830" s="52">
        <f>IF(Table2[[#This Row],[Ship Mode]]=Introduction!$C$42,1,0)</f>
        <v>0</v>
      </c>
      <c r="N830" s="51">
        <f>IF(Table2[[#This Row],[Ship Mode]]=Introduction!$C$44,1,0)</f>
        <v>1</v>
      </c>
      <c r="O830" s="51">
        <f>IF(Table2[[#This Row],[Customer Segment]]=Introduction!$D$45,1,0)</f>
        <v>0</v>
      </c>
      <c r="P830" s="51">
        <f>IF(Table2[[#This Row],[Customer Segment]]=Introduction!$D$42,1,0)</f>
        <v>0</v>
      </c>
      <c r="Q830" s="51">
        <f>IF(Table2[[#This Row],[Customer Segment]]=Introduction!$D$44,1,0)</f>
        <v>0</v>
      </c>
      <c r="R830" s="44">
        <v>22.48</v>
      </c>
      <c r="S8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104.11467331453059</v>
      </c>
    </row>
    <row r="831" spans="1:19" customFormat="1" x14ac:dyDescent="0.2">
      <c r="A831" s="1" t="s">
        <v>1</v>
      </c>
      <c r="B831" s="1" t="s">
        <v>14</v>
      </c>
      <c r="C831" s="1" t="s">
        <v>70</v>
      </c>
      <c r="D831" s="49">
        <v>0.04</v>
      </c>
      <c r="E831" s="49">
        <v>120.97</v>
      </c>
      <c r="F831" s="49">
        <v>7.11</v>
      </c>
      <c r="G831" s="49">
        <v>0.36</v>
      </c>
      <c r="H831" s="49">
        <v>1320.5496000000001</v>
      </c>
      <c r="I831" s="52">
        <f>IF(Table2[[#This Row],[Order Priority]]=Introduction!$B$42,1,0)</f>
        <v>1</v>
      </c>
      <c r="J831" s="52">
        <f>IF(Table2[[#This Row],[Order Priority]]=Introduction!$B$43,1,0)</f>
        <v>0</v>
      </c>
      <c r="K831" s="52">
        <f>IF(Table2[[#This Row],[Order Priority]]=Introduction!$B$44,1,0)</f>
        <v>0</v>
      </c>
      <c r="L831" s="52">
        <f>IF(Table2[[#This Row],[Order Priority]]=Introduction!$B$45,1,0)</f>
        <v>0</v>
      </c>
      <c r="M831" s="52">
        <f>IF(Table2[[#This Row],[Ship Mode]]=Introduction!$C$42,1,0)</f>
        <v>0</v>
      </c>
      <c r="N831" s="51">
        <f>IF(Table2[[#This Row],[Ship Mode]]=Introduction!$C$44,1,0)</f>
        <v>1</v>
      </c>
      <c r="O831" s="51">
        <f>IF(Table2[[#This Row],[Customer Segment]]=Introduction!$D$45,1,0)</f>
        <v>0</v>
      </c>
      <c r="P831" s="51">
        <f>IF(Table2[[#This Row],[Customer Segment]]=Introduction!$D$42,1,0)</f>
        <v>0</v>
      </c>
      <c r="Q831" s="51">
        <f>IF(Table2[[#This Row],[Customer Segment]]=Introduction!$D$44,1,0)</f>
        <v>0</v>
      </c>
      <c r="R831" s="41">
        <v>1913.84</v>
      </c>
      <c r="S8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2127.586839080016</v>
      </c>
    </row>
    <row r="832" spans="1:19" customFormat="1" x14ac:dyDescent="0.2">
      <c r="A832" s="1" t="s">
        <v>1</v>
      </c>
      <c r="B832" s="1" t="s">
        <v>14</v>
      </c>
      <c r="C832" s="1" t="s">
        <v>70</v>
      </c>
      <c r="D832" s="47">
        <v>0</v>
      </c>
      <c r="E832" s="47">
        <v>195.99</v>
      </c>
      <c r="F832" s="47">
        <v>4.2</v>
      </c>
      <c r="G832" s="47">
        <v>0.6</v>
      </c>
      <c r="H832" s="47">
        <v>1585.5029999999999</v>
      </c>
      <c r="I832" s="52">
        <f>IF(Table2[[#This Row],[Order Priority]]=Introduction!$B$42,1,0)</f>
        <v>1</v>
      </c>
      <c r="J832" s="52">
        <f>IF(Table2[[#This Row],[Order Priority]]=Introduction!$B$43,1,0)</f>
        <v>0</v>
      </c>
      <c r="K832" s="52">
        <f>IF(Table2[[#This Row],[Order Priority]]=Introduction!$B$44,1,0)</f>
        <v>0</v>
      </c>
      <c r="L832" s="52">
        <f>IF(Table2[[#This Row],[Order Priority]]=Introduction!$B$45,1,0)</f>
        <v>0</v>
      </c>
      <c r="M832" s="52">
        <f>IF(Table2[[#This Row],[Ship Mode]]=Introduction!$C$42,1,0)</f>
        <v>0</v>
      </c>
      <c r="N832" s="51">
        <f>IF(Table2[[#This Row],[Ship Mode]]=Introduction!$C$44,1,0)</f>
        <v>1</v>
      </c>
      <c r="O832" s="51">
        <f>IF(Table2[[#This Row],[Customer Segment]]=Introduction!$D$45,1,0)</f>
        <v>0</v>
      </c>
      <c r="P832" s="51">
        <f>IF(Table2[[#This Row],[Customer Segment]]=Introduction!$D$42,1,0)</f>
        <v>0</v>
      </c>
      <c r="Q832" s="51">
        <f>IF(Table2[[#This Row],[Customer Segment]]=Introduction!$D$44,1,0)</f>
        <v>0</v>
      </c>
      <c r="R832" s="44">
        <v>2692.12</v>
      </c>
      <c r="S8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2779.4439588727591</v>
      </c>
    </row>
    <row r="833" spans="1:19" customFormat="1" x14ac:dyDescent="0.2">
      <c r="A833" s="1" t="s">
        <v>23</v>
      </c>
      <c r="B833" s="1" t="s">
        <v>14</v>
      </c>
      <c r="C833" s="1" t="s">
        <v>70</v>
      </c>
      <c r="D833" s="49">
        <v>0.1</v>
      </c>
      <c r="E833" s="49">
        <v>10.98</v>
      </c>
      <c r="F833" s="49">
        <v>3.99</v>
      </c>
      <c r="G833" s="49">
        <v>0.57999999999999996</v>
      </c>
      <c r="H833" s="49">
        <v>-21.03</v>
      </c>
      <c r="I833" s="52">
        <f>IF(Table2[[#This Row],[Order Priority]]=Introduction!$B$42,1,0)</f>
        <v>0</v>
      </c>
      <c r="J833" s="52">
        <f>IF(Table2[[#This Row],[Order Priority]]=Introduction!$B$43,1,0)</f>
        <v>0</v>
      </c>
      <c r="K833" s="52">
        <f>IF(Table2[[#This Row],[Order Priority]]=Introduction!$B$44,1,0)</f>
        <v>1</v>
      </c>
      <c r="L833" s="52">
        <f>IF(Table2[[#This Row],[Order Priority]]=Introduction!$B$45,1,0)</f>
        <v>0</v>
      </c>
      <c r="M833" s="52">
        <f>IF(Table2[[#This Row],[Ship Mode]]=Introduction!$C$42,1,0)</f>
        <v>0</v>
      </c>
      <c r="N833" s="51">
        <f>IF(Table2[[#This Row],[Ship Mode]]=Introduction!$C$44,1,0)</f>
        <v>1</v>
      </c>
      <c r="O833" s="51">
        <f>IF(Table2[[#This Row],[Customer Segment]]=Introduction!$D$45,1,0)</f>
        <v>0</v>
      </c>
      <c r="P833" s="51">
        <f>IF(Table2[[#This Row],[Customer Segment]]=Introduction!$D$42,1,0)</f>
        <v>0</v>
      </c>
      <c r="Q833" s="51">
        <f>IF(Table2[[#This Row],[Customer Segment]]=Introduction!$D$44,1,0)</f>
        <v>0</v>
      </c>
      <c r="R833" s="41">
        <v>52.21</v>
      </c>
      <c r="S8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255.88929658839933</v>
      </c>
    </row>
    <row r="834" spans="1:19" customFormat="1" x14ac:dyDescent="0.2">
      <c r="A834" s="1" t="s">
        <v>23</v>
      </c>
      <c r="B834" s="1" t="s">
        <v>14</v>
      </c>
      <c r="C834" s="1" t="s">
        <v>70</v>
      </c>
      <c r="D834" s="47">
        <v>0.01</v>
      </c>
      <c r="E834" s="47">
        <v>39.979999999999997</v>
      </c>
      <c r="F834" s="47">
        <v>9.1999999999999993</v>
      </c>
      <c r="G834" s="47">
        <v>0.65</v>
      </c>
      <c r="H834" s="47">
        <v>117.52079999999999</v>
      </c>
      <c r="I834" s="52">
        <f>IF(Table2[[#This Row],[Order Priority]]=Introduction!$B$42,1,0)</f>
        <v>0</v>
      </c>
      <c r="J834" s="52">
        <f>IF(Table2[[#This Row],[Order Priority]]=Introduction!$B$43,1,0)</f>
        <v>0</v>
      </c>
      <c r="K834" s="52">
        <f>IF(Table2[[#This Row],[Order Priority]]=Introduction!$B$44,1,0)</f>
        <v>1</v>
      </c>
      <c r="L834" s="52">
        <f>IF(Table2[[#This Row],[Order Priority]]=Introduction!$B$45,1,0)</f>
        <v>0</v>
      </c>
      <c r="M834" s="52">
        <f>IF(Table2[[#This Row],[Ship Mode]]=Introduction!$C$42,1,0)</f>
        <v>0</v>
      </c>
      <c r="N834" s="51">
        <f>IF(Table2[[#This Row],[Ship Mode]]=Introduction!$C$44,1,0)</f>
        <v>1</v>
      </c>
      <c r="O834" s="51">
        <f>IF(Table2[[#This Row],[Customer Segment]]=Introduction!$D$45,1,0)</f>
        <v>0</v>
      </c>
      <c r="P834" s="51">
        <f>IF(Table2[[#This Row],[Customer Segment]]=Introduction!$D$42,1,0)</f>
        <v>0</v>
      </c>
      <c r="Q834" s="51">
        <f>IF(Table2[[#This Row],[Customer Segment]]=Introduction!$D$44,1,0)</f>
        <v>0</v>
      </c>
      <c r="R834" s="44">
        <v>170.32</v>
      </c>
      <c r="S8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750.29033207039822</v>
      </c>
    </row>
    <row r="835" spans="1:19" customFormat="1" x14ac:dyDescent="0.2">
      <c r="A835" s="1" t="s">
        <v>92</v>
      </c>
      <c r="B835" s="1" t="s">
        <v>14</v>
      </c>
      <c r="C835" s="1" t="s">
        <v>70</v>
      </c>
      <c r="D835" s="49">
        <v>0.08</v>
      </c>
      <c r="E835" s="49">
        <v>7.77</v>
      </c>
      <c r="F835" s="49">
        <v>9.23</v>
      </c>
      <c r="G835" s="49">
        <v>0.57999999999999996</v>
      </c>
      <c r="H835" s="49">
        <v>-83.65</v>
      </c>
      <c r="I835" s="52">
        <f>IF(Table2[[#This Row],[Order Priority]]=Introduction!$B$42,1,0)</f>
        <v>0</v>
      </c>
      <c r="J835" s="52">
        <f>IF(Table2[[#This Row],[Order Priority]]=Introduction!$B$43,1,0)</f>
        <v>0</v>
      </c>
      <c r="K835" s="52">
        <f>IF(Table2[[#This Row],[Order Priority]]=Introduction!$B$44,1,0)</f>
        <v>0</v>
      </c>
      <c r="L835" s="52">
        <f>IF(Table2[[#This Row],[Order Priority]]=Introduction!$B$45,1,0)</f>
        <v>1</v>
      </c>
      <c r="M835" s="52">
        <f>IF(Table2[[#This Row],[Ship Mode]]=Introduction!$C$42,1,0)</f>
        <v>0</v>
      </c>
      <c r="N835" s="51">
        <f>IF(Table2[[#This Row],[Ship Mode]]=Introduction!$C$44,1,0)</f>
        <v>1</v>
      </c>
      <c r="O835" s="51">
        <f>IF(Table2[[#This Row],[Customer Segment]]=Introduction!$D$45,1,0)</f>
        <v>0</v>
      </c>
      <c r="P835" s="51">
        <f>IF(Table2[[#This Row],[Customer Segment]]=Introduction!$D$42,1,0)</f>
        <v>0</v>
      </c>
      <c r="Q835" s="51">
        <f>IF(Table2[[#This Row],[Customer Segment]]=Introduction!$D$44,1,0)</f>
        <v>0</v>
      </c>
      <c r="R835" s="41">
        <v>40.299999999999997</v>
      </c>
      <c r="S8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272.74905271306602</v>
      </c>
    </row>
    <row r="836" spans="1:19" customFormat="1" x14ac:dyDescent="0.2">
      <c r="A836" s="1" t="s">
        <v>92</v>
      </c>
      <c r="B836" s="1" t="s">
        <v>14</v>
      </c>
      <c r="C836" s="1" t="s">
        <v>70</v>
      </c>
      <c r="D836" s="47">
        <v>7.0000000000000007E-2</v>
      </c>
      <c r="E836" s="47">
        <v>7.59</v>
      </c>
      <c r="F836" s="47">
        <v>4</v>
      </c>
      <c r="G836" s="47">
        <v>0.42</v>
      </c>
      <c r="H836" s="47">
        <v>24.39</v>
      </c>
      <c r="I836" s="52">
        <f>IF(Table2[[#This Row],[Order Priority]]=Introduction!$B$42,1,0)</f>
        <v>0</v>
      </c>
      <c r="J836" s="52">
        <f>IF(Table2[[#This Row],[Order Priority]]=Introduction!$B$43,1,0)</f>
        <v>0</v>
      </c>
      <c r="K836" s="52">
        <f>IF(Table2[[#This Row],[Order Priority]]=Introduction!$B$44,1,0)</f>
        <v>0</v>
      </c>
      <c r="L836" s="52">
        <f>IF(Table2[[#This Row],[Order Priority]]=Introduction!$B$45,1,0)</f>
        <v>1</v>
      </c>
      <c r="M836" s="52">
        <f>IF(Table2[[#This Row],[Ship Mode]]=Introduction!$C$42,1,0)</f>
        <v>0</v>
      </c>
      <c r="N836" s="51">
        <f>IF(Table2[[#This Row],[Ship Mode]]=Introduction!$C$44,1,0)</f>
        <v>1</v>
      </c>
      <c r="O836" s="51">
        <f>IF(Table2[[#This Row],[Customer Segment]]=Introduction!$D$45,1,0)</f>
        <v>0</v>
      </c>
      <c r="P836" s="51">
        <f>IF(Table2[[#This Row],[Customer Segment]]=Introduction!$D$42,1,0)</f>
        <v>0</v>
      </c>
      <c r="Q836" s="51">
        <f>IF(Table2[[#This Row],[Customer Segment]]=Introduction!$D$44,1,0)</f>
        <v>0</v>
      </c>
      <c r="R836" s="44">
        <v>111.88</v>
      </c>
      <c r="S8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111.88601618746875</v>
      </c>
    </row>
    <row r="837" spans="1:19" customFormat="1" x14ac:dyDescent="0.2">
      <c r="A837" s="1" t="s">
        <v>92</v>
      </c>
      <c r="B837" s="1" t="s">
        <v>63</v>
      </c>
      <c r="C837" s="1" t="s">
        <v>47</v>
      </c>
      <c r="D837" s="49">
        <v>0.01</v>
      </c>
      <c r="E837" s="49">
        <v>8.1199999999999992</v>
      </c>
      <c r="F837" s="49">
        <v>2.83</v>
      </c>
      <c r="G837" s="49">
        <v>0.77</v>
      </c>
      <c r="H837" s="49">
        <v>-40.76</v>
      </c>
      <c r="I837" s="52">
        <f>IF(Table2[[#This Row],[Order Priority]]=Introduction!$B$42,1,0)</f>
        <v>0</v>
      </c>
      <c r="J837" s="52">
        <f>IF(Table2[[#This Row],[Order Priority]]=Introduction!$B$43,1,0)</f>
        <v>0</v>
      </c>
      <c r="K837" s="52">
        <f>IF(Table2[[#This Row],[Order Priority]]=Introduction!$B$44,1,0)</f>
        <v>0</v>
      </c>
      <c r="L837" s="52">
        <f>IF(Table2[[#This Row],[Order Priority]]=Introduction!$B$45,1,0)</f>
        <v>1</v>
      </c>
      <c r="M837" s="52">
        <f>IF(Table2[[#This Row],[Ship Mode]]=Introduction!$C$42,1,0)</f>
        <v>0</v>
      </c>
      <c r="N837" s="51">
        <f>IF(Table2[[#This Row],[Ship Mode]]=Introduction!$C$44,1,0)</f>
        <v>0</v>
      </c>
      <c r="O837" s="51">
        <f>IF(Table2[[#This Row],[Customer Segment]]=Introduction!$D$45,1,0)</f>
        <v>0</v>
      </c>
      <c r="P837" s="51">
        <f>IF(Table2[[#This Row],[Customer Segment]]=Introduction!$D$42,1,0)</f>
        <v>0</v>
      </c>
      <c r="Q837" s="51">
        <f>IF(Table2[[#This Row],[Customer Segment]]=Introduction!$D$44,1,0)</f>
        <v>1</v>
      </c>
      <c r="R837" s="41">
        <v>88.64</v>
      </c>
      <c r="S8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293.28120787463581</v>
      </c>
    </row>
    <row r="838" spans="1:19" customFormat="1" x14ac:dyDescent="0.2">
      <c r="A838" s="1" t="s">
        <v>46</v>
      </c>
      <c r="B838" s="1" t="s">
        <v>14</v>
      </c>
      <c r="C838" s="1" t="s">
        <v>47</v>
      </c>
      <c r="D838" s="47">
        <v>0.1</v>
      </c>
      <c r="E838" s="47">
        <v>5.98</v>
      </c>
      <c r="F838" s="47">
        <v>5.35</v>
      </c>
      <c r="G838" s="47">
        <v>0.4</v>
      </c>
      <c r="H838" s="47">
        <v>-90.26</v>
      </c>
      <c r="I838" s="52">
        <f>IF(Table2[[#This Row],[Order Priority]]=Introduction!$B$42,1,0)</f>
        <v>0</v>
      </c>
      <c r="J838" s="52">
        <f>IF(Table2[[#This Row],[Order Priority]]=Introduction!$B$43,1,0)</f>
        <v>0</v>
      </c>
      <c r="K838" s="52">
        <f>IF(Table2[[#This Row],[Order Priority]]=Introduction!$B$44,1,0)</f>
        <v>0</v>
      </c>
      <c r="L838" s="52">
        <f>IF(Table2[[#This Row],[Order Priority]]=Introduction!$B$45,1,0)</f>
        <v>0</v>
      </c>
      <c r="M838" s="52">
        <f>IF(Table2[[#This Row],[Ship Mode]]=Introduction!$C$42,1,0)</f>
        <v>0</v>
      </c>
      <c r="N838" s="51">
        <f>IF(Table2[[#This Row],[Ship Mode]]=Introduction!$C$44,1,0)</f>
        <v>1</v>
      </c>
      <c r="O838" s="51">
        <f>IF(Table2[[#This Row],[Customer Segment]]=Introduction!$D$45,1,0)</f>
        <v>0</v>
      </c>
      <c r="P838" s="51">
        <f>IF(Table2[[#This Row],[Customer Segment]]=Introduction!$D$42,1,0)</f>
        <v>0</v>
      </c>
      <c r="Q838" s="51">
        <f>IF(Table2[[#This Row],[Customer Segment]]=Introduction!$D$44,1,0)</f>
        <v>1</v>
      </c>
      <c r="R838" s="44">
        <v>57.34</v>
      </c>
      <c r="S8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209.00653615952049</v>
      </c>
    </row>
    <row r="839" spans="1:19" customFormat="1" x14ac:dyDescent="0.2">
      <c r="A839" s="1" t="s">
        <v>46</v>
      </c>
      <c r="B839" s="1" t="s">
        <v>14</v>
      </c>
      <c r="C839" s="1" t="s">
        <v>15</v>
      </c>
      <c r="D839" s="49">
        <v>0.03</v>
      </c>
      <c r="E839" s="49">
        <v>5.4</v>
      </c>
      <c r="F839" s="49">
        <v>7.78</v>
      </c>
      <c r="G839" s="49">
        <v>0.37</v>
      </c>
      <c r="H839" s="49">
        <v>-237.54400000000001</v>
      </c>
      <c r="I839" s="52">
        <f>IF(Table2[[#This Row],[Order Priority]]=Introduction!$B$42,1,0)</f>
        <v>0</v>
      </c>
      <c r="J839" s="52">
        <f>IF(Table2[[#This Row],[Order Priority]]=Introduction!$B$43,1,0)</f>
        <v>0</v>
      </c>
      <c r="K839" s="52">
        <f>IF(Table2[[#This Row],[Order Priority]]=Introduction!$B$44,1,0)</f>
        <v>0</v>
      </c>
      <c r="L839" s="52">
        <f>IF(Table2[[#This Row],[Order Priority]]=Introduction!$B$45,1,0)</f>
        <v>0</v>
      </c>
      <c r="M839" s="52">
        <f>IF(Table2[[#This Row],[Ship Mode]]=Introduction!$C$42,1,0)</f>
        <v>0</v>
      </c>
      <c r="N839" s="51">
        <f>IF(Table2[[#This Row],[Ship Mode]]=Introduction!$C$44,1,0)</f>
        <v>1</v>
      </c>
      <c r="O839" s="51">
        <f>IF(Table2[[#This Row],[Customer Segment]]=Introduction!$D$45,1,0)</f>
        <v>0</v>
      </c>
      <c r="P839" s="51">
        <f>IF(Table2[[#This Row],[Customer Segment]]=Introduction!$D$42,1,0)</f>
        <v>1</v>
      </c>
      <c r="Q839" s="51">
        <f>IF(Table2[[#This Row],[Customer Segment]]=Introduction!$D$44,1,0)</f>
        <v>0</v>
      </c>
      <c r="R839" s="41">
        <v>117.87</v>
      </c>
      <c r="S8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85.478648328621546</v>
      </c>
    </row>
    <row r="840" spans="1:19" customFormat="1" x14ac:dyDescent="0.2">
      <c r="A840" s="1" t="s">
        <v>1</v>
      </c>
      <c r="B840" s="1" t="s">
        <v>14</v>
      </c>
      <c r="C840" s="1" t="s">
        <v>47</v>
      </c>
      <c r="D840" s="47">
        <v>0.1</v>
      </c>
      <c r="E840" s="47">
        <v>5.98</v>
      </c>
      <c r="F840" s="47">
        <v>5.14</v>
      </c>
      <c r="G840" s="47">
        <v>0.36</v>
      </c>
      <c r="H840" s="47">
        <v>-49.53</v>
      </c>
      <c r="I840" s="52">
        <f>IF(Table2[[#This Row],[Order Priority]]=Introduction!$B$42,1,0)</f>
        <v>1</v>
      </c>
      <c r="J840" s="52">
        <f>IF(Table2[[#This Row],[Order Priority]]=Introduction!$B$43,1,0)</f>
        <v>0</v>
      </c>
      <c r="K840" s="52">
        <f>IF(Table2[[#This Row],[Order Priority]]=Introduction!$B$44,1,0)</f>
        <v>0</v>
      </c>
      <c r="L840" s="52">
        <f>IF(Table2[[#This Row],[Order Priority]]=Introduction!$B$45,1,0)</f>
        <v>0</v>
      </c>
      <c r="M840" s="52">
        <f>IF(Table2[[#This Row],[Ship Mode]]=Introduction!$C$42,1,0)</f>
        <v>0</v>
      </c>
      <c r="N840" s="51">
        <f>IF(Table2[[#This Row],[Ship Mode]]=Introduction!$C$44,1,0)</f>
        <v>1</v>
      </c>
      <c r="O840" s="51">
        <f>IF(Table2[[#This Row],[Customer Segment]]=Introduction!$D$45,1,0)</f>
        <v>0</v>
      </c>
      <c r="P840" s="51">
        <f>IF(Table2[[#This Row],[Customer Segment]]=Introduction!$D$42,1,0)</f>
        <v>0</v>
      </c>
      <c r="Q840" s="51">
        <f>IF(Table2[[#This Row],[Customer Segment]]=Introduction!$D$44,1,0)</f>
        <v>1</v>
      </c>
      <c r="R840" s="44">
        <v>33.950000000000003</v>
      </c>
      <c r="S8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300.64549762303756</v>
      </c>
    </row>
    <row r="841" spans="1:19" customFormat="1" x14ac:dyDescent="0.2">
      <c r="A841" s="1" t="s">
        <v>1</v>
      </c>
      <c r="B841" s="1" t="s">
        <v>14</v>
      </c>
      <c r="C841" s="1" t="s">
        <v>70</v>
      </c>
      <c r="D841" s="49">
        <v>0.01</v>
      </c>
      <c r="E841" s="49">
        <v>20.99</v>
      </c>
      <c r="F841" s="49">
        <v>4.8099999999999996</v>
      </c>
      <c r="G841" s="49">
        <v>0.57999999999999996</v>
      </c>
      <c r="H841" s="49">
        <v>-9.1080000000000005</v>
      </c>
      <c r="I841" s="52">
        <f>IF(Table2[[#This Row],[Order Priority]]=Introduction!$B$42,1,0)</f>
        <v>1</v>
      </c>
      <c r="J841" s="52">
        <f>IF(Table2[[#This Row],[Order Priority]]=Introduction!$B$43,1,0)</f>
        <v>0</v>
      </c>
      <c r="K841" s="52">
        <f>IF(Table2[[#This Row],[Order Priority]]=Introduction!$B$44,1,0)</f>
        <v>0</v>
      </c>
      <c r="L841" s="52">
        <f>IF(Table2[[#This Row],[Order Priority]]=Introduction!$B$45,1,0)</f>
        <v>0</v>
      </c>
      <c r="M841" s="52">
        <f>IF(Table2[[#This Row],[Ship Mode]]=Introduction!$C$42,1,0)</f>
        <v>0</v>
      </c>
      <c r="N841" s="51">
        <f>IF(Table2[[#This Row],[Ship Mode]]=Introduction!$C$44,1,0)</f>
        <v>1</v>
      </c>
      <c r="O841" s="51">
        <f>IF(Table2[[#This Row],[Customer Segment]]=Introduction!$D$45,1,0)</f>
        <v>0</v>
      </c>
      <c r="P841" s="51">
        <f>IF(Table2[[#This Row],[Customer Segment]]=Introduction!$D$42,1,0)</f>
        <v>0</v>
      </c>
      <c r="Q841" s="51">
        <f>IF(Table2[[#This Row],[Customer Segment]]=Introduction!$D$44,1,0)</f>
        <v>0</v>
      </c>
      <c r="R841" s="41">
        <v>93.81</v>
      </c>
      <c r="S8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591.84348200635566</v>
      </c>
    </row>
    <row r="842" spans="1:19" customFormat="1" x14ac:dyDescent="0.2">
      <c r="A842" s="1" t="s">
        <v>13</v>
      </c>
      <c r="B842" s="1" t="s">
        <v>2</v>
      </c>
      <c r="C842" s="1" t="s">
        <v>3</v>
      </c>
      <c r="D842" s="47">
        <v>0.08</v>
      </c>
      <c r="E842" s="47">
        <v>355.98</v>
      </c>
      <c r="F842" s="47">
        <v>58.92</v>
      </c>
      <c r="G842" s="47">
        <v>0.64</v>
      </c>
      <c r="H842" s="47">
        <v>103.83</v>
      </c>
      <c r="I842" s="52">
        <f>IF(Table2[[#This Row],[Order Priority]]=Introduction!$B$42,1,0)</f>
        <v>0</v>
      </c>
      <c r="J842" s="52">
        <f>IF(Table2[[#This Row],[Order Priority]]=Introduction!$B$43,1,0)</f>
        <v>1</v>
      </c>
      <c r="K842" s="52">
        <f>IF(Table2[[#This Row],[Order Priority]]=Introduction!$B$44,1,0)</f>
        <v>0</v>
      </c>
      <c r="L842" s="52">
        <f>IF(Table2[[#This Row],[Order Priority]]=Introduction!$B$45,1,0)</f>
        <v>0</v>
      </c>
      <c r="M842" s="52">
        <f>IF(Table2[[#This Row],[Ship Mode]]=Introduction!$C$42,1,0)</f>
        <v>1</v>
      </c>
      <c r="N842" s="51">
        <f>IF(Table2[[#This Row],[Ship Mode]]=Introduction!$C$44,1,0)</f>
        <v>0</v>
      </c>
      <c r="O842" s="51">
        <f>IF(Table2[[#This Row],[Customer Segment]]=Introduction!$D$45,1,0)</f>
        <v>1</v>
      </c>
      <c r="P842" s="51">
        <f>IF(Table2[[#This Row],[Customer Segment]]=Introduction!$D$42,1,0)</f>
        <v>0</v>
      </c>
      <c r="Q842" s="51">
        <f>IF(Table2[[#This Row],[Customer Segment]]=Introduction!$D$44,1,0)</f>
        <v>0</v>
      </c>
      <c r="R842" s="44">
        <v>1350.94</v>
      </c>
      <c r="S8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3151.1507708488675</v>
      </c>
    </row>
    <row r="843" spans="1:19" customFormat="1" x14ac:dyDescent="0.2">
      <c r="A843" s="1" t="s">
        <v>13</v>
      </c>
      <c r="B843" s="1" t="s">
        <v>14</v>
      </c>
      <c r="C843" s="1" t="s">
        <v>15</v>
      </c>
      <c r="D843" s="49">
        <v>0.01</v>
      </c>
      <c r="E843" s="49">
        <v>26.17</v>
      </c>
      <c r="F843" s="49">
        <v>1.39</v>
      </c>
      <c r="G843" s="49">
        <v>0.38</v>
      </c>
      <c r="H843" s="49">
        <v>237.04259999999999</v>
      </c>
      <c r="I843" s="52">
        <f>IF(Table2[[#This Row],[Order Priority]]=Introduction!$B$42,1,0)</f>
        <v>0</v>
      </c>
      <c r="J843" s="52">
        <f>IF(Table2[[#This Row],[Order Priority]]=Introduction!$B$43,1,0)</f>
        <v>1</v>
      </c>
      <c r="K843" s="52">
        <f>IF(Table2[[#This Row],[Order Priority]]=Introduction!$B$44,1,0)</f>
        <v>0</v>
      </c>
      <c r="L843" s="52">
        <f>IF(Table2[[#This Row],[Order Priority]]=Introduction!$B$45,1,0)</f>
        <v>0</v>
      </c>
      <c r="M843" s="52">
        <f>IF(Table2[[#This Row],[Ship Mode]]=Introduction!$C$42,1,0)</f>
        <v>0</v>
      </c>
      <c r="N843" s="51">
        <f>IF(Table2[[#This Row],[Ship Mode]]=Introduction!$C$44,1,0)</f>
        <v>1</v>
      </c>
      <c r="O843" s="51">
        <f>IF(Table2[[#This Row],[Customer Segment]]=Introduction!$D$45,1,0)</f>
        <v>0</v>
      </c>
      <c r="P843" s="51">
        <f>IF(Table2[[#This Row],[Customer Segment]]=Introduction!$D$42,1,0)</f>
        <v>1</v>
      </c>
      <c r="Q843" s="51">
        <f>IF(Table2[[#This Row],[Customer Segment]]=Introduction!$D$44,1,0)</f>
        <v>0</v>
      </c>
      <c r="R843" s="41">
        <v>343.54</v>
      </c>
      <c r="S8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277.93911995884395</v>
      </c>
    </row>
    <row r="844" spans="1:19" customFormat="1" x14ac:dyDescent="0.2">
      <c r="A844" s="1" t="s">
        <v>92</v>
      </c>
      <c r="B844" s="1" t="s">
        <v>14</v>
      </c>
      <c r="C844" s="1" t="s">
        <v>47</v>
      </c>
      <c r="D844" s="47">
        <v>0</v>
      </c>
      <c r="E844" s="47">
        <v>43.98</v>
      </c>
      <c r="F844" s="47">
        <v>8.99</v>
      </c>
      <c r="G844" s="47">
        <v>0.57999999999999996</v>
      </c>
      <c r="H844" s="47">
        <v>829.46699999999998</v>
      </c>
      <c r="I844" s="52">
        <f>IF(Table2[[#This Row],[Order Priority]]=Introduction!$B$42,1,0)</f>
        <v>0</v>
      </c>
      <c r="J844" s="52">
        <f>IF(Table2[[#This Row],[Order Priority]]=Introduction!$B$43,1,0)</f>
        <v>0</v>
      </c>
      <c r="K844" s="52">
        <f>IF(Table2[[#This Row],[Order Priority]]=Introduction!$B$44,1,0)</f>
        <v>0</v>
      </c>
      <c r="L844" s="52">
        <f>IF(Table2[[#This Row],[Order Priority]]=Introduction!$B$45,1,0)</f>
        <v>1</v>
      </c>
      <c r="M844" s="52">
        <f>IF(Table2[[#This Row],[Ship Mode]]=Introduction!$C$42,1,0)</f>
        <v>0</v>
      </c>
      <c r="N844" s="51">
        <f>IF(Table2[[#This Row],[Ship Mode]]=Introduction!$C$44,1,0)</f>
        <v>1</v>
      </c>
      <c r="O844" s="51">
        <f>IF(Table2[[#This Row],[Customer Segment]]=Introduction!$D$45,1,0)</f>
        <v>0</v>
      </c>
      <c r="P844" s="51">
        <f>IF(Table2[[#This Row],[Customer Segment]]=Introduction!$D$42,1,0)</f>
        <v>0</v>
      </c>
      <c r="Q844" s="51">
        <f>IF(Table2[[#This Row],[Customer Segment]]=Introduction!$D$44,1,0)</f>
        <v>1</v>
      </c>
      <c r="R844" s="44">
        <v>650.70000000000005</v>
      </c>
      <c r="S8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1397.9294235375432</v>
      </c>
    </row>
    <row r="845" spans="1:19" customFormat="1" x14ac:dyDescent="0.2">
      <c r="A845" s="1" t="s">
        <v>92</v>
      </c>
      <c r="B845" s="1" t="s">
        <v>63</v>
      </c>
      <c r="C845" s="1" t="s">
        <v>3</v>
      </c>
      <c r="D845" s="49">
        <v>0.01</v>
      </c>
      <c r="E845" s="49">
        <v>78.650000000000006</v>
      </c>
      <c r="F845" s="49">
        <v>13.99</v>
      </c>
      <c r="G845" s="49">
        <v>0.52</v>
      </c>
      <c r="H845" s="49">
        <v>442.36590000000001</v>
      </c>
      <c r="I845" s="52">
        <f>IF(Table2[[#This Row],[Order Priority]]=Introduction!$B$42,1,0)</f>
        <v>0</v>
      </c>
      <c r="J845" s="52">
        <f>IF(Table2[[#This Row],[Order Priority]]=Introduction!$B$43,1,0)</f>
        <v>0</v>
      </c>
      <c r="K845" s="52">
        <f>IF(Table2[[#This Row],[Order Priority]]=Introduction!$B$44,1,0)</f>
        <v>0</v>
      </c>
      <c r="L845" s="52">
        <f>IF(Table2[[#This Row],[Order Priority]]=Introduction!$B$45,1,0)</f>
        <v>1</v>
      </c>
      <c r="M845" s="52">
        <f>IF(Table2[[#This Row],[Ship Mode]]=Introduction!$C$42,1,0)</f>
        <v>0</v>
      </c>
      <c r="N845" s="51">
        <f>IF(Table2[[#This Row],[Ship Mode]]=Introduction!$C$44,1,0)</f>
        <v>0</v>
      </c>
      <c r="O845" s="51">
        <f>IF(Table2[[#This Row],[Customer Segment]]=Introduction!$D$45,1,0)</f>
        <v>1</v>
      </c>
      <c r="P845" s="51">
        <f>IF(Table2[[#This Row],[Customer Segment]]=Introduction!$D$42,1,0)</f>
        <v>0</v>
      </c>
      <c r="Q845" s="51">
        <f>IF(Table2[[#This Row],[Customer Segment]]=Introduction!$D$44,1,0)</f>
        <v>0</v>
      </c>
      <c r="R845" s="41">
        <v>641.11</v>
      </c>
      <c r="S8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1070.1808435056932</v>
      </c>
    </row>
    <row r="846" spans="1:19" customFormat="1" x14ac:dyDescent="0.2">
      <c r="A846" s="1" t="s">
        <v>92</v>
      </c>
      <c r="B846" s="1" t="s">
        <v>14</v>
      </c>
      <c r="C846" s="1" t="s">
        <v>70</v>
      </c>
      <c r="D846" s="47">
        <v>0.03</v>
      </c>
      <c r="E846" s="47">
        <v>55.98</v>
      </c>
      <c r="F846" s="47">
        <v>4.8600000000000003</v>
      </c>
      <c r="G846" s="47">
        <v>0.36</v>
      </c>
      <c r="H846" s="47">
        <v>526.04219999999998</v>
      </c>
      <c r="I846" s="52">
        <f>IF(Table2[[#This Row],[Order Priority]]=Introduction!$B$42,1,0)</f>
        <v>0</v>
      </c>
      <c r="J846" s="52">
        <f>IF(Table2[[#This Row],[Order Priority]]=Introduction!$B$43,1,0)</f>
        <v>0</v>
      </c>
      <c r="K846" s="52">
        <f>IF(Table2[[#This Row],[Order Priority]]=Introduction!$B$44,1,0)</f>
        <v>0</v>
      </c>
      <c r="L846" s="52">
        <f>IF(Table2[[#This Row],[Order Priority]]=Introduction!$B$45,1,0)</f>
        <v>1</v>
      </c>
      <c r="M846" s="52">
        <f>IF(Table2[[#This Row],[Ship Mode]]=Introduction!$C$42,1,0)</f>
        <v>0</v>
      </c>
      <c r="N846" s="51">
        <f>IF(Table2[[#This Row],[Ship Mode]]=Introduction!$C$44,1,0)</f>
        <v>1</v>
      </c>
      <c r="O846" s="51">
        <f>IF(Table2[[#This Row],[Customer Segment]]=Introduction!$D$45,1,0)</f>
        <v>0</v>
      </c>
      <c r="P846" s="51">
        <f>IF(Table2[[#This Row],[Customer Segment]]=Introduction!$D$42,1,0)</f>
        <v>0</v>
      </c>
      <c r="Q846" s="51">
        <f>IF(Table2[[#This Row],[Customer Segment]]=Introduction!$D$44,1,0)</f>
        <v>0</v>
      </c>
      <c r="R846" s="44">
        <v>762.38</v>
      </c>
      <c r="S8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777.53750113532283</v>
      </c>
    </row>
    <row r="847" spans="1:19" customFormat="1" x14ac:dyDescent="0.2">
      <c r="A847" s="1" t="s">
        <v>92</v>
      </c>
      <c r="B847" s="1" t="s">
        <v>2</v>
      </c>
      <c r="C847" s="1" t="s">
        <v>70</v>
      </c>
      <c r="D847" s="49">
        <v>0.01</v>
      </c>
      <c r="E847" s="49">
        <v>220.98</v>
      </c>
      <c r="F847" s="49">
        <v>64.66</v>
      </c>
      <c r="G847" s="49">
        <v>0.62</v>
      </c>
      <c r="H847" s="49">
        <v>1049.03</v>
      </c>
      <c r="I847" s="52">
        <f>IF(Table2[[#This Row],[Order Priority]]=Introduction!$B$42,1,0)</f>
        <v>0</v>
      </c>
      <c r="J847" s="52">
        <f>IF(Table2[[#This Row],[Order Priority]]=Introduction!$B$43,1,0)</f>
        <v>0</v>
      </c>
      <c r="K847" s="52">
        <f>IF(Table2[[#This Row],[Order Priority]]=Introduction!$B$44,1,0)</f>
        <v>0</v>
      </c>
      <c r="L847" s="52">
        <f>IF(Table2[[#This Row],[Order Priority]]=Introduction!$B$45,1,0)</f>
        <v>1</v>
      </c>
      <c r="M847" s="52">
        <f>IF(Table2[[#This Row],[Ship Mode]]=Introduction!$C$42,1,0)</f>
        <v>1</v>
      </c>
      <c r="N847" s="51">
        <f>IF(Table2[[#This Row],[Ship Mode]]=Introduction!$C$44,1,0)</f>
        <v>0</v>
      </c>
      <c r="O847" s="51">
        <f>IF(Table2[[#This Row],[Customer Segment]]=Introduction!$D$45,1,0)</f>
        <v>0</v>
      </c>
      <c r="P847" s="51">
        <f>IF(Table2[[#This Row],[Customer Segment]]=Introduction!$D$42,1,0)</f>
        <v>0</v>
      </c>
      <c r="Q847" s="51">
        <f>IF(Table2[[#This Row],[Customer Segment]]=Introduction!$D$44,1,0)</f>
        <v>0</v>
      </c>
      <c r="R847" s="41">
        <v>2591.09</v>
      </c>
      <c r="S8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8" spans="1:19" customFormat="1" x14ac:dyDescent="0.2">
      <c r="A848" s="1" t="s">
        <v>92</v>
      </c>
      <c r="B848" s="1" t="s">
        <v>2</v>
      </c>
      <c r="C848" s="1" t="s">
        <v>70</v>
      </c>
      <c r="D848" s="47">
        <v>0.01</v>
      </c>
      <c r="E848" s="47">
        <v>220.98</v>
      </c>
      <c r="F848" s="47">
        <v>64.66</v>
      </c>
      <c r="G848" s="47">
        <v>0.62</v>
      </c>
      <c r="H848" s="47">
        <v>1049.03</v>
      </c>
      <c r="I848" s="52">
        <f>IF(Table2[[#This Row],[Order Priority]]=Introduction!$B$42,1,0)</f>
        <v>0</v>
      </c>
      <c r="J848" s="52">
        <f>IF(Table2[[#This Row],[Order Priority]]=Introduction!$B$43,1,0)</f>
        <v>0</v>
      </c>
      <c r="K848" s="52">
        <f>IF(Table2[[#This Row],[Order Priority]]=Introduction!$B$44,1,0)</f>
        <v>0</v>
      </c>
      <c r="L848" s="52">
        <f>IF(Table2[[#This Row],[Order Priority]]=Introduction!$B$45,1,0)</f>
        <v>1</v>
      </c>
      <c r="M848" s="52">
        <f>IF(Table2[[#This Row],[Ship Mode]]=Introduction!$C$42,1,0)</f>
        <v>1</v>
      </c>
      <c r="N848" s="51">
        <f>IF(Table2[[#This Row],[Ship Mode]]=Introduction!$C$44,1,0)</f>
        <v>0</v>
      </c>
      <c r="O848" s="51">
        <f>IF(Table2[[#This Row],[Customer Segment]]=Introduction!$D$45,1,0)</f>
        <v>0</v>
      </c>
      <c r="P848" s="51">
        <f>IF(Table2[[#This Row],[Customer Segment]]=Introduction!$D$42,1,0)</f>
        <v>0</v>
      </c>
      <c r="Q848" s="51">
        <f>IF(Table2[[#This Row],[Customer Segment]]=Introduction!$D$44,1,0)</f>
        <v>0</v>
      </c>
      <c r="R848" s="44">
        <v>10364.36</v>
      </c>
      <c r="S8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3908.6542407454435</v>
      </c>
    </row>
    <row r="849" spans="1:19" customFormat="1" x14ac:dyDescent="0.2">
      <c r="A849" s="1" t="s">
        <v>46</v>
      </c>
      <c r="B849" s="1" t="s">
        <v>14</v>
      </c>
      <c r="C849" s="1" t="s">
        <v>70</v>
      </c>
      <c r="D849" s="49">
        <v>0.05</v>
      </c>
      <c r="E849" s="49">
        <v>2.88</v>
      </c>
      <c r="F849" s="49">
        <v>0.5</v>
      </c>
      <c r="G849" s="49">
        <v>0.36</v>
      </c>
      <c r="H849" s="49">
        <v>6.0513000000000003</v>
      </c>
      <c r="I849" s="52">
        <f>IF(Table2[[#This Row],[Order Priority]]=Introduction!$B$42,1,0)</f>
        <v>0</v>
      </c>
      <c r="J849" s="52">
        <f>IF(Table2[[#This Row],[Order Priority]]=Introduction!$B$43,1,0)</f>
        <v>0</v>
      </c>
      <c r="K849" s="52">
        <f>IF(Table2[[#This Row],[Order Priority]]=Introduction!$B$44,1,0)</f>
        <v>0</v>
      </c>
      <c r="L849" s="52">
        <f>IF(Table2[[#This Row],[Order Priority]]=Introduction!$B$45,1,0)</f>
        <v>0</v>
      </c>
      <c r="M849" s="52">
        <f>IF(Table2[[#This Row],[Ship Mode]]=Introduction!$C$42,1,0)</f>
        <v>0</v>
      </c>
      <c r="N849" s="51">
        <f>IF(Table2[[#This Row],[Ship Mode]]=Introduction!$C$44,1,0)</f>
        <v>1</v>
      </c>
      <c r="O849" s="51">
        <f>IF(Table2[[#This Row],[Customer Segment]]=Introduction!$D$45,1,0)</f>
        <v>0</v>
      </c>
      <c r="P849" s="51">
        <f>IF(Table2[[#This Row],[Customer Segment]]=Introduction!$D$42,1,0)</f>
        <v>0</v>
      </c>
      <c r="Q849" s="51">
        <f>IF(Table2[[#This Row],[Customer Segment]]=Introduction!$D$44,1,0)</f>
        <v>0</v>
      </c>
      <c r="R849" s="41">
        <v>8.77</v>
      </c>
      <c r="S8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133.22359049118938</v>
      </c>
    </row>
    <row r="850" spans="1:19" customFormat="1" x14ac:dyDescent="0.2">
      <c r="A850" s="1" t="s">
        <v>1</v>
      </c>
      <c r="B850" s="1" t="s">
        <v>14</v>
      </c>
      <c r="C850" s="1" t="s">
        <v>70</v>
      </c>
      <c r="D850" s="47">
        <v>0.06</v>
      </c>
      <c r="E850" s="47">
        <v>5.34</v>
      </c>
      <c r="F850" s="47">
        <v>5.63</v>
      </c>
      <c r="G850" s="47">
        <v>0.39</v>
      </c>
      <c r="H850" s="47">
        <v>-82.822999999999993</v>
      </c>
      <c r="I850" s="52">
        <f>IF(Table2[[#This Row],[Order Priority]]=Introduction!$B$42,1,0)</f>
        <v>1</v>
      </c>
      <c r="J850" s="52">
        <f>IF(Table2[[#This Row],[Order Priority]]=Introduction!$B$43,1,0)</f>
        <v>0</v>
      </c>
      <c r="K850" s="52">
        <f>IF(Table2[[#This Row],[Order Priority]]=Introduction!$B$44,1,0)</f>
        <v>0</v>
      </c>
      <c r="L850" s="52">
        <f>IF(Table2[[#This Row],[Order Priority]]=Introduction!$B$45,1,0)</f>
        <v>0</v>
      </c>
      <c r="M850" s="52">
        <f>IF(Table2[[#This Row],[Ship Mode]]=Introduction!$C$42,1,0)</f>
        <v>0</v>
      </c>
      <c r="N850" s="51">
        <f>IF(Table2[[#This Row],[Ship Mode]]=Introduction!$C$44,1,0)</f>
        <v>1</v>
      </c>
      <c r="O850" s="51">
        <f>IF(Table2[[#This Row],[Customer Segment]]=Introduction!$D$45,1,0)</f>
        <v>0</v>
      </c>
      <c r="P850" s="51">
        <f>IF(Table2[[#This Row],[Customer Segment]]=Introduction!$D$42,1,0)</f>
        <v>0</v>
      </c>
      <c r="Q850" s="51">
        <f>IF(Table2[[#This Row],[Customer Segment]]=Introduction!$D$44,1,0)</f>
        <v>0</v>
      </c>
      <c r="R850" s="44">
        <v>38.65</v>
      </c>
      <c r="S8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299.02061114264603</v>
      </c>
    </row>
    <row r="851" spans="1:19" customFormat="1" x14ac:dyDescent="0.2">
      <c r="A851" s="1" t="s">
        <v>1</v>
      </c>
      <c r="B851" s="1" t="s">
        <v>63</v>
      </c>
      <c r="C851" s="1" t="s">
        <v>70</v>
      </c>
      <c r="D851" s="49">
        <v>7.0000000000000007E-2</v>
      </c>
      <c r="E851" s="49">
        <v>65.989999999999995</v>
      </c>
      <c r="F851" s="49">
        <v>5.26</v>
      </c>
      <c r="G851" s="49">
        <v>0.56000000000000005</v>
      </c>
      <c r="H851" s="49">
        <v>107.08199999999999</v>
      </c>
      <c r="I851" s="52">
        <f>IF(Table2[[#This Row],[Order Priority]]=Introduction!$B$42,1,0)</f>
        <v>1</v>
      </c>
      <c r="J851" s="52">
        <f>IF(Table2[[#This Row],[Order Priority]]=Introduction!$B$43,1,0)</f>
        <v>0</v>
      </c>
      <c r="K851" s="52">
        <f>IF(Table2[[#This Row],[Order Priority]]=Introduction!$B$44,1,0)</f>
        <v>0</v>
      </c>
      <c r="L851" s="52">
        <f>IF(Table2[[#This Row],[Order Priority]]=Introduction!$B$45,1,0)</f>
        <v>0</v>
      </c>
      <c r="M851" s="52">
        <f>IF(Table2[[#This Row],[Ship Mode]]=Introduction!$C$42,1,0)</f>
        <v>0</v>
      </c>
      <c r="N851" s="51">
        <f>IF(Table2[[#This Row],[Ship Mode]]=Introduction!$C$44,1,0)</f>
        <v>0</v>
      </c>
      <c r="O851" s="51">
        <f>IF(Table2[[#This Row],[Customer Segment]]=Introduction!$D$45,1,0)</f>
        <v>0</v>
      </c>
      <c r="P851" s="51">
        <f>IF(Table2[[#This Row],[Customer Segment]]=Introduction!$D$42,1,0)</f>
        <v>0</v>
      </c>
      <c r="Q851" s="51">
        <f>IF(Table2[[#This Row],[Customer Segment]]=Introduction!$D$44,1,0)</f>
        <v>0</v>
      </c>
      <c r="R851" s="41">
        <v>279.83</v>
      </c>
      <c r="S8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725.76574038448177</v>
      </c>
    </row>
    <row r="852" spans="1:19" customFormat="1" x14ac:dyDescent="0.2">
      <c r="A852" s="1" t="s">
        <v>1</v>
      </c>
      <c r="B852" s="1" t="s">
        <v>14</v>
      </c>
      <c r="C852" s="1" t="s">
        <v>3</v>
      </c>
      <c r="D852" s="47">
        <v>0.08</v>
      </c>
      <c r="E852" s="47">
        <v>30.73</v>
      </c>
      <c r="F852" s="47">
        <v>4</v>
      </c>
      <c r="G852" s="47">
        <v>0.75</v>
      </c>
      <c r="H852" s="47">
        <v>-45.07</v>
      </c>
      <c r="I852" s="52">
        <f>IF(Table2[[#This Row],[Order Priority]]=Introduction!$B$42,1,0)</f>
        <v>1</v>
      </c>
      <c r="J852" s="52">
        <f>IF(Table2[[#This Row],[Order Priority]]=Introduction!$B$43,1,0)</f>
        <v>0</v>
      </c>
      <c r="K852" s="52">
        <f>IF(Table2[[#This Row],[Order Priority]]=Introduction!$B$44,1,0)</f>
        <v>0</v>
      </c>
      <c r="L852" s="52">
        <f>IF(Table2[[#This Row],[Order Priority]]=Introduction!$B$45,1,0)</f>
        <v>0</v>
      </c>
      <c r="M852" s="52">
        <f>IF(Table2[[#This Row],[Ship Mode]]=Introduction!$C$42,1,0)</f>
        <v>0</v>
      </c>
      <c r="N852" s="51">
        <f>IF(Table2[[#This Row],[Ship Mode]]=Introduction!$C$44,1,0)</f>
        <v>1</v>
      </c>
      <c r="O852" s="51">
        <f>IF(Table2[[#This Row],[Customer Segment]]=Introduction!$D$45,1,0)</f>
        <v>1</v>
      </c>
      <c r="P852" s="51">
        <f>IF(Table2[[#This Row],[Customer Segment]]=Introduction!$D$42,1,0)</f>
        <v>0</v>
      </c>
      <c r="Q852" s="51">
        <f>IF(Table2[[#This Row],[Customer Segment]]=Introduction!$D$44,1,0)</f>
        <v>0</v>
      </c>
      <c r="R852" s="44">
        <v>429.33</v>
      </c>
      <c r="S8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649.152667052222</v>
      </c>
    </row>
    <row r="853" spans="1:19" customFormat="1" x14ac:dyDescent="0.2">
      <c r="A853" s="1" t="s">
        <v>1</v>
      </c>
      <c r="B853" s="1" t="s">
        <v>14</v>
      </c>
      <c r="C853" s="1" t="s">
        <v>3</v>
      </c>
      <c r="D853" s="49">
        <v>0.05</v>
      </c>
      <c r="E853" s="49">
        <v>14.56</v>
      </c>
      <c r="F853" s="49">
        <v>3.5</v>
      </c>
      <c r="G853" s="49">
        <v>0.57999999999999996</v>
      </c>
      <c r="H853" s="49">
        <v>-8.5299999999999994</v>
      </c>
      <c r="I853" s="52">
        <f>IF(Table2[[#This Row],[Order Priority]]=Introduction!$B$42,1,0)</f>
        <v>1</v>
      </c>
      <c r="J853" s="52">
        <f>IF(Table2[[#This Row],[Order Priority]]=Introduction!$B$43,1,0)</f>
        <v>0</v>
      </c>
      <c r="K853" s="52">
        <f>IF(Table2[[#This Row],[Order Priority]]=Introduction!$B$44,1,0)</f>
        <v>0</v>
      </c>
      <c r="L853" s="52">
        <f>IF(Table2[[#This Row],[Order Priority]]=Introduction!$B$45,1,0)</f>
        <v>0</v>
      </c>
      <c r="M853" s="52">
        <f>IF(Table2[[#This Row],[Ship Mode]]=Introduction!$C$42,1,0)</f>
        <v>0</v>
      </c>
      <c r="N853" s="51">
        <f>IF(Table2[[#This Row],[Ship Mode]]=Introduction!$C$44,1,0)</f>
        <v>1</v>
      </c>
      <c r="O853" s="51">
        <f>IF(Table2[[#This Row],[Customer Segment]]=Introduction!$D$45,1,0)</f>
        <v>1</v>
      </c>
      <c r="P853" s="51">
        <f>IF(Table2[[#This Row],[Customer Segment]]=Introduction!$D$42,1,0)</f>
        <v>0</v>
      </c>
      <c r="Q853" s="51">
        <f>IF(Table2[[#This Row],[Customer Segment]]=Introduction!$D$44,1,0)</f>
        <v>0</v>
      </c>
      <c r="R853" s="41">
        <v>44.66</v>
      </c>
      <c r="S8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500.61135529277863</v>
      </c>
    </row>
    <row r="854" spans="1:19" customFormat="1" x14ac:dyDescent="0.2">
      <c r="A854" s="1" t="s">
        <v>1</v>
      </c>
      <c r="B854" s="1" t="s">
        <v>14</v>
      </c>
      <c r="C854" s="1" t="s">
        <v>3</v>
      </c>
      <c r="D854" s="47">
        <v>0</v>
      </c>
      <c r="E854" s="47">
        <v>299.99</v>
      </c>
      <c r="F854" s="47">
        <v>11.64</v>
      </c>
      <c r="G854" s="47">
        <v>0.5</v>
      </c>
      <c r="H854" s="47">
        <v>285.95</v>
      </c>
      <c r="I854" s="52">
        <f>IF(Table2[[#This Row],[Order Priority]]=Introduction!$B$42,1,0)</f>
        <v>1</v>
      </c>
      <c r="J854" s="52">
        <f>IF(Table2[[#This Row],[Order Priority]]=Introduction!$B$43,1,0)</f>
        <v>0</v>
      </c>
      <c r="K854" s="52">
        <f>IF(Table2[[#This Row],[Order Priority]]=Introduction!$B$44,1,0)</f>
        <v>0</v>
      </c>
      <c r="L854" s="52">
        <f>IF(Table2[[#This Row],[Order Priority]]=Introduction!$B$45,1,0)</f>
        <v>0</v>
      </c>
      <c r="M854" s="52">
        <f>IF(Table2[[#This Row],[Ship Mode]]=Introduction!$C$42,1,0)</f>
        <v>0</v>
      </c>
      <c r="N854" s="51">
        <f>IF(Table2[[#This Row],[Ship Mode]]=Introduction!$C$44,1,0)</f>
        <v>1</v>
      </c>
      <c r="O854" s="51">
        <f>IF(Table2[[#This Row],[Customer Segment]]=Introduction!$D$45,1,0)</f>
        <v>1</v>
      </c>
      <c r="P854" s="51">
        <f>IF(Table2[[#This Row],[Customer Segment]]=Introduction!$D$42,1,0)</f>
        <v>0</v>
      </c>
      <c r="Q854" s="51">
        <f>IF(Table2[[#This Row],[Customer Segment]]=Introduction!$D$44,1,0)</f>
        <v>0</v>
      </c>
      <c r="R854" s="44">
        <v>1619.95</v>
      </c>
      <c r="S8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1888.0002664253136</v>
      </c>
    </row>
    <row r="855" spans="1:19" customFormat="1" x14ac:dyDescent="0.2">
      <c r="A855" s="1" t="s">
        <v>13</v>
      </c>
      <c r="B855" s="1" t="s">
        <v>14</v>
      </c>
      <c r="C855" s="1" t="s">
        <v>47</v>
      </c>
      <c r="D855" s="49">
        <v>0.1</v>
      </c>
      <c r="E855" s="49">
        <v>24.92</v>
      </c>
      <c r="F855" s="49">
        <v>12.98</v>
      </c>
      <c r="G855" s="49">
        <v>0.39</v>
      </c>
      <c r="H855" s="49">
        <v>-45.816000000000003</v>
      </c>
      <c r="I855" s="52">
        <f>IF(Table2[[#This Row],[Order Priority]]=Introduction!$B$42,1,0)</f>
        <v>0</v>
      </c>
      <c r="J855" s="52">
        <f>IF(Table2[[#This Row],[Order Priority]]=Introduction!$B$43,1,0)</f>
        <v>1</v>
      </c>
      <c r="K855" s="52">
        <f>IF(Table2[[#This Row],[Order Priority]]=Introduction!$B$44,1,0)</f>
        <v>0</v>
      </c>
      <c r="L855" s="52">
        <f>IF(Table2[[#This Row],[Order Priority]]=Introduction!$B$45,1,0)</f>
        <v>0</v>
      </c>
      <c r="M855" s="52">
        <f>IF(Table2[[#This Row],[Ship Mode]]=Introduction!$C$42,1,0)</f>
        <v>0</v>
      </c>
      <c r="N855" s="51">
        <f>IF(Table2[[#This Row],[Ship Mode]]=Introduction!$C$44,1,0)</f>
        <v>1</v>
      </c>
      <c r="O855" s="51">
        <f>IF(Table2[[#This Row],[Customer Segment]]=Introduction!$D$45,1,0)</f>
        <v>0</v>
      </c>
      <c r="P855" s="51">
        <f>IF(Table2[[#This Row],[Customer Segment]]=Introduction!$D$42,1,0)</f>
        <v>0</v>
      </c>
      <c r="Q855" s="51">
        <f>IF(Table2[[#This Row],[Customer Segment]]=Introduction!$D$44,1,0)</f>
        <v>1</v>
      </c>
      <c r="R855" s="41">
        <v>70.819999999999993</v>
      </c>
      <c r="S8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312.91937234212708</v>
      </c>
    </row>
    <row r="856" spans="1:19" customFormat="1" x14ac:dyDescent="0.2">
      <c r="A856" s="1" t="s">
        <v>13</v>
      </c>
      <c r="B856" s="1" t="s">
        <v>63</v>
      </c>
      <c r="C856" s="1" t="s">
        <v>47</v>
      </c>
      <c r="D856" s="47">
        <v>0</v>
      </c>
      <c r="E856" s="47">
        <v>12.28</v>
      </c>
      <c r="F856" s="47">
        <v>6.35</v>
      </c>
      <c r="G856" s="47">
        <v>0.38</v>
      </c>
      <c r="H856" s="47">
        <v>30.63</v>
      </c>
      <c r="I856" s="52">
        <f>IF(Table2[[#This Row],[Order Priority]]=Introduction!$B$42,1,0)</f>
        <v>0</v>
      </c>
      <c r="J856" s="52">
        <f>IF(Table2[[#This Row],[Order Priority]]=Introduction!$B$43,1,0)</f>
        <v>1</v>
      </c>
      <c r="K856" s="52">
        <f>IF(Table2[[#This Row],[Order Priority]]=Introduction!$B$44,1,0)</f>
        <v>0</v>
      </c>
      <c r="L856" s="52">
        <f>IF(Table2[[#This Row],[Order Priority]]=Introduction!$B$45,1,0)</f>
        <v>0</v>
      </c>
      <c r="M856" s="52">
        <f>IF(Table2[[#This Row],[Ship Mode]]=Introduction!$C$42,1,0)</f>
        <v>0</v>
      </c>
      <c r="N856" s="51">
        <f>IF(Table2[[#This Row],[Ship Mode]]=Introduction!$C$44,1,0)</f>
        <v>0</v>
      </c>
      <c r="O856" s="51">
        <f>IF(Table2[[#This Row],[Customer Segment]]=Introduction!$D$45,1,0)</f>
        <v>0</v>
      </c>
      <c r="P856" s="51">
        <f>IF(Table2[[#This Row],[Customer Segment]]=Introduction!$D$42,1,0)</f>
        <v>0</v>
      </c>
      <c r="Q856" s="51">
        <f>IF(Table2[[#This Row],[Customer Segment]]=Introduction!$D$44,1,0)</f>
        <v>1</v>
      </c>
      <c r="R856" s="44">
        <v>90.44</v>
      </c>
      <c r="S8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143.90601159396965</v>
      </c>
    </row>
    <row r="857" spans="1:19" customFormat="1" x14ac:dyDescent="0.2">
      <c r="A857" s="1" t="s">
        <v>13</v>
      </c>
      <c r="B857" s="1" t="s">
        <v>63</v>
      </c>
      <c r="C857" s="1" t="s">
        <v>70</v>
      </c>
      <c r="D857" s="49">
        <v>0.03</v>
      </c>
      <c r="E857" s="49">
        <v>40.97</v>
      </c>
      <c r="F857" s="49">
        <v>8.99</v>
      </c>
      <c r="G857" s="49">
        <v>0.59</v>
      </c>
      <c r="H857" s="49">
        <v>-177.05799999999999</v>
      </c>
      <c r="I857" s="52">
        <f>IF(Table2[[#This Row],[Order Priority]]=Introduction!$B$42,1,0)</f>
        <v>0</v>
      </c>
      <c r="J857" s="52">
        <f>IF(Table2[[#This Row],[Order Priority]]=Introduction!$B$43,1,0)</f>
        <v>1</v>
      </c>
      <c r="K857" s="52">
        <f>IF(Table2[[#This Row],[Order Priority]]=Introduction!$B$44,1,0)</f>
        <v>0</v>
      </c>
      <c r="L857" s="52">
        <f>IF(Table2[[#This Row],[Order Priority]]=Introduction!$B$45,1,0)</f>
        <v>0</v>
      </c>
      <c r="M857" s="52">
        <f>IF(Table2[[#This Row],[Ship Mode]]=Introduction!$C$42,1,0)</f>
        <v>0</v>
      </c>
      <c r="N857" s="51">
        <f>IF(Table2[[#This Row],[Ship Mode]]=Introduction!$C$44,1,0)</f>
        <v>0</v>
      </c>
      <c r="O857" s="51">
        <f>IF(Table2[[#This Row],[Customer Segment]]=Introduction!$D$45,1,0)</f>
        <v>0</v>
      </c>
      <c r="P857" s="51">
        <f>IF(Table2[[#This Row],[Customer Segment]]=Introduction!$D$42,1,0)</f>
        <v>0</v>
      </c>
      <c r="Q857" s="51">
        <f>IF(Table2[[#This Row],[Customer Segment]]=Introduction!$D$44,1,0)</f>
        <v>0</v>
      </c>
      <c r="R857" s="41">
        <v>207.22</v>
      </c>
      <c r="S8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218.37116351201425</v>
      </c>
    </row>
    <row r="858" spans="1:19" customFormat="1" x14ac:dyDescent="0.2">
      <c r="A858" s="1" t="s">
        <v>13</v>
      </c>
      <c r="B858" s="1" t="s">
        <v>14</v>
      </c>
      <c r="C858" s="1" t="s">
        <v>70</v>
      </c>
      <c r="D858" s="47">
        <v>0</v>
      </c>
      <c r="E858" s="47">
        <v>21.98</v>
      </c>
      <c r="F858" s="47">
        <v>2.87</v>
      </c>
      <c r="G858" s="47">
        <v>0.55000000000000004</v>
      </c>
      <c r="H858" s="47">
        <v>21.096</v>
      </c>
      <c r="I858" s="52">
        <f>IF(Table2[[#This Row],[Order Priority]]=Introduction!$B$42,1,0)</f>
        <v>0</v>
      </c>
      <c r="J858" s="52">
        <f>IF(Table2[[#This Row],[Order Priority]]=Introduction!$B$43,1,0)</f>
        <v>1</v>
      </c>
      <c r="K858" s="52">
        <f>IF(Table2[[#This Row],[Order Priority]]=Introduction!$B$44,1,0)</f>
        <v>0</v>
      </c>
      <c r="L858" s="52">
        <f>IF(Table2[[#This Row],[Order Priority]]=Introduction!$B$45,1,0)</f>
        <v>0</v>
      </c>
      <c r="M858" s="52">
        <f>IF(Table2[[#This Row],[Ship Mode]]=Introduction!$C$42,1,0)</f>
        <v>0</v>
      </c>
      <c r="N858" s="51">
        <f>IF(Table2[[#This Row],[Ship Mode]]=Introduction!$C$44,1,0)</f>
        <v>1</v>
      </c>
      <c r="O858" s="51">
        <f>IF(Table2[[#This Row],[Customer Segment]]=Introduction!$D$45,1,0)</f>
        <v>0</v>
      </c>
      <c r="P858" s="51">
        <f>IF(Table2[[#This Row],[Customer Segment]]=Introduction!$D$42,1,0)</f>
        <v>0</v>
      </c>
      <c r="Q858" s="51">
        <f>IF(Table2[[#This Row],[Customer Segment]]=Introduction!$D$44,1,0)</f>
        <v>0</v>
      </c>
      <c r="R858" s="44">
        <v>360.03</v>
      </c>
      <c r="S8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261.42785844918933</v>
      </c>
    </row>
    <row r="859" spans="1:19" customFormat="1" x14ac:dyDescent="0.2">
      <c r="A859" s="1" t="s">
        <v>13</v>
      </c>
      <c r="B859" s="1" t="s">
        <v>14</v>
      </c>
      <c r="C859" s="1" t="s">
        <v>15</v>
      </c>
      <c r="D859" s="49">
        <v>7.0000000000000007E-2</v>
      </c>
      <c r="E859" s="49">
        <v>28.99</v>
      </c>
      <c r="F859" s="49">
        <v>8.59</v>
      </c>
      <c r="G859" s="49">
        <v>0.56000000000000005</v>
      </c>
      <c r="H859" s="49">
        <v>-16.063739999999999</v>
      </c>
      <c r="I859" s="52">
        <f>IF(Table2[[#This Row],[Order Priority]]=Introduction!$B$42,1,0)</f>
        <v>0</v>
      </c>
      <c r="J859" s="52">
        <f>IF(Table2[[#This Row],[Order Priority]]=Introduction!$B$43,1,0)</f>
        <v>1</v>
      </c>
      <c r="K859" s="52">
        <f>IF(Table2[[#This Row],[Order Priority]]=Introduction!$B$44,1,0)</f>
        <v>0</v>
      </c>
      <c r="L859" s="52">
        <f>IF(Table2[[#This Row],[Order Priority]]=Introduction!$B$45,1,0)</f>
        <v>0</v>
      </c>
      <c r="M859" s="52">
        <f>IF(Table2[[#This Row],[Ship Mode]]=Introduction!$C$42,1,0)</f>
        <v>0</v>
      </c>
      <c r="N859" s="51">
        <f>IF(Table2[[#This Row],[Ship Mode]]=Introduction!$C$44,1,0)</f>
        <v>1</v>
      </c>
      <c r="O859" s="51">
        <f>IF(Table2[[#This Row],[Customer Segment]]=Introduction!$D$45,1,0)</f>
        <v>0</v>
      </c>
      <c r="P859" s="51">
        <f>IF(Table2[[#This Row],[Customer Segment]]=Introduction!$D$42,1,0)</f>
        <v>1</v>
      </c>
      <c r="Q859" s="51">
        <f>IF(Table2[[#This Row],[Customer Segment]]=Introduction!$D$44,1,0)</f>
        <v>0</v>
      </c>
      <c r="R859" s="41">
        <v>936.8</v>
      </c>
      <c r="S8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336.55331816048368</v>
      </c>
    </row>
    <row r="860" spans="1:19" customFormat="1" x14ac:dyDescent="0.2">
      <c r="A860" s="1" t="s">
        <v>13</v>
      </c>
      <c r="B860" s="1" t="s">
        <v>14</v>
      </c>
      <c r="C860" s="1" t="s">
        <v>15</v>
      </c>
      <c r="D860" s="47">
        <v>7.0000000000000007E-2</v>
      </c>
      <c r="E860" s="47">
        <v>28.99</v>
      </c>
      <c r="F860" s="47">
        <v>8.59</v>
      </c>
      <c r="G860" s="47">
        <v>0.56000000000000005</v>
      </c>
      <c r="H860" s="47">
        <v>-12.077999999999999</v>
      </c>
      <c r="I860" s="52">
        <f>IF(Table2[[#This Row],[Order Priority]]=Introduction!$B$42,1,0)</f>
        <v>0</v>
      </c>
      <c r="J860" s="52">
        <f>IF(Table2[[#This Row],[Order Priority]]=Introduction!$B$43,1,0)</f>
        <v>1</v>
      </c>
      <c r="K860" s="52">
        <f>IF(Table2[[#This Row],[Order Priority]]=Introduction!$B$44,1,0)</f>
        <v>0</v>
      </c>
      <c r="L860" s="52">
        <f>IF(Table2[[#This Row],[Order Priority]]=Introduction!$B$45,1,0)</f>
        <v>0</v>
      </c>
      <c r="M860" s="52">
        <f>IF(Table2[[#This Row],[Ship Mode]]=Introduction!$C$42,1,0)</f>
        <v>0</v>
      </c>
      <c r="N860" s="51">
        <f>IF(Table2[[#This Row],[Ship Mode]]=Introduction!$C$44,1,0)</f>
        <v>1</v>
      </c>
      <c r="O860" s="51">
        <f>IF(Table2[[#This Row],[Customer Segment]]=Introduction!$D$45,1,0)</f>
        <v>0</v>
      </c>
      <c r="P860" s="51">
        <f>IF(Table2[[#This Row],[Customer Segment]]=Introduction!$D$42,1,0)</f>
        <v>1</v>
      </c>
      <c r="Q860" s="51">
        <f>IF(Table2[[#This Row],[Customer Segment]]=Introduction!$D$44,1,0)</f>
        <v>0</v>
      </c>
      <c r="R860" s="44">
        <v>240.21</v>
      </c>
      <c r="S8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340.63481844321194</v>
      </c>
    </row>
    <row r="861" spans="1:19" customFormat="1" x14ac:dyDescent="0.2">
      <c r="A861" s="1" t="s">
        <v>13</v>
      </c>
      <c r="B861" s="1" t="s">
        <v>63</v>
      </c>
      <c r="C861" s="1" t="s">
        <v>70</v>
      </c>
      <c r="D861" s="49">
        <v>0.04</v>
      </c>
      <c r="E861" s="49">
        <v>39.479999999999997</v>
      </c>
      <c r="F861" s="49">
        <v>1.99</v>
      </c>
      <c r="G861" s="49">
        <v>0.54</v>
      </c>
      <c r="H861" s="49">
        <v>-1535.4864</v>
      </c>
      <c r="I861" s="52">
        <f>IF(Table2[[#This Row],[Order Priority]]=Introduction!$B$42,1,0)</f>
        <v>0</v>
      </c>
      <c r="J861" s="52">
        <f>IF(Table2[[#This Row],[Order Priority]]=Introduction!$B$43,1,0)</f>
        <v>1</v>
      </c>
      <c r="K861" s="52">
        <f>IF(Table2[[#This Row],[Order Priority]]=Introduction!$B$44,1,0)</f>
        <v>0</v>
      </c>
      <c r="L861" s="52">
        <f>IF(Table2[[#This Row],[Order Priority]]=Introduction!$B$45,1,0)</f>
        <v>0</v>
      </c>
      <c r="M861" s="52">
        <f>IF(Table2[[#This Row],[Ship Mode]]=Introduction!$C$42,1,0)</f>
        <v>0</v>
      </c>
      <c r="N861" s="51">
        <f>IF(Table2[[#This Row],[Ship Mode]]=Introduction!$C$44,1,0)</f>
        <v>0</v>
      </c>
      <c r="O861" s="51">
        <f>IF(Table2[[#This Row],[Customer Segment]]=Introduction!$D$45,1,0)</f>
        <v>0</v>
      </c>
      <c r="P861" s="51">
        <f>IF(Table2[[#This Row],[Customer Segment]]=Introduction!$D$42,1,0)</f>
        <v>0</v>
      </c>
      <c r="Q861" s="51">
        <f>IF(Table2[[#This Row],[Customer Segment]]=Introduction!$D$44,1,0)</f>
        <v>0</v>
      </c>
      <c r="R861" s="41">
        <v>332.16</v>
      </c>
      <c r="S8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-1419.0058895951997</v>
      </c>
    </row>
    <row r="862" spans="1:19" customFormat="1" x14ac:dyDescent="0.2">
      <c r="A862" s="1" t="s">
        <v>13</v>
      </c>
      <c r="B862" s="1" t="s">
        <v>14</v>
      </c>
      <c r="C862" s="1" t="s">
        <v>70</v>
      </c>
      <c r="D862" s="47">
        <v>0</v>
      </c>
      <c r="E862" s="47">
        <v>8.1199999999999992</v>
      </c>
      <c r="F862" s="47">
        <v>2.83</v>
      </c>
      <c r="G862" s="47">
        <v>0.77</v>
      </c>
      <c r="H862" s="47">
        <v>-159.32</v>
      </c>
      <c r="I862" s="52">
        <f>IF(Table2[[#This Row],[Order Priority]]=Introduction!$B$42,1,0)</f>
        <v>0</v>
      </c>
      <c r="J862" s="52">
        <f>IF(Table2[[#This Row],[Order Priority]]=Introduction!$B$43,1,0)</f>
        <v>1</v>
      </c>
      <c r="K862" s="52">
        <f>IF(Table2[[#This Row],[Order Priority]]=Introduction!$B$44,1,0)</f>
        <v>0</v>
      </c>
      <c r="L862" s="52">
        <f>IF(Table2[[#This Row],[Order Priority]]=Introduction!$B$45,1,0)</f>
        <v>0</v>
      </c>
      <c r="M862" s="52">
        <f>IF(Table2[[#This Row],[Ship Mode]]=Introduction!$C$42,1,0)</f>
        <v>0</v>
      </c>
      <c r="N862" s="51">
        <f>IF(Table2[[#This Row],[Ship Mode]]=Introduction!$C$44,1,0)</f>
        <v>1</v>
      </c>
      <c r="O862" s="51">
        <f>IF(Table2[[#This Row],[Customer Segment]]=Introduction!$D$45,1,0)</f>
        <v>0</v>
      </c>
      <c r="P862" s="51">
        <f>IF(Table2[[#This Row],[Customer Segment]]=Introduction!$D$42,1,0)</f>
        <v>0</v>
      </c>
      <c r="Q862" s="51">
        <f>IF(Table2[[#This Row],[Customer Segment]]=Introduction!$D$44,1,0)</f>
        <v>0</v>
      </c>
      <c r="R862" s="44">
        <v>147.62</v>
      </c>
      <c r="S8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215.00629623687863</v>
      </c>
    </row>
    <row r="863" spans="1:19" customFormat="1" x14ac:dyDescent="0.2">
      <c r="A863" s="1" t="s">
        <v>46</v>
      </c>
      <c r="B863" s="1" t="s">
        <v>63</v>
      </c>
      <c r="C863" s="1" t="s">
        <v>47</v>
      </c>
      <c r="D863" s="49">
        <v>0.06</v>
      </c>
      <c r="E863" s="49">
        <v>6.48</v>
      </c>
      <c r="F863" s="49">
        <v>5.14</v>
      </c>
      <c r="G863" s="49">
        <v>0.37</v>
      </c>
      <c r="H863" s="49">
        <v>-28.45</v>
      </c>
      <c r="I863" s="52">
        <f>IF(Table2[[#This Row],[Order Priority]]=Introduction!$B$42,1,0)</f>
        <v>0</v>
      </c>
      <c r="J863" s="52">
        <f>IF(Table2[[#This Row],[Order Priority]]=Introduction!$B$43,1,0)</f>
        <v>0</v>
      </c>
      <c r="K863" s="52">
        <f>IF(Table2[[#This Row],[Order Priority]]=Introduction!$B$44,1,0)</f>
        <v>0</v>
      </c>
      <c r="L863" s="52">
        <f>IF(Table2[[#This Row],[Order Priority]]=Introduction!$B$45,1,0)</f>
        <v>0</v>
      </c>
      <c r="M863" s="52">
        <f>IF(Table2[[#This Row],[Ship Mode]]=Introduction!$C$42,1,0)</f>
        <v>0</v>
      </c>
      <c r="N863" s="51">
        <f>IF(Table2[[#This Row],[Ship Mode]]=Introduction!$C$44,1,0)</f>
        <v>0</v>
      </c>
      <c r="O863" s="51">
        <f>IF(Table2[[#This Row],[Customer Segment]]=Introduction!$D$45,1,0)</f>
        <v>0</v>
      </c>
      <c r="P863" s="51">
        <f>IF(Table2[[#This Row],[Customer Segment]]=Introduction!$D$42,1,0)</f>
        <v>0</v>
      </c>
      <c r="Q863" s="51">
        <f>IF(Table2[[#This Row],[Customer Segment]]=Introduction!$D$44,1,0)</f>
        <v>1</v>
      </c>
      <c r="R863" s="41">
        <v>68.34</v>
      </c>
      <c r="S8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187.34604597880067</v>
      </c>
    </row>
    <row r="864" spans="1:19" customFormat="1" x14ac:dyDescent="0.2">
      <c r="A864" s="1" t="s">
        <v>46</v>
      </c>
      <c r="B864" s="1" t="s">
        <v>14</v>
      </c>
      <c r="C864" s="1" t="s">
        <v>47</v>
      </c>
      <c r="D864" s="47">
        <v>0.02</v>
      </c>
      <c r="E864" s="47">
        <v>30.73</v>
      </c>
      <c r="F864" s="47">
        <v>4</v>
      </c>
      <c r="G864" s="47">
        <v>0.75</v>
      </c>
      <c r="H864" s="47">
        <v>72.78</v>
      </c>
      <c r="I864" s="52">
        <f>IF(Table2[[#This Row],[Order Priority]]=Introduction!$B$42,1,0)</f>
        <v>0</v>
      </c>
      <c r="J864" s="52">
        <f>IF(Table2[[#This Row],[Order Priority]]=Introduction!$B$43,1,0)</f>
        <v>0</v>
      </c>
      <c r="K864" s="52">
        <f>IF(Table2[[#This Row],[Order Priority]]=Introduction!$B$44,1,0)</f>
        <v>0</v>
      </c>
      <c r="L864" s="52">
        <f>IF(Table2[[#This Row],[Order Priority]]=Introduction!$B$45,1,0)</f>
        <v>0</v>
      </c>
      <c r="M864" s="52">
        <f>IF(Table2[[#This Row],[Ship Mode]]=Introduction!$C$42,1,0)</f>
        <v>0</v>
      </c>
      <c r="N864" s="51">
        <f>IF(Table2[[#This Row],[Ship Mode]]=Introduction!$C$44,1,0)</f>
        <v>1</v>
      </c>
      <c r="O864" s="51">
        <f>IF(Table2[[#This Row],[Customer Segment]]=Introduction!$D$45,1,0)</f>
        <v>0</v>
      </c>
      <c r="P864" s="51">
        <f>IF(Table2[[#This Row],[Customer Segment]]=Introduction!$D$42,1,0)</f>
        <v>0</v>
      </c>
      <c r="Q864" s="51">
        <f>IF(Table2[[#This Row],[Customer Segment]]=Introduction!$D$44,1,0)</f>
        <v>1</v>
      </c>
      <c r="R864" s="44">
        <v>522.22</v>
      </c>
      <c r="S8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759.97813523389209</v>
      </c>
    </row>
    <row r="865" spans="1:19" customFormat="1" x14ac:dyDescent="0.2">
      <c r="A865" s="1" t="s">
        <v>46</v>
      </c>
      <c r="B865" s="1" t="s">
        <v>14</v>
      </c>
      <c r="C865" s="1" t="s">
        <v>15</v>
      </c>
      <c r="D865" s="49">
        <v>0.05</v>
      </c>
      <c r="E865" s="49">
        <v>4.9800000000000004</v>
      </c>
      <c r="F865" s="49">
        <v>0.49</v>
      </c>
      <c r="G865" s="49">
        <v>0.39</v>
      </c>
      <c r="H865" s="49">
        <v>3.84</v>
      </c>
      <c r="I865" s="52">
        <f>IF(Table2[[#This Row],[Order Priority]]=Introduction!$B$42,1,0)</f>
        <v>0</v>
      </c>
      <c r="J865" s="52">
        <f>IF(Table2[[#This Row],[Order Priority]]=Introduction!$B$43,1,0)</f>
        <v>0</v>
      </c>
      <c r="K865" s="52">
        <f>IF(Table2[[#This Row],[Order Priority]]=Introduction!$B$44,1,0)</f>
        <v>0</v>
      </c>
      <c r="L865" s="52">
        <f>IF(Table2[[#This Row],[Order Priority]]=Introduction!$B$45,1,0)</f>
        <v>0</v>
      </c>
      <c r="M865" s="52">
        <f>IF(Table2[[#This Row],[Ship Mode]]=Introduction!$C$42,1,0)</f>
        <v>0</v>
      </c>
      <c r="N865" s="51">
        <f>IF(Table2[[#This Row],[Ship Mode]]=Introduction!$C$44,1,0)</f>
        <v>1</v>
      </c>
      <c r="O865" s="51">
        <f>IF(Table2[[#This Row],[Customer Segment]]=Introduction!$D$45,1,0)</f>
        <v>0</v>
      </c>
      <c r="P865" s="51">
        <f>IF(Table2[[#This Row],[Customer Segment]]=Introduction!$D$42,1,0)</f>
        <v>1</v>
      </c>
      <c r="Q865" s="51">
        <f>IF(Table2[[#This Row],[Customer Segment]]=Introduction!$D$44,1,0)</f>
        <v>0</v>
      </c>
      <c r="R865" s="41">
        <v>14.2</v>
      </c>
      <c r="S8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133.26221304117217</v>
      </c>
    </row>
    <row r="866" spans="1:19" customFormat="1" x14ac:dyDescent="0.2">
      <c r="A866" s="1" t="s">
        <v>1</v>
      </c>
      <c r="B866" s="1" t="s">
        <v>14</v>
      </c>
      <c r="C866" s="1" t="s">
        <v>47</v>
      </c>
      <c r="D866" s="47">
        <v>0.04</v>
      </c>
      <c r="E866" s="47">
        <v>3.08</v>
      </c>
      <c r="F866" s="47">
        <v>0.99</v>
      </c>
      <c r="G866" s="47">
        <v>0.37</v>
      </c>
      <c r="H866" s="47">
        <v>13.8</v>
      </c>
      <c r="I866" s="52">
        <f>IF(Table2[[#This Row],[Order Priority]]=Introduction!$B$42,1,0)</f>
        <v>1</v>
      </c>
      <c r="J866" s="52">
        <f>IF(Table2[[#This Row],[Order Priority]]=Introduction!$B$43,1,0)</f>
        <v>0</v>
      </c>
      <c r="K866" s="52">
        <f>IF(Table2[[#This Row],[Order Priority]]=Introduction!$B$44,1,0)</f>
        <v>0</v>
      </c>
      <c r="L866" s="52">
        <f>IF(Table2[[#This Row],[Order Priority]]=Introduction!$B$45,1,0)</f>
        <v>0</v>
      </c>
      <c r="M866" s="52">
        <f>IF(Table2[[#This Row],[Ship Mode]]=Introduction!$C$42,1,0)</f>
        <v>0</v>
      </c>
      <c r="N866" s="51">
        <f>IF(Table2[[#This Row],[Ship Mode]]=Introduction!$C$44,1,0)</f>
        <v>1</v>
      </c>
      <c r="O866" s="51">
        <f>IF(Table2[[#This Row],[Customer Segment]]=Introduction!$D$45,1,0)</f>
        <v>0</v>
      </c>
      <c r="P866" s="51">
        <f>IF(Table2[[#This Row],[Customer Segment]]=Introduction!$D$42,1,0)</f>
        <v>0</v>
      </c>
      <c r="Q866" s="51">
        <f>IF(Table2[[#This Row],[Customer Segment]]=Introduction!$D$44,1,0)</f>
        <v>1</v>
      </c>
      <c r="R866" s="44">
        <v>60.01</v>
      </c>
      <c r="S8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289.6697284051092</v>
      </c>
    </row>
    <row r="867" spans="1:19" customFormat="1" x14ac:dyDescent="0.2">
      <c r="A867" s="1" t="s">
        <v>1</v>
      </c>
      <c r="B867" s="1" t="s">
        <v>14</v>
      </c>
      <c r="C867" s="1" t="s">
        <v>47</v>
      </c>
      <c r="D867" s="49">
        <v>0.02</v>
      </c>
      <c r="E867" s="49">
        <v>6.48</v>
      </c>
      <c r="F867" s="49">
        <v>5.9</v>
      </c>
      <c r="G867" s="49">
        <v>0.37</v>
      </c>
      <c r="H867" s="49">
        <v>4.3920000000000003</v>
      </c>
      <c r="I867" s="52">
        <f>IF(Table2[[#This Row],[Order Priority]]=Introduction!$B$42,1,0)</f>
        <v>1</v>
      </c>
      <c r="J867" s="52">
        <f>IF(Table2[[#This Row],[Order Priority]]=Introduction!$B$43,1,0)</f>
        <v>0</v>
      </c>
      <c r="K867" s="52">
        <f>IF(Table2[[#This Row],[Order Priority]]=Introduction!$B$44,1,0)</f>
        <v>0</v>
      </c>
      <c r="L867" s="52">
        <f>IF(Table2[[#This Row],[Order Priority]]=Introduction!$B$45,1,0)</f>
        <v>0</v>
      </c>
      <c r="M867" s="52">
        <f>IF(Table2[[#This Row],[Ship Mode]]=Introduction!$C$42,1,0)</f>
        <v>0</v>
      </c>
      <c r="N867" s="51">
        <f>IF(Table2[[#This Row],[Ship Mode]]=Introduction!$C$44,1,0)</f>
        <v>1</v>
      </c>
      <c r="O867" s="51">
        <f>IF(Table2[[#This Row],[Customer Segment]]=Introduction!$D$45,1,0)</f>
        <v>0</v>
      </c>
      <c r="P867" s="51">
        <f>IF(Table2[[#This Row],[Customer Segment]]=Introduction!$D$42,1,0)</f>
        <v>0</v>
      </c>
      <c r="Q867" s="51">
        <f>IF(Table2[[#This Row],[Customer Segment]]=Introduction!$D$44,1,0)</f>
        <v>1</v>
      </c>
      <c r="R867" s="41">
        <v>90.98</v>
      </c>
      <c r="S8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439.61445394483201</v>
      </c>
    </row>
    <row r="868" spans="1:19" customFormat="1" x14ac:dyDescent="0.2">
      <c r="A868" s="1" t="s">
        <v>1</v>
      </c>
      <c r="B868" s="1" t="s">
        <v>14</v>
      </c>
      <c r="C868" s="1" t="s">
        <v>47</v>
      </c>
      <c r="D868" s="47">
        <v>0.04</v>
      </c>
      <c r="E868" s="47">
        <v>125.99</v>
      </c>
      <c r="F868" s="47">
        <v>4.2</v>
      </c>
      <c r="G868" s="47">
        <v>0.59</v>
      </c>
      <c r="H868" s="47">
        <v>-236.25</v>
      </c>
      <c r="I868" s="52">
        <f>IF(Table2[[#This Row],[Order Priority]]=Introduction!$B$42,1,0)</f>
        <v>1</v>
      </c>
      <c r="J868" s="52">
        <f>IF(Table2[[#This Row],[Order Priority]]=Introduction!$B$43,1,0)</f>
        <v>0</v>
      </c>
      <c r="K868" s="52">
        <f>IF(Table2[[#This Row],[Order Priority]]=Introduction!$B$44,1,0)</f>
        <v>0</v>
      </c>
      <c r="L868" s="52">
        <f>IF(Table2[[#This Row],[Order Priority]]=Introduction!$B$45,1,0)</f>
        <v>0</v>
      </c>
      <c r="M868" s="52">
        <f>IF(Table2[[#This Row],[Ship Mode]]=Introduction!$C$42,1,0)</f>
        <v>0</v>
      </c>
      <c r="N868" s="51">
        <f>IF(Table2[[#This Row],[Ship Mode]]=Introduction!$C$44,1,0)</f>
        <v>1</v>
      </c>
      <c r="O868" s="51">
        <f>IF(Table2[[#This Row],[Customer Segment]]=Introduction!$D$45,1,0)</f>
        <v>0</v>
      </c>
      <c r="P868" s="51">
        <f>IF(Table2[[#This Row],[Customer Segment]]=Introduction!$D$42,1,0)</f>
        <v>0</v>
      </c>
      <c r="Q868" s="51">
        <f>IF(Table2[[#This Row],[Customer Segment]]=Introduction!$D$44,1,0)</f>
        <v>1</v>
      </c>
      <c r="R868" s="44">
        <v>1270.7</v>
      </c>
      <c r="S8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690.29345721621837</v>
      </c>
    </row>
    <row r="869" spans="1:19" customFormat="1" x14ac:dyDescent="0.2">
      <c r="A869" s="1" t="s">
        <v>1</v>
      </c>
      <c r="B869" s="1" t="s">
        <v>14</v>
      </c>
      <c r="C869" s="1" t="s">
        <v>47</v>
      </c>
      <c r="D869" s="49">
        <v>0.04</v>
      </c>
      <c r="E869" s="49">
        <v>3.08</v>
      </c>
      <c r="F869" s="49">
        <v>0.99</v>
      </c>
      <c r="G869" s="49">
        <v>0.37</v>
      </c>
      <c r="H869" s="49">
        <v>36.020000000000003</v>
      </c>
      <c r="I869" s="52">
        <f>IF(Table2[[#This Row],[Order Priority]]=Introduction!$B$42,1,0)</f>
        <v>1</v>
      </c>
      <c r="J869" s="52">
        <f>IF(Table2[[#This Row],[Order Priority]]=Introduction!$B$43,1,0)</f>
        <v>0</v>
      </c>
      <c r="K869" s="52">
        <f>IF(Table2[[#This Row],[Order Priority]]=Introduction!$B$44,1,0)</f>
        <v>0</v>
      </c>
      <c r="L869" s="52">
        <f>IF(Table2[[#This Row],[Order Priority]]=Introduction!$B$45,1,0)</f>
        <v>0</v>
      </c>
      <c r="M869" s="52">
        <f>IF(Table2[[#This Row],[Ship Mode]]=Introduction!$C$42,1,0)</f>
        <v>0</v>
      </c>
      <c r="N869" s="51">
        <f>IF(Table2[[#This Row],[Ship Mode]]=Introduction!$C$44,1,0)</f>
        <v>1</v>
      </c>
      <c r="O869" s="51">
        <f>IF(Table2[[#This Row],[Customer Segment]]=Introduction!$D$45,1,0)</f>
        <v>0</v>
      </c>
      <c r="P869" s="51">
        <f>IF(Table2[[#This Row],[Customer Segment]]=Introduction!$D$42,1,0)</f>
        <v>0</v>
      </c>
      <c r="Q869" s="51">
        <f>IF(Table2[[#This Row],[Customer Segment]]=Introduction!$D$44,1,0)</f>
        <v>1</v>
      </c>
      <c r="R869" s="41">
        <v>236.87</v>
      </c>
      <c r="S8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312.42357995644534</v>
      </c>
    </row>
    <row r="870" spans="1:19" customFormat="1" x14ac:dyDescent="0.2">
      <c r="A870" s="1" t="s">
        <v>1</v>
      </c>
      <c r="B870" s="1" t="s">
        <v>14</v>
      </c>
      <c r="C870" s="1" t="s">
        <v>47</v>
      </c>
      <c r="D870" s="47">
        <v>0.02</v>
      </c>
      <c r="E870" s="47">
        <v>6.48</v>
      </c>
      <c r="F870" s="47">
        <v>5.9</v>
      </c>
      <c r="G870" s="47">
        <v>0.37</v>
      </c>
      <c r="H870" s="47">
        <v>-50.64</v>
      </c>
      <c r="I870" s="52">
        <f>IF(Table2[[#This Row],[Order Priority]]=Introduction!$B$42,1,0)</f>
        <v>1</v>
      </c>
      <c r="J870" s="52">
        <f>IF(Table2[[#This Row],[Order Priority]]=Introduction!$B$43,1,0)</f>
        <v>0</v>
      </c>
      <c r="K870" s="52">
        <f>IF(Table2[[#This Row],[Order Priority]]=Introduction!$B$44,1,0)</f>
        <v>0</v>
      </c>
      <c r="L870" s="52">
        <f>IF(Table2[[#This Row],[Order Priority]]=Introduction!$B$45,1,0)</f>
        <v>0</v>
      </c>
      <c r="M870" s="52">
        <f>IF(Table2[[#This Row],[Ship Mode]]=Introduction!$C$42,1,0)</f>
        <v>0</v>
      </c>
      <c r="N870" s="51">
        <f>IF(Table2[[#This Row],[Ship Mode]]=Introduction!$C$44,1,0)</f>
        <v>1</v>
      </c>
      <c r="O870" s="51">
        <f>IF(Table2[[#This Row],[Customer Segment]]=Introduction!$D$45,1,0)</f>
        <v>0</v>
      </c>
      <c r="P870" s="51">
        <f>IF(Table2[[#This Row],[Customer Segment]]=Introduction!$D$42,1,0)</f>
        <v>0</v>
      </c>
      <c r="Q870" s="51">
        <f>IF(Table2[[#This Row],[Customer Segment]]=Introduction!$D$44,1,0)</f>
        <v>1</v>
      </c>
      <c r="R870" s="44">
        <v>370.91</v>
      </c>
      <c r="S8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383.26027039068572</v>
      </c>
    </row>
    <row r="871" spans="1:19" customFormat="1" x14ac:dyDescent="0.2">
      <c r="A871" s="1" t="s">
        <v>1</v>
      </c>
      <c r="B871" s="1" t="s">
        <v>14</v>
      </c>
      <c r="C871" s="1" t="s">
        <v>47</v>
      </c>
      <c r="D871" s="49">
        <v>0.04</v>
      </c>
      <c r="E871" s="49">
        <v>125.99</v>
      </c>
      <c r="F871" s="49">
        <v>4.2</v>
      </c>
      <c r="G871" s="49">
        <v>0.59</v>
      </c>
      <c r="H871" s="49">
        <v>510.48899999999998</v>
      </c>
      <c r="I871" s="52">
        <f>IF(Table2[[#This Row],[Order Priority]]=Introduction!$B$42,1,0)</f>
        <v>1</v>
      </c>
      <c r="J871" s="52">
        <f>IF(Table2[[#This Row],[Order Priority]]=Introduction!$B$43,1,0)</f>
        <v>0</v>
      </c>
      <c r="K871" s="52">
        <f>IF(Table2[[#This Row],[Order Priority]]=Introduction!$B$44,1,0)</f>
        <v>0</v>
      </c>
      <c r="L871" s="52">
        <f>IF(Table2[[#This Row],[Order Priority]]=Introduction!$B$45,1,0)</f>
        <v>0</v>
      </c>
      <c r="M871" s="52">
        <f>IF(Table2[[#This Row],[Ship Mode]]=Introduction!$C$42,1,0)</f>
        <v>0</v>
      </c>
      <c r="N871" s="51">
        <f>IF(Table2[[#This Row],[Ship Mode]]=Introduction!$C$44,1,0)</f>
        <v>1</v>
      </c>
      <c r="O871" s="51">
        <f>IF(Table2[[#This Row],[Customer Segment]]=Introduction!$D$45,1,0)</f>
        <v>0</v>
      </c>
      <c r="P871" s="51">
        <f>IF(Table2[[#This Row],[Customer Segment]]=Introduction!$D$42,1,0)</f>
        <v>0</v>
      </c>
      <c r="Q871" s="51">
        <f>IF(Table2[[#This Row],[Customer Segment]]=Introduction!$D$44,1,0)</f>
        <v>1</v>
      </c>
      <c r="R871" s="41">
        <v>4976.92</v>
      </c>
      <c r="S8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1454.9734011223027</v>
      </c>
    </row>
    <row r="872" spans="1:19" customFormat="1" x14ac:dyDescent="0.2">
      <c r="A872" s="1" t="s">
        <v>23</v>
      </c>
      <c r="B872" s="1" t="s">
        <v>2</v>
      </c>
      <c r="C872" s="1" t="s">
        <v>15</v>
      </c>
      <c r="D872" s="47">
        <v>0.06</v>
      </c>
      <c r="E872" s="47">
        <v>160.97999999999999</v>
      </c>
      <c r="F872" s="47">
        <v>35.020000000000003</v>
      </c>
      <c r="G872" s="47">
        <v>0.72</v>
      </c>
      <c r="H872" s="47">
        <v>-229.68</v>
      </c>
      <c r="I872" s="52">
        <f>IF(Table2[[#This Row],[Order Priority]]=Introduction!$B$42,1,0)</f>
        <v>0</v>
      </c>
      <c r="J872" s="52">
        <f>IF(Table2[[#This Row],[Order Priority]]=Introduction!$B$43,1,0)</f>
        <v>0</v>
      </c>
      <c r="K872" s="52">
        <f>IF(Table2[[#This Row],[Order Priority]]=Introduction!$B$44,1,0)</f>
        <v>1</v>
      </c>
      <c r="L872" s="52">
        <f>IF(Table2[[#This Row],[Order Priority]]=Introduction!$B$45,1,0)</f>
        <v>0</v>
      </c>
      <c r="M872" s="52">
        <f>IF(Table2[[#This Row],[Ship Mode]]=Introduction!$C$42,1,0)</f>
        <v>1</v>
      </c>
      <c r="N872" s="51">
        <f>IF(Table2[[#This Row],[Ship Mode]]=Introduction!$C$44,1,0)</f>
        <v>0</v>
      </c>
      <c r="O872" s="51">
        <f>IF(Table2[[#This Row],[Customer Segment]]=Introduction!$D$45,1,0)</f>
        <v>0</v>
      </c>
      <c r="P872" s="51">
        <f>IF(Table2[[#This Row],[Customer Segment]]=Introduction!$D$42,1,0)</f>
        <v>1</v>
      </c>
      <c r="Q872" s="51">
        <f>IF(Table2[[#This Row],[Customer Segment]]=Introduction!$D$44,1,0)</f>
        <v>0</v>
      </c>
      <c r="R872" s="44">
        <v>1232.01</v>
      </c>
      <c r="S8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3" spans="1:19" customFormat="1" x14ac:dyDescent="0.2">
      <c r="A873" s="1" t="s">
        <v>23</v>
      </c>
      <c r="B873" s="1" t="s">
        <v>2</v>
      </c>
      <c r="C873" s="1" t="s">
        <v>15</v>
      </c>
      <c r="D873" s="49">
        <v>0.06</v>
      </c>
      <c r="E873" s="49">
        <v>160.97999999999999</v>
      </c>
      <c r="F873" s="49">
        <v>35.020000000000003</v>
      </c>
      <c r="G873" s="49">
        <v>0.72</v>
      </c>
      <c r="H873" s="49">
        <v>-229.68</v>
      </c>
      <c r="I873" s="52">
        <f>IF(Table2[[#This Row],[Order Priority]]=Introduction!$B$42,1,0)</f>
        <v>0</v>
      </c>
      <c r="J873" s="52">
        <f>IF(Table2[[#This Row],[Order Priority]]=Introduction!$B$43,1,0)</f>
        <v>0</v>
      </c>
      <c r="K873" s="52">
        <f>IF(Table2[[#This Row],[Order Priority]]=Introduction!$B$44,1,0)</f>
        <v>1</v>
      </c>
      <c r="L873" s="52">
        <f>IF(Table2[[#This Row],[Order Priority]]=Introduction!$B$45,1,0)</f>
        <v>0</v>
      </c>
      <c r="M873" s="52">
        <f>IF(Table2[[#This Row],[Ship Mode]]=Introduction!$C$42,1,0)</f>
        <v>1</v>
      </c>
      <c r="N873" s="51">
        <f>IF(Table2[[#This Row],[Ship Mode]]=Introduction!$C$44,1,0)</f>
        <v>0</v>
      </c>
      <c r="O873" s="51">
        <f>IF(Table2[[#This Row],[Customer Segment]]=Introduction!$D$45,1,0)</f>
        <v>0</v>
      </c>
      <c r="P873" s="51">
        <f>IF(Table2[[#This Row],[Customer Segment]]=Introduction!$D$42,1,0)</f>
        <v>1</v>
      </c>
      <c r="Q873" s="51">
        <f>IF(Table2[[#This Row],[Customer Segment]]=Introduction!$D$44,1,0)</f>
        <v>0</v>
      </c>
      <c r="R873" s="41">
        <v>4620.05</v>
      </c>
      <c r="S8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1680.1474914301386</v>
      </c>
    </row>
    <row r="874" spans="1:19" customFormat="1" x14ac:dyDescent="0.2">
      <c r="A874" s="1" t="s">
        <v>92</v>
      </c>
      <c r="B874" s="1" t="s">
        <v>14</v>
      </c>
      <c r="C874" s="1" t="s">
        <v>70</v>
      </c>
      <c r="D874" s="47">
        <v>0.04</v>
      </c>
      <c r="E874" s="47">
        <v>1637.53</v>
      </c>
      <c r="F874" s="47">
        <v>24.49</v>
      </c>
      <c r="G874" s="47">
        <v>0.81</v>
      </c>
      <c r="H874" s="47">
        <v>-1759.58</v>
      </c>
      <c r="I874" s="52">
        <f>IF(Table2[[#This Row],[Order Priority]]=Introduction!$B$42,1,0)</f>
        <v>0</v>
      </c>
      <c r="J874" s="52">
        <f>IF(Table2[[#This Row],[Order Priority]]=Introduction!$B$43,1,0)</f>
        <v>0</v>
      </c>
      <c r="K874" s="52">
        <f>IF(Table2[[#This Row],[Order Priority]]=Introduction!$B$44,1,0)</f>
        <v>0</v>
      </c>
      <c r="L874" s="52">
        <f>IF(Table2[[#This Row],[Order Priority]]=Introduction!$B$45,1,0)</f>
        <v>1</v>
      </c>
      <c r="M874" s="52">
        <f>IF(Table2[[#This Row],[Ship Mode]]=Introduction!$C$42,1,0)</f>
        <v>0</v>
      </c>
      <c r="N874" s="51">
        <f>IF(Table2[[#This Row],[Ship Mode]]=Introduction!$C$44,1,0)</f>
        <v>1</v>
      </c>
      <c r="O874" s="51">
        <f>IF(Table2[[#This Row],[Customer Segment]]=Introduction!$D$45,1,0)</f>
        <v>0</v>
      </c>
      <c r="P874" s="51">
        <f>IF(Table2[[#This Row],[Customer Segment]]=Introduction!$D$42,1,0)</f>
        <v>0</v>
      </c>
      <c r="Q874" s="51">
        <f>IF(Table2[[#This Row],[Customer Segment]]=Introduction!$D$44,1,0)</f>
        <v>0</v>
      </c>
      <c r="R874" s="44">
        <v>3206.94</v>
      </c>
      <c r="S8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4302.2601388949088</v>
      </c>
    </row>
    <row r="875" spans="1:19" customFormat="1" x14ac:dyDescent="0.2">
      <c r="A875" s="1" t="s">
        <v>92</v>
      </c>
      <c r="B875" s="1" t="s">
        <v>14</v>
      </c>
      <c r="C875" s="1" t="s">
        <v>70</v>
      </c>
      <c r="D875" s="49">
        <v>0.01</v>
      </c>
      <c r="E875" s="49">
        <v>19.98</v>
      </c>
      <c r="F875" s="49">
        <v>4</v>
      </c>
      <c r="G875" s="49">
        <v>0.68</v>
      </c>
      <c r="H875" s="49">
        <v>-72.23</v>
      </c>
      <c r="I875" s="52">
        <f>IF(Table2[[#This Row],[Order Priority]]=Introduction!$B$42,1,0)</f>
        <v>0</v>
      </c>
      <c r="J875" s="52">
        <f>IF(Table2[[#This Row],[Order Priority]]=Introduction!$B$43,1,0)</f>
        <v>0</v>
      </c>
      <c r="K875" s="52">
        <f>IF(Table2[[#This Row],[Order Priority]]=Introduction!$B$44,1,0)</f>
        <v>0</v>
      </c>
      <c r="L875" s="52">
        <f>IF(Table2[[#This Row],[Order Priority]]=Introduction!$B$45,1,0)</f>
        <v>1</v>
      </c>
      <c r="M875" s="52">
        <f>IF(Table2[[#This Row],[Ship Mode]]=Introduction!$C$42,1,0)</f>
        <v>0</v>
      </c>
      <c r="N875" s="51">
        <f>IF(Table2[[#This Row],[Ship Mode]]=Introduction!$C$44,1,0)</f>
        <v>1</v>
      </c>
      <c r="O875" s="51">
        <f>IF(Table2[[#This Row],[Customer Segment]]=Introduction!$D$45,1,0)</f>
        <v>0</v>
      </c>
      <c r="P875" s="51">
        <f>IF(Table2[[#This Row],[Customer Segment]]=Introduction!$D$42,1,0)</f>
        <v>0</v>
      </c>
      <c r="Q875" s="51">
        <f>IF(Table2[[#This Row],[Customer Segment]]=Introduction!$D$44,1,0)</f>
        <v>0</v>
      </c>
      <c r="R875" s="41">
        <v>43.08</v>
      </c>
      <c r="S8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307.52283571297505</v>
      </c>
    </row>
    <row r="876" spans="1:19" customFormat="1" x14ac:dyDescent="0.2">
      <c r="A876" s="1" t="s">
        <v>92</v>
      </c>
      <c r="B876" s="1" t="s">
        <v>14</v>
      </c>
      <c r="C876" s="1" t="s">
        <v>47</v>
      </c>
      <c r="D876" s="47">
        <v>0.09</v>
      </c>
      <c r="E876" s="47">
        <v>2.89</v>
      </c>
      <c r="F876" s="47">
        <v>0.5</v>
      </c>
      <c r="G876" s="47">
        <v>0.38</v>
      </c>
      <c r="H876" s="47">
        <v>40.482300000000002</v>
      </c>
      <c r="I876" s="52">
        <f>IF(Table2[[#This Row],[Order Priority]]=Introduction!$B$42,1,0)</f>
        <v>0</v>
      </c>
      <c r="J876" s="52">
        <f>IF(Table2[[#This Row],[Order Priority]]=Introduction!$B$43,1,0)</f>
        <v>0</v>
      </c>
      <c r="K876" s="52">
        <f>IF(Table2[[#This Row],[Order Priority]]=Introduction!$B$44,1,0)</f>
        <v>0</v>
      </c>
      <c r="L876" s="52">
        <f>IF(Table2[[#This Row],[Order Priority]]=Introduction!$B$45,1,0)</f>
        <v>1</v>
      </c>
      <c r="M876" s="52">
        <f>IF(Table2[[#This Row],[Ship Mode]]=Introduction!$C$42,1,0)</f>
        <v>0</v>
      </c>
      <c r="N876" s="51">
        <f>IF(Table2[[#This Row],[Ship Mode]]=Introduction!$C$44,1,0)</f>
        <v>1</v>
      </c>
      <c r="O876" s="51">
        <f>IF(Table2[[#This Row],[Customer Segment]]=Introduction!$D$45,1,0)</f>
        <v>0</v>
      </c>
      <c r="P876" s="51">
        <f>IF(Table2[[#This Row],[Customer Segment]]=Introduction!$D$42,1,0)</f>
        <v>0</v>
      </c>
      <c r="Q876" s="51">
        <f>IF(Table2[[#This Row],[Customer Segment]]=Introduction!$D$44,1,0)</f>
        <v>1</v>
      </c>
      <c r="R876" s="44">
        <v>58.67</v>
      </c>
      <c r="S8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0.87629654666644896</v>
      </c>
    </row>
    <row r="877" spans="1:19" customFormat="1" x14ac:dyDescent="0.2">
      <c r="A877" s="1" t="s">
        <v>92</v>
      </c>
      <c r="B877" s="1" t="s">
        <v>14</v>
      </c>
      <c r="C877" s="1" t="s">
        <v>47</v>
      </c>
      <c r="D877" s="49">
        <v>0.02</v>
      </c>
      <c r="E877" s="49">
        <v>48.91</v>
      </c>
      <c r="F877" s="49">
        <v>5.81</v>
      </c>
      <c r="G877" s="49">
        <v>0.38</v>
      </c>
      <c r="H877" s="49">
        <v>32.86</v>
      </c>
      <c r="I877" s="52">
        <f>IF(Table2[[#This Row],[Order Priority]]=Introduction!$B$42,1,0)</f>
        <v>0</v>
      </c>
      <c r="J877" s="52">
        <f>IF(Table2[[#This Row],[Order Priority]]=Introduction!$B$43,1,0)</f>
        <v>0</v>
      </c>
      <c r="K877" s="52">
        <f>IF(Table2[[#This Row],[Order Priority]]=Introduction!$B$44,1,0)</f>
        <v>0</v>
      </c>
      <c r="L877" s="52">
        <f>IF(Table2[[#This Row],[Order Priority]]=Introduction!$B$45,1,0)</f>
        <v>1</v>
      </c>
      <c r="M877" s="52">
        <f>IF(Table2[[#This Row],[Ship Mode]]=Introduction!$C$42,1,0)</f>
        <v>0</v>
      </c>
      <c r="N877" s="51">
        <f>IF(Table2[[#This Row],[Ship Mode]]=Introduction!$C$44,1,0)</f>
        <v>1</v>
      </c>
      <c r="O877" s="51">
        <f>IF(Table2[[#This Row],[Customer Segment]]=Introduction!$D$45,1,0)</f>
        <v>0</v>
      </c>
      <c r="P877" s="51">
        <f>IF(Table2[[#This Row],[Customer Segment]]=Introduction!$D$42,1,0)</f>
        <v>0</v>
      </c>
      <c r="Q877" s="51">
        <f>IF(Table2[[#This Row],[Customer Segment]]=Introduction!$D$44,1,0)</f>
        <v>1</v>
      </c>
      <c r="R877" s="41">
        <v>101.06</v>
      </c>
      <c r="S8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330.28325226257471</v>
      </c>
    </row>
    <row r="878" spans="1:19" customFormat="1" x14ac:dyDescent="0.2">
      <c r="A878" s="1" t="s">
        <v>92</v>
      </c>
      <c r="B878" s="1" t="s">
        <v>14</v>
      </c>
      <c r="C878" s="1" t="s">
        <v>15</v>
      </c>
      <c r="D878" s="47">
        <v>7.0000000000000007E-2</v>
      </c>
      <c r="E878" s="47">
        <v>13.73</v>
      </c>
      <c r="F878" s="47">
        <v>6.85</v>
      </c>
      <c r="G878" s="47">
        <v>0.54</v>
      </c>
      <c r="H878" s="47">
        <v>-22.72</v>
      </c>
      <c r="I878" s="52">
        <f>IF(Table2[[#This Row],[Order Priority]]=Introduction!$B$42,1,0)</f>
        <v>0</v>
      </c>
      <c r="J878" s="52">
        <f>IF(Table2[[#This Row],[Order Priority]]=Introduction!$B$43,1,0)</f>
        <v>0</v>
      </c>
      <c r="K878" s="52">
        <f>IF(Table2[[#This Row],[Order Priority]]=Introduction!$B$44,1,0)</f>
        <v>0</v>
      </c>
      <c r="L878" s="52">
        <f>IF(Table2[[#This Row],[Order Priority]]=Introduction!$B$45,1,0)</f>
        <v>1</v>
      </c>
      <c r="M878" s="52">
        <f>IF(Table2[[#This Row],[Ship Mode]]=Introduction!$C$42,1,0)</f>
        <v>0</v>
      </c>
      <c r="N878" s="51">
        <f>IF(Table2[[#This Row],[Ship Mode]]=Introduction!$C$44,1,0)</f>
        <v>1</v>
      </c>
      <c r="O878" s="51">
        <f>IF(Table2[[#This Row],[Customer Segment]]=Introduction!$D$45,1,0)</f>
        <v>0</v>
      </c>
      <c r="P878" s="51">
        <f>IF(Table2[[#This Row],[Customer Segment]]=Introduction!$D$42,1,0)</f>
        <v>1</v>
      </c>
      <c r="Q878" s="51">
        <f>IF(Table2[[#This Row],[Customer Segment]]=Introduction!$D$44,1,0)</f>
        <v>0</v>
      </c>
      <c r="R878" s="44">
        <v>276.64</v>
      </c>
      <c r="S8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232.46031916270766</v>
      </c>
    </row>
    <row r="879" spans="1:19" customFormat="1" x14ac:dyDescent="0.2">
      <c r="A879" s="1" t="s">
        <v>92</v>
      </c>
      <c r="B879" s="1" t="s">
        <v>14</v>
      </c>
      <c r="C879" s="1" t="s">
        <v>70</v>
      </c>
      <c r="D879" s="49">
        <v>0.06</v>
      </c>
      <c r="E879" s="49">
        <v>2.61</v>
      </c>
      <c r="F879" s="49">
        <v>0.5</v>
      </c>
      <c r="G879" s="49">
        <v>0.39</v>
      </c>
      <c r="H879" s="49">
        <v>3.5949</v>
      </c>
      <c r="I879" s="52">
        <f>IF(Table2[[#This Row],[Order Priority]]=Introduction!$B$42,1,0)</f>
        <v>0</v>
      </c>
      <c r="J879" s="52">
        <f>IF(Table2[[#This Row],[Order Priority]]=Introduction!$B$43,1,0)</f>
        <v>0</v>
      </c>
      <c r="K879" s="52">
        <f>IF(Table2[[#This Row],[Order Priority]]=Introduction!$B$44,1,0)</f>
        <v>0</v>
      </c>
      <c r="L879" s="52">
        <f>IF(Table2[[#This Row],[Order Priority]]=Introduction!$B$45,1,0)</f>
        <v>1</v>
      </c>
      <c r="M879" s="52">
        <f>IF(Table2[[#This Row],[Ship Mode]]=Introduction!$C$42,1,0)</f>
        <v>0</v>
      </c>
      <c r="N879" s="51">
        <f>IF(Table2[[#This Row],[Ship Mode]]=Introduction!$C$44,1,0)</f>
        <v>1</v>
      </c>
      <c r="O879" s="51">
        <f>IF(Table2[[#This Row],[Customer Segment]]=Introduction!$D$45,1,0)</f>
        <v>0</v>
      </c>
      <c r="P879" s="51">
        <f>IF(Table2[[#This Row],[Customer Segment]]=Introduction!$D$42,1,0)</f>
        <v>0</v>
      </c>
      <c r="Q879" s="51">
        <f>IF(Table2[[#This Row],[Customer Segment]]=Introduction!$D$44,1,0)</f>
        <v>0</v>
      </c>
      <c r="R879" s="41">
        <v>5.21</v>
      </c>
      <c r="S8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-40.076750224969828</v>
      </c>
    </row>
    <row r="880" spans="1:19" customFormat="1" x14ac:dyDescent="0.2">
      <c r="A880" s="1" t="s">
        <v>46</v>
      </c>
      <c r="B880" s="1" t="s">
        <v>14</v>
      </c>
      <c r="C880" s="1" t="s">
        <v>47</v>
      </c>
      <c r="D880" s="47">
        <v>0.02</v>
      </c>
      <c r="E880" s="47">
        <v>9.11</v>
      </c>
      <c r="F880" s="47">
        <v>2.15</v>
      </c>
      <c r="G880" s="47">
        <v>0.4</v>
      </c>
      <c r="H880" s="47">
        <v>18.41</v>
      </c>
      <c r="I880" s="52">
        <f>IF(Table2[[#This Row],[Order Priority]]=Introduction!$B$42,1,0)</f>
        <v>0</v>
      </c>
      <c r="J880" s="52">
        <f>IF(Table2[[#This Row],[Order Priority]]=Introduction!$B$43,1,0)</f>
        <v>0</v>
      </c>
      <c r="K880" s="52">
        <f>IF(Table2[[#This Row],[Order Priority]]=Introduction!$B$44,1,0)</f>
        <v>0</v>
      </c>
      <c r="L880" s="52">
        <f>IF(Table2[[#This Row],[Order Priority]]=Introduction!$B$45,1,0)</f>
        <v>0</v>
      </c>
      <c r="M880" s="52">
        <f>IF(Table2[[#This Row],[Ship Mode]]=Introduction!$C$42,1,0)</f>
        <v>0</v>
      </c>
      <c r="N880" s="51">
        <f>IF(Table2[[#This Row],[Ship Mode]]=Introduction!$C$44,1,0)</f>
        <v>1</v>
      </c>
      <c r="O880" s="51">
        <f>IF(Table2[[#This Row],[Customer Segment]]=Introduction!$D$45,1,0)</f>
        <v>0</v>
      </c>
      <c r="P880" s="51">
        <f>IF(Table2[[#This Row],[Customer Segment]]=Introduction!$D$42,1,0)</f>
        <v>0</v>
      </c>
      <c r="Q880" s="51">
        <f>IF(Table2[[#This Row],[Customer Segment]]=Introduction!$D$44,1,0)</f>
        <v>1</v>
      </c>
      <c r="R880" s="44">
        <v>27.37</v>
      </c>
      <c r="S8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294.51545939474431</v>
      </c>
    </row>
    <row r="881" spans="1:19" customFormat="1" x14ac:dyDescent="0.2">
      <c r="A881" s="1" t="s">
        <v>46</v>
      </c>
      <c r="B881" s="1" t="s">
        <v>14</v>
      </c>
      <c r="C881" s="1" t="s">
        <v>47</v>
      </c>
      <c r="D881" s="49">
        <v>0.06</v>
      </c>
      <c r="E881" s="49">
        <v>12.64</v>
      </c>
      <c r="F881" s="49">
        <v>4.9800000000000004</v>
      </c>
      <c r="G881" s="49">
        <v>0.48</v>
      </c>
      <c r="H881" s="49">
        <v>65.63</v>
      </c>
      <c r="I881" s="52">
        <f>IF(Table2[[#This Row],[Order Priority]]=Introduction!$B$42,1,0)</f>
        <v>0</v>
      </c>
      <c r="J881" s="52">
        <f>IF(Table2[[#This Row],[Order Priority]]=Introduction!$B$43,1,0)</f>
        <v>0</v>
      </c>
      <c r="K881" s="52">
        <f>IF(Table2[[#This Row],[Order Priority]]=Introduction!$B$44,1,0)</f>
        <v>0</v>
      </c>
      <c r="L881" s="52">
        <f>IF(Table2[[#This Row],[Order Priority]]=Introduction!$B$45,1,0)</f>
        <v>0</v>
      </c>
      <c r="M881" s="52">
        <f>IF(Table2[[#This Row],[Ship Mode]]=Introduction!$C$42,1,0)</f>
        <v>0</v>
      </c>
      <c r="N881" s="51">
        <f>IF(Table2[[#This Row],[Ship Mode]]=Introduction!$C$44,1,0)</f>
        <v>1</v>
      </c>
      <c r="O881" s="51">
        <f>IF(Table2[[#This Row],[Customer Segment]]=Introduction!$D$45,1,0)</f>
        <v>0</v>
      </c>
      <c r="P881" s="51">
        <f>IF(Table2[[#This Row],[Customer Segment]]=Introduction!$D$42,1,0)</f>
        <v>0</v>
      </c>
      <c r="Q881" s="51">
        <f>IF(Table2[[#This Row],[Customer Segment]]=Introduction!$D$44,1,0)</f>
        <v>1</v>
      </c>
      <c r="R881" s="41">
        <v>98.16</v>
      </c>
      <c r="S8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472.21056327420217</v>
      </c>
    </row>
    <row r="882" spans="1:19" customFormat="1" x14ac:dyDescent="0.2">
      <c r="A882" s="1" t="s">
        <v>13</v>
      </c>
      <c r="B882" s="1" t="s">
        <v>14</v>
      </c>
      <c r="C882" s="1" t="s">
        <v>47</v>
      </c>
      <c r="D882" s="47">
        <v>0.09</v>
      </c>
      <c r="E882" s="47">
        <v>6.48</v>
      </c>
      <c r="F882" s="47">
        <v>6.35</v>
      </c>
      <c r="G882" s="47">
        <v>0.37</v>
      </c>
      <c r="H882" s="47">
        <v>-88.6</v>
      </c>
      <c r="I882" s="52">
        <f>IF(Table2[[#This Row],[Order Priority]]=Introduction!$B$42,1,0)</f>
        <v>0</v>
      </c>
      <c r="J882" s="52">
        <f>IF(Table2[[#This Row],[Order Priority]]=Introduction!$B$43,1,0)</f>
        <v>1</v>
      </c>
      <c r="K882" s="52">
        <f>IF(Table2[[#This Row],[Order Priority]]=Introduction!$B$44,1,0)</f>
        <v>0</v>
      </c>
      <c r="L882" s="52">
        <f>IF(Table2[[#This Row],[Order Priority]]=Introduction!$B$45,1,0)</f>
        <v>0</v>
      </c>
      <c r="M882" s="52">
        <f>IF(Table2[[#This Row],[Ship Mode]]=Introduction!$C$42,1,0)</f>
        <v>0</v>
      </c>
      <c r="N882" s="51">
        <f>IF(Table2[[#This Row],[Ship Mode]]=Introduction!$C$44,1,0)</f>
        <v>1</v>
      </c>
      <c r="O882" s="51">
        <f>IF(Table2[[#This Row],[Customer Segment]]=Introduction!$D$45,1,0)</f>
        <v>0</v>
      </c>
      <c r="P882" s="51">
        <f>IF(Table2[[#This Row],[Customer Segment]]=Introduction!$D$42,1,0)</f>
        <v>0</v>
      </c>
      <c r="Q882" s="51">
        <f>IF(Table2[[#This Row],[Customer Segment]]=Introduction!$D$44,1,0)</f>
        <v>1</v>
      </c>
      <c r="R882" s="44">
        <v>49.81</v>
      </c>
      <c r="S8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18.067551701210657</v>
      </c>
    </row>
    <row r="883" spans="1:19" customFormat="1" x14ac:dyDescent="0.2">
      <c r="A883" s="1" t="s">
        <v>13</v>
      </c>
      <c r="B883" s="1" t="s">
        <v>14</v>
      </c>
      <c r="C883" s="1" t="s">
        <v>47</v>
      </c>
      <c r="D883" s="49">
        <v>0.03</v>
      </c>
      <c r="E883" s="49">
        <v>420.98</v>
      </c>
      <c r="F883" s="49">
        <v>19.989999999999998</v>
      </c>
      <c r="G883" s="49">
        <v>0.35</v>
      </c>
      <c r="H883" s="49">
        <v>3043.0311000000002</v>
      </c>
      <c r="I883" s="52">
        <f>IF(Table2[[#This Row],[Order Priority]]=Introduction!$B$42,1,0)</f>
        <v>0</v>
      </c>
      <c r="J883" s="52">
        <f>IF(Table2[[#This Row],[Order Priority]]=Introduction!$B$43,1,0)</f>
        <v>1</v>
      </c>
      <c r="K883" s="52">
        <f>IF(Table2[[#This Row],[Order Priority]]=Introduction!$B$44,1,0)</f>
        <v>0</v>
      </c>
      <c r="L883" s="52">
        <f>IF(Table2[[#This Row],[Order Priority]]=Introduction!$B$45,1,0)</f>
        <v>0</v>
      </c>
      <c r="M883" s="52">
        <f>IF(Table2[[#This Row],[Ship Mode]]=Introduction!$C$42,1,0)</f>
        <v>0</v>
      </c>
      <c r="N883" s="51">
        <f>IF(Table2[[#This Row],[Ship Mode]]=Introduction!$C$44,1,0)</f>
        <v>1</v>
      </c>
      <c r="O883" s="51">
        <f>IF(Table2[[#This Row],[Customer Segment]]=Introduction!$D$45,1,0)</f>
        <v>0</v>
      </c>
      <c r="P883" s="51">
        <f>IF(Table2[[#This Row],[Customer Segment]]=Introduction!$D$42,1,0)</f>
        <v>0</v>
      </c>
      <c r="Q883" s="51">
        <f>IF(Table2[[#This Row],[Customer Segment]]=Introduction!$D$44,1,0)</f>
        <v>1</v>
      </c>
      <c r="R883" s="41">
        <v>4410.1899999999996</v>
      </c>
      <c r="S8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4923.6669609428163</v>
      </c>
    </row>
    <row r="884" spans="1:19" customFormat="1" x14ac:dyDescent="0.2">
      <c r="A884" s="1" t="s">
        <v>23</v>
      </c>
      <c r="B884" s="1" t="s">
        <v>14</v>
      </c>
      <c r="C884" s="1" t="s">
        <v>70</v>
      </c>
      <c r="D884" s="47">
        <v>0.05</v>
      </c>
      <c r="E884" s="47">
        <v>5.74</v>
      </c>
      <c r="F884" s="47">
        <v>5.3</v>
      </c>
      <c r="G884" s="47">
        <v>0.55000000000000004</v>
      </c>
      <c r="H884" s="47">
        <v>-50.75</v>
      </c>
      <c r="I884" s="52">
        <f>IF(Table2[[#This Row],[Order Priority]]=Introduction!$B$42,1,0)</f>
        <v>0</v>
      </c>
      <c r="J884" s="52">
        <f>IF(Table2[[#This Row],[Order Priority]]=Introduction!$B$43,1,0)</f>
        <v>0</v>
      </c>
      <c r="K884" s="52">
        <f>IF(Table2[[#This Row],[Order Priority]]=Introduction!$B$44,1,0)</f>
        <v>1</v>
      </c>
      <c r="L884" s="52">
        <f>IF(Table2[[#This Row],[Order Priority]]=Introduction!$B$45,1,0)</f>
        <v>0</v>
      </c>
      <c r="M884" s="52">
        <f>IF(Table2[[#This Row],[Ship Mode]]=Introduction!$C$42,1,0)</f>
        <v>0</v>
      </c>
      <c r="N884" s="51">
        <f>IF(Table2[[#This Row],[Ship Mode]]=Introduction!$C$44,1,0)</f>
        <v>1</v>
      </c>
      <c r="O884" s="51">
        <f>IF(Table2[[#This Row],[Customer Segment]]=Introduction!$D$45,1,0)</f>
        <v>0</v>
      </c>
      <c r="P884" s="51">
        <f>IF(Table2[[#This Row],[Customer Segment]]=Introduction!$D$42,1,0)</f>
        <v>0</v>
      </c>
      <c r="Q884" s="51">
        <f>IF(Table2[[#This Row],[Customer Segment]]=Introduction!$D$44,1,0)</f>
        <v>0</v>
      </c>
      <c r="R884" s="44">
        <v>42.02</v>
      </c>
      <c r="S8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253.35138349631379</v>
      </c>
    </row>
    <row r="885" spans="1:19" customFormat="1" x14ac:dyDescent="0.2">
      <c r="A885" s="1" t="s">
        <v>23</v>
      </c>
      <c r="B885" s="1" t="s">
        <v>14</v>
      </c>
      <c r="C885" s="1" t="s">
        <v>47</v>
      </c>
      <c r="D885" s="49">
        <v>0.02</v>
      </c>
      <c r="E885" s="49">
        <v>13.48</v>
      </c>
      <c r="F885" s="49">
        <v>4.51</v>
      </c>
      <c r="G885" s="49">
        <v>0.59</v>
      </c>
      <c r="H885" s="49">
        <v>34.520000000000003</v>
      </c>
      <c r="I885" s="52">
        <f>IF(Table2[[#This Row],[Order Priority]]=Introduction!$B$42,1,0)</f>
        <v>0</v>
      </c>
      <c r="J885" s="52">
        <f>IF(Table2[[#This Row],[Order Priority]]=Introduction!$B$43,1,0)</f>
        <v>0</v>
      </c>
      <c r="K885" s="52">
        <f>IF(Table2[[#This Row],[Order Priority]]=Introduction!$B$44,1,0)</f>
        <v>1</v>
      </c>
      <c r="L885" s="52">
        <f>IF(Table2[[#This Row],[Order Priority]]=Introduction!$B$45,1,0)</f>
        <v>0</v>
      </c>
      <c r="M885" s="52">
        <f>IF(Table2[[#This Row],[Ship Mode]]=Introduction!$C$42,1,0)</f>
        <v>0</v>
      </c>
      <c r="N885" s="51">
        <f>IF(Table2[[#This Row],[Ship Mode]]=Introduction!$C$44,1,0)</f>
        <v>1</v>
      </c>
      <c r="O885" s="51">
        <f>IF(Table2[[#This Row],[Customer Segment]]=Introduction!$D$45,1,0)</f>
        <v>0</v>
      </c>
      <c r="P885" s="51">
        <f>IF(Table2[[#This Row],[Customer Segment]]=Introduction!$D$42,1,0)</f>
        <v>0</v>
      </c>
      <c r="Q885" s="51">
        <f>IF(Table2[[#This Row],[Customer Segment]]=Introduction!$D$44,1,0)</f>
        <v>1</v>
      </c>
      <c r="R885" s="41">
        <v>127.12</v>
      </c>
      <c r="S8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426.59739221011557</v>
      </c>
    </row>
    <row r="886" spans="1:19" customFormat="1" x14ac:dyDescent="0.2">
      <c r="A886" s="1" t="s">
        <v>92</v>
      </c>
      <c r="B886" s="1" t="s">
        <v>14</v>
      </c>
      <c r="C886" s="1" t="s">
        <v>70</v>
      </c>
      <c r="D886" s="47">
        <v>0.09</v>
      </c>
      <c r="E886" s="47">
        <v>2.88</v>
      </c>
      <c r="F886" s="47">
        <v>0.99</v>
      </c>
      <c r="G886" s="47">
        <v>0.36</v>
      </c>
      <c r="H886" s="47">
        <v>-145.08199999999999</v>
      </c>
      <c r="I886" s="52">
        <f>IF(Table2[[#This Row],[Order Priority]]=Introduction!$B$42,1,0)</f>
        <v>0</v>
      </c>
      <c r="J886" s="52">
        <f>IF(Table2[[#This Row],[Order Priority]]=Introduction!$B$43,1,0)</f>
        <v>0</v>
      </c>
      <c r="K886" s="52">
        <f>IF(Table2[[#This Row],[Order Priority]]=Introduction!$B$44,1,0)</f>
        <v>0</v>
      </c>
      <c r="L886" s="52">
        <f>IF(Table2[[#This Row],[Order Priority]]=Introduction!$B$45,1,0)</f>
        <v>1</v>
      </c>
      <c r="M886" s="52">
        <f>IF(Table2[[#This Row],[Ship Mode]]=Introduction!$C$42,1,0)</f>
        <v>0</v>
      </c>
      <c r="N886" s="51">
        <f>IF(Table2[[#This Row],[Ship Mode]]=Introduction!$C$44,1,0)</f>
        <v>1</v>
      </c>
      <c r="O886" s="51">
        <f>IF(Table2[[#This Row],[Customer Segment]]=Introduction!$D$45,1,0)</f>
        <v>0</v>
      </c>
      <c r="P886" s="51">
        <f>IF(Table2[[#This Row],[Customer Segment]]=Introduction!$D$42,1,0)</f>
        <v>0</v>
      </c>
      <c r="Q886" s="51">
        <f>IF(Table2[[#This Row],[Customer Segment]]=Introduction!$D$44,1,0)</f>
        <v>0</v>
      </c>
      <c r="R886" s="44">
        <v>28.73</v>
      </c>
      <c r="S8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-222.6971668048684</v>
      </c>
    </row>
    <row r="887" spans="1:19" customFormat="1" x14ac:dyDescent="0.2">
      <c r="A887" s="1" t="s">
        <v>92</v>
      </c>
      <c r="B887" s="1" t="s">
        <v>14</v>
      </c>
      <c r="C887" s="1" t="s">
        <v>15</v>
      </c>
      <c r="D887" s="49">
        <v>0</v>
      </c>
      <c r="E887" s="49">
        <v>6783.02</v>
      </c>
      <c r="F887" s="49">
        <v>24.49</v>
      </c>
      <c r="G887" s="49">
        <v>0.39</v>
      </c>
      <c r="H887" s="49">
        <v>4.1100000000000003</v>
      </c>
      <c r="I887" s="52">
        <f>IF(Table2[[#This Row],[Order Priority]]=Introduction!$B$42,1,0)</f>
        <v>0</v>
      </c>
      <c r="J887" s="52">
        <f>IF(Table2[[#This Row],[Order Priority]]=Introduction!$B$43,1,0)</f>
        <v>0</v>
      </c>
      <c r="K887" s="52">
        <f>IF(Table2[[#This Row],[Order Priority]]=Introduction!$B$44,1,0)</f>
        <v>0</v>
      </c>
      <c r="L887" s="52">
        <f>IF(Table2[[#This Row],[Order Priority]]=Introduction!$B$45,1,0)</f>
        <v>1</v>
      </c>
      <c r="M887" s="52">
        <f>IF(Table2[[#This Row],[Ship Mode]]=Introduction!$C$42,1,0)</f>
        <v>0</v>
      </c>
      <c r="N887" s="51">
        <f>IF(Table2[[#This Row],[Ship Mode]]=Introduction!$C$44,1,0)</f>
        <v>1</v>
      </c>
      <c r="O887" s="51">
        <f>IF(Table2[[#This Row],[Customer Segment]]=Introduction!$D$45,1,0)</f>
        <v>0</v>
      </c>
      <c r="P887" s="51">
        <f>IF(Table2[[#This Row],[Customer Segment]]=Introduction!$D$42,1,0)</f>
        <v>1</v>
      </c>
      <c r="Q887" s="51">
        <f>IF(Table2[[#This Row],[Customer Segment]]=Introduction!$D$44,1,0)</f>
        <v>0</v>
      </c>
      <c r="R887" s="41">
        <v>20552.55</v>
      </c>
      <c r="S8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21878.448370430986</v>
      </c>
    </row>
    <row r="888" spans="1:19" customFormat="1" x14ac:dyDescent="0.2">
      <c r="A888" s="1" t="s">
        <v>46</v>
      </c>
      <c r="B888" s="1" t="s">
        <v>14</v>
      </c>
      <c r="C888" s="1" t="s">
        <v>15</v>
      </c>
      <c r="D888" s="47">
        <v>0.02</v>
      </c>
      <c r="E888" s="47">
        <v>55.94</v>
      </c>
      <c r="F888" s="47">
        <v>6.55</v>
      </c>
      <c r="G888" s="47">
        <v>0.68</v>
      </c>
      <c r="H888" s="47">
        <v>401.85</v>
      </c>
      <c r="I888" s="52">
        <f>IF(Table2[[#This Row],[Order Priority]]=Introduction!$B$42,1,0)</f>
        <v>0</v>
      </c>
      <c r="J888" s="52">
        <f>IF(Table2[[#This Row],[Order Priority]]=Introduction!$B$43,1,0)</f>
        <v>0</v>
      </c>
      <c r="K888" s="52">
        <f>IF(Table2[[#This Row],[Order Priority]]=Introduction!$B$44,1,0)</f>
        <v>0</v>
      </c>
      <c r="L888" s="52">
        <f>IF(Table2[[#This Row],[Order Priority]]=Introduction!$B$45,1,0)</f>
        <v>0</v>
      </c>
      <c r="M888" s="52">
        <f>IF(Table2[[#This Row],[Ship Mode]]=Introduction!$C$42,1,0)</f>
        <v>0</v>
      </c>
      <c r="N888" s="51">
        <f>IF(Table2[[#This Row],[Ship Mode]]=Introduction!$C$44,1,0)</f>
        <v>1</v>
      </c>
      <c r="O888" s="51">
        <f>IF(Table2[[#This Row],[Customer Segment]]=Introduction!$D$45,1,0)</f>
        <v>0</v>
      </c>
      <c r="P888" s="51">
        <f>IF(Table2[[#This Row],[Customer Segment]]=Introduction!$D$42,1,0)</f>
        <v>1</v>
      </c>
      <c r="Q888" s="51">
        <f>IF(Table2[[#This Row],[Customer Segment]]=Introduction!$D$44,1,0)</f>
        <v>0</v>
      </c>
      <c r="R888" s="44">
        <v>646.88</v>
      </c>
      <c r="S8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1128.8642383611514</v>
      </c>
    </row>
    <row r="889" spans="1:19" customFormat="1" x14ac:dyDescent="0.2">
      <c r="A889" s="1" t="s">
        <v>13</v>
      </c>
      <c r="B889" s="1" t="s">
        <v>14</v>
      </c>
      <c r="C889" s="1" t="s">
        <v>70</v>
      </c>
      <c r="D889" s="49">
        <v>0.09</v>
      </c>
      <c r="E889" s="49">
        <v>4.91</v>
      </c>
      <c r="F889" s="49">
        <v>0.5</v>
      </c>
      <c r="G889" s="49">
        <v>0.36</v>
      </c>
      <c r="H889" s="49">
        <v>28.855799999999999</v>
      </c>
      <c r="I889" s="52">
        <f>IF(Table2[[#This Row],[Order Priority]]=Introduction!$B$42,1,0)</f>
        <v>0</v>
      </c>
      <c r="J889" s="52">
        <f>IF(Table2[[#This Row],[Order Priority]]=Introduction!$B$43,1,0)</f>
        <v>1</v>
      </c>
      <c r="K889" s="52">
        <f>IF(Table2[[#This Row],[Order Priority]]=Introduction!$B$44,1,0)</f>
        <v>0</v>
      </c>
      <c r="L889" s="52">
        <f>IF(Table2[[#This Row],[Order Priority]]=Introduction!$B$45,1,0)</f>
        <v>0</v>
      </c>
      <c r="M889" s="52">
        <f>IF(Table2[[#This Row],[Ship Mode]]=Introduction!$C$42,1,0)</f>
        <v>0</v>
      </c>
      <c r="N889" s="51">
        <f>IF(Table2[[#This Row],[Ship Mode]]=Introduction!$C$44,1,0)</f>
        <v>1</v>
      </c>
      <c r="O889" s="51">
        <f>IF(Table2[[#This Row],[Customer Segment]]=Introduction!$D$45,1,0)</f>
        <v>0</v>
      </c>
      <c r="P889" s="51">
        <f>IF(Table2[[#This Row],[Customer Segment]]=Introduction!$D$42,1,0)</f>
        <v>0</v>
      </c>
      <c r="Q889" s="51">
        <f>IF(Table2[[#This Row],[Customer Segment]]=Introduction!$D$44,1,0)</f>
        <v>0</v>
      </c>
      <c r="R889" s="41">
        <v>41.82</v>
      </c>
      <c r="S8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-67.014897954353501</v>
      </c>
    </row>
    <row r="890" spans="1:19" customFormat="1" x14ac:dyDescent="0.2">
      <c r="A890" s="1" t="s">
        <v>13</v>
      </c>
      <c r="B890" s="1" t="s">
        <v>2</v>
      </c>
      <c r="C890" s="1" t="s">
        <v>70</v>
      </c>
      <c r="D890" s="47">
        <v>0.01</v>
      </c>
      <c r="E890" s="47">
        <v>296.18</v>
      </c>
      <c r="F890" s="47">
        <v>54.12</v>
      </c>
      <c r="G890" s="47">
        <v>0.76</v>
      </c>
      <c r="H890" s="47">
        <v>173.48</v>
      </c>
      <c r="I890" s="52">
        <f>IF(Table2[[#This Row],[Order Priority]]=Introduction!$B$42,1,0)</f>
        <v>0</v>
      </c>
      <c r="J890" s="52">
        <f>IF(Table2[[#This Row],[Order Priority]]=Introduction!$B$43,1,0)</f>
        <v>1</v>
      </c>
      <c r="K890" s="52">
        <f>IF(Table2[[#This Row],[Order Priority]]=Introduction!$B$44,1,0)</f>
        <v>0</v>
      </c>
      <c r="L890" s="52">
        <f>IF(Table2[[#This Row],[Order Priority]]=Introduction!$B$45,1,0)</f>
        <v>0</v>
      </c>
      <c r="M890" s="52">
        <f>IF(Table2[[#This Row],[Ship Mode]]=Introduction!$C$42,1,0)</f>
        <v>1</v>
      </c>
      <c r="N890" s="51">
        <f>IF(Table2[[#This Row],[Ship Mode]]=Introduction!$C$44,1,0)</f>
        <v>0</v>
      </c>
      <c r="O890" s="51">
        <f>IF(Table2[[#This Row],[Customer Segment]]=Introduction!$D$45,1,0)</f>
        <v>0</v>
      </c>
      <c r="P890" s="51">
        <f>IF(Table2[[#This Row],[Customer Segment]]=Introduction!$D$42,1,0)</f>
        <v>0</v>
      </c>
      <c r="Q890" s="51">
        <f>IF(Table2[[#This Row],[Customer Segment]]=Introduction!$D$44,1,0)</f>
        <v>0</v>
      </c>
      <c r="R890" s="44">
        <v>2875.72</v>
      </c>
      <c r="S8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3057.4787885694423</v>
      </c>
    </row>
    <row r="891" spans="1:19" customFormat="1" x14ac:dyDescent="0.2">
      <c r="A891" s="1" t="s">
        <v>13</v>
      </c>
      <c r="B891" s="1" t="s">
        <v>14</v>
      </c>
      <c r="C891" s="1" t="s">
        <v>47</v>
      </c>
      <c r="D891" s="49">
        <v>7.0000000000000007E-2</v>
      </c>
      <c r="E891" s="49">
        <v>39.479999999999997</v>
      </c>
      <c r="F891" s="49">
        <v>1.99</v>
      </c>
      <c r="G891" s="49">
        <v>0.54</v>
      </c>
      <c r="H891" s="49">
        <v>88.72</v>
      </c>
      <c r="I891" s="52">
        <f>IF(Table2[[#This Row],[Order Priority]]=Introduction!$B$42,1,0)</f>
        <v>0</v>
      </c>
      <c r="J891" s="52">
        <f>IF(Table2[[#This Row],[Order Priority]]=Introduction!$B$43,1,0)</f>
        <v>1</v>
      </c>
      <c r="K891" s="52">
        <f>IF(Table2[[#This Row],[Order Priority]]=Introduction!$B$44,1,0)</f>
        <v>0</v>
      </c>
      <c r="L891" s="52">
        <f>IF(Table2[[#This Row],[Order Priority]]=Introduction!$B$45,1,0)</f>
        <v>0</v>
      </c>
      <c r="M891" s="52">
        <f>IF(Table2[[#This Row],[Ship Mode]]=Introduction!$C$42,1,0)</f>
        <v>0</v>
      </c>
      <c r="N891" s="51">
        <f>IF(Table2[[#This Row],[Ship Mode]]=Introduction!$C$44,1,0)</f>
        <v>1</v>
      </c>
      <c r="O891" s="51">
        <f>IF(Table2[[#This Row],[Customer Segment]]=Introduction!$D$45,1,0)</f>
        <v>0</v>
      </c>
      <c r="P891" s="51">
        <f>IF(Table2[[#This Row],[Customer Segment]]=Introduction!$D$42,1,0)</f>
        <v>0</v>
      </c>
      <c r="Q891" s="51">
        <f>IF(Table2[[#This Row],[Customer Segment]]=Introduction!$D$44,1,0)</f>
        <v>1</v>
      </c>
      <c r="R891" s="41">
        <v>151.27000000000001</v>
      </c>
      <c r="S8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337.05307807344775</v>
      </c>
    </row>
    <row r="892" spans="1:19" customFormat="1" x14ac:dyDescent="0.2">
      <c r="A892" s="1" t="s">
        <v>13</v>
      </c>
      <c r="B892" s="1" t="s">
        <v>14</v>
      </c>
      <c r="C892" s="1" t="s">
        <v>47</v>
      </c>
      <c r="D892" s="47">
        <v>0</v>
      </c>
      <c r="E892" s="47">
        <v>4.91</v>
      </c>
      <c r="F892" s="47">
        <v>0.5</v>
      </c>
      <c r="G892" s="47">
        <v>0.36</v>
      </c>
      <c r="H892" s="47">
        <v>7.2519</v>
      </c>
      <c r="I892" s="52">
        <f>IF(Table2[[#This Row],[Order Priority]]=Introduction!$B$42,1,0)</f>
        <v>0</v>
      </c>
      <c r="J892" s="52">
        <f>IF(Table2[[#This Row],[Order Priority]]=Introduction!$B$43,1,0)</f>
        <v>1</v>
      </c>
      <c r="K892" s="52">
        <f>IF(Table2[[#This Row],[Order Priority]]=Introduction!$B$44,1,0)</f>
        <v>0</v>
      </c>
      <c r="L892" s="52">
        <f>IF(Table2[[#This Row],[Order Priority]]=Introduction!$B$45,1,0)</f>
        <v>0</v>
      </c>
      <c r="M892" s="52">
        <f>IF(Table2[[#This Row],[Ship Mode]]=Introduction!$C$42,1,0)</f>
        <v>0</v>
      </c>
      <c r="N892" s="51">
        <f>IF(Table2[[#This Row],[Ship Mode]]=Introduction!$C$44,1,0)</f>
        <v>1</v>
      </c>
      <c r="O892" s="51">
        <f>IF(Table2[[#This Row],[Customer Segment]]=Introduction!$D$45,1,0)</f>
        <v>0</v>
      </c>
      <c r="P892" s="51">
        <f>IF(Table2[[#This Row],[Customer Segment]]=Introduction!$D$42,1,0)</f>
        <v>0</v>
      </c>
      <c r="Q892" s="51">
        <f>IF(Table2[[#This Row],[Customer Segment]]=Introduction!$D$44,1,0)</f>
        <v>1</v>
      </c>
      <c r="R892" s="44">
        <v>10.51</v>
      </c>
      <c r="S8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0.77677148132643126</v>
      </c>
    </row>
    <row r="893" spans="1:19" customFormat="1" x14ac:dyDescent="0.2">
      <c r="A893" s="1" t="s">
        <v>23</v>
      </c>
      <c r="B893" s="1" t="s">
        <v>14</v>
      </c>
      <c r="C893" s="1" t="s">
        <v>15</v>
      </c>
      <c r="D893" s="49">
        <v>0.02</v>
      </c>
      <c r="E893" s="49">
        <v>48.04</v>
      </c>
      <c r="F893" s="49">
        <v>5.09</v>
      </c>
      <c r="G893" s="49">
        <v>0.37</v>
      </c>
      <c r="H893" s="49">
        <v>373.67</v>
      </c>
      <c r="I893" s="52">
        <f>IF(Table2[[#This Row],[Order Priority]]=Introduction!$B$42,1,0)</f>
        <v>0</v>
      </c>
      <c r="J893" s="52">
        <f>IF(Table2[[#This Row],[Order Priority]]=Introduction!$B$43,1,0)</f>
        <v>0</v>
      </c>
      <c r="K893" s="52">
        <f>IF(Table2[[#This Row],[Order Priority]]=Introduction!$B$44,1,0)</f>
        <v>1</v>
      </c>
      <c r="L893" s="52">
        <f>IF(Table2[[#This Row],[Order Priority]]=Introduction!$B$45,1,0)</f>
        <v>0</v>
      </c>
      <c r="M893" s="52">
        <f>IF(Table2[[#This Row],[Ship Mode]]=Introduction!$C$42,1,0)</f>
        <v>0</v>
      </c>
      <c r="N893" s="51">
        <f>IF(Table2[[#This Row],[Ship Mode]]=Introduction!$C$44,1,0)</f>
        <v>1</v>
      </c>
      <c r="O893" s="51">
        <f>IF(Table2[[#This Row],[Customer Segment]]=Introduction!$D$45,1,0)</f>
        <v>0</v>
      </c>
      <c r="P893" s="51">
        <f>IF(Table2[[#This Row],[Customer Segment]]=Introduction!$D$42,1,0)</f>
        <v>1</v>
      </c>
      <c r="Q893" s="51">
        <f>IF(Table2[[#This Row],[Customer Segment]]=Introduction!$D$44,1,0)</f>
        <v>0</v>
      </c>
      <c r="R893" s="41">
        <v>881.32</v>
      </c>
      <c r="S8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655.97377703213169</v>
      </c>
    </row>
    <row r="894" spans="1:19" customFormat="1" x14ac:dyDescent="0.2">
      <c r="A894" s="1" t="s">
        <v>23</v>
      </c>
      <c r="B894" s="1" t="s">
        <v>2</v>
      </c>
      <c r="C894" s="1" t="s">
        <v>15</v>
      </c>
      <c r="D894" s="47">
        <v>0.05</v>
      </c>
      <c r="E894" s="47">
        <v>1500.97</v>
      </c>
      <c r="F894" s="47">
        <v>29.7</v>
      </c>
      <c r="G894" s="47">
        <v>0.56999999999999995</v>
      </c>
      <c r="H894" s="47">
        <v>-2561.3235</v>
      </c>
      <c r="I894" s="52">
        <f>IF(Table2[[#This Row],[Order Priority]]=Introduction!$B$42,1,0)</f>
        <v>0</v>
      </c>
      <c r="J894" s="52">
        <f>IF(Table2[[#This Row],[Order Priority]]=Introduction!$B$43,1,0)</f>
        <v>0</v>
      </c>
      <c r="K894" s="52">
        <f>IF(Table2[[#This Row],[Order Priority]]=Introduction!$B$44,1,0)</f>
        <v>1</v>
      </c>
      <c r="L894" s="52">
        <f>IF(Table2[[#This Row],[Order Priority]]=Introduction!$B$45,1,0)</f>
        <v>0</v>
      </c>
      <c r="M894" s="52">
        <f>IF(Table2[[#This Row],[Ship Mode]]=Introduction!$C$42,1,0)</f>
        <v>1</v>
      </c>
      <c r="N894" s="51">
        <f>IF(Table2[[#This Row],[Ship Mode]]=Introduction!$C$44,1,0)</f>
        <v>0</v>
      </c>
      <c r="O894" s="51">
        <f>IF(Table2[[#This Row],[Customer Segment]]=Introduction!$D$45,1,0)</f>
        <v>0</v>
      </c>
      <c r="P894" s="51">
        <f>IF(Table2[[#This Row],[Customer Segment]]=Introduction!$D$42,1,0)</f>
        <v>1</v>
      </c>
      <c r="Q894" s="51">
        <f>IF(Table2[[#This Row],[Customer Segment]]=Introduction!$D$44,1,0)</f>
        <v>0</v>
      </c>
      <c r="R894" s="44">
        <v>1497.22</v>
      </c>
      <c r="S8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3225.7980364202863</v>
      </c>
    </row>
    <row r="895" spans="1:19" customFormat="1" x14ac:dyDescent="0.2">
      <c r="A895" s="1" t="s">
        <v>23</v>
      </c>
      <c r="B895" s="1" t="s">
        <v>14</v>
      </c>
      <c r="C895" s="1" t="s">
        <v>15</v>
      </c>
      <c r="D895" s="49">
        <v>0.02</v>
      </c>
      <c r="E895" s="49">
        <v>48.04</v>
      </c>
      <c r="F895" s="49">
        <v>5.09</v>
      </c>
      <c r="G895" s="49">
        <v>0.37</v>
      </c>
      <c r="H895" s="49">
        <v>168.91890000000001</v>
      </c>
      <c r="I895" s="52">
        <f>IF(Table2[[#This Row],[Order Priority]]=Introduction!$B$42,1,0)</f>
        <v>0</v>
      </c>
      <c r="J895" s="52">
        <f>IF(Table2[[#This Row],[Order Priority]]=Introduction!$B$43,1,0)</f>
        <v>0</v>
      </c>
      <c r="K895" s="52">
        <f>IF(Table2[[#This Row],[Order Priority]]=Introduction!$B$44,1,0)</f>
        <v>1</v>
      </c>
      <c r="L895" s="52">
        <f>IF(Table2[[#This Row],[Order Priority]]=Introduction!$B$45,1,0)</f>
        <v>0</v>
      </c>
      <c r="M895" s="52">
        <f>IF(Table2[[#This Row],[Ship Mode]]=Introduction!$C$42,1,0)</f>
        <v>0</v>
      </c>
      <c r="N895" s="51">
        <f>IF(Table2[[#This Row],[Ship Mode]]=Introduction!$C$44,1,0)</f>
        <v>1</v>
      </c>
      <c r="O895" s="51">
        <f>IF(Table2[[#This Row],[Customer Segment]]=Introduction!$D$45,1,0)</f>
        <v>0</v>
      </c>
      <c r="P895" s="51">
        <f>IF(Table2[[#This Row],[Customer Segment]]=Introduction!$D$42,1,0)</f>
        <v>1</v>
      </c>
      <c r="Q895" s="51">
        <f>IF(Table2[[#This Row],[Customer Segment]]=Introduction!$D$44,1,0)</f>
        <v>0</v>
      </c>
      <c r="R895" s="41">
        <v>244.81</v>
      </c>
      <c r="S8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446.30338394604809</v>
      </c>
    </row>
    <row r="896" spans="1:19" customFormat="1" x14ac:dyDescent="0.2">
      <c r="A896" s="1" t="s">
        <v>23</v>
      </c>
      <c r="B896" s="1" t="s">
        <v>14</v>
      </c>
      <c r="C896" s="1" t="s">
        <v>15</v>
      </c>
      <c r="D896" s="47">
        <v>0.03</v>
      </c>
      <c r="E896" s="47">
        <v>4.28</v>
      </c>
      <c r="F896" s="47">
        <v>1.6</v>
      </c>
      <c r="G896" s="47">
        <v>0.57999999999999996</v>
      </c>
      <c r="H896" s="47">
        <v>-6.2</v>
      </c>
      <c r="I896" s="52">
        <f>IF(Table2[[#This Row],[Order Priority]]=Introduction!$B$42,1,0)</f>
        <v>0</v>
      </c>
      <c r="J896" s="52">
        <f>IF(Table2[[#This Row],[Order Priority]]=Introduction!$B$43,1,0)</f>
        <v>0</v>
      </c>
      <c r="K896" s="52">
        <f>IF(Table2[[#This Row],[Order Priority]]=Introduction!$B$44,1,0)</f>
        <v>1</v>
      </c>
      <c r="L896" s="52">
        <f>IF(Table2[[#This Row],[Order Priority]]=Introduction!$B$45,1,0)</f>
        <v>0</v>
      </c>
      <c r="M896" s="52">
        <f>IF(Table2[[#This Row],[Ship Mode]]=Introduction!$C$42,1,0)</f>
        <v>0</v>
      </c>
      <c r="N896" s="51">
        <f>IF(Table2[[#This Row],[Ship Mode]]=Introduction!$C$44,1,0)</f>
        <v>1</v>
      </c>
      <c r="O896" s="51">
        <f>IF(Table2[[#This Row],[Customer Segment]]=Introduction!$D$45,1,0)</f>
        <v>0</v>
      </c>
      <c r="P896" s="51">
        <f>IF(Table2[[#This Row],[Customer Segment]]=Introduction!$D$42,1,0)</f>
        <v>1</v>
      </c>
      <c r="Q896" s="51">
        <f>IF(Table2[[#This Row],[Customer Segment]]=Introduction!$D$44,1,0)</f>
        <v>0</v>
      </c>
      <c r="R896" s="44">
        <v>4.55</v>
      </c>
      <c r="S8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201.34826973332375</v>
      </c>
    </row>
    <row r="897" spans="1:19" customFormat="1" x14ac:dyDescent="0.2">
      <c r="A897" s="1" t="s">
        <v>92</v>
      </c>
      <c r="B897" s="1" t="s">
        <v>63</v>
      </c>
      <c r="C897" s="1" t="s">
        <v>70</v>
      </c>
      <c r="D897" s="49">
        <v>0.1</v>
      </c>
      <c r="E897" s="49">
        <v>152.47999999999999</v>
      </c>
      <c r="F897" s="49">
        <v>4</v>
      </c>
      <c r="G897" s="49">
        <v>0.79</v>
      </c>
      <c r="H897" s="49">
        <v>-521.09</v>
      </c>
      <c r="I897" s="52">
        <f>IF(Table2[[#This Row],[Order Priority]]=Introduction!$B$42,1,0)</f>
        <v>0</v>
      </c>
      <c r="J897" s="52">
        <f>IF(Table2[[#This Row],[Order Priority]]=Introduction!$B$43,1,0)</f>
        <v>0</v>
      </c>
      <c r="K897" s="52">
        <f>IF(Table2[[#This Row],[Order Priority]]=Introduction!$B$44,1,0)</f>
        <v>0</v>
      </c>
      <c r="L897" s="52">
        <f>IF(Table2[[#This Row],[Order Priority]]=Introduction!$B$45,1,0)</f>
        <v>1</v>
      </c>
      <c r="M897" s="52">
        <f>IF(Table2[[#This Row],[Ship Mode]]=Introduction!$C$42,1,0)</f>
        <v>0</v>
      </c>
      <c r="N897" s="51">
        <f>IF(Table2[[#This Row],[Ship Mode]]=Introduction!$C$44,1,0)</f>
        <v>0</v>
      </c>
      <c r="O897" s="51">
        <f>IF(Table2[[#This Row],[Customer Segment]]=Introduction!$D$45,1,0)</f>
        <v>0</v>
      </c>
      <c r="P897" s="51">
        <f>IF(Table2[[#This Row],[Customer Segment]]=Introduction!$D$42,1,0)</f>
        <v>0</v>
      </c>
      <c r="Q897" s="51">
        <f>IF(Table2[[#This Row],[Customer Segment]]=Introduction!$D$44,1,0)</f>
        <v>0</v>
      </c>
      <c r="R897" s="41">
        <v>558.16999999999996</v>
      </c>
      <c r="S8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212.76325439112443</v>
      </c>
    </row>
    <row r="898" spans="1:19" customFormat="1" x14ac:dyDescent="0.2">
      <c r="A898" s="1" t="s">
        <v>92</v>
      </c>
      <c r="B898" s="1" t="s">
        <v>14</v>
      </c>
      <c r="C898" s="1" t="s">
        <v>70</v>
      </c>
      <c r="D898" s="47">
        <v>0.08</v>
      </c>
      <c r="E898" s="47">
        <v>6.84</v>
      </c>
      <c r="F898" s="47">
        <v>8.3699999999999992</v>
      </c>
      <c r="G898" s="47">
        <v>0.57999999999999996</v>
      </c>
      <c r="H898" s="47">
        <v>-29.49</v>
      </c>
      <c r="I898" s="52">
        <f>IF(Table2[[#This Row],[Order Priority]]=Introduction!$B$42,1,0)</f>
        <v>0</v>
      </c>
      <c r="J898" s="52">
        <f>IF(Table2[[#This Row],[Order Priority]]=Introduction!$B$43,1,0)</f>
        <v>0</v>
      </c>
      <c r="K898" s="52">
        <f>IF(Table2[[#This Row],[Order Priority]]=Introduction!$B$44,1,0)</f>
        <v>0</v>
      </c>
      <c r="L898" s="52">
        <f>IF(Table2[[#This Row],[Order Priority]]=Introduction!$B$45,1,0)</f>
        <v>1</v>
      </c>
      <c r="M898" s="52">
        <f>IF(Table2[[#This Row],[Ship Mode]]=Introduction!$C$42,1,0)</f>
        <v>0</v>
      </c>
      <c r="N898" s="51">
        <f>IF(Table2[[#This Row],[Ship Mode]]=Introduction!$C$44,1,0)</f>
        <v>1</v>
      </c>
      <c r="O898" s="51">
        <f>IF(Table2[[#This Row],[Customer Segment]]=Introduction!$D$45,1,0)</f>
        <v>0</v>
      </c>
      <c r="P898" s="51">
        <f>IF(Table2[[#This Row],[Customer Segment]]=Introduction!$D$42,1,0)</f>
        <v>0</v>
      </c>
      <c r="Q898" s="51">
        <f>IF(Table2[[#This Row],[Customer Segment]]=Introduction!$D$44,1,0)</f>
        <v>0</v>
      </c>
      <c r="R898" s="44">
        <v>8.39</v>
      </c>
      <c r="S8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301.52659576105714</v>
      </c>
    </row>
    <row r="899" spans="1:19" customFormat="1" x14ac:dyDescent="0.2">
      <c r="A899" s="1" t="s">
        <v>46</v>
      </c>
      <c r="B899" s="1" t="s">
        <v>2</v>
      </c>
      <c r="C899" s="1" t="s">
        <v>70</v>
      </c>
      <c r="D899" s="49">
        <v>0.01</v>
      </c>
      <c r="E899" s="49">
        <v>145.44999999999999</v>
      </c>
      <c r="F899" s="49">
        <v>17.850000000000001</v>
      </c>
      <c r="G899" s="49">
        <v>0.56000000000000005</v>
      </c>
      <c r="H899" s="49">
        <v>837.6807</v>
      </c>
      <c r="I899" s="52">
        <f>IF(Table2[[#This Row],[Order Priority]]=Introduction!$B$42,1,0)</f>
        <v>0</v>
      </c>
      <c r="J899" s="52">
        <f>IF(Table2[[#This Row],[Order Priority]]=Introduction!$B$43,1,0)</f>
        <v>0</v>
      </c>
      <c r="K899" s="52">
        <f>IF(Table2[[#This Row],[Order Priority]]=Introduction!$B$44,1,0)</f>
        <v>0</v>
      </c>
      <c r="L899" s="52">
        <f>IF(Table2[[#This Row],[Order Priority]]=Introduction!$B$45,1,0)</f>
        <v>0</v>
      </c>
      <c r="M899" s="52">
        <f>IF(Table2[[#This Row],[Ship Mode]]=Introduction!$C$42,1,0)</f>
        <v>1</v>
      </c>
      <c r="N899" s="51">
        <f>IF(Table2[[#This Row],[Ship Mode]]=Introduction!$C$44,1,0)</f>
        <v>0</v>
      </c>
      <c r="O899" s="51">
        <f>IF(Table2[[#This Row],[Customer Segment]]=Introduction!$D$45,1,0)</f>
        <v>0</v>
      </c>
      <c r="P899" s="51">
        <f>IF(Table2[[#This Row],[Customer Segment]]=Introduction!$D$42,1,0)</f>
        <v>0</v>
      </c>
      <c r="Q899" s="51">
        <f>IF(Table2[[#This Row],[Customer Segment]]=Introduction!$D$44,1,0)</f>
        <v>0</v>
      </c>
      <c r="R899" s="41">
        <v>1214.03</v>
      </c>
      <c r="S8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2300.1756864499202</v>
      </c>
    </row>
    <row r="900" spans="1:19" customFormat="1" x14ac:dyDescent="0.2">
      <c r="A900" s="1" t="s">
        <v>46</v>
      </c>
      <c r="B900" s="1" t="s">
        <v>14</v>
      </c>
      <c r="C900" s="1" t="s">
        <v>3</v>
      </c>
      <c r="D900" s="47">
        <v>0.03</v>
      </c>
      <c r="E900" s="47">
        <v>12.28</v>
      </c>
      <c r="F900" s="47">
        <v>6.35</v>
      </c>
      <c r="G900" s="47">
        <v>0.38</v>
      </c>
      <c r="H900" s="47">
        <v>68.676000000000002</v>
      </c>
      <c r="I900" s="52">
        <f>IF(Table2[[#This Row],[Order Priority]]=Introduction!$B$42,1,0)</f>
        <v>0</v>
      </c>
      <c r="J900" s="52">
        <f>IF(Table2[[#This Row],[Order Priority]]=Introduction!$B$43,1,0)</f>
        <v>0</v>
      </c>
      <c r="K900" s="52">
        <f>IF(Table2[[#This Row],[Order Priority]]=Introduction!$B$44,1,0)</f>
        <v>0</v>
      </c>
      <c r="L900" s="52">
        <f>IF(Table2[[#This Row],[Order Priority]]=Introduction!$B$45,1,0)</f>
        <v>0</v>
      </c>
      <c r="M900" s="52">
        <f>IF(Table2[[#This Row],[Ship Mode]]=Introduction!$C$42,1,0)</f>
        <v>0</v>
      </c>
      <c r="N900" s="51">
        <f>IF(Table2[[#This Row],[Ship Mode]]=Introduction!$C$44,1,0)</f>
        <v>1</v>
      </c>
      <c r="O900" s="51">
        <f>IF(Table2[[#This Row],[Customer Segment]]=Introduction!$D$45,1,0)</f>
        <v>1</v>
      </c>
      <c r="P900" s="51">
        <f>IF(Table2[[#This Row],[Customer Segment]]=Introduction!$D$42,1,0)</f>
        <v>0</v>
      </c>
      <c r="Q900" s="51">
        <f>IF(Table2[[#This Row],[Customer Segment]]=Introduction!$D$44,1,0)</f>
        <v>0</v>
      </c>
      <c r="R900" s="44">
        <v>87.53</v>
      </c>
      <c r="S9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409.29877282040417</v>
      </c>
    </row>
    <row r="901" spans="1:19" customFormat="1" x14ac:dyDescent="0.2">
      <c r="A901" s="1" t="s">
        <v>46</v>
      </c>
      <c r="B901" s="1" t="s">
        <v>2</v>
      </c>
      <c r="C901" s="1" t="s">
        <v>15</v>
      </c>
      <c r="D901" s="49">
        <v>0.03</v>
      </c>
      <c r="E901" s="49">
        <v>160.97999999999999</v>
      </c>
      <c r="F901" s="49">
        <v>30</v>
      </c>
      <c r="G901" s="49">
        <v>0.62</v>
      </c>
      <c r="H901" s="49">
        <v>1261.4718</v>
      </c>
      <c r="I901" s="52">
        <f>IF(Table2[[#This Row],[Order Priority]]=Introduction!$B$42,1,0)</f>
        <v>0</v>
      </c>
      <c r="J901" s="52">
        <f>IF(Table2[[#This Row],[Order Priority]]=Introduction!$B$43,1,0)</f>
        <v>0</v>
      </c>
      <c r="K901" s="52">
        <f>IF(Table2[[#This Row],[Order Priority]]=Introduction!$B$44,1,0)</f>
        <v>0</v>
      </c>
      <c r="L901" s="52">
        <f>IF(Table2[[#This Row],[Order Priority]]=Introduction!$B$45,1,0)</f>
        <v>0</v>
      </c>
      <c r="M901" s="52">
        <f>IF(Table2[[#This Row],[Ship Mode]]=Introduction!$C$42,1,0)</f>
        <v>1</v>
      </c>
      <c r="N901" s="51">
        <f>IF(Table2[[#This Row],[Ship Mode]]=Introduction!$C$44,1,0)</f>
        <v>0</v>
      </c>
      <c r="O901" s="51">
        <f>IF(Table2[[#This Row],[Customer Segment]]=Introduction!$D$45,1,0)</f>
        <v>0</v>
      </c>
      <c r="P901" s="51">
        <f>IF(Table2[[#This Row],[Customer Segment]]=Introduction!$D$42,1,0)</f>
        <v>1</v>
      </c>
      <c r="Q901" s="51">
        <f>IF(Table2[[#This Row],[Customer Segment]]=Introduction!$D$44,1,0)</f>
        <v>0</v>
      </c>
      <c r="R901" s="41">
        <v>1828.22</v>
      </c>
      <c r="S9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3126.3434466404547</v>
      </c>
    </row>
    <row r="902" spans="1:19" customFormat="1" x14ac:dyDescent="0.2">
      <c r="A902" s="1" t="s">
        <v>1</v>
      </c>
      <c r="B902" s="1" t="s">
        <v>14</v>
      </c>
      <c r="C902" s="1" t="s">
        <v>15</v>
      </c>
      <c r="D902" s="47">
        <v>0.06</v>
      </c>
      <c r="E902" s="47">
        <v>40.99</v>
      </c>
      <c r="F902" s="47">
        <v>17.48</v>
      </c>
      <c r="G902" s="47">
        <v>0.36</v>
      </c>
      <c r="H902" s="47">
        <v>214.23</v>
      </c>
      <c r="I902" s="52">
        <f>IF(Table2[[#This Row],[Order Priority]]=Introduction!$B$42,1,0)</f>
        <v>1</v>
      </c>
      <c r="J902" s="52">
        <f>IF(Table2[[#This Row],[Order Priority]]=Introduction!$B$43,1,0)</f>
        <v>0</v>
      </c>
      <c r="K902" s="52">
        <f>IF(Table2[[#This Row],[Order Priority]]=Introduction!$B$44,1,0)</f>
        <v>0</v>
      </c>
      <c r="L902" s="52">
        <f>IF(Table2[[#This Row],[Order Priority]]=Introduction!$B$45,1,0)</f>
        <v>0</v>
      </c>
      <c r="M902" s="52">
        <f>IF(Table2[[#This Row],[Ship Mode]]=Introduction!$C$42,1,0)</f>
        <v>0</v>
      </c>
      <c r="N902" s="51">
        <f>IF(Table2[[#This Row],[Ship Mode]]=Introduction!$C$44,1,0)</f>
        <v>1</v>
      </c>
      <c r="O902" s="51">
        <f>IF(Table2[[#This Row],[Customer Segment]]=Introduction!$D$45,1,0)</f>
        <v>0</v>
      </c>
      <c r="P902" s="51">
        <f>IF(Table2[[#This Row],[Customer Segment]]=Introduction!$D$42,1,0)</f>
        <v>1</v>
      </c>
      <c r="Q902" s="51">
        <f>IF(Table2[[#This Row],[Customer Segment]]=Introduction!$D$44,1,0)</f>
        <v>0</v>
      </c>
      <c r="R902" s="44">
        <v>585.08000000000004</v>
      </c>
      <c r="S9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988.56321683076567</v>
      </c>
    </row>
    <row r="903" spans="1:19" customFormat="1" x14ac:dyDescent="0.2">
      <c r="A903" s="1" t="s">
        <v>1</v>
      </c>
      <c r="B903" s="1" t="s">
        <v>14</v>
      </c>
      <c r="C903" s="1" t="s">
        <v>70</v>
      </c>
      <c r="D903" s="49">
        <v>0.1</v>
      </c>
      <c r="E903" s="49">
        <v>20.27</v>
      </c>
      <c r="F903" s="49">
        <v>3.99</v>
      </c>
      <c r="G903" s="49">
        <v>0.56999999999999995</v>
      </c>
      <c r="H903" s="49">
        <v>84.05</v>
      </c>
      <c r="I903" s="52">
        <f>IF(Table2[[#This Row],[Order Priority]]=Introduction!$B$42,1,0)</f>
        <v>1</v>
      </c>
      <c r="J903" s="52">
        <f>IF(Table2[[#This Row],[Order Priority]]=Introduction!$B$43,1,0)</f>
        <v>0</v>
      </c>
      <c r="K903" s="52">
        <f>IF(Table2[[#This Row],[Order Priority]]=Introduction!$B$44,1,0)</f>
        <v>0</v>
      </c>
      <c r="L903" s="52">
        <f>IF(Table2[[#This Row],[Order Priority]]=Introduction!$B$45,1,0)</f>
        <v>0</v>
      </c>
      <c r="M903" s="52">
        <f>IF(Table2[[#This Row],[Ship Mode]]=Introduction!$C$42,1,0)</f>
        <v>0</v>
      </c>
      <c r="N903" s="51">
        <f>IF(Table2[[#This Row],[Ship Mode]]=Introduction!$C$44,1,0)</f>
        <v>1</v>
      </c>
      <c r="O903" s="51">
        <f>IF(Table2[[#This Row],[Customer Segment]]=Introduction!$D$45,1,0)</f>
        <v>0</v>
      </c>
      <c r="P903" s="51">
        <f>IF(Table2[[#This Row],[Customer Segment]]=Introduction!$D$42,1,0)</f>
        <v>0</v>
      </c>
      <c r="Q903" s="51">
        <f>IF(Table2[[#This Row],[Customer Segment]]=Introduction!$D$44,1,0)</f>
        <v>0</v>
      </c>
      <c r="R903" s="41">
        <v>1051.52</v>
      </c>
      <c r="S9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594.53218051884551</v>
      </c>
    </row>
    <row r="904" spans="1:19" customFormat="1" x14ac:dyDescent="0.2">
      <c r="A904" s="1" t="s">
        <v>1</v>
      </c>
      <c r="B904" s="1" t="s">
        <v>14</v>
      </c>
      <c r="C904" s="1" t="s">
        <v>70</v>
      </c>
      <c r="D904" s="47">
        <v>0.1</v>
      </c>
      <c r="E904" s="47">
        <v>20.27</v>
      </c>
      <c r="F904" s="47">
        <v>3.99</v>
      </c>
      <c r="G904" s="47">
        <v>0.56999999999999995</v>
      </c>
      <c r="H904" s="47">
        <v>381.61799999999999</v>
      </c>
      <c r="I904" s="52">
        <f>IF(Table2[[#This Row],[Order Priority]]=Introduction!$B$42,1,0)</f>
        <v>1</v>
      </c>
      <c r="J904" s="52">
        <f>IF(Table2[[#This Row],[Order Priority]]=Introduction!$B$43,1,0)</f>
        <v>0</v>
      </c>
      <c r="K904" s="52">
        <f>IF(Table2[[#This Row],[Order Priority]]=Introduction!$B$44,1,0)</f>
        <v>0</v>
      </c>
      <c r="L904" s="52">
        <f>IF(Table2[[#This Row],[Order Priority]]=Introduction!$B$45,1,0)</f>
        <v>0</v>
      </c>
      <c r="M904" s="52">
        <f>IF(Table2[[#This Row],[Ship Mode]]=Introduction!$C$42,1,0)</f>
        <v>0</v>
      </c>
      <c r="N904" s="51">
        <f>IF(Table2[[#This Row],[Ship Mode]]=Introduction!$C$44,1,0)</f>
        <v>1</v>
      </c>
      <c r="O904" s="51">
        <f>IF(Table2[[#This Row],[Customer Segment]]=Introduction!$D$45,1,0)</f>
        <v>0</v>
      </c>
      <c r="P904" s="51">
        <f>IF(Table2[[#This Row],[Customer Segment]]=Introduction!$D$42,1,0)</f>
        <v>0</v>
      </c>
      <c r="Q904" s="51">
        <f>IF(Table2[[#This Row],[Customer Segment]]=Introduction!$D$44,1,0)</f>
        <v>0</v>
      </c>
      <c r="R904" s="44">
        <v>257.92</v>
      </c>
      <c r="S9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899.24946667672077</v>
      </c>
    </row>
    <row r="905" spans="1:19" customFormat="1" x14ac:dyDescent="0.2">
      <c r="A905" s="1" t="s">
        <v>13</v>
      </c>
      <c r="B905" s="1" t="s">
        <v>63</v>
      </c>
      <c r="C905" s="1" t="s">
        <v>70</v>
      </c>
      <c r="D905" s="49">
        <v>0.05</v>
      </c>
      <c r="E905" s="49">
        <v>4.84</v>
      </c>
      <c r="F905" s="49">
        <v>0.71</v>
      </c>
      <c r="G905" s="49">
        <v>0.52</v>
      </c>
      <c r="H905" s="49">
        <v>29.17</v>
      </c>
      <c r="I905" s="52">
        <f>IF(Table2[[#This Row],[Order Priority]]=Introduction!$B$42,1,0)</f>
        <v>0</v>
      </c>
      <c r="J905" s="52">
        <f>IF(Table2[[#This Row],[Order Priority]]=Introduction!$B$43,1,0)</f>
        <v>1</v>
      </c>
      <c r="K905" s="52">
        <f>IF(Table2[[#This Row],[Order Priority]]=Introduction!$B$44,1,0)</f>
        <v>0</v>
      </c>
      <c r="L905" s="52">
        <f>IF(Table2[[#This Row],[Order Priority]]=Introduction!$B$45,1,0)</f>
        <v>0</v>
      </c>
      <c r="M905" s="52">
        <f>IF(Table2[[#This Row],[Ship Mode]]=Introduction!$C$42,1,0)</f>
        <v>0</v>
      </c>
      <c r="N905" s="51">
        <f>IF(Table2[[#This Row],[Ship Mode]]=Introduction!$C$44,1,0)</f>
        <v>0</v>
      </c>
      <c r="O905" s="51">
        <f>IF(Table2[[#This Row],[Customer Segment]]=Introduction!$D$45,1,0)</f>
        <v>0</v>
      </c>
      <c r="P905" s="51">
        <f>IF(Table2[[#This Row],[Customer Segment]]=Introduction!$D$42,1,0)</f>
        <v>0</v>
      </c>
      <c r="Q905" s="51">
        <f>IF(Table2[[#This Row],[Customer Segment]]=Introduction!$D$44,1,0)</f>
        <v>0</v>
      </c>
      <c r="R905" s="41">
        <v>103.39</v>
      </c>
      <c r="S9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16.098879884512201</v>
      </c>
    </row>
    <row r="906" spans="1:19" customFormat="1" x14ac:dyDescent="0.2">
      <c r="A906" s="1" t="s">
        <v>13</v>
      </c>
      <c r="B906" s="1" t="s">
        <v>14</v>
      </c>
      <c r="C906" s="1" t="s">
        <v>70</v>
      </c>
      <c r="D906" s="47">
        <v>0.01</v>
      </c>
      <c r="E906" s="47">
        <v>14.98</v>
      </c>
      <c r="F906" s="47">
        <v>7.69</v>
      </c>
      <c r="G906" s="47">
        <v>0.56999999999999995</v>
      </c>
      <c r="H906" s="47">
        <v>-48.97</v>
      </c>
      <c r="I906" s="52">
        <f>IF(Table2[[#This Row],[Order Priority]]=Introduction!$B$42,1,0)</f>
        <v>0</v>
      </c>
      <c r="J906" s="52">
        <f>IF(Table2[[#This Row],[Order Priority]]=Introduction!$B$43,1,0)</f>
        <v>1</v>
      </c>
      <c r="K906" s="52">
        <f>IF(Table2[[#This Row],[Order Priority]]=Introduction!$B$44,1,0)</f>
        <v>0</v>
      </c>
      <c r="L906" s="52">
        <f>IF(Table2[[#This Row],[Order Priority]]=Introduction!$B$45,1,0)</f>
        <v>0</v>
      </c>
      <c r="M906" s="52">
        <f>IF(Table2[[#This Row],[Ship Mode]]=Introduction!$C$42,1,0)</f>
        <v>0</v>
      </c>
      <c r="N906" s="51">
        <f>IF(Table2[[#This Row],[Ship Mode]]=Introduction!$C$44,1,0)</f>
        <v>1</v>
      </c>
      <c r="O906" s="51">
        <f>IF(Table2[[#This Row],[Customer Segment]]=Introduction!$D$45,1,0)</f>
        <v>0</v>
      </c>
      <c r="P906" s="51">
        <f>IF(Table2[[#This Row],[Customer Segment]]=Introduction!$D$42,1,0)</f>
        <v>0</v>
      </c>
      <c r="Q906" s="51">
        <f>IF(Table2[[#This Row],[Customer Segment]]=Introduction!$D$44,1,0)</f>
        <v>0</v>
      </c>
      <c r="R906" s="44">
        <v>435.39</v>
      </c>
      <c r="S9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310.98317448702983</v>
      </c>
    </row>
    <row r="907" spans="1:19" customFormat="1" x14ac:dyDescent="0.2">
      <c r="A907" s="1" t="s">
        <v>13</v>
      </c>
      <c r="B907" s="1" t="s">
        <v>63</v>
      </c>
      <c r="C907" s="1" t="s">
        <v>70</v>
      </c>
      <c r="D907" s="49">
        <v>0.05</v>
      </c>
      <c r="E907" s="49">
        <v>4.84</v>
      </c>
      <c r="F907" s="49">
        <v>0.71</v>
      </c>
      <c r="G907" s="49">
        <v>0.52</v>
      </c>
      <c r="H907" s="49">
        <v>17.836500000000001</v>
      </c>
      <c r="I907" s="52">
        <f>IF(Table2[[#This Row],[Order Priority]]=Introduction!$B$42,1,0)</f>
        <v>0</v>
      </c>
      <c r="J907" s="52">
        <f>IF(Table2[[#This Row],[Order Priority]]=Introduction!$B$43,1,0)</f>
        <v>1</v>
      </c>
      <c r="K907" s="52">
        <f>IF(Table2[[#This Row],[Order Priority]]=Introduction!$B$44,1,0)</f>
        <v>0</v>
      </c>
      <c r="L907" s="52">
        <f>IF(Table2[[#This Row],[Order Priority]]=Introduction!$B$45,1,0)</f>
        <v>0</v>
      </c>
      <c r="M907" s="52">
        <f>IF(Table2[[#This Row],[Ship Mode]]=Introduction!$C$42,1,0)</f>
        <v>0</v>
      </c>
      <c r="N907" s="51">
        <f>IF(Table2[[#This Row],[Ship Mode]]=Introduction!$C$44,1,0)</f>
        <v>0</v>
      </c>
      <c r="O907" s="51">
        <f>IF(Table2[[#This Row],[Customer Segment]]=Introduction!$D$45,1,0)</f>
        <v>0</v>
      </c>
      <c r="P907" s="51">
        <f>IF(Table2[[#This Row],[Customer Segment]]=Introduction!$D$42,1,0)</f>
        <v>0</v>
      </c>
      <c r="Q907" s="51">
        <f>IF(Table2[[#This Row],[Customer Segment]]=Introduction!$D$44,1,0)</f>
        <v>0</v>
      </c>
      <c r="R907" s="41">
        <v>25.85</v>
      </c>
      <c r="S9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4.4930843598916965</v>
      </c>
    </row>
    <row r="908" spans="1:19" customFormat="1" x14ac:dyDescent="0.2">
      <c r="A908" s="1" t="s">
        <v>23</v>
      </c>
      <c r="B908" s="1" t="s">
        <v>14</v>
      </c>
      <c r="C908" s="1" t="s">
        <v>70</v>
      </c>
      <c r="D908" s="47">
        <v>0.06</v>
      </c>
      <c r="E908" s="47">
        <v>20.99</v>
      </c>
      <c r="F908" s="47">
        <v>0.99</v>
      </c>
      <c r="G908" s="47">
        <v>0.37</v>
      </c>
      <c r="H908" s="47">
        <v>224.9607</v>
      </c>
      <c r="I908" s="52">
        <f>IF(Table2[[#This Row],[Order Priority]]=Introduction!$B$42,1,0)</f>
        <v>0</v>
      </c>
      <c r="J908" s="52">
        <f>IF(Table2[[#This Row],[Order Priority]]=Introduction!$B$43,1,0)</f>
        <v>0</v>
      </c>
      <c r="K908" s="52">
        <f>IF(Table2[[#This Row],[Order Priority]]=Introduction!$B$44,1,0)</f>
        <v>1</v>
      </c>
      <c r="L908" s="52">
        <f>IF(Table2[[#This Row],[Order Priority]]=Introduction!$B$45,1,0)</f>
        <v>0</v>
      </c>
      <c r="M908" s="52">
        <f>IF(Table2[[#This Row],[Ship Mode]]=Introduction!$C$42,1,0)</f>
        <v>0</v>
      </c>
      <c r="N908" s="51">
        <f>IF(Table2[[#This Row],[Ship Mode]]=Introduction!$C$44,1,0)</f>
        <v>1</v>
      </c>
      <c r="O908" s="51">
        <f>IF(Table2[[#This Row],[Customer Segment]]=Introduction!$D$45,1,0)</f>
        <v>0</v>
      </c>
      <c r="P908" s="51">
        <f>IF(Table2[[#This Row],[Customer Segment]]=Introduction!$D$42,1,0)</f>
        <v>0</v>
      </c>
      <c r="Q908" s="51">
        <f>IF(Table2[[#This Row],[Customer Segment]]=Introduction!$D$44,1,0)</f>
        <v>0</v>
      </c>
      <c r="R908" s="44">
        <v>326.02999999999997</v>
      </c>
      <c r="S9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308.12009818797117</v>
      </c>
    </row>
    <row r="909" spans="1:19" customFormat="1" x14ac:dyDescent="0.2">
      <c r="A909" s="1" t="s">
        <v>92</v>
      </c>
      <c r="B909" s="1" t="s">
        <v>14</v>
      </c>
      <c r="C909" s="1" t="s">
        <v>15</v>
      </c>
      <c r="D909" s="49">
        <v>0.09</v>
      </c>
      <c r="E909" s="49">
        <v>4.55</v>
      </c>
      <c r="F909" s="49">
        <v>1.49</v>
      </c>
      <c r="G909" s="49">
        <v>0.35</v>
      </c>
      <c r="H909" s="49">
        <v>16.898</v>
      </c>
      <c r="I909" s="52">
        <f>IF(Table2[[#This Row],[Order Priority]]=Introduction!$B$42,1,0)</f>
        <v>0</v>
      </c>
      <c r="J909" s="52">
        <f>IF(Table2[[#This Row],[Order Priority]]=Introduction!$B$43,1,0)</f>
        <v>0</v>
      </c>
      <c r="K909" s="52">
        <f>IF(Table2[[#This Row],[Order Priority]]=Introduction!$B$44,1,0)</f>
        <v>0</v>
      </c>
      <c r="L909" s="52">
        <f>IF(Table2[[#This Row],[Order Priority]]=Introduction!$B$45,1,0)</f>
        <v>1</v>
      </c>
      <c r="M909" s="52">
        <f>IF(Table2[[#This Row],[Ship Mode]]=Introduction!$C$42,1,0)</f>
        <v>0</v>
      </c>
      <c r="N909" s="51">
        <f>IF(Table2[[#This Row],[Ship Mode]]=Introduction!$C$44,1,0)</f>
        <v>1</v>
      </c>
      <c r="O909" s="51">
        <f>IF(Table2[[#This Row],[Customer Segment]]=Introduction!$D$45,1,0)</f>
        <v>0</v>
      </c>
      <c r="P909" s="51">
        <f>IF(Table2[[#This Row],[Customer Segment]]=Introduction!$D$42,1,0)</f>
        <v>1</v>
      </c>
      <c r="Q909" s="51">
        <f>IF(Table2[[#This Row],[Customer Segment]]=Introduction!$D$44,1,0)</f>
        <v>0</v>
      </c>
      <c r="R909" s="41">
        <v>25.45</v>
      </c>
      <c r="S9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-75.020983747460292</v>
      </c>
    </row>
    <row r="910" spans="1:19" customFormat="1" x14ac:dyDescent="0.2">
      <c r="A910" s="1" t="s">
        <v>92</v>
      </c>
      <c r="B910" s="1" t="s">
        <v>63</v>
      </c>
      <c r="C910" s="1" t="s">
        <v>15</v>
      </c>
      <c r="D910" s="47">
        <v>7.0000000000000007E-2</v>
      </c>
      <c r="E910" s="47">
        <v>9.7799999999999994</v>
      </c>
      <c r="F910" s="47">
        <v>5.76</v>
      </c>
      <c r="G910" s="47">
        <v>0.35</v>
      </c>
      <c r="H910" s="47">
        <v>20.14</v>
      </c>
      <c r="I910" s="52">
        <f>IF(Table2[[#This Row],[Order Priority]]=Introduction!$B$42,1,0)</f>
        <v>0</v>
      </c>
      <c r="J910" s="52">
        <f>IF(Table2[[#This Row],[Order Priority]]=Introduction!$B$43,1,0)</f>
        <v>0</v>
      </c>
      <c r="K910" s="52">
        <f>IF(Table2[[#This Row],[Order Priority]]=Introduction!$B$44,1,0)</f>
        <v>0</v>
      </c>
      <c r="L910" s="52">
        <f>IF(Table2[[#This Row],[Order Priority]]=Introduction!$B$45,1,0)</f>
        <v>1</v>
      </c>
      <c r="M910" s="52">
        <f>IF(Table2[[#This Row],[Ship Mode]]=Introduction!$C$42,1,0)</f>
        <v>0</v>
      </c>
      <c r="N910" s="51">
        <f>IF(Table2[[#This Row],[Ship Mode]]=Introduction!$C$44,1,0)</f>
        <v>0</v>
      </c>
      <c r="O910" s="51">
        <f>IF(Table2[[#This Row],[Customer Segment]]=Introduction!$D$45,1,0)</f>
        <v>0</v>
      </c>
      <c r="P910" s="51">
        <f>IF(Table2[[#This Row],[Customer Segment]]=Introduction!$D$42,1,0)</f>
        <v>1</v>
      </c>
      <c r="Q910" s="51">
        <f>IF(Table2[[#This Row],[Customer Segment]]=Introduction!$D$44,1,0)</f>
        <v>0</v>
      </c>
      <c r="R910" s="44">
        <v>110.72</v>
      </c>
      <c r="S9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-6.2936881216905718</v>
      </c>
    </row>
    <row r="911" spans="1:19" customFormat="1" x14ac:dyDescent="0.2">
      <c r="A911" s="1" t="s">
        <v>46</v>
      </c>
      <c r="B911" s="1" t="s">
        <v>14</v>
      </c>
      <c r="C911" s="1" t="s">
        <v>70</v>
      </c>
      <c r="D911" s="49">
        <v>0.04</v>
      </c>
      <c r="E911" s="49">
        <v>60.97</v>
      </c>
      <c r="F911" s="49">
        <v>4.5</v>
      </c>
      <c r="G911" s="49">
        <v>0.56000000000000005</v>
      </c>
      <c r="H911" s="49">
        <v>79.423199999999994</v>
      </c>
      <c r="I911" s="52">
        <f>IF(Table2[[#This Row],[Order Priority]]=Introduction!$B$42,1,0)</f>
        <v>0</v>
      </c>
      <c r="J911" s="52">
        <f>IF(Table2[[#This Row],[Order Priority]]=Introduction!$B$43,1,0)</f>
        <v>0</v>
      </c>
      <c r="K911" s="52">
        <f>IF(Table2[[#This Row],[Order Priority]]=Introduction!$B$44,1,0)</f>
        <v>0</v>
      </c>
      <c r="L911" s="52">
        <f>IF(Table2[[#This Row],[Order Priority]]=Introduction!$B$45,1,0)</f>
        <v>0</v>
      </c>
      <c r="M911" s="52">
        <f>IF(Table2[[#This Row],[Ship Mode]]=Introduction!$C$42,1,0)</f>
        <v>0</v>
      </c>
      <c r="N911" s="51">
        <f>IF(Table2[[#This Row],[Ship Mode]]=Introduction!$C$44,1,0)</f>
        <v>1</v>
      </c>
      <c r="O911" s="51">
        <f>IF(Table2[[#This Row],[Customer Segment]]=Introduction!$D$45,1,0)</f>
        <v>0</v>
      </c>
      <c r="P911" s="51">
        <f>IF(Table2[[#This Row],[Customer Segment]]=Introduction!$D$42,1,0)</f>
        <v>0</v>
      </c>
      <c r="Q911" s="51">
        <f>IF(Table2[[#This Row],[Customer Segment]]=Introduction!$D$44,1,0)</f>
        <v>0</v>
      </c>
      <c r="R911" s="41">
        <v>904.31</v>
      </c>
      <c r="S9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673.76701616913851</v>
      </c>
    </row>
    <row r="912" spans="1:19" customFormat="1" x14ac:dyDescent="0.2">
      <c r="A912" s="1" t="s">
        <v>46</v>
      </c>
      <c r="B912" s="1" t="s">
        <v>14</v>
      </c>
      <c r="C912" s="1" t="s">
        <v>70</v>
      </c>
      <c r="D912" s="47">
        <v>0.05</v>
      </c>
      <c r="E912" s="47">
        <v>11.97</v>
      </c>
      <c r="F912" s="47">
        <v>5.81</v>
      </c>
      <c r="G912" s="47">
        <v>0.6</v>
      </c>
      <c r="H912" s="47">
        <v>349.05930000000001</v>
      </c>
      <c r="I912" s="52">
        <f>IF(Table2[[#This Row],[Order Priority]]=Introduction!$B$42,1,0)</f>
        <v>0</v>
      </c>
      <c r="J912" s="52">
        <f>IF(Table2[[#This Row],[Order Priority]]=Introduction!$B$43,1,0)</f>
        <v>0</v>
      </c>
      <c r="K912" s="52">
        <f>IF(Table2[[#This Row],[Order Priority]]=Introduction!$B$44,1,0)</f>
        <v>0</v>
      </c>
      <c r="L912" s="52">
        <f>IF(Table2[[#This Row],[Order Priority]]=Introduction!$B$45,1,0)</f>
        <v>0</v>
      </c>
      <c r="M912" s="52">
        <f>IF(Table2[[#This Row],[Ship Mode]]=Introduction!$C$42,1,0)</f>
        <v>0</v>
      </c>
      <c r="N912" s="51">
        <f>IF(Table2[[#This Row],[Ship Mode]]=Introduction!$C$44,1,0)</f>
        <v>1</v>
      </c>
      <c r="O912" s="51">
        <f>IF(Table2[[#This Row],[Customer Segment]]=Introduction!$D$45,1,0)</f>
        <v>0</v>
      </c>
      <c r="P912" s="51">
        <f>IF(Table2[[#This Row],[Customer Segment]]=Introduction!$D$42,1,0)</f>
        <v>0</v>
      </c>
      <c r="Q912" s="51">
        <f>IF(Table2[[#This Row],[Customer Segment]]=Introduction!$D$44,1,0)</f>
        <v>0</v>
      </c>
      <c r="R912" s="44">
        <v>25.31</v>
      </c>
      <c r="S9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859.20222145083903</v>
      </c>
    </row>
    <row r="913" spans="1:19" customFormat="1" x14ac:dyDescent="0.2">
      <c r="A913" s="1" t="s">
        <v>1</v>
      </c>
      <c r="B913" s="1" t="s">
        <v>14</v>
      </c>
      <c r="C913" s="1" t="s">
        <v>15</v>
      </c>
      <c r="D913" s="49">
        <v>0.06</v>
      </c>
      <c r="E913" s="49">
        <v>17.98</v>
      </c>
      <c r="F913" s="49">
        <v>4</v>
      </c>
      <c r="G913" s="49">
        <v>0.79</v>
      </c>
      <c r="H913" s="49">
        <v>-78.13</v>
      </c>
      <c r="I913" s="52">
        <f>IF(Table2[[#This Row],[Order Priority]]=Introduction!$B$42,1,0)</f>
        <v>1</v>
      </c>
      <c r="J913" s="52">
        <f>IF(Table2[[#This Row],[Order Priority]]=Introduction!$B$43,1,0)</f>
        <v>0</v>
      </c>
      <c r="K913" s="52">
        <f>IF(Table2[[#This Row],[Order Priority]]=Introduction!$B$44,1,0)</f>
        <v>0</v>
      </c>
      <c r="L913" s="52">
        <f>IF(Table2[[#This Row],[Order Priority]]=Introduction!$B$45,1,0)</f>
        <v>0</v>
      </c>
      <c r="M913" s="52">
        <f>IF(Table2[[#This Row],[Ship Mode]]=Introduction!$C$42,1,0)</f>
        <v>0</v>
      </c>
      <c r="N913" s="51">
        <f>IF(Table2[[#This Row],[Ship Mode]]=Introduction!$C$44,1,0)</f>
        <v>1</v>
      </c>
      <c r="O913" s="51">
        <f>IF(Table2[[#This Row],[Customer Segment]]=Introduction!$D$45,1,0)</f>
        <v>0</v>
      </c>
      <c r="P913" s="51">
        <f>IF(Table2[[#This Row],[Customer Segment]]=Introduction!$D$42,1,0)</f>
        <v>1</v>
      </c>
      <c r="Q913" s="51">
        <f>IF(Table2[[#This Row],[Customer Segment]]=Introduction!$D$44,1,0)</f>
        <v>0</v>
      </c>
      <c r="R913" s="41">
        <v>70.06</v>
      </c>
      <c r="S9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601.9153760192346</v>
      </c>
    </row>
    <row r="914" spans="1:19" customFormat="1" x14ac:dyDescent="0.2">
      <c r="A914" s="1" t="s">
        <v>1</v>
      </c>
      <c r="B914" s="1" t="s">
        <v>14</v>
      </c>
      <c r="C914" s="1" t="s">
        <v>3</v>
      </c>
      <c r="D914" s="47">
        <v>0.1</v>
      </c>
      <c r="E914" s="47">
        <v>6.64</v>
      </c>
      <c r="F914" s="47">
        <v>54.95</v>
      </c>
      <c r="G914" s="47">
        <v>0.37</v>
      </c>
      <c r="H914" s="47">
        <v>-25</v>
      </c>
      <c r="I914" s="52">
        <f>IF(Table2[[#This Row],[Order Priority]]=Introduction!$B$42,1,0)</f>
        <v>1</v>
      </c>
      <c r="J914" s="52">
        <f>IF(Table2[[#This Row],[Order Priority]]=Introduction!$B$43,1,0)</f>
        <v>0</v>
      </c>
      <c r="K914" s="52">
        <f>IF(Table2[[#This Row],[Order Priority]]=Introduction!$B$44,1,0)</f>
        <v>0</v>
      </c>
      <c r="L914" s="52">
        <f>IF(Table2[[#This Row],[Order Priority]]=Introduction!$B$45,1,0)</f>
        <v>0</v>
      </c>
      <c r="M914" s="52">
        <f>IF(Table2[[#This Row],[Ship Mode]]=Introduction!$C$42,1,0)</f>
        <v>0</v>
      </c>
      <c r="N914" s="51">
        <f>IF(Table2[[#This Row],[Ship Mode]]=Introduction!$C$44,1,0)</f>
        <v>1</v>
      </c>
      <c r="O914" s="51">
        <f>IF(Table2[[#This Row],[Customer Segment]]=Introduction!$D$45,1,0)</f>
        <v>1</v>
      </c>
      <c r="P914" s="51">
        <f>IF(Table2[[#This Row],[Customer Segment]]=Introduction!$D$42,1,0)</f>
        <v>0</v>
      </c>
      <c r="Q914" s="51">
        <f>IF(Table2[[#This Row],[Customer Segment]]=Introduction!$D$44,1,0)</f>
        <v>0</v>
      </c>
      <c r="R914" s="44">
        <v>25.31</v>
      </c>
      <c r="S9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1673.3846484292346</v>
      </c>
    </row>
    <row r="915" spans="1:19" customFormat="1" x14ac:dyDescent="0.2">
      <c r="A915" s="1" t="s">
        <v>1</v>
      </c>
      <c r="B915" s="1" t="s">
        <v>14</v>
      </c>
      <c r="C915" s="1" t="s">
        <v>3</v>
      </c>
      <c r="D915" s="49">
        <v>0.05</v>
      </c>
      <c r="E915" s="49">
        <v>90.48</v>
      </c>
      <c r="F915" s="49">
        <v>19.989999999999998</v>
      </c>
      <c r="G915" s="49">
        <v>0.4</v>
      </c>
      <c r="H915" s="49">
        <v>255.1482</v>
      </c>
      <c r="I915" s="52">
        <f>IF(Table2[[#This Row],[Order Priority]]=Introduction!$B$42,1,0)</f>
        <v>1</v>
      </c>
      <c r="J915" s="52">
        <f>IF(Table2[[#This Row],[Order Priority]]=Introduction!$B$43,1,0)</f>
        <v>0</v>
      </c>
      <c r="K915" s="52">
        <f>IF(Table2[[#This Row],[Order Priority]]=Introduction!$B$44,1,0)</f>
        <v>0</v>
      </c>
      <c r="L915" s="52">
        <f>IF(Table2[[#This Row],[Order Priority]]=Introduction!$B$45,1,0)</f>
        <v>0</v>
      </c>
      <c r="M915" s="52">
        <f>IF(Table2[[#This Row],[Ship Mode]]=Introduction!$C$42,1,0)</f>
        <v>0</v>
      </c>
      <c r="N915" s="51">
        <f>IF(Table2[[#This Row],[Ship Mode]]=Introduction!$C$44,1,0)</f>
        <v>1</v>
      </c>
      <c r="O915" s="51">
        <f>IF(Table2[[#This Row],[Customer Segment]]=Introduction!$D$45,1,0)</f>
        <v>1</v>
      </c>
      <c r="P915" s="51">
        <f>IF(Table2[[#This Row],[Customer Segment]]=Introduction!$D$42,1,0)</f>
        <v>0</v>
      </c>
      <c r="Q915" s="51">
        <f>IF(Table2[[#This Row],[Customer Segment]]=Introduction!$D$44,1,0)</f>
        <v>0</v>
      </c>
      <c r="R915" s="41">
        <v>369.78</v>
      </c>
      <c r="S9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1314.6550108181129</v>
      </c>
    </row>
    <row r="916" spans="1:19" customFormat="1" x14ac:dyDescent="0.2">
      <c r="A916" s="1" t="s">
        <v>13</v>
      </c>
      <c r="B916" s="1" t="s">
        <v>14</v>
      </c>
      <c r="C916" s="1" t="s">
        <v>70</v>
      </c>
      <c r="D916" s="47">
        <v>0</v>
      </c>
      <c r="E916" s="47">
        <v>48.91</v>
      </c>
      <c r="F916" s="47">
        <v>35</v>
      </c>
      <c r="G916" s="47">
        <v>0.83</v>
      </c>
      <c r="H916" s="47">
        <v>-628.38</v>
      </c>
      <c r="I916" s="52">
        <f>IF(Table2[[#This Row],[Order Priority]]=Introduction!$B$42,1,0)</f>
        <v>0</v>
      </c>
      <c r="J916" s="52">
        <f>IF(Table2[[#This Row],[Order Priority]]=Introduction!$B$43,1,0)</f>
        <v>1</v>
      </c>
      <c r="K916" s="52">
        <f>IF(Table2[[#This Row],[Order Priority]]=Introduction!$B$44,1,0)</f>
        <v>0</v>
      </c>
      <c r="L916" s="52">
        <f>IF(Table2[[#This Row],[Order Priority]]=Introduction!$B$45,1,0)</f>
        <v>0</v>
      </c>
      <c r="M916" s="52">
        <f>IF(Table2[[#This Row],[Ship Mode]]=Introduction!$C$42,1,0)</f>
        <v>0</v>
      </c>
      <c r="N916" s="51">
        <f>IF(Table2[[#This Row],[Ship Mode]]=Introduction!$C$44,1,0)</f>
        <v>1</v>
      </c>
      <c r="O916" s="51">
        <f>IF(Table2[[#This Row],[Customer Segment]]=Introduction!$D$45,1,0)</f>
        <v>0</v>
      </c>
      <c r="P916" s="51">
        <f>IF(Table2[[#This Row],[Customer Segment]]=Introduction!$D$42,1,0)</f>
        <v>0</v>
      </c>
      <c r="Q916" s="51">
        <f>IF(Table2[[#This Row],[Customer Segment]]=Introduction!$D$44,1,0)</f>
        <v>0</v>
      </c>
      <c r="R916" s="44">
        <v>514.79</v>
      </c>
      <c r="S9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801.50778666753718</v>
      </c>
    </row>
    <row r="917" spans="1:19" customFormat="1" x14ac:dyDescent="0.2">
      <c r="A917" s="1" t="s">
        <v>23</v>
      </c>
      <c r="B917" s="1" t="s">
        <v>14</v>
      </c>
      <c r="C917" s="1" t="s">
        <v>3</v>
      </c>
      <c r="D917" s="49">
        <v>0.08</v>
      </c>
      <c r="E917" s="49">
        <v>9.48</v>
      </c>
      <c r="F917" s="49">
        <v>7.29</v>
      </c>
      <c r="G917" s="49">
        <v>0.45</v>
      </c>
      <c r="H917" s="49">
        <v>-50.4</v>
      </c>
      <c r="I917" s="52">
        <f>IF(Table2[[#This Row],[Order Priority]]=Introduction!$B$42,1,0)</f>
        <v>0</v>
      </c>
      <c r="J917" s="52">
        <f>IF(Table2[[#This Row],[Order Priority]]=Introduction!$B$43,1,0)</f>
        <v>0</v>
      </c>
      <c r="K917" s="52">
        <f>IF(Table2[[#This Row],[Order Priority]]=Introduction!$B$44,1,0)</f>
        <v>1</v>
      </c>
      <c r="L917" s="52">
        <f>IF(Table2[[#This Row],[Order Priority]]=Introduction!$B$45,1,0)</f>
        <v>0</v>
      </c>
      <c r="M917" s="52">
        <f>IF(Table2[[#This Row],[Ship Mode]]=Introduction!$C$42,1,0)</f>
        <v>0</v>
      </c>
      <c r="N917" s="51">
        <f>IF(Table2[[#This Row],[Ship Mode]]=Introduction!$C$44,1,0)</f>
        <v>1</v>
      </c>
      <c r="O917" s="51">
        <f>IF(Table2[[#This Row],[Customer Segment]]=Introduction!$D$45,1,0)</f>
        <v>1</v>
      </c>
      <c r="P917" s="51">
        <f>IF(Table2[[#This Row],[Customer Segment]]=Introduction!$D$42,1,0)</f>
        <v>0</v>
      </c>
      <c r="Q917" s="51">
        <f>IF(Table2[[#This Row],[Customer Segment]]=Introduction!$D$44,1,0)</f>
        <v>0</v>
      </c>
      <c r="R917" s="41">
        <v>20.22</v>
      </c>
      <c r="S9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208.45001618310434</v>
      </c>
    </row>
    <row r="918" spans="1:19" customFormat="1" x14ac:dyDescent="0.2">
      <c r="A918" s="1" t="s">
        <v>23</v>
      </c>
      <c r="B918" s="1" t="s">
        <v>14</v>
      </c>
      <c r="C918" s="1" t="s">
        <v>3</v>
      </c>
      <c r="D918" s="47">
        <v>0.03</v>
      </c>
      <c r="E918" s="47">
        <v>193.17</v>
      </c>
      <c r="F918" s="47">
        <v>19.989999999999998</v>
      </c>
      <c r="G918" s="47">
        <v>0.71</v>
      </c>
      <c r="H918" s="47">
        <v>-348.75400000000002</v>
      </c>
      <c r="I918" s="52">
        <f>IF(Table2[[#This Row],[Order Priority]]=Introduction!$B$42,1,0)</f>
        <v>0</v>
      </c>
      <c r="J918" s="52">
        <f>IF(Table2[[#This Row],[Order Priority]]=Introduction!$B$43,1,0)</f>
        <v>0</v>
      </c>
      <c r="K918" s="52">
        <f>IF(Table2[[#This Row],[Order Priority]]=Introduction!$B$44,1,0)</f>
        <v>1</v>
      </c>
      <c r="L918" s="52">
        <f>IF(Table2[[#This Row],[Order Priority]]=Introduction!$B$45,1,0)</f>
        <v>0</v>
      </c>
      <c r="M918" s="52">
        <f>IF(Table2[[#This Row],[Ship Mode]]=Introduction!$C$42,1,0)</f>
        <v>0</v>
      </c>
      <c r="N918" s="51">
        <f>IF(Table2[[#This Row],[Ship Mode]]=Introduction!$C$44,1,0)</f>
        <v>1</v>
      </c>
      <c r="O918" s="51">
        <f>IF(Table2[[#This Row],[Customer Segment]]=Introduction!$D$45,1,0)</f>
        <v>1</v>
      </c>
      <c r="P918" s="51">
        <f>IF(Table2[[#This Row],[Customer Segment]]=Introduction!$D$42,1,0)</f>
        <v>0</v>
      </c>
      <c r="Q918" s="51">
        <f>IF(Table2[[#This Row],[Customer Segment]]=Introduction!$D$44,1,0)</f>
        <v>0</v>
      </c>
      <c r="R918" s="44">
        <v>1548.97</v>
      </c>
      <c r="S9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1078.6303041697345</v>
      </c>
    </row>
    <row r="919" spans="1:19" customFormat="1" x14ac:dyDescent="0.2">
      <c r="A919" s="1" t="s">
        <v>92</v>
      </c>
      <c r="B919" s="1" t="s">
        <v>2</v>
      </c>
      <c r="C919" s="1" t="s">
        <v>3</v>
      </c>
      <c r="D919" s="49">
        <v>0.09</v>
      </c>
      <c r="E919" s="49">
        <v>138.75</v>
      </c>
      <c r="F919" s="49">
        <v>52.42</v>
      </c>
      <c r="G919" s="49">
        <v>0.74</v>
      </c>
      <c r="H919" s="49">
        <v>-445.97177625</v>
      </c>
      <c r="I919" s="52">
        <f>IF(Table2[[#This Row],[Order Priority]]=Introduction!$B$42,1,0)</f>
        <v>0</v>
      </c>
      <c r="J919" s="52">
        <f>IF(Table2[[#This Row],[Order Priority]]=Introduction!$B$43,1,0)</f>
        <v>0</v>
      </c>
      <c r="K919" s="52">
        <f>IF(Table2[[#This Row],[Order Priority]]=Introduction!$B$44,1,0)</f>
        <v>0</v>
      </c>
      <c r="L919" s="52">
        <f>IF(Table2[[#This Row],[Order Priority]]=Introduction!$B$45,1,0)</f>
        <v>1</v>
      </c>
      <c r="M919" s="52">
        <f>IF(Table2[[#This Row],[Ship Mode]]=Introduction!$C$42,1,0)</f>
        <v>1</v>
      </c>
      <c r="N919" s="51">
        <f>IF(Table2[[#This Row],[Ship Mode]]=Introduction!$C$44,1,0)</f>
        <v>0</v>
      </c>
      <c r="O919" s="51">
        <f>IF(Table2[[#This Row],[Customer Segment]]=Introduction!$D$45,1,0)</f>
        <v>1</v>
      </c>
      <c r="P919" s="51">
        <f>IF(Table2[[#This Row],[Customer Segment]]=Introduction!$D$42,1,0)</f>
        <v>0</v>
      </c>
      <c r="Q919" s="51">
        <f>IF(Table2[[#This Row],[Customer Segment]]=Introduction!$D$44,1,0)</f>
        <v>0</v>
      </c>
      <c r="R919" s="41">
        <v>2527.79</v>
      </c>
      <c r="S9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1819.6257085429538</v>
      </c>
    </row>
    <row r="920" spans="1:19" customFormat="1" x14ac:dyDescent="0.2">
      <c r="A920" s="1" t="s">
        <v>92</v>
      </c>
      <c r="B920" s="1" t="s">
        <v>2</v>
      </c>
      <c r="C920" s="1" t="s">
        <v>3</v>
      </c>
      <c r="D920" s="47">
        <v>0.09</v>
      </c>
      <c r="E920" s="47">
        <v>138.75</v>
      </c>
      <c r="F920" s="47">
        <v>52.42</v>
      </c>
      <c r="G920" s="47">
        <v>0.74</v>
      </c>
      <c r="H920" s="47">
        <v>-335.31712499999998</v>
      </c>
      <c r="I920" s="52">
        <f>IF(Table2[[#This Row],[Order Priority]]=Introduction!$B$42,1,0)</f>
        <v>0</v>
      </c>
      <c r="J920" s="52">
        <f>IF(Table2[[#This Row],[Order Priority]]=Introduction!$B$43,1,0)</f>
        <v>0</v>
      </c>
      <c r="K920" s="52">
        <f>IF(Table2[[#This Row],[Order Priority]]=Introduction!$B$44,1,0)</f>
        <v>0</v>
      </c>
      <c r="L920" s="52">
        <f>IF(Table2[[#This Row],[Order Priority]]=Introduction!$B$45,1,0)</f>
        <v>1</v>
      </c>
      <c r="M920" s="52">
        <f>IF(Table2[[#This Row],[Ship Mode]]=Introduction!$C$42,1,0)</f>
        <v>1</v>
      </c>
      <c r="N920" s="51">
        <f>IF(Table2[[#This Row],[Ship Mode]]=Introduction!$C$44,1,0)</f>
        <v>0</v>
      </c>
      <c r="O920" s="51">
        <f>IF(Table2[[#This Row],[Customer Segment]]=Introduction!$D$45,1,0)</f>
        <v>1</v>
      </c>
      <c r="P920" s="51">
        <f>IF(Table2[[#This Row],[Customer Segment]]=Introduction!$D$42,1,0)</f>
        <v>0</v>
      </c>
      <c r="Q920" s="51">
        <f>IF(Table2[[#This Row],[Customer Segment]]=Introduction!$D$44,1,0)</f>
        <v>0</v>
      </c>
      <c r="R920" s="44">
        <v>659.42</v>
      </c>
      <c r="S9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1932.9389177242035</v>
      </c>
    </row>
    <row r="921" spans="1:19" customFormat="1" x14ac:dyDescent="0.2">
      <c r="A921" s="1" t="s">
        <v>92</v>
      </c>
      <c r="B921" s="1" t="s">
        <v>14</v>
      </c>
      <c r="C921" s="1" t="s">
        <v>47</v>
      </c>
      <c r="D921" s="49">
        <v>0.06</v>
      </c>
      <c r="E921" s="49">
        <v>3.95</v>
      </c>
      <c r="F921" s="49">
        <v>2</v>
      </c>
      <c r="G921" s="49">
        <v>0.53</v>
      </c>
      <c r="H921" s="49">
        <v>-9.68</v>
      </c>
      <c r="I921" s="52">
        <f>IF(Table2[[#This Row],[Order Priority]]=Introduction!$B$42,1,0)</f>
        <v>0</v>
      </c>
      <c r="J921" s="52">
        <f>IF(Table2[[#This Row],[Order Priority]]=Introduction!$B$43,1,0)</f>
        <v>0</v>
      </c>
      <c r="K921" s="52">
        <f>IF(Table2[[#This Row],[Order Priority]]=Introduction!$B$44,1,0)</f>
        <v>0</v>
      </c>
      <c r="L921" s="52">
        <f>IF(Table2[[#This Row],[Order Priority]]=Introduction!$B$45,1,0)</f>
        <v>1</v>
      </c>
      <c r="M921" s="52">
        <f>IF(Table2[[#This Row],[Ship Mode]]=Introduction!$C$42,1,0)</f>
        <v>0</v>
      </c>
      <c r="N921" s="51">
        <f>IF(Table2[[#This Row],[Ship Mode]]=Introduction!$C$44,1,0)</f>
        <v>1</v>
      </c>
      <c r="O921" s="51">
        <f>IF(Table2[[#This Row],[Customer Segment]]=Introduction!$D$45,1,0)</f>
        <v>0</v>
      </c>
      <c r="P921" s="51">
        <f>IF(Table2[[#This Row],[Customer Segment]]=Introduction!$D$42,1,0)</f>
        <v>0</v>
      </c>
      <c r="Q921" s="51">
        <f>IF(Table2[[#This Row],[Customer Segment]]=Introduction!$D$44,1,0)</f>
        <v>1</v>
      </c>
      <c r="R921" s="41">
        <v>19.66</v>
      </c>
      <c r="S9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138.79174166792691</v>
      </c>
    </row>
    <row r="922" spans="1:19" customFormat="1" x14ac:dyDescent="0.2">
      <c r="A922" s="1" t="s">
        <v>92</v>
      </c>
      <c r="B922" s="1" t="s">
        <v>2</v>
      </c>
      <c r="C922" s="1" t="s">
        <v>70</v>
      </c>
      <c r="D922" s="47">
        <v>7.0000000000000007E-2</v>
      </c>
      <c r="E922" s="47">
        <v>70.98</v>
      </c>
      <c r="F922" s="47">
        <v>30</v>
      </c>
      <c r="G922" s="47">
        <v>0.73</v>
      </c>
      <c r="H922" s="47">
        <v>-222.95</v>
      </c>
      <c r="I922" s="52">
        <f>IF(Table2[[#This Row],[Order Priority]]=Introduction!$B$42,1,0)</f>
        <v>0</v>
      </c>
      <c r="J922" s="52">
        <f>IF(Table2[[#This Row],[Order Priority]]=Introduction!$B$43,1,0)</f>
        <v>0</v>
      </c>
      <c r="K922" s="52">
        <f>IF(Table2[[#This Row],[Order Priority]]=Introduction!$B$44,1,0)</f>
        <v>0</v>
      </c>
      <c r="L922" s="52">
        <f>IF(Table2[[#This Row],[Order Priority]]=Introduction!$B$45,1,0)</f>
        <v>1</v>
      </c>
      <c r="M922" s="52">
        <f>IF(Table2[[#This Row],[Ship Mode]]=Introduction!$C$42,1,0)</f>
        <v>1</v>
      </c>
      <c r="N922" s="51">
        <f>IF(Table2[[#This Row],[Ship Mode]]=Introduction!$C$44,1,0)</f>
        <v>0</v>
      </c>
      <c r="O922" s="51">
        <f>IF(Table2[[#This Row],[Customer Segment]]=Introduction!$D$45,1,0)</f>
        <v>0</v>
      </c>
      <c r="P922" s="51">
        <f>IF(Table2[[#This Row],[Customer Segment]]=Introduction!$D$42,1,0)</f>
        <v>0</v>
      </c>
      <c r="Q922" s="51">
        <f>IF(Table2[[#This Row],[Customer Segment]]=Introduction!$D$44,1,0)</f>
        <v>0</v>
      </c>
      <c r="R922" s="44">
        <v>1373.47</v>
      </c>
      <c r="S9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1229.9378526589521</v>
      </c>
    </row>
    <row r="923" spans="1:19" customFormat="1" x14ac:dyDescent="0.2">
      <c r="A923" s="1" t="s">
        <v>92</v>
      </c>
      <c r="B923" s="1" t="s">
        <v>14</v>
      </c>
      <c r="C923" s="1" t="s">
        <v>47</v>
      </c>
      <c r="D923" s="49">
        <v>0.06</v>
      </c>
      <c r="E923" s="49">
        <v>28.53</v>
      </c>
      <c r="F923" s="49">
        <v>1.49</v>
      </c>
      <c r="G923" s="49">
        <v>0.38</v>
      </c>
      <c r="H923" s="49">
        <v>74.638499999999993</v>
      </c>
      <c r="I923" s="52">
        <f>IF(Table2[[#This Row],[Order Priority]]=Introduction!$B$42,1,0)</f>
        <v>0</v>
      </c>
      <c r="J923" s="52">
        <f>IF(Table2[[#This Row],[Order Priority]]=Introduction!$B$43,1,0)</f>
        <v>0</v>
      </c>
      <c r="K923" s="52">
        <f>IF(Table2[[#This Row],[Order Priority]]=Introduction!$B$44,1,0)</f>
        <v>0</v>
      </c>
      <c r="L923" s="52">
        <f>IF(Table2[[#This Row],[Order Priority]]=Introduction!$B$45,1,0)</f>
        <v>1</v>
      </c>
      <c r="M923" s="52">
        <f>IF(Table2[[#This Row],[Ship Mode]]=Introduction!$C$42,1,0)</f>
        <v>0</v>
      </c>
      <c r="N923" s="51">
        <f>IF(Table2[[#This Row],[Ship Mode]]=Introduction!$C$44,1,0)</f>
        <v>1</v>
      </c>
      <c r="O923" s="51">
        <f>IF(Table2[[#This Row],[Customer Segment]]=Introduction!$D$45,1,0)</f>
        <v>0</v>
      </c>
      <c r="P923" s="51">
        <f>IF(Table2[[#This Row],[Customer Segment]]=Introduction!$D$42,1,0)</f>
        <v>0</v>
      </c>
      <c r="Q923" s="51">
        <f>IF(Table2[[#This Row],[Customer Segment]]=Introduction!$D$44,1,0)</f>
        <v>1</v>
      </c>
      <c r="R923" s="41">
        <v>134.09</v>
      </c>
      <c r="S9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163.37586514285235</v>
      </c>
    </row>
    <row r="924" spans="1:19" customFormat="1" x14ac:dyDescent="0.2">
      <c r="A924" s="1" t="s">
        <v>92</v>
      </c>
      <c r="B924" s="1" t="s">
        <v>14</v>
      </c>
      <c r="C924" s="1" t="s">
        <v>15</v>
      </c>
      <c r="D924" s="47">
        <v>0.02</v>
      </c>
      <c r="E924" s="47">
        <v>15.42</v>
      </c>
      <c r="F924" s="47">
        <v>5.41</v>
      </c>
      <c r="G924" s="47">
        <v>0.59</v>
      </c>
      <c r="H924" s="47">
        <v>-16.37</v>
      </c>
      <c r="I924" s="52">
        <f>IF(Table2[[#This Row],[Order Priority]]=Introduction!$B$42,1,0)</f>
        <v>0</v>
      </c>
      <c r="J924" s="52">
        <f>IF(Table2[[#This Row],[Order Priority]]=Introduction!$B$43,1,0)</f>
        <v>0</v>
      </c>
      <c r="K924" s="52">
        <f>IF(Table2[[#This Row],[Order Priority]]=Introduction!$B$44,1,0)</f>
        <v>0</v>
      </c>
      <c r="L924" s="52">
        <f>IF(Table2[[#This Row],[Order Priority]]=Introduction!$B$45,1,0)</f>
        <v>1</v>
      </c>
      <c r="M924" s="52">
        <f>IF(Table2[[#This Row],[Ship Mode]]=Introduction!$C$42,1,0)</f>
        <v>0</v>
      </c>
      <c r="N924" s="51">
        <f>IF(Table2[[#This Row],[Ship Mode]]=Introduction!$C$44,1,0)</f>
        <v>1</v>
      </c>
      <c r="O924" s="51">
        <f>IF(Table2[[#This Row],[Customer Segment]]=Introduction!$D$45,1,0)</f>
        <v>0</v>
      </c>
      <c r="P924" s="51">
        <f>IF(Table2[[#This Row],[Customer Segment]]=Introduction!$D$42,1,0)</f>
        <v>1</v>
      </c>
      <c r="Q924" s="51">
        <f>IF(Table2[[#This Row],[Customer Segment]]=Introduction!$D$44,1,0)</f>
        <v>0</v>
      </c>
      <c r="R924" s="44">
        <v>33.840000000000003</v>
      </c>
      <c r="S9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279.05843094104733</v>
      </c>
    </row>
    <row r="925" spans="1:19" customFormat="1" x14ac:dyDescent="0.2">
      <c r="A925" s="1" t="s">
        <v>46</v>
      </c>
      <c r="B925" s="1" t="s">
        <v>14</v>
      </c>
      <c r="C925" s="1" t="s">
        <v>47</v>
      </c>
      <c r="D925" s="49">
        <v>0.1</v>
      </c>
      <c r="E925" s="49">
        <v>14.28</v>
      </c>
      <c r="F925" s="49">
        <v>2.99</v>
      </c>
      <c r="G925" s="49">
        <v>0.39</v>
      </c>
      <c r="H925" s="49">
        <v>104.9145</v>
      </c>
      <c r="I925" s="52">
        <f>IF(Table2[[#This Row],[Order Priority]]=Introduction!$B$42,1,0)</f>
        <v>0</v>
      </c>
      <c r="J925" s="52">
        <f>IF(Table2[[#This Row],[Order Priority]]=Introduction!$B$43,1,0)</f>
        <v>0</v>
      </c>
      <c r="K925" s="52">
        <f>IF(Table2[[#This Row],[Order Priority]]=Introduction!$B$44,1,0)</f>
        <v>0</v>
      </c>
      <c r="L925" s="52">
        <f>IF(Table2[[#This Row],[Order Priority]]=Introduction!$B$45,1,0)</f>
        <v>0</v>
      </c>
      <c r="M925" s="52">
        <f>IF(Table2[[#This Row],[Ship Mode]]=Introduction!$C$42,1,0)</f>
        <v>0</v>
      </c>
      <c r="N925" s="51">
        <f>IF(Table2[[#This Row],[Ship Mode]]=Introduction!$C$44,1,0)</f>
        <v>1</v>
      </c>
      <c r="O925" s="51">
        <f>IF(Table2[[#This Row],[Customer Segment]]=Introduction!$D$45,1,0)</f>
        <v>0</v>
      </c>
      <c r="P925" s="51">
        <f>IF(Table2[[#This Row],[Customer Segment]]=Introduction!$D$42,1,0)</f>
        <v>0</v>
      </c>
      <c r="Q925" s="51">
        <f>IF(Table2[[#This Row],[Customer Segment]]=Introduction!$D$44,1,0)</f>
        <v>1</v>
      </c>
      <c r="R925" s="41">
        <v>152.05000000000001</v>
      </c>
      <c r="S9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361.3349089517709</v>
      </c>
    </row>
    <row r="926" spans="1:19" customFormat="1" x14ac:dyDescent="0.2">
      <c r="A926" s="1" t="s">
        <v>1</v>
      </c>
      <c r="B926" s="1" t="s">
        <v>14</v>
      </c>
      <c r="C926" s="1" t="s">
        <v>3</v>
      </c>
      <c r="D926" s="47">
        <v>7.0000000000000007E-2</v>
      </c>
      <c r="E926" s="47">
        <v>5.68</v>
      </c>
      <c r="F926" s="47">
        <v>1.39</v>
      </c>
      <c r="G926" s="47">
        <v>0.38</v>
      </c>
      <c r="H926" s="47">
        <v>18.643799999999999</v>
      </c>
      <c r="I926" s="52">
        <f>IF(Table2[[#This Row],[Order Priority]]=Introduction!$B$42,1,0)</f>
        <v>1</v>
      </c>
      <c r="J926" s="52">
        <f>IF(Table2[[#This Row],[Order Priority]]=Introduction!$B$43,1,0)</f>
        <v>0</v>
      </c>
      <c r="K926" s="52">
        <f>IF(Table2[[#This Row],[Order Priority]]=Introduction!$B$44,1,0)</f>
        <v>0</v>
      </c>
      <c r="L926" s="52">
        <f>IF(Table2[[#This Row],[Order Priority]]=Introduction!$B$45,1,0)</f>
        <v>0</v>
      </c>
      <c r="M926" s="52">
        <f>IF(Table2[[#This Row],[Ship Mode]]=Introduction!$C$42,1,0)</f>
        <v>0</v>
      </c>
      <c r="N926" s="51">
        <f>IF(Table2[[#This Row],[Ship Mode]]=Introduction!$C$44,1,0)</f>
        <v>1</v>
      </c>
      <c r="O926" s="51">
        <f>IF(Table2[[#This Row],[Customer Segment]]=Introduction!$D$45,1,0)</f>
        <v>1</v>
      </c>
      <c r="P926" s="51">
        <f>IF(Table2[[#This Row],[Customer Segment]]=Introduction!$D$42,1,0)</f>
        <v>0</v>
      </c>
      <c r="Q926" s="51">
        <f>IF(Table2[[#This Row],[Customer Segment]]=Introduction!$D$44,1,0)</f>
        <v>0</v>
      </c>
      <c r="R926" s="44">
        <v>27.02</v>
      </c>
      <c r="S9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262.84285703761554</v>
      </c>
    </row>
    <row r="927" spans="1:19" customFormat="1" x14ac:dyDescent="0.2">
      <c r="A927" s="1" t="s">
        <v>1</v>
      </c>
      <c r="B927" s="1" t="s">
        <v>14</v>
      </c>
      <c r="C927" s="1" t="s">
        <v>3</v>
      </c>
      <c r="D927" s="49">
        <v>0.06</v>
      </c>
      <c r="E927" s="49">
        <v>22.84</v>
      </c>
      <c r="F927" s="49">
        <v>11.54</v>
      </c>
      <c r="G927" s="49">
        <v>0.39</v>
      </c>
      <c r="H927" s="49">
        <v>-31.24</v>
      </c>
      <c r="I927" s="52">
        <f>IF(Table2[[#This Row],[Order Priority]]=Introduction!$B$42,1,0)</f>
        <v>1</v>
      </c>
      <c r="J927" s="52">
        <f>IF(Table2[[#This Row],[Order Priority]]=Introduction!$B$43,1,0)</f>
        <v>0</v>
      </c>
      <c r="K927" s="52">
        <f>IF(Table2[[#This Row],[Order Priority]]=Introduction!$B$44,1,0)</f>
        <v>0</v>
      </c>
      <c r="L927" s="52">
        <f>IF(Table2[[#This Row],[Order Priority]]=Introduction!$B$45,1,0)</f>
        <v>0</v>
      </c>
      <c r="M927" s="52">
        <f>IF(Table2[[#This Row],[Ship Mode]]=Introduction!$C$42,1,0)</f>
        <v>0</v>
      </c>
      <c r="N927" s="51">
        <f>IF(Table2[[#This Row],[Ship Mode]]=Introduction!$C$44,1,0)</f>
        <v>1</v>
      </c>
      <c r="O927" s="51">
        <f>IF(Table2[[#This Row],[Customer Segment]]=Introduction!$D$45,1,0)</f>
        <v>1</v>
      </c>
      <c r="P927" s="51">
        <f>IF(Table2[[#This Row],[Customer Segment]]=Introduction!$D$42,1,0)</f>
        <v>0</v>
      </c>
      <c r="Q927" s="51">
        <f>IF(Table2[[#This Row],[Customer Segment]]=Introduction!$D$44,1,0)</f>
        <v>0</v>
      </c>
      <c r="R927" s="41">
        <v>27.67</v>
      </c>
      <c r="S9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560.98543627111178</v>
      </c>
    </row>
    <row r="928" spans="1:19" customFormat="1" x14ac:dyDescent="0.2">
      <c r="A928" s="1" t="s">
        <v>1</v>
      </c>
      <c r="B928" s="1" t="s">
        <v>2</v>
      </c>
      <c r="C928" s="1" t="s">
        <v>3</v>
      </c>
      <c r="D928" s="47">
        <v>0.06</v>
      </c>
      <c r="E928" s="47">
        <v>200.97</v>
      </c>
      <c r="F928" s="47">
        <v>15.59</v>
      </c>
      <c r="G928" s="47">
        <v>0.36</v>
      </c>
      <c r="H928" s="47">
        <v>531.61800000000005</v>
      </c>
      <c r="I928" s="52">
        <f>IF(Table2[[#This Row],[Order Priority]]=Introduction!$B$42,1,0)</f>
        <v>1</v>
      </c>
      <c r="J928" s="52">
        <f>IF(Table2[[#This Row],[Order Priority]]=Introduction!$B$43,1,0)</f>
        <v>0</v>
      </c>
      <c r="K928" s="52">
        <f>IF(Table2[[#This Row],[Order Priority]]=Introduction!$B$44,1,0)</f>
        <v>0</v>
      </c>
      <c r="L928" s="52">
        <f>IF(Table2[[#This Row],[Order Priority]]=Introduction!$B$45,1,0)</f>
        <v>0</v>
      </c>
      <c r="M928" s="52">
        <f>IF(Table2[[#This Row],[Ship Mode]]=Introduction!$C$42,1,0)</f>
        <v>1</v>
      </c>
      <c r="N928" s="51">
        <f>IF(Table2[[#This Row],[Ship Mode]]=Introduction!$C$44,1,0)</f>
        <v>0</v>
      </c>
      <c r="O928" s="51">
        <f>IF(Table2[[#This Row],[Customer Segment]]=Introduction!$D$45,1,0)</f>
        <v>1</v>
      </c>
      <c r="P928" s="51">
        <f>IF(Table2[[#This Row],[Customer Segment]]=Introduction!$D$42,1,0)</f>
        <v>0</v>
      </c>
      <c r="Q928" s="51">
        <f>IF(Table2[[#This Row],[Customer Segment]]=Introduction!$D$44,1,0)</f>
        <v>0</v>
      </c>
      <c r="R928" s="44">
        <v>1348.83</v>
      </c>
      <c r="S9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1978.9152948442002</v>
      </c>
    </row>
    <row r="929" spans="1:19" customFormat="1" x14ac:dyDescent="0.2">
      <c r="A929" s="1" t="s">
        <v>1</v>
      </c>
      <c r="B929" s="1" t="s">
        <v>14</v>
      </c>
      <c r="C929" s="1" t="s">
        <v>70</v>
      </c>
      <c r="D929" s="49">
        <v>0.08</v>
      </c>
      <c r="E929" s="49">
        <v>46.89</v>
      </c>
      <c r="F929" s="49">
        <v>5.0999999999999996</v>
      </c>
      <c r="G929" s="49">
        <v>0.46</v>
      </c>
      <c r="H929" s="49">
        <v>507.63299999999998</v>
      </c>
      <c r="I929" s="52">
        <f>IF(Table2[[#This Row],[Order Priority]]=Introduction!$B$42,1,0)</f>
        <v>1</v>
      </c>
      <c r="J929" s="52">
        <f>IF(Table2[[#This Row],[Order Priority]]=Introduction!$B$43,1,0)</f>
        <v>0</v>
      </c>
      <c r="K929" s="52">
        <f>IF(Table2[[#This Row],[Order Priority]]=Introduction!$B$44,1,0)</f>
        <v>0</v>
      </c>
      <c r="L929" s="52">
        <f>IF(Table2[[#This Row],[Order Priority]]=Introduction!$B$45,1,0)</f>
        <v>0</v>
      </c>
      <c r="M929" s="52">
        <f>IF(Table2[[#This Row],[Ship Mode]]=Introduction!$C$42,1,0)</f>
        <v>0</v>
      </c>
      <c r="N929" s="51">
        <f>IF(Table2[[#This Row],[Ship Mode]]=Introduction!$C$44,1,0)</f>
        <v>1</v>
      </c>
      <c r="O929" s="51">
        <f>IF(Table2[[#This Row],[Customer Segment]]=Introduction!$D$45,1,0)</f>
        <v>0</v>
      </c>
      <c r="P929" s="51">
        <f>IF(Table2[[#This Row],[Customer Segment]]=Introduction!$D$42,1,0)</f>
        <v>0</v>
      </c>
      <c r="Q929" s="51">
        <f>IF(Table2[[#This Row],[Customer Segment]]=Introduction!$D$44,1,0)</f>
        <v>0</v>
      </c>
      <c r="R929" s="41">
        <v>735.7</v>
      </c>
      <c r="S9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1064.1634286589351</v>
      </c>
    </row>
    <row r="930" spans="1:19" customFormat="1" x14ac:dyDescent="0.2">
      <c r="A930" s="1" t="s">
        <v>1</v>
      </c>
      <c r="B930" s="1" t="s">
        <v>14</v>
      </c>
      <c r="C930" s="1" t="s">
        <v>70</v>
      </c>
      <c r="D930" s="47">
        <v>0.05</v>
      </c>
      <c r="E930" s="47">
        <v>12.98</v>
      </c>
      <c r="F930" s="47">
        <v>3.14</v>
      </c>
      <c r="G930" s="47">
        <v>0.6</v>
      </c>
      <c r="H930" s="47">
        <v>38.229999999999997</v>
      </c>
      <c r="I930" s="52">
        <f>IF(Table2[[#This Row],[Order Priority]]=Introduction!$B$42,1,0)</f>
        <v>1</v>
      </c>
      <c r="J930" s="52">
        <f>IF(Table2[[#This Row],[Order Priority]]=Introduction!$B$43,1,0)</f>
        <v>0</v>
      </c>
      <c r="K930" s="52">
        <f>IF(Table2[[#This Row],[Order Priority]]=Introduction!$B$44,1,0)</f>
        <v>0</v>
      </c>
      <c r="L930" s="52">
        <f>IF(Table2[[#This Row],[Order Priority]]=Introduction!$B$45,1,0)</f>
        <v>0</v>
      </c>
      <c r="M930" s="52">
        <f>IF(Table2[[#This Row],[Ship Mode]]=Introduction!$C$42,1,0)</f>
        <v>0</v>
      </c>
      <c r="N930" s="51">
        <f>IF(Table2[[#This Row],[Ship Mode]]=Introduction!$C$44,1,0)</f>
        <v>1</v>
      </c>
      <c r="O930" s="51">
        <f>IF(Table2[[#This Row],[Customer Segment]]=Introduction!$D$45,1,0)</f>
        <v>0</v>
      </c>
      <c r="P930" s="51">
        <f>IF(Table2[[#This Row],[Customer Segment]]=Introduction!$D$42,1,0)</f>
        <v>0</v>
      </c>
      <c r="Q930" s="51">
        <f>IF(Table2[[#This Row],[Customer Segment]]=Introduction!$D$44,1,0)</f>
        <v>0</v>
      </c>
      <c r="R930" s="44">
        <v>225.59</v>
      </c>
      <c r="S9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559.2544897959599</v>
      </c>
    </row>
    <row r="931" spans="1:19" customFormat="1" x14ac:dyDescent="0.2">
      <c r="A931" s="1" t="s">
        <v>1</v>
      </c>
      <c r="B931" s="1" t="s">
        <v>63</v>
      </c>
      <c r="C931" s="1" t="s">
        <v>70</v>
      </c>
      <c r="D931" s="49">
        <v>0.01</v>
      </c>
      <c r="E931" s="49">
        <v>10.64</v>
      </c>
      <c r="F931" s="49">
        <v>5.16</v>
      </c>
      <c r="G931" s="49">
        <v>0.56999999999999995</v>
      </c>
      <c r="H931" s="49">
        <v>-11.69</v>
      </c>
      <c r="I931" s="52">
        <f>IF(Table2[[#This Row],[Order Priority]]=Introduction!$B$42,1,0)</f>
        <v>1</v>
      </c>
      <c r="J931" s="52">
        <f>IF(Table2[[#This Row],[Order Priority]]=Introduction!$B$43,1,0)</f>
        <v>0</v>
      </c>
      <c r="K931" s="52">
        <f>IF(Table2[[#This Row],[Order Priority]]=Introduction!$B$44,1,0)</f>
        <v>0</v>
      </c>
      <c r="L931" s="52">
        <f>IF(Table2[[#This Row],[Order Priority]]=Introduction!$B$45,1,0)</f>
        <v>0</v>
      </c>
      <c r="M931" s="52">
        <f>IF(Table2[[#This Row],[Ship Mode]]=Introduction!$C$42,1,0)</f>
        <v>0</v>
      </c>
      <c r="N931" s="51">
        <f>IF(Table2[[#This Row],[Ship Mode]]=Introduction!$C$44,1,0)</f>
        <v>0</v>
      </c>
      <c r="O931" s="51">
        <f>IF(Table2[[#This Row],[Customer Segment]]=Introduction!$D$45,1,0)</f>
        <v>0</v>
      </c>
      <c r="P931" s="51">
        <f>IF(Table2[[#This Row],[Customer Segment]]=Introduction!$D$42,1,0)</f>
        <v>0</v>
      </c>
      <c r="Q931" s="51">
        <f>IF(Table2[[#This Row],[Customer Segment]]=Introduction!$D$44,1,0)</f>
        <v>0</v>
      </c>
      <c r="R931" s="41">
        <v>58.52</v>
      </c>
      <c r="S9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475.9171264820788</v>
      </c>
    </row>
    <row r="932" spans="1:19" customFormat="1" x14ac:dyDescent="0.2">
      <c r="A932" s="1" t="s">
        <v>1</v>
      </c>
      <c r="B932" s="1" t="s">
        <v>14</v>
      </c>
      <c r="C932" s="1" t="s">
        <v>3</v>
      </c>
      <c r="D932" s="47">
        <v>0.17</v>
      </c>
      <c r="E932" s="47">
        <v>14.89</v>
      </c>
      <c r="F932" s="47">
        <v>13.56</v>
      </c>
      <c r="G932" s="47">
        <v>0.57999999999999996</v>
      </c>
      <c r="H932" s="47">
        <v>-9.1300000000000008</v>
      </c>
      <c r="I932" s="52">
        <f>IF(Table2[[#This Row],[Order Priority]]=Introduction!$B$42,1,0)</f>
        <v>1</v>
      </c>
      <c r="J932" s="52">
        <f>IF(Table2[[#This Row],[Order Priority]]=Introduction!$B$43,1,0)</f>
        <v>0</v>
      </c>
      <c r="K932" s="52">
        <f>IF(Table2[[#This Row],[Order Priority]]=Introduction!$B$44,1,0)</f>
        <v>0</v>
      </c>
      <c r="L932" s="52">
        <f>IF(Table2[[#This Row],[Order Priority]]=Introduction!$B$45,1,0)</f>
        <v>0</v>
      </c>
      <c r="M932" s="52">
        <f>IF(Table2[[#This Row],[Ship Mode]]=Introduction!$C$42,1,0)</f>
        <v>0</v>
      </c>
      <c r="N932" s="51">
        <f>IF(Table2[[#This Row],[Ship Mode]]=Introduction!$C$44,1,0)</f>
        <v>1</v>
      </c>
      <c r="O932" s="51">
        <f>IF(Table2[[#This Row],[Customer Segment]]=Introduction!$D$45,1,0)</f>
        <v>1</v>
      </c>
      <c r="P932" s="51">
        <f>IF(Table2[[#This Row],[Customer Segment]]=Introduction!$D$42,1,0)</f>
        <v>0</v>
      </c>
      <c r="Q932" s="51">
        <f>IF(Table2[[#This Row],[Customer Segment]]=Introduction!$D$44,1,0)</f>
        <v>0</v>
      </c>
      <c r="R932" s="44">
        <v>27.96</v>
      </c>
      <c r="S9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699.78203039152868</v>
      </c>
    </row>
    <row r="933" spans="1:19" customFormat="1" x14ac:dyDescent="0.2">
      <c r="A933" s="1" t="s">
        <v>1</v>
      </c>
      <c r="B933" s="1" t="s">
        <v>14</v>
      </c>
      <c r="C933" s="1" t="s">
        <v>15</v>
      </c>
      <c r="D933" s="49">
        <v>7.0000000000000007E-2</v>
      </c>
      <c r="E933" s="49">
        <v>35.99</v>
      </c>
      <c r="F933" s="49">
        <v>5</v>
      </c>
      <c r="G933" s="49">
        <v>0.82</v>
      </c>
      <c r="H933" s="49">
        <v>-299.81420000000003</v>
      </c>
      <c r="I933" s="52">
        <f>IF(Table2[[#This Row],[Order Priority]]=Introduction!$B$42,1,0)</f>
        <v>1</v>
      </c>
      <c r="J933" s="52">
        <f>IF(Table2[[#This Row],[Order Priority]]=Introduction!$B$43,1,0)</f>
        <v>0</v>
      </c>
      <c r="K933" s="52">
        <f>IF(Table2[[#This Row],[Order Priority]]=Introduction!$B$44,1,0)</f>
        <v>0</v>
      </c>
      <c r="L933" s="52">
        <f>IF(Table2[[#This Row],[Order Priority]]=Introduction!$B$45,1,0)</f>
        <v>0</v>
      </c>
      <c r="M933" s="52">
        <f>IF(Table2[[#This Row],[Ship Mode]]=Introduction!$C$42,1,0)</f>
        <v>0</v>
      </c>
      <c r="N933" s="51">
        <f>IF(Table2[[#This Row],[Ship Mode]]=Introduction!$C$44,1,0)</f>
        <v>1</v>
      </c>
      <c r="O933" s="51">
        <f>IF(Table2[[#This Row],[Customer Segment]]=Introduction!$D$45,1,0)</f>
        <v>0</v>
      </c>
      <c r="P933" s="51">
        <f>IF(Table2[[#This Row],[Customer Segment]]=Introduction!$D$42,1,0)</f>
        <v>1</v>
      </c>
      <c r="Q933" s="51">
        <f>IF(Table2[[#This Row],[Customer Segment]]=Introduction!$D$44,1,0)</f>
        <v>0</v>
      </c>
      <c r="R933" s="41">
        <v>31.71</v>
      </c>
      <c r="S9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477.30001743902596</v>
      </c>
    </row>
    <row r="934" spans="1:19" customFormat="1" x14ac:dyDescent="0.2">
      <c r="A934" s="1" t="s">
        <v>23</v>
      </c>
      <c r="B934" s="1" t="s">
        <v>2</v>
      </c>
      <c r="C934" s="1" t="s">
        <v>3</v>
      </c>
      <c r="D934" s="47">
        <v>0.02</v>
      </c>
      <c r="E934" s="47">
        <v>500.98</v>
      </c>
      <c r="F934" s="47">
        <v>41.44</v>
      </c>
      <c r="G934" s="47">
        <v>0.66</v>
      </c>
      <c r="H934" s="47">
        <v>2568.4629</v>
      </c>
      <c r="I934" s="52">
        <f>IF(Table2[[#This Row],[Order Priority]]=Introduction!$B$42,1,0)</f>
        <v>0</v>
      </c>
      <c r="J934" s="52">
        <f>IF(Table2[[#This Row],[Order Priority]]=Introduction!$B$43,1,0)</f>
        <v>0</v>
      </c>
      <c r="K934" s="52">
        <f>IF(Table2[[#This Row],[Order Priority]]=Introduction!$B$44,1,0)</f>
        <v>1</v>
      </c>
      <c r="L934" s="52">
        <f>IF(Table2[[#This Row],[Order Priority]]=Introduction!$B$45,1,0)</f>
        <v>0</v>
      </c>
      <c r="M934" s="52">
        <f>IF(Table2[[#This Row],[Ship Mode]]=Introduction!$C$42,1,0)</f>
        <v>1</v>
      </c>
      <c r="N934" s="51">
        <f>IF(Table2[[#This Row],[Ship Mode]]=Introduction!$C$44,1,0)</f>
        <v>0</v>
      </c>
      <c r="O934" s="51">
        <f>IF(Table2[[#This Row],[Customer Segment]]=Introduction!$D$45,1,0)</f>
        <v>1</v>
      </c>
      <c r="P934" s="51">
        <f>IF(Table2[[#This Row],[Customer Segment]]=Introduction!$D$42,1,0)</f>
        <v>0</v>
      </c>
      <c r="Q934" s="51">
        <f>IF(Table2[[#This Row],[Customer Segment]]=Introduction!$D$44,1,0)</f>
        <v>0</v>
      </c>
      <c r="R934" s="44">
        <v>3722.41</v>
      </c>
      <c r="S9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5784.7037639247928</v>
      </c>
    </row>
    <row r="935" spans="1:19" customFormat="1" x14ac:dyDescent="0.2">
      <c r="A935" s="1" t="s">
        <v>23</v>
      </c>
      <c r="B935" s="1" t="s">
        <v>14</v>
      </c>
      <c r="C935" s="1" t="s">
        <v>15</v>
      </c>
      <c r="D935" s="49">
        <v>0.09</v>
      </c>
      <c r="E935" s="49">
        <v>60.98</v>
      </c>
      <c r="F935" s="49">
        <v>49</v>
      </c>
      <c r="G935" s="49">
        <v>0.59</v>
      </c>
      <c r="H935" s="49">
        <v>-954.75800000000004</v>
      </c>
      <c r="I935" s="52">
        <f>IF(Table2[[#This Row],[Order Priority]]=Introduction!$B$42,1,0)</f>
        <v>0</v>
      </c>
      <c r="J935" s="52">
        <f>IF(Table2[[#This Row],[Order Priority]]=Introduction!$B$43,1,0)</f>
        <v>0</v>
      </c>
      <c r="K935" s="52">
        <f>IF(Table2[[#This Row],[Order Priority]]=Introduction!$B$44,1,0)</f>
        <v>1</v>
      </c>
      <c r="L935" s="52">
        <f>IF(Table2[[#This Row],[Order Priority]]=Introduction!$B$45,1,0)</f>
        <v>0</v>
      </c>
      <c r="M935" s="52">
        <f>IF(Table2[[#This Row],[Ship Mode]]=Introduction!$C$42,1,0)</f>
        <v>0</v>
      </c>
      <c r="N935" s="51">
        <f>IF(Table2[[#This Row],[Ship Mode]]=Introduction!$C$44,1,0)</f>
        <v>1</v>
      </c>
      <c r="O935" s="51">
        <f>IF(Table2[[#This Row],[Customer Segment]]=Introduction!$D$45,1,0)</f>
        <v>0</v>
      </c>
      <c r="P935" s="51">
        <f>IF(Table2[[#This Row],[Customer Segment]]=Introduction!$D$42,1,0)</f>
        <v>1</v>
      </c>
      <c r="Q935" s="51">
        <f>IF(Table2[[#This Row],[Customer Segment]]=Introduction!$D$44,1,0)</f>
        <v>0</v>
      </c>
      <c r="R935" s="41">
        <v>879.62</v>
      </c>
      <c r="S9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686.41799601602895</v>
      </c>
    </row>
    <row r="936" spans="1:19" customFormat="1" x14ac:dyDescent="0.2">
      <c r="A936" s="1" t="s">
        <v>23</v>
      </c>
      <c r="B936" s="1" t="s">
        <v>14</v>
      </c>
      <c r="C936" s="1" t="s">
        <v>15</v>
      </c>
      <c r="D936" s="47">
        <v>0.05</v>
      </c>
      <c r="E936" s="47">
        <v>29.89</v>
      </c>
      <c r="F936" s="47">
        <v>1.99</v>
      </c>
      <c r="G936" s="47">
        <v>0.5</v>
      </c>
      <c r="H936" s="47">
        <v>219.4734</v>
      </c>
      <c r="I936" s="52">
        <f>IF(Table2[[#This Row],[Order Priority]]=Introduction!$B$42,1,0)</f>
        <v>0</v>
      </c>
      <c r="J936" s="52">
        <f>IF(Table2[[#This Row],[Order Priority]]=Introduction!$B$43,1,0)</f>
        <v>0</v>
      </c>
      <c r="K936" s="52">
        <f>IF(Table2[[#This Row],[Order Priority]]=Introduction!$B$44,1,0)</f>
        <v>1</v>
      </c>
      <c r="L936" s="52">
        <f>IF(Table2[[#This Row],[Order Priority]]=Introduction!$B$45,1,0)</f>
        <v>0</v>
      </c>
      <c r="M936" s="52">
        <f>IF(Table2[[#This Row],[Ship Mode]]=Introduction!$C$42,1,0)</f>
        <v>0</v>
      </c>
      <c r="N936" s="51">
        <f>IF(Table2[[#This Row],[Ship Mode]]=Introduction!$C$44,1,0)</f>
        <v>1</v>
      </c>
      <c r="O936" s="51">
        <f>IF(Table2[[#This Row],[Customer Segment]]=Introduction!$D$45,1,0)</f>
        <v>0</v>
      </c>
      <c r="P936" s="51">
        <f>IF(Table2[[#This Row],[Customer Segment]]=Introduction!$D$42,1,0)</f>
        <v>1</v>
      </c>
      <c r="Q936" s="51">
        <f>IF(Table2[[#This Row],[Customer Segment]]=Introduction!$D$44,1,0)</f>
        <v>0</v>
      </c>
      <c r="R936" s="44">
        <v>361.19</v>
      </c>
      <c r="S9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443.752120571273</v>
      </c>
    </row>
    <row r="937" spans="1:19" customFormat="1" x14ac:dyDescent="0.2">
      <c r="A937" s="1" t="s">
        <v>23</v>
      </c>
      <c r="B937" s="1" t="s">
        <v>14</v>
      </c>
      <c r="C937" s="1" t="s">
        <v>3</v>
      </c>
      <c r="D937" s="49">
        <v>0.05</v>
      </c>
      <c r="E937" s="49">
        <v>3.98</v>
      </c>
      <c r="F937" s="49">
        <v>5.26</v>
      </c>
      <c r="G937" s="49">
        <v>0.38</v>
      </c>
      <c r="H937" s="49">
        <v>-152.52449999999999</v>
      </c>
      <c r="I937" s="52">
        <f>IF(Table2[[#This Row],[Order Priority]]=Introduction!$B$42,1,0)</f>
        <v>0</v>
      </c>
      <c r="J937" s="52">
        <f>IF(Table2[[#This Row],[Order Priority]]=Introduction!$B$43,1,0)</f>
        <v>0</v>
      </c>
      <c r="K937" s="52">
        <f>IF(Table2[[#This Row],[Order Priority]]=Introduction!$B$44,1,0)</f>
        <v>1</v>
      </c>
      <c r="L937" s="52">
        <f>IF(Table2[[#This Row],[Order Priority]]=Introduction!$B$45,1,0)</f>
        <v>0</v>
      </c>
      <c r="M937" s="52">
        <f>IF(Table2[[#This Row],[Ship Mode]]=Introduction!$C$42,1,0)</f>
        <v>0</v>
      </c>
      <c r="N937" s="51">
        <f>IF(Table2[[#This Row],[Ship Mode]]=Introduction!$C$44,1,0)</f>
        <v>1</v>
      </c>
      <c r="O937" s="51">
        <f>IF(Table2[[#This Row],[Customer Segment]]=Introduction!$D$45,1,0)</f>
        <v>1</v>
      </c>
      <c r="P937" s="51">
        <f>IF(Table2[[#This Row],[Customer Segment]]=Introduction!$D$42,1,0)</f>
        <v>0</v>
      </c>
      <c r="Q937" s="51">
        <f>IF(Table2[[#This Row],[Customer Segment]]=Introduction!$D$44,1,0)</f>
        <v>0</v>
      </c>
      <c r="R937" s="41">
        <v>49.44</v>
      </c>
      <c r="S9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-7.8261382715989392</v>
      </c>
    </row>
    <row r="938" spans="1:19" customFormat="1" x14ac:dyDescent="0.2">
      <c r="A938" s="1" t="s">
        <v>23</v>
      </c>
      <c r="B938" s="1" t="s">
        <v>14</v>
      </c>
      <c r="C938" s="1" t="s">
        <v>3</v>
      </c>
      <c r="D938" s="47">
        <v>0.01</v>
      </c>
      <c r="E938" s="47">
        <v>6.48</v>
      </c>
      <c r="F938" s="47">
        <v>5.4</v>
      </c>
      <c r="G938" s="47">
        <v>0.37</v>
      </c>
      <c r="H938" s="47">
        <v>-18.850000000000001</v>
      </c>
      <c r="I938" s="52">
        <f>IF(Table2[[#This Row],[Order Priority]]=Introduction!$B$42,1,0)</f>
        <v>0</v>
      </c>
      <c r="J938" s="52">
        <f>IF(Table2[[#This Row],[Order Priority]]=Introduction!$B$43,1,0)</f>
        <v>0</v>
      </c>
      <c r="K938" s="52">
        <f>IF(Table2[[#This Row],[Order Priority]]=Introduction!$B$44,1,0)</f>
        <v>1</v>
      </c>
      <c r="L938" s="52">
        <f>IF(Table2[[#This Row],[Order Priority]]=Introduction!$B$45,1,0)</f>
        <v>0</v>
      </c>
      <c r="M938" s="52">
        <f>IF(Table2[[#This Row],[Ship Mode]]=Introduction!$C$42,1,0)</f>
        <v>0</v>
      </c>
      <c r="N938" s="51">
        <f>IF(Table2[[#This Row],[Ship Mode]]=Introduction!$C$44,1,0)</f>
        <v>1</v>
      </c>
      <c r="O938" s="51">
        <f>IF(Table2[[#This Row],[Customer Segment]]=Introduction!$D$45,1,0)</f>
        <v>1</v>
      </c>
      <c r="P938" s="51">
        <f>IF(Table2[[#This Row],[Customer Segment]]=Introduction!$D$42,1,0)</f>
        <v>0</v>
      </c>
      <c r="Q938" s="51">
        <f>IF(Table2[[#This Row],[Customer Segment]]=Introduction!$D$44,1,0)</f>
        <v>0</v>
      </c>
      <c r="R938" s="44">
        <v>14.29</v>
      </c>
      <c r="S9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158.88415313017899</v>
      </c>
    </row>
    <row r="939" spans="1:19" customFormat="1" x14ac:dyDescent="0.2">
      <c r="A939" s="1" t="s">
        <v>46</v>
      </c>
      <c r="B939" s="1" t="s">
        <v>14</v>
      </c>
      <c r="C939" s="1" t="s">
        <v>3</v>
      </c>
      <c r="D939" s="49">
        <v>0.04</v>
      </c>
      <c r="E939" s="49">
        <v>4.9800000000000004</v>
      </c>
      <c r="F939" s="49">
        <v>4.62</v>
      </c>
      <c r="G939" s="49">
        <v>0.64</v>
      </c>
      <c r="H939" s="49">
        <v>-135.16</v>
      </c>
      <c r="I939" s="52">
        <f>IF(Table2[[#This Row],[Order Priority]]=Introduction!$B$42,1,0)</f>
        <v>0</v>
      </c>
      <c r="J939" s="52">
        <f>IF(Table2[[#This Row],[Order Priority]]=Introduction!$B$43,1,0)</f>
        <v>0</v>
      </c>
      <c r="K939" s="52">
        <f>IF(Table2[[#This Row],[Order Priority]]=Introduction!$B$44,1,0)</f>
        <v>0</v>
      </c>
      <c r="L939" s="52">
        <f>IF(Table2[[#This Row],[Order Priority]]=Introduction!$B$45,1,0)</f>
        <v>0</v>
      </c>
      <c r="M939" s="52">
        <f>IF(Table2[[#This Row],[Ship Mode]]=Introduction!$C$42,1,0)</f>
        <v>0</v>
      </c>
      <c r="N939" s="51">
        <f>IF(Table2[[#This Row],[Ship Mode]]=Introduction!$C$44,1,0)</f>
        <v>1</v>
      </c>
      <c r="O939" s="51">
        <f>IF(Table2[[#This Row],[Customer Segment]]=Introduction!$D$45,1,0)</f>
        <v>1</v>
      </c>
      <c r="P939" s="51">
        <f>IF(Table2[[#This Row],[Customer Segment]]=Introduction!$D$42,1,0)</f>
        <v>0</v>
      </c>
      <c r="Q939" s="51">
        <f>IF(Table2[[#This Row],[Customer Segment]]=Introduction!$D$44,1,0)</f>
        <v>0</v>
      </c>
      <c r="R939" s="41">
        <v>102.54</v>
      </c>
      <c r="S9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339.37663242311561</v>
      </c>
    </row>
    <row r="940" spans="1:19" customFormat="1" x14ac:dyDescent="0.2">
      <c r="A940" s="1" t="s">
        <v>46</v>
      </c>
      <c r="B940" s="1" t="s">
        <v>14</v>
      </c>
      <c r="C940" s="1" t="s">
        <v>70</v>
      </c>
      <c r="D940" s="47">
        <v>0.01</v>
      </c>
      <c r="E940" s="47">
        <v>18.97</v>
      </c>
      <c r="F940" s="47">
        <v>9.0299999999999994</v>
      </c>
      <c r="G940" s="47">
        <v>0.37</v>
      </c>
      <c r="H940" s="47">
        <v>-12.0267</v>
      </c>
      <c r="I940" s="52">
        <f>IF(Table2[[#This Row],[Order Priority]]=Introduction!$B$42,1,0)</f>
        <v>0</v>
      </c>
      <c r="J940" s="52">
        <f>IF(Table2[[#This Row],[Order Priority]]=Introduction!$B$43,1,0)</f>
        <v>0</v>
      </c>
      <c r="K940" s="52">
        <f>IF(Table2[[#This Row],[Order Priority]]=Introduction!$B$44,1,0)</f>
        <v>0</v>
      </c>
      <c r="L940" s="52">
        <f>IF(Table2[[#This Row],[Order Priority]]=Introduction!$B$45,1,0)</f>
        <v>0</v>
      </c>
      <c r="M940" s="52">
        <f>IF(Table2[[#This Row],[Ship Mode]]=Introduction!$C$42,1,0)</f>
        <v>0</v>
      </c>
      <c r="N940" s="51">
        <f>IF(Table2[[#This Row],[Ship Mode]]=Introduction!$C$44,1,0)</f>
        <v>1</v>
      </c>
      <c r="O940" s="51">
        <f>IF(Table2[[#This Row],[Customer Segment]]=Introduction!$D$45,1,0)</f>
        <v>0</v>
      </c>
      <c r="P940" s="51">
        <f>IF(Table2[[#This Row],[Customer Segment]]=Introduction!$D$42,1,0)</f>
        <v>0</v>
      </c>
      <c r="Q940" s="51">
        <f>IF(Table2[[#This Row],[Customer Segment]]=Introduction!$D$44,1,0)</f>
        <v>0</v>
      </c>
      <c r="R940" s="44">
        <v>164.67</v>
      </c>
      <c r="S9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435.6330573557189</v>
      </c>
    </row>
    <row r="941" spans="1:19" customFormat="1" x14ac:dyDescent="0.2">
      <c r="A941" s="1" t="s">
        <v>46</v>
      </c>
      <c r="B941" s="1" t="s">
        <v>14</v>
      </c>
      <c r="C941" s="1" t="s">
        <v>70</v>
      </c>
      <c r="D941" s="49">
        <v>0.03</v>
      </c>
      <c r="E941" s="49">
        <v>12.28</v>
      </c>
      <c r="F941" s="49">
        <v>4.8600000000000003</v>
      </c>
      <c r="G941" s="49">
        <v>0.38</v>
      </c>
      <c r="H941" s="49">
        <v>122.508</v>
      </c>
      <c r="I941" s="52">
        <f>IF(Table2[[#This Row],[Order Priority]]=Introduction!$B$42,1,0)</f>
        <v>0</v>
      </c>
      <c r="J941" s="52">
        <f>IF(Table2[[#This Row],[Order Priority]]=Introduction!$B$43,1,0)</f>
        <v>0</v>
      </c>
      <c r="K941" s="52">
        <f>IF(Table2[[#This Row],[Order Priority]]=Introduction!$B$44,1,0)</f>
        <v>0</v>
      </c>
      <c r="L941" s="52">
        <f>IF(Table2[[#This Row],[Order Priority]]=Introduction!$B$45,1,0)</f>
        <v>0</v>
      </c>
      <c r="M941" s="52">
        <f>IF(Table2[[#This Row],[Ship Mode]]=Introduction!$C$42,1,0)</f>
        <v>0</v>
      </c>
      <c r="N941" s="51">
        <f>IF(Table2[[#This Row],[Ship Mode]]=Introduction!$C$44,1,0)</f>
        <v>1</v>
      </c>
      <c r="O941" s="51">
        <f>IF(Table2[[#This Row],[Customer Segment]]=Introduction!$D$45,1,0)</f>
        <v>0</v>
      </c>
      <c r="P941" s="51">
        <f>IF(Table2[[#This Row],[Customer Segment]]=Introduction!$D$42,1,0)</f>
        <v>0</v>
      </c>
      <c r="Q941" s="51">
        <f>IF(Table2[[#This Row],[Customer Segment]]=Introduction!$D$44,1,0)</f>
        <v>0</v>
      </c>
      <c r="R941" s="41">
        <v>72.739999999999995</v>
      </c>
      <c r="S9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432.27809745383172</v>
      </c>
    </row>
    <row r="942" spans="1:19" customFormat="1" x14ac:dyDescent="0.2">
      <c r="A942" s="1" t="s">
        <v>46</v>
      </c>
      <c r="B942" s="1" t="s">
        <v>63</v>
      </c>
      <c r="C942" s="1" t="s">
        <v>70</v>
      </c>
      <c r="D942" s="47">
        <v>0.05</v>
      </c>
      <c r="E942" s="47">
        <v>34.99</v>
      </c>
      <c r="F942" s="47">
        <v>7.73</v>
      </c>
      <c r="G942" s="47">
        <v>0.59</v>
      </c>
      <c r="H942" s="47">
        <v>-12.0267</v>
      </c>
      <c r="I942" s="52">
        <f>IF(Table2[[#This Row],[Order Priority]]=Introduction!$B$42,1,0)</f>
        <v>0</v>
      </c>
      <c r="J942" s="52">
        <f>IF(Table2[[#This Row],[Order Priority]]=Introduction!$B$43,1,0)</f>
        <v>0</v>
      </c>
      <c r="K942" s="52">
        <f>IF(Table2[[#This Row],[Order Priority]]=Introduction!$B$44,1,0)</f>
        <v>0</v>
      </c>
      <c r="L942" s="52">
        <f>IF(Table2[[#This Row],[Order Priority]]=Introduction!$B$45,1,0)</f>
        <v>0</v>
      </c>
      <c r="M942" s="52">
        <f>IF(Table2[[#This Row],[Ship Mode]]=Introduction!$C$42,1,0)</f>
        <v>0</v>
      </c>
      <c r="N942" s="51">
        <f>IF(Table2[[#This Row],[Ship Mode]]=Introduction!$C$44,1,0)</f>
        <v>0</v>
      </c>
      <c r="O942" s="51">
        <f>IF(Table2[[#This Row],[Customer Segment]]=Introduction!$D$45,1,0)</f>
        <v>0</v>
      </c>
      <c r="P942" s="51">
        <f>IF(Table2[[#This Row],[Customer Segment]]=Introduction!$D$42,1,0)</f>
        <v>0</v>
      </c>
      <c r="Q942" s="51">
        <f>IF(Table2[[#This Row],[Customer Segment]]=Introduction!$D$44,1,0)</f>
        <v>0</v>
      </c>
      <c r="R942" s="44">
        <v>418.75</v>
      </c>
      <c r="S9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524.1063898619235</v>
      </c>
    </row>
    <row r="943" spans="1:19" customFormat="1" x14ac:dyDescent="0.2">
      <c r="A943" s="1" t="s">
        <v>46</v>
      </c>
      <c r="B943" s="1" t="s">
        <v>2</v>
      </c>
      <c r="C943" s="1" t="s">
        <v>3</v>
      </c>
      <c r="D943" s="49">
        <v>0.03</v>
      </c>
      <c r="E943" s="49">
        <v>140.97999999999999</v>
      </c>
      <c r="F943" s="49">
        <v>36.090000000000003</v>
      </c>
      <c r="G943" s="49">
        <v>0.77</v>
      </c>
      <c r="H943" s="49">
        <v>-221.5</v>
      </c>
      <c r="I943" s="52">
        <f>IF(Table2[[#This Row],[Order Priority]]=Introduction!$B$42,1,0)</f>
        <v>0</v>
      </c>
      <c r="J943" s="52">
        <f>IF(Table2[[#This Row],[Order Priority]]=Introduction!$B$43,1,0)</f>
        <v>0</v>
      </c>
      <c r="K943" s="52">
        <f>IF(Table2[[#This Row],[Order Priority]]=Introduction!$B$44,1,0)</f>
        <v>0</v>
      </c>
      <c r="L943" s="52">
        <f>IF(Table2[[#This Row],[Order Priority]]=Introduction!$B$45,1,0)</f>
        <v>0</v>
      </c>
      <c r="M943" s="52">
        <f>IF(Table2[[#This Row],[Ship Mode]]=Introduction!$C$42,1,0)</f>
        <v>1</v>
      </c>
      <c r="N943" s="51">
        <f>IF(Table2[[#This Row],[Ship Mode]]=Introduction!$C$44,1,0)</f>
        <v>0</v>
      </c>
      <c r="O943" s="51">
        <f>IF(Table2[[#This Row],[Customer Segment]]=Introduction!$D$45,1,0)</f>
        <v>1</v>
      </c>
      <c r="P943" s="51">
        <f>IF(Table2[[#This Row],[Customer Segment]]=Introduction!$D$42,1,0)</f>
        <v>0</v>
      </c>
      <c r="Q943" s="51">
        <f>IF(Table2[[#This Row],[Customer Segment]]=Introduction!$D$44,1,0)</f>
        <v>0</v>
      </c>
      <c r="R943" s="41">
        <v>608.80999999999995</v>
      </c>
      <c r="S9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1857.9790015494325</v>
      </c>
    </row>
    <row r="944" spans="1:19" customFormat="1" x14ac:dyDescent="0.2">
      <c r="A944" s="1" t="s">
        <v>46</v>
      </c>
      <c r="B944" s="1" t="s">
        <v>14</v>
      </c>
      <c r="C944" s="1" t="s">
        <v>3</v>
      </c>
      <c r="D944" s="47">
        <v>0.08</v>
      </c>
      <c r="E944" s="47">
        <v>65.989999999999995</v>
      </c>
      <c r="F944" s="47">
        <v>8.99</v>
      </c>
      <c r="G944" s="47">
        <v>0.56000000000000005</v>
      </c>
      <c r="H944" s="47">
        <v>206.352</v>
      </c>
      <c r="I944" s="52">
        <f>IF(Table2[[#This Row],[Order Priority]]=Introduction!$B$42,1,0)</f>
        <v>0</v>
      </c>
      <c r="J944" s="52">
        <f>IF(Table2[[#This Row],[Order Priority]]=Introduction!$B$43,1,0)</f>
        <v>0</v>
      </c>
      <c r="K944" s="52">
        <f>IF(Table2[[#This Row],[Order Priority]]=Introduction!$B$44,1,0)</f>
        <v>0</v>
      </c>
      <c r="L944" s="52">
        <f>IF(Table2[[#This Row],[Order Priority]]=Introduction!$B$45,1,0)</f>
        <v>0</v>
      </c>
      <c r="M944" s="52">
        <f>IF(Table2[[#This Row],[Ship Mode]]=Introduction!$C$42,1,0)</f>
        <v>0</v>
      </c>
      <c r="N944" s="51">
        <f>IF(Table2[[#This Row],[Ship Mode]]=Introduction!$C$44,1,0)</f>
        <v>1</v>
      </c>
      <c r="O944" s="51">
        <f>IF(Table2[[#This Row],[Customer Segment]]=Introduction!$D$45,1,0)</f>
        <v>1</v>
      </c>
      <c r="P944" s="51">
        <f>IF(Table2[[#This Row],[Customer Segment]]=Introduction!$D$42,1,0)</f>
        <v>0</v>
      </c>
      <c r="Q944" s="51">
        <f>IF(Table2[[#This Row],[Customer Segment]]=Introduction!$D$44,1,0)</f>
        <v>0</v>
      </c>
      <c r="R944" s="44">
        <v>808.61</v>
      </c>
      <c r="S9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908.10442077376047</v>
      </c>
    </row>
    <row r="945" spans="1:19" customFormat="1" x14ac:dyDescent="0.2">
      <c r="A945" s="1" t="s">
        <v>1</v>
      </c>
      <c r="B945" s="1" t="s">
        <v>14</v>
      </c>
      <c r="C945" s="1" t="s">
        <v>47</v>
      </c>
      <c r="D945" s="49">
        <v>0.01</v>
      </c>
      <c r="E945" s="49">
        <v>50.98</v>
      </c>
      <c r="F945" s="49">
        <v>6.5</v>
      </c>
      <c r="G945" s="49">
        <v>0.73</v>
      </c>
      <c r="H945" s="49">
        <v>5.3396999999999997</v>
      </c>
      <c r="I945" s="52">
        <f>IF(Table2[[#This Row],[Order Priority]]=Introduction!$B$42,1,0)</f>
        <v>1</v>
      </c>
      <c r="J945" s="52">
        <f>IF(Table2[[#This Row],[Order Priority]]=Introduction!$B$43,1,0)</f>
        <v>0</v>
      </c>
      <c r="K945" s="52">
        <f>IF(Table2[[#This Row],[Order Priority]]=Introduction!$B$44,1,0)</f>
        <v>0</v>
      </c>
      <c r="L945" s="52">
        <f>IF(Table2[[#This Row],[Order Priority]]=Introduction!$B$45,1,0)</f>
        <v>0</v>
      </c>
      <c r="M945" s="52">
        <f>IF(Table2[[#This Row],[Ship Mode]]=Introduction!$C$42,1,0)</f>
        <v>0</v>
      </c>
      <c r="N945" s="51">
        <f>IF(Table2[[#This Row],[Ship Mode]]=Introduction!$C$44,1,0)</f>
        <v>1</v>
      </c>
      <c r="O945" s="51">
        <f>IF(Table2[[#This Row],[Customer Segment]]=Introduction!$D$45,1,0)</f>
        <v>0</v>
      </c>
      <c r="P945" s="51">
        <f>IF(Table2[[#This Row],[Customer Segment]]=Introduction!$D$42,1,0)</f>
        <v>0</v>
      </c>
      <c r="Q945" s="51">
        <f>IF(Table2[[#This Row],[Customer Segment]]=Introduction!$D$44,1,0)</f>
        <v>1</v>
      </c>
      <c r="R945" s="41">
        <v>818.49</v>
      </c>
      <c r="S9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902.4294245067656</v>
      </c>
    </row>
    <row r="946" spans="1:19" customFormat="1" x14ac:dyDescent="0.2">
      <c r="A946" s="1" t="s">
        <v>1</v>
      </c>
      <c r="B946" s="1" t="s">
        <v>14</v>
      </c>
      <c r="C946" s="1" t="s">
        <v>70</v>
      </c>
      <c r="D946" s="47">
        <v>0.08</v>
      </c>
      <c r="E946" s="47">
        <v>6.68</v>
      </c>
      <c r="F946" s="47">
        <v>1.5</v>
      </c>
      <c r="G946" s="47">
        <v>0.48</v>
      </c>
      <c r="H946" s="47">
        <v>-601.80399999999997</v>
      </c>
      <c r="I946" s="52">
        <f>IF(Table2[[#This Row],[Order Priority]]=Introduction!$B$42,1,0)</f>
        <v>1</v>
      </c>
      <c r="J946" s="52">
        <f>IF(Table2[[#This Row],[Order Priority]]=Introduction!$B$43,1,0)</f>
        <v>0</v>
      </c>
      <c r="K946" s="52">
        <f>IF(Table2[[#This Row],[Order Priority]]=Introduction!$B$44,1,0)</f>
        <v>0</v>
      </c>
      <c r="L946" s="52">
        <f>IF(Table2[[#This Row],[Order Priority]]=Introduction!$B$45,1,0)</f>
        <v>0</v>
      </c>
      <c r="M946" s="52">
        <f>IF(Table2[[#This Row],[Ship Mode]]=Introduction!$C$42,1,0)</f>
        <v>0</v>
      </c>
      <c r="N946" s="51">
        <f>IF(Table2[[#This Row],[Ship Mode]]=Introduction!$C$44,1,0)</f>
        <v>1</v>
      </c>
      <c r="O946" s="51">
        <f>IF(Table2[[#This Row],[Customer Segment]]=Introduction!$D$45,1,0)</f>
        <v>0</v>
      </c>
      <c r="P946" s="51">
        <f>IF(Table2[[#This Row],[Customer Segment]]=Introduction!$D$42,1,0)</f>
        <v>0</v>
      </c>
      <c r="Q946" s="51">
        <f>IF(Table2[[#This Row],[Customer Segment]]=Introduction!$D$44,1,0)</f>
        <v>0</v>
      </c>
      <c r="R946" s="44">
        <v>66.12</v>
      </c>
      <c r="S9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-280.79155254241533</v>
      </c>
    </row>
    <row r="947" spans="1:19" customFormat="1" x14ac:dyDescent="0.2">
      <c r="A947" s="1" t="s">
        <v>1</v>
      </c>
      <c r="B947" s="1" t="s">
        <v>63</v>
      </c>
      <c r="C947" s="1" t="s">
        <v>70</v>
      </c>
      <c r="D947" s="49">
        <v>0</v>
      </c>
      <c r="E947" s="49">
        <v>19.98</v>
      </c>
      <c r="F947" s="49">
        <v>5.97</v>
      </c>
      <c r="G947" s="49">
        <v>0.38</v>
      </c>
      <c r="H947" s="49">
        <v>-189.714</v>
      </c>
      <c r="I947" s="52">
        <f>IF(Table2[[#This Row],[Order Priority]]=Introduction!$B$42,1,0)</f>
        <v>1</v>
      </c>
      <c r="J947" s="52">
        <f>IF(Table2[[#This Row],[Order Priority]]=Introduction!$B$43,1,0)</f>
        <v>0</v>
      </c>
      <c r="K947" s="52">
        <f>IF(Table2[[#This Row],[Order Priority]]=Introduction!$B$44,1,0)</f>
        <v>0</v>
      </c>
      <c r="L947" s="52">
        <f>IF(Table2[[#This Row],[Order Priority]]=Introduction!$B$45,1,0)</f>
        <v>0</v>
      </c>
      <c r="M947" s="52">
        <f>IF(Table2[[#This Row],[Ship Mode]]=Introduction!$C$42,1,0)</f>
        <v>0</v>
      </c>
      <c r="N947" s="51">
        <f>IF(Table2[[#This Row],[Ship Mode]]=Introduction!$C$44,1,0)</f>
        <v>0</v>
      </c>
      <c r="O947" s="51">
        <f>IF(Table2[[#This Row],[Customer Segment]]=Introduction!$D$45,1,0)</f>
        <v>0</v>
      </c>
      <c r="P947" s="51">
        <f>IF(Table2[[#This Row],[Customer Segment]]=Introduction!$D$42,1,0)</f>
        <v>0</v>
      </c>
      <c r="Q947" s="51">
        <f>IF(Table2[[#This Row],[Customer Segment]]=Introduction!$D$44,1,0)</f>
        <v>0</v>
      </c>
      <c r="R947" s="41">
        <v>249.07</v>
      </c>
      <c r="S9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193.95115577128638</v>
      </c>
    </row>
    <row r="948" spans="1:19" customFormat="1" x14ac:dyDescent="0.2">
      <c r="A948" s="1" t="s">
        <v>13</v>
      </c>
      <c r="B948" s="1" t="s">
        <v>2</v>
      </c>
      <c r="C948" s="1" t="s">
        <v>70</v>
      </c>
      <c r="D948" s="47">
        <v>0.03</v>
      </c>
      <c r="E948" s="47">
        <v>124.49</v>
      </c>
      <c r="F948" s="47">
        <v>51.94</v>
      </c>
      <c r="G948" s="47">
        <v>0.63</v>
      </c>
      <c r="H948" s="47">
        <v>18.173999999999999</v>
      </c>
      <c r="I948" s="52">
        <f>IF(Table2[[#This Row],[Order Priority]]=Introduction!$B$42,1,0)</f>
        <v>0</v>
      </c>
      <c r="J948" s="52">
        <f>IF(Table2[[#This Row],[Order Priority]]=Introduction!$B$43,1,0)</f>
        <v>1</v>
      </c>
      <c r="K948" s="52">
        <f>IF(Table2[[#This Row],[Order Priority]]=Introduction!$B$44,1,0)</f>
        <v>0</v>
      </c>
      <c r="L948" s="52">
        <f>IF(Table2[[#This Row],[Order Priority]]=Introduction!$B$45,1,0)</f>
        <v>0</v>
      </c>
      <c r="M948" s="52">
        <f>IF(Table2[[#This Row],[Ship Mode]]=Introduction!$C$42,1,0)</f>
        <v>1</v>
      </c>
      <c r="N948" s="51">
        <f>IF(Table2[[#This Row],[Ship Mode]]=Introduction!$C$44,1,0)</f>
        <v>0</v>
      </c>
      <c r="O948" s="51">
        <f>IF(Table2[[#This Row],[Customer Segment]]=Introduction!$D$45,1,0)</f>
        <v>0</v>
      </c>
      <c r="P948" s="51">
        <f>IF(Table2[[#This Row],[Customer Segment]]=Introduction!$D$42,1,0)</f>
        <v>0</v>
      </c>
      <c r="Q948" s="51">
        <f>IF(Table2[[#This Row],[Customer Segment]]=Introduction!$D$44,1,0)</f>
        <v>0</v>
      </c>
      <c r="R948" s="44">
        <v>2761.94</v>
      </c>
      <c r="S9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2178.9820783766195</v>
      </c>
    </row>
    <row r="949" spans="1:19" customFormat="1" x14ac:dyDescent="0.2">
      <c r="A949" s="1" t="s">
        <v>92</v>
      </c>
      <c r="B949" s="1" t="s">
        <v>14</v>
      </c>
      <c r="C949" s="1" t="s">
        <v>47</v>
      </c>
      <c r="D949" s="49">
        <v>0.09</v>
      </c>
      <c r="E949" s="49">
        <v>20.89</v>
      </c>
      <c r="F949" s="49">
        <v>11.52</v>
      </c>
      <c r="G949" s="49">
        <v>0.83</v>
      </c>
      <c r="H949" s="49">
        <v>-133.54599999999999</v>
      </c>
      <c r="I949" s="52">
        <f>IF(Table2[[#This Row],[Order Priority]]=Introduction!$B$42,1,0)</f>
        <v>0</v>
      </c>
      <c r="J949" s="52">
        <f>IF(Table2[[#This Row],[Order Priority]]=Introduction!$B$43,1,0)</f>
        <v>0</v>
      </c>
      <c r="K949" s="52">
        <f>IF(Table2[[#This Row],[Order Priority]]=Introduction!$B$44,1,0)</f>
        <v>0</v>
      </c>
      <c r="L949" s="52">
        <f>IF(Table2[[#This Row],[Order Priority]]=Introduction!$B$45,1,0)</f>
        <v>1</v>
      </c>
      <c r="M949" s="52">
        <f>IF(Table2[[#This Row],[Ship Mode]]=Introduction!$C$42,1,0)</f>
        <v>0</v>
      </c>
      <c r="N949" s="51">
        <f>IF(Table2[[#This Row],[Ship Mode]]=Introduction!$C$44,1,0)</f>
        <v>1</v>
      </c>
      <c r="O949" s="51">
        <f>IF(Table2[[#This Row],[Customer Segment]]=Introduction!$D$45,1,0)</f>
        <v>0</v>
      </c>
      <c r="P949" s="51">
        <f>IF(Table2[[#This Row],[Customer Segment]]=Introduction!$D$42,1,0)</f>
        <v>0</v>
      </c>
      <c r="Q949" s="51">
        <f>IF(Table2[[#This Row],[Customer Segment]]=Introduction!$D$44,1,0)</f>
        <v>1</v>
      </c>
      <c r="R949" s="41">
        <v>146.5</v>
      </c>
      <c r="S9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557.68232337640541</v>
      </c>
    </row>
    <row r="950" spans="1:19" customFormat="1" x14ac:dyDescent="0.2">
      <c r="A950" s="1" t="s">
        <v>46</v>
      </c>
      <c r="B950" s="1" t="s">
        <v>14</v>
      </c>
      <c r="C950" s="1" t="s">
        <v>15</v>
      </c>
      <c r="D950" s="47">
        <v>7.0000000000000007E-2</v>
      </c>
      <c r="E950" s="47">
        <v>225.04</v>
      </c>
      <c r="F950" s="47">
        <v>11.79</v>
      </c>
      <c r="G950" s="47">
        <v>0.42</v>
      </c>
      <c r="H950" s="47">
        <v>-162.91800000000001</v>
      </c>
      <c r="I950" s="52">
        <f>IF(Table2[[#This Row],[Order Priority]]=Introduction!$B$42,1,0)</f>
        <v>0</v>
      </c>
      <c r="J950" s="52">
        <f>IF(Table2[[#This Row],[Order Priority]]=Introduction!$B$43,1,0)</f>
        <v>0</v>
      </c>
      <c r="K950" s="52">
        <f>IF(Table2[[#This Row],[Order Priority]]=Introduction!$B$44,1,0)</f>
        <v>0</v>
      </c>
      <c r="L950" s="52">
        <f>IF(Table2[[#This Row],[Order Priority]]=Introduction!$B$45,1,0)</f>
        <v>0</v>
      </c>
      <c r="M950" s="52">
        <f>IF(Table2[[#This Row],[Ship Mode]]=Introduction!$C$42,1,0)</f>
        <v>0</v>
      </c>
      <c r="N950" s="51">
        <f>IF(Table2[[#This Row],[Ship Mode]]=Introduction!$C$44,1,0)</f>
        <v>1</v>
      </c>
      <c r="O950" s="51">
        <f>IF(Table2[[#This Row],[Customer Segment]]=Introduction!$D$45,1,0)</f>
        <v>0</v>
      </c>
      <c r="P950" s="51">
        <f>IF(Table2[[#This Row],[Customer Segment]]=Introduction!$D$42,1,0)</f>
        <v>1</v>
      </c>
      <c r="Q950" s="51">
        <f>IF(Table2[[#This Row],[Customer Segment]]=Introduction!$D$44,1,0)</f>
        <v>0</v>
      </c>
      <c r="R950" s="44">
        <v>1130.1500000000001</v>
      </c>
      <c r="S9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976.02769110740451</v>
      </c>
    </row>
    <row r="951" spans="1:19" customFormat="1" x14ac:dyDescent="0.2">
      <c r="A951" s="1" t="s">
        <v>46</v>
      </c>
      <c r="B951" s="1" t="s">
        <v>14</v>
      </c>
      <c r="C951" s="1" t="s">
        <v>15</v>
      </c>
      <c r="D951" s="49">
        <v>0.03</v>
      </c>
      <c r="E951" s="49">
        <v>7.84</v>
      </c>
      <c r="F951" s="49">
        <v>4.71</v>
      </c>
      <c r="G951" s="49">
        <v>0.35</v>
      </c>
      <c r="H951" s="49">
        <v>859.71780000000001</v>
      </c>
      <c r="I951" s="52">
        <f>IF(Table2[[#This Row],[Order Priority]]=Introduction!$B$42,1,0)</f>
        <v>0</v>
      </c>
      <c r="J951" s="52">
        <f>IF(Table2[[#This Row],[Order Priority]]=Introduction!$B$43,1,0)</f>
        <v>0</v>
      </c>
      <c r="K951" s="52">
        <f>IF(Table2[[#This Row],[Order Priority]]=Introduction!$B$44,1,0)</f>
        <v>0</v>
      </c>
      <c r="L951" s="52">
        <f>IF(Table2[[#This Row],[Order Priority]]=Introduction!$B$45,1,0)</f>
        <v>0</v>
      </c>
      <c r="M951" s="52">
        <f>IF(Table2[[#This Row],[Ship Mode]]=Introduction!$C$42,1,0)</f>
        <v>0</v>
      </c>
      <c r="N951" s="51">
        <f>IF(Table2[[#This Row],[Ship Mode]]=Introduction!$C$44,1,0)</f>
        <v>1</v>
      </c>
      <c r="O951" s="51">
        <f>IF(Table2[[#This Row],[Customer Segment]]=Introduction!$D$45,1,0)</f>
        <v>0</v>
      </c>
      <c r="P951" s="51">
        <f>IF(Table2[[#This Row],[Customer Segment]]=Introduction!$D$42,1,0)</f>
        <v>1</v>
      </c>
      <c r="Q951" s="51">
        <f>IF(Table2[[#This Row],[Customer Segment]]=Introduction!$D$44,1,0)</f>
        <v>0</v>
      </c>
      <c r="R951" s="41">
        <v>54.37</v>
      </c>
      <c r="S9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1115.2714374966226</v>
      </c>
    </row>
    <row r="952" spans="1:19" customFormat="1" x14ac:dyDescent="0.2">
      <c r="A952" s="1" t="s">
        <v>46</v>
      </c>
      <c r="B952" s="1" t="s">
        <v>14</v>
      </c>
      <c r="C952" s="1" t="s">
        <v>70</v>
      </c>
      <c r="D952" s="47">
        <v>0.1</v>
      </c>
      <c r="E952" s="47">
        <v>5.18</v>
      </c>
      <c r="F952" s="47">
        <v>5.74</v>
      </c>
      <c r="G952" s="47">
        <v>0.36</v>
      </c>
      <c r="H952" s="47">
        <v>-29.003</v>
      </c>
      <c r="I952" s="52">
        <f>IF(Table2[[#This Row],[Order Priority]]=Introduction!$B$42,1,0)</f>
        <v>0</v>
      </c>
      <c r="J952" s="52">
        <f>IF(Table2[[#This Row],[Order Priority]]=Introduction!$B$43,1,0)</f>
        <v>0</v>
      </c>
      <c r="K952" s="52">
        <f>IF(Table2[[#This Row],[Order Priority]]=Introduction!$B$44,1,0)</f>
        <v>0</v>
      </c>
      <c r="L952" s="52">
        <f>IF(Table2[[#This Row],[Order Priority]]=Introduction!$B$45,1,0)</f>
        <v>0</v>
      </c>
      <c r="M952" s="52">
        <f>IF(Table2[[#This Row],[Ship Mode]]=Introduction!$C$42,1,0)</f>
        <v>0</v>
      </c>
      <c r="N952" s="51">
        <f>IF(Table2[[#This Row],[Ship Mode]]=Introduction!$C$44,1,0)</f>
        <v>1</v>
      </c>
      <c r="O952" s="51">
        <f>IF(Table2[[#This Row],[Customer Segment]]=Introduction!$D$45,1,0)</f>
        <v>0</v>
      </c>
      <c r="P952" s="51">
        <f>IF(Table2[[#This Row],[Customer Segment]]=Introduction!$D$42,1,0)</f>
        <v>0</v>
      </c>
      <c r="Q952" s="51">
        <f>IF(Table2[[#This Row],[Customer Segment]]=Introduction!$D$44,1,0)</f>
        <v>0</v>
      </c>
      <c r="R952" s="44">
        <v>10.96</v>
      </c>
      <c r="S9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216.32161232489153</v>
      </c>
    </row>
    <row r="953" spans="1:19" customFormat="1" x14ac:dyDescent="0.2">
      <c r="A953" s="1" t="s">
        <v>1</v>
      </c>
      <c r="B953" s="1" t="s">
        <v>14</v>
      </c>
      <c r="C953" s="1" t="s">
        <v>70</v>
      </c>
      <c r="D953" s="49">
        <v>0.1</v>
      </c>
      <c r="E953" s="49">
        <v>9.85</v>
      </c>
      <c r="F953" s="49">
        <v>4.82</v>
      </c>
      <c r="G953" s="49">
        <v>0.47</v>
      </c>
      <c r="H953" s="49">
        <v>374.904</v>
      </c>
      <c r="I953" s="52">
        <f>IF(Table2[[#This Row],[Order Priority]]=Introduction!$B$42,1,0)</f>
        <v>1</v>
      </c>
      <c r="J953" s="52">
        <f>IF(Table2[[#This Row],[Order Priority]]=Introduction!$B$43,1,0)</f>
        <v>0</v>
      </c>
      <c r="K953" s="52">
        <f>IF(Table2[[#This Row],[Order Priority]]=Introduction!$B$44,1,0)</f>
        <v>0</v>
      </c>
      <c r="L953" s="52">
        <f>IF(Table2[[#This Row],[Order Priority]]=Introduction!$B$45,1,0)</f>
        <v>0</v>
      </c>
      <c r="M953" s="52">
        <f>IF(Table2[[#This Row],[Ship Mode]]=Introduction!$C$42,1,0)</f>
        <v>0</v>
      </c>
      <c r="N953" s="51">
        <f>IF(Table2[[#This Row],[Ship Mode]]=Introduction!$C$44,1,0)</f>
        <v>1</v>
      </c>
      <c r="O953" s="51">
        <f>IF(Table2[[#This Row],[Customer Segment]]=Introduction!$D$45,1,0)</f>
        <v>0</v>
      </c>
      <c r="P953" s="51">
        <f>IF(Table2[[#This Row],[Customer Segment]]=Introduction!$D$42,1,0)</f>
        <v>0</v>
      </c>
      <c r="Q953" s="51">
        <f>IF(Table2[[#This Row],[Customer Segment]]=Introduction!$D$44,1,0)</f>
        <v>0</v>
      </c>
      <c r="R953" s="41">
        <v>114.91</v>
      </c>
      <c r="S9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799.5487382339852</v>
      </c>
    </row>
    <row r="954" spans="1:19" customFormat="1" x14ac:dyDescent="0.2">
      <c r="A954" s="1" t="s">
        <v>1</v>
      </c>
      <c r="B954" s="1" t="s">
        <v>14</v>
      </c>
      <c r="C954" s="1" t="s">
        <v>70</v>
      </c>
      <c r="D954" s="47">
        <v>0.04</v>
      </c>
      <c r="E954" s="47">
        <v>125.99</v>
      </c>
      <c r="F954" s="47">
        <v>7.69</v>
      </c>
      <c r="G954" s="47">
        <v>0.57999999999999996</v>
      </c>
      <c r="H954" s="47">
        <v>-528.83600000000001</v>
      </c>
      <c r="I954" s="52">
        <f>IF(Table2[[#This Row],[Order Priority]]=Introduction!$B$42,1,0)</f>
        <v>1</v>
      </c>
      <c r="J954" s="52">
        <f>IF(Table2[[#This Row],[Order Priority]]=Introduction!$B$43,1,0)</f>
        <v>0</v>
      </c>
      <c r="K954" s="52">
        <f>IF(Table2[[#This Row],[Order Priority]]=Introduction!$B$44,1,0)</f>
        <v>0</v>
      </c>
      <c r="L954" s="52">
        <f>IF(Table2[[#This Row],[Order Priority]]=Introduction!$B$45,1,0)</f>
        <v>0</v>
      </c>
      <c r="M954" s="52">
        <f>IF(Table2[[#This Row],[Ship Mode]]=Introduction!$C$42,1,0)</f>
        <v>0</v>
      </c>
      <c r="N954" s="51">
        <f>IF(Table2[[#This Row],[Ship Mode]]=Introduction!$C$44,1,0)</f>
        <v>1</v>
      </c>
      <c r="O954" s="51">
        <f>IF(Table2[[#This Row],[Customer Segment]]=Introduction!$D$45,1,0)</f>
        <v>0</v>
      </c>
      <c r="P954" s="51">
        <f>IF(Table2[[#This Row],[Customer Segment]]=Introduction!$D$42,1,0)</f>
        <v>0</v>
      </c>
      <c r="Q954" s="51">
        <f>IF(Table2[[#This Row],[Customer Segment]]=Introduction!$D$44,1,0)</f>
        <v>0</v>
      </c>
      <c r="R954" s="44">
        <v>934.52</v>
      </c>
      <c r="S9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448.38822585100598</v>
      </c>
    </row>
    <row r="955" spans="1:19" customFormat="1" x14ac:dyDescent="0.2">
      <c r="A955" s="1" t="s">
        <v>13</v>
      </c>
      <c r="B955" s="1" t="s">
        <v>14</v>
      </c>
      <c r="C955" s="1" t="s">
        <v>70</v>
      </c>
      <c r="D955" s="49">
        <v>0.01</v>
      </c>
      <c r="E955" s="49">
        <v>17.98</v>
      </c>
      <c r="F955" s="49">
        <v>8.51</v>
      </c>
      <c r="G955" s="49">
        <v>0.4</v>
      </c>
      <c r="H955" s="49">
        <v>-35.878799999999998</v>
      </c>
      <c r="I955" s="52">
        <f>IF(Table2[[#This Row],[Order Priority]]=Introduction!$B$42,1,0)</f>
        <v>0</v>
      </c>
      <c r="J955" s="52">
        <f>IF(Table2[[#This Row],[Order Priority]]=Introduction!$B$43,1,0)</f>
        <v>1</v>
      </c>
      <c r="K955" s="52">
        <f>IF(Table2[[#This Row],[Order Priority]]=Introduction!$B$44,1,0)</f>
        <v>0</v>
      </c>
      <c r="L955" s="52">
        <f>IF(Table2[[#This Row],[Order Priority]]=Introduction!$B$45,1,0)</f>
        <v>0</v>
      </c>
      <c r="M955" s="52">
        <f>IF(Table2[[#This Row],[Ship Mode]]=Introduction!$C$42,1,0)</f>
        <v>0</v>
      </c>
      <c r="N955" s="51">
        <f>IF(Table2[[#This Row],[Ship Mode]]=Introduction!$C$44,1,0)</f>
        <v>1</v>
      </c>
      <c r="O955" s="51">
        <f>IF(Table2[[#This Row],[Customer Segment]]=Introduction!$D$45,1,0)</f>
        <v>0</v>
      </c>
      <c r="P955" s="51">
        <f>IF(Table2[[#This Row],[Customer Segment]]=Introduction!$D$42,1,0)</f>
        <v>0</v>
      </c>
      <c r="Q955" s="51">
        <f>IF(Table2[[#This Row],[Customer Segment]]=Introduction!$D$44,1,0)</f>
        <v>0</v>
      </c>
      <c r="R955" s="41">
        <v>40.17</v>
      </c>
      <c r="S9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215.15143287477778</v>
      </c>
    </row>
    <row r="956" spans="1:19" customFormat="1" x14ac:dyDescent="0.2">
      <c r="A956" s="1" t="s">
        <v>13</v>
      </c>
      <c r="B956" s="1" t="s">
        <v>14</v>
      </c>
      <c r="C956" s="1" t="s">
        <v>3</v>
      </c>
      <c r="D956" s="47">
        <v>0.03</v>
      </c>
      <c r="E956" s="47">
        <v>28.53</v>
      </c>
      <c r="F956" s="47">
        <v>1.49</v>
      </c>
      <c r="G956" s="47">
        <v>0.38</v>
      </c>
      <c r="H956" s="47">
        <v>136.33709999999999</v>
      </c>
      <c r="I956" s="52">
        <f>IF(Table2[[#This Row],[Order Priority]]=Introduction!$B$42,1,0)</f>
        <v>0</v>
      </c>
      <c r="J956" s="52">
        <f>IF(Table2[[#This Row],[Order Priority]]=Introduction!$B$43,1,0)</f>
        <v>1</v>
      </c>
      <c r="K956" s="52">
        <f>IF(Table2[[#This Row],[Order Priority]]=Introduction!$B$44,1,0)</f>
        <v>0</v>
      </c>
      <c r="L956" s="52">
        <f>IF(Table2[[#This Row],[Order Priority]]=Introduction!$B$45,1,0)</f>
        <v>0</v>
      </c>
      <c r="M956" s="52">
        <f>IF(Table2[[#This Row],[Ship Mode]]=Introduction!$C$42,1,0)</f>
        <v>0</v>
      </c>
      <c r="N956" s="51">
        <f>IF(Table2[[#This Row],[Ship Mode]]=Introduction!$C$44,1,0)</f>
        <v>1</v>
      </c>
      <c r="O956" s="51">
        <f>IF(Table2[[#This Row],[Customer Segment]]=Introduction!$D$45,1,0)</f>
        <v>1</v>
      </c>
      <c r="P956" s="51">
        <f>IF(Table2[[#This Row],[Customer Segment]]=Introduction!$D$42,1,0)</f>
        <v>0</v>
      </c>
      <c r="Q956" s="51">
        <f>IF(Table2[[#This Row],[Customer Segment]]=Introduction!$D$44,1,0)</f>
        <v>0</v>
      </c>
      <c r="R956" s="44">
        <v>197.59</v>
      </c>
      <c r="S9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191.65469282728074</v>
      </c>
    </row>
    <row r="957" spans="1:19" customFormat="1" x14ac:dyDescent="0.2">
      <c r="A957" s="1" t="s">
        <v>13</v>
      </c>
      <c r="B957" s="1" t="s">
        <v>14</v>
      </c>
      <c r="C957" s="1" t="s">
        <v>3</v>
      </c>
      <c r="D957" s="49">
        <v>0.01</v>
      </c>
      <c r="E957" s="49">
        <v>15.28</v>
      </c>
      <c r="F957" s="49">
        <v>1.99</v>
      </c>
      <c r="G957" s="49">
        <v>0.42</v>
      </c>
      <c r="H957" s="49">
        <v>-12.46</v>
      </c>
      <c r="I957" s="52">
        <f>IF(Table2[[#This Row],[Order Priority]]=Introduction!$B$42,1,0)</f>
        <v>0</v>
      </c>
      <c r="J957" s="52">
        <f>IF(Table2[[#This Row],[Order Priority]]=Introduction!$B$43,1,0)</f>
        <v>1</v>
      </c>
      <c r="K957" s="52">
        <f>IF(Table2[[#This Row],[Order Priority]]=Introduction!$B$44,1,0)</f>
        <v>0</v>
      </c>
      <c r="L957" s="52">
        <f>IF(Table2[[#This Row],[Order Priority]]=Introduction!$B$45,1,0)</f>
        <v>0</v>
      </c>
      <c r="M957" s="52">
        <f>IF(Table2[[#This Row],[Ship Mode]]=Introduction!$C$42,1,0)</f>
        <v>0</v>
      </c>
      <c r="N957" s="51">
        <f>IF(Table2[[#This Row],[Ship Mode]]=Introduction!$C$44,1,0)</f>
        <v>1</v>
      </c>
      <c r="O957" s="51">
        <f>IF(Table2[[#This Row],[Customer Segment]]=Introduction!$D$45,1,0)</f>
        <v>1</v>
      </c>
      <c r="P957" s="51">
        <f>IF(Table2[[#This Row],[Customer Segment]]=Introduction!$D$42,1,0)</f>
        <v>0</v>
      </c>
      <c r="Q957" s="51">
        <f>IF(Table2[[#This Row],[Customer Segment]]=Introduction!$D$44,1,0)</f>
        <v>0</v>
      </c>
      <c r="R957" s="41">
        <v>33.04</v>
      </c>
      <c r="S9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58.051863587707473</v>
      </c>
    </row>
    <row r="958" spans="1:19" customFormat="1" x14ac:dyDescent="0.2">
      <c r="A958" s="1" t="s">
        <v>23</v>
      </c>
      <c r="B958" s="1" t="s">
        <v>14</v>
      </c>
      <c r="C958" s="1" t="s">
        <v>70</v>
      </c>
      <c r="D958" s="47">
        <v>0.1</v>
      </c>
      <c r="E958" s="47">
        <v>15.98</v>
      </c>
      <c r="F958" s="47">
        <v>4</v>
      </c>
      <c r="G958" s="47">
        <v>0.37</v>
      </c>
      <c r="H958" s="47">
        <v>92.722200000000001</v>
      </c>
      <c r="I958" s="52">
        <f>IF(Table2[[#This Row],[Order Priority]]=Introduction!$B$42,1,0)</f>
        <v>0</v>
      </c>
      <c r="J958" s="52">
        <f>IF(Table2[[#This Row],[Order Priority]]=Introduction!$B$43,1,0)</f>
        <v>0</v>
      </c>
      <c r="K958" s="52">
        <f>IF(Table2[[#This Row],[Order Priority]]=Introduction!$B$44,1,0)</f>
        <v>1</v>
      </c>
      <c r="L958" s="52">
        <f>IF(Table2[[#This Row],[Order Priority]]=Introduction!$B$45,1,0)</f>
        <v>0</v>
      </c>
      <c r="M958" s="52">
        <f>IF(Table2[[#This Row],[Ship Mode]]=Introduction!$C$42,1,0)</f>
        <v>0</v>
      </c>
      <c r="N958" s="51">
        <f>IF(Table2[[#This Row],[Ship Mode]]=Introduction!$C$44,1,0)</f>
        <v>1</v>
      </c>
      <c r="O958" s="51">
        <f>IF(Table2[[#This Row],[Customer Segment]]=Introduction!$D$45,1,0)</f>
        <v>0</v>
      </c>
      <c r="P958" s="51">
        <f>IF(Table2[[#This Row],[Customer Segment]]=Introduction!$D$42,1,0)</f>
        <v>0</v>
      </c>
      <c r="Q958" s="51">
        <f>IF(Table2[[#This Row],[Customer Segment]]=Introduction!$D$44,1,0)</f>
        <v>0</v>
      </c>
      <c r="R958" s="44">
        <v>134.38</v>
      </c>
      <c r="S9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213.76813533199646</v>
      </c>
    </row>
    <row r="959" spans="1:19" customFormat="1" x14ac:dyDescent="0.2">
      <c r="A959" s="1" t="s">
        <v>92</v>
      </c>
      <c r="B959" s="1" t="s">
        <v>14</v>
      </c>
      <c r="C959" s="1" t="s">
        <v>70</v>
      </c>
      <c r="D959" s="49">
        <v>0.06</v>
      </c>
      <c r="E959" s="49">
        <v>8.1199999999999992</v>
      </c>
      <c r="F959" s="49">
        <v>2.83</v>
      </c>
      <c r="G959" s="49">
        <v>0.77</v>
      </c>
      <c r="H959" s="49">
        <v>-82.83</v>
      </c>
      <c r="I959" s="52">
        <f>IF(Table2[[#This Row],[Order Priority]]=Introduction!$B$42,1,0)</f>
        <v>0</v>
      </c>
      <c r="J959" s="52">
        <f>IF(Table2[[#This Row],[Order Priority]]=Introduction!$B$43,1,0)</f>
        <v>0</v>
      </c>
      <c r="K959" s="52">
        <f>IF(Table2[[#This Row],[Order Priority]]=Introduction!$B$44,1,0)</f>
        <v>0</v>
      </c>
      <c r="L959" s="52">
        <f>IF(Table2[[#This Row],[Order Priority]]=Introduction!$B$45,1,0)</f>
        <v>1</v>
      </c>
      <c r="M959" s="52">
        <f>IF(Table2[[#This Row],[Ship Mode]]=Introduction!$C$42,1,0)</f>
        <v>0</v>
      </c>
      <c r="N959" s="51">
        <f>IF(Table2[[#This Row],[Ship Mode]]=Introduction!$C$44,1,0)</f>
        <v>1</v>
      </c>
      <c r="O959" s="51">
        <f>IF(Table2[[#This Row],[Customer Segment]]=Introduction!$D$45,1,0)</f>
        <v>0</v>
      </c>
      <c r="P959" s="51">
        <f>IF(Table2[[#This Row],[Customer Segment]]=Introduction!$D$42,1,0)</f>
        <v>0</v>
      </c>
      <c r="Q959" s="51">
        <f>IF(Table2[[#This Row],[Customer Segment]]=Introduction!$D$44,1,0)</f>
        <v>0</v>
      </c>
      <c r="R959" s="41">
        <v>78.540000000000006</v>
      </c>
      <c r="S9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0" spans="1:19" customFormat="1" x14ac:dyDescent="0.2">
      <c r="A960" s="1" t="s">
        <v>92</v>
      </c>
      <c r="B960" s="1" t="s">
        <v>14</v>
      </c>
      <c r="C960" s="1" t="s">
        <v>70</v>
      </c>
      <c r="D960" s="47">
        <v>0.05</v>
      </c>
      <c r="E960" s="47">
        <v>51.65</v>
      </c>
      <c r="F960" s="47">
        <v>18.45</v>
      </c>
      <c r="G960" s="47">
        <v>0.65</v>
      </c>
      <c r="H960" s="47">
        <v>25.04</v>
      </c>
      <c r="I960" s="52">
        <f>IF(Table2[[#This Row],[Order Priority]]=Introduction!$B$42,1,0)</f>
        <v>0</v>
      </c>
      <c r="J960" s="52">
        <f>IF(Table2[[#This Row],[Order Priority]]=Introduction!$B$43,1,0)</f>
        <v>0</v>
      </c>
      <c r="K960" s="52">
        <f>IF(Table2[[#This Row],[Order Priority]]=Introduction!$B$44,1,0)</f>
        <v>0</v>
      </c>
      <c r="L960" s="52">
        <f>IF(Table2[[#This Row],[Order Priority]]=Introduction!$B$45,1,0)</f>
        <v>1</v>
      </c>
      <c r="M960" s="52">
        <f>IF(Table2[[#This Row],[Ship Mode]]=Introduction!$C$42,1,0)</f>
        <v>0</v>
      </c>
      <c r="N960" s="51">
        <f>IF(Table2[[#This Row],[Ship Mode]]=Introduction!$C$44,1,0)</f>
        <v>1</v>
      </c>
      <c r="O960" s="51">
        <f>IF(Table2[[#This Row],[Customer Segment]]=Introduction!$D$45,1,0)</f>
        <v>0</v>
      </c>
      <c r="P960" s="51">
        <f>IF(Table2[[#This Row],[Customer Segment]]=Introduction!$D$42,1,0)</f>
        <v>0</v>
      </c>
      <c r="Q960" s="51">
        <f>IF(Table2[[#This Row],[Customer Segment]]=Introduction!$D$44,1,0)</f>
        <v>0</v>
      </c>
      <c r="R960" s="44">
        <v>605.1</v>
      </c>
      <c r="S9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1" spans="1:19" customFormat="1" x14ac:dyDescent="0.2">
      <c r="A961" s="1" t="s">
        <v>92</v>
      </c>
      <c r="B961" s="1" t="s">
        <v>14</v>
      </c>
      <c r="C961" s="1" t="s">
        <v>70</v>
      </c>
      <c r="D961" s="49">
        <v>0.1</v>
      </c>
      <c r="E961" s="49">
        <v>175.99</v>
      </c>
      <c r="F961" s="49">
        <v>8.99</v>
      </c>
      <c r="G961" s="49">
        <v>0.56999999999999995</v>
      </c>
      <c r="H961" s="49">
        <v>928.96079999999995</v>
      </c>
      <c r="I961" s="52">
        <f>IF(Table2[[#This Row],[Order Priority]]=Introduction!$B$42,1,0)</f>
        <v>0</v>
      </c>
      <c r="J961" s="52">
        <f>IF(Table2[[#This Row],[Order Priority]]=Introduction!$B$43,1,0)</f>
        <v>0</v>
      </c>
      <c r="K961" s="52">
        <f>IF(Table2[[#This Row],[Order Priority]]=Introduction!$B$44,1,0)</f>
        <v>0</v>
      </c>
      <c r="L961" s="52">
        <f>IF(Table2[[#This Row],[Order Priority]]=Introduction!$B$45,1,0)</f>
        <v>1</v>
      </c>
      <c r="M961" s="52">
        <f>IF(Table2[[#This Row],[Ship Mode]]=Introduction!$C$42,1,0)</f>
        <v>0</v>
      </c>
      <c r="N961" s="51">
        <f>IF(Table2[[#This Row],[Ship Mode]]=Introduction!$C$44,1,0)</f>
        <v>1</v>
      </c>
      <c r="O961" s="51">
        <f>IF(Table2[[#This Row],[Customer Segment]]=Introduction!$D$45,1,0)</f>
        <v>0</v>
      </c>
      <c r="P961" s="51">
        <f>IF(Table2[[#This Row],[Customer Segment]]=Introduction!$D$42,1,0)</f>
        <v>0</v>
      </c>
      <c r="Q961" s="51">
        <f>IF(Table2[[#This Row],[Customer Segment]]=Introduction!$D$44,1,0)</f>
        <v>0</v>
      </c>
      <c r="R961" s="41">
        <v>1346.32</v>
      </c>
      <c r="S9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1808.589298309922</v>
      </c>
    </row>
    <row r="962" spans="1:19" customFormat="1" x14ac:dyDescent="0.2">
      <c r="A962" s="1" t="s">
        <v>92</v>
      </c>
      <c r="B962" s="1" t="s">
        <v>14</v>
      </c>
      <c r="C962" s="1" t="s">
        <v>70</v>
      </c>
      <c r="D962" s="47">
        <v>0.06</v>
      </c>
      <c r="E962" s="47">
        <v>8.1199999999999992</v>
      </c>
      <c r="F962" s="47">
        <v>2.83</v>
      </c>
      <c r="G962" s="47">
        <v>0.77</v>
      </c>
      <c r="H962" s="47">
        <v>-82.83</v>
      </c>
      <c r="I962" s="52">
        <f>IF(Table2[[#This Row],[Order Priority]]=Introduction!$B$42,1,0)</f>
        <v>0</v>
      </c>
      <c r="J962" s="52">
        <f>IF(Table2[[#This Row],[Order Priority]]=Introduction!$B$43,1,0)</f>
        <v>0</v>
      </c>
      <c r="K962" s="52">
        <f>IF(Table2[[#This Row],[Order Priority]]=Introduction!$B$44,1,0)</f>
        <v>0</v>
      </c>
      <c r="L962" s="52">
        <f>IF(Table2[[#This Row],[Order Priority]]=Introduction!$B$45,1,0)</f>
        <v>1</v>
      </c>
      <c r="M962" s="52">
        <f>IF(Table2[[#This Row],[Ship Mode]]=Introduction!$C$42,1,0)</f>
        <v>0</v>
      </c>
      <c r="N962" s="51">
        <f>IF(Table2[[#This Row],[Ship Mode]]=Introduction!$C$44,1,0)</f>
        <v>1</v>
      </c>
      <c r="O962" s="51">
        <f>IF(Table2[[#This Row],[Customer Segment]]=Introduction!$D$45,1,0)</f>
        <v>0</v>
      </c>
      <c r="P962" s="51">
        <f>IF(Table2[[#This Row],[Customer Segment]]=Introduction!$D$42,1,0)</f>
        <v>0</v>
      </c>
      <c r="Q962" s="51">
        <f>IF(Table2[[#This Row],[Customer Segment]]=Introduction!$D$44,1,0)</f>
        <v>0</v>
      </c>
      <c r="R962" s="44">
        <v>322.02999999999997</v>
      </c>
      <c r="S9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268.93526909961781</v>
      </c>
    </row>
    <row r="963" spans="1:19" customFormat="1" x14ac:dyDescent="0.2">
      <c r="A963" s="1" t="s">
        <v>92</v>
      </c>
      <c r="B963" s="1" t="s">
        <v>14</v>
      </c>
      <c r="C963" s="1" t="s">
        <v>70</v>
      </c>
      <c r="D963" s="49">
        <v>0.05</v>
      </c>
      <c r="E963" s="49">
        <v>51.65</v>
      </c>
      <c r="F963" s="49">
        <v>18.45</v>
      </c>
      <c r="G963" s="49">
        <v>0.65</v>
      </c>
      <c r="H963" s="49">
        <v>25.04</v>
      </c>
      <c r="I963" s="52">
        <f>IF(Table2[[#This Row],[Order Priority]]=Introduction!$B$42,1,0)</f>
        <v>0</v>
      </c>
      <c r="J963" s="52">
        <f>IF(Table2[[#This Row],[Order Priority]]=Introduction!$B$43,1,0)</f>
        <v>0</v>
      </c>
      <c r="K963" s="52">
        <f>IF(Table2[[#This Row],[Order Priority]]=Introduction!$B$44,1,0)</f>
        <v>0</v>
      </c>
      <c r="L963" s="52">
        <f>IF(Table2[[#This Row],[Order Priority]]=Introduction!$B$45,1,0)</f>
        <v>1</v>
      </c>
      <c r="M963" s="52">
        <f>IF(Table2[[#This Row],[Ship Mode]]=Introduction!$C$42,1,0)</f>
        <v>0</v>
      </c>
      <c r="N963" s="51">
        <f>IF(Table2[[#This Row],[Ship Mode]]=Introduction!$C$44,1,0)</f>
        <v>1</v>
      </c>
      <c r="O963" s="51">
        <f>IF(Table2[[#This Row],[Customer Segment]]=Introduction!$D$45,1,0)</f>
        <v>0</v>
      </c>
      <c r="P963" s="51">
        <f>IF(Table2[[#This Row],[Customer Segment]]=Introduction!$D$42,1,0)</f>
        <v>0</v>
      </c>
      <c r="Q963" s="51">
        <f>IF(Table2[[#This Row],[Customer Segment]]=Introduction!$D$44,1,0)</f>
        <v>0</v>
      </c>
      <c r="R963" s="41">
        <v>2470.84</v>
      </c>
      <c r="S9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854.37695312620292</v>
      </c>
    </row>
    <row r="964" spans="1:19" customFormat="1" x14ac:dyDescent="0.2">
      <c r="A964" s="1" t="s">
        <v>92</v>
      </c>
      <c r="B964" s="1" t="s">
        <v>14</v>
      </c>
      <c r="C964" s="1" t="s">
        <v>70</v>
      </c>
      <c r="D964" s="47">
        <v>0.1</v>
      </c>
      <c r="E964" s="47">
        <v>175.99</v>
      </c>
      <c r="F964" s="47">
        <v>8.99</v>
      </c>
      <c r="G964" s="47">
        <v>0.56999999999999995</v>
      </c>
      <c r="H964" s="47">
        <v>930.98699999999997</v>
      </c>
      <c r="I964" s="52">
        <f>IF(Table2[[#This Row],[Order Priority]]=Introduction!$B$42,1,0)</f>
        <v>0</v>
      </c>
      <c r="J964" s="52">
        <f>IF(Table2[[#This Row],[Order Priority]]=Introduction!$B$43,1,0)</f>
        <v>0</v>
      </c>
      <c r="K964" s="52">
        <f>IF(Table2[[#This Row],[Order Priority]]=Introduction!$B$44,1,0)</f>
        <v>0</v>
      </c>
      <c r="L964" s="52">
        <f>IF(Table2[[#This Row],[Order Priority]]=Introduction!$B$45,1,0)</f>
        <v>1</v>
      </c>
      <c r="M964" s="52">
        <f>IF(Table2[[#This Row],[Ship Mode]]=Introduction!$C$42,1,0)</f>
        <v>0</v>
      </c>
      <c r="N964" s="51">
        <f>IF(Table2[[#This Row],[Ship Mode]]=Introduction!$C$44,1,0)</f>
        <v>1</v>
      </c>
      <c r="O964" s="51">
        <f>IF(Table2[[#This Row],[Customer Segment]]=Introduction!$D$45,1,0)</f>
        <v>0</v>
      </c>
      <c r="P964" s="51">
        <f>IF(Table2[[#This Row],[Customer Segment]]=Introduction!$D$42,1,0)</f>
        <v>0</v>
      </c>
      <c r="Q964" s="51">
        <f>IF(Table2[[#This Row],[Customer Segment]]=Introduction!$D$44,1,0)</f>
        <v>0</v>
      </c>
      <c r="R964" s="44">
        <v>5250.66</v>
      </c>
      <c r="S9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1810.6641792286132</v>
      </c>
    </row>
    <row r="965" spans="1:19" customFormat="1" x14ac:dyDescent="0.2">
      <c r="A965" s="1" t="s">
        <v>92</v>
      </c>
      <c r="B965" s="1" t="s">
        <v>2</v>
      </c>
      <c r="C965" s="1" t="s">
        <v>47</v>
      </c>
      <c r="D965" s="49">
        <v>0.08</v>
      </c>
      <c r="E965" s="49">
        <v>213.45</v>
      </c>
      <c r="F965" s="49">
        <v>14.7</v>
      </c>
      <c r="G965" s="49">
        <v>0.59</v>
      </c>
      <c r="H965" s="49">
        <v>1674.7542000000001</v>
      </c>
      <c r="I965" s="52">
        <f>IF(Table2[[#This Row],[Order Priority]]=Introduction!$B$42,1,0)</f>
        <v>0</v>
      </c>
      <c r="J965" s="52">
        <f>IF(Table2[[#This Row],[Order Priority]]=Introduction!$B$43,1,0)</f>
        <v>0</v>
      </c>
      <c r="K965" s="52">
        <f>IF(Table2[[#This Row],[Order Priority]]=Introduction!$B$44,1,0)</f>
        <v>0</v>
      </c>
      <c r="L965" s="52">
        <f>IF(Table2[[#This Row],[Order Priority]]=Introduction!$B$45,1,0)</f>
        <v>1</v>
      </c>
      <c r="M965" s="52">
        <f>IF(Table2[[#This Row],[Ship Mode]]=Introduction!$C$42,1,0)</f>
        <v>1</v>
      </c>
      <c r="N965" s="51">
        <f>IF(Table2[[#This Row],[Ship Mode]]=Introduction!$C$44,1,0)</f>
        <v>0</v>
      </c>
      <c r="O965" s="51">
        <f>IF(Table2[[#This Row],[Customer Segment]]=Introduction!$D$45,1,0)</f>
        <v>0</v>
      </c>
      <c r="P965" s="51">
        <f>IF(Table2[[#This Row],[Customer Segment]]=Introduction!$D$42,1,0)</f>
        <v>0</v>
      </c>
      <c r="Q965" s="51">
        <f>IF(Table2[[#This Row],[Customer Segment]]=Introduction!$D$44,1,0)</f>
        <v>1</v>
      </c>
      <c r="R965" s="41">
        <v>2427.1799999999998</v>
      </c>
      <c r="S9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3104.2023017600595</v>
      </c>
    </row>
    <row r="966" spans="1:19" customFormat="1" x14ac:dyDescent="0.2">
      <c r="A966" s="1" t="s">
        <v>92</v>
      </c>
      <c r="B966" s="1" t="s">
        <v>14</v>
      </c>
      <c r="C966" s="1" t="s">
        <v>47</v>
      </c>
      <c r="D966" s="47">
        <v>0.1</v>
      </c>
      <c r="E966" s="47">
        <v>55.98</v>
      </c>
      <c r="F966" s="47">
        <v>13.88</v>
      </c>
      <c r="G966" s="47">
        <v>0.36</v>
      </c>
      <c r="H966" s="47">
        <v>300.04649999999998</v>
      </c>
      <c r="I966" s="52">
        <f>IF(Table2[[#This Row],[Order Priority]]=Introduction!$B$42,1,0)</f>
        <v>0</v>
      </c>
      <c r="J966" s="52">
        <f>IF(Table2[[#This Row],[Order Priority]]=Introduction!$B$43,1,0)</f>
        <v>0</v>
      </c>
      <c r="K966" s="52">
        <f>IF(Table2[[#This Row],[Order Priority]]=Introduction!$B$44,1,0)</f>
        <v>0</v>
      </c>
      <c r="L966" s="52">
        <f>IF(Table2[[#This Row],[Order Priority]]=Introduction!$B$45,1,0)</f>
        <v>1</v>
      </c>
      <c r="M966" s="52">
        <f>IF(Table2[[#This Row],[Ship Mode]]=Introduction!$C$42,1,0)</f>
        <v>0</v>
      </c>
      <c r="N966" s="51">
        <f>IF(Table2[[#This Row],[Ship Mode]]=Introduction!$C$44,1,0)</f>
        <v>1</v>
      </c>
      <c r="O966" s="51">
        <f>IF(Table2[[#This Row],[Customer Segment]]=Introduction!$D$45,1,0)</f>
        <v>0</v>
      </c>
      <c r="P966" s="51">
        <f>IF(Table2[[#This Row],[Customer Segment]]=Introduction!$D$42,1,0)</f>
        <v>0</v>
      </c>
      <c r="Q966" s="51">
        <f>IF(Table2[[#This Row],[Customer Segment]]=Introduction!$D$44,1,0)</f>
        <v>1</v>
      </c>
      <c r="R966" s="44">
        <v>434.85</v>
      </c>
      <c r="S9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779.59937731928824</v>
      </c>
    </row>
    <row r="967" spans="1:19" customFormat="1" x14ac:dyDescent="0.2">
      <c r="A967" s="1" t="s">
        <v>92</v>
      </c>
      <c r="B967" s="1" t="s">
        <v>14</v>
      </c>
      <c r="C967" s="1" t="s">
        <v>47</v>
      </c>
      <c r="D967" s="49">
        <v>0</v>
      </c>
      <c r="E967" s="49">
        <v>16.059999999999999</v>
      </c>
      <c r="F967" s="49">
        <v>8.34</v>
      </c>
      <c r="G967" s="49">
        <v>0.59</v>
      </c>
      <c r="H967" s="49">
        <v>-28.09</v>
      </c>
      <c r="I967" s="52">
        <f>IF(Table2[[#This Row],[Order Priority]]=Introduction!$B$42,1,0)</f>
        <v>0</v>
      </c>
      <c r="J967" s="52">
        <f>IF(Table2[[#This Row],[Order Priority]]=Introduction!$B$43,1,0)</f>
        <v>0</v>
      </c>
      <c r="K967" s="52">
        <f>IF(Table2[[#This Row],[Order Priority]]=Introduction!$B$44,1,0)</f>
        <v>0</v>
      </c>
      <c r="L967" s="52">
        <f>IF(Table2[[#This Row],[Order Priority]]=Introduction!$B$45,1,0)</f>
        <v>1</v>
      </c>
      <c r="M967" s="52">
        <f>IF(Table2[[#This Row],[Ship Mode]]=Introduction!$C$42,1,0)</f>
        <v>0</v>
      </c>
      <c r="N967" s="51">
        <f>IF(Table2[[#This Row],[Ship Mode]]=Introduction!$C$44,1,0)</f>
        <v>1</v>
      </c>
      <c r="O967" s="51">
        <f>IF(Table2[[#This Row],[Customer Segment]]=Introduction!$D$45,1,0)</f>
        <v>0</v>
      </c>
      <c r="P967" s="51">
        <f>IF(Table2[[#This Row],[Customer Segment]]=Introduction!$D$42,1,0)</f>
        <v>0</v>
      </c>
      <c r="Q967" s="51">
        <f>IF(Table2[[#This Row],[Customer Segment]]=Introduction!$D$44,1,0)</f>
        <v>1</v>
      </c>
      <c r="R967" s="41">
        <v>19.16</v>
      </c>
      <c r="S9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422.63699874621898</v>
      </c>
    </row>
    <row r="968" spans="1:19" customFormat="1" x14ac:dyDescent="0.2">
      <c r="A968" s="1" t="s">
        <v>92</v>
      </c>
      <c r="B968" s="1" t="s">
        <v>14</v>
      </c>
      <c r="C968" s="1" t="s">
        <v>47</v>
      </c>
      <c r="D968" s="47">
        <v>0.08</v>
      </c>
      <c r="E968" s="47">
        <v>18.7</v>
      </c>
      <c r="F968" s="47">
        <v>8.99</v>
      </c>
      <c r="G968" s="47">
        <v>0.47</v>
      </c>
      <c r="H968" s="47">
        <v>16.136399999999998</v>
      </c>
      <c r="I968" s="52">
        <f>IF(Table2[[#This Row],[Order Priority]]=Introduction!$B$42,1,0)</f>
        <v>0</v>
      </c>
      <c r="J968" s="52">
        <f>IF(Table2[[#This Row],[Order Priority]]=Introduction!$B$43,1,0)</f>
        <v>0</v>
      </c>
      <c r="K968" s="52">
        <f>IF(Table2[[#This Row],[Order Priority]]=Introduction!$B$44,1,0)</f>
        <v>0</v>
      </c>
      <c r="L968" s="52">
        <f>IF(Table2[[#This Row],[Order Priority]]=Introduction!$B$45,1,0)</f>
        <v>1</v>
      </c>
      <c r="M968" s="52">
        <f>IF(Table2[[#This Row],[Ship Mode]]=Introduction!$C$42,1,0)</f>
        <v>0</v>
      </c>
      <c r="N968" s="51">
        <f>IF(Table2[[#This Row],[Ship Mode]]=Introduction!$C$44,1,0)</f>
        <v>1</v>
      </c>
      <c r="O968" s="51">
        <f>IF(Table2[[#This Row],[Customer Segment]]=Introduction!$D$45,1,0)</f>
        <v>0</v>
      </c>
      <c r="P968" s="51">
        <f>IF(Table2[[#This Row],[Customer Segment]]=Introduction!$D$42,1,0)</f>
        <v>0</v>
      </c>
      <c r="Q968" s="51">
        <f>IF(Table2[[#This Row],[Customer Segment]]=Introduction!$D$44,1,0)</f>
        <v>1</v>
      </c>
      <c r="R968" s="44">
        <v>132.22999999999999</v>
      </c>
      <c r="S9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341.55395151859909</v>
      </c>
    </row>
    <row r="969" spans="1:19" customFormat="1" x14ac:dyDescent="0.2">
      <c r="A969" s="1" t="s">
        <v>46</v>
      </c>
      <c r="B969" s="1" t="s">
        <v>2</v>
      </c>
      <c r="C969" s="1" t="s">
        <v>70</v>
      </c>
      <c r="D969" s="49">
        <v>0.01</v>
      </c>
      <c r="E969" s="49">
        <v>150.88999999999999</v>
      </c>
      <c r="F969" s="49">
        <v>60.2</v>
      </c>
      <c r="G969" s="49">
        <v>0.77</v>
      </c>
      <c r="H969" s="49">
        <v>-505.76</v>
      </c>
      <c r="I969" s="52">
        <f>IF(Table2[[#This Row],[Order Priority]]=Introduction!$B$42,1,0)</f>
        <v>0</v>
      </c>
      <c r="J969" s="52">
        <f>IF(Table2[[#This Row],[Order Priority]]=Introduction!$B$43,1,0)</f>
        <v>0</v>
      </c>
      <c r="K969" s="52">
        <f>IF(Table2[[#This Row],[Order Priority]]=Introduction!$B$44,1,0)</f>
        <v>0</v>
      </c>
      <c r="L969" s="52">
        <f>IF(Table2[[#This Row],[Order Priority]]=Introduction!$B$45,1,0)</f>
        <v>0</v>
      </c>
      <c r="M969" s="52">
        <f>IF(Table2[[#This Row],[Ship Mode]]=Introduction!$C$42,1,0)</f>
        <v>1</v>
      </c>
      <c r="N969" s="51">
        <f>IF(Table2[[#This Row],[Ship Mode]]=Introduction!$C$44,1,0)</f>
        <v>0</v>
      </c>
      <c r="O969" s="51">
        <f>IF(Table2[[#This Row],[Customer Segment]]=Introduction!$D$45,1,0)</f>
        <v>0</v>
      </c>
      <c r="P969" s="51">
        <f>IF(Table2[[#This Row],[Customer Segment]]=Introduction!$D$42,1,0)</f>
        <v>0</v>
      </c>
      <c r="Q969" s="51">
        <f>IF(Table2[[#This Row],[Customer Segment]]=Introduction!$D$44,1,0)</f>
        <v>0</v>
      </c>
      <c r="R969" s="41">
        <v>473.53</v>
      </c>
      <c r="S9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2286.5772040518827</v>
      </c>
    </row>
    <row r="970" spans="1:19" customFormat="1" x14ac:dyDescent="0.2">
      <c r="A970" s="1" t="s">
        <v>46</v>
      </c>
      <c r="B970" s="1" t="s">
        <v>14</v>
      </c>
      <c r="C970" s="1" t="s">
        <v>70</v>
      </c>
      <c r="D970" s="47">
        <v>7.0000000000000007E-2</v>
      </c>
      <c r="E970" s="47">
        <v>8.9499999999999993</v>
      </c>
      <c r="F970" s="47">
        <v>2.0099999999999998</v>
      </c>
      <c r="G970" s="47">
        <v>0.39</v>
      </c>
      <c r="H970" s="47">
        <v>91.73</v>
      </c>
      <c r="I970" s="52">
        <f>IF(Table2[[#This Row],[Order Priority]]=Introduction!$B$42,1,0)</f>
        <v>0</v>
      </c>
      <c r="J970" s="52">
        <f>IF(Table2[[#This Row],[Order Priority]]=Introduction!$B$43,1,0)</f>
        <v>0</v>
      </c>
      <c r="K970" s="52">
        <f>IF(Table2[[#This Row],[Order Priority]]=Introduction!$B$44,1,0)</f>
        <v>0</v>
      </c>
      <c r="L970" s="52">
        <f>IF(Table2[[#This Row],[Order Priority]]=Introduction!$B$45,1,0)</f>
        <v>0</v>
      </c>
      <c r="M970" s="52">
        <f>IF(Table2[[#This Row],[Ship Mode]]=Introduction!$C$42,1,0)</f>
        <v>0</v>
      </c>
      <c r="N970" s="51">
        <f>IF(Table2[[#This Row],[Ship Mode]]=Introduction!$C$44,1,0)</f>
        <v>1</v>
      </c>
      <c r="O970" s="51">
        <f>IF(Table2[[#This Row],[Customer Segment]]=Introduction!$D$45,1,0)</f>
        <v>0</v>
      </c>
      <c r="P970" s="51">
        <f>IF(Table2[[#This Row],[Customer Segment]]=Introduction!$D$42,1,0)</f>
        <v>0</v>
      </c>
      <c r="Q970" s="51">
        <f>IF(Table2[[#This Row],[Customer Segment]]=Introduction!$D$44,1,0)</f>
        <v>0</v>
      </c>
      <c r="R970" s="44">
        <v>307.64999999999998</v>
      </c>
      <c r="S9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293.43330787987134</v>
      </c>
    </row>
    <row r="971" spans="1:19" customFormat="1" x14ac:dyDescent="0.2">
      <c r="A971" s="1" t="s">
        <v>46</v>
      </c>
      <c r="B971" s="1" t="s">
        <v>14</v>
      </c>
      <c r="C971" s="1" t="s">
        <v>70</v>
      </c>
      <c r="D971" s="49">
        <v>7.0000000000000007E-2</v>
      </c>
      <c r="E971" s="49">
        <v>8.9499999999999993</v>
      </c>
      <c r="F971" s="49">
        <v>2.0099999999999998</v>
      </c>
      <c r="G971" s="49">
        <v>0.39</v>
      </c>
      <c r="H971" s="49">
        <v>53.067900000000002</v>
      </c>
      <c r="I971" s="52">
        <f>IF(Table2[[#This Row],[Order Priority]]=Introduction!$B$42,1,0)</f>
        <v>0</v>
      </c>
      <c r="J971" s="52">
        <f>IF(Table2[[#This Row],[Order Priority]]=Introduction!$B$43,1,0)</f>
        <v>0</v>
      </c>
      <c r="K971" s="52">
        <f>IF(Table2[[#This Row],[Order Priority]]=Introduction!$B$44,1,0)</f>
        <v>0</v>
      </c>
      <c r="L971" s="52">
        <f>IF(Table2[[#This Row],[Order Priority]]=Introduction!$B$45,1,0)</f>
        <v>0</v>
      </c>
      <c r="M971" s="52">
        <f>IF(Table2[[#This Row],[Ship Mode]]=Introduction!$C$42,1,0)</f>
        <v>0</v>
      </c>
      <c r="N971" s="51">
        <f>IF(Table2[[#This Row],[Ship Mode]]=Introduction!$C$44,1,0)</f>
        <v>1</v>
      </c>
      <c r="O971" s="51">
        <f>IF(Table2[[#This Row],[Customer Segment]]=Introduction!$D$45,1,0)</f>
        <v>0</v>
      </c>
      <c r="P971" s="51">
        <f>IF(Table2[[#This Row],[Customer Segment]]=Introduction!$D$42,1,0)</f>
        <v>0</v>
      </c>
      <c r="Q971" s="51">
        <f>IF(Table2[[#This Row],[Customer Segment]]=Introduction!$D$44,1,0)</f>
        <v>0</v>
      </c>
      <c r="R971" s="41">
        <v>76.91</v>
      </c>
      <c r="S9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253.84232299855211</v>
      </c>
    </row>
    <row r="972" spans="1:19" customFormat="1" x14ac:dyDescent="0.2">
      <c r="A972" s="1" t="s">
        <v>46</v>
      </c>
      <c r="B972" s="1" t="s">
        <v>14</v>
      </c>
      <c r="C972" s="1" t="s">
        <v>70</v>
      </c>
      <c r="D972" s="47">
        <v>0.04</v>
      </c>
      <c r="E972" s="47">
        <v>3.69</v>
      </c>
      <c r="F972" s="47">
        <v>0.5</v>
      </c>
      <c r="G972" s="47">
        <v>0.38</v>
      </c>
      <c r="H972" s="47">
        <v>47.527200000000001</v>
      </c>
      <c r="I972" s="52">
        <f>IF(Table2[[#This Row],[Order Priority]]=Introduction!$B$42,1,0)</f>
        <v>0</v>
      </c>
      <c r="J972" s="52">
        <f>IF(Table2[[#This Row],[Order Priority]]=Introduction!$B$43,1,0)</f>
        <v>0</v>
      </c>
      <c r="K972" s="52">
        <f>IF(Table2[[#This Row],[Order Priority]]=Introduction!$B$44,1,0)</f>
        <v>0</v>
      </c>
      <c r="L972" s="52">
        <f>IF(Table2[[#This Row],[Order Priority]]=Introduction!$B$45,1,0)</f>
        <v>0</v>
      </c>
      <c r="M972" s="52">
        <f>IF(Table2[[#This Row],[Ship Mode]]=Introduction!$C$42,1,0)</f>
        <v>0</v>
      </c>
      <c r="N972" s="51">
        <f>IF(Table2[[#This Row],[Ship Mode]]=Introduction!$C$44,1,0)</f>
        <v>1</v>
      </c>
      <c r="O972" s="51">
        <f>IF(Table2[[#This Row],[Customer Segment]]=Introduction!$D$45,1,0)</f>
        <v>0</v>
      </c>
      <c r="P972" s="51">
        <f>IF(Table2[[#This Row],[Customer Segment]]=Introduction!$D$42,1,0)</f>
        <v>0</v>
      </c>
      <c r="Q972" s="51">
        <f>IF(Table2[[#This Row],[Customer Segment]]=Introduction!$D$44,1,0)</f>
        <v>0</v>
      </c>
      <c r="R972" s="44">
        <v>68.88</v>
      </c>
      <c r="S9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201.46591754614403</v>
      </c>
    </row>
    <row r="973" spans="1:19" customFormat="1" x14ac:dyDescent="0.2">
      <c r="A973" s="1" t="s">
        <v>13</v>
      </c>
      <c r="B973" s="1" t="s">
        <v>14</v>
      </c>
      <c r="C973" s="1" t="s">
        <v>70</v>
      </c>
      <c r="D973" s="49">
        <v>0.04</v>
      </c>
      <c r="E973" s="49">
        <v>10.4</v>
      </c>
      <c r="F973" s="49">
        <v>5.4</v>
      </c>
      <c r="G973" s="49">
        <v>0.51</v>
      </c>
      <c r="H973" s="49">
        <v>29.98</v>
      </c>
      <c r="I973" s="52">
        <f>IF(Table2[[#This Row],[Order Priority]]=Introduction!$B$42,1,0)</f>
        <v>0</v>
      </c>
      <c r="J973" s="52">
        <f>IF(Table2[[#This Row],[Order Priority]]=Introduction!$B$43,1,0)</f>
        <v>1</v>
      </c>
      <c r="K973" s="52">
        <f>IF(Table2[[#This Row],[Order Priority]]=Introduction!$B$44,1,0)</f>
        <v>0</v>
      </c>
      <c r="L973" s="52">
        <f>IF(Table2[[#This Row],[Order Priority]]=Introduction!$B$45,1,0)</f>
        <v>0</v>
      </c>
      <c r="M973" s="52">
        <f>IF(Table2[[#This Row],[Ship Mode]]=Introduction!$C$42,1,0)</f>
        <v>0</v>
      </c>
      <c r="N973" s="51">
        <f>IF(Table2[[#This Row],[Ship Mode]]=Introduction!$C$44,1,0)</f>
        <v>1</v>
      </c>
      <c r="O973" s="51">
        <f>IF(Table2[[#This Row],[Customer Segment]]=Introduction!$D$45,1,0)</f>
        <v>0</v>
      </c>
      <c r="P973" s="51">
        <f>IF(Table2[[#This Row],[Customer Segment]]=Introduction!$D$42,1,0)</f>
        <v>0</v>
      </c>
      <c r="Q973" s="51">
        <f>IF(Table2[[#This Row],[Customer Segment]]=Introduction!$D$44,1,0)</f>
        <v>0</v>
      </c>
      <c r="R973" s="41">
        <v>130.74</v>
      </c>
      <c r="S9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244.4897617090742</v>
      </c>
    </row>
    <row r="974" spans="1:19" customFormat="1" x14ac:dyDescent="0.2">
      <c r="A974" s="1" t="s">
        <v>13</v>
      </c>
      <c r="B974" s="1" t="s">
        <v>14</v>
      </c>
      <c r="C974" s="1" t="s">
        <v>70</v>
      </c>
      <c r="D974" s="47">
        <v>0.08</v>
      </c>
      <c r="E974" s="47">
        <v>4.28</v>
      </c>
      <c r="F974" s="47">
        <v>4.79</v>
      </c>
      <c r="G974" s="47">
        <v>0.4</v>
      </c>
      <c r="H974" s="47">
        <v>-121.2</v>
      </c>
      <c r="I974" s="52">
        <f>IF(Table2[[#This Row],[Order Priority]]=Introduction!$B$42,1,0)</f>
        <v>0</v>
      </c>
      <c r="J974" s="52">
        <f>IF(Table2[[#This Row],[Order Priority]]=Introduction!$B$43,1,0)</f>
        <v>1</v>
      </c>
      <c r="K974" s="52">
        <f>IF(Table2[[#This Row],[Order Priority]]=Introduction!$B$44,1,0)</f>
        <v>0</v>
      </c>
      <c r="L974" s="52">
        <f>IF(Table2[[#This Row],[Order Priority]]=Introduction!$B$45,1,0)</f>
        <v>0</v>
      </c>
      <c r="M974" s="52">
        <f>IF(Table2[[#This Row],[Ship Mode]]=Introduction!$C$42,1,0)</f>
        <v>0</v>
      </c>
      <c r="N974" s="51">
        <f>IF(Table2[[#This Row],[Ship Mode]]=Introduction!$C$44,1,0)</f>
        <v>1</v>
      </c>
      <c r="O974" s="51">
        <f>IF(Table2[[#This Row],[Customer Segment]]=Introduction!$D$45,1,0)</f>
        <v>0</v>
      </c>
      <c r="P974" s="51">
        <f>IF(Table2[[#This Row],[Customer Segment]]=Introduction!$D$42,1,0)</f>
        <v>0</v>
      </c>
      <c r="Q974" s="51">
        <f>IF(Table2[[#This Row],[Customer Segment]]=Introduction!$D$44,1,0)</f>
        <v>0</v>
      </c>
      <c r="R974" s="44">
        <v>49.87</v>
      </c>
      <c r="S9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-64.221263534301983</v>
      </c>
    </row>
    <row r="975" spans="1:19" customFormat="1" x14ac:dyDescent="0.2">
      <c r="A975" s="1" t="s">
        <v>13</v>
      </c>
      <c r="B975" s="1" t="s">
        <v>14</v>
      </c>
      <c r="C975" s="1" t="s">
        <v>3</v>
      </c>
      <c r="D975" s="49">
        <v>0.06</v>
      </c>
      <c r="E975" s="49">
        <v>363.25</v>
      </c>
      <c r="F975" s="49">
        <v>19.989999999999998</v>
      </c>
      <c r="G975" s="49">
        <v>0.56999999999999995</v>
      </c>
      <c r="H975" s="49">
        <v>36.164099999999998</v>
      </c>
      <c r="I975" s="52">
        <f>IF(Table2[[#This Row],[Order Priority]]=Introduction!$B$42,1,0)</f>
        <v>0</v>
      </c>
      <c r="J975" s="52">
        <f>IF(Table2[[#This Row],[Order Priority]]=Introduction!$B$43,1,0)</f>
        <v>1</v>
      </c>
      <c r="K975" s="52">
        <f>IF(Table2[[#This Row],[Order Priority]]=Introduction!$B$44,1,0)</f>
        <v>0</v>
      </c>
      <c r="L975" s="52">
        <f>IF(Table2[[#This Row],[Order Priority]]=Introduction!$B$45,1,0)</f>
        <v>0</v>
      </c>
      <c r="M975" s="52">
        <f>IF(Table2[[#This Row],[Ship Mode]]=Introduction!$C$42,1,0)</f>
        <v>0</v>
      </c>
      <c r="N975" s="51">
        <f>IF(Table2[[#This Row],[Ship Mode]]=Introduction!$C$44,1,0)</f>
        <v>1</v>
      </c>
      <c r="O975" s="51">
        <f>IF(Table2[[#This Row],[Customer Segment]]=Introduction!$D$45,1,0)</f>
        <v>1</v>
      </c>
      <c r="P975" s="51">
        <f>IF(Table2[[#This Row],[Customer Segment]]=Introduction!$D$42,1,0)</f>
        <v>0</v>
      </c>
      <c r="Q975" s="51">
        <f>IF(Table2[[#This Row],[Customer Segment]]=Introduction!$D$44,1,0)</f>
        <v>0</v>
      </c>
      <c r="R975" s="41">
        <v>344.87</v>
      </c>
      <c r="S9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1787.2391515629654</v>
      </c>
    </row>
    <row r="976" spans="1:19" customFormat="1" x14ac:dyDescent="0.2">
      <c r="A976" s="1" t="s">
        <v>23</v>
      </c>
      <c r="B976" s="1" t="s">
        <v>14</v>
      </c>
      <c r="C976" s="1" t="s">
        <v>15</v>
      </c>
      <c r="D976" s="47">
        <v>0.04</v>
      </c>
      <c r="E976" s="47">
        <v>50.98</v>
      </c>
      <c r="F976" s="47">
        <v>6.5</v>
      </c>
      <c r="G976" s="47">
        <v>0.73</v>
      </c>
      <c r="H976" s="47">
        <v>-13.28</v>
      </c>
      <c r="I976" s="52">
        <f>IF(Table2[[#This Row],[Order Priority]]=Introduction!$B$42,1,0)</f>
        <v>0</v>
      </c>
      <c r="J976" s="52">
        <f>IF(Table2[[#This Row],[Order Priority]]=Introduction!$B$43,1,0)</f>
        <v>0</v>
      </c>
      <c r="K976" s="52">
        <f>IF(Table2[[#This Row],[Order Priority]]=Introduction!$B$44,1,0)</f>
        <v>1</v>
      </c>
      <c r="L976" s="52">
        <f>IF(Table2[[#This Row],[Order Priority]]=Introduction!$B$45,1,0)</f>
        <v>0</v>
      </c>
      <c r="M976" s="52">
        <f>IF(Table2[[#This Row],[Ship Mode]]=Introduction!$C$42,1,0)</f>
        <v>0</v>
      </c>
      <c r="N976" s="51">
        <f>IF(Table2[[#This Row],[Ship Mode]]=Introduction!$C$44,1,0)</f>
        <v>1</v>
      </c>
      <c r="O976" s="51">
        <f>IF(Table2[[#This Row],[Customer Segment]]=Introduction!$D$45,1,0)</f>
        <v>0</v>
      </c>
      <c r="P976" s="51">
        <f>IF(Table2[[#This Row],[Customer Segment]]=Introduction!$D$42,1,0)</f>
        <v>1</v>
      </c>
      <c r="Q976" s="51">
        <f>IF(Table2[[#This Row],[Customer Segment]]=Introduction!$D$44,1,0)</f>
        <v>0</v>
      </c>
      <c r="R976" s="44">
        <v>568.25</v>
      </c>
      <c r="S9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593.91944953389952</v>
      </c>
    </row>
    <row r="977" spans="1:19" customFormat="1" x14ac:dyDescent="0.2">
      <c r="A977" s="1" t="s">
        <v>23</v>
      </c>
      <c r="B977" s="1" t="s">
        <v>14</v>
      </c>
      <c r="C977" s="1" t="s">
        <v>15</v>
      </c>
      <c r="D977" s="49">
        <v>0.02</v>
      </c>
      <c r="E977" s="49">
        <v>6.48</v>
      </c>
      <c r="F977" s="49">
        <v>5.14</v>
      </c>
      <c r="G977" s="49">
        <v>0.37</v>
      </c>
      <c r="H977" s="49">
        <v>-48.68</v>
      </c>
      <c r="I977" s="52">
        <f>IF(Table2[[#This Row],[Order Priority]]=Introduction!$B$42,1,0)</f>
        <v>0</v>
      </c>
      <c r="J977" s="52">
        <f>IF(Table2[[#This Row],[Order Priority]]=Introduction!$B$43,1,0)</f>
        <v>0</v>
      </c>
      <c r="K977" s="52">
        <f>IF(Table2[[#This Row],[Order Priority]]=Introduction!$B$44,1,0)</f>
        <v>1</v>
      </c>
      <c r="L977" s="52">
        <f>IF(Table2[[#This Row],[Order Priority]]=Introduction!$B$45,1,0)</f>
        <v>0</v>
      </c>
      <c r="M977" s="52">
        <f>IF(Table2[[#This Row],[Ship Mode]]=Introduction!$C$42,1,0)</f>
        <v>0</v>
      </c>
      <c r="N977" s="51">
        <f>IF(Table2[[#This Row],[Ship Mode]]=Introduction!$C$44,1,0)</f>
        <v>1</v>
      </c>
      <c r="O977" s="51">
        <f>IF(Table2[[#This Row],[Customer Segment]]=Introduction!$D$45,1,0)</f>
        <v>0</v>
      </c>
      <c r="P977" s="51">
        <f>IF(Table2[[#This Row],[Customer Segment]]=Introduction!$D$42,1,0)</f>
        <v>1</v>
      </c>
      <c r="Q977" s="51">
        <f>IF(Table2[[#This Row],[Customer Segment]]=Introduction!$D$44,1,0)</f>
        <v>0</v>
      </c>
      <c r="R977" s="41">
        <v>126.66</v>
      </c>
      <c r="S9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94.643702546902603</v>
      </c>
    </row>
    <row r="978" spans="1:19" customFormat="1" x14ac:dyDescent="0.2">
      <c r="A978" s="1" t="s">
        <v>92</v>
      </c>
      <c r="B978" s="1" t="s">
        <v>14</v>
      </c>
      <c r="C978" s="1" t="s">
        <v>70</v>
      </c>
      <c r="D978" s="47">
        <v>0.08</v>
      </c>
      <c r="E978" s="47">
        <v>175.99</v>
      </c>
      <c r="F978" s="47">
        <v>4.99</v>
      </c>
      <c r="G978" s="47">
        <v>0.59</v>
      </c>
      <c r="H978" s="47">
        <v>-16476.838</v>
      </c>
      <c r="I978" s="52">
        <f>IF(Table2[[#This Row],[Order Priority]]=Introduction!$B$42,1,0)</f>
        <v>0</v>
      </c>
      <c r="J978" s="52">
        <f>IF(Table2[[#This Row],[Order Priority]]=Introduction!$B$43,1,0)</f>
        <v>0</v>
      </c>
      <c r="K978" s="52">
        <f>IF(Table2[[#This Row],[Order Priority]]=Introduction!$B$44,1,0)</f>
        <v>0</v>
      </c>
      <c r="L978" s="52">
        <f>IF(Table2[[#This Row],[Order Priority]]=Introduction!$B$45,1,0)</f>
        <v>1</v>
      </c>
      <c r="M978" s="52">
        <f>IF(Table2[[#This Row],[Ship Mode]]=Introduction!$C$42,1,0)</f>
        <v>0</v>
      </c>
      <c r="N978" s="51">
        <f>IF(Table2[[#This Row],[Ship Mode]]=Introduction!$C$44,1,0)</f>
        <v>1</v>
      </c>
      <c r="O978" s="51">
        <f>IF(Table2[[#This Row],[Customer Segment]]=Introduction!$D$45,1,0)</f>
        <v>0</v>
      </c>
      <c r="P978" s="51">
        <f>IF(Table2[[#This Row],[Customer Segment]]=Introduction!$D$42,1,0)</f>
        <v>0</v>
      </c>
      <c r="Q978" s="51">
        <f>IF(Table2[[#This Row],[Customer Segment]]=Introduction!$D$44,1,0)</f>
        <v>0</v>
      </c>
      <c r="R978" s="44">
        <v>1486.34</v>
      </c>
      <c r="S9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-16096.113316386231</v>
      </c>
    </row>
    <row r="979" spans="1:19" customFormat="1" x14ac:dyDescent="0.2">
      <c r="A979" s="1" t="s">
        <v>92</v>
      </c>
      <c r="B979" s="1" t="s">
        <v>14</v>
      </c>
      <c r="C979" s="1" t="s">
        <v>3</v>
      </c>
      <c r="D979" s="49">
        <v>0.05</v>
      </c>
      <c r="E979" s="49">
        <v>6.68</v>
      </c>
      <c r="F979" s="49">
        <v>6.93</v>
      </c>
      <c r="G979" s="49">
        <v>0.37</v>
      </c>
      <c r="H979" s="49">
        <v>-2.3519999999999999</v>
      </c>
      <c r="I979" s="52">
        <f>IF(Table2[[#This Row],[Order Priority]]=Introduction!$B$42,1,0)</f>
        <v>0</v>
      </c>
      <c r="J979" s="52">
        <f>IF(Table2[[#This Row],[Order Priority]]=Introduction!$B$43,1,0)</f>
        <v>0</v>
      </c>
      <c r="K979" s="52">
        <f>IF(Table2[[#This Row],[Order Priority]]=Introduction!$B$44,1,0)</f>
        <v>0</v>
      </c>
      <c r="L979" s="52">
        <f>IF(Table2[[#This Row],[Order Priority]]=Introduction!$B$45,1,0)</f>
        <v>1</v>
      </c>
      <c r="M979" s="52">
        <f>IF(Table2[[#This Row],[Ship Mode]]=Introduction!$C$42,1,0)</f>
        <v>0</v>
      </c>
      <c r="N979" s="51">
        <f>IF(Table2[[#This Row],[Ship Mode]]=Introduction!$C$44,1,0)</f>
        <v>1</v>
      </c>
      <c r="O979" s="51">
        <f>IF(Table2[[#This Row],[Customer Segment]]=Introduction!$D$45,1,0)</f>
        <v>1</v>
      </c>
      <c r="P979" s="51">
        <f>IF(Table2[[#This Row],[Customer Segment]]=Introduction!$D$42,1,0)</f>
        <v>0</v>
      </c>
      <c r="Q979" s="51">
        <f>IF(Table2[[#This Row],[Customer Segment]]=Introduction!$D$44,1,0)</f>
        <v>0</v>
      </c>
      <c r="R979" s="41">
        <v>77.2</v>
      </c>
      <c r="S9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125.25460043916969</v>
      </c>
    </row>
    <row r="980" spans="1:19" customFormat="1" x14ac:dyDescent="0.2">
      <c r="A980" s="1" t="s">
        <v>13</v>
      </c>
      <c r="B980" s="1" t="s">
        <v>14</v>
      </c>
      <c r="C980" s="1" t="s">
        <v>15</v>
      </c>
      <c r="D980" s="47">
        <v>0.01</v>
      </c>
      <c r="E980" s="47">
        <v>65.989999999999995</v>
      </c>
      <c r="F980" s="47">
        <v>8.99</v>
      </c>
      <c r="G980" s="47">
        <v>0.6</v>
      </c>
      <c r="H980" s="47">
        <v>97.86</v>
      </c>
      <c r="I980" s="52">
        <f>IF(Table2[[#This Row],[Order Priority]]=Introduction!$B$42,1,0)</f>
        <v>0</v>
      </c>
      <c r="J980" s="52">
        <f>IF(Table2[[#This Row],[Order Priority]]=Introduction!$B$43,1,0)</f>
        <v>1</v>
      </c>
      <c r="K980" s="52">
        <f>IF(Table2[[#This Row],[Order Priority]]=Introduction!$B$44,1,0)</f>
        <v>0</v>
      </c>
      <c r="L980" s="52">
        <f>IF(Table2[[#This Row],[Order Priority]]=Introduction!$B$45,1,0)</f>
        <v>0</v>
      </c>
      <c r="M980" s="52">
        <f>IF(Table2[[#This Row],[Ship Mode]]=Introduction!$C$42,1,0)</f>
        <v>0</v>
      </c>
      <c r="N980" s="51">
        <f>IF(Table2[[#This Row],[Ship Mode]]=Introduction!$C$44,1,0)</f>
        <v>1</v>
      </c>
      <c r="O980" s="51">
        <f>IF(Table2[[#This Row],[Customer Segment]]=Introduction!$D$45,1,0)</f>
        <v>0</v>
      </c>
      <c r="P980" s="51">
        <f>IF(Table2[[#This Row],[Customer Segment]]=Introduction!$D$42,1,0)</f>
        <v>1</v>
      </c>
      <c r="Q980" s="51">
        <f>IF(Table2[[#This Row],[Customer Segment]]=Introduction!$D$44,1,0)</f>
        <v>0</v>
      </c>
      <c r="R980" s="44">
        <v>292.23</v>
      </c>
      <c r="S9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653.09508253291074</v>
      </c>
    </row>
    <row r="981" spans="1:19" customFormat="1" x14ac:dyDescent="0.2">
      <c r="A981" s="1" t="s">
        <v>13</v>
      </c>
      <c r="B981" s="1" t="s">
        <v>14</v>
      </c>
      <c r="C981" s="1" t="s">
        <v>47</v>
      </c>
      <c r="D981" s="49">
        <v>0.1</v>
      </c>
      <c r="E981" s="49">
        <v>6.75</v>
      </c>
      <c r="F981" s="49">
        <v>2.99</v>
      </c>
      <c r="G981" s="49">
        <v>0.35</v>
      </c>
      <c r="H981" s="49">
        <v>18.147500000000001</v>
      </c>
      <c r="I981" s="52">
        <f>IF(Table2[[#This Row],[Order Priority]]=Introduction!$B$42,1,0)</f>
        <v>0</v>
      </c>
      <c r="J981" s="52">
        <f>IF(Table2[[#This Row],[Order Priority]]=Introduction!$B$43,1,0)</f>
        <v>1</v>
      </c>
      <c r="K981" s="52">
        <f>IF(Table2[[#This Row],[Order Priority]]=Introduction!$B$44,1,0)</f>
        <v>0</v>
      </c>
      <c r="L981" s="52">
        <f>IF(Table2[[#This Row],[Order Priority]]=Introduction!$B$45,1,0)</f>
        <v>0</v>
      </c>
      <c r="M981" s="52">
        <f>IF(Table2[[#This Row],[Ship Mode]]=Introduction!$C$42,1,0)</f>
        <v>0</v>
      </c>
      <c r="N981" s="51">
        <f>IF(Table2[[#This Row],[Ship Mode]]=Introduction!$C$44,1,0)</f>
        <v>1</v>
      </c>
      <c r="O981" s="51">
        <f>IF(Table2[[#This Row],[Customer Segment]]=Introduction!$D$45,1,0)</f>
        <v>0</v>
      </c>
      <c r="P981" s="51">
        <f>IF(Table2[[#This Row],[Customer Segment]]=Introduction!$D$42,1,0)</f>
        <v>0</v>
      </c>
      <c r="Q981" s="51">
        <f>IF(Table2[[#This Row],[Customer Segment]]=Introduction!$D$44,1,0)</f>
        <v>1</v>
      </c>
      <c r="R981" s="41">
        <v>96.13</v>
      </c>
      <c r="S9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12.125429081526544</v>
      </c>
    </row>
    <row r="982" spans="1:19" customFormat="1" x14ac:dyDescent="0.2">
      <c r="A982" s="1" t="s">
        <v>13</v>
      </c>
      <c r="B982" s="1" t="s">
        <v>14</v>
      </c>
      <c r="C982" s="1" t="s">
        <v>3</v>
      </c>
      <c r="D982" s="47">
        <v>0.04</v>
      </c>
      <c r="E982" s="47">
        <v>40.98</v>
      </c>
      <c r="F982" s="47">
        <v>6.5</v>
      </c>
      <c r="G982" s="47">
        <v>0.74</v>
      </c>
      <c r="H982" s="47">
        <v>-89.5</v>
      </c>
      <c r="I982" s="52">
        <f>IF(Table2[[#This Row],[Order Priority]]=Introduction!$B$42,1,0)</f>
        <v>0</v>
      </c>
      <c r="J982" s="52">
        <f>IF(Table2[[#This Row],[Order Priority]]=Introduction!$B$43,1,0)</f>
        <v>1</v>
      </c>
      <c r="K982" s="52">
        <f>IF(Table2[[#This Row],[Order Priority]]=Introduction!$B$44,1,0)</f>
        <v>0</v>
      </c>
      <c r="L982" s="52">
        <f>IF(Table2[[#This Row],[Order Priority]]=Introduction!$B$45,1,0)</f>
        <v>0</v>
      </c>
      <c r="M982" s="52">
        <f>IF(Table2[[#This Row],[Ship Mode]]=Introduction!$C$42,1,0)</f>
        <v>0</v>
      </c>
      <c r="N982" s="51">
        <f>IF(Table2[[#This Row],[Ship Mode]]=Introduction!$C$44,1,0)</f>
        <v>1</v>
      </c>
      <c r="O982" s="51">
        <f>IF(Table2[[#This Row],[Customer Segment]]=Introduction!$D$45,1,0)</f>
        <v>1</v>
      </c>
      <c r="P982" s="51">
        <f>IF(Table2[[#This Row],[Customer Segment]]=Introduction!$D$42,1,0)</f>
        <v>0</v>
      </c>
      <c r="Q982" s="51">
        <f>IF(Table2[[#This Row],[Customer Segment]]=Introduction!$D$44,1,0)</f>
        <v>0</v>
      </c>
      <c r="R982" s="44">
        <v>277.07</v>
      </c>
      <c r="S9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430.49065044935963</v>
      </c>
    </row>
    <row r="983" spans="1:19" customFormat="1" x14ac:dyDescent="0.2">
      <c r="A983" s="1" t="s">
        <v>13</v>
      </c>
      <c r="B983" s="1" t="s">
        <v>14</v>
      </c>
      <c r="C983" s="1" t="s">
        <v>3</v>
      </c>
      <c r="D983" s="49">
        <v>0.05</v>
      </c>
      <c r="E983" s="49">
        <v>35.99</v>
      </c>
      <c r="F983" s="49">
        <v>3.3</v>
      </c>
      <c r="G983" s="49">
        <v>0.39</v>
      </c>
      <c r="H983" s="49">
        <v>103.2723</v>
      </c>
      <c r="I983" s="52">
        <f>IF(Table2[[#This Row],[Order Priority]]=Introduction!$B$42,1,0)</f>
        <v>0</v>
      </c>
      <c r="J983" s="52">
        <f>IF(Table2[[#This Row],[Order Priority]]=Introduction!$B$43,1,0)</f>
        <v>1</v>
      </c>
      <c r="K983" s="52">
        <f>IF(Table2[[#This Row],[Order Priority]]=Introduction!$B$44,1,0)</f>
        <v>0</v>
      </c>
      <c r="L983" s="52">
        <f>IF(Table2[[#This Row],[Order Priority]]=Introduction!$B$45,1,0)</f>
        <v>0</v>
      </c>
      <c r="M983" s="52">
        <f>IF(Table2[[#This Row],[Ship Mode]]=Introduction!$C$42,1,0)</f>
        <v>0</v>
      </c>
      <c r="N983" s="51">
        <f>IF(Table2[[#This Row],[Ship Mode]]=Introduction!$C$44,1,0)</f>
        <v>1</v>
      </c>
      <c r="O983" s="51">
        <f>IF(Table2[[#This Row],[Customer Segment]]=Introduction!$D$45,1,0)</f>
        <v>1</v>
      </c>
      <c r="P983" s="51">
        <f>IF(Table2[[#This Row],[Customer Segment]]=Introduction!$D$42,1,0)</f>
        <v>0</v>
      </c>
      <c r="Q983" s="51">
        <f>IF(Table2[[#This Row],[Customer Segment]]=Introduction!$D$44,1,0)</f>
        <v>0</v>
      </c>
      <c r="R983" s="41">
        <v>149.66999999999999</v>
      </c>
      <c r="S9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226.29125217315308</v>
      </c>
    </row>
    <row r="984" spans="1:19" customFormat="1" x14ac:dyDescent="0.2">
      <c r="A984" s="1" t="s">
        <v>13</v>
      </c>
      <c r="B984" s="1" t="s">
        <v>14</v>
      </c>
      <c r="C984" s="1" t="s">
        <v>70</v>
      </c>
      <c r="D984" s="47">
        <v>0.01</v>
      </c>
      <c r="E984" s="47">
        <v>99.23</v>
      </c>
      <c r="F984" s="47">
        <v>8.99</v>
      </c>
      <c r="G984" s="47">
        <v>0.35</v>
      </c>
      <c r="H984" s="47">
        <v>-87.46</v>
      </c>
      <c r="I984" s="52">
        <f>IF(Table2[[#This Row],[Order Priority]]=Introduction!$B$42,1,0)</f>
        <v>0</v>
      </c>
      <c r="J984" s="52">
        <f>IF(Table2[[#This Row],[Order Priority]]=Introduction!$B$43,1,0)</f>
        <v>1</v>
      </c>
      <c r="K984" s="52">
        <f>IF(Table2[[#This Row],[Order Priority]]=Introduction!$B$44,1,0)</f>
        <v>0</v>
      </c>
      <c r="L984" s="52">
        <f>IF(Table2[[#This Row],[Order Priority]]=Introduction!$B$45,1,0)</f>
        <v>0</v>
      </c>
      <c r="M984" s="52">
        <f>IF(Table2[[#This Row],[Ship Mode]]=Introduction!$C$42,1,0)</f>
        <v>0</v>
      </c>
      <c r="N984" s="51">
        <f>IF(Table2[[#This Row],[Ship Mode]]=Introduction!$C$44,1,0)</f>
        <v>1</v>
      </c>
      <c r="O984" s="51">
        <f>IF(Table2[[#This Row],[Customer Segment]]=Introduction!$D$45,1,0)</f>
        <v>0</v>
      </c>
      <c r="P984" s="51">
        <f>IF(Table2[[#This Row],[Customer Segment]]=Introduction!$D$42,1,0)</f>
        <v>0</v>
      </c>
      <c r="Q984" s="51">
        <f>IF(Table2[[#This Row],[Customer Segment]]=Introduction!$D$44,1,0)</f>
        <v>0</v>
      </c>
      <c r="R984" s="44">
        <v>99.22</v>
      </c>
      <c r="S9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388.60916712484754</v>
      </c>
    </row>
    <row r="985" spans="1:19" customFormat="1" x14ac:dyDescent="0.2">
      <c r="A985" s="1" t="s">
        <v>23</v>
      </c>
      <c r="B985" s="1" t="s">
        <v>14</v>
      </c>
      <c r="C985" s="1" t="s">
        <v>47</v>
      </c>
      <c r="D985" s="49">
        <v>0.03</v>
      </c>
      <c r="E985" s="49">
        <v>140.99</v>
      </c>
      <c r="F985" s="49">
        <v>4.2</v>
      </c>
      <c r="G985" s="49">
        <v>0.59</v>
      </c>
      <c r="H985" s="49">
        <v>-458.74400000000003</v>
      </c>
      <c r="I985" s="52">
        <f>IF(Table2[[#This Row],[Order Priority]]=Introduction!$B$42,1,0)</f>
        <v>0</v>
      </c>
      <c r="J985" s="52">
        <f>IF(Table2[[#This Row],[Order Priority]]=Introduction!$B$43,1,0)</f>
        <v>0</v>
      </c>
      <c r="K985" s="52">
        <f>IF(Table2[[#This Row],[Order Priority]]=Introduction!$B$44,1,0)</f>
        <v>1</v>
      </c>
      <c r="L985" s="52">
        <f>IF(Table2[[#This Row],[Order Priority]]=Introduction!$B$45,1,0)</f>
        <v>0</v>
      </c>
      <c r="M985" s="52">
        <f>IF(Table2[[#This Row],[Ship Mode]]=Introduction!$C$42,1,0)</f>
        <v>0</v>
      </c>
      <c r="N985" s="51">
        <f>IF(Table2[[#This Row],[Ship Mode]]=Introduction!$C$44,1,0)</f>
        <v>1</v>
      </c>
      <c r="O985" s="51">
        <f>IF(Table2[[#This Row],[Customer Segment]]=Introduction!$D$45,1,0)</f>
        <v>0</v>
      </c>
      <c r="P985" s="51">
        <f>IF(Table2[[#This Row],[Customer Segment]]=Introduction!$D$42,1,0)</f>
        <v>0</v>
      </c>
      <c r="Q985" s="51">
        <f>IF(Table2[[#This Row],[Customer Segment]]=Introduction!$D$44,1,0)</f>
        <v>1</v>
      </c>
      <c r="R985" s="41">
        <v>246.44</v>
      </c>
      <c r="S9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305.81700285095133</v>
      </c>
    </row>
    <row r="986" spans="1:19" customFormat="1" x14ac:dyDescent="0.2">
      <c r="A986" s="1" t="s">
        <v>92</v>
      </c>
      <c r="B986" s="1" t="s">
        <v>63</v>
      </c>
      <c r="C986" s="1" t="s">
        <v>3</v>
      </c>
      <c r="D986" s="47">
        <v>7.0000000000000007E-2</v>
      </c>
      <c r="E986" s="47">
        <v>7.08</v>
      </c>
      <c r="F986" s="47">
        <v>2.35</v>
      </c>
      <c r="G986" s="47">
        <v>0.47</v>
      </c>
      <c r="H986" s="47">
        <v>30.49</v>
      </c>
      <c r="I986" s="52">
        <f>IF(Table2[[#This Row],[Order Priority]]=Introduction!$B$42,1,0)</f>
        <v>0</v>
      </c>
      <c r="J986" s="52">
        <f>IF(Table2[[#This Row],[Order Priority]]=Introduction!$B$43,1,0)</f>
        <v>0</v>
      </c>
      <c r="K986" s="52">
        <f>IF(Table2[[#This Row],[Order Priority]]=Introduction!$B$44,1,0)</f>
        <v>0</v>
      </c>
      <c r="L986" s="52">
        <f>IF(Table2[[#This Row],[Order Priority]]=Introduction!$B$45,1,0)</f>
        <v>1</v>
      </c>
      <c r="M986" s="52">
        <f>IF(Table2[[#This Row],[Ship Mode]]=Introduction!$C$42,1,0)</f>
        <v>0</v>
      </c>
      <c r="N986" s="51">
        <f>IF(Table2[[#This Row],[Ship Mode]]=Introduction!$C$44,1,0)</f>
        <v>0</v>
      </c>
      <c r="O986" s="51">
        <f>IF(Table2[[#This Row],[Customer Segment]]=Introduction!$D$45,1,0)</f>
        <v>1</v>
      </c>
      <c r="P986" s="51">
        <f>IF(Table2[[#This Row],[Customer Segment]]=Introduction!$D$42,1,0)</f>
        <v>0</v>
      </c>
      <c r="Q986" s="51">
        <f>IF(Table2[[#This Row],[Customer Segment]]=Introduction!$D$44,1,0)</f>
        <v>0</v>
      </c>
      <c r="R986" s="44">
        <v>93.82</v>
      </c>
      <c r="S9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21.236445452390068</v>
      </c>
    </row>
    <row r="987" spans="1:19" customFormat="1" x14ac:dyDescent="0.2">
      <c r="A987" s="1" t="s">
        <v>46</v>
      </c>
      <c r="B987" s="1" t="s">
        <v>63</v>
      </c>
      <c r="C987" s="1" t="s">
        <v>70</v>
      </c>
      <c r="D987" s="49">
        <v>0.05</v>
      </c>
      <c r="E987" s="49">
        <v>5.78</v>
      </c>
      <c r="F987" s="49">
        <v>7.64</v>
      </c>
      <c r="G987" s="49">
        <v>0.36</v>
      </c>
      <c r="H987" s="49">
        <v>-116.05</v>
      </c>
      <c r="I987" s="52">
        <f>IF(Table2[[#This Row],[Order Priority]]=Introduction!$B$42,1,0)</f>
        <v>0</v>
      </c>
      <c r="J987" s="52">
        <f>IF(Table2[[#This Row],[Order Priority]]=Introduction!$B$43,1,0)</f>
        <v>0</v>
      </c>
      <c r="K987" s="52">
        <f>IF(Table2[[#This Row],[Order Priority]]=Introduction!$B$44,1,0)</f>
        <v>0</v>
      </c>
      <c r="L987" s="52">
        <f>IF(Table2[[#This Row],[Order Priority]]=Introduction!$B$45,1,0)</f>
        <v>0</v>
      </c>
      <c r="M987" s="52">
        <f>IF(Table2[[#This Row],[Ship Mode]]=Introduction!$C$42,1,0)</f>
        <v>0</v>
      </c>
      <c r="N987" s="51">
        <f>IF(Table2[[#This Row],[Ship Mode]]=Introduction!$C$44,1,0)</f>
        <v>0</v>
      </c>
      <c r="O987" s="51">
        <f>IF(Table2[[#This Row],[Customer Segment]]=Introduction!$D$45,1,0)</f>
        <v>0</v>
      </c>
      <c r="P987" s="51">
        <f>IF(Table2[[#This Row],[Customer Segment]]=Introduction!$D$42,1,0)</f>
        <v>0</v>
      </c>
      <c r="Q987" s="51">
        <f>IF(Table2[[#This Row],[Customer Segment]]=Introduction!$D$44,1,0)</f>
        <v>0</v>
      </c>
      <c r="R987" s="41">
        <v>177.41</v>
      </c>
      <c r="S9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132.40396587002687</v>
      </c>
    </row>
    <row r="988" spans="1:19" customFormat="1" x14ac:dyDescent="0.2">
      <c r="A988" s="1" t="s">
        <v>46</v>
      </c>
      <c r="B988" s="1" t="s">
        <v>14</v>
      </c>
      <c r="C988" s="1" t="s">
        <v>70</v>
      </c>
      <c r="D988" s="47">
        <v>0.02</v>
      </c>
      <c r="E988" s="47">
        <v>7.38</v>
      </c>
      <c r="F988" s="47">
        <v>5.21</v>
      </c>
      <c r="G988" s="47">
        <v>0.56000000000000005</v>
      </c>
      <c r="H988" s="47">
        <v>7.74</v>
      </c>
      <c r="I988" s="52">
        <f>IF(Table2[[#This Row],[Order Priority]]=Introduction!$B$42,1,0)</f>
        <v>0</v>
      </c>
      <c r="J988" s="52">
        <f>IF(Table2[[#This Row],[Order Priority]]=Introduction!$B$43,1,0)</f>
        <v>0</v>
      </c>
      <c r="K988" s="52">
        <f>IF(Table2[[#This Row],[Order Priority]]=Introduction!$B$44,1,0)</f>
        <v>0</v>
      </c>
      <c r="L988" s="52">
        <f>IF(Table2[[#This Row],[Order Priority]]=Introduction!$B$45,1,0)</f>
        <v>0</v>
      </c>
      <c r="M988" s="52">
        <f>IF(Table2[[#This Row],[Ship Mode]]=Introduction!$C$42,1,0)</f>
        <v>0</v>
      </c>
      <c r="N988" s="51">
        <f>IF(Table2[[#This Row],[Ship Mode]]=Introduction!$C$44,1,0)</f>
        <v>1</v>
      </c>
      <c r="O988" s="51">
        <f>IF(Table2[[#This Row],[Customer Segment]]=Introduction!$D$45,1,0)</f>
        <v>0</v>
      </c>
      <c r="P988" s="51">
        <f>IF(Table2[[#This Row],[Customer Segment]]=Introduction!$D$42,1,0)</f>
        <v>0</v>
      </c>
      <c r="Q988" s="51">
        <f>IF(Table2[[#This Row],[Customer Segment]]=Introduction!$D$44,1,0)</f>
        <v>0</v>
      </c>
      <c r="R988" s="44">
        <v>24.52</v>
      </c>
      <c r="S9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465.29540832181038</v>
      </c>
    </row>
    <row r="989" spans="1:19" customFormat="1" x14ac:dyDescent="0.2">
      <c r="A989" s="1" t="s">
        <v>46</v>
      </c>
      <c r="B989" s="1" t="s">
        <v>14</v>
      </c>
      <c r="C989" s="1" t="s">
        <v>3</v>
      </c>
      <c r="D989" s="49">
        <v>0.08</v>
      </c>
      <c r="E989" s="49">
        <v>11.97</v>
      </c>
      <c r="F989" s="49">
        <v>5.81</v>
      </c>
      <c r="G989" s="49">
        <v>0.6</v>
      </c>
      <c r="H989" s="49">
        <v>-41.87</v>
      </c>
      <c r="I989" s="52">
        <f>IF(Table2[[#This Row],[Order Priority]]=Introduction!$B$42,1,0)</f>
        <v>0</v>
      </c>
      <c r="J989" s="52">
        <f>IF(Table2[[#This Row],[Order Priority]]=Introduction!$B$43,1,0)</f>
        <v>0</v>
      </c>
      <c r="K989" s="52">
        <f>IF(Table2[[#This Row],[Order Priority]]=Introduction!$B$44,1,0)</f>
        <v>0</v>
      </c>
      <c r="L989" s="52">
        <f>IF(Table2[[#This Row],[Order Priority]]=Introduction!$B$45,1,0)</f>
        <v>0</v>
      </c>
      <c r="M989" s="52">
        <f>IF(Table2[[#This Row],[Ship Mode]]=Introduction!$C$42,1,0)</f>
        <v>0</v>
      </c>
      <c r="N989" s="51">
        <f>IF(Table2[[#This Row],[Ship Mode]]=Introduction!$C$44,1,0)</f>
        <v>1</v>
      </c>
      <c r="O989" s="51">
        <f>IF(Table2[[#This Row],[Customer Segment]]=Introduction!$D$45,1,0)</f>
        <v>1</v>
      </c>
      <c r="P989" s="51">
        <f>IF(Table2[[#This Row],[Customer Segment]]=Introduction!$D$42,1,0)</f>
        <v>0</v>
      </c>
      <c r="Q989" s="51">
        <f>IF(Table2[[#This Row],[Customer Segment]]=Introduction!$D$44,1,0)</f>
        <v>0</v>
      </c>
      <c r="R989" s="41">
        <v>59.98</v>
      </c>
      <c r="S9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430.01879927043683</v>
      </c>
    </row>
    <row r="990" spans="1:19" customFormat="1" x14ac:dyDescent="0.2">
      <c r="A990" s="1" t="s">
        <v>1</v>
      </c>
      <c r="B990" s="1" t="s">
        <v>14</v>
      </c>
      <c r="C990" s="1" t="s">
        <v>70</v>
      </c>
      <c r="D990" s="47">
        <v>0.08</v>
      </c>
      <c r="E990" s="47">
        <v>6.48</v>
      </c>
      <c r="F990" s="47">
        <v>7.49</v>
      </c>
      <c r="G990" s="47">
        <v>0.37</v>
      </c>
      <c r="H990" s="47">
        <v>-119.32</v>
      </c>
      <c r="I990" s="52">
        <f>IF(Table2[[#This Row],[Order Priority]]=Introduction!$B$42,1,0)</f>
        <v>1</v>
      </c>
      <c r="J990" s="52">
        <f>IF(Table2[[#This Row],[Order Priority]]=Introduction!$B$43,1,0)</f>
        <v>0</v>
      </c>
      <c r="K990" s="52">
        <f>IF(Table2[[#This Row],[Order Priority]]=Introduction!$B$44,1,0)</f>
        <v>0</v>
      </c>
      <c r="L990" s="52">
        <f>IF(Table2[[#This Row],[Order Priority]]=Introduction!$B$45,1,0)</f>
        <v>0</v>
      </c>
      <c r="M990" s="52">
        <f>IF(Table2[[#This Row],[Ship Mode]]=Introduction!$C$42,1,0)</f>
        <v>0</v>
      </c>
      <c r="N990" s="51">
        <f>IF(Table2[[#This Row],[Ship Mode]]=Introduction!$C$44,1,0)</f>
        <v>1</v>
      </c>
      <c r="O990" s="51">
        <f>IF(Table2[[#This Row],[Customer Segment]]=Introduction!$D$45,1,0)</f>
        <v>0</v>
      </c>
      <c r="P990" s="51">
        <f>IF(Table2[[#This Row],[Customer Segment]]=Introduction!$D$42,1,0)</f>
        <v>0</v>
      </c>
      <c r="Q990" s="51">
        <f>IF(Table2[[#This Row],[Customer Segment]]=Introduction!$D$44,1,0)</f>
        <v>0</v>
      </c>
      <c r="R990" s="44">
        <v>80.86</v>
      </c>
      <c r="S9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286.78729094739049</v>
      </c>
    </row>
    <row r="991" spans="1:19" customFormat="1" x14ac:dyDescent="0.2">
      <c r="A991" s="1" t="s">
        <v>1</v>
      </c>
      <c r="B991" s="1" t="s">
        <v>14</v>
      </c>
      <c r="C991" s="1" t="s">
        <v>70</v>
      </c>
      <c r="D991" s="49">
        <v>0.04</v>
      </c>
      <c r="E991" s="49">
        <v>21.38</v>
      </c>
      <c r="F991" s="49">
        <v>8.99</v>
      </c>
      <c r="G991" s="49">
        <v>0.59</v>
      </c>
      <c r="H991" s="49">
        <v>-51.66</v>
      </c>
      <c r="I991" s="52">
        <f>IF(Table2[[#This Row],[Order Priority]]=Introduction!$B$42,1,0)</f>
        <v>1</v>
      </c>
      <c r="J991" s="52">
        <f>IF(Table2[[#This Row],[Order Priority]]=Introduction!$B$43,1,0)</f>
        <v>0</v>
      </c>
      <c r="K991" s="52">
        <f>IF(Table2[[#This Row],[Order Priority]]=Introduction!$B$44,1,0)</f>
        <v>0</v>
      </c>
      <c r="L991" s="52">
        <f>IF(Table2[[#This Row],[Order Priority]]=Introduction!$B$45,1,0)</f>
        <v>0</v>
      </c>
      <c r="M991" s="52">
        <f>IF(Table2[[#This Row],[Ship Mode]]=Introduction!$C$42,1,0)</f>
        <v>0</v>
      </c>
      <c r="N991" s="51">
        <f>IF(Table2[[#This Row],[Ship Mode]]=Introduction!$C$44,1,0)</f>
        <v>1</v>
      </c>
      <c r="O991" s="51">
        <f>IF(Table2[[#This Row],[Customer Segment]]=Introduction!$D$45,1,0)</f>
        <v>0</v>
      </c>
      <c r="P991" s="51">
        <f>IF(Table2[[#This Row],[Customer Segment]]=Introduction!$D$42,1,0)</f>
        <v>0</v>
      </c>
      <c r="Q991" s="51">
        <f>IF(Table2[[#This Row],[Customer Segment]]=Introduction!$D$44,1,0)</f>
        <v>0</v>
      </c>
      <c r="R991" s="41">
        <v>443.66</v>
      </c>
      <c r="S9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653.51021179818724</v>
      </c>
    </row>
    <row r="992" spans="1:19" customFormat="1" x14ac:dyDescent="0.2">
      <c r="A992" s="1" t="s">
        <v>1</v>
      </c>
      <c r="B992" s="1" t="s">
        <v>14</v>
      </c>
      <c r="C992" s="1" t="s">
        <v>3</v>
      </c>
      <c r="D992" s="47">
        <v>0.01</v>
      </c>
      <c r="E992" s="47">
        <v>11.34</v>
      </c>
      <c r="F992" s="47">
        <v>5.01</v>
      </c>
      <c r="G992" s="47">
        <v>0.36</v>
      </c>
      <c r="H992" s="47">
        <v>-11.83</v>
      </c>
      <c r="I992" s="52">
        <f>IF(Table2[[#This Row],[Order Priority]]=Introduction!$B$42,1,0)</f>
        <v>1</v>
      </c>
      <c r="J992" s="52">
        <f>IF(Table2[[#This Row],[Order Priority]]=Introduction!$B$43,1,0)</f>
        <v>0</v>
      </c>
      <c r="K992" s="52">
        <f>IF(Table2[[#This Row],[Order Priority]]=Introduction!$B$44,1,0)</f>
        <v>0</v>
      </c>
      <c r="L992" s="52">
        <f>IF(Table2[[#This Row],[Order Priority]]=Introduction!$B$45,1,0)</f>
        <v>0</v>
      </c>
      <c r="M992" s="52">
        <f>IF(Table2[[#This Row],[Ship Mode]]=Introduction!$C$42,1,0)</f>
        <v>0</v>
      </c>
      <c r="N992" s="51">
        <f>IF(Table2[[#This Row],[Ship Mode]]=Introduction!$C$44,1,0)</f>
        <v>1</v>
      </c>
      <c r="O992" s="51">
        <f>IF(Table2[[#This Row],[Customer Segment]]=Introduction!$D$45,1,0)</f>
        <v>1</v>
      </c>
      <c r="P992" s="51">
        <f>IF(Table2[[#This Row],[Customer Segment]]=Introduction!$D$42,1,0)</f>
        <v>0</v>
      </c>
      <c r="Q992" s="51">
        <f>IF(Table2[[#This Row],[Customer Segment]]=Introduction!$D$44,1,0)</f>
        <v>0</v>
      </c>
      <c r="R992" s="44">
        <v>14.52</v>
      </c>
      <c r="S9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372.45176223919941</v>
      </c>
    </row>
    <row r="993" spans="1:19" customFormat="1" x14ac:dyDescent="0.2">
      <c r="A993" s="1" t="s">
        <v>13</v>
      </c>
      <c r="B993" s="1" t="s">
        <v>14</v>
      </c>
      <c r="C993" s="1" t="s">
        <v>70</v>
      </c>
      <c r="D993" s="49">
        <v>0.08</v>
      </c>
      <c r="E993" s="49">
        <v>896.99</v>
      </c>
      <c r="F993" s="49">
        <v>19.989999999999998</v>
      </c>
      <c r="G993" s="49">
        <v>0.38</v>
      </c>
      <c r="H993" s="49">
        <v>7402.32</v>
      </c>
      <c r="I993" s="52">
        <f>IF(Table2[[#This Row],[Order Priority]]=Introduction!$B$42,1,0)</f>
        <v>0</v>
      </c>
      <c r="J993" s="52">
        <f>IF(Table2[[#This Row],[Order Priority]]=Introduction!$B$43,1,0)</f>
        <v>1</v>
      </c>
      <c r="K993" s="52">
        <f>IF(Table2[[#This Row],[Order Priority]]=Introduction!$B$44,1,0)</f>
        <v>0</v>
      </c>
      <c r="L993" s="52">
        <f>IF(Table2[[#This Row],[Order Priority]]=Introduction!$B$45,1,0)</f>
        <v>0</v>
      </c>
      <c r="M993" s="52">
        <f>IF(Table2[[#This Row],[Ship Mode]]=Introduction!$C$42,1,0)</f>
        <v>0</v>
      </c>
      <c r="N993" s="51">
        <f>IF(Table2[[#This Row],[Ship Mode]]=Introduction!$C$44,1,0)</f>
        <v>1</v>
      </c>
      <c r="O993" s="51">
        <f>IF(Table2[[#This Row],[Customer Segment]]=Introduction!$D$45,1,0)</f>
        <v>0</v>
      </c>
      <c r="P993" s="51">
        <f>IF(Table2[[#This Row],[Customer Segment]]=Introduction!$D$42,1,0)</f>
        <v>0</v>
      </c>
      <c r="Q993" s="51">
        <f>IF(Table2[[#This Row],[Customer Segment]]=Introduction!$D$44,1,0)</f>
        <v>0</v>
      </c>
      <c r="R993" s="41">
        <v>10728</v>
      </c>
      <c r="S9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10840.568296174706</v>
      </c>
    </row>
    <row r="994" spans="1:19" customFormat="1" x14ac:dyDescent="0.2">
      <c r="A994" s="1" t="s">
        <v>23</v>
      </c>
      <c r="B994" s="1" t="s">
        <v>14</v>
      </c>
      <c r="C994" s="1" t="s">
        <v>47</v>
      </c>
      <c r="D994" s="47">
        <v>0.03</v>
      </c>
      <c r="E994" s="47">
        <v>65.989999999999995</v>
      </c>
      <c r="F994" s="47">
        <v>5.26</v>
      </c>
      <c r="G994" s="47">
        <v>0.56000000000000005</v>
      </c>
      <c r="H994" s="47">
        <v>-52.247999999999998</v>
      </c>
      <c r="I994" s="52">
        <f>IF(Table2[[#This Row],[Order Priority]]=Introduction!$B$42,1,0)</f>
        <v>0</v>
      </c>
      <c r="J994" s="52">
        <f>IF(Table2[[#This Row],[Order Priority]]=Introduction!$B$43,1,0)</f>
        <v>0</v>
      </c>
      <c r="K994" s="52">
        <f>IF(Table2[[#This Row],[Order Priority]]=Introduction!$B$44,1,0)</f>
        <v>1</v>
      </c>
      <c r="L994" s="52">
        <f>IF(Table2[[#This Row],[Order Priority]]=Introduction!$B$45,1,0)</f>
        <v>0</v>
      </c>
      <c r="M994" s="52">
        <f>IF(Table2[[#This Row],[Ship Mode]]=Introduction!$C$42,1,0)</f>
        <v>0</v>
      </c>
      <c r="N994" s="51">
        <f>IF(Table2[[#This Row],[Ship Mode]]=Introduction!$C$44,1,0)</f>
        <v>1</v>
      </c>
      <c r="O994" s="51">
        <f>IF(Table2[[#This Row],[Customer Segment]]=Introduction!$D$45,1,0)</f>
        <v>0</v>
      </c>
      <c r="P994" s="51">
        <f>IF(Table2[[#This Row],[Customer Segment]]=Introduction!$D$42,1,0)</f>
        <v>0</v>
      </c>
      <c r="Q994" s="51">
        <f>IF(Table2[[#This Row],[Customer Segment]]=Introduction!$D$44,1,0)</f>
        <v>1</v>
      </c>
      <c r="R994" s="44">
        <v>1316.03</v>
      </c>
      <c r="S9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491.45338283730587</v>
      </c>
    </row>
    <row r="995" spans="1:19" customFormat="1" x14ac:dyDescent="0.2">
      <c r="A995" s="1" t="s">
        <v>23</v>
      </c>
      <c r="B995" s="1" t="s">
        <v>14</v>
      </c>
      <c r="C995" s="1" t="s">
        <v>15</v>
      </c>
      <c r="D995" s="49">
        <v>7.0000000000000007E-2</v>
      </c>
      <c r="E995" s="49">
        <v>5.98</v>
      </c>
      <c r="F995" s="49">
        <v>0.96</v>
      </c>
      <c r="G995" s="49">
        <v>0.6</v>
      </c>
      <c r="H995" s="49">
        <v>32.83</v>
      </c>
      <c r="I995" s="52">
        <f>IF(Table2[[#This Row],[Order Priority]]=Introduction!$B$42,1,0)</f>
        <v>0</v>
      </c>
      <c r="J995" s="52">
        <f>IF(Table2[[#This Row],[Order Priority]]=Introduction!$B$43,1,0)</f>
        <v>0</v>
      </c>
      <c r="K995" s="52">
        <f>IF(Table2[[#This Row],[Order Priority]]=Introduction!$B$44,1,0)</f>
        <v>1</v>
      </c>
      <c r="L995" s="52">
        <f>IF(Table2[[#This Row],[Order Priority]]=Introduction!$B$45,1,0)</f>
        <v>0</v>
      </c>
      <c r="M995" s="52">
        <f>IF(Table2[[#This Row],[Ship Mode]]=Introduction!$C$42,1,0)</f>
        <v>0</v>
      </c>
      <c r="N995" s="51">
        <f>IF(Table2[[#This Row],[Ship Mode]]=Introduction!$C$44,1,0)</f>
        <v>1</v>
      </c>
      <c r="O995" s="51">
        <f>IF(Table2[[#This Row],[Customer Segment]]=Introduction!$D$45,1,0)</f>
        <v>0</v>
      </c>
      <c r="P995" s="51">
        <f>IF(Table2[[#This Row],[Customer Segment]]=Introduction!$D$42,1,0)</f>
        <v>1</v>
      </c>
      <c r="Q995" s="51">
        <f>IF(Table2[[#This Row],[Customer Segment]]=Introduction!$D$44,1,0)</f>
        <v>0</v>
      </c>
      <c r="R995" s="41">
        <v>56.4</v>
      </c>
      <c r="S9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219.1433323198074</v>
      </c>
    </row>
    <row r="996" spans="1:19" customFormat="1" x14ac:dyDescent="0.2">
      <c r="A996" s="1" t="s">
        <v>23</v>
      </c>
      <c r="B996" s="1" t="s">
        <v>14</v>
      </c>
      <c r="C996" s="1" t="s">
        <v>15</v>
      </c>
      <c r="D996" s="47">
        <v>0.01</v>
      </c>
      <c r="E996" s="47">
        <v>39.979999999999997</v>
      </c>
      <c r="F996" s="47">
        <v>4</v>
      </c>
      <c r="G996" s="47">
        <v>0.7</v>
      </c>
      <c r="H996" s="47">
        <v>51.59</v>
      </c>
      <c r="I996" s="52">
        <f>IF(Table2[[#This Row],[Order Priority]]=Introduction!$B$42,1,0)</f>
        <v>0</v>
      </c>
      <c r="J996" s="52">
        <f>IF(Table2[[#This Row],[Order Priority]]=Introduction!$B$43,1,0)</f>
        <v>0</v>
      </c>
      <c r="K996" s="52">
        <f>IF(Table2[[#This Row],[Order Priority]]=Introduction!$B$44,1,0)</f>
        <v>1</v>
      </c>
      <c r="L996" s="52">
        <f>IF(Table2[[#This Row],[Order Priority]]=Introduction!$B$45,1,0)</f>
        <v>0</v>
      </c>
      <c r="M996" s="52">
        <f>IF(Table2[[#This Row],[Ship Mode]]=Introduction!$C$42,1,0)</f>
        <v>0</v>
      </c>
      <c r="N996" s="51">
        <f>IF(Table2[[#This Row],[Ship Mode]]=Introduction!$C$44,1,0)</f>
        <v>1</v>
      </c>
      <c r="O996" s="51">
        <f>IF(Table2[[#This Row],[Customer Segment]]=Introduction!$D$45,1,0)</f>
        <v>0</v>
      </c>
      <c r="P996" s="51">
        <f>IF(Table2[[#This Row],[Customer Segment]]=Introduction!$D$42,1,0)</f>
        <v>1</v>
      </c>
      <c r="Q996" s="51">
        <f>IF(Table2[[#This Row],[Customer Segment]]=Introduction!$D$44,1,0)</f>
        <v>0</v>
      </c>
      <c r="R996" s="44">
        <v>257.52</v>
      </c>
      <c r="S9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551.67435516118428</v>
      </c>
    </row>
    <row r="997" spans="1:19" customFormat="1" x14ac:dyDescent="0.2">
      <c r="A997" s="1" t="s">
        <v>92</v>
      </c>
      <c r="B997" s="1" t="s">
        <v>14</v>
      </c>
      <c r="C997" s="1" t="s">
        <v>70</v>
      </c>
      <c r="D997" s="49">
        <v>7.0000000000000007E-2</v>
      </c>
      <c r="E997" s="49">
        <v>6.54</v>
      </c>
      <c r="F997" s="49">
        <v>5.27</v>
      </c>
      <c r="G997" s="49">
        <v>0.36</v>
      </c>
      <c r="H997" s="49">
        <v>-66.044499999999999</v>
      </c>
      <c r="I997" s="52">
        <f>IF(Table2[[#This Row],[Order Priority]]=Introduction!$B$42,1,0)</f>
        <v>0</v>
      </c>
      <c r="J997" s="52">
        <f>IF(Table2[[#This Row],[Order Priority]]=Introduction!$B$43,1,0)</f>
        <v>0</v>
      </c>
      <c r="K997" s="52">
        <f>IF(Table2[[#This Row],[Order Priority]]=Introduction!$B$44,1,0)</f>
        <v>0</v>
      </c>
      <c r="L997" s="52">
        <f>IF(Table2[[#This Row],[Order Priority]]=Introduction!$B$45,1,0)</f>
        <v>1</v>
      </c>
      <c r="M997" s="52">
        <f>IF(Table2[[#This Row],[Ship Mode]]=Introduction!$C$42,1,0)</f>
        <v>0</v>
      </c>
      <c r="N997" s="51">
        <f>IF(Table2[[#This Row],[Ship Mode]]=Introduction!$C$44,1,0)</f>
        <v>1</v>
      </c>
      <c r="O997" s="51">
        <f>IF(Table2[[#This Row],[Customer Segment]]=Introduction!$D$45,1,0)</f>
        <v>0</v>
      </c>
      <c r="P997" s="51">
        <f>IF(Table2[[#This Row],[Customer Segment]]=Introduction!$D$42,1,0)</f>
        <v>0</v>
      </c>
      <c r="Q997" s="51">
        <f>IF(Table2[[#This Row],[Customer Segment]]=Introduction!$D$44,1,0)</f>
        <v>0</v>
      </c>
      <c r="R997" s="41">
        <v>140.30000000000001</v>
      </c>
      <c r="S9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1.2198640188179297</v>
      </c>
    </row>
    <row r="998" spans="1:19" customFormat="1" x14ac:dyDescent="0.2">
      <c r="A998" s="1" t="s">
        <v>92</v>
      </c>
      <c r="B998" s="1" t="s">
        <v>14</v>
      </c>
      <c r="C998" s="1" t="s">
        <v>70</v>
      </c>
      <c r="D998" s="47">
        <v>0.09</v>
      </c>
      <c r="E998" s="47">
        <v>3.29</v>
      </c>
      <c r="F998" s="47">
        <v>1.35</v>
      </c>
      <c r="G998" s="47">
        <v>0.4</v>
      </c>
      <c r="H998" s="47">
        <v>15.66</v>
      </c>
      <c r="I998" s="52">
        <f>IF(Table2[[#This Row],[Order Priority]]=Introduction!$B$42,1,0)</f>
        <v>0</v>
      </c>
      <c r="J998" s="52">
        <f>IF(Table2[[#This Row],[Order Priority]]=Introduction!$B$43,1,0)</f>
        <v>0</v>
      </c>
      <c r="K998" s="52">
        <f>IF(Table2[[#This Row],[Order Priority]]=Introduction!$B$44,1,0)</f>
        <v>0</v>
      </c>
      <c r="L998" s="52">
        <f>IF(Table2[[#This Row],[Order Priority]]=Introduction!$B$45,1,0)</f>
        <v>1</v>
      </c>
      <c r="M998" s="52">
        <f>IF(Table2[[#This Row],[Ship Mode]]=Introduction!$C$42,1,0)</f>
        <v>0</v>
      </c>
      <c r="N998" s="51">
        <f>IF(Table2[[#This Row],[Ship Mode]]=Introduction!$C$44,1,0)</f>
        <v>1</v>
      </c>
      <c r="O998" s="51">
        <f>IF(Table2[[#This Row],[Customer Segment]]=Introduction!$D$45,1,0)</f>
        <v>0</v>
      </c>
      <c r="P998" s="51">
        <f>IF(Table2[[#This Row],[Customer Segment]]=Introduction!$D$42,1,0)</f>
        <v>0</v>
      </c>
      <c r="Q998" s="51">
        <f>IF(Table2[[#This Row],[Customer Segment]]=Introduction!$D$44,1,0)</f>
        <v>0</v>
      </c>
      <c r="R998" s="44">
        <v>71.55</v>
      </c>
      <c r="S9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-13.611103345638242</v>
      </c>
    </row>
    <row r="999" spans="1:19" customFormat="1" x14ac:dyDescent="0.2">
      <c r="A999" s="1" t="s">
        <v>92</v>
      </c>
      <c r="B999" s="1" t="s">
        <v>2</v>
      </c>
      <c r="C999" s="1" t="s">
        <v>3</v>
      </c>
      <c r="D999" s="49">
        <v>0.1</v>
      </c>
      <c r="E999" s="49">
        <v>80.97</v>
      </c>
      <c r="F999" s="49">
        <v>30.06</v>
      </c>
      <c r="G999" s="49">
        <v>0.4</v>
      </c>
      <c r="H999" s="49">
        <v>128.02529999999999</v>
      </c>
      <c r="I999" s="52">
        <f>IF(Table2[[#This Row],[Order Priority]]=Introduction!$B$42,1,0)</f>
        <v>0</v>
      </c>
      <c r="J999" s="52">
        <f>IF(Table2[[#This Row],[Order Priority]]=Introduction!$B$43,1,0)</f>
        <v>0</v>
      </c>
      <c r="K999" s="52">
        <f>IF(Table2[[#This Row],[Order Priority]]=Introduction!$B$44,1,0)</f>
        <v>0</v>
      </c>
      <c r="L999" s="52">
        <f>IF(Table2[[#This Row],[Order Priority]]=Introduction!$B$45,1,0)</f>
        <v>1</v>
      </c>
      <c r="M999" s="52">
        <f>IF(Table2[[#This Row],[Ship Mode]]=Introduction!$C$42,1,0)</f>
        <v>1</v>
      </c>
      <c r="N999" s="51">
        <f>IF(Table2[[#This Row],[Ship Mode]]=Introduction!$C$44,1,0)</f>
        <v>0</v>
      </c>
      <c r="O999" s="51">
        <f>IF(Table2[[#This Row],[Customer Segment]]=Introduction!$D$45,1,0)</f>
        <v>1</v>
      </c>
      <c r="P999" s="51">
        <f>IF(Table2[[#This Row],[Customer Segment]]=Introduction!$D$42,1,0)</f>
        <v>0</v>
      </c>
      <c r="Q999" s="51">
        <f>IF(Table2[[#This Row],[Customer Segment]]=Introduction!$D$44,1,0)</f>
        <v>0</v>
      </c>
      <c r="R999" s="41">
        <v>899.81</v>
      </c>
      <c r="S9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1319.1519341884875</v>
      </c>
    </row>
    <row r="1000" spans="1:19" customFormat="1" x14ac:dyDescent="0.2">
      <c r="A1000" s="1" t="s">
        <v>92</v>
      </c>
      <c r="B1000" s="1" t="s">
        <v>14</v>
      </c>
      <c r="C1000" s="1" t="s">
        <v>47</v>
      </c>
      <c r="D1000" s="47">
        <v>0.04</v>
      </c>
      <c r="E1000" s="47">
        <v>5.34</v>
      </c>
      <c r="F1000" s="47">
        <v>2.99</v>
      </c>
      <c r="G1000" s="47">
        <v>0.38</v>
      </c>
      <c r="H1000" s="47">
        <v>3.4510000000000001</v>
      </c>
      <c r="I1000" s="52">
        <f>IF(Table2[[#This Row],[Order Priority]]=Introduction!$B$42,1,0)</f>
        <v>0</v>
      </c>
      <c r="J1000" s="52">
        <f>IF(Table2[[#This Row],[Order Priority]]=Introduction!$B$43,1,0)</f>
        <v>0</v>
      </c>
      <c r="K1000" s="52">
        <f>IF(Table2[[#This Row],[Order Priority]]=Introduction!$B$44,1,0)</f>
        <v>0</v>
      </c>
      <c r="L1000" s="52">
        <f>IF(Table2[[#This Row],[Order Priority]]=Introduction!$B$45,1,0)</f>
        <v>1</v>
      </c>
      <c r="M1000" s="52">
        <f>IF(Table2[[#This Row],[Ship Mode]]=Introduction!$C$42,1,0)</f>
        <v>0</v>
      </c>
      <c r="N1000" s="51">
        <f>IF(Table2[[#This Row],[Ship Mode]]=Introduction!$C$44,1,0)</f>
        <v>1</v>
      </c>
      <c r="O1000" s="51">
        <f>IF(Table2[[#This Row],[Customer Segment]]=Introduction!$D$45,1,0)</f>
        <v>0</v>
      </c>
      <c r="P1000" s="51">
        <f>IF(Table2[[#This Row],[Customer Segment]]=Introduction!$D$42,1,0)</f>
        <v>0</v>
      </c>
      <c r="Q1000" s="51">
        <f>IF(Table2[[#This Row],[Customer Segment]]=Introduction!$D$44,1,0)</f>
        <v>1</v>
      </c>
      <c r="R1000" s="44">
        <v>240.6</v>
      </c>
      <c r="S10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1" spans="1:19" customFormat="1" x14ac:dyDescent="0.2">
      <c r="A1001" s="1" t="s">
        <v>92</v>
      </c>
      <c r="B1001" s="1" t="s">
        <v>14</v>
      </c>
      <c r="C1001" s="1" t="s">
        <v>47</v>
      </c>
      <c r="D1001" s="49">
        <v>0.06</v>
      </c>
      <c r="E1001" s="49">
        <v>55.99</v>
      </c>
      <c r="F1001" s="49">
        <v>5</v>
      </c>
      <c r="G1001" s="49">
        <v>0.8</v>
      </c>
      <c r="H1001" s="49">
        <v>-275.25299999999999</v>
      </c>
      <c r="I1001" s="52">
        <f>IF(Table2[[#This Row],[Order Priority]]=Introduction!$B$42,1,0)</f>
        <v>0</v>
      </c>
      <c r="J1001" s="52">
        <f>IF(Table2[[#This Row],[Order Priority]]=Introduction!$B$43,1,0)</f>
        <v>0</v>
      </c>
      <c r="K1001" s="52">
        <f>IF(Table2[[#This Row],[Order Priority]]=Introduction!$B$44,1,0)</f>
        <v>0</v>
      </c>
      <c r="L1001" s="52">
        <f>IF(Table2[[#This Row],[Order Priority]]=Introduction!$B$45,1,0)</f>
        <v>1</v>
      </c>
      <c r="M1001" s="52">
        <f>IF(Table2[[#This Row],[Ship Mode]]=Introduction!$C$42,1,0)</f>
        <v>0</v>
      </c>
      <c r="N1001" s="51">
        <f>IF(Table2[[#This Row],[Ship Mode]]=Introduction!$C$44,1,0)</f>
        <v>1</v>
      </c>
      <c r="O1001" s="51">
        <f>IF(Table2[[#This Row],[Customer Segment]]=Introduction!$D$45,1,0)</f>
        <v>0</v>
      </c>
      <c r="P1001" s="51">
        <f>IF(Table2[[#This Row],[Customer Segment]]=Introduction!$D$42,1,0)</f>
        <v>0</v>
      </c>
      <c r="Q1001" s="51">
        <f>IF(Table2[[#This Row],[Customer Segment]]=Introduction!$D$44,1,0)</f>
        <v>1</v>
      </c>
      <c r="R1001" s="41">
        <v>236.88</v>
      </c>
      <c r="S10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2" spans="1:19" customFormat="1" x14ac:dyDescent="0.2">
      <c r="A1002" s="1" t="s">
        <v>92</v>
      </c>
      <c r="B1002" s="1" t="s">
        <v>14</v>
      </c>
      <c r="C1002" s="1" t="s">
        <v>47</v>
      </c>
      <c r="D1002" s="47">
        <v>0</v>
      </c>
      <c r="E1002" s="47">
        <v>4.91</v>
      </c>
      <c r="F1002" s="47">
        <v>5.68</v>
      </c>
      <c r="G1002" s="47">
        <v>0.36</v>
      </c>
      <c r="H1002" s="47">
        <v>-95.047499999999999</v>
      </c>
      <c r="I1002" s="52">
        <f>IF(Table2[[#This Row],[Order Priority]]=Introduction!$B$42,1,0)</f>
        <v>0</v>
      </c>
      <c r="J1002" s="52">
        <f>IF(Table2[[#This Row],[Order Priority]]=Introduction!$B$43,1,0)</f>
        <v>0</v>
      </c>
      <c r="K1002" s="52">
        <f>IF(Table2[[#This Row],[Order Priority]]=Introduction!$B$44,1,0)</f>
        <v>0</v>
      </c>
      <c r="L1002" s="52">
        <f>IF(Table2[[#This Row],[Order Priority]]=Introduction!$B$45,1,0)</f>
        <v>1</v>
      </c>
      <c r="M1002" s="52">
        <f>IF(Table2[[#This Row],[Ship Mode]]=Introduction!$C$42,1,0)</f>
        <v>0</v>
      </c>
      <c r="N1002" s="51">
        <f>IF(Table2[[#This Row],[Ship Mode]]=Introduction!$C$44,1,0)</f>
        <v>1</v>
      </c>
      <c r="O1002" s="51">
        <f>IF(Table2[[#This Row],[Customer Segment]]=Introduction!$D$45,1,0)</f>
        <v>0</v>
      </c>
      <c r="P1002" s="51">
        <f>IF(Table2[[#This Row],[Customer Segment]]=Introduction!$D$42,1,0)</f>
        <v>0</v>
      </c>
      <c r="Q1002" s="51">
        <f>IF(Table2[[#This Row],[Customer Segment]]=Introduction!$D$44,1,0)</f>
        <v>1</v>
      </c>
      <c r="R1002" s="44">
        <v>48.3</v>
      </c>
      <c r="S10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54.442941834550709</v>
      </c>
    </row>
    <row r="1003" spans="1:19" customFormat="1" x14ac:dyDescent="0.2">
      <c r="A1003" s="1" t="s">
        <v>92</v>
      </c>
      <c r="B1003" s="1" t="s">
        <v>14</v>
      </c>
      <c r="C1003" s="1" t="s">
        <v>47</v>
      </c>
      <c r="D1003" s="49">
        <v>0.04</v>
      </c>
      <c r="E1003" s="49">
        <v>5.34</v>
      </c>
      <c r="F1003" s="49">
        <v>2.99</v>
      </c>
      <c r="G1003" s="49">
        <v>0.38</v>
      </c>
      <c r="H1003" s="49">
        <v>3.4510000000000001</v>
      </c>
      <c r="I1003" s="52">
        <f>IF(Table2[[#This Row],[Order Priority]]=Introduction!$B$42,1,0)</f>
        <v>0</v>
      </c>
      <c r="J1003" s="52">
        <f>IF(Table2[[#This Row],[Order Priority]]=Introduction!$B$43,1,0)</f>
        <v>0</v>
      </c>
      <c r="K1003" s="52">
        <f>IF(Table2[[#This Row],[Order Priority]]=Introduction!$B$44,1,0)</f>
        <v>0</v>
      </c>
      <c r="L1003" s="52">
        <f>IF(Table2[[#This Row],[Order Priority]]=Introduction!$B$45,1,0)</f>
        <v>1</v>
      </c>
      <c r="M1003" s="52">
        <f>IF(Table2[[#This Row],[Ship Mode]]=Introduction!$C$42,1,0)</f>
        <v>0</v>
      </c>
      <c r="N1003" s="51">
        <f>IF(Table2[[#This Row],[Ship Mode]]=Introduction!$C$44,1,0)</f>
        <v>1</v>
      </c>
      <c r="O1003" s="51">
        <f>IF(Table2[[#This Row],[Customer Segment]]=Introduction!$D$45,1,0)</f>
        <v>0</v>
      </c>
      <c r="P1003" s="51">
        <f>IF(Table2[[#This Row],[Customer Segment]]=Introduction!$D$42,1,0)</f>
        <v>0</v>
      </c>
      <c r="Q1003" s="51">
        <f>IF(Table2[[#This Row],[Customer Segment]]=Introduction!$D$44,1,0)</f>
        <v>1</v>
      </c>
      <c r="R1003" s="41">
        <v>58.81</v>
      </c>
      <c r="S10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72.495487666846515</v>
      </c>
    </row>
    <row r="1004" spans="1:19" customFormat="1" x14ac:dyDescent="0.2">
      <c r="A1004" s="1" t="s">
        <v>92</v>
      </c>
      <c r="B1004" s="1" t="s">
        <v>14</v>
      </c>
      <c r="C1004" s="1" t="s">
        <v>47</v>
      </c>
      <c r="D1004" s="47">
        <v>0.06</v>
      </c>
      <c r="E1004" s="47">
        <v>55.99</v>
      </c>
      <c r="F1004" s="47">
        <v>5</v>
      </c>
      <c r="G1004" s="47">
        <v>0.8</v>
      </c>
      <c r="H1004" s="47">
        <v>-275.25299999999999</v>
      </c>
      <c r="I1004" s="52">
        <f>IF(Table2[[#This Row],[Order Priority]]=Introduction!$B$42,1,0)</f>
        <v>0</v>
      </c>
      <c r="J1004" s="52">
        <f>IF(Table2[[#This Row],[Order Priority]]=Introduction!$B$43,1,0)</f>
        <v>0</v>
      </c>
      <c r="K1004" s="52">
        <f>IF(Table2[[#This Row],[Order Priority]]=Introduction!$B$44,1,0)</f>
        <v>0</v>
      </c>
      <c r="L1004" s="52">
        <f>IF(Table2[[#This Row],[Order Priority]]=Introduction!$B$45,1,0)</f>
        <v>1</v>
      </c>
      <c r="M1004" s="52">
        <f>IF(Table2[[#This Row],[Ship Mode]]=Introduction!$C$42,1,0)</f>
        <v>0</v>
      </c>
      <c r="N1004" s="51">
        <f>IF(Table2[[#This Row],[Ship Mode]]=Introduction!$C$44,1,0)</f>
        <v>1</v>
      </c>
      <c r="O1004" s="51">
        <f>IF(Table2[[#This Row],[Customer Segment]]=Introduction!$D$45,1,0)</f>
        <v>0</v>
      </c>
      <c r="P1004" s="51">
        <f>IF(Table2[[#This Row],[Customer Segment]]=Introduction!$D$42,1,0)</f>
        <v>0</v>
      </c>
      <c r="Q1004" s="51">
        <f>IF(Table2[[#This Row],[Customer Segment]]=Introduction!$D$44,1,0)</f>
        <v>1</v>
      </c>
      <c r="R1004" s="44">
        <v>47.38</v>
      </c>
      <c r="S10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337.22629523759167</v>
      </c>
    </row>
    <row r="1005" spans="1:19" customFormat="1" x14ac:dyDescent="0.2">
      <c r="A1005" s="1" t="s">
        <v>46</v>
      </c>
      <c r="B1005" s="1" t="s">
        <v>14</v>
      </c>
      <c r="C1005" s="1" t="s">
        <v>47</v>
      </c>
      <c r="D1005" s="49">
        <v>7.0000000000000007E-2</v>
      </c>
      <c r="E1005" s="49">
        <v>40.98</v>
      </c>
      <c r="F1005" s="49">
        <v>2.99</v>
      </c>
      <c r="G1005" s="49">
        <v>0.36</v>
      </c>
      <c r="H1005" s="49">
        <v>369.20519999999999</v>
      </c>
      <c r="I1005" s="52">
        <f>IF(Table2[[#This Row],[Order Priority]]=Introduction!$B$42,1,0)</f>
        <v>0</v>
      </c>
      <c r="J1005" s="52">
        <f>IF(Table2[[#This Row],[Order Priority]]=Introduction!$B$43,1,0)</f>
        <v>0</v>
      </c>
      <c r="K1005" s="52">
        <f>IF(Table2[[#This Row],[Order Priority]]=Introduction!$B$44,1,0)</f>
        <v>0</v>
      </c>
      <c r="L1005" s="52">
        <f>IF(Table2[[#This Row],[Order Priority]]=Introduction!$B$45,1,0)</f>
        <v>0</v>
      </c>
      <c r="M1005" s="52">
        <f>IF(Table2[[#This Row],[Ship Mode]]=Introduction!$C$42,1,0)</f>
        <v>0</v>
      </c>
      <c r="N1005" s="51">
        <f>IF(Table2[[#This Row],[Ship Mode]]=Introduction!$C$44,1,0)</f>
        <v>1</v>
      </c>
      <c r="O1005" s="51">
        <f>IF(Table2[[#This Row],[Customer Segment]]=Introduction!$D$45,1,0)</f>
        <v>0</v>
      </c>
      <c r="P1005" s="51">
        <f>IF(Table2[[#This Row],[Customer Segment]]=Introduction!$D$42,1,0)</f>
        <v>0</v>
      </c>
      <c r="Q1005" s="51">
        <f>IF(Table2[[#This Row],[Customer Segment]]=Introduction!$D$44,1,0)</f>
        <v>1</v>
      </c>
      <c r="R1005" s="41">
        <v>535.08000000000004</v>
      </c>
      <c r="S10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710.52082373507824</v>
      </c>
    </row>
    <row r="1006" spans="1:19" customFormat="1" x14ac:dyDescent="0.2">
      <c r="A1006" s="1" t="s">
        <v>1</v>
      </c>
      <c r="B1006" s="1" t="s">
        <v>63</v>
      </c>
      <c r="C1006" s="1" t="s">
        <v>47</v>
      </c>
      <c r="D1006" s="47">
        <v>0.09</v>
      </c>
      <c r="E1006" s="47">
        <v>20.99</v>
      </c>
      <c r="F1006" s="47">
        <v>4.8099999999999996</v>
      </c>
      <c r="G1006" s="47">
        <v>0.57999999999999996</v>
      </c>
      <c r="H1006" s="47">
        <v>272.69400000000002</v>
      </c>
      <c r="I1006" s="52">
        <f>IF(Table2[[#This Row],[Order Priority]]=Introduction!$B$42,1,0)</f>
        <v>1</v>
      </c>
      <c r="J1006" s="52">
        <f>IF(Table2[[#This Row],[Order Priority]]=Introduction!$B$43,1,0)</f>
        <v>0</v>
      </c>
      <c r="K1006" s="52">
        <f>IF(Table2[[#This Row],[Order Priority]]=Introduction!$B$44,1,0)</f>
        <v>0</v>
      </c>
      <c r="L1006" s="52">
        <f>IF(Table2[[#This Row],[Order Priority]]=Introduction!$B$45,1,0)</f>
        <v>0</v>
      </c>
      <c r="M1006" s="52">
        <f>IF(Table2[[#This Row],[Ship Mode]]=Introduction!$C$42,1,0)</f>
        <v>0</v>
      </c>
      <c r="N1006" s="51">
        <f>IF(Table2[[#This Row],[Ship Mode]]=Introduction!$C$44,1,0)</f>
        <v>0</v>
      </c>
      <c r="O1006" s="51">
        <f>IF(Table2[[#This Row],[Customer Segment]]=Introduction!$D$45,1,0)</f>
        <v>0</v>
      </c>
      <c r="P1006" s="51">
        <f>IF(Table2[[#This Row],[Customer Segment]]=Introduction!$D$42,1,0)</f>
        <v>0</v>
      </c>
      <c r="Q1006" s="51">
        <f>IF(Table2[[#This Row],[Customer Segment]]=Introduction!$D$44,1,0)</f>
        <v>1</v>
      </c>
      <c r="R1006" s="44">
        <v>38.979999999999997</v>
      </c>
      <c r="S10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775.77209725697264</v>
      </c>
    </row>
    <row r="1007" spans="1:19" customFormat="1" x14ac:dyDescent="0.2">
      <c r="A1007" s="1" t="s">
        <v>1</v>
      </c>
      <c r="B1007" s="1" t="s">
        <v>14</v>
      </c>
      <c r="C1007" s="1" t="s">
        <v>15</v>
      </c>
      <c r="D1007" s="49">
        <v>0.06</v>
      </c>
      <c r="E1007" s="49">
        <v>1.68</v>
      </c>
      <c r="F1007" s="49">
        <v>1</v>
      </c>
      <c r="G1007" s="49">
        <v>0.35</v>
      </c>
      <c r="H1007" s="49">
        <v>-1319.5</v>
      </c>
      <c r="I1007" s="52">
        <f>IF(Table2[[#This Row],[Order Priority]]=Introduction!$B$42,1,0)</f>
        <v>1</v>
      </c>
      <c r="J1007" s="52">
        <f>IF(Table2[[#This Row],[Order Priority]]=Introduction!$B$43,1,0)</f>
        <v>0</v>
      </c>
      <c r="K1007" s="52">
        <f>IF(Table2[[#This Row],[Order Priority]]=Introduction!$B$44,1,0)</f>
        <v>0</v>
      </c>
      <c r="L1007" s="52">
        <f>IF(Table2[[#This Row],[Order Priority]]=Introduction!$B$45,1,0)</f>
        <v>0</v>
      </c>
      <c r="M1007" s="52">
        <f>IF(Table2[[#This Row],[Ship Mode]]=Introduction!$C$42,1,0)</f>
        <v>0</v>
      </c>
      <c r="N1007" s="51">
        <f>IF(Table2[[#This Row],[Ship Mode]]=Introduction!$C$44,1,0)</f>
        <v>1</v>
      </c>
      <c r="O1007" s="51">
        <f>IF(Table2[[#This Row],[Customer Segment]]=Introduction!$D$45,1,0)</f>
        <v>0</v>
      </c>
      <c r="P1007" s="51">
        <f>IF(Table2[[#This Row],[Customer Segment]]=Introduction!$D$42,1,0)</f>
        <v>1</v>
      </c>
      <c r="Q1007" s="51">
        <f>IF(Table2[[#This Row],[Customer Segment]]=Introduction!$D$44,1,0)</f>
        <v>0</v>
      </c>
      <c r="R1007" s="41">
        <v>8.65</v>
      </c>
      <c r="S10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-1168.9891327210034</v>
      </c>
    </row>
    <row r="1008" spans="1:19" customFormat="1" x14ac:dyDescent="0.2">
      <c r="A1008" s="1" t="s">
        <v>46</v>
      </c>
      <c r="B1008" s="1" t="s">
        <v>63</v>
      </c>
      <c r="C1008" s="1" t="s">
        <v>70</v>
      </c>
      <c r="D1008" s="47">
        <v>7.0000000000000007E-2</v>
      </c>
      <c r="E1008" s="47">
        <v>55.99</v>
      </c>
      <c r="F1008" s="47">
        <v>5</v>
      </c>
      <c r="G1008" s="47">
        <v>0.83</v>
      </c>
      <c r="H1008" s="47">
        <v>-232.99100000000001</v>
      </c>
      <c r="I1008" s="52">
        <f>IF(Table2[[#This Row],[Order Priority]]=Introduction!$B$42,1,0)</f>
        <v>0</v>
      </c>
      <c r="J1008" s="52">
        <f>IF(Table2[[#This Row],[Order Priority]]=Introduction!$B$43,1,0)</f>
        <v>0</v>
      </c>
      <c r="K1008" s="52">
        <f>IF(Table2[[#This Row],[Order Priority]]=Introduction!$B$44,1,0)</f>
        <v>0</v>
      </c>
      <c r="L1008" s="52">
        <f>IF(Table2[[#This Row],[Order Priority]]=Introduction!$B$45,1,0)</f>
        <v>0</v>
      </c>
      <c r="M1008" s="52">
        <f>IF(Table2[[#This Row],[Ship Mode]]=Introduction!$C$42,1,0)</f>
        <v>0</v>
      </c>
      <c r="N1008" s="51">
        <f>IF(Table2[[#This Row],[Ship Mode]]=Introduction!$C$44,1,0)</f>
        <v>0</v>
      </c>
      <c r="O1008" s="51">
        <f>IF(Table2[[#This Row],[Customer Segment]]=Introduction!$D$45,1,0)</f>
        <v>0</v>
      </c>
      <c r="P1008" s="51">
        <f>IF(Table2[[#This Row],[Customer Segment]]=Introduction!$D$42,1,0)</f>
        <v>0</v>
      </c>
      <c r="Q1008" s="51">
        <f>IF(Table2[[#This Row],[Customer Segment]]=Introduction!$D$44,1,0)</f>
        <v>0</v>
      </c>
      <c r="R1008" s="44">
        <v>54.08</v>
      </c>
      <c r="S10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474.44188769196671</v>
      </c>
    </row>
    <row r="1009" spans="1:19" customFormat="1" x14ac:dyDescent="0.2">
      <c r="A1009" s="1" t="s">
        <v>1</v>
      </c>
      <c r="B1009" s="1" t="s">
        <v>2</v>
      </c>
      <c r="C1009" s="1" t="s">
        <v>3</v>
      </c>
      <c r="D1009" s="49">
        <v>0.06</v>
      </c>
      <c r="E1009" s="49">
        <v>60.98</v>
      </c>
      <c r="F1009" s="49">
        <v>30</v>
      </c>
      <c r="G1009" s="49">
        <v>0.7</v>
      </c>
      <c r="H1009" s="49">
        <v>-74.087999999999994</v>
      </c>
      <c r="I1009" s="52">
        <f>IF(Table2[[#This Row],[Order Priority]]=Introduction!$B$42,1,0)</f>
        <v>1</v>
      </c>
      <c r="J1009" s="52">
        <f>IF(Table2[[#This Row],[Order Priority]]=Introduction!$B$43,1,0)</f>
        <v>0</v>
      </c>
      <c r="K1009" s="52">
        <f>IF(Table2[[#This Row],[Order Priority]]=Introduction!$B$44,1,0)</f>
        <v>0</v>
      </c>
      <c r="L1009" s="52">
        <f>IF(Table2[[#This Row],[Order Priority]]=Introduction!$B$45,1,0)</f>
        <v>0</v>
      </c>
      <c r="M1009" s="52">
        <f>IF(Table2[[#This Row],[Ship Mode]]=Introduction!$C$42,1,0)</f>
        <v>1</v>
      </c>
      <c r="N1009" s="51">
        <f>IF(Table2[[#This Row],[Ship Mode]]=Introduction!$C$44,1,0)</f>
        <v>0</v>
      </c>
      <c r="O1009" s="51">
        <f>IF(Table2[[#This Row],[Customer Segment]]=Introduction!$D$45,1,0)</f>
        <v>1</v>
      </c>
      <c r="P1009" s="51">
        <f>IF(Table2[[#This Row],[Customer Segment]]=Introduction!$D$42,1,0)</f>
        <v>0</v>
      </c>
      <c r="Q1009" s="51">
        <f>IF(Table2[[#This Row],[Customer Segment]]=Introduction!$D$44,1,0)</f>
        <v>0</v>
      </c>
      <c r="R1009" s="41">
        <v>125.9</v>
      </c>
      <c r="S10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1600.9289949842246</v>
      </c>
    </row>
    <row r="1010" spans="1:19" customFormat="1" x14ac:dyDescent="0.2">
      <c r="A1010" s="1" t="s">
        <v>13</v>
      </c>
      <c r="B1010" s="1" t="s">
        <v>14</v>
      </c>
      <c r="C1010" s="1" t="s">
        <v>47</v>
      </c>
      <c r="D1010" s="47">
        <v>0.05</v>
      </c>
      <c r="E1010" s="47">
        <v>6.48</v>
      </c>
      <c r="F1010" s="47">
        <v>8.4</v>
      </c>
      <c r="G1010" s="47">
        <v>0.37</v>
      </c>
      <c r="H1010" s="47">
        <v>-226.34639999999999</v>
      </c>
      <c r="I1010" s="52">
        <f>IF(Table2[[#This Row],[Order Priority]]=Introduction!$B$42,1,0)</f>
        <v>0</v>
      </c>
      <c r="J1010" s="52">
        <f>IF(Table2[[#This Row],[Order Priority]]=Introduction!$B$43,1,0)</f>
        <v>1</v>
      </c>
      <c r="K1010" s="52">
        <f>IF(Table2[[#This Row],[Order Priority]]=Introduction!$B$44,1,0)</f>
        <v>0</v>
      </c>
      <c r="L1010" s="52">
        <f>IF(Table2[[#This Row],[Order Priority]]=Introduction!$B$45,1,0)</f>
        <v>0</v>
      </c>
      <c r="M1010" s="52">
        <f>IF(Table2[[#This Row],[Ship Mode]]=Introduction!$C$42,1,0)</f>
        <v>0</v>
      </c>
      <c r="N1010" s="51">
        <f>IF(Table2[[#This Row],[Ship Mode]]=Introduction!$C$44,1,0)</f>
        <v>1</v>
      </c>
      <c r="O1010" s="51">
        <f>IF(Table2[[#This Row],[Customer Segment]]=Introduction!$D$45,1,0)</f>
        <v>0</v>
      </c>
      <c r="P1010" s="51">
        <f>IF(Table2[[#This Row],[Customer Segment]]=Introduction!$D$42,1,0)</f>
        <v>0</v>
      </c>
      <c r="Q1010" s="51">
        <f>IF(Table2[[#This Row],[Customer Segment]]=Introduction!$D$44,1,0)</f>
        <v>1</v>
      </c>
      <c r="R1010" s="44">
        <v>136.99</v>
      </c>
      <c r="S10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-39.894091340819756</v>
      </c>
    </row>
    <row r="1011" spans="1:19" customFormat="1" x14ac:dyDescent="0.2">
      <c r="A1011" s="1" t="s">
        <v>13</v>
      </c>
      <c r="B1011" s="1" t="s">
        <v>14</v>
      </c>
      <c r="C1011" s="1" t="s">
        <v>47</v>
      </c>
      <c r="D1011" s="49">
        <v>0.05</v>
      </c>
      <c r="E1011" s="49">
        <v>55.99</v>
      </c>
      <c r="F1011" s="49">
        <v>5</v>
      </c>
      <c r="G1011" s="49">
        <v>0.8</v>
      </c>
      <c r="H1011" s="49">
        <v>-281.17583999999999</v>
      </c>
      <c r="I1011" s="52">
        <f>IF(Table2[[#This Row],[Order Priority]]=Introduction!$B$42,1,0)</f>
        <v>0</v>
      </c>
      <c r="J1011" s="52">
        <f>IF(Table2[[#This Row],[Order Priority]]=Introduction!$B$43,1,0)</f>
        <v>1</v>
      </c>
      <c r="K1011" s="52">
        <f>IF(Table2[[#This Row],[Order Priority]]=Introduction!$B$44,1,0)</f>
        <v>0</v>
      </c>
      <c r="L1011" s="52">
        <f>IF(Table2[[#This Row],[Order Priority]]=Introduction!$B$45,1,0)</f>
        <v>0</v>
      </c>
      <c r="M1011" s="52">
        <f>IF(Table2[[#This Row],[Ship Mode]]=Introduction!$C$42,1,0)</f>
        <v>0</v>
      </c>
      <c r="N1011" s="51">
        <f>IF(Table2[[#This Row],[Ship Mode]]=Introduction!$C$44,1,0)</f>
        <v>1</v>
      </c>
      <c r="O1011" s="51">
        <f>IF(Table2[[#This Row],[Customer Segment]]=Introduction!$D$45,1,0)</f>
        <v>0</v>
      </c>
      <c r="P1011" s="51">
        <f>IF(Table2[[#This Row],[Customer Segment]]=Introduction!$D$42,1,0)</f>
        <v>0</v>
      </c>
      <c r="Q1011" s="51">
        <f>IF(Table2[[#This Row],[Customer Segment]]=Introduction!$D$44,1,0)</f>
        <v>1</v>
      </c>
      <c r="R1011" s="41">
        <v>99.36</v>
      </c>
      <c r="S10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322.51796398472038</v>
      </c>
    </row>
    <row r="1012" spans="1:19" customFormat="1" x14ac:dyDescent="0.2">
      <c r="A1012" s="1" t="s">
        <v>13</v>
      </c>
      <c r="B1012" s="1" t="s">
        <v>14</v>
      </c>
      <c r="C1012" s="1" t="s">
        <v>15</v>
      </c>
      <c r="D1012" s="47">
        <v>0.09</v>
      </c>
      <c r="E1012" s="47">
        <v>35.99</v>
      </c>
      <c r="F1012" s="47">
        <v>1.1000000000000001</v>
      </c>
      <c r="G1012" s="47">
        <v>0.55000000000000004</v>
      </c>
      <c r="H1012" s="47">
        <v>19.350000000000001</v>
      </c>
      <c r="I1012" s="52">
        <f>IF(Table2[[#This Row],[Order Priority]]=Introduction!$B$42,1,0)</f>
        <v>0</v>
      </c>
      <c r="J1012" s="52">
        <f>IF(Table2[[#This Row],[Order Priority]]=Introduction!$B$43,1,0)</f>
        <v>1</v>
      </c>
      <c r="K1012" s="52">
        <f>IF(Table2[[#This Row],[Order Priority]]=Introduction!$B$44,1,0)</f>
        <v>0</v>
      </c>
      <c r="L1012" s="52">
        <f>IF(Table2[[#This Row],[Order Priority]]=Introduction!$B$45,1,0)</f>
        <v>0</v>
      </c>
      <c r="M1012" s="52">
        <f>IF(Table2[[#This Row],[Ship Mode]]=Introduction!$C$42,1,0)</f>
        <v>0</v>
      </c>
      <c r="N1012" s="51">
        <f>IF(Table2[[#This Row],[Ship Mode]]=Introduction!$C$44,1,0)</f>
        <v>1</v>
      </c>
      <c r="O1012" s="51">
        <f>IF(Table2[[#This Row],[Customer Segment]]=Introduction!$D$45,1,0)</f>
        <v>0</v>
      </c>
      <c r="P1012" s="51">
        <f>IF(Table2[[#This Row],[Customer Segment]]=Introduction!$D$42,1,0)</f>
        <v>1</v>
      </c>
      <c r="Q1012" s="51">
        <f>IF(Table2[[#This Row],[Customer Segment]]=Introduction!$D$44,1,0)</f>
        <v>0</v>
      </c>
      <c r="R1012" s="44">
        <v>222.71</v>
      </c>
      <c r="S10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166.20281658949867</v>
      </c>
    </row>
    <row r="1013" spans="1:19" customFormat="1" x14ac:dyDescent="0.2">
      <c r="A1013" s="1" t="s">
        <v>13</v>
      </c>
      <c r="B1013" s="1" t="s">
        <v>14</v>
      </c>
      <c r="C1013" s="1" t="s">
        <v>15</v>
      </c>
      <c r="D1013" s="49">
        <v>0.01</v>
      </c>
      <c r="E1013" s="49">
        <v>125.99</v>
      </c>
      <c r="F1013" s="49">
        <v>2.5</v>
      </c>
      <c r="G1013" s="49">
        <v>0.6</v>
      </c>
      <c r="H1013" s="49">
        <v>-967.83399999999995</v>
      </c>
      <c r="I1013" s="52">
        <f>IF(Table2[[#This Row],[Order Priority]]=Introduction!$B$42,1,0)</f>
        <v>0</v>
      </c>
      <c r="J1013" s="52">
        <f>IF(Table2[[#This Row],[Order Priority]]=Introduction!$B$43,1,0)</f>
        <v>1</v>
      </c>
      <c r="K1013" s="52">
        <f>IF(Table2[[#This Row],[Order Priority]]=Introduction!$B$44,1,0)</f>
        <v>0</v>
      </c>
      <c r="L1013" s="52">
        <f>IF(Table2[[#This Row],[Order Priority]]=Introduction!$B$45,1,0)</f>
        <v>0</v>
      </c>
      <c r="M1013" s="52">
        <f>IF(Table2[[#This Row],[Ship Mode]]=Introduction!$C$42,1,0)</f>
        <v>0</v>
      </c>
      <c r="N1013" s="51">
        <f>IF(Table2[[#This Row],[Ship Mode]]=Introduction!$C$44,1,0)</f>
        <v>1</v>
      </c>
      <c r="O1013" s="51">
        <f>IF(Table2[[#This Row],[Customer Segment]]=Introduction!$D$45,1,0)</f>
        <v>0</v>
      </c>
      <c r="P1013" s="51">
        <f>IF(Table2[[#This Row],[Customer Segment]]=Introduction!$D$42,1,0)</f>
        <v>1</v>
      </c>
      <c r="Q1013" s="51">
        <f>IF(Table2[[#This Row],[Customer Segment]]=Introduction!$D$44,1,0)</f>
        <v>0</v>
      </c>
      <c r="R1013" s="41">
        <v>220.52</v>
      </c>
      <c r="S10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-429.59179929305975</v>
      </c>
    </row>
    <row r="1014" spans="1:19" customFormat="1" x14ac:dyDescent="0.2">
      <c r="A1014" s="1" t="s">
        <v>23</v>
      </c>
      <c r="B1014" s="1" t="s">
        <v>14</v>
      </c>
      <c r="C1014" s="1" t="s">
        <v>3</v>
      </c>
      <c r="D1014" s="47">
        <v>0.06</v>
      </c>
      <c r="E1014" s="47">
        <v>5.18</v>
      </c>
      <c r="F1014" s="47">
        <v>2.04</v>
      </c>
      <c r="G1014" s="47">
        <v>0.36</v>
      </c>
      <c r="H1014" s="47">
        <v>1.9503999999999999</v>
      </c>
      <c r="I1014" s="52">
        <f>IF(Table2[[#This Row],[Order Priority]]=Introduction!$B$42,1,0)</f>
        <v>0</v>
      </c>
      <c r="J1014" s="52">
        <f>IF(Table2[[#This Row],[Order Priority]]=Introduction!$B$43,1,0)</f>
        <v>0</v>
      </c>
      <c r="K1014" s="52">
        <f>IF(Table2[[#This Row],[Order Priority]]=Introduction!$B$44,1,0)</f>
        <v>1</v>
      </c>
      <c r="L1014" s="52">
        <f>IF(Table2[[#This Row],[Order Priority]]=Introduction!$B$45,1,0)</f>
        <v>0</v>
      </c>
      <c r="M1014" s="52">
        <f>IF(Table2[[#This Row],[Ship Mode]]=Introduction!$C$42,1,0)</f>
        <v>0</v>
      </c>
      <c r="N1014" s="51">
        <f>IF(Table2[[#This Row],[Ship Mode]]=Introduction!$C$44,1,0)</f>
        <v>1</v>
      </c>
      <c r="O1014" s="51">
        <f>IF(Table2[[#This Row],[Customer Segment]]=Introduction!$D$45,1,0)</f>
        <v>1</v>
      </c>
      <c r="P1014" s="51">
        <f>IF(Table2[[#This Row],[Customer Segment]]=Introduction!$D$42,1,0)</f>
        <v>0</v>
      </c>
      <c r="Q1014" s="51">
        <f>IF(Table2[[#This Row],[Customer Segment]]=Introduction!$D$44,1,0)</f>
        <v>0</v>
      </c>
      <c r="R1014" s="44">
        <v>21.86</v>
      </c>
      <c r="S10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41.889185989415608</v>
      </c>
    </row>
    <row r="1015" spans="1:19" customFormat="1" x14ac:dyDescent="0.2">
      <c r="A1015" s="1" t="s">
        <v>92</v>
      </c>
      <c r="B1015" s="1" t="s">
        <v>63</v>
      </c>
      <c r="C1015" s="1" t="s">
        <v>15</v>
      </c>
      <c r="D1015" s="49">
        <v>0.08</v>
      </c>
      <c r="E1015" s="49">
        <v>67.28</v>
      </c>
      <c r="F1015" s="49">
        <v>19.989999999999998</v>
      </c>
      <c r="G1015" s="49">
        <v>0.4</v>
      </c>
      <c r="H1015" s="49">
        <v>224.85059999999999</v>
      </c>
      <c r="I1015" s="52">
        <f>IF(Table2[[#This Row],[Order Priority]]=Introduction!$B$42,1,0)</f>
        <v>0</v>
      </c>
      <c r="J1015" s="52">
        <f>IF(Table2[[#This Row],[Order Priority]]=Introduction!$B$43,1,0)</f>
        <v>0</v>
      </c>
      <c r="K1015" s="52">
        <f>IF(Table2[[#This Row],[Order Priority]]=Introduction!$B$44,1,0)</f>
        <v>0</v>
      </c>
      <c r="L1015" s="52">
        <f>IF(Table2[[#This Row],[Order Priority]]=Introduction!$B$45,1,0)</f>
        <v>1</v>
      </c>
      <c r="M1015" s="52">
        <f>IF(Table2[[#This Row],[Ship Mode]]=Introduction!$C$42,1,0)</f>
        <v>0</v>
      </c>
      <c r="N1015" s="51">
        <f>IF(Table2[[#This Row],[Ship Mode]]=Introduction!$C$44,1,0)</f>
        <v>0</v>
      </c>
      <c r="O1015" s="51">
        <f>IF(Table2[[#This Row],[Customer Segment]]=Introduction!$D$45,1,0)</f>
        <v>0</v>
      </c>
      <c r="P1015" s="51">
        <f>IF(Table2[[#This Row],[Customer Segment]]=Introduction!$D$42,1,0)</f>
        <v>1</v>
      </c>
      <c r="Q1015" s="51">
        <f>IF(Table2[[#This Row],[Customer Segment]]=Introduction!$D$44,1,0)</f>
        <v>0</v>
      </c>
      <c r="R1015" s="41">
        <v>1066.54</v>
      </c>
      <c r="S10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811.751513488456</v>
      </c>
    </row>
    <row r="1016" spans="1:19" customFormat="1" x14ac:dyDescent="0.2">
      <c r="A1016" s="1" t="s">
        <v>92</v>
      </c>
      <c r="B1016" s="1" t="s">
        <v>14</v>
      </c>
      <c r="C1016" s="1" t="s">
        <v>3</v>
      </c>
      <c r="D1016" s="47">
        <v>0.06</v>
      </c>
      <c r="E1016" s="47">
        <v>11.33</v>
      </c>
      <c r="F1016" s="47">
        <v>6.12</v>
      </c>
      <c r="G1016" s="47">
        <v>0.42</v>
      </c>
      <c r="H1016" s="47">
        <v>-15.92</v>
      </c>
      <c r="I1016" s="52">
        <f>IF(Table2[[#This Row],[Order Priority]]=Introduction!$B$42,1,0)</f>
        <v>0</v>
      </c>
      <c r="J1016" s="52">
        <f>IF(Table2[[#This Row],[Order Priority]]=Introduction!$B$43,1,0)</f>
        <v>0</v>
      </c>
      <c r="K1016" s="52">
        <f>IF(Table2[[#This Row],[Order Priority]]=Introduction!$B$44,1,0)</f>
        <v>0</v>
      </c>
      <c r="L1016" s="52">
        <f>IF(Table2[[#This Row],[Order Priority]]=Introduction!$B$45,1,0)</f>
        <v>1</v>
      </c>
      <c r="M1016" s="52">
        <f>IF(Table2[[#This Row],[Ship Mode]]=Introduction!$C$42,1,0)</f>
        <v>0</v>
      </c>
      <c r="N1016" s="51">
        <f>IF(Table2[[#This Row],[Ship Mode]]=Introduction!$C$44,1,0)</f>
        <v>1</v>
      </c>
      <c r="O1016" s="51">
        <f>IF(Table2[[#This Row],[Customer Segment]]=Introduction!$D$45,1,0)</f>
        <v>1</v>
      </c>
      <c r="P1016" s="51">
        <f>IF(Table2[[#This Row],[Customer Segment]]=Introduction!$D$42,1,0)</f>
        <v>0</v>
      </c>
      <c r="Q1016" s="51">
        <f>IF(Table2[[#This Row],[Customer Segment]]=Introduction!$D$44,1,0)</f>
        <v>0</v>
      </c>
      <c r="R1016" s="44">
        <v>17.62</v>
      </c>
      <c r="S10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138.49282058989709</v>
      </c>
    </row>
    <row r="1017" spans="1:19" customFormat="1" x14ac:dyDescent="0.2">
      <c r="A1017" s="1" t="s">
        <v>46</v>
      </c>
      <c r="B1017" s="1" t="s">
        <v>14</v>
      </c>
      <c r="C1017" s="1" t="s">
        <v>70</v>
      </c>
      <c r="D1017" s="49">
        <v>0.03</v>
      </c>
      <c r="E1017" s="49">
        <v>142.86000000000001</v>
      </c>
      <c r="F1017" s="49">
        <v>19.989999999999998</v>
      </c>
      <c r="G1017" s="49">
        <v>0.56000000000000005</v>
      </c>
      <c r="H1017" s="49">
        <v>-8.3880999999999997</v>
      </c>
      <c r="I1017" s="52">
        <f>IF(Table2[[#This Row],[Order Priority]]=Introduction!$B$42,1,0)</f>
        <v>0</v>
      </c>
      <c r="J1017" s="52">
        <f>IF(Table2[[#This Row],[Order Priority]]=Introduction!$B$43,1,0)</f>
        <v>0</v>
      </c>
      <c r="K1017" s="52">
        <f>IF(Table2[[#This Row],[Order Priority]]=Introduction!$B$44,1,0)</f>
        <v>0</v>
      </c>
      <c r="L1017" s="52">
        <f>IF(Table2[[#This Row],[Order Priority]]=Introduction!$B$45,1,0)</f>
        <v>0</v>
      </c>
      <c r="M1017" s="52">
        <f>IF(Table2[[#This Row],[Ship Mode]]=Introduction!$C$42,1,0)</f>
        <v>0</v>
      </c>
      <c r="N1017" s="51">
        <f>IF(Table2[[#This Row],[Ship Mode]]=Introduction!$C$44,1,0)</f>
        <v>1</v>
      </c>
      <c r="O1017" s="51">
        <f>IF(Table2[[#This Row],[Customer Segment]]=Introduction!$D$45,1,0)</f>
        <v>0</v>
      </c>
      <c r="P1017" s="51">
        <f>IF(Table2[[#This Row],[Customer Segment]]=Introduction!$D$42,1,0)</f>
        <v>0</v>
      </c>
      <c r="Q1017" s="51">
        <f>IF(Table2[[#This Row],[Customer Segment]]=Introduction!$D$44,1,0)</f>
        <v>0</v>
      </c>
      <c r="R1017" s="41">
        <v>3292.02</v>
      </c>
      <c r="S10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1275.1635804230659</v>
      </c>
    </row>
    <row r="1018" spans="1:19" customFormat="1" x14ac:dyDescent="0.2">
      <c r="A1018" s="1" t="s">
        <v>1</v>
      </c>
      <c r="B1018" s="1" t="s">
        <v>14</v>
      </c>
      <c r="C1018" s="1" t="s">
        <v>3</v>
      </c>
      <c r="D1018" s="47">
        <v>0</v>
      </c>
      <c r="E1018" s="47">
        <v>161.55000000000001</v>
      </c>
      <c r="F1018" s="47">
        <v>19.989999999999998</v>
      </c>
      <c r="G1018" s="47">
        <v>0.66</v>
      </c>
      <c r="H1018" s="47">
        <v>1167.1579999999999</v>
      </c>
      <c r="I1018" s="52">
        <f>IF(Table2[[#This Row],[Order Priority]]=Introduction!$B$42,1,0)</f>
        <v>1</v>
      </c>
      <c r="J1018" s="52">
        <f>IF(Table2[[#This Row],[Order Priority]]=Introduction!$B$43,1,0)</f>
        <v>0</v>
      </c>
      <c r="K1018" s="52">
        <f>IF(Table2[[#This Row],[Order Priority]]=Introduction!$B$44,1,0)</f>
        <v>0</v>
      </c>
      <c r="L1018" s="52">
        <f>IF(Table2[[#This Row],[Order Priority]]=Introduction!$B$45,1,0)</f>
        <v>0</v>
      </c>
      <c r="M1018" s="52">
        <f>IF(Table2[[#This Row],[Ship Mode]]=Introduction!$C$42,1,0)</f>
        <v>0</v>
      </c>
      <c r="N1018" s="51">
        <f>IF(Table2[[#This Row],[Ship Mode]]=Introduction!$C$44,1,0)</f>
        <v>1</v>
      </c>
      <c r="O1018" s="51">
        <f>IF(Table2[[#This Row],[Customer Segment]]=Introduction!$D$45,1,0)</f>
        <v>1</v>
      </c>
      <c r="P1018" s="51">
        <f>IF(Table2[[#This Row],[Customer Segment]]=Introduction!$D$42,1,0)</f>
        <v>0</v>
      </c>
      <c r="Q1018" s="51">
        <f>IF(Table2[[#This Row],[Customer Segment]]=Introduction!$D$44,1,0)</f>
        <v>0</v>
      </c>
      <c r="R1018" s="44">
        <v>3108.98</v>
      </c>
      <c r="S10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2720.4010449724296</v>
      </c>
    </row>
    <row r="1019" spans="1:19" customFormat="1" x14ac:dyDescent="0.2">
      <c r="A1019" s="1" t="s">
        <v>1</v>
      </c>
      <c r="B1019" s="1" t="s">
        <v>14</v>
      </c>
      <c r="C1019" s="1" t="s">
        <v>3</v>
      </c>
      <c r="D1019" s="49">
        <v>0</v>
      </c>
      <c r="E1019" s="49">
        <v>161.55000000000001</v>
      </c>
      <c r="F1019" s="49">
        <v>19.989999999999998</v>
      </c>
      <c r="G1019" s="49">
        <v>0.66</v>
      </c>
      <c r="H1019" s="49">
        <v>1014.92</v>
      </c>
      <c r="I1019" s="52">
        <f>IF(Table2[[#This Row],[Order Priority]]=Introduction!$B$42,1,0)</f>
        <v>1</v>
      </c>
      <c r="J1019" s="52">
        <f>IF(Table2[[#This Row],[Order Priority]]=Introduction!$B$43,1,0)</f>
        <v>0</v>
      </c>
      <c r="K1019" s="52">
        <f>IF(Table2[[#This Row],[Order Priority]]=Introduction!$B$44,1,0)</f>
        <v>0</v>
      </c>
      <c r="L1019" s="52">
        <f>IF(Table2[[#This Row],[Order Priority]]=Introduction!$B$45,1,0)</f>
        <v>0</v>
      </c>
      <c r="M1019" s="52">
        <f>IF(Table2[[#This Row],[Ship Mode]]=Introduction!$C$42,1,0)</f>
        <v>0</v>
      </c>
      <c r="N1019" s="51">
        <f>IF(Table2[[#This Row],[Ship Mode]]=Introduction!$C$44,1,0)</f>
        <v>1</v>
      </c>
      <c r="O1019" s="51">
        <f>IF(Table2[[#This Row],[Customer Segment]]=Introduction!$D$45,1,0)</f>
        <v>1</v>
      </c>
      <c r="P1019" s="51">
        <f>IF(Table2[[#This Row],[Customer Segment]]=Introduction!$D$42,1,0)</f>
        <v>0</v>
      </c>
      <c r="Q1019" s="51">
        <f>IF(Table2[[#This Row],[Customer Segment]]=Introduction!$D$44,1,0)</f>
        <v>0</v>
      </c>
      <c r="R1019" s="41">
        <v>12599.55</v>
      </c>
      <c r="S10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2564.5054170483836</v>
      </c>
    </row>
    <row r="1020" spans="1:19" customFormat="1" x14ac:dyDescent="0.2">
      <c r="A1020" s="1" t="s">
        <v>13</v>
      </c>
      <c r="B1020" s="1" t="s">
        <v>14</v>
      </c>
      <c r="C1020" s="1" t="s">
        <v>47</v>
      </c>
      <c r="D1020" s="47">
        <v>0.04</v>
      </c>
      <c r="E1020" s="47">
        <v>90.24</v>
      </c>
      <c r="F1020" s="47">
        <v>0.99</v>
      </c>
      <c r="G1020" s="47">
        <v>0.56000000000000005</v>
      </c>
      <c r="H1020" s="47">
        <v>246.2748</v>
      </c>
      <c r="I1020" s="52">
        <f>IF(Table2[[#This Row],[Order Priority]]=Introduction!$B$42,1,0)</f>
        <v>0</v>
      </c>
      <c r="J1020" s="52">
        <f>IF(Table2[[#This Row],[Order Priority]]=Introduction!$B$43,1,0)</f>
        <v>1</v>
      </c>
      <c r="K1020" s="52">
        <f>IF(Table2[[#This Row],[Order Priority]]=Introduction!$B$44,1,0)</f>
        <v>0</v>
      </c>
      <c r="L1020" s="52">
        <f>IF(Table2[[#This Row],[Order Priority]]=Introduction!$B$45,1,0)</f>
        <v>0</v>
      </c>
      <c r="M1020" s="52">
        <f>IF(Table2[[#This Row],[Ship Mode]]=Introduction!$C$42,1,0)</f>
        <v>0</v>
      </c>
      <c r="N1020" s="51">
        <f>IF(Table2[[#This Row],[Ship Mode]]=Introduction!$C$44,1,0)</f>
        <v>1</v>
      </c>
      <c r="O1020" s="51">
        <f>IF(Table2[[#This Row],[Customer Segment]]=Introduction!$D$45,1,0)</f>
        <v>0</v>
      </c>
      <c r="P1020" s="51">
        <f>IF(Table2[[#This Row],[Customer Segment]]=Introduction!$D$42,1,0)</f>
        <v>0</v>
      </c>
      <c r="Q1020" s="51">
        <f>IF(Table2[[#This Row],[Customer Segment]]=Introduction!$D$44,1,0)</f>
        <v>1</v>
      </c>
      <c r="R1020" s="44">
        <v>356.92</v>
      </c>
      <c r="S10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666.24273879397049</v>
      </c>
    </row>
    <row r="1021" spans="1:19" customFormat="1" x14ac:dyDescent="0.2">
      <c r="A1021" s="1" t="s">
        <v>13</v>
      </c>
      <c r="B1021" s="1" t="s">
        <v>63</v>
      </c>
      <c r="C1021" s="1" t="s">
        <v>47</v>
      </c>
      <c r="D1021" s="49">
        <v>0.09</v>
      </c>
      <c r="E1021" s="49">
        <v>47.9</v>
      </c>
      <c r="F1021" s="49">
        <v>5.86</v>
      </c>
      <c r="G1021" s="49">
        <v>0.37</v>
      </c>
      <c r="H1021" s="49">
        <v>93.950400000000002</v>
      </c>
      <c r="I1021" s="52">
        <f>IF(Table2[[#This Row],[Order Priority]]=Introduction!$B$42,1,0)</f>
        <v>0</v>
      </c>
      <c r="J1021" s="52">
        <f>IF(Table2[[#This Row],[Order Priority]]=Introduction!$B$43,1,0)</f>
        <v>1</v>
      </c>
      <c r="K1021" s="52">
        <f>IF(Table2[[#This Row],[Order Priority]]=Introduction!$B$44,1,0)</f>
        <v>0</v>
      </c>
      <c r="L1021" s="52">
        <f>IF(Table2[[#This Row],[Order Priority]]=Introduction!$B$45,1,0)</f>
        <v>0</v>
      </c>
      <c r="M1021" s="52">
        <f>IF(Table2[[#This Row],[Ship Mode]]=Introduction!$C$42,1,0)</f>
        <v>0</v>
      </c>
      <c r="N1021" s="51">
        <f>IF(Table2[[#This Row],[Ship Mode]]=Introduction!$C$44,1,0)</f>
        <v>0</v>
      </c>
      <c r="O1021" s="51">
        <f>IF(Table2[[#This Row],[Customer Segment]]=Introduction!$D$45,1,0)</f>
        <v>0</v>
      </c>
      <c r="P1021" s="51">
        <f>IF(Table2[[#This Row],[Customer Segment]]=Introduction!$D$42,1,0)</f>
        <v>0</v>
      </c>
      <c r="Q1021" s="51">
        <f>IF(Table2[[#This Row],[Customer Segment]]=Introduction!$D$44,1,0)</f>
        <v>1</v>
      </c>
      <c r="R1021" s="41">
        <v>136.16</v>
      </c>
      <c r="S10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239.02082535358113</v>
      </c>
    </row>
    <row r="1022" spans="1:19" customFormat="1" x14ac:dyDescent="0.2">
      <c r="A1022" s="1" t="s">
        <v>92</v>
      </c>
      <c r="B1022" s="1" t="s">
        <v>2</v>
      </c>
      <c r="C1022" s="1" t="s">
        <v>3</v>
      </c>
      <c r="D1022" s="47">
        <v>0.03</v>
      </c>
      <c r="E1022" s="47">
        <v>60.89</v>
      </c>
      <c r="F1022" s="47">
        <v>32.409999999999997</v>
      </c>
      <c r="G1022" s="47">
        <v>0.56000000000000005</v>
      </c>
      <c r="H1022" s="47">
        <v>36.353999999999999</v>
      </c>
      <c r="I1022" s="52">
        <f>IF(Table2[[#This Row],[Order Priority]]=Introduction!$B$42,1,0)</f>
        <v>0</v>
      </c>
      <c r="J1022" s="52">
        <f>IF(Table2[[#This Row],[Order Priority]]=Introduction!$B$43,1,0)</f>
        <v>0</v>
      </c>
      <c r="K1022" s="52">
        <f>IF(Table2[[#This Row],[Order Priority]]=Introduction!$B$44,1,0)</f>
        <v>0</v>
      </c>
      <c r="L1022" s="52">
        <f>IF(Table2[[#This Row],[Order Priority]]=Introduction!$B$45,1,0)</f>
        <v>1</v>
      </c>
      <c r="M1022" s="52">
        <f>IF(Table2[[#This Row],[Ship Mode]]=Introduction!$C$42,1,0)</f>
        <v>1</v>
      </c>
      <c r="N1022" s="51">
        <f>IF(Table2[[#This Row],[Ship Mode]]=Introduction!$C$44,1,0)</f>
        <v>0</v>
      </c>
      <c r="O1022" s="51">
        <f>IF(Table2[[#This Row],[Customer Segment]]=Introduction!$D$45,1,0)</f>
        <v>1</v>
      </c>
      <c r="P1022" s="51">
        <f>IF(Table2[[#This Row],[Customer Segment]]=Introduction!$D$42,1,0)</f>
        <v>0</v>
      </c>
      <c r="Q1022" s="51">
        <f>IF(Table2[[#This Row],[Customer Segment]]=Introduction!$D$44,1,0)</f>
        <v>0</v>
      </c>
      <c r="R1022" s="44">
        <v>450.49</v>
      </c>
      <c r="S10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1406.5646017070326</v>
      </c>
    </row>
    <row r="1023" spans="1:19" customFormat="1" x14ac:dyDescent="0.2">
      <c r="A1023" s="1" t="s">
        <v>92</v>
      </c>
      <c r="B1023" s="1" t="s">
        <v>63</v>
      </c>
      <c r="C1023" s="1" t="s">
        <v>70</v>
      </c>
      <c r="D1023" s="49">
        <v>0.1</v>
      </c>
      <c r="E1023" s="49">
        <v>37.94</v>
      </c>
      <c r="F1023" s="49">
        <v>5.08</v>
      </c>
      <c r="G1023" s="49">
        <v>0.38</v>
      </c>
      <c r="H1023" s="49">
        <v>95.054400000000001</v>
      </c>
      <c r="I1023" s="52">
        <f>IF(Table2[[#This Row],[Order Priority]]=Introduction!$B$42,1,0)</f>
        <v>0</v>
      </c>
      <c r="J1023" s="52">
        <f>IF(Table2[[#This Row],[Order Priority]]=Introduction!$B$43,1,0)</f>
        <v>0</v>
      </c>
      <c r="K1023" s="52">
        <f>IF(Table2[[#This Row],[Order Priority]]=Introduction!$B$44,1,0)</f>
        <v>0</v>
      </c>
      <c r="L1023" s="52">
        <f>IF(Table2[[#This Row],[Order Priority]]=Introduction!$B$45,1,0)</f>
        <v>1</v>
      </c>
      <c r="M1023" s="52">
        <f>IF(Table2[[#This Row],[Ship Mode]]=Introduction!$C$42,1,0)</f>
        <v>0</v>
      </c>
      <c r="N1023" s="51">
        <f>IF(Table2[[#This Row],[Ship Mode]]=Introduction!$C$44,1,0)</f>
        <v>0</v>
      </c>
      <c r="O1023" s="51">
        <f>IF(Table2[[#This Row],[Customer Segment]]=Introduction!$D$45,1,0)</f>
        <v>0</v>
      </c>
      <c r="P1023" s="51">
        <f>IF(Table2[[#This Row],[Customer Segment]]=Introduction!$D$42,1,0)</f>
        <v>0</v>
      </c>
      <c r="Q1023" s="51">
        <f>IF(Table2[[#This Row],[Customer Segment]]=Introduction!$D$44,1,0)</f>
        <v>0</v>
      </c>
      <c r="R1023" s="41">
        <v>137.76</v>
      </c>
      <c r="S10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173.9021439628805</v>
      </c>
    </row>
    <row r="1024" spans="1:19" customFormat="1" x14ac:dyDescent="0.2">
      <c r="A1024" s="1" t="s">
        <v>46</v>
      </c>
      <c r="B1024" s="1" t="s">
        <v>2</v>
      </c>
      <c r="C1024" s="1" t="s">
        <v>70</v>
      </c>
      <c r="D1024" s="47">
        <v>0.03</v>
      </c>
      <c r="E1024" s="47">
        <v>300.98</v>
      </c>
      <c r="F1024" s="47">
        <v>54.92</v>
      </c>
      <c r="G1024" s="47">
        <v>0.55000000000000004</v>
      </c>
      <c r="H1024" s="47">
        <v>1272.5808</v>
      </c>
      <c r="I1024" s="52">
        <f>IF(Table2[[#This Row],[Order Priority]]=Introduction!$B$42,1,0)</f>
        <v>0</v>
      </c>
      <c r="J1024" s="52">
        <f>IF(Table2[[#This Row],[Order Priority]]=Introduction!$B$43,1,0)</f>
        <v>0</v>
      </c>
      <c r="K1024" s="52">
        <f>IF(Table2[[#This Row],[Order Priority]]=Introduction!$B$44,1,0)</f>
        <v>0</v>
      </c>
      <c r="L1024" s="52">
        <f>IF(Table2[[#This Row],[Order Priority]]=Introduction!$B$45,1,0)</f>
        <v>0</v>
      </c>
      <c r="M1024" s="52">
        <f>IF(Table2[[#This Row],[Ship Mode]]=Introduction!$C$42,1,0)</f>
        <v>1</v>
      </c>
      <c r="N1024" s="51">
        <f>IF(Table2[[#This Row],[Ship Mode]]=Introduction!$C$44,1,0)</f>
        <v>0</v>
      </c>
      <c r="O1024" s="51">
        <f>IF(Table2[[#This Row],[Customer Segment]]=Introduction!$D$45,1,0)</f>
        <v>0</v>
      </c>
      <c r="P1024" s="51">
        <f>IF(Table2[[#This Row],[Customer Segment]]=Introduction!$D$42,1,0)</f>
        <v>0</v>
      </c>
      <c r="Q1024" s="51">
        <f>IF(Table2[[#This Row],[Customer Segment]]=Introduction!$D$44,1,0)</f>
        <v>0</v>
      </c>
      <c r="R1024" s="44">
        <v>3527.82</v>
      </c>
      <c r="S10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4235.8892817550068</v>
      </c>
    </row>
    <row r="1025" spans="1:19" customFormat="1" x14ac:dyDescent="0.2">
      <c r="A1025" s="1" t="s">
        <v>46</v>
      </c>
      <c r="B1025" s="1" t="s">
        <v>2</v>
      </c>
      <c r="C1025" s="1" t="s">
        <v>70</v>
      </c>
      <c r="D1025" s="49">
        <v>0.02</v>
      </c>
      <c r="E1025" s="49">
        <v>2550.14</v>
      </c>
      <c r="F1025" s="49">
        <v>29.7</v>
      </c>
      <c r="G1025" s="49">
        <v>0.56999999999999995</v>
      </c>
      <c r="H1025" s="49">
        <v>-5390.7388920000003</v>
      </c>
      <c r="I1025" s="52">
        <f>IF(Table2[[#This Row],[Order Priority]]=Introduction!$B$42,1,0)</f>
        <v>0</v>
      </c>
      <c r="J1025" s="52">
        <f>IF(Table2[[#This Row],[Order Priority]]=Introduction!$B$43,1,0)</f>
        <v>0</v>
      </c>
      <c r="K1025" s="52">
        <f>IF(Table2[[#This Row],[Order Priority]]=Introduction!$B$44,1,0)</f>
        <v>0</v>
      </c>
      <c r="L1025" s="52">
        <f>IF(Table2[[#This Row],[Order Priority]]=Introduction!$B$45,1,0)</f>
        <v>0</v>
      </c>
      <c r="M1025" s="52">
        <f>IF(Table2[[#This Row],[Ship Mode]]=Introduction!$C$42,1,0)</f>
        <v>1</v>
      </c>
      <c r="N1025" s="51">
        <f>IF(Table2[[#This Row],[Ship Mode]]=Introduction!$C$44,1,0)</f>
        <v>0</v>
      </c>
      <c r="O1025" s="51">
        <f>IF(Table2[[#This Row],[Customer Segment]]=Introduction!$D$45,1,0)</f>
        <v>0</v>
      </c>
      <c r="P1025" s="51">
        <f>IF(Table2[[#This Row],[Customer Segment]]=Introduction!$D$42,1,0)</f>
        <v>0</v>
      </c>
      <c r="Q1025" s="51">
        <f>IF(Table2[[#This Row],[Customer Segment]]=Introduction!$D$44,1,0)</f>
        <v>0</v>
      </c>
      <c r="R1025" s="41">
        <v>4698.21</v>
      </c>
      <c r="S10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3785.6595341844577</v>
      </c>
    </row>
    <row r="1026" spans="1:19" customFormat="1" x14ac:dyDescent="0.2">
      <c r="A1026" s="1" t="s">
        <v>46</v>
      </c>
      <c r="B1026" s="1" t="s">
        <v>14</v>
      </c>
      <c r="C1026" s="1" t="s">
        <v>70</v>
      </c>
      <c r="D1026" s="47">
        <v>0.03</v>
      </c>
      <c r="E1026" s="47">
        <v>19.989999999999998</v>
      </c>
      <c r="F1026" s="47">
        <v>11.17</v>
      </c>
      <c r="G1026" s="47">
        <v>0.6</v>
      </c>
      <c r="H1026" s="47">
        <v>-20.8764</v>
      </c>
      <c r="I1026" s="52">
        <f>IF(Table2[[#This Row],[Order Priority]]=Introduction!$B$42,1,0)</f>
        <v>0</v>
      </c>
      <c r="J1026" s="52">
        <f>IF(Table2[[#This Row],[Order Priority]]=Introduction!$B$43,1,0)</f>
        <v>0</v>
      </c>
      <c r="K1026" s="52">
        <f>IF(Table2[[#This Row],[Order Priority]]=Introduction!$B$44,1,0)</f>
        <v>0</v>
      </c>
      <c r="L1026" s="52">
        <f>IF(Table2[[#This Row],[Order Priority]]=Introduction!$B$45,1,0)</f>
        <v>0</v>
      </c>
      <c r="M1026" s="52">
        <f>IF(Table2[[#This Row],[Ship Mode]]=Introduction!$C$42,1,0)</f>
        <v>0</v>
      </c>
      <c r="N1026" s="51">
        <f>IF(Table2[[#This Row],[Ship Mode]]=Introduction!$C$44,1,0)</f>
        <v>1</v>
      </c>
      <c r="O1026" s="51">
        <f>IF(Table2[[#This Row],[Customer Segment]]=Introduction!$D$45,1,0)</f>
        <v>0</v>
      </c>
      <c r="P1026" s="51">
        <f>IF(Table2[[#This Row],[Customer Segment]]=Introduction!$D$42,1,0)</f>
        <v>0</v>
      </c>
      <c r="Q1026" s="51">
        <f>IF(Table2[[#This Row],[Customer Segment]]=Introduction!$D$44,1,0)</f>
        <v>0</v>
      </c>
      <c r="R1026" s="44">
        <v>251.61</v>
      </c>
      <c r="S10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666.87028511244625</v>
      </c>
    </row>
    <row r="1027" spans="1:19" customFormat="1" x14ac:dyDescent="0.2">
      <c r="A1027" s="1" t="s">
        <v>1</v>
      </c>
      <c r="B1027" s="1" t="s">
        <v>14</v>
      </c>
      <c r="C1027" s="1" t="s">
        <v>47</v>
      </c>
      <c r="D1027" s="49">
        <v>0.06</v>
      </c>
      <c r="E1027" s="49">
        <v>6.48</v>
      </c>
      <c r="F1027" s="49">
        <v>7.49</v>
      </c>
      <c r="G1027" s="49">
        <v>0.37</v>
      </c>
      <c r="H1027" s="49">
        <v>-191.49</v>
      </c>
      <c r="I1027" s="52">
        <f>IF(Table2[[#This Row],[Order Priority]]=Introduction!$B$42,1,0)</f>
        <v>1</v>
      </c>
      <c r="J1027" s="52">
        <f>IF(Table2[[#This Row],[Order Priority]]=Introduction!$B$43,1,0)</f>
        <v>0</v>
      </c>
      <c r="K1027" s="52">
        <f>IF(Table2[[#This Row],[Order Priority]]=Introduction!$B$44,1,0)</f>
        <v>0</v>
      </c>
      <c r="L1027" s="52">
        <f>IF(Table2[[#This Row],[Order Priority]]=Introduction!$B$45,1,0)</f>
        <v>0</v>
      </c>
      <c r="M1027" s="52">
        <f>IF(Table2[[#This Row],[Ship Mode]]=Introduction!$C$42,1,0)</f>
        <v>0</v>
      </c>
      <c r="N1027" s="51">
        <f>IF(Table2[[#This Row],[Ship Mode]]=Introduction!$C$44,1,0)</f>
        <v>1</v>
      </c>
      <c r="O1027" s="51">
        <f>IF(Table2[[#This Row],[Customer Segment]]=Introduction!$D$45,1,0)</f>
        <v>0</v>
      </c>
      <c r="P1027" s="51">
        <f>IF(Table2[[#This Row],[Customer Segment]]=Introduction!$D$42,1,0)</f>
        <v>0</v>
      </c>
      <c r="Q1027" s="51">
        <f>IF(Table2[[#This Row],[Customer Segment]]=Introduction!$D$44,1,0)</f>
        <v>1</v>
      </c>
      <c r="R1027" s="41">
        <v>74.930000000000007</v>
      </c>
      <c r="S10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256.53924976266626</v>
      </c>
    </row>
    <row r="1028" spans="1:19" customFormat="1" x14ac:dyDescent="0.2">
      <c r="A1028" s="1" t="s">
        <v>13</v>
      </c>
      <c r="B1028" s="1" t="s">
        <v>14</v>
      </c>
      <c r="C1028" s="1" t="s">
        <v>70</v>
      </c>
      <c r="D1028" s="47">
        <v>0.01</v>
      </c>
      <c r="E1028" s="47">
        <v>59.76</v>
      </c>
      <c r="F1028" s="47">
        <v>9.7100000000000009</v>
      </c>
      <c r="G1028" s="47">
        <v>0.56999999999999995</v>
      </c>
      <c r="H1028" s="47">
        <v>354.3288</v>
      </c>
      <c r="I1028" s="52">
        <f>IF(Table2[[#This Row],[Order Priority]]=Introduction!$B$42,1,0)</f>
        <v>0</v>
      </c>
      <c r="J1028" s="52">
        <f>IF(Table2[[#This Row],[Order Priority]]=Introduction!$B$43,1,0)</f>
        <v>1</v>
      </c>
      <c r="K1028" s="52">
        <f>IF(Table2[[#This Row],[Order Priority]]=Introduction!$B$44,1,0)</f>
        <v>0</v>
      </c>
      <c r="L1028" s="52">
        <f>IF(Table2[[#This Row],[Order Priority]]=Introduction!$B$45,1,0)</f>
        <v>0</v>
      </c>
      <c r="M1028" s="52">
        <f>IF(Table2[[#This Row],[Ship Mode]]=Introduction!$C$42,1,0)</f>
        <v>0</v>
      </c>
      <c r="N1028" s="51">
        <f>IF(Table2[[#This Row],[Ship Mode]]=Introduction!$C$44,1,0)</f>
        <v>1</v>
      </c>
      <c r="O1028" s="51">
        <f>IF(Table2[[#This Row],[Customer Segment]]=Introduction!$D$45,1,0)</f>
        <v>0</v>
      </c>
      <c r="P1028" s="51">
        <f>IF(Table2[[#This Row],[Customer Segment]]=Introduction!$D$42,1,0)</f>
        <v>0</v>
      </c>
      <c r="Q1028" s="51">
        <f>IF(Table2[[#This Row],[Customer Segment]]=Introduction!$D$44,1,0)</f>
        <v>0</v>
      </c>
      <c r="R1028" s="44">
        <v>513.52</v>
      </c>
      <c r="S10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920.10659987519352</v>
      </c>
    </row>
    <row r="1029" spans="1:19" customFormat="1" x14ac:dyDescent="0.2">
      <c r="A1029" s="1" t="s">
        <v>13</v>
      </c>
      <c r="B1029" s="1" t="s">
        <v>14</v>
      </c>
      <c r="C1029" s="1" t="s">
        <v>3</v>
      </c>
      <c r="D1029" s="49">
        <v>0</v>
      </c>
      <c r="E1029" s="49">
        <v>7.38</v>
      </c>
      <c r="F1029" s="49">
        <v>11.51</v>
      </c>
      <c r="G1029" s="49">
        <v>0.36</v>
      </c>
      <c r="H1029" s="49">
        <v>-66.171000000000006</v>
      </c>
      <c r="I1029" s="52">
        <f>IF(Table2[[#This Row],[Order Priority]]=Introduction!$B$42,1,0)</f>
        <v>0</v>
      </c>
      <c r="J1029" s="52">
        <f>IF(Table2[[#This Row],[Order Priority]]=Introduction!$B$43,1,0)</f>
        <v>1</v>
      </c>
      <c r="K1029" s="52">
        <f>IF(Table2[[#This Row],[Order Priority]]=Introduction!$B$44,1,0)</f>
        <v>0</v>
      </c>
      <c r="L1029" s="52">
        <f>IF(Table2[[#This Row],[Order Priority]]=Introduction!$B$45,1,0)</f>
        <v>0</v>
      </c>
      <c r="M1029" s="52">
        <f>IF(Table2[[#This Row],[Ship Mode]]=Introduction!$C$42,1,0)</f>
        <v>0</v>
      </c>
      <c r="N1029" s="51">
        <f>IF(Table2[[#This Row],[Ship Mode]]=Introduction!$C$44,1,0)</f>
        <v>1</v>
      </c>
      <c r="O1029" s="51">
        <f>IF(Table2[[#This Row],[Customer Segment]]=Introduction!$D$45,1,0)</f>
        <v>1</v>
      </c>
      <c r="P1029" s="51">
        <f>IF(Table2[[#This Row],[Customer Segment]]=Introduction!$D$42,1,0)</f>
        <v>0</v>
      </c>
      <c r="Q1029" s="51">
        <f>IF(Table2[[#This Row],[Customer Segment]]=Introduction!$D$44,1,0)</f>
        <v>0</v>
      </c>
      <c r="R1029" s="41">
        <v>17.64</v>
      </c>
      <c r="S10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198.16225317374492</v>
      </c>
    </row>
    <row r="1030" spans="1:19" customFormat="1" x14ac:dyDescent="0.2">
      <c r="A1030" s="1" t="s">
        <v>23</v>
      </c>
      <c r="B1030" s="1" t="s">
        <v>14</v>
      </c>
      <c r="C1030" s="1" t="s">
        <v>15</v>
      </c>
      <c r="D1030" s="47">
        <v>0.04</v>
      </c>
      <c r="E1030" s="47">
        <v>8.33</v>
      </c>
      <c r="F1030" s="47">
        <v>1.99</v>
      </c>
      <c r="G1030" s="47">
        <v>0.52</v>
      </c>
      <c r="H1030" s="47">
        <v>9.9268000000000001</v>
      </c>
      <c r="I1030" s="52">
        <f>IF(Table2[[#This Row],[Order Priority]]=Introduction!$B$42,1,0)</f>
        <v>0</v>
      </c>
      <c r="J1030" s="52">
        <f>IF(Table2[[#This Row],[Order Priority]]=Introduction!$B$43,1,0)</f>
        <v>0</v>
      </c>
      <c r="K1030" s="52">
        <f>IF(Table2[[#This Row],[Order Priority]]=Introduction!$B$44,1,0)</f>
        <v>1</v>
      </c>
      <c r="L1030" s="52">
        <f>IF(Table2[[#This Row],[Order Priority]]=Introduction!$B$45,1,0)</f>
        <v>0</v>
      </c>
      <c r="M1030" s="52">
        <f>IF(Table2[[#This Row],[Ship Mode]]=Introduction!$C$42,1,0)</f>
        <v>0</v>
      </c>
      <c r="N1030" s="51">
        <f>IF(Table2[[#This Row],[Ship Mode]]=Introduction!$C$44,1,0)</f>
        <v>1</v>
      </c>
      <c r="O1030" s="51">
        <f>IF(Table2[[#This Row],[Customer Segment]]=Introduction!$D$45,1,0)</f>
        <v>0</v>
      </c>
      <c r="P1030" s="51">
        <f>IF(Table2[[#This Row],[Customer Segment]]=Introduction!$D$42,1,0)</f>
        <v>1</v>
      </c>
      <c r="Q1030" s="51">
        <f>IF(Table2[[#This Row],[Customer Segment]]=Introduction!$D$44,1,0)</f>
        <v>0</v>
      </c>
      <c r="R1030" s="44">
        <v>89.76</v>
      </c>
      <c r="S10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184.85181258168808</v>
      </c>
    </row>
    <row r="1031" spans="1:19" customFormat="1" x14ac:dyDescent="0.2">
      <c r="A1031" s="1" t="s">
        <v>23</v>
      </c>
      <c r="B1031" s="1" t="s">
        <v>14</v>
      </c>
      <c r="C1031" s="1" t="s">
        <v>70</v>
      </c>
      <c r="D1031" s="49">
        <v>0.1</v>
      </c>
      <c r="E1031" s="49">
        <v>2.2200000000000002</v>
      </c>
      <c r="F1031" s="49">
        <v>5</v>
      </c>
      <c r="G1031" s="49">
        <v>0.55000000000000004</v>
      </c>
      <c r="H1031" s="49">
        <v>-21.319199999999999</v>
      </c>
      <c r="I1031" s="52">
        <f>IF(Table2[[#This Row],[Order Priority]]=Introduction!$B$42,1,0)</f>
        <v>0</v>
      </c>
      <c r="J1031" s="52">
        <f>IF(Table2[[#This Row],[Order Priority]]=Introduction!$B$43,1,0)</f>
        <v>0</v>
      </c>
      <c r="K1031" s="52">
        <f>IF(Table2[[#This Row],[Order Priority]]=Introduction!$B$44,1,0)</f>
        <v>1</v>
      </c>
      <c r="L1031" s="52">
        <f>IF(Table2[[#This Row],[Order Priority]]=Introduction!$B$45,1,0)</f>
        <v>0</v>
      </c>
      <c r="M1031" s="52">
        <f>IF(Table2[[#This Row],[Ship Mode]]=Introduction!$C$42,1,0)</f>
        <v>0</v>
      </c>
      <c r="N1031" s="51">
        <f>IF(Table2[[#This Row],[Ship Mode]]=Introduction!$C$44,1,0)</f>
        <v>1</v>
      </c>
      <c r="O1031" s="51">
        <f>IF(Table2[[#This Row],[Customer Segment]]=Introduction!$D$45,1,0)</f>
        <v>0</v>
      </c>
      <c r="P1031" s="51">
        <f>IF(Table2[[#This Row],[Customer Segment]]=Introduction!$D$42,1,0)</f>
        <v>0</v>
      </c>
      <c r="Q1031" s="51">
        <f>IF(Table2[[#This Row],[Customer Segment]]=Introduction!$D$44,1,0)</f>
        <v>0</v>
      </c>
      <c r="R1031" s="41">
        <v>8.8000000000000007</v>
      </c>
      <c r="S10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231.12675270865216</v>
      </c>
    </row>
    <row r="1032" spans="1:19" customFormat="1" x14ac:dyDescent="0.2">
      <c r="A1032" s="1" t="s">
        <v>23</v>
      </c>
      <c r="B1032" s="1" t="s">
        <v>63</v>
      </c>
      <c r="C1032" s="1" t="s">
        <v>47</v>
      </c>
      <c r="D1032" s="47">
        <v>0.1</v>
      </c>
      <c r="E1032" s="47">
        <v>10.44</v>
      </c>
      <c r="F1032" s="47">
        <v>5.75</v>
      </c>
      <c r="G1032" s="47">
        <v>0.39</v>
      </c>
      <c r="H1032" s="47">
        <v>125.724</v>
      </c>
      <c r="I1032" s="52">
        <f>IF(Table2[[#This Row],[Order Priority]]=Introduction!$B$42,1,0)</f>
        <v>0</v>
      </c>
      <c r="J1032" s="52">
        <f>IF(Table2[[#This Row],[Order Priority]]=Introduction!$B$43,1,0)</f>
        <v>0</v>
      </c>
      <c r="K1032" s="52">
        <f>IF(Table2[[#This Row],[Order Priority]]=Introduction!$B$44,1,0)</f>
        <v>1</v>
      </c>
      <c r="L1032" s="52">
        <f>IF(Table2[[#This Row],[Order Priority]]=Introduction!$B$45,1,0)</f>
        <v>0</v>
      </c>
      <c r="M1032" s="52">
        <f>IF(Table2[[#This Row],[Ship Mode]]=Introduction!$C$42,1,0)</f>
        <v>0</v>
      </c>
      <c r="N1032" s="51">
        <f>IF(Table2[[#This Row],[Ship Mode]]=Introduction!$C$44,1,0)</f>
        <v>0</v>
      </c>
      <c r="O1032" s="51">
        <f>IF(Table2[[#This Row],[Customer Segment]]=Introduction!$D$45,1,0)</f>
        <v>0</v>
      </c>
      <c r="P1032" s="51">
        <f>IF(Table2[[#This Row],[Customer Segment]]=Introduction!$D$42,1,0)</f>
        <v>0</v>
      </c>
      <c r="Q1032" s="51">
        <f>IF(Table2[[#This Row],[Customer Segment]]=Introduction!$D$44,1,0)</f>
        <v>1</v>
      </c>
      <c r="R1032" s="44">
        <v>168.04</v>
      </c>
      <c r="S10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243.42079702234594</v>
      </c>
    </row>
    <row r="1033" spans="1:19" customFormat="1" x14ac:dyDescent="0.2">
      <c r="A1033" s="1" t="s">
        <v>23</v>
      </c>
      <c r="B1033" s="1" t="s">
        <v>14</v>
      </c>
      <c r="C1033" s="1" t="s">
        <v>3</v>
      </c>
      <c r="D1033" s="49">
        <v>0</v>
      </c>
      <c r="E1033" s="49">
        <v>35.99</v>
      </c>
      <c r="F1033" s="49">
        <v>0.99</v>
      </c>
      <c r="G1033" s="49">
        <v>0.35</v>
      </c>
      <c r="H1033" s="49">
        <v>840.05100000000004</v>
      </c>
      <c r="I1033" s="52">
        <f>IF(Table2[[#This Row],[Order Priority]]=Introduction!$B$42,1,0)</f>
        <v>0</v>
      </c>
      <c r="J1033" s="52">
        <f>IF(Table2[[#This Row],[Order Priority]]=Introduction!$B$43,1,0)</f>
        <v>0</v>
      </c>
      <c r="K1033" s="52">
        <f>IF(Table2[[#This Row],[Order Priority]]=Introduction!$B$44,1,0)</f>
        <v>1</v>
      </c>
      <c r="L1033" s="52">
        <f>IF(Table2[[#This Row],[Order Priority]]=Introduction!$B$45,1,0)</f>
        <v>0</v>
      </c>
      <c r="M1033" s="52">
        <f>IF(Table2[[#This Row],[Ship Mode]]=Introduction!$C$42,1,0)</f>
        <v>0</v>
      </c>
      <c r="N1033" s="51">
        <f>IF(Table2[[#This Row],[Ship Mode]]=Introduction!$C$44,1,0)</f>
        <v>1</v>
      </c>
      <c r="O1033" s="51">
        <f>IF(Table2[[#This Row],[Customer Segment]]=Introduction!$D$45,1,0)</f>
        <v>1</v>
      </c>
      <c r="P1033" s="51">
        <f>IF(Table2[[#This Row],[Customer Segment]]=Introduction!$D$42,1,0)</f>
        <v>0</v>
      </c>
      <c r="Q1033" s="51">
        <f>IF(Table2[[#This Row],[Customer Segment]]=Introduction!$D$44,1,0)</f>
        <v>0</v>
      </c>
      <c r="R1033" s="41">
        <v>1477.57</v>
      </c>
      <c r="S10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998.97608202250319</v>
      </c>
    </row>
    <row r="1034" spans="1:19" customFormat="1" x14ac:dyDescent="0.2">
      <c r="A1034" s="1" t="s">
        <v>23</v>
      </c>
      <c r="B1034" s="1" t="s">
        <v>14</v>
      </c>
      <c r="C1034" s="1" t="s">
        <v>3</v>
      </c>
      <c r="D1034" s="47">
        <v>0</v>
      </c>
      <c r="E1034" s="47">
        <v>35.99</v>
      </c>
      <c r="F1034" s="47">
        <v>0.99</v>
      </c>
      <c r="G1034" s="47">
        <v>0.35</v>
      </c>
      <c r="H1034" s="47">
        <v>265.96050000000002</v>
      </c>
      <c r="I1034" s="52">
        <f>IF(Table2[[#This Row],[Order Priority]]=Introduction!$B$42,1,0)</f>
        <v>0</v>
      </c>
      <c r="J1034" s="52">
        <f>IF(Table2[[#This Row],[Order Priority]]=Introduction!$B$43,1,0)</f>
        <v>0</v>
      </c>
      <c r="K1034" s="52">
        <f>IF(Table2[[#This Row],[Order Priority]]=Introduction!$B$44,1,0)</f>
        <v>1</v>
      </c>
      <c r="L1034" s="52">
        <f>IF(Table2[[#This Row],[Order Priority]]=Introduction!$B$45,1,0)</f>
        <v>0</v>
      </c>
      <c r="M1034" s="52">
        <f>IF(Table2[[#This Row],[Ship Mode]]=Introduction!$C$42,1,0)</f>
        <v>0</v>
      </c>
      <c r="N1034" s="51">
        <f>IF(Table2[[#This Row],[Ship Mode]]=Introduction!$C$44,1,0)</f>
        <v>1</v>
      </c>
      <c r="O1034" s="51">
        <f>IF(Table2[[#This Row],[Customer Segment]]=Introduction!$D$45,1,0)</f>
        <v>1</v>
      </c>
      <c r="P1034" s="51">
        <f>IF(Table2[[#This Row],[Customer Segment]]=Introduction!$D$42,1,0)</f>
        <v>0</v>
      </c>
      <c r="Q1034" s="51">
        <f>IF(Table2[[#This Row],[Customer Segment]]=Introduction!$D$44,1,0)</f>
        <v>0</v>
      </c>
      <c r="R1034" s="44">
        <v>385.45</v>
      </c>
      <c r="S10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411.09264304715049</v>
      </c>
    </row>
    <row r="1035" spans="1:19" customFormat="1" x14ac:dyDescent="0.2">
      <c r="A1035" s="1" t="s">
        <v>92</v>
      </c>
      <c r="B1035" s="1" t="s">
        <v>14</v>
      </c>
      <c r="C1035" s="1" t="s">
        <v>47</v>
      </c>
      <c r="D1035" s="49">
        <v>0.01</v>
      </c>
      <c r="E1035" s="49">
        <v>4.91</v>
      </c>
      <c r="F1035" s="49">
        <v>0.5</v>
      </c>
      <c r="G1035" s="49">
        <v>0.36</v>
      </c>
      <c r="H1035" s="49">
        <v>40.247700000000002</v>
      </c>
      <c r="I1035" s="52">
        <f>IF(Table2[[#This Row],[Order Priority]]=Introduction!$B$42,1,0)</f>
        <v>0</v>
      </c>
      <c r="J1035" s="52">
        <f>IF(Table2[[#This Row],[Order Priority]]=Introduction!$B$43,1,0)</f>
        <v>0</v>
      </c>
      <c r="K1035" s="52">
        <f>IF(Table2[[#This Row],[Order Priority]]=Introduction!$B$44,1,0)</f>
        <v>0</v>
      </c>
      <c r="L1035" s="52">
        <f>IF(Table2[[#This Row],[Order Priority]]=Introduction!$B$45,1,0)</f>
        <v>1</v>
      </c>
      <c r="M1035" s="52">
        <f>IF(Table2[[#This Row],[Ship Mode]]=Introduction!$C$42,1,0)</f>
        <v>0</v>
      </c>
      <c r="N1035" s="51">
        <f>IF(Table2[[#This Row],[Ship Mode]]=Introduction!$C$44,1,0)</f>
        <v>1</v>
      </c>
      <c r="O1035" s="51">
        <f>IF(Table2[[#This Row],[Customer Segment]]=Introduction!$D$45,1,0)</f>
        <v>0</v>
      </c>
      <c r="P1035" s="51">
        <f>IF(Table2[[#This Row],[Customer Segment]]=Introduction!$D$42,1,0)</f>
        <v>0</v>
      </c>
      <c r="Q1035" s="51">
        <f>IF(Table2[[#This Row],[Customer Segment]]=Introduction!$D$44,1,0)</f>
        <v>1</v>
      </c>
      <c r="R1035" s="41">
        <v>58.33</v>
      </c>
      <c r="S10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43.208510155226492</v>
      </c>
    </row>
    <row r="1036" spans="1:19" customFormat="1" x14ac:dyDescent="0.2">
      <c r="A1036" s="1" t="s">
        <v>92</v>
      </c>
      <c r="B1036" s="1" t="s">
        <v>63</v>
      </c>
      <c r="C1036" s="1" t="s">
        <v>47</v>
      </c>
      <c r="D1036" s="47">
        <v>0.09</v>
      </c>
      <c r="E1036" s="47">
        <v>4</v>
      </c>
      <c r="F1036" s="47">
        <v>1.3</v>
      </c>
      <c r="G1036" s="47">
        <v>0.37</v>
      </c>
      <c r="H1036" s="47">
        <v>14.0898</v>
      </c>
      <c r="I1036" s="52">
        <f>IF(Table2[[#This Row],[Order Priority]]=Introduction!$B$42,1,0)</f>
        <v>0</v>
      </c>
      <c r="J1036" s="52">
        <f>IF(Table2[[#This Row],[Order Priority]]=Introduction!$B$43,1,0)</f>
        <v>0</v>
      </c>
      <c r="K1036" s="52">
        <f>IF(Table2[[#This Row],[Order Priority]]=Introduction!$B$44,1,0)</f>
        <v>0</v>
      </c>
      <c r="L1036" s="52">
        <f>IF(Table2[[#This Row],[Order Priority]]=Introduction!$B$45,1,0)</f>
        <v>1</v>
      </c>
      <c r="M1036" s="52">
        <f>IF(Table2[[#This Row],[Ship Mode]]=Introduction!$C$42,1,0)</f>
        <v>0</v>
      </c>
      <c r="N1036" s="51">
        <f>IF(Table2[[#This Row],[Ship Mode]]=Introduction!$C$44,1,0)</f>
        <v>0</v>
      </c>
      <c r="O1036" s="51">
        <f>IF(Table2[[#This Row],[Customer Segment]]=Introduction!$D$45,1,0)</f>
        <v>0</v>
      </c>
      <c r="P1036" s="51">
        <f>IF(Table2[[#This Row],[Customer Segment]]=Introduction!$D$42,1,0)</f>
        <v>0</v>
      </c>
      <c r="Q1036" s="51">
        <f>IF(Table2[[#This Row],[Customer Segment]]=Introduction!$D$44,1,0)</f>
        <v>1</v>
      </c>
      <c r="R1036" s="44">
        <v>20.420000000000002</v>
      </c>
      <c r="S10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-91.088725790554832</v>
      </c>
    </row>
    <row r="1037" spans="1:19" customFormat="1" x14ac:dyDescent="0.2">
      <c r="A1037" s="1" t="s">
        <v>92</v>
      </c>
      <c r="B1037" s="1" t="s">
        <v>14</v>
      </c>
      <c r="C1037" s="1" t="s">
        <v>47</v>
      </c>
      <c r="D1037" s="49">
        <v>0.01</v>
      </c>
      <c r="E1037" s="49">
        <v>4.91</v>
      </c>
      <c r="F1037" s="49">
        <v>0.5</v>
      </c>
      <c r="G1037" s="49">
        <v>0.36</v>
      </c>
      <c r="H1037" s="49">
        <v>112.06</v>
      </c>
      <c r="I1037" s="52">
        <f>IF(Table2[[#This Row],[Order Priority]]=Introduction!$B$42,1,0)</f>
        <v>0</v>
      </c>
      <c r="J1037" s="52">
        <f>IF(Table2[[#This Row],[Order Priority]]=Introduction!$B$43,1,0)</f>
        <v>0</v>
      </c>
      <c r="K1037" s="52">
        <f>IF(Table2[[#This Row],[Order Priority]]=Introduction!$B$44,1,0)</f>
        <v>0</v>
      </c>
      <c r="L1037" s="52">
        <f>IF(Table2[[#This Row],[Order Priority]]=Introduction!$B$45,1,0)</f>
        <v>1</v>
      </c>
      <c r="M1037" s="52">
        <f>IF(Table2[[#This Row],[Ship Mode]]=Introduction!$C$42,1,0)</f>
        <v>0</v>
      </c>
      <c r="N1037" s="51">
        <f>IF(Table2[[#This Row],[Ship Mode]]=Introduction!$C$44,1,0)</f>
        <v>1</v>
      </c>
      <c r="O1037" s="51">
        <f>IF(Table2[[#This Row],[Customer Segment]]=Introduction!$D$45,1,0)</f>
        <v>0</v>
      </c>
      <c r="P1037" s="51">
        <f>IF(Table2[[#This Row],[Customer Segment]]=Introduction!$D$42,1,0)</f>
        <v>0</v>
      </c>
      <c r="Q1037" s="51">
        <f>IF(Table2[[#This Row],[Customer Segment]]=Introduction!$D$44,1,0)</f>
        <v>1</v>
      </c>
      <c r="R1037" s="41">
        <v>228.46</v>
      </c>
      <c r="S10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116.74615253866551</v>
      </c>
    </row>
    <row r="1038" spans="1:19" customFormat="1" x14ac:dyDescent="0.2">
      <c r="A1038" s="1" t="s">
        <v>92</v>
      </c>
      <c r="B1038" s="1" t="s">
        <v>63</v>
      </c>
      <c r="C1038" s="1" t="s">
        <v>47</v>
      </c>
      <c r="D1038" s="47">
        <v>0.09</v>
      </c>
      <c r="E1038" s="47">
        <v>4</v>
      </c>
      <c r="F1038" s="47">
        <v>1.3</v>
      </c>
      <c r="G1038" s="47">
        <v>0.37</v>
      </c>
      <c r="H1038" s="47">
        <v>16.79</v>
      </c>
      <c r="I1038" s="52">
        <f>IF(Table2[[#This Row],[Order Priority]]=Introduction!$B$42,1,0)</f>
        <v>0</v>
      </c>
      <c r="J1038" s="52">
        <f>IF(Table2[[#This Row],[Order Priority]]=Introduction!$B$43,1,0)</f>
        <v>0</v>
      </c>
      <c r="K1038" s="52">
        <f>IF(Table2[[#This Row],[Order Priority]]=Introduction!$B$44,1,0)</f>
        <v>0</v>
      </c>
      <c r="L1038" s="52">
        <f>IF(Table2[[#This Row],[Order Priority]]=Introduction!$B$45,1,0)</f>
        <v>1</v>
      </c>
      <c r="M1038" s="52">
        <f>IF(Table2[[#This Row],[Ship Mode]]=Introduction!$C$42,1,0)</f>
        <v>0</v>
      </c>
      <c r="N1038" s="51">
        <f>IF(Table2[[#This Row],[Ship Mode]]=Introduction!$C$44,1,0)</f>
        <v>0</v>
      </c>
      <c r="O1038" s="51">
        <f>IF(Table2[[#This Row],[Customer Segment]]=Introduction!$D$45,1,0)</f>
        <v>0</v>
      </c>
      <c r="P1038" s="51">
        <f>IF(Table2[[#This Row],[Customer Segment]]=Introduction!$D$42,1,0)</f>
        <v>0</v>
      </c>
      <c r="Q1038" s="51">
        <f>IF(Table2[[#This Row],[Customer Segment]]=Introduction!$D$44,1,0)</f>
        <v>1</v>
      </c>
      <c r="R1038" s="44">
        <v>77.61</v>
      </c>
      <c r="S10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-88.323651534977969</v>
      </c>
    </row>
    <row r="1039" spans="1:19" customFormat="1" x14ac:dyDescent="0.2">
      <c r="A1039" s="1" t="s">
        <v>92</v>
      </c>
      <c r="B1039" s="1" t="s">
        <v>63</v>
      </c>
      <c r="C1039" s="1" t="s">
        <v>70</v>
      </c>
      <c r="D1039" s="49">
        <v>0.03</v>
      </c>
      <c r="E1039" s="49">
        <v>19.04</v>
      </c>
      <c r="F1039" s="49">
        <v>6.38</v>
      </c>
      <c r="G1039" s="49">
        <v>0.56000000000000005</v>
      </c>
      <c r="H1039" s="49">
        <v>83.793599999999998</v>
      </c>
      <c r="I1039" s="52">
        <f>IF(Table2[[#This Row],[Order Priority]]=Introduction!$B$42,1,0)</f>
        <v>0</v>
      </c>
      <c r="J1039" s="52">
        <f>IF(Table2[[#This Row],[Order Priority]]=Introduction!$B$43,1,0)</f>
        <v>0</v>
      </c>
      <c r="K1039" s="52">
        <f>IF(Table2[[#This Row],[Order Priority]]=Introduction!$B$44,1,0)</f>
        <v>0</v>
      </c>
      <c r="L1039" s="52">
        <f>IF(Table2[[#This Row],[Order Priority]]=Introduction!$B$45,1,0)</f>
        <v>1</v>
      </c>
      <c r="M1039" s="52">
        <f>IF(Table2[[#This Row],[Ship Mode]]=Introduction!$C$42,1,0)</f>
        <v>0</v>
      </c>
      <c r="N1039" s="51">
        <f>IF(Table2[[#This Row],[Ship Mode]]=Introduction!$C$44,1,0)</f>
        <v>0</v>
      </c>
      <c r="O1039" s="51">
        <f>IF(Table2[[#This Row],[Customer Segment]]=Introduction!$D$45,1,0)</f>
        <v>0</v>
      </c>
      <c r="P1039" s="51">
        <f>IF(Table2[[#This Row],[Customer Segment]]=Introduction!$D$42,1,0)</f>
        <v>0</v>
      </c>
      <c r="Q1039" s="51">
        <f>IF(Table2[[#This Row],[Customer Segment]]=Introduction!$D$44,1,0)</f>
        <v>0</v>
      </c>
      <c r="R1039" s="41">
        <v>144.03</v>
      </c>
      <c r="S10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334.95674398698645</v>
      </c>
    </row>
    <row r="1040" spans="1:19" customFormat="1" x14ac:dyDescent="0.2">
      <c r="A1040" s="1" t="s">
        <v>92</v>
      </c>
      <c r="B1040" s="1" t="s">
        <v>14</v>
      </c>
      <c r="C1040" s="1" t="s">
        <v>70</v>
      </c>
      <c r="D1040" s="47">
        <v>0.02</v>
      </c>
      <c r="E1040" s="47">
        <v>5.53</v>
      </c>
      <c r="F1040" s="47">
        <v>6.98</v>
      </c>
      <c r="G1040" s="47">
        <v>0.39</v>
      </c>
      <c r="H1040" s="47">
        <v>-77.823719999999994</v>
      </c>
      <c r="I1040" s="52">
        <f>IF(Table2[[#This Row],[Order Priority]]=Introduction!$B$42,1,0)</f>
        <v>0</v>
      </c>
      <c r="J1040" s="52">
        <f>IF(Table2[[#This Row],[Order Priority]]=Introduction!$B$43,1,0)</f>
        <v>0</v>
      </c>
      <c r="K1040" s="52">
        <f>IF(Table2[[#This Row],[Order Priority]]=Introduction!$B$44,1,0)</f>
        <v>0</v>
      </c>
      <c r="L1040" s="52">
        <f>IF(Table2[[#This Row],[Order Priority]]=Introduction!$B$45,1,0)</f>
        <v>1</v>
      </c>
      <c r="M1040" s="52">
        <f>IF(Table2[[#This Row],[Ship Mode]]=Introduction!$C$42,1,0)</f>
        <v>0</v>
      </c>
      <c r="N1040" s="51">
        <f>IF(Table2[[#This Row],[Ship Mode]]=Introduction!$C$44,1,0)</f>
        <v>1</v>
      </c>
      <c r="O1040" s="51">
        <f>IF(Table2[[#This Row],[Customer Segment]]=Introduction!$D$45,1,0)</f>
        <v>0</v>
      </c>
      <c r="P1040" s="51">
        <f>IF(Table2[[#This Row],[Customer Segment]]=Introduction!$D$42,1,0)</f>
        <v>0</v>
      </c>
      <c r="Q1040" s="51">
        <f>IF(Table2[[#This Row],[Customer Segment]]=Introduction!$D$44,1,0)</f>
        <v>0</v>
      </c>
      <c r="R1040" s="44">
        <v>48.81</v>
      </c>
      <c r="S10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91.233873793220738</v>
      </c>
    </row>
    <row r="1041" spans="1:19" customFormat="1" x14ac:dyDescent="0.2">
      <c r="A1041" s="1" t="s">
        <v>92</v>
      </c>
      <c r="B1041" s="1" t="s">
        <v>14</v>
      </c>
      <c r="C1041" s="1" t="s">
        <v>15</v>
      </c>
      <c r="D1041" s="49">
        <v>0.02</v>
      </c>
      <c r="E1041" s="49">
        <v>63.94</v>
      </c>
      <c r="F1041" s="49">
        <v>14.48</v>
      </c>
      <c r="G1041" s="49">
        <v>0.46</v>
      </c>
      <c r="H1041" s="49">
        <v>-100.17</v>
      </c>
      <c r="I1041" s="52">
        <f>IF(Table2[[#This Row],[Order Priority]]=Introduction!$B$42,1,0)</f>
        <v>0</v>
      </c>
      <c r="J1041" s="52">
        <f>IF(Table2[[#This Row],[Order Priority]]=Introduction!$B$43,1,0)</f>
        <v>0</v>
      </c>
      <c r="K1041" s="52">
        <f>IF(Table2[[#This Row],[Order Priority]]=Introduction!$B$44,1,0)</f>
        <v>0</v>
      </c>
      <c r="L1041" s="52">
        <f>IF(Table2[[#This Row],[Order Priority]]=Introduction!$B$45,1,0)</f>
        <v>1</v>
      </c>
      <c r="M1041" s="52">
        <f>IF(Table2[[#This Row],[Ship Mode]]=Introduction!$C$42,1,0)</f>
        <v>0</v>
      </c>
      <c r="N1041" s="51">
        <f>IF(Table2[[#This Row],[Ship Mode]]=Introduction!$C$44,1,0)</f>
        <v>1</v>
      </c>
      <c r="O1041" s="51">
        <f>IF(Table2[[#This Row],[Customer Segment]]=Introduction!$D$45,1,0)</f>
        <v>0</v>
      </c>
      <c r="P1041" s="51">
        <f>IF(Table2[[#This Row],[Customer Segment]]=Introduction!$D$42,1,0)</f>
        <v>1</v>
      </c>
      <c r="Q1041" s="51">
        <f>IF(Table2[[#This Row],[Customer Segment]]=Introduction!$D$44,1,0)</f>
        <v>0</v>
      </c>
      <c r="R1041" s="41">
        <v>709.7</v>
      </c>
      <c r="S10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487.90171300083699</v>
      </c>
    </row>
    <row r="1042" spans="1:19" customFormat="1" x14ac:dyDescent="0.2">
      <c r="A1042" s="1" t="s">
        <v>92</v>
      </c>
      <c r="B1042" s="1" t="s">
        <v>14</v>
      </c>
      <c r="C1042" s="1" t="s">
        <v>15</v>
      </c>
      <c r="D1042" s="47">
        <v>0.01</v>
      </c>
      <c r="E1042" s="47">
        <v>5.0199999999999996</v>
      </c>
      <c r="F1042" s="47">
        <v>5.14</v>
      </c>
      <c r="G1042" s="47">
        <v>0.79</v>
      </c>
      <c r="H1042" s="47">
        <v>-3.948</v>
      </c>
      <c r="I1042" s="52">
        <f>IF(Table2[[#This Row],[Order Priority]]=Introduction!$B$42,1,0)</f>
        <v>0</v>
      </c>
      <c r="J1042" s="52">
        <f>IF(Table2[[#This Row],[Order Priority]]=Introduction!$B$43,1,0)</f>
        <v>0</v>
      </c>
      <c r="K1042" s="52">
        <f>IF(Table2[[#This Row],[Order Priority]]=Introduction!$B$44,1,0)</f>
        <v>0</v>
      </c>
      <c r="L1042" s="52">
        <f>IF(Table2[[#This Row],[Order Priority]]=Introduction!$B$45,1,0)</f>
        <v>1</v>
      </c>
      <c r="M1042" s="52">
        <f>IF(Table2[[#This Row],[Ship Mode]]=Introduction!$C$42,1,0)</f>
        <v>0</v>
      </c>
      <c r="N1042" s="51">
        <f>IF(Table2[[#This Row],[Ship Mode]]=Introduction!$C$44,1,0)</f>
        <v>1</v>
      </c>
      <c r="O1042" s="51">
        <f>IF(Table2[[#This Row],[Customer Segment]]=Introduction!$D$45,1,0)</f>
        <v>0</v>
      </c>
      <c r="P1042" s="51">
        <f>IF(Table2[[#This Row],[Customer Segment]]=Introduction!$D$42,1,0)</f>
        <v>1</v>
      </c>
      <c r="Q1042" s="51">
        <f>IF(Table2[[#This Row],[Customer Segment]]=Introduction!$D$44,1,0)</f>
        <v>0</v>
      </c>
      <c r="R1042" s="44">
        <v>27.42</v>
      </c>
      <c r="S10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424.57639097861698</v>
      </c>
    </row>
    <row r="1043" spans="1:19" customFormat="1" x14ac:dyDescent="0.2">
      <c r="A1043" s="1" t="s">
        <v>92</v>
      </c>
      <c r="B1043" s="1" t="s">
        <v>63</v>
      </c>
      <c r="C1043" s="1" t="s">
        <v>3</v>
      </c>
      <c r="D1043" s="49">
        <v>0.1</v>
      </c>
      <c r="E1043" s="49">
        <v>9.3800000000000008</v>
      </c>
      <c r="F1043" s="49">
        <v>4.93</v>
      </c>
      <c r="G1043" s="49">
        <v>0.56999999999999995</v>
      </c>
      <c r="H1043" s="49">
        <v>-24.7104</v>
      </c>
      <c r="I1043" s="52">
        <f>IF(Table2[[#This Row],[Order Priority]]=Introduction!$B$42,1,0)</f>
        <v>0</v>
      </c>
      <c r="J1043" s="52">
        <f>IF(Table2[[#This Row],[Order Priority]]=Introduction!$B$43,1,0)</f>
        <v>0</v>
      </c>
      <c r="K1043" s="52">
        <f>IF(Table2[[#This Row],[Order Priority]]=Introduction!$B$44,1,0)</f>
        <v>0</v>
      </c>
      <c r="L1043" s="52">
        <f>IF(Table2[[#This Row],[Order Priority]]=Introduction!$B$45,1,0)</f>
        <v>1</v>
      </c>
      <c r="M1043" s="52">
        <f>IF(Table2[[#This Row],[Ship Mode]]=Introduction!$C$42,1,0)</f>
        <v>0</v>
      </c>
      <c r="N1043" s="51">
        <f>IF(Table2[[#This Row],[Ship Mode]]=Introduction!$C$44,1,0)</f>
        <v>0</v>
      </c>
      <c r="O1043" s="51">
        <f>IF(Table2[[#This Row],[Customer Segment]]=Introduction!$D$45,1,0)</f>
        <v>1</v>
      </c>
      <c r="P1043" s="51">
        <f>IF(Table2[[#This Row],[Customer Segment]]=Introduction!$D$42,1,0)</f>
        <v>0</v>
      </c>
      <c r="Q1043" s="51">
        <f>IF(Table2[[#This Row],[Customer Segment]]=Introduction!$D$44,1,0)</f>
        <v>0</v>
      </c>
      <c r="R1043" s="41">
        <v>135.78</v>
      </c>
      <c r="S10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106.51884933923002</v>
      </c>
    </row>
    <row r="1044" spans="1:19" customFormat="1" x14ac:dyDescent="0.2">
      <c r="A1044" s="1" t="s">
        <v>46</v>
      </c>
      <c r="B1044" s="1" t="s">
        <v>14</v>
      </c>
      <c r="C1044" s="1" t="s">
        <v>3</v>
      </c>
      <c r="D1044" s="47">
        <v>0.02</v>
      </c>
      <c r="E1044" s="47">
        <v>60.98</v>
      </c>
      <c r="F1044" s="47">
        <v>49</v>
      </c>
      <c r="G1044" s="47">
        <v>0.59</v>
      </c>
      <c r="H1044" s="47">
        <v>-662.52</v>
      </c>
      <c r="I1044" s="52">
        <f>IF(Table2[[#This Row],[Order Priority]]=Introduction!$B$42,1,0)</f>
        <v>0</v>
      </c>
      <c r="J1044" s="52">
        <f>IF(Table2[[#This Row],[Order Priority]]=Introduction!$B$43,1,0)</f>
        <v>0</v>
      </c>
      <c r="K1044" s="52">
        <f>IF(Table2[[#This Row],[Order Priority]]=Introduction!$B$44,1,0)</f>
        <v>0</v>
      </c>
      <c r="L1044" s="52">
        <f>IF(Table2[[#This Row],[Order Priority]]=Introduction!$B$45,1,0)</f>
        <v>0</v>
      </c>
      <c r="M1044" s="52">
        <f>IF(Table2[[#This Row],[Ship Mode]]=Introduction!$C$42,1,0)</f>
        <v>0</v>
      </c>
      <c r="N1044" s="51">
        <f>IF(Table2[[#This Row],[Ship Mode]]=Introduction!$C$44,1,0)</f>
        <v>1</v>
      </c>
      <c r="O1044" s="51">
        <f>IF(Table2[[#This Row],[Customer Segment]]=Introduction!$D$45,1,0)</f>
        <v>1</v>
      </c>
      <c r="P1044" s="51">
        <f>IF(Table2[[#This Row],[Customer Segment]]=Introduction!$D$42,1,0)</f>
        <v>0</v>
      </c>
      <c r="Q1044" s="51">
        <f>IF(Table2[[#This Row],[Customer Segment]]=Introduction!$D$44,1,0)</f>
        <v>0</v>
      </c>
      <c r="R1044" s="44">
        <v>2119.54</v>
      </c>
      <c r="S10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1173.095980625141</v>
      </c>
    </row>
    <row r="1045" spans="1:19" customFormat="1" x14ac:dyDescent="0.2">
      <c r="A1045" s="1" t="s">
        <v>46</v>
      </c>
      <c r="B1045" s="1" t="s">
        <v>14</v>
      </c>
      <c r="C1045" s="1" t="s">
        <v>3</v>
      </c>
      <c r="D1045" s="49">
        <v>0.02</v>
      </c>
      <c r="E1045" s="49">
        <v>1270.99</v>
      </c>
      <c r="F1045" s="49">
        <v>19.989999999999998</v>
      </c>
      <c r="G1045" s="49">
        <v>0.35</v>
      </c>
      <c r="H1045" s="49">
        <v>9228.2255999999998</v>
      </c>
      <c r="I1045" s="52">
        <f>IF(Table2[[#This Row],[Order Priority]]=Introduction!$B$42,1,0)</f>
        <v>0</v>
      </c>
      <c r="J1045" s="52">
        <f>IF(Table2[[#This Row],[Order Priority]]=Introduction!$B$43,1,0)</f>
        <v>0</v>
      </c>
      <c r="K1045" s="52">
        <f>IF(Table2[[#This Row],[Order Priority]]=Introduction!$B$44,1,0)</f>
        <v>0</v>
      </c>
      <c r="L1045" s="52">
        <f>IF(Table2[[#This Row],[Order Priority]]=Introduction!$B$45,1,0)</f>
        <v>0</v>
      </c>
      <c r="M1045" s="52">
        <f>IF(Table2[[#This Row],[Ship Mode]]=Introduction!$C$42,1,0)</f>
        <v>0</v>
      </c>
      <c r="N1045" s="51">
        <f>IF(Table2[[#This Row],[Ship Mode]]=Introduction!$C$44,1,0)</f>
        <v>1</v>
      </c>
      <c r="O1045" s="51">
        <f>IF(Table2[[#This Row],[Customer Segment]]=Introduction!$D$45,1,0)</f>
        <v>1</v>
      </c>
      <c r="P1045" s="51">
        <f>IF(Table2[[#This Row],[Customer Segment]]=Introduction!$D$42,1,0)</f>
        <v>0</v>
      </c>
      <c r="Q1045" s="51">
        <f>IF(Table2[[#This Row],[Customer Segment]]=Introduction!$D$44,1,0)</f>
        <v>0</v>
      </c>
      <c r="R1045" s="41">
        <v>45737.33</v>
      </c>
      <c r="S10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14091.346166822248</v>
      </c>
    </row>
    <row r="1046" spans="1:19" customFormat="1" x14ac:dyDescent="0.2">
      <c r="A1046" s="1" t="s">
        <v>46</v>
      </c>
      <c r="B1046" s="1" t="s">
        <v>14</v>
      </c>
      <c r="C1046" s="1" t="s">
        <v>3</v>
      </c>
      <c r="D1046" s="47">
        <v>0.02</v>
      </c>
      <c r="E1046" s="47">
        <v>60.98</v>
      </c>
      <c r="F1046" s="47">
        <v>49</v>
      </c>
      <c r="G1046" s="47">
        <v>0.59</v>
      </c>
      <c r="H1046" s="47">
        <v>-596.26800000000003</v>
      </c>
      <c r="I1046" s="52">
        <f>IF(Table2[[#This Row],[Order Priority]]=Introduction!$B$42,1,0)</f>
        <v>0</v>
      </c>
      <c r="J1046" s="52">
        <f>IF(Table2[[#This Row],[Order Priority]]=Introduction!$B$43,1,0)</f>
        <v>0</v>
      </c>
      <c r="K1046" s="52">
        <f>IF(Table2[[#This Row],[Order Priority]]=Introduction!$B$44,1,0)</f>
        <v>0</v>
      </c>
      <c r="L1046" s="52">
        <f>IF(Table2[[#This Row],[Order Priority]]=Introduction!$B$45,1,0)</f>
        <v>0</v>
      </c>
      <c r="M1046" s="52">
        <f>IF(Table2[[#This Row],[Ship Mode]]=Introduction!$C$42,1,0)</f>
        <v>0</v>
      </c>
      <c r="N1046" s="51">
        <f>IF(Table2[[#This Row],[Ship Mode]]=Introduction!$C$44,1,0)</f>
        <v>1</v>
      </c>
      <c r="O1046" s="51">
        <f>IF(Table2[[#This Row],[Customer Segment]]=Introduction!$D$45,1,0)</f>
        <v>1</v>
      </c>
      <c r="P1046" s="51">
        <f>IF(Table2[[#This Row],[Customer Segment]]=Introduction!$D$42,1,0)</f>
        <v>0</v>
      </c>
      <c r="Q1046" s="51">
        <f>IF(Table2[[#This Row],[Customer Segment]]=Introduction!$D$44,1,0)</f>
        <v>0</v>
      </c>
      <c r="R1046" s="44">
        <v>561.05999999999995</v>
      </c>
      <c r="S10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1240.9397327844174</v>
      </c>
    </row>
    <row r="1047" spans="1:19" customFormat="1" x14ac:dyDescent="0.2">
      <c r="A1047" s="1" t="s">
        <v>46</v>
      </c>
      <c r="B1047" s="1" t="s">
        <v>14</v>
      </c>
      <c r="C1047" s="1" t="s">
        <v>3</v>
      </c>
      <c r="D1047" s="49">
        <v>0.02</v>
      </c>
      <c r="E1047" s="49">
        <v>1270.99</v>
      </c>
      <c r="F1047" s="49">
        <v>19.989999999999998</v>
      </c>
      <c r="G1047" s="49">
        <v>0.35</v>
      </c>
      <c r="H1047" s="49">
        <v>7889.6877000000004</v>
      </c>
      <c r="I1047" s="52">
        <f>IF(Table2[[#This Row],[Order Priority]]=Introduction!$B$42,1,0)</f>
        <v>0</v>
      </c>
      <c r="J1047" s="52">
        <f>IF(Table2[[#This Row],[Order Priority]]=Introduction!$B$43,1,0)</f>
        <v>0</v>
      </c>
      <c r="K1047" s="52">
        <f>IF(Table2[[#This Row],[Order Priority]]=Introduction!$B$44,1,0)</f>
        <v>0</v>
      </c>
      <c r="L1047" s="52">
        <f>IF(Table2[[#This Row],[Order Priority]]=Introduction!$B$45,1,0)</f>
        <v>0</v>
      </c>
      <c r="M1047" s="52">
        <f>IF(Table2[[#This Row],[Ship Mode]]=Introduction!$C$42,1,0)</f>
        <v>0</v>
      </c>
      <c r="N1047" s="51">
        <f>IF(Table2[[#This Row],[Ship Mode]]=Introduction!$C$44,1,0)</f>
        <v>1</v>
      </c>
      <c r="O1047" s="51">
        <f>IF(Table2[[#This Row],[Customer Segment]]=Introduction!$D$45,1,0)</f>
        <v>1</v>
      </c>
      <c r="P1047" s="51">
        <f>IF(Table2[[#This Row],[Customer Segment]]=Introduction!$D$42,1,0)</f>
        <v>0</v>
      </c>
      <c r="Q1047" s="51">
        <f>IF(Table2[[#This Row],[Customer Segment]]=Introduction!$D$44,1,0)</f>
        <v>0</v>
      </c>
      <c r="R1047" s="41">
        <v>11434.33</v>
      </c>
      <c r="S10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12720.648926838578</v>
      </c>
    </row>
    <row r="1048" spans="1:19" customFormat="1" x14ac:dyDescent="0.2">
      <c r="A1048" s="1" t="s">
        <v>46</v>
      </c>
      <c r="B1048" s="1" t="s">
        <v>63</v>
      </c>
      <c r="C1048" s="1" t="s">
        <v>3</v>
      </c>
      <c r="D1048" s="47">
        <v>0.05</v>
      </c>
      <c r="E1048" s="47">
        <v>205.99</v>
      </c>
      <c r="F1048" s="47">
        <v>8.99</v>
      </c>
      <c r="G1048" s="47">
        <v>0.6</v>
      </c>
      <c r="H1048" s="47">
        <v>1545.8097600000001</v>
      </c>
      <c r="I1048" s="52">
        <f>IF(Table2[[#This Row],[Order Priority]]=Introduction!$B$42,1,0)</f>
        <v>0</v>
      </c>
      <c r="J1048" s="52">
        <f>IF(Table2[[#This Row],[Order Priority]]=Introduction!$B$43,1,0)</f>
        <v>0</v>
      </c>
      <c r="K1048" s="52">
        <f>IF(Table2[[#This Row],[Order Priority]]=Introduction!$B$44,1,0)</f>
        <v>0</v>
      </c>
      <c r="L1048" s="52">
        <f>IF(Table2[[#This Row],[Order Priority]]=Introduction!$B$45,1,0)</f>
        <v>0</v>
      </c>
      <c r="M1048" s="52">
        <f>IF(Table2[[#This Row],[Ship Mode]]=Introduction!$C$42,1,0)</f>
        <v>0</v>
      </c>
      <c r="N1048" s="51">
        <f>IF(Table2[[#This Row],[Ship Mode]]=Introduction!$C$44,1,0)</f>
        <v>0</v>
      </c>
      <c r="O1048" s="51">
        <f>IF(Table2[[#This Row],[Customer Segment]]=Introduction!$D$45,1,0)</f>
        <v>1</v>
      </c>
      <c r="P1048" s="51">
        <f>IF(Table2[[#This Row],[Customer Segment]]=Introduction!$D$42,1,0)</f>
        <v>0</v>
      </c>
      <c r="Q1048" s="51">
        <f>IF(Table2[[#This Row],[Customer Segment]]=Introduction!$D$44,1,0)</f>
        <v>0</v>
      </c>
      <c r="R1048" s="44">
        <v>3229.24</v>
      </c>
      <c r="S10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2689.2448409093317</v>
      </c>
    </row>
    <row r="1049" spans="1:19" customFormat="1" x14ac:dyDescent="0.2">
      <c r="A1049" s="1" t="s">
        <v>1</v>
      </c>
      <c r="B1049" s="1" t="s">
        <v>14</v>
      </c>
      <c r="C1049" s="1" t="s">
        <v>70</v>
      </c>
      <c r="D1049" s="49">
        <v>7.0000000000000007E-2</v>
      </c>
      <c r="E1049" s="49">
        <v>200.99</v>
      </c>
      <c r="F1049" s="49">
        <v>4.2</v>
      </c>
      <c r="G1049" s="49">
        <v>0.59</v>
      </c>
      <c r="H1049" s="49">
        <v>2225.0761200000002</v>
      </c>
      <c r="I1049" s="52">
        <f>IF(Table2[[#This Row],[Order Priority]]=Introduction!$B$42,1,0)</f>
        <v>1</v>
      </c>
      <c r="J1049" s="52">
        <f>IF(Table2[[#This Row],[Order Priority]]=Introduction!$B$43,1,0)</f>
        <v>0</v>
      </c>
      <c r="K1049" s="52">
        <f>IF(Table2[[#This Row],[Order Priority]]=Introduction!$B$44,1,0)</f>
        <v>0</v>
      </c>
      <c r="L1049" s="52">
        <f>IF(Table2[[#This Row],[Order Priority]]=Introduction!$B$45,1,0)</f>
        <v>0</v>
      </c>
      <c r="M1049" s="52">
        <f>IF(Table2[[#This Row],[Ship Mode]]=Introduction!$C$42,1,0)</f>
        <v>0</v>
      </c>
      <c r="N1049" s="51">
        <f>IF(Table2[[#This Row],[Ship Mode]]=Introduction!$C$44,1,0)</f>
        <v>1</v>
      </c>
      <c r="O1049" s="51">
        <f>IF(Table2[[#This Row],[Customer Segment]]=Introduction!$D$45,1,0)</f>
        <v>0</v>
      </c>
      <c r="P1049" s="51">
        <f>IF(Table2[[#This Row],[Customer Segment]]=Introduction!$D$42,1,0)</f>
        <v>0</v>
      </c>
      <c r="Q1049" s="51">
        <f>IF(Table2[[#This Row],[Customer Segment]]=Introduction!$D$44,1,0)</f>
        <v>0</v>
      </c>
      <c r="R1049" s="41">
        <v>3705.14</v>
      </c>
      <c r="S10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3395.4786009099744</v>
      </c>
    </row>
    <row r="1050" spans="1:19" customFormat="1" x14ac:dyDescent="0.2">
      <c r="A1050" s="1" t="s">
        <v>1</v>
      </c>
      <c r="B1050" s="1" t="s">
        <v>2</v>
      </c>
      <c r="C1050" s="1" t="s">
        <v>70</v>
      </c>
      <c r="D1050" s="47">
        <v>0.01</v>
      </c>
      <c r="E1050" s="47">
        <v>297.48</v>
      </c>
      <c r="F1050" s="47">
        <v>18.059999999999999</v>
      </c>
      <c r="G1050" s="47">
        <v>0.6</v>
      </c>
      <c r="H1050" s="47">
        <v>-338.18083200000001</v>
      </c>
      <c r="I1050" s="52">
        <f>IF(Table2[[#This Row],[Order Priority]]=Introduction!$B$42,1,0)</f>
        <v>1</v>
      </c>
      <c r="J1050" s="52">
        <f>IF(Table2[[#This Row],[Order Priority]]=Introduction!$B$43,1,0)</f>
        <v>0</v>
      </c>
      <c r="K1050" s="52">
        <f>IF(Table2[[#This Row],[Order Priority]]=Introduction!$B$44,1,0)</f>
        <v>0</v>
      </c>
      <c r="L1050" s="52">
        <f>IF(Table2[[#This Row],[Order Priority]]=Introduction!$B$45,1,0)</f>
        <v>0</v>
      </c>
      <c r="M1050" s="52">
        <f>IF(Table2[[#This Row],[Ship Mode]]=Introduction!$C$42,1,0)</f>
        <v>1</v>
      </c>
      <c r="N1050" s="51">
        <f>IF(Table2[[#This Row],[Ship Mode]]=Introduction!$C$44,1,0)</f>
        <v>0</v>
      </c>
      <c r="O1050" s="51">
        <f>IF(Table2[[#This Row],[Customer Segment]]=Introduction!$D$45,1,0)</f>
        <v>0</v>
      </c>
      <c r="P1050" s="51">
        <f>IF(Table2[[#This Row],[Customer Segment]]=Introduction!$D$42,1,0)</f>
        <v>0</v>
      </c>
      <c r="Q1050" s="51">
        <f>IF(Table2[[#This Row],[Customer Segment]]=Introduction!$D$44,1,0)</f>
        <v>0</v>
      </c>
      <c r="R1050" s="44">
        <v>945.36</v>
      </c>
      <c r="S10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1700.4335458853093</v>
      </c>
    </row>
    <row r="1051" spans="1:19" customFormat="1" x14ac:dyDescent="0.2">
      <c r="A1051" s="1" t="s">
        <v>13</v>
      </c>
      <c r="B1051" s="1" t="s">
        <v>14</v>
      </c>
      <c r="C1051" s="1" t="s">
        <v>70</v>
      </c>
      <c r="D1051" s="49">
        <v>0.01</v>
      </c>
      <c r="E1051" s="49">
        <v>2.08</v>
      </c>
      <c r="F1051" s="49">
        <v>5.33</v>
      </c>
      <c r="G1051" s="49">
        <v>0.43</v>
      </c>
      <c r="H1051" s="49">
        <v>-103.7124</v>
      </c>
      <c r="I1051" s="52">
        <f>IF(Table2[[#This Row],[Order Priority]]=Introduction!$B$42,1,0)</f>
        <v>0</v>
      </c>
      <c r="J1051" s="52">
        <f>IF(Table2[[#This Row],[Order Priority]]=Introduction!$B$43,1,0)</f>
        <v>1</v>
      </c>
      <c r="K1051" s="52">
        <f>IF(Table2[[#This Row],[Order Priority]]=Introduction!$B$44,1,0)</f>
        <v>0</v>
      </c>
      <c r="L1051" s="52">
        <f>IF(Table2[[#This Row],[Order Priority]]=Introduction!$B$45,1,0)</f>
        <v>0</v>
      </c>
      <c r="M1051" s="52">
        <f>IF(Table2[[#This Row],[Ship Mode]]=Introduction!$C$42,1,0)</f>
        <v>0</v>
      </c>
      <c r="N1051" s="51">
        <f>IF(Table2[[#This Row],[Ship Mode]]=Introduction!$C$44,1,0)</f>
        <v>1</v>
      </c>
      <c r="O1051" s="51">
        <f>IF(Table2[[#This Row],[Customer Segment]]=Introduction!$D$45,1,0)</f>
        <v>0</v>
      </c>
      <c r="P1051" s="51">
        <f>IF(Table2[[#This Row],[Customer Segment]]=Introduction!$D$42,1,0)</f>
        <v>0</v>
      </c>
      <c r="Q1051" s="51">
        <f>IF(Table2[[#This Row],[Customer Segment]]=Introduction!$D$44,1,0)</f>
        <v>0</v>
      </c>
      <c r="R1051" s="41">
        <v>28.32</v>
      </c>
      <c r="S10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32.912988179760561</v>
      </c>
    </row>
    <row r="1052" spans="1:19" customFormat="1" x14ac:dyDescent="0.2">
      <c r="A1052" s="1" t="s">
        <v>13</v>
      </c>
      <c r="B1052" s="1" t="s">
        <v>2</v>
      </c>
      <c r="C1052" s="1" t="s">
        <v>70</v>
      </c>
      <c r="D1052" s="47">
        <v>0.03</v>
      </c>
      <c r="E1052" s="47">
        <v>370.98</v>
      </c>
      <c r="F1052" s="47">
        <v>99</v>
      </c>
      <c r="G1052" s="47">
        <v>0.65</v>
      </c>
      <c r="H1052" s="47">
        <v>-124.2864</v>
      </c>
      <c r="I1052" s="52">
        <f>IF(Table2[[#This Row],[Order Priority]]=Introduction!$B$42,1,0)</f>
        <v>0</v>
      </c>
      <c r="J1052" s="52">
        <f>IF(Table2[[#This Row],[Order Priority]]=Introduction!$B$43,1,0)</f>
        <v>1</v>
      </c>
      <c r="K1052" s="52">
        <f>IF(Table2[[#This Row],[Order Priority]]=Introduction!$B$44,1,0)</f>
        <v>0</v>
      </c>
      <c r="L1052" s="52">
        <f>IF(Table2[[#This Row],[Order Priority]]=Introduction!$B$45,1,0)</f>
        <v>0</v>
      </c>
      <c r="M1052" s="52">
        <f>IF(Table2[[#This Row],[Ship Mode]]=Introduction!$C$42,1,0)</f>
        <v>1</v>
      </c>
      <c r="N1052" s="51">
        <f>IF(Table2[[#This Row],[Ship Mode]]=Introduction!$C$44,1,0)</f>
        <v>0</v>
      </c>
      <c r="O1052" s="51">
        <f>IF(Table2[[#This Row],[Customer Segment]]=Introduction!$D$45,1,0)</f>
        <v>0</v>
      </c>
      <c r="P1052" s="51">
        <f>IF(Table2[[#This Row],[Customer Segment]]=Introduction!$D$42,1,0)</f>
        <v>0</v>
      </c>
      <c r="Q1052" s="51">
        <f>IF(Table2[[#This Row],[Customer Segment]]=Introduction!$D$44,1,0)</f>
        <v>0</v>
      </c>
      <c r="R1052" s="44">
        <v>2309.4899999999998</v>
      </c>
      <c r="S10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4122.7266745060306</v>
      </c>
    </row>
    <row r="1053" spans="1:19" customFormat="1" x14ac:dyDescent="0.2">
      <c r="A1053" s="1" t="s">
        <v>13</v>
      </c>
      <c r="B1053" s="1" t="s">
        <v>14</v>
      </c>
      <c r="C1053" s="1" t="s">
        <v>47</v>
      </c>
      <c r="D1053" s="49">
        <v>0.1</v>
      </c>
      <c r="E1053" s="49">
        <v>22.38</v>
      </c>
      <c r="F1053" s="49">
        <v>15.1</v>
      </c>
      <c r="G1053" s="49">
        <v>0.38</v>
      </c>
      <c r="H1053" s="49">
        <v>-107.51349999999999</v>
      </c>
      <c r="I1053" s="52">
        <f>IF(Table2[[#This Row],[Order Priority]]=Introduction!$B$42,1,0)</f>
        <v>0</v>
      </c>
      <c r="J1053" s="52">
        <f>IF(Table2[[#This Row],[Order Priority]]=Introduction!$B$43,1,0)</f>
        <v>1</v>
      </c>
      <c r="K1053" s="52">
        <f>IF(Table2[[#This Row],[Order Priority]]=Introduction!$B$44,1,0)</f>
        <v>0</v>
      </c>
      <c r="L1053" s="52">
        <f>IF(Table2[[#This Row],[Order Priority]]=Introduction!$B$45,1,0)</f>
        <v>0</v>
      </c>
      <c r="M1053" s="52">
        <f>IF(Table2[[#This Row],[Ship Mode]]=Introduction!$C$42,1,0)</f>
        <v>0</v>
      </c>
      <c r="N1053" s="51">
        <f>IF(Table2[[#This Row],[Ship Mode]]=Introduction!$C$44,1,0)</f>
        <v>1</v>
      </c>
      <c r="O1053" s="51">
        <f>IF(Table2[[#This Row],[Customer Segment]]=Introduction!$D$45,1,0)</f>
        <v>0</v>
      </c>
      <c r="P1053" s="51">
        <f>IF(Table2[[#This Row],[Customer Segment]]=Introduction!$D$42,1,0)</f>
        <v>0</v>
      </c>
      <c r="Q1053" s="51">
        <f>IF(Table2[[#This Row],[Customer Segment]]=Introduction!$D$44,1,0)</f>
        <v>1</v>
      </c>
      <c r="R1053" s="41">
        <v>564.98</v>
      </c>
      <c r="S10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4" spans="1:19" customFormat="1" x14ac:dyDescent="0.2">
      <c r="A1054" s="1" t="s">
        <v>13</v>
      </c>
      <c r="B1054" s="1" t="s">
        <v>14</v>
      </c>
      <c r="C1054" s="1" t="s">
        <v>47</v>
      </c>
      <c r="D1054" s="47">
        <v>0.04</v>
      </c>
      <c r="E1054" s="47">
        <v>6.98</v>
      </c>
      <c r="F1054" s="47">
        <v>2.83</v>
      </c>
      <c r="G1054" s="47">
        <v>0.37</v>
      </c>
      <c r="H1054" s="47">
        <v>46.01</v>
      </c>
      <c r="I1054" s="52">
        <f>IF(Table2[[#This Row],[Order Priority]]=Introduction!$B$42,1,0)</f>
        <v>0</v>
      </c>
      <c r="J1054" s="52">
        <f>IF(Table2[[#This Row],[Order Priority]]=Introduction!$B$43,1,0)</f>
        <v>1</v>
      </c>
      <c r="K1054" s="52">
        <f>IF(Table2[[#This Row],[Order Priority]]=Introduction!$B$44,1,0)</f>
        <v>0</v>
      </c>
      <c r="L1054" s="52">
        <f>IF(Table2[[#This Row],[Order Priority]]=Introduction!$B$45,1,0)</f>
        <v>0</v>
      </c>
      <c r="M1054" s="52">
        <f>IF(Table2[[#This Row],[Ship Mode]]=Introduction!$C$42,1,0)</f>
        <v>0</v>
      </c>
      <c r="N1054" s="51">
        <f>IF(Table2[[#This Row],[Ship Mode]]=Introduction!$C$44,1,0)</f>
        <v>1</v>
      </c>
      <c r="O1054" s="51">
        <f>IF(Table2[[#This Row],[Customer Segment]]=Introduction!$D$45,1,0)</f>
        <v>0</v>
      </c>
      <c r="P1054" s="51">
        <f>IF(Table2[[#This Row],[Customer Segment]]=Introduction!$D$42,1,0)</f>
        <v>0</v>
      </c>
      <c r="Q1054" s="51">
        <f>IF(Table2[[#This Row],[Customer Segment]]=Introduction!$D$44,1,0)</f>
        <v>1</v>
      </c>
      <c r="R1054" s="44">
        <v>129.47999999999999</v>
      </c>
      <c r="S10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93.229692692749495</v>
      </c>
    </row>
    <row r="1055" spans="1:19" customFormat="1" x14ac:dyDescent="0.2">
      <c r="A1055" s="1" t="s">
        <v>13</v>
      </c>
      <c r="B1055" s="1" t="s">
        <v>14</v>
      </c>
      <c r="C1055" s="1" t="s">
        <v>47</v>
      </c>
      <c r="D1055" s="49">
        <v>0.1</v>
      </c>
      <c r="E1055" s="49">
        <v>22.38</v>
      </c>
      <c r="F1055" s="49">
        <v>15.1</v>
      </c>
      <c r="G1055" s="49">
        <v>0.38</v>
      </c>
      <c r="H1055" s="49">
        <v>-107.51349999999999</v>
      </c>
      <c r="I1055" s="52">
        <f>IF(Table2[[#This Row],[Order Priority]]=Introduction!$B$42,1,0)</f>
        <v>0</v>
      </c>
      <c r="J1055" s="52">
        <f>IF(Table2[[#This Row],[Order Priority]]=Introduction!$B$43,1,0)</f>
        <v>1</v>
      </c>
      <c r="K1055" s="52">
        <f>IF(Table2[[#This Row],[Order Priority]]=Introduction!$B$44,1,0)</f>
        <v>0</v>
      </c>
      <c r="L1055" s="52">
        <f>IF(Table2[[#This Row],[Order Priority]]=Introduction!$B$45,1,0)</f>
        <v>0</v>
      </c>
      <c r="M1055" s="52">
        <f>IF(Table2[[#This Row],[Ship Mode]]=Introduction!$C$42,1,0)</f>
        <v>0</v>
      </c>
      <c r="N1055" s="51">
        <f>IF(Table2[[#This Row],[Ship Mode]]=Introduction!$C$44,1,0)</f>
        <v>1</v>
      </c>
      <c r="O1055" s="51">
        <f>IF(Table2[[#This Row],[Customer Segment]]=Introduction!$D$45,1,0)</f>
        <v>0</v>
      </c>
      <c r="P1055" s="51">
        <f>IF(Table2[[#This Row],[Customer Segment]]=Introduction!$D$42,1,0)</f>
        <v>0</v>
      </c>
      <c r="Q1055" s="51">
        <f>IF(Table2[[#This Row],[Customer Segment]]=Introduction!$D$44,1,0)</f>
        <v>1</v>
      </c>
      <c r="R1055" s="41">
        <v>152.11000000000001</v>
      </c>
      <c r="S10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292.06485224300468</v>
      </c>
    </row>
    <row r="1056" spans="1:19" customFormat="1" x14ac:dyDescent="0.2">
      <c r="A1056" s="1" t="s">
        <v>13</v>
      </c>
      <c r="B1056" s="1" t="s">
        <v>14</v>
      </c>
      <c r="C1056" s="1" t="s">
        <v>47</v>
      </c>
      <c r="D1056" s="47">
        <v>0.04</v>
      </c>
      <c r="E1056" s="47">
        <v>6.98</v>
      </c>
      <c r="F1056" s="47">
        <v>2.83</v>
      </c>
      <c r="G1056" s="47">
        <v>0.37</v>
      </c>
      <c r="H1056" s="47">
        <v>24.819299999999998</v>
      </c>
      <c r="I1056" s="52">
        <f>IF(Table2[[#This Row],[Order Priority]]=Introduction!$B$42,1,0)</f>
        <v>0</v>
      </c>
      <c r="J1056" s="52">
        <f>IF(Table2[[#This Row],[Order Priority]]=Introduction!$B$43,1,0)</f>
        <v>1</v>
      </c>
      <c r="K1056" s="52">
        <f>IF(Table2[[#This Row],[Order Priority]]=Introduction!$B$44,1,0)</f>
        <v>0</v>
      </c>
      <c r="L1056" s="52">
        <f>IF(Table2[[#This Row],[Order Priority]]=Introduction!$B$45,1,0)</f>
        <v>0</v>
      </c>
      <c r="M1056" s="52">
        <f>IF(Table2[[#This Row],[Ship Mode]]=Introduction!$C$42,1,0)</f>
        <v>0</v>
      </c>
      <c r="N1056" s="51">
        <f>IF(Table2[[#This Row],[Ship Mode]]=Introduction!$C$44,1,0)</f>
        <v>1</v>
      </c>
      <c r="O1056" s="51">
        <f>IF(Table2[[#This Row],[Customer Segment]]=Introduction!$D$45,1,0)</f>
        <v>0</v>
      </c>
      <c r="P1056" s="51">
        <f>IF(Table2[[#This Row],[Customer Segment]]=Introduction!$D$42,1,0)</f>
        <v>0</v>
      </c>
      <c r="Q1056" s="51">
        <f>IF(Table2[[#This Row],[Customer Segment]]=Introduction!$D$44,1,0)</f>
        <v>1</v>
      </c>
      <c r="R1056" s="44">
        <v>35.97</v>
      </c>
      <c r="S10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71.529870817461557</v>
      </c>
    </row>
    <row r="1057" spans="1:19" customFormat="1" x14ac:dyDescent="0.2">
      <c r="A1057" s="1" t="s">
        <v>13</v>
      </c>
      <c r="B1057" s="1" t="s">
        <v>14</v>
      </c>
      <c r="C1057" s="1" t="s">
        <v>15</v>
      </c>
      <c r="D1057" s="49">
        <v>0.05</v>
      </c>
      <c r="E1057" s="49">
        <v>85.99</v>
      </c>
      <c r="F1057" s="49">
        <v>0.99</v>
      </c>
      <c r="G1057" s="49">
        <v>0.55000000000000004</v>
      </c>
      <c r="H1057" s="49">
        <v>36.216000000000001</v>
      </c>
      <c r="I1057" s="52">
        <f>IF(Table2[[#This Row],[Order Priority]]=Introduction!$B$42,1,0)</f>
        <v>0</v>
      </c>
      <c r="J1057" s="52">
        <f>IF(Table2[[#This Row],[Order Priority]]=Introduction!$B$43,1,0)</f>
        <v>1</v>
      </c>
      <c r="K1057" s="52">
        <f>IF(Table2[[#This Row],[Order Priority]]=Introduction!$B$44,1,0)</f>
        <v>0</v>
      </c>
      <c r="L1057" s="52">
        <f>IF(Table2[[#This Row],[Order Priority]]=Introduction!$B$45,1,0)</f>
        <v>0</v>
      </c>
      <c r="M1057" s="52">
        <f>IF(Table2[[#This Row],[Ship Mode]]=Introduction!$C$42,1,0)</f>
        <v>0</v>
      </c>
      <c r="N1057" s="51">
        <f>IF(Table2[[#This Row],[Ship Mode]]=Introduction!$C$44,1,0)</f>
        <v>1</v>
      </c>
      <c r="O1057" s="51">
        <f>IF(Table2[[#This Row],[Customer Segment]]=Introduction!$D$45,1,0)</f>
        <v>0</v>
      </c>
      <c r="P1057" s="51">
        <f>IF(Table2[[#This Row],[Customer Segment]]=Introduction!$D$42,1,0)</f>
        <v>1</v>
      </c>
      <c r="Q1057" s="51">
        <f>IF(Table2[[#This Row],[Customer Segment]]=Introduction!$D$44,1,0)</f>
        <v>0</v>
      </c>
      <c r="R1057" s="41">
        <v>291.64</v>
      </c>
      <c r="S10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363.52604271876379</v>
      </c>
    </row>
    <row r="1058" spans="1:19" customFormat="1" x14ac:dyDescent="0.2">
      <c r="A1058" s="1" t="s">
        <v>46</v>
      </c>
      <c r="B1058" s="1" t="s">
        <v>2</v>
      </c>
      <c r="C1058" s="1" t="s">
        <v>47</v>
      </c>
      <c r="D1058" s="47">
        <v>0.03</v>
      </c>
      <c r="E1058" s="47">
        <v>320.64</v>
      </c>
      <c r="F1058" s="47">
        <v>29.2</v>
      </c>
      <c r="G1058" s="47">
        <v>0.66</v>
      </c>
      <c r="H1058" s="47">
        <v>429.75435599999997</v>
      </c>
      <c r="I1058" s="52">
        <f>IF(Table2[[#This Row],[Order Priority]]=Introduction!$B$42,1,0)</f>
        <v>0</v>
      </c>
      <c r="J1058" s="52">
        <f>IF(Table2[[#This Row],[Order Priority]]=Introduction!$B$43,1,0)</f>
        <v>0</v>
      </c>
      <c r="K1058" s="52">
        <f>IF(Table2[[#This Row],[Order Priority]]=Introduction!$B$44,1,0)</f>
        <v>0</v>
      </c>
      <c r="L1058" s="52">
        <f>IF(Table2[[#This Row],[Order Priority]]=Introduction!$B$45,1,0)</f>
        <v>0</v>
      </c>
      <c r="M1058" s="52">
        <f>IF(Table2[[#This Row],[Ship Mode]]=Introduction!$C$42,1,0)</f>
        <v>1</v>
      </c>
      <c r="N1058" s="51">
        <f>IF(Table2[[#This Row],[Ship Mode]]=Introduction!$C$44,1,0)</f>
        <v>0</v>
      </c>
      <c r="O1058" s="51">
        <f>IF(Table2[[#This Row],[Customer Segment]]=Introduction!$D$45,1,0)</f>
        <v>0</v>
      </c>
      <c r="P1058" s="51">
        <f>IF(Table2[[#This Row],[Customer Segment]]=Introduction!$D$42,1,0)</f>
        <v>0</v>
      </c>
      <c r="Q1058" s="51">
        <f>IF(Table2[[#This Row],[Customer Segment]]=Introduction!$D$44,1,0)</f>
        <v>1</v>
      </c>
      <c r="R1058" s="44">
        <v>2233.46</v>
      </c>
      <c r="S10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2845.3969425048331</v>
      </c>
    </row>
    <row r="1059" spans="1:19" customFormat="1" x14ac:dyDescent="0.2">
      <c r="A1059" s="1" t="s">
        <v>46</v>
      </c>
      <c r="B1059" s="1" t="s">
        <v>14</v>
      </c>
      <c r="C1059" s="1" t="s">
        <v>70</v>
      </c>
      <c r="D1059" s="49">
        <v>0.1</v>
      </c>
      <c r="E1059" s="49">
        <v>36.549999999999997</v>
      </c>
      <c r="F1059" s="49">
        <v>13.89</v>
      </c>
      <c r="G1059" s="49">
        <v>0.41</v>
      </c>
      <c r="H1059" s="49">
        <v>-89.572000000000003</v>
      </c>
      <c r="I1059" s="52">
        <f>IF(Table2[[#This Row],[Order Priority]]=Introduction!$B$42,1,0)</f>
        <v>0</v>
      </c>
      <c r="J1059" s="52">
        <f>IF(Table2[[#This Row],[Order Priority]]=Introduction!$B$43,1,0)</f>
        <v>0</v>
      </c>
      <c r="K1059" s="52">
        <f>IF(Table2[[#This Row],[Order Priority]]=Introduction!$B$44,1,0)</f>
        <v>0</v>
      </c>
      <c r="L1059" s="52">
        <f>IF(Table2[[#This Row],[Order Priority]]=Introduction!$B$45,1,0)</f>
        <v>0</v>
      </c>
      <c r="M1059" s="52">
        <f>IF(Table2[[#This Row],[Ship Mode]]=Introduction!$C$42,1,0)</f>
        <v>0</v>
      </c>
      <c r="N1059" s="51">
        <f>IF(Table2[[#This Row],[Ship Mode]]=Introduction!$C$44,1,0)</f>
        <v>1</v>
      </c>
      <c r="O1059" s="51">
        <f>IF(Table2[[#This Row],[Customer Segment]]=Introduction!$D$45,1,0)</f>
        <v>0</v>
      </c>
      <c r="P1059" s="51">
        <f>IF(Table2[[#This Row],[Customer Segment]]=Introduction!$D$42,1,0)</f>
        <v>0</v>
      </c>
      <c r="Q1059" s="51">
        <f>IF(Table2[[#This Row],[Customer Segment]]=Introduction!$D$44,1,0)</f>
        <v>0</v>
      </c>
      <c r="R1059" s="41">
        <v>379.72</v>
      </c>
      <c r="S10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519.40497249957355</v>
      </c>
    </row>
    <row r="1060" spans="1:19" customFormat="1" x14ac:dyDescent="0.2">
      <c r="A1060" s="1" t="s">
        <v>1</v>
      </c>
      <c r="B1060" s="1" t="s">
        <v>14</v>
      </c>
      <c r="C1060" s="1" t="s">
        <v>3</v>
      </c>
      <c r="D1060" s="47">
        <v>0.03</v>
      </c>
      <c r="E1060" s="47">
        <v>2.1800000000000002</v>
      </c>
      <c r="F1060" s="47">
        <v>1.38</v>
      </c>
      <c r="G1060" s="47">
        <v>0.44</v>
      </c>
      <c r="H1060" s="47">
        <v>-7.04</v>
      </c>
      <c r="I1060" s="52">
        <f>IF(Table2[[#This Row],[Order Priority]]=Introduction!$B$42,1,0)</f>
        <v>1</v>
      </c>
      <c r="J1060" s="52">
        <f>IF(Table2[[#This Row],[Order Priority]]=Introduction!$B$43,1,0)</f>
        <v>0</v>
      </c>
      <c r="K1060" s="52">
        <f>IF(Table2[[#This Row],[Order Priority]]=Introduction!$B$44,1,0)</f>
        <v>0</v>
      </c>
      <c r="L1060" s="52">
        <f>IF(Table2[[#This Row],[Order Priority]]=Introduction!$B$45,1,0)</f>
        <v>0</v>
      </c>
      <c r="M1060" s="52">
        <f>IF(Table2[[#This Row],[Ship Mode]]=Introduction!$C$42,1,0)</f>
        <v>0</v>
      </c>
      <c r="N1060" s="51">
        <f>IF(Table2[[#This Row],[Ship Mode]]=Introduction!$C$44,1,0)</f>
        <v>1</v>
      </c>
      <c r="O1060" s="51">
        <f>IF(Table2[[#This Row],[Customer Segment]]=Introduction!$D$45,1,0)</f>
        <v>1</v>
      </c>
      <c r="P1060" s="51">
        <f>IF(Table2[[#This Row],[Customer Segment]]=Introduction!$D$42,1,0)</f>
        <v>0</v>
      </c>
      <c r="Q1060" s="51">
        <f>IF(Table2[[#This Row],[Customer Segment]]=Introduction!$D$44,1,0)</f>
        <v>0</v>
      </c>
      <c r="R1060" s="44">
        <v>15.73</v>
      </c>
      <c r="S10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301.60406530180637</v>
      </c>
    </row>
    <row r="1061" spans="1:19" customFormat="1" x14ac:dyDescent="0.2">
      <c r="A1061" s="1" t="s">
        <v>1</v>
      </c>
      <c r="B1061" s="1" t="s">
        <v>2</v>
      </c>
      <c r="C1061" s="1" t="s">
        <v>3</v>
      </c>
      <c r="D1061" s="49">
        <v>0.01</v>
      </c>
      <c r="E1061" s="49">
        <v>170.98</v>
      </c>
      <c r="F1061" s="49">
        <v>35.89</v>
      </c>
      <c r="G1061" s="49">
        <v>0.66</v>
      </c>
      <c r="H1061" s="49">
        <v>538.52</v>
      </c>
      <c r="I1061" s="52">
        <f>IF(Table2[[#This Row],[Order Priority]]=Introduction!$B$42,1,0)</f>
        <v>1</v>
      </c>
      <c r="J1061" s="52">
        <f>IF(Table2[[#This Row],[Order Priority]]=Introduction!$B$43,1,0)</f>
        <v>0</v>
      </c>
      <c r="K1061" s="52">
        <f>IF(Table2[[#This Row],[Order Priority]]=Introduction!$B$44,1,0)</f>
        <v>0</v>
      </c>
      <c r="L1061" s="52">
        <f>IF(Table2[[#This Row],[Order Priority]]=Introduction!$B$45,1,0)</f>
        <v>0</v>
      </c>
      <c r="M1061" s="52">
        <f>IF(Table2[[#This Row],[Ship Mode]]=Introduction!$C$42,1,0)</f>
        <v>1</v>
      </c>
      <c r="N1061" s="51">
        <f>IF(Table2[[#This Row],[Ship Mode]]=Introduction!$C$44,1,0)</f>
        <v>0</v>
      </c>
      <c r="O1061" s="51">
        <f>IF(Table2[[#This Row],[Customer Segment]]=Introduction!$D$45,1,0)</f>
        <v>1</v>
      </c>
      <c r="P1061" s="51">
        <f>IF(Table2[[#This Row],[Customer Segment]]=Introduction!$D$42,1,0)</f>
        <v>0</v>
      </c>
      <c r="Q1061" s="51">
        <f>IF(Table2[[#This Row],[Customer Segment]]=Introduction!$D$44,1,0)</f>
        <v>0</v>
      </c>
      <c r="R1061" s="41">
        <v>1719.07</v>
      </c>
      <c r="S10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2735.4949939448402</v>
      </c>
    </row>
    <row r="1062" spans="1:19" customFormat="1" x14ac:dyDescent="0.2">
      <c r="A1062" s="1" t="s">
        <v>1</v>
      </c>
      <c r="B1062" s="1" t="s">
        <v>14</v>
      </c>
      <c r="C1062" s="1" t="s">
        <v>70</v>
      </c>
      <c r="D1062" s="47">
        <v>0.01</v>
      </c>
      <c r="E1062" s="47">
        <v>2.89</v>
      </c>
      <c r="F1062" s="47">
        <v>0.5</v>
      </c>
      <c r="G1062" s="47">
        <v>0.38</v>
      </c>
      <c r="H1062" s="47">
        <v>29.725200000000001</v>
      </c>
      <c r="I1062" s="52">
        <f>IF(Table2[[#This Row],[Order Priority]]=Introduction!$B$42,1,0)</f>
        <v>1</v>
      </c>
      <c r="J1062" s="52">
        <f>IF(Table2[[#This Row],[Order Priority]]=Introduction!$B$43,1,0)</f>
        <v>0</v>
      </c>
      <c r="K1062" s="52">
        <f>IF(Table2[[#This Row],[Order Priority]]=Introduction!$B$44,1,0)</f>
        <v>0</v>
      </c>
      <c r="L1062" s="52">
        <f>IF(Table2[[#This Row],[Order Priority]]=Introduction!$B$45,1,0)</f>
        <v>0</v>
      </c>
      <c r="M1062" s="52">
        <f>IF(Table2[[#This Row],[Ship Mode]]=Introduction!$C$42,1,0)</f>
        <v>0</v>
      </c>
      <c r="N1062" s="51">
        <f>IF(Table2[[#This Row],[Ship Mode]]=Introduction!$C$44,1,0)</f>
        <v>1</v>
      </c>
      <c r="O1062" s="51">
        <f>IF(Table2[[#This Row],[Customer Segment]]=Introduction!$D$45,1,0)</f>
        <v>0</v>
      </c>
      <c r="P1062" s="51">
        <f>IF(Table2[[#This Row],[Customer Segment]]=Introduction!$D$42,1,0)</f>
        <v>0</v>
      </c>
      <c r="Q1062" s="51">
        <f>IF(Table2[[#This Row],[Customer Segment]]=Introduction!$D$44,1,0)</f>
        <v>0</v>
      </c>
      <c r="R1062" s="44">
        <v>43.08</v>
      </c>
      <c r="S10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289.53684921381404</v>
      </c>
    </row>
    <row r="1063" spans="1:19" customFormat="1" x14ac:dyDescent="0.2">
      <c r="A1063" s="1" t="s">
        <v>1</v>
      </c>
      <c r="B1063" s="1" t="s">
        <v>14</v>
      </c>
      <c r="C1063" s="1" t="s">
        <v>70</v>
      </c>
      <c r="D1063" s="49">
        <v>0</v>
      </c>
      <c r="E1063" s="49">
        <v>55.99</v>
      </c>
      <c r="F1063" s="49">
        <v>5</v>
      </c>
      <c r="G1063" s="49">
        <v>0.8</v>
      </c>
      <c r="H1063" s="49">
        <v>-187.11</v>
      </c>
      <c r="I1063" s="52">
        <f>IF(Table2[[#This Row],[Order Priority]]=Introduction!$B$42,1,0)</f>
        <v>1</v>
      </c>
      <c r="J1063" s="52">
        <f>IF(Table2[[#This Row],[Order Priority]]=Introduction!$B$43,1,0)</f>
        <v>0</v>
      </c>
      <c r="K1063" s="52">
        <f>IF(Table2[[#This Row],[Order Priority]]=Introduction!$B$44,1,0)</f>
        <v>0</v>
      </c>
      <c r="L1063" s="52">
        <f>IF(Table2[[#This Row],[Order Priority]]=Introduction!$B$45,1,0)</f>
        <v>0</v>
      </c>
      <c r="M1063" s="52">
        <f>IF(Table2[[#This Row],[Ship Mode]]=Introduction!$C$42,1,0)</f>
        <v>0</v>
      </c>
      <c r="N1063" s="51">
        <f>IF(Table2[[#This Row],[Ship Mode]]=Introduction!$C$44,1,0)</f>
        <v>1</v>
      </c>
      <c r="O1063" s="51">
        <f>IF(Table2[[#This Row],[Customer Segment]]=Introduction!$D$45,1,0)</f>
        <v>0</v>
      </c>
      <c r="P1063" s="51">
        <f>IF(Table2[[#This Row],[Customer Segment]]=Introduction!$D$42,1,0)</f>
        <v>0</v>
      </c>
      <c r="Q1063" s="51">
        <f>IF(Table2[[#This Row],[Customer Segment]]=Introduction!$D$44,1,0)</f>
        <v>0</v>
      </c>
      <c r="R1063" s="41">
        <v>258.93</v>
      </c>
      <c r="S10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713.94631609668579</v>
      </c>
    </row>
    <row r="1064" spans="1:19" customFormat="1" x14ac:dyDescent="0.2">
      <c r="A1064" s="1" t="s">
        <v>1</v>
      </c>
      <c r="B1064" s="1" t="s">
        <v>63</v>
      </c>
      <c r="C1064" s="1" t="s">
        <v>70</v>
      </c>
      <c r="D1064" s="47">
        <v>7.0000000000000007E-2</v>
      </c>
      <c r="E1064" s="47">
        <v>5.18</v>
      </c>
      <c r="F1064" s="47">
        <v>5.74</v>
      </c>
      <c r="G1064" s="47">
        <v>0.36</v>
      </c>
      <c r="H1064" s="47">
        <v>-188.03399999999999</v>
      </c>
      <c r="I1064" s="52">
        <f>IF(Table2[[#This Row],[Order Priority]]=Introduction!$B$42,1,0)</f>
        <v>1</v>
      </c>
      <c r="J1064" s="52">
        <f>IF(Table2[[#This Row],[Order Priority]]=Introduction!$B$43,1,0)</f>
        <v>0</v>
      </c>
      <c r="K1064" s="52">
        <f>IF(Table2[[#This Row],[Order Priority]]=Introduction!$B$44,1,0)</f>
        <v>0</v>
      </c>
      <c r="L1064" s="52">
        <f>IF(Table2[[#This Row],[Order Priority]]=Introduction!$B$45,1,0)</f>
        <v>0</v>
      </c>
      <c r="M1064" s="52">
        <f>IF(Table2[[#This Row],[Ship Mode]]=Introduction!$C$42,1,0)</f>
        <v>0</v>
      </c>
      <c r="N1064" s="51">
        <f>IF(Table2[[#This Row],[Ship Mode]]=Introduction!$C$44,1,0)</f>
        <v>0</v>
      </c>
      <c r="O1064" s="51">
        <f>IF(Table2[[#This Row],[Customer Segment]]=Introduction!$D$45,1,0)</f>
        <v>0</v>
      </c>
      <c r="P1064" s="51">
        <f>IF(Table2[[#This Row],[Customer Segment]]=Introduction!$D$42,1,0)</f>
        <v>0</v>
      </c>
      <c r="Q1064" s="51">
        <f>IF(Table2[[#This Row],[Customer Segment]]=Introduction!$D$44,1,0)</f>
        <v>0</v>
      </c>
      <c r="R1064" s="44">
        <v>79.61</v>
      </c>
      <c r="S10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80.061069928776377</v>
      </c>
    </row>
    <row r="1065" spans="1:19" customFormat="1" x14ac:dyDescent="0.2">
      <c r="A1065" s="1" t="s">
        <v>13</v>
      </c>
      <c r="B1065" s="1" t="s">
        <v>14</v>
      </c>
      <c r="C1065" s="1" t="s">
        <v>15</v>
      </c>
      <c r="D1065" s="49">
        <v>0.09</v>
      </c>
      <c r="E1065" s="49">
        <v>12.88</v>
      </c>
      <c r="F1065" s="49">
        <v>4.59</v>
      </c>
      <c r="G1065" s="49">
        <v>0.82</v>
      </c>
      <c r="H1065" s="49">
        <v>-175.13</v>
      </c>
      <c r="I1065" s="52">
        <f>IF(Table2[[#This Row],[Order Priority]]=Introduction!$B$42,1,0)</f>
        <v>0</v>
      </c>
      <c r="J1065" s="52">
        <f>IF(Table2[[#This Row],[Order Priority]]=Introduction!$B$43,1,0)</f>
        <v>1</v>
      </c>
      <c r="K1065" s="52">
        <f>IF(Table2[[#This Row],[Order Priority]]=Introduction!$B$44,1,0)</f>
        <v>0</v>
      </c>
      <c r="L1065" s="52">
        <f>IF(Table2[[#This Row],[Order Priority]]=Introduction!$B$45,1,0)</f>
        <v>0</v>
      </c>
      <c r="M1065" s="52">
        <f>IF(Table2[[#This Row],[Ship Mode]]=Introduction!$C$42,1,0)</f>
        <v>0</v>
      </c>
      <c r="N1065" s="51">
        <f>IF(Table2[[#This Row],[Ship Mode]]=Introduction!$C$44,1,0)</f>
        <v>1</v>
      </c>
      <c r="O1065" s="51">
        <f>IF(Table2[[#This Row],[Customer Segment]]=Introduction!$D$45,1,0)</f>
        <v>0</v>
      </c>
      <c r="P1065" s="51">
        <f>IF(Table2[[#This Row],[Customer Segment]]=Introduction!$D$42,1,0)</f>
        <v>1</v>
      </c>
      <c r="Q1065" s="51">
        <f>IF(Table2[[#This Row],[Customer Segment]]=Introduction!$D$44,1,0)</f>
        <v>0</v>
      </c>
      <c r="R1065" s="41">
        <v>158.13</v>
      </c>
      <c r="S10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215.52356367120061</v>
      </c>
    </row>
    <row r="1066" spans="1:19" customFormat="1" x14ac:dyDescent="0.2">
      <c r="A1066" s="1" t="s">
        <v>13</v>
      </c>
      <c r="B1066" s="1" t="s">
        <v>63</v>
      </c>
      <c r="C1066" s="1" t="s">
        <v>15</v>
      </c>
      <c r="D1066" s="47">
        <v>0.02</v>
      </c>
      <c r="E1066" s="47">
        <v>45.99</v>
      </c>
      <c r="F1066" s="47">
        <v>4.99</v>
      </c>
      <c r="G1066" s="47">
        <v>0.56999999999999995</v>
      </c>
      <c r="H1066" s="47">
        <v>3.96</v>
      </c>
      <c r="I1066" s="52">
        <f>IF(Table2[[#This Row],[Order Priority]]=Introduction!$B$42,1,0)</f>
        <v>0</v>
      </c>
      <c r="J1066" s="52">
        <f>IF(Table2[[#This Row],[Order Priority]]=Introduction!$B$43,1,0)</f>
        <v>1</v>
      </c>
      <c r="K1066" s="52">
        <f>IF(Table2[[#This Row],[Order Priority]]=Introduction!$B$44,1,0)</f>
        <v>0</v>
      </c>
      <c r="L1066" s="52">
        <f>IF(Table2[[#This Row],[Order Priority]]=Introduction!$B$45,1,0)</f>
        <v>0</v>
      </c>
      <c r="M1066" s="52">
        <f>IF(Table2[[#This Row],[Ship Mode]]=Introduction!$C$42,1,0)</f>
        <v>0</v>
      </c>
      <c r="N1066" s="51">
        <f>IF(Table2[[#This Row],[Ship Mode]]=Introduction!$C$44,1,0)</f>
        <v>0</v>
      </c>
      <c r="O1066" s="51">
        <f>IF(Table2[[#This Row],[Customer Segment]]=Introduction!$D$45,1,0)</f>
        <v>0</v>
      </c>
      <c r="P1066" s="51">
        <f>IF(Table2[[#This Row],[Customer Segment]]=Introduction!$D$42,1,0)</f>
        <v>1</v>
      </c>
      <c r="Q1066" s="51">
        <f>IF(Table2[[#This Row],[Customer Segment]]=Introduction!$D$44,1,0)</f>
        <v>0</v>
      </c>
      <c r="R1066" s="44">
        <v>163.01</v>
      </c>
      <c r="S10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269.95838410144148</v>
      </c>
    </row>
    <row r="1067" spans="1:19" customFormat="1" x14ac:dyDescent="0.2">
      <c r="A1067" s="1" t="s">
        <v>13</v>
      </c>
      <c r="B1067" s="1" t="s">
        <v>14</v>
      </c>
      <c r="C1067" s="1" t="s">
        <v>47</v>
      </c>
      <c r="D1067" s="49">
        <v>0.06</v>
      </c>
      <c r="E1067" s="49">
        <v>89.83</v>
      </c>
      <c r="F1067" s="49">
        <v>35</v>
      </c>
      <c r="G1067" s="49">
        <v>0.83</v>
      </c>
      <c r="H1067" s="49">
        <v>31.11</v>
      </c>
      <c r="I1067" s="52">
        <f>IF(Table2[[#This Row],[Order Priority]]=Introduction!$B$42,1,0)</f>
        <v>0</v>
      </c>
      <c r="J1067" s="52">
        <f>IF(Table2[[#This Row],[Order Priority]]=Introduction!$B$43,1,0)</f>
        <v>1</v>
      </c>
      <c r="K1067" s="52">
        <f>IF(Table2[[#This Row],[Order Priority]]=Introduction!$B$44,1,0)</f>
        <v>0</v>
      </c>
      <c r="L1067" s="52">
        <f>IF(Table2[[#This Row],[Order Priority]]=Introduction!$B$45,1,0)</f>
        <v>0</v>
      </c>
      <c r="M1067" s="52">
        <f>IF(Table2[[#This Row],[Ship Mode]]=Introduction!$C$42,1,0)</f>
        <v>0</v>
      </c>
      <c r="N1067" s="51">
        <f>IF(Table2[[#This Row],[Ship Mode]]=Introduction!$C$44,1,0)</f>
        <v>1</v>
      </c>
      <c r="O1067" s="51">
        <f>IF(Table2[[#This Row],[Customer Segment]]=Introduction!$D$45,1,0)</f>
        <v>0</v>
      </c>
      <c r="P1067" s="51">
        <f>IF(Table2[[#This Row],[Customer Segment]]=Introduction!$D$42,1,0)</f>
        <v>0</v>
      </c>
      <c r="Q1067" s="51">
        <f>IF(Table2[[#This Row],[Customer Segment]]=Introduction!$D$44,1,0)</f>
        <v>1</v>
      </c>
      <c r="R1067" s="41">
        <v>366.26</v>
      </c>
      <c r="S10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1595.8408384118829</v>
      </c>
    </row>
    <row r="1068" spans="1:19" customFormat="1" x14ac:dyDescent="0.2">
      <c r="A1068" s="1" t="s">
        <v>13</v>
      </c>
      <c r="B1068" s="1" t="s">
        <v>14</v>
      </c>
      <c r="C1068" s="1" t="s">
        <v>47</v>
      </c>
      <c r="D1068" s="47">
        <v>0.1</v>
      </c>
      <c r="E1068" s="47">
        <v>13.43</v>
      </c>
      <c r="F1068" s="47">
        <v>5.5</v>
      </c>
      <c r="G1068" s="47">
        <v>0.56999999999999995</v>
      </c>
      <c r="H1068" s="47">
        <v>358.29539999999997</v>
      </c>
      <c r="I1068" s="52">
        <f>IF(Table2[[#This Row],[Order Priority]]=Introduction!$B$42,1,0)</f>
        <v>0</v>
      </c>
      <c r="J1068" s="52">
        <f>IF(Table2[[#This Row],[Order Priority]]=Introduction!$B$43,1,0)</f>
        <v>1</v>
      </c>
      <c r="K1068" s="52">
        <f>IF(Table2[[#This Row],[Order Priority]]=Introduction!$B$44,1,0)</f>
        <v>0</v>
      </c>
      <c r="L1068" s="52">
        <f>IF(Table2[[#This Row],[Order Priority]]=Introduction!$B$45,1,0)</f>
        <v>0</v>
      </c>
      <c r="M1068" s="52">
        <f>IF(Table2[[#This Row],[Ship Mode]]=Introduction!$C$42,1,0)</f>
        <v>0</v>
      </c>
      <c r="N1068" s="51">
        <f>IF(Table2[[#This Row],[Ship Mode]]=Introduction!$C$44,1,0)</f>
        <v>1</v>
      </c>
      <c r="O1068" s="51">
        <f>IF(Table2[[#This Row],[Customer Segment]]=Introduction!$D$45,1,0)</f>
        <v>0</v>
      </c>
      <c r="P1068" s="51">
        <f>IF(Table2[[#This Row],[Customer Segment]]=Introduction!$D$42,1,0)</f>
        <v>0</v>
      </c>
      <c r="Q1068" s="51">
        <f>IF(Table2[[#This Row],[Customer Segment]]=Introduction!$D$44,1,0)</f>
        <v>1</v>
      </c>
      <c r="R1068" s="44">
        <v>157.99</v>
      </c>
      <c r="S10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633.61044737000202</v>
      </c>
    </row>
    <row r="1069" spans="1:19" customFormat="1" x14ac:dyDescent="0.2">
      <c r="A1069" s="1" t="s">
        <v>13</v>
      </c>
      <c r="B1069" s="1" t="s">
        <v>14</v>
      </c>
      <c r="C1069" s="1" t="s">
        <v>47</v>
      </c>
      <c r="D1069" s="49">
        <v>0.01</v>
      </c>
      <c r="E1069" s="49">
        <v>125.99</v>
      </c>
      <c r="F1069" s="49">
        <v>7.69</v>
      </c>
      <c r="G1069" s="49">
        <v>0.57999999999999996</v>
      </c>
      <c r="H1069" s="49">
        <v>8.3219999999999992</v>
      </c>
      <c r="I1069" s="52">
        <f>IF(Table2[[#This Row],[Order Priority]]=Introduction!$B$42,1,0)</f>
        <v>0</v>
      </c>
      <c r="J1069" s="52">
        <f>IF(Table2[[#This Row],[Order Priority]]=Introduction!$B$43,1,0)</f>
        <v>1</v>
      </c>
      <c r="K1069" s="52">
        <f>IF(Table2[[#This Row],[Order Priority]]=Introduction!$B$44,1,0)</f>
        <v>0</v>
      </c>
      <c r="L1069" s="52">
        <f>IF(Table2[[#This Row],[Order Priority]]=Introduction!$B$45,1,0)</f>
        <v>0</v>
      </c>
      <c r="M1069" s="52">
        <f>IF(Table2[[#This Row],[Ship Mode]]=Introduction!$C$42,1,0)</f>
        <v>0</v>
      </c>
      <c r="N1069" s="51">
        <f>IF(Table2[[#This Row],[Ship Mode]]=Introduction!$C$44,1,0)</f>
        <v>1</v>
      </c>
      <c r="O1069" s="51">
        <f>IF(Table2[[#This Row],[Customer Segment]]=Introduction!$D$45,1,0)</f>
        <v>0</v>
      </c>
      <c r="P1069" s="51">
        <f>IF(Table2[[#This Row],[Customer Segment]]=Introduction!$D$42,1,0)</f>
        <v>0</v>
      </c>
      <c r="Q1069" s="51">
        <f>IF(Table2[[#This Row],[Customer Segment]]=Introduction!$D$44,1,0)</f>
        <v>1</v>
      </c>
      <c r="R1069" s="41">
        <v>1212.8800000000001</v>
      </c>
      <c r="S10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756.21643509697628</v>
      </c>
    </row>
    <row r="1070" spans="1:19" customFormat="1" x14ac:dyDescent="0.2">
      <c r="A1070" s="1" t="s">
        <v>23</v>
      </c>
      <c r="B1070" s="1" t="s">
        <v>63</v>
      </c>
      <c r="C1070" s="1" t="s">
        <v>70</v>
      </c>
      <c r="D1070" s="47">
        <v>0.01</v>
      </c>
      <c r="E1070" s="47">
        <v>13.43</v>
      </c>
      <c r="F1070" s="47">
        <v>5.5</v>
      </c>
      <c r="G1070" s="47">
        <v>0.56999999999999995</v>
      </c>
      <c r="H1070" s="47">
        <v>-313.02179999999998</v>
      </c>
      <c r="I1070" s="52">
        <f>IF(Table2[[#This Row],[Order Priority]]=Introduction!$B$42,1,0)</f>
        <v>0</v>
      </c>
      <c r="J1070" s="52">
        <f>IF(Table2[[#This Row],[Order Priority]]=Introduction!$B$43,1,0)</f>
        <v>0</v>
      </c>
      <c r="K1070" s="52">
        <f>IF(Table2[[#This Row],[Order Priority]]=Introduction!$B$44,1,0)</f>
        <v>1</v>
      </c>
      <c r="L1070" s="52">
        <f>IF(Table2[[#This Row],[Order Priority]]=Introduction!$B$45,1,0)</f>
        <v>0</v>
      </c>
      <c r="M1070" s="52">
        <f>IF(Table2[[#This Row],[Ship Mode]]=Introduction!$C$42,1,0)</f>
        <v>0</v>
      </c>
      <c r="N1070" s="51">
        <f>IF(Table2[[#This Row],[Ship Mode]]=Introduction!$C$44,1,0)</f>
        <v>0</v>
      </c>
      <c r="O1070" s="51">
        <f>IF(Table2[[#This Row],[Customer Segment]]=Introduction!$D$45,1,0)</f>
        <v>0</v>
      </c>
      <c r="P1070" s="51">
        <f>IF(Table2[[#This Row],[Customer Segment]]=Introduction!$D$42,1,0)</f>
        <v>0</v>
      </c>
      <c r="Q1070" s="51">
        <f>IF(Table2[[#This Row],[Customer Segment]]=Introduction!$D$44,1,0)</f>
        <v>0</v>
      </c>
      <c r="R1070" s="44">
        <v>99.75</v>
      </c>
      <c r="S10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-24.758348791768157</v>
      </c>
    </row>
    <row r="1071" spans="1:19" customFormat="1" x14ac:dyDescent="0.2">
      <c r="A1071" s="1" t="s">
        <v>23</v>
      </c>
      <c r="B1071" s="1" t="s">
        <v>14</v>
      </c>
      <c r="C1071" s="1" t="s">
        <v>15</v>
      </c>
      <c r="D1071" s="49">
        <v>0.06</v>
      </c>
      <c r="E1071" s="49">
        <v>60.65</v>
      </c>
      <c r="F1071" s="49">
        <v>12.23</v>
      </c>
      <c r="G1071" s="49">
        <v>0.64</v>
      </c>
      <c r="H1071" s="49">
        <v>427.00650000000002</v>
      </c>
      <c r="I1071" s="52">
        <f>IF(Table2[[#This Row],[Order Priority]]=Introduction!$B$42,1,0)</f>
        <v>0</v>
      </c>
      <c r="J1071" s="52">
        <f>IF(Table2[[#This Row],[Order Priority]]=Introduction!$B$43,1,0)</f>
        <v>0</v>
      </c>
      <c r="K1071" s="52">
        <f>IF(Table2[[#This Row],[Order Priority]]=Introduction!$B$44,1,0)</f>
        <v>1</v>
      </c>
      <c r="L1071" s="52">
        <f>IF(Table2[[#This Row],[Order Priority]]=Introduction!$B$45,1,0)</f>
        <v>0</v>
      </c>
      <c r="M1071" s="52">
        <f>IF(Table2[[#This Row],[Ship Mode]]=Introduction!$C$42,1,0)</f>
        <v>0</v>
      </c>
      <c r="N1071" s="51">
        <f>IF(Table2[[#This Row],[Ship Mode]]=Introduction!$C$44,1,0)</f>
        <v>1</v>
      </c>
      <c r="O1071" s="51">
        <f>IF(Table2[[#This Row],[Customer Segment]]=Introduction!$D$45,1,0)</f>
        <v>0</v>
      </c>
      <c r="P1071" s="51">
        <f>IF(Table2[[#This Row],[Customer Segment]]=Introduction!$D$42,1,0)</f>
        <v>1</v>
      </c>
      <c r="Q1071" s="51">
        <f>IF(Table2[[#This Row],[Customer Segment]]=Introduction!$D$44,1,0)</f>
        <v>0</v>
      </c>
      <c r="R1071" s="41">
        <v>618.85</v>
      </c>
      <c r="S10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1145.4320801733793</v>
      </c>
    </row>
    <row r="1072" spans="1:19" customFormat="1" x14ac:dyDescent="0.2">
      <c r="A1072" s="1" t="s">
        <v>23</v>
      </c>
      <c r="B1072" s="1" t="s">
        <v>14</v>
      </c>
      <c r="C1072" s="1" t="s">
        <v>47</v>
      </c>
      <c r="D1072" s="47">
        <v>0.05</v>
      </c>
      <c r="E1072" s="47">
        <v>4.84</v>
      </c>
      <c r="F1072" s="47">
        <v>0.71</v>
      </c>
      <c r="G1072" s="47">
        <v>0.52</v>
      </c>
      <c r="H1072" s="47">
        <v>13.4481</v>
      </c>
      <c r="I1072" s="52">
        <f>IF(Table2[[#This Row],[Order Priority]]=Introduction!$B$42,1,0)</f>
        <v>0</v>
      </c>
      <c r="J1072" s="52">
        <f>IF(Table2[[#This Row],[Order Priority]]=Introduction!$B$43,1,0)</f>
        <v>0</v>
      </c>
      <c r="K1072" s="52">
        <f>IF(Table2[[#This Row],[Order Priority]]=Introduction!$B$44,1,0)</f>
        <v>1</v>
      </c>
      <c r="L1072" s="52">
        <f>IF(Table2[[#This Row],[Order Priority]]=Introduction!$B$45,1,0)</f>
        <v>0</v>
      </c>
      <c r="M1072" s="52">
        <f>IF(Table2[[#This Row],[Ship Mode]]=Introduction!$C$42,1,0)</f>
        <v>0</v>
      </c>
      <c r="N1072" s="51">
        <f>IF(Table2[[#This Row],[Ship Mode]]=Introduction!$C$44,1,0)</f>
        <v>1</v>
      </c>
      <c r="O1072" s="51">
        <f>IF(Table2[[#This Row],[Customer Segment]]=Introduction!$D$45,1,0)</f>
        <v>0</v>
      </c>
      <c r="P1072" s="51">
        <f>IF(Table2[[#This Row],[Customer Segment]]=Introduction!$D$42,1,0)</f>
        <v>0</v>
      </c>
      <c r="Q1072" s="51">
        <f>IF(Table2[[#This Row],[Customer Segment]]=Introduction!$D$44,1,0)</f>
        <v>1</v>
      </c>
      <c r="R1072" s="44">
        <v>19.489999999999998</v>
      </c>
      <c r="S10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194.9110383855394</v>
      </c>
    </row>
    <row r="1073" spans="1:19" customFormat="1" x14ac:dyDescent="0.2">
      <c r="A1073" s="1" t="s">
        <v>92</v>
      </c>
      <c r="B1073" s="1" t="s">
        <v>2</v>
      </c>
      <c r="C1073" s="1" t="s">
        <v>15</v>
      </c>
      <c r="D1073" s="49">
        <v>0.04</v>
      </c>
      <c r="E1073" s="49">
        <v>300.98</v>
      </c>
      <c r="F1073" s="49">
        <v>54.92</v>
      </c>
      <c r="G1073" s="49">
        <v>0.55000000000000004</v>
      </c>
      <c r="H1073" s="49">
        <v>2023.75</v>
      </c>
      <c r="I1073" s="52">
        <f>IF(Table2[[#This Row],[Order Priority]]=Introduction!$B$42,1,0)</f>
        <v>0</v>
      </c>
      <c r="J1073" s="52">
        <f>IF(Table2[[#This Row],[Order Priority]]=Introduction!$B$43,1,0)</f>
        <v>0</v>
      </c>
      <c r="K1073" s="52">
        <f>IF(Table2[[#This Row],[Order Priority]]=Introduction!$B$44,1,0)</f>
        <v>0</v>
      </c>
      <c r="L1073" s="52">
        <f>IF(Table2[[#This Row],[Order Priority]]=Introduction!$B$45,1,0)</f>
        <v>1</v>
      </c>
      <c r="M1073" s="52">
        <f>IF(Table2[[#This Row],[Ship Mode]]=Introduction!$C$42,1,0)</f>
        <v>1</v>
      </c>
      <c r="N1073" s="51">
        <f>IF(Table2[[#This Row],[Ship Mode]]=Introduction!$C$44,1,0)</f>
        <v>0</v>
      </c>
      <c r="O1073" s="51">
        <f>IF(Table2[[#This Row],[Customer Segment]]=Introduction!$D$45,1,0)</f>
        <v>0</v>
      </c>
      <c r="P1073" s="51">
        <f>IF(Table2[[#This Row],[Customer Segment]]=Introduction!$D$42,1,0)</f>
        <v>1</v>
      </c>
      <c r="Q1073" s="51">
        <f>IF(Table2[[#This Row],[Customer Segment]]=Introduction!$D$44,1,0)</f>
        <v>0</v>
      </c>
      <c r="R1073" s="41">
        <v>9459.94</v>
      </c>
      <c r="S10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4781.2956413681077</v>
      </c>
    </row>
    <row r="1074" spans="1:19" customFormat="1" x14ac:dyDescent="0.2">
      <c r="A1074" s="1" t="s">
        <v>92</v>
      </c>
      <c r="B1074" s="1" t="s">
        <v>2</v>
      </c>
      <c r="C1074" s="1" t="s">
        <v>15</v>
      </c>
      <c r="D1074" s="47">
        <v>0.04</v>
      </c>
      <c r="E1074" s="47">
        <v>300.98</v>
      </c>
      <c r="F1074" s="47">
        <v>54.92</v>
      </c>
      <c r="G1074" s="47">
        <v>0.55000000000000004</v>
      </c>
      <c r="H1074" s="47">
        <v>1684.4763</v>
      </c>
      <c r="I1074" s="52">
        <f>IF(Table2[[#This Row],[Order Priority]]=Introduction!$B$42,1,0)</f>
        <v>0</v>
      </c>
      <c r="J1074" s="52">
        <f>IF(Table2[[#This Row],[Order Priority]]=Introduction!$B$43,1,0)</f>
        <v>0</v>
      </c>
      <c r="K1074" s="52">
        <f>IF(Table2[[#This Row],[Order Priority]]=Introduction!$B$44,1,0)</f>
        <v>0</v>
      </c>
      <c r="L1074" s="52">
        <f>IF(Table2[[#This Row],[Order Priority]]=Introduction!$B$45,1,0)</f>
        <v>1</v>
      </c>
      <c r="M1074" s="52">
        <f>IF(Table2[[#This Row],[Ship Mode]]=Introduction!$C$42,1,0)</f>
        <v>1</v>
      </c>
      <c r="N1074" s="51">
        <f>IF(Table2[[#This Row],[Ship Mode]]=Introduction!$C$44,1,0)</f>
        <v>0</v>
      </c>
      <c r="O1074" s="51">
        <f>IF(Table2[[#This Row],[Customer Segment]]=Introduction!$D$45,1,0)</f>
        <v>0</v>
      </c>
      <c r="P1074" s="51">
        <f>IF(Table2[[#This Row],[Customer Segment]]=Introduction!$D$42,1,0)</f>
        <v>1</v>
      </c>
      <c r="Q1074" s="51">
        <f>IF(Table2[[#This Row],[Customer Segment]]=Introduction!$D$44,1,0)</f>
        <v>0</v>
      </c>
      <c r="R1074" s="44">
        <v>2441.27</v>
      </c>
      <c r="S10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4433.8706456402706</v>
      </c>
    </row>
    <row r="1075" spans="1:19" customFormat="1" x14ac:dyDescent="0.2">
      <c r="A1075" s="1" t="s">
        <v>92</v>
      </c>
      <c r="B1075" s="1" t="s">
        <v>14</v>
      </c>
      <c r="C1075" s="1" t="s">
        <v>47</v>
      </c>
      <c r="D1075" s="49">
        <v>0</v>
      </c>
      <c r="E1075" s="49">
        <v>8.34</v>
      </c>
      <c r="F1075" s="49">
        <v>4.82</v>
      </c>
      <c r="G1075" s="49">
        <v>0.4</v>
      </c>
      <c r="H1075" s="49">
        <v>-5.05</v>
      </c>
      <c r="I1075" s="52">
        <f>IF(Table2[[#This Row],[Order Priority]]=Introduction!$B$42,1,0)</f>
        <v>0</v>
      </c>
      <c r="J1075" s="52">
        <f>IF(Table2[[#This Row],[Order Priority]]=Introduction!$B$43,1,0)</f>
        <v>0</v>
      </c>
      <c r="K1075" s="52">
        <f>IF(Table2[[#This Row],[Order Priority]]=Introduction!$B$44,1,0)</f>
        <v>0</v>
      </c>
      <c r="L1075" s="52">
        <f>IF(Table2[[#This Row],[Order Priority]]=Introduction!$B$45,1,0)</f>
        <v>1</v>
      </c>
      <c r="M1075" s="52">
        <f>IF(Table2[[#This Row],[Ship Mode]]=Introduction!$C$42,1,0)</f>
        <v>0</v>
      </c>
      <c r="N1075" s="51">
        <f>IF(Table2[[#This Row],[Ship Mode]]=Introduction!$C$44,1,0)</f>
        <v>1</v>
      </c>
      <c r="O1075" s="51">
        <f>IF(Table2[[#This Row],[Customer Segment]]=Introduction!$D$45,1,0)</f>
        <v>0</v>
      </c>
      <c r="P1075" s="51">
        <f>IF(Table2[[#This Row],[Customer Segment]]=Introduction!$D$42,1,0)</f>
        <v>0</v>
      </c>
      <c r="Q1075" s="51">
        <f>IF(Table2[[#This Row],[Customer Segment]]=Introduction!$D$44,1,0)</f>
        <v>1</v>
      </c>
      <c r="R1075" s="41">
        <v>76.23</v>
      </c>
      <c r="S10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166.82700688720755</v>
      </c>
    </row>
    <row r="1076" spans="1:19" customFormat="1" x14ac:dyDescent="0.2">
      <c r="A1076" s="1" t="s">
        <v>13</v>
      </c>
      <c r="B1076" s="1" t="s">
        <v>63</v>
      </c>
      <c r="C1076" s="1" t="s">
        <v>3</v>
      </c>
      <c r="D1076" s="47">
        <v>0.1</v>
      </c>
      <c r="E1076" s="47">
        <v>65.989999999999995</v>
      </c>
      <c r="F1076" s="47">
        <v>3.99</v>
      </c>
      <c r="G1076" s="47">
        <v>0.59</v>
      </c>
      <c r="H1076" s="47">
        <v>-88.624799999999993</v>
      </c>
      <c r="I1076" s="52">
        <f>IF(Table2[[#This Row],[Order Priority]]=Introduction!$B$42,1,0)</f>
        <v>0</v>
      </c>
      <c r="J1076" s="52">
        <f>IF(Table2[[#This Row],[Order Priority]]=Introduction!$B$43,1,0)</f>
        <v>1</v>
      </c>
      <c r="K1076" s="52">
        <f>IF(Table2[[#This Row],[Order Priority]]=Introduction!$B$44,1,0)</f>
        <v>0</v>
      </c>
      <c r="L1076" s="52">
        <f>IF(Table2[[#This Row],[Order Priority]]=Introduction!$B$45,1,0)</f>
        <v>0</v>
      </c>
      <c r="M1076" s="52">
        <f>IF(Table2[[#This Row],[Ship Mode]]=Introduction!$C$42,1,0)</f>
        <v>0</v>
      </c>
      <c r="N1076" s="51">
        <f>IF(Table2[[#This Row],[Ship Mode]]=Introduction!$C$44,1,0)</f>
        <v>0</v>
      </c>
      <c r="O1076" s="51">
        <f>IF(Table2[[#This Row],[Customer Segment]]=Introduction!$D$45,1,0)</f>
        <v>1</v>
      </c>
      <c r="P1076" s="51">
        <f>IF(Table2[[#This Row],[Customer Segment]]=Introduction!$D$42,1,0)</f>
        <v>0</v>
      </c>
      <c r="Q1076" s="51">
        <f>IF(Table2[[#This Row],[Customer Segment]]=Introduction!$D$44,1,0)</f>
        <v>0</v>
      </c>
      <c r="R1076" s="44">
        <v>272.86</v>
      </c>
      <c r="S10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193.82904345101511</v>
      </c>
    </row>
    <row r="1077" spans="1:19" customFormat="1" x14ac:dyDescent="0.2">
      <c r="A1077" s="1" t="s">
        <v>13</v>
      </c>
      <c r="B1077" s="1" t="s">
        <v>14</v>
      </c>
      <c r="C1077" s="1" t="s">
        <v>15</v>
      </c>
      <c r="D1077" s="49">
        <v>0.09</v>
      </c>
      <c r="E1077" s="49">
        <v>77.510000000000005</v>
      </c>
      <c r="F1077" s="49">
        <v>4</v>
      </c>
      <c r="G1077" s="49">
        <v>0.76</v>
      </c>
      <c r="H1077" s="49">
        <v>-387.1044</v>
      </c>
      <c r="I1077" s="52">
        <f>IF(Table2[[#This Row],[Order Priority]]=Introduction!$B$42,1,0)</f>
        <v>0</v>
      </c>
      <c r="J1077" s="52">
        <f>IF(Table2[[#This Row],[Order Priority]]=Introduction!$B$43,1,0)</f>
        <v>1</v>
      </c>
      <c r="K1077" s="52">
        <f>IF(Table2[[#This Row],[Order Priority]]=Introduction!$B$44,1,0)</f>
        <v>0</v>
      </c>
      <c r="L1077" s="52">
        <f>IF(Table2[[#This Row],[Order Priority]]=Introduction!$B$45,1,0)</f>
        <v>0</v>
      </c>
      <c r="M1077" s="52">
        <f>IF(Table2[[#This Row],[Ship Mode]]=Introduction!$C$42,1,0)</f>
        <v>0</v>
      </c>
      <c r="N1077" s="51">
        <f>IF(Table2[[#This Row],[Ship Mode]]=Introduction!$C$44,1,0)</f>
        <v>1</v>
      </c>
      <c r="O1077" s="51">
        <f>IF(Table2[[#This Row],[Customer Segment]]=Introduction!$D$45,1,0)</f>
        <v>0</v>
      </c>
      <c r="P1077" s="51">
        <f>IF(Table2[[#This Row],[Customer Segment]]=Introduction!$D$42,1,0)</f>
        <v>1</v>
      </c>
      <c r="Q1077" s="51">
        <f>IF(Table2[[#This Row],[Customer Segment]]=Introduction!$D$44,1,0)</f>
        <v>0</v>
      </c>
      <c r="R1077" s="41">
        <v>77.47</v>
      </c>
      <c r="S10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134.77521909399482</v>
      </c>
    </row>
    <row r="1078" spans="1:19" customFormat="1" x14ac:dyDescent="0.2">
      <c r="A1078" s="1" t="s">
        <v>23</v>
      </c>
      <c r="B1078" s="1" t="s">
        <v>14</v>
      </c>
      <c r="C1078" s="1" t="s">
        <v>47</v>
      </c>
      <c r="D1078" s="47">
        <v>0.02</v>
      </c>
      <c r="E1078" s="47">
        <v>5.58</v>
      </c>
      <c r="F1078" s="47">
        <v>5.3</v>
      </c>
      <c r="G1078" s="47">
        <v>0.35</v>
      </c>
      <c r="H1078" s="47">
        <v>-22.48</v>
      </c>
      <c r="I1078" s="52">
        <f>IF(Table2[[#This Row],[Order Priority]]=Introduction!$B$42,1,0)</f>
        <v>0</v>
      </c>
      <c r="J1078" s="52">
        <f>IF(Table2[[#This Row],[Order Priority]]=Introduction!$B$43,1,0)</f>
        <v>0</v>
      </c>
      <c r="K1078" s="52">
        <f>IF(Table2[[#This Row],[Order Priority]]=Introduction!$B$44,1,0)</f>
        <v>1</v>
      </c>
      <c r="L1078" s="52">
        <f>IF(Table2[[#This Row],[Order Priority]]=Introduction!$B$45,1,0)</f>
        <v>0</v>
      </c>
      <c r="M1078" s="52">
        <f>IF(Table2[[#This Row],[Ship Mode]]=Introduction!$C$42,1,0)</f>
        <v>0</v>
      </c>
      <c r="N1078" s="51">
        <f>IF(Table2[[#This Row],[Ship Mode]]=Introduction!$C$44,1,0)</f>
        <v>1</v>
      </c>
      <c r="O1078" s="51">
        <f>IF(Table2[[#This Row],[Customer Segment]]=Introduction!$D$45,1,0)</f>
        <v>0</v>
      </c>
      <c r="P1078" s="51">
        <f>IF(Table2[[#This Row],[Customer Segment]]=Introduction!$D$42,1,0)</f>
        <v>0</v>
      </c>
      <c r="Q1078" s="51">
        <f>IF(Table2[[#This Row],[Customer Segment]]=Introduction!$D$44,1,0)</f>
        <v>1</v>
      </c>
      <c r="R1078" s="44">
        <v>18.670000000000002</v>
      </c>
      <c r="S10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165.82679401145845</v>
      </c>
    </row>
    <row r="1079" spans="1:19" customFormat="1" x14ac:dyDescent="0.2">
      <c r="A1079" s="1" t="s">
        <v>23</v>
      </c>
      <c r="B1079" s="1" t="s">
        <v>14</v>
      </c>
      <c r="C1079" s="1" t="s">
        <v>47</v>
      </c>
      <c r="D1079" s="49">
        <v>0.03</v>
      </c>
      <c r="E1079" s="49">
        <v>40.89</v>
      </c>
      <c r="F1079" s="49">
        <v>18.98</v>
      </c>
      <c r="G1079" s="49">
        <v>0.56999999999999995</v>
      </c>
      <c r="H1079" s="49">
        <v>78.98</v>
      </c>
      <c r="I1079" s="52">
        <f>IF(Table2[[#This Row],[Order Priority]]=Introduction!$B$42,1,0)</f>
        <v>0</v>
      </c>
      <c r="J1079" s="52">
        <f>IF(Table2[[#This Row],[Order Priority]]=Introduction!$B$43,1,0)</f>
        <v>0</v>
      </c>
      <c r="K1079" s="52">
        <f>IF(Table2[[#This Row],[Order Priority]]=Introduction!$B$44,1,0)</f>
        <v>1</v>
      </c>
      <c r="L1079" s="52">
        <f>IF(Table2[[#This Row],[Order Priority]]=Introduction!$B$45,1,0)</f>
        <v>0</v>
      </c>
      <c r="M1079" s="52">
        <f>IF(Table2[[#This Row],[Ship Mode]]=Introduction!$C$42,1,0)</f>
        <v>0</v>
      </c>
      <c r="N1079" s="51">
        <f>IF(Table2[[#This Row],[Ship Mode]]=Introduction!$C$44,1,0)</f>
        <v>1</v>
      </c>
      <c r="O1079" s="51">
        <f>IF(Table2[[#This Row],[Customer Segment]]=Introduction!$D$45,1,0)</f>
        <v>0</v>
      </c>
      <c r="P1079" s="51">
        <f>IF(Table2[[#This Row],[Customer Segment]]=Introduction!$D$42,1,0)</f>
        <v>0</v>
      </c>
      <c r="Q1079" s="51">
        <f>IF(Table2[[#This Row],[Customer Segment]]=Introduction!$D$44,1,0)</f>
        <v>1</v>
      </c>
      <c r="R1079" s="41">
        <v>210.77</v>
      </c>
      <c r="S10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934.71517594778516</v>
      </c>
    </row>
    <row r="1080" spans="1:19" customFormat="1" x14ac:dyDescent="0.2">
      <c r="A1080" s="1" t="s">
        <v>23</v>
      </c>
      <c r="B1080" s="1" t="s">
        <v>14</v>
      </c>
      <c r="C1080" s="1" t="s">
        <v>47</v>
      </c>
      <c r="D1080" s="47">
        <v>0.02</v>
      </c>
      <c r="E1080" s="47">
        <v>5.58</v>
      </c>
      <c r="F1080" s="47">
        <v>5.3</v>
      </c>
      <c r="G1080" s="47">
        <v>0.35</v>
      </c>
      <c r="H1080" s="47">
        <v>-29.898399999999999</v>
      </c>
      <c r="I1080" s="52">
        <f>IF(Table2[[#This Row],[Order Priority]]=Introduction!$B$42,1,0)</f>
        <v>0</v>
      </c>
      <c r="J1080" s="52">
        <f>IF(Table2[[#This Row],[Order Priority]]=Introduction!$B$43,1,0)</f>
        <v>0</v>
      </c>
      <c r="K1080" s="52">
        <f>IF(Table2[[#This Row],[Order Priority]]=Introduction!$B$44,1,0)</f>
        <v>1</v>
      </c>
      <c r="L1080" s="52">
        <f>IF(Table2[[#This Row],[Order Priority]]=Introduction!$B$45,1,0)</f>
        <v>0</v>
      </c>
      <c r="M1080" s="52">
        <f>IF(Table2[[#This Row],[Ship Mode]]=Introduction!$C$42,1,0)</f>
        <v>0</v>
      </c>
      <c r="N1080" s="51">
        <f>IF(Table2[[#This Row],[Ship Mode]]=Introduction!$C$44,1,0)</f>
        <v>1</v>
      </c>
      <c r="O1080" s="51">
        <f>IF(Table2[[#This Row],[Customer Segment]]=Introduction!$D$45,1,0)</f>
        <v>0</v>
      </c>
      <c r="P1080" s="51">
        <f>IF(Table2[[#This Row],[Customer Segment]]=Introduction!$D$42,1,0)</f>
        <v>0</v>
      </c>
      <c r="Q1080" s="51">
        <f>IF(Table2[[#This Row],[Customer Segment]]=Introduction!$D$44,1,0)</f>
        <v>1</v>
      </c>
      <c r="R1080" s="44">
        <v>68.459999999999994</v>
      </c>
      <c r="S10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158.23016159253712</v>
      </c>
    </row>
    <row r="1081" spans="1:19" customFormat="1" x14ac:dyDescent="0.2">
      <c r="A1081" s="1" t="s">
        <v>23</v>
      </c>
      <c r="B1081" s="1" t="s">
        <v>14</v>
      </c>
      <c r="C1081" s="1" t="s">
        <v>47</v>
      </c>
      <c r="D1081" s="49">
        <v>0.03</v>
      </c>
      <c r="E1081" s="49">
        <v>40.89</v>
      </c>
      <c r="F1081" s="49">
        <v>18.98</v>
      </c>
      <c r="G1081" s="49">
        <v>0.56999999999999995</v>
      </c>
      <c r="H1081" s="49">
        <v>52.916600000000003</v>
      </c>
      <c r="I1081" s="52">
        <f>IF(Table2[[#This Row],[Order Priority]]=Introduction!$B$42,1,0)</f>
        <v>0</v>
      </c>
      <c r="J1081" s="52">
        <f>IF(Table2[[#This Row],[Order Priority]]=Introduction!$B$43,1,0)</f>
        <v>0</v>
      </c>
      <c r="K1081" s="52">
        <f>IF(Table2[[#This Row],[Order Priority]]=Introduction!$B$44,1,0)</f>
        <v>1</v>
      </c>
      <c r="L1081" s="52">
        <f>IF(Table2[[#This Row],[Order Priority]]=Introduction!$B$45,1,0)</f>
        <v>0</v>
      </c>
      <c r="M1081" s="52">
        <f>IF(Table2[[#This Row],[Ship Mode]]=Introduction!$C$42,1,0)</f>
        <v>0</v>
      </c>
      <c r="N1081" s="51">
        <f>IF(Table2[[#This Row],[Ship Mode]]=Introduction!$C$44,1,0)</f>
        <v>1</v>
      </c>
      <c r="O1081" s="51">
        <f>IF(Table2[[#This Row],[Customer Segment]]=Introduction!$D$45,1,0)</f>
        <v>0</v>
      </c>
      <c r="P1081" s="51">
        <f>IF(Table2[[#This Row],[Customer Segment]]=Introduction!$D$42,1,0)</f>
        <v>0</v>
      </c>
      <c r="Q1081" s="51">
        <f>IF(Table2[[#This Row],[Customer Segment]]=Introduction!$D$44,1,0)</f>
        <v>1</v>
      </c>
      <c r="R1081" s="41">
        <v>885.23</v>
      </c>
      <c r="S10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908.02558393504466</v>
      </c>
    </row>
    <row r="1082" spans="1:19" customFormat="1" x14ac:dyDescent="0.2">
      <c r="A1082" s="1" t="s">
        <v>23</v>
      </c>
      <c r="B1082" s="1" t="s">
        <v>14</v>
      </c>
      <c r="C1082" s="1" t="s">
        <v>70</v>
      </c>
      <c r="D1082" s="47">
        <v>0.1</v>
      </c>
      <c r="E1082" s="47">
        <v>40.479999999999997</v>
      </c>
      <c r="F1082" s="47">
        <v>19.989999999999998</v>
      </c>
      <c r="G1082" s="47">
        <v>0.77</v>
      </c>
      <c r="H1082" s="47">
        <v>-580.32000000000005</v>
      </c>
      <c r="I1082" s="52">
        <f>IF(Table2[[#This Row],[Order Priority]]=Introduction!$B$42,1,0)</f>
        <v>0</v>
      </c>
      <c r="J1082" s="52">
        <f>IF(Table2[[#This Row],[Order Priority]]=Introduction!$B$43,1,0)</f>
        <v>0</v>
      </c>
      <c r="K1082" s="52">
        <f>IF(Table2[[#This Row],[Order Priority]]=Introduction!$B$44,1,0)</f>
        <v>1</v>
      </c>
      <c r="L1082" s="52">
        <f>IF(Table2[[#This Row],[Order Priority]]=Introduction!$B$45,1,0)</f>
        <v>0</v>
      </c>
      <c r="M1082" s="52">
        <f>IF(Table2[[#This Row],[Ship Mode]]=Introduction!$C$42,1,0)</f>
        <v>0</v>
      </c>
      <c r="N1082" s="51">
        <f>IF(Table2[[#This Row],[Ship Mode]]=Introduction!$C$44,1,0)</f>
        <v>1</v>
      </c>
      <c r="O1082" s="51">
        <f>IF(Table2[[#This Row],[Customer Segment]]=Introduction!$D$45,1,0)</f>
        <v>0</v>
      </c>
      <c r="P1082" s="51">
        <f>IF(Table2[[#This Row],[Customer Segment]]=Introduction!$D$42,1,0)</f>
        <v>0</v>
      </c>
      <c r="Q1082" s="51">
        <f>IF(Table2[[#This Row],[Customer Segment]]=Introduction!$D$44,1,0)</f>
        <v>0</v>
      </c>
      <c r="R1082" s="44">
        <v>355.84</v>
      </c>
      <c r="S10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3" spans="1:19" customFormat="1" x14ac:dyDescent="0.2">
      <c r="A1083" s="1" t="s">
        <v>23</v>
      </c>
      <c r="B1083" s="1" t="s">
        <v>14</v>
      </c>
      <c r="C1083" s="1" t="s">
        <v>70</v>
      </c>
      <c r="D1083" s="49">
        <v>0.1</v>
      </c>
      <c r="E1083" s="49">
        <v>40.479999999999997</v>
      </c>
      <c r="F1083" s="49">
        <v>19.989999999999998</v>
      </c>
      <c r="G1083" s="49">
        <v>0.77</v>
      </c>
      <c r="H1083" s="49">
        <v>-580.32000000000005</v>
      </c>
      <c r="I1083" s="52">
        <f>IF(Table2[[#This Row],[Order Priority]]=Introduction!$B$42,1,0)</f>
        <v>0</v>
      </c>
      <c r="J1083" s="52">
        <f>IF(Table2[[#This Row],[Order Priority]]=Introduction!$B$43,1,0)</f>
        <v>0</v>
      </c>
      <c r="K1083" s="52">
        <f>IF(Table2[[#This Row],[Order Priority]]=Introduction!$B$44,1,0)</f>
        <v>1</v>
      </c>
      <c r="L1083" s="52">
        <f>IF(Table2[[#This Row],[Order Priority]]=Introduction!$B$45,1,0)</f>
        <v>0</v>
      </c>
      <c r="M1083" s="52">
        <f>IF(Table2[[#This Row],[Ship Mode]]=Introduction!$C$42,1,0)</f>
        <v>0</v>
      </c>
      <c r="N1083" s="51">
        <f>IF(Table2[[#This Row],[Ship Mode]]=Introduction!$C$44,1,0)</f>
        <v>1</v>
      </c>
      <c r="O1083" s="51">
        <f>IF(Table2[[#This Row],[Customer Segment]]=Introduction!$D$45,1,0)</f>
        <v>0</v>
      </c>
      <c r="P1083" s="51">
        <f>IF(Table2[[#This Row],[Customer Segment]]=Introduction!$D$42,1,0)</f>
        <v>0</v>
      </c>
      <c r="Q1083" s="51">
        <f>IF(Table2[[#This Row],[Customer Segment]]=Introduction!$D$44,1,0)</f>
        <v>0</v>
      </c>
      <c r="R1083" s="41">
        <v>1423.35</v>
      </c>
      <c r="S10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375.74508596915098</v>
      </c>
    </row>
    <row r="1084" spans="1:19" customFormat="1" x14ac:dyDescent="0.2">
      <c r="A1084" s="1" t="s">
        <v>92</v>
      </c>
      <c r="B1084" s="1" t="s">
        <v>63</v>
      </c>
      <c r="C1084" s="1" t="s">
        <v>3</v>
      </c>
      <c r="D1084" s="47">
        <v>0.06</v>
      </c>
      <c r="E1084" s="47">
        <v>17.670000000000002</v>
      </c>
      <c r="F1084" s="47">
        <v>8.99</v>
      </c>
      <c r="G1084" s="47">
        <v>0.47</v>
      </c>
      <c r="H1084" s="47">
        <v>38.06</v>
      </c>
      <c r="I1084" s="52">
        <f>IF(Table2[[#This Row],[Order Priority]]=Introduction!$B$42,1,0)</f>
        <v>0</v>
      </c>
      <c r="J1084" s="52">
        <f>IF(Table2[[#This Row],[Order Priority]]=Introduction!$B$43,1,0)</f>
        <v>0</v>
      </c>
      <c r="K1084" s="52">
        <f>IF(Table2[[#This Row],[Order Priority]]=Introduction!$B$44,1,0)</f>
        <v>0</v>
      </c>
      <c r="L1084" s="52">
        <f>IF(Table2[[#This Row],[Order Priority]]=Introduction!$B$45,1,0)</f>
        <v>1</v>
      </c>
      <c r="M1084" s="52">
        <f>IF(Table2[[#This Row],[Ship Mode]]=Introduction!$C$42,1,0)</f>
        <v>0</v>
      </c>
      <c r="N1084" s="51">
        <f>IF(Table2[[#This Row],[Ship Mode]]=Introduction!$C$44,1,0)</f>
        <v>0</v>
      </c>
      <c r="O1084" s="51">
        <f>IF(Table2[[#This Row],[Customer Segment]]=Introduction!$D$45,1,0)</f>
        <v>1</v>
      </c>
      <c r="P1084" s="51">
        <f>IF(Table2[[#This Row],[Customer Segment]]=Introduction!$D$42,1,0)</f>
        <v>0</v>
      </c>
      <c r="Q1084" s="51">
        <f>IF(Table2[[#This Row],[Customer Segment]]=Introduction!$D$44,1,0)</f>
        <v>0</v>
      </c>
      <c r="R1084" s="44">
        <v>69.959999999999994</v>
      </c>
      <c r="S10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252.30229017511732</v>
      </c>
    </row>
    <row r="1085" spans="1:19" customFormat="1" x14ac:dyDescent="0.2">
      <c r="A1085" s="1" t="s">
        <v>92</v>
      </c>
      <c r="B1085" s="1" t="s">
        <v>14</v>
      </c>
      <c r="C1085" s="1" t="s">
        <v>70</v>
      </c>
      <c r="D1085" s="49">
        <v>0</v>
      </c>
      <c r="E1085" s="49">
        <v>65.989999999999995</v>
      </c>
      <c r="F1085" s="49">
        <v>5.26</v>
      </c>
      <c r="G1085" s="49">
        <v>0.59</v>
      </c>
      <c r="H1085" s="49">
        <v>369.99869999999999</v>
      </c>
      <c r="I1085" s="52">
        <f>IF(Table2[[#This Row],[Order Priority]]=Introduction!$B$42,1,0)</f>
        <v>0</v>
      </c>
      <c r="J1085" s="52">
        <f>IF(Table2[[#This Row],[Order Priority]]=Introduction!$B$43,1,0)</f>
        <v>0</v>
      </c>
      <c r="K1085" s="52">
        <f>IF(Table2[[#This Row],[Order Priority]]=Introduction!$B$44,1,0)</f>
        <v>0</v>
      </c>
      <c r="L1085" s="52">
        <f>IF(Table2[[#This Row],[Order Priority]]=Introduction!$B$45,1,0)</f>
        <v>1</v>
      </c>
      <c r="M1085" s="52">
        <f>IF(Table2[[#This Row],[Ship Mode]]=Introduction!$C$42,1,0)</f>
        <v>0</v>
      </c>
      <c r="N1085" s="51">
        <f>IF(Table2[[#This Row],[Ship Mode]]=Introduction!$C$44,1,0)</f>
        <v>1</v>
      </c>
      <c r="O1085" s="51">
        <f>IF(Table2[[#This Row],[Customer Segment]]=Introduction!$D$45,1,0)</f>
        <v>0</v>
      </c>
      <c r="P1085" s="51">
        <f>IF(Table2[[#This Row],[Customer Segment]]=Introduction!$D$42,1,0)</f>
        <v>0</v>
      </c>
      <c r="Q1085" s="51">
        <f>IF(Table2[[#This Row],[Customer Segment]]=Introduction!$D$44,1,0)</f>
        <v>0</v>
      </c>
      <c r="R1085" s="41">
        <v>536.23</v>
      </c>
      <c r="S10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871.1612250966316</v>
      </c>
    </row>
    <row r="1086" spans="1:19" customFormat="1" x14ac:dyDescent="0.2">
      <c r="A1086" s="1" t="s">
        <v>92</v>
      </c>
      <c r="B1086" s="1" t="s">
        <v>14</v>
      </c>
      <c r="C1086" s="1" t="s">
        <v>70</v>
      </c>
      <c r="D1086" s="47">
        <v>0</v>
      </c>
      <c r="E1086" s="47">
        <v>65.989999999999995</v>
      </c>
      <c r="F1086" s="47">
        <v>5.26</v>
      </c>
      <c r="G1086" s="47">
        <v>0.59</v>
      </c>
      <c r="H1086" s="47">
        <v>542.25</v>
      </c>
      <c r="I1086" s="52">
        <f>IF(Table2[[#This Row],[Order Priority]]=Introduction!$B$42,1,0)</f>
        <v>0</v>
      </c>
      <c r="J1086" s="52">
        <f>IF(Table2[[#This Row],[Order Priority]]=Introduction!$B$43,1,0)</f>
        <v>0</v>
      </c>
      <c r="K1086" s="52">
        <f>IF(Table2[[#This Row],[Order Priority]]=Introduction!$B$44,1,0)</f>
        <v>0</v>
      </c>
      <c r="L1086" s="52">
        <f>IF(Table2[[#This Row],[Order Priority]]=Introduction!$B$45,1,0)</f>
        <v>1</v>
      </c>
      <c r="M1086" s="52">
        <f>IF(Table2[[#This Row],[Ship Mode]]=Introduction!$C$42,1,0)</f>
        <v>0</v>
      </c>
      <c r="N1086" s="51">
        <f>IF(Table2[[#This Row],[Ship Mode]]=Introduction!$C$44,1,0)</f>
        <v>1</v>
      </c>
      <c r="O1086" s="51">
        <f>IF(Table2[[#This Row],[Customer Segment]]=Introduction!$D$45,1,0)</f>
        <v>0</v>
      </c>
      <c r="P1086" s="51">
        <f>IF(Table2[[#This Row],[Customer Segment]]=Introduction!$D$42,1,0)</f>
        <v>0</v>
      </c>
      <c r="Q1086" s="51">
        <f>IF(Table2[[#This Row],[Customer Segment]]=Introduction!$D$44,1,0)</f>
        <v>0</v>
      </c>
      <c r="R1086" s="44">
        <v>2144.92</v>
      </c>
      <c r="S10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1047.5509870104329</v>
      </c>
    </row>
    <row r="1087" spans="1:19" customFormat="1" x14ac:dyDescent="0.2">
      <c r="A1087" s="1" t="s">
        <v>92</v>
      </c>
      <c r="B1087" s="1" t="s">
        <v>14</v>
      </c>
      <c r="C1087" s="1" t="s">
        <v>3</v>
      </c>
      <c r="D1087" s="49">
        <v>0.03</v>
      </c>
      <c r="E1087" s="49">
        <v>27.48</v>
      </c>
      <c r="F1087" s="49">
        <v>4</v>
      </c>
      <c r="G1087" s="49">
        <v>0.75</v>
      </c>
      <c r="H1087" s="49">
        <v>-88.840800000000002</v>
      </c>
      <c r="I1087" s="52">
        <f>IF(Table2[[#This Row],[Order Priority]]=Introduction!$B$42,1,0)</f>
        <v>0</v>
      </c>
      <c r="J1087" s="52">
        <f>IF(Table2[[#This Row],[Order Priority]]=Introduction!$B$43,1,0)</f>
        <v>0</v>
      </c>
      <c r="K1087" s="52">
        <f>IF(Table2[[#This Row],[Order Priority]]=Introduction!$B$44,1,0)</f>
        <v>0</v>
      </c>
      <c r="L1087" s="52">
        <f>IF(Table2[[#This Row],[Order Priority]]=Introduction!$B$45,1,0)</f>
        <v>1</v>
      </c>
      <c r="M1087" s="52">
        <f>IF(Table2[[#This Row],[Ship Mode]]=Introduction!$C$42,1,0)</f>
        <v>0</v>
      </c>
      <c r="N1087" s="51">
        <f>IF(Table2[[#This Row],[Ship Mode]]=Introduction!$C$44,1,0)</f>
        <v>1</v>
      </c>
      <c r="O1087" s="51">
        <f>IF(Table2[[#This Row],[Customer Segment]]=Introduction!$D$45,1,0)</f>
        <v>1</v>
      </c>
      <c r="P1087" s="51">
        <f>IF(Table2[[#This Row],[Customer Segment]]=Introduction!$D$42,1,0)</f>
        <v>0</v>
      </c>
      <c r="Q1087" s="51">
        <f>IF(Table2[[#This Row],[Customer Segment]]=Introduction!$D$44,1,0)</f>
        <v>0</v>
      </c>
      <c r="R1087" s="41">
        <v>294.97000000000003</v>
      </c>
      <c r="S10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349.9412624582954</v>
      </c>
    </row>
    <row r="1088" spans="1:19" customFormat="1" x14ac:dyDescent="0.2">
      <c r="A1088" s="1" t="s">
        <v>92</v>
      </c>
      <c r="B1088" s="1" t="s">
        <v>14</v>
      </c>
      <c r="C1088" s="1" t="s">
        <v>3</v>
      </c>
      <c r="D1088" s="47">
        <v>0.1</v>
      </c>
      <c r="E1088" s="47">
        <v>179.99</v>
      </c>
      <c r="F1088" s="47">
        <v>19.989999999999998</v>
      </c>
      <c r="G1088" s="47">
        <v>0.48</v>
      </c>
      <c r="H1088" s="47">
        <v>1208.9903999999999</v>
      </c>
      <c r="I1088" s="52">
        <f>IF(Table2[[#This Row],[Order Priority]]=Introduction!$B$42,1,0)</f>
        <v>0</v>
      </c>
      <c r="J1088" s="52">
        <f>IF(Table2[[#This Row],[Order Priority]]=Introduction!$B$43,1,0)</f>
        <v>0</v>
      </c>
      <c r="K1088" s="52">
        <f>IF(Table2[[#This Row],[Order Priority]]=Introduction!$B$44,1,0)</f>
        <v>0</v>
      </c>
      <c r="L1088" s="52">
        <f>IF(Table2[[#This Row],[Order Priority]]=Introduction!$B$45,1,0)</f>
        <v>1</v>
      </c>
      <c r="M1088" s="52">
        <f>IF(Table2[[#This Row],[Ship Mode]]=Introduction!$C$42,1,0)</f>
        <v>0</v>
      </c>
      <c r="N1088" s="51">
        <f>IF(Table2[[#This Row],[Ship Mode]]=Introduction!$C$44,1,0)</f>
        <v>1</v>
      </c>
      <c r="O1088" s="51">
        <f>IF(Table2[[#This Row],[Customer Segment]]=Introduction!$D$45,1,0)</f>
        <v>1</v>
      </c>
      <c r="P1088" s="51">
        <f>IF(Table2[[#This Row],[Customer Segment]]=Introduction!$D$42,1,0)</f>
        <v>0</v>
      </c>
      <c r="Q1088" s="51">
        <f>IF(Table2[[#This Row],[Customer Segment]]=Introduction!$D$44,1,0)</f>
        <v>0</v>
      </c>
      <c r="R1088" s="44">
        <v>2458.0500000000002</v>
      </c>
      <c r="S10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2328.0691661267233</v>
      </c>
    </row>
    <row r="1089" spans="1:19" customFormat="1" x14ac:dyDescent="0.2">
      <c r="A1089" s="1" t="s">
        <v>92</v>
      </c>
      <c r="B1089" s="1" t="s">
        <v>14</v>
      </c>
      <c r="C1089" s="1" t="s">
        <v>3</v>
      </c>
      <c r="D1089" s="49">
        <v>0.1</v>
      </c>
      <c r="E1089" s="49">
        <v>140.85</v>
      </c>
      <c r="F1089" s="49">
        <v>19.989999999999998</v>
      </c>
      <c r="G1089" s="49">
        <v>0.73</v>
      </c>
      <c r="H1089" s="49">
        <v>9.9911999999999992</v>
      </c>
      <c r="I1089" s="52">
        <f>IF(Table2[[#This Row],[Order Priority]]=Introduction!$B$42,1,0)</f>
        <v>0</v>
      </c>
      <c r="J1089" s="52">
        <f>IF(Table2[[#This Row],[Order Priority]]=Introduction!$B$43,1,0)</f>
        <v>0</v>
      </c>
      <c r="K1089" s="52">
        <f>IF(Table2[[#This Row],[Order Priority]]=Introduction!$B$44,1,0)</f>
        <v>0</v>
      </c>
      <c r="L1089" s="52">
        <f>IF(Table2[[#This Row],[Order Priority]]=Introduction!$B$45,1,0)</f>
        <v>1</v>
      </c>
      <c r="M1089" s="52">
        <f>IF(Table2[[#This Row],[Ship Mode]]=Introduction!$C$42,1,0)</f>
        <v>0</v>
      </c>
      <c r="N1089" s="51">
        <f>IF(Table2[[#This Row],[Ship Mode]]=Introduction!$C$44,1,0)</f>
        <v>1</v>
      </c>
      <c r="O1089" s="51">
        <f>IF(Table2[[#This Row],[Customer Segment]]=Introduction!$D$45,1,0)</f>
        <v>1</v>
      </c>
      <c r="P1089" s="51">
        <f>IF(Table2[[#This Row],[Customer Segment]]=Introduction!$D$42,1,0)</f>
        <v>0</v>
      </c>
      <c r="Q1089" s="51">
        <f>IF(Table2[[#This Row],[Customer Segment]]=Introduction!$D$44,1,0)</f>
        <v>0</v>
      </c>
      <c r="R1089" s="41">
        <v>2465.75</v>
      </c>
      <c r="S10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1185.4266173160543</v>
      </c>
    </row>
    <row r="1090" spans="1:19" customFormat="1" x14ac:dyDescent="0.2">
      <c r="A1090" s="1" t="s">
        <v>46</v>
      </c>
      <c r="B1090" s="1" t="s">
        <v>2</v>
      </c>
      <c r="C1090" s="1" t="s">
        <v>15</v>
      </c>
      <c r="D1090" s="47">
        <v>0.05</v>
      </c>
      <c r="E1090" s="47">
        <v>291.73</v>
      </c>
      <c r="F1090" s="47">
        <v>48.8</v>
      </c>
      <c r="G1090" s="47">
        <v>0.56000000000000005</v>
      </c>
      <c r="H1090" s="47">
        <v>550.38080000000002</v>
      </c>
      <c r="I1090" s="52">
        <f>IF(Table2[[#This Row],[Order Priority]]=Introduction!$B$42,1,0)</f>
        <v>0</v>
      </c>
      <c r="J1090" s="52">
        <f>IF(Table2[[#This Row],[Order Priority]]=Introduction!$B$43,1,0)</f>
        <v>0</v>
      </c>
      <c r="K1090" s="52">
        <f>IF(Table2[[#This Row],[Order Priority]]=Introduction!$B$44,1,0)</f>
        <v>0</v>
      </c>
      <c r="L1090" s="52">
        <f>IF(Table2[[#This Row],[Order Priority]]=Introduction!$B$45,1,0)</f>
        <v>0</v>
      </c>
      <c r="M1090" s="52">
        <f>IF(Table2[[#This Row],[Ship Mode]]=Introduction!$C$42,1,0)</f>
        <v>1</v>
      </c>
      <c r="N1090" s="51">
        <f>IF(Table2[[#This Row],[Ship Mode]]=Introduction!$C$44,1,0)</f>
        <v>0</v>
      </c>
      <c r="O1090" s="51">
        <f>IF(Table2[[#This Row],[Customer Segment]]=Introduction!$D$45,1,0)</f>
        <v>0</v>
      </c>
      <c r="P1090" s="51">
        <f>IF(Table2[[#This Row],[Customer Segment]]=Introduction!$D$42,1,0)</f>
        <v>1</v>
      </c>
      <c r="Q1090" s="51">
        <f>IF(Table2[[#This Row],[Customer Segment]]=Introduction!$D$44,1,0)</f>
        <v>0</v>
      </c>
      <c r="R1090" s="44">
        <v>1818.41</v>
      </c>
      <c r="S10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3264.3625587526803</v>
      </c>
    </row>
    <row r="1091" spans="1:19" customFormat="1" x14ac:dyDescent="0.2">
      <c r="A1091" s="1" t="s">
        <v>46</v>
      </c>
      <c r="B1091" s="1" t="s">
        <v>14</v>
      </c>
      <c r="C1091" s="1" t="s">
        <v>47</v>
      </c>
      <c r="D1091" s="49">
        <v>0.08</v>
      </c>
      <c r="E1091" s="49">
        <v>12.53</v>
      </c>
      <c r="F1091" s="49">
        <v>0.5</v>
      </c>
      <c r="G1091" s="49">
        <v>0.38</v>
      </c>
      <c r="H1091" s="49">
        <v>215.71799999999999</v>
      </c>
      <c r="I1091" s="52">
        <f>IF(Table2[[#This Row],[Order Priority]]=Introduction!$B$42,1,0)</f>
        <v>0</v>
      </c>
      <c r="J1091" s="52">
        <f>IF(Table2[[#This Row],[Order Priority]]=Introduction!$B$43,1,0)</f>
        <v>0</v>
      </c>
      <c r="K1091" s="52">
        <f>IF(Table2[[#This Row],[Order Priority]]=Introduction!$B$44,1,0)</f>
        <v>0</v>
      </c>
      <c r="L1091" s="52">
        <f>IF(Table2[[#This Row],[Order Priority]]=Introduction!$B$45,1,0)</f>
        <v>0</v>
      </c>
      <c r="M1091" s="52">
        <f>IF(Table2[[#This Row],[Ship Mode]]=Introduction!$C$42,1,0)</f>
        <v>0</v>
      </c>
      <c r="N1091" s="51">
        <f>IF(Table2[[#This Row],[Ship Mode]]=Introduction!$C$44,1,0)</f>
        <v>1</v>
      </c>
      <c r="O1091" s="51">
        <f>IF(Table2[[#This Row],[Customer Segment]]=Introduction!$D$45,1,0)</f>
        <v>0</v>
      </c>
      <c r="P1091" s="51">
        <f>IF(Table2[[#This Row],[Customer Segment]]=Introduction!$D$42,1,0)</f>
        <v>0</v>
      </c>
      <c r="Q1091" s="51">
        <f>IF(Table2[[#This Row],[Customer Segment]]=Introduction!$D$44,1,0)</f>
        <v>1</v>
      </c>
      <c r="R1091" s="41">
        <v>61.1</v>
      </c>
      <c r="S10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405.40045604553995</v>
      </c>
    </row>
    <row r="1092" spans="1:19" customFormat="1" x14ac:dyDescent="0.2">
      <c r="A1092" s="1" t="s">
        <v>46</v>
      </c>
      <c r="B1092" s="1" t="s">
        <v>14</v>
      </c>
      <c r="C1092" s="1" t="s">
        <v>47</v>
      </c>
      <c r="D1092" s="47">
        <v>0.02</v>
      </c>
      <c r="E1092" s="47">
        <v>178.47</v>
      </c>
      <c r="F1092" s="47">
        <v>19.989999999999998</v>
      </c>
      <c r="G1092" s="47">
        <v>0.55000000000000004</v>
      </c>
      <c r="H1092" s="47">
        <v>106.98480000000001</v>
      </c>
      <c r="I1092" s="52">
        <f>IF(Table2[[#This Row],[Order Priority]]=Introduction!$B$42,1,0)</f>
        <v>0</v>
      </c>
      <c r="J1092" s="52">
        <f>IF(Table2[[#This Row],[Order Priority]]=Introduction!$B$43,1,0)</f>
        <v>0</v>
      </c>
      <c r="K1092" s="52">
        <f>IF(Table2[[#This Row],[Order Priority]]=Introduction!$B$44,1,0)</f>
        <v>0</v>
      </c>
      <c r="L1092" s="52">
        <f>IF(Table2[[#This Row],[Order Priority]]=Introduction!$B$45,1,0)</f>
        <v>0</v>
      </c>
      <c r="M1092" s="52">
        <f>IF(Table2[[#This Row],[Ship Mode]]=Introduction!$C$42,1,0)</f>
        <v>0</v>
      </c>
      <c r="N1092" s="51">
        <f>IF(Table2[[#This Row],[Ship Mode]]=Introduction!$C$44,1,0)</f>
        <v>1</v>
      </c>
      <c r="O1092" s="51">
        <f>IF(Table2[[#This Row],[Customer Segment]]=Introduction!$D$45,1,0)</f>
        <v>0</v>
      </c>
      <c r="P1092" s="51">
        <f>IF(Table2[[#This Row],[Customer Segment]]=Introduction!$D$42,1,0)</f>
        <v>0</v>
      </c>
      <c r="Q1092" s="51">
        <f>IF(Table2[[#This Row],[Customer Segment]]=Introduction!$D$44,1,0)</f>
        <v>1</v>
      </c>
      <c r="R1092" s="44">
        <v>193.81</v>
      </c>
      <c r="S10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1533.6164482470253</v>
      </c>
    </row>
    <row r="1093" spans="1:19" customFormat="1" x14ac:dyDescent="0.2">
      <c r="A1093" s="1" t="s">
        <v>1</v>
      </c>
      <c r="B1093" s="1" t="s">
        <v>14</v>
      </c>
      <c r="C1093" s="1" t="s">
        <v>3</v>
      </c>
      <c r="D1093" s="49">
        <v>0</v>
      </c>
      <c r="E1093" s="49">
        <v>4.42</v>
      </c>
      <c r="F1093" s="49">
        <v>4.99</v>
      </c>
      <c r="G1093" s="49">
        <v>0.38</v>
      </c>
      <c r="H1093" s="49">
        <v>-59.82</v>
      </c>
      <c r="I1093" s="52">
        <f>IF(Table2[[#This Row],[Order Priority]]=Introduction!$B$42,1,0)</f>
        <v>1</v>
      </c>
      <c r="J1093" s="52">
        <f>IF(Table2[[#This Row],[Order Priority]]=Introduction!$B$43,1,0)</f>
        <v>0</v>
      </c>
      <c r="K1093" s="52">
        <f>IF(Table2[[#This Row],[Order Priority]]=Introduction!$B$44,1,0)</f>
        <v>0</v>
      </c>
      <c r="L1093" s="52">
        <f>IF(Table2[[#This Row],[Order Priority]]=Introduction!$B$45,1,0)</f>
        <v>0</v>
      </c>
      <c r="M1093" s="52">
        <f>IF(Table2[[#This Row],[Ship Mode]]=Introduction!$C$42,1,0)</f>
        <v>0</v>
      </c>
      <c r="N1093" s="51">
        <f>IF(Table2[[#This Row],[Ship Mode]]=Introduction!$C$44,1,0)</f>
        <v>1</v>
      </c>
      <c r="O1093" s="51">
        <f>IF(Table2[[#This Row],[Customer Segment]]=Introduction!$D$45,1,0)</f>
        <v>1</v>
      </c>
      <c r="P1093" s="51">
        <f>IF(Table2[[#This Row],[Customer Segment]]=Introduction!$D$42,1,0)</f>
        <v>0</v>
      </c>
      <c r="Q1093" s="51">
        <f>IF(Table2[[#This Row],[Customer Segment]]=Introduction!$D$44,1,0)</f>
        <v>0</v>
      </c>
      <c r="R1093" s="41">
        <v>33.47</v>
      </c>
      <c r="S10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324.3064721368134</v>
      </c>
    </row>
    <row r="1094" spans="1:19" customFormat="1" x14ac:dyDescent="0.2">
      <c r="A1094" s="1" t="s">
        <v>1</v>
      </c>
      <c r="B1094" s="1" t="s">
        <v>63</v>
      </c>
      <c r="C1094" s="1" t="s">
        <v>70</v>
      </c>
      <c r="D1094" s="47">
        <v>0.01</v>
      </c>
      <c r="E1094" s="47">
        <v>42.98</v>
      </c>
      <c r="F1094" s="47">
        <v>4.62</v>
      </c>
      <c r="G1094" s="47">
        <v>0.56000000000000005</v>
      </c>
      <c r="H1094" s="47">
        <v>285.47370000000001</v>
      </c>
      <c r="I1094" s="52">
        <f>IF(Table2[[#This Row],[Order Priority]]=Introduction!$B$42,1,0)</f>
        <v>1</v>
      </c>
      <c r="J1094" s="52">
        <f>IF(Table2[[#This Row],[Order Priority]]=Introduction!$B$43,1,0)</f>
        <v>0</v>
      </c>
      <c r="K1094" s="52">
        <f>IF(Table2[[#This Row],[Order Priority]]=Introduction!$B$44,1,0)</f>
        <v>0</v>
      </c>
      <c r="L1094" s="52">
        <f>IF(Table2[[#This Row],[Order Priority]]=Introduction!$B$45,1,0)</f>
        <v>0</v>
      </c>
      <c r="M1094" s="52">
        <f>IF(Table2[[#This Row],[Ship Mode]]=Introduction!$C$42,1,0)</f>
        <v>0</v>
      </c>
      <c r="N1094" s="51">
        <f>IF(Table2[[#This Row],[Ship Mode]]=Introduction!$C$44,1,0)</f>
        <v>0</v>
      </c>
      <c r="O1094" s="51">
        <f>IF(Table2[[#This Row],[Customer Segment]]=Introduction!$D$45,1,0)</f>
        <v>0</v>
      </c>
      <c r="P1094" s="51">
        <f>IF(Table2[[#This Row],[Customer Segment]]=Introduction!$D$42,1,0)</f>
        <v>0</v>
      </c>
      <c r="Q1094" s="51">
        <f>IF(Table2[[#This Row],[Customer Segment]]=Introduction!$D$44,1,0)</f>
        <v>0</v>
      </c>
      <c r="R1094" s="44">
        <v>413.73</v>
      </c>
      <c r="S10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858.31021292407377</v>
      </c>
    </row>
    <row r="1095" spans="1:19" customFormat="1" x14ac:dyDescent="0.2">
      <c r="A1095" s="1" t="s">
        <v>1</v>
      </c>
      <c r="B1095" s="1" t="s">
        <v>14</v>
      </c>
      <c r="C1095" s="1" t="s">
        <v>70</v>
      </c>
      <c r="D1095" s="49">
        <v>7.0000000000000007E-2</v>
      </c>
      <c r="E1095" s="49">
        <v>2.94</v>
      </c>
      <c r="F1095" s="49">
        <v>0.81</v>
      </c>
      <c r="G1095" s="49">
        <v>0.4</v>
      </c>
      <c r="H1095" s="49">
        <v>-93.927400000000006</v>
      </c>
      <c r="I1095" s="52">
        <f>IF(Table2[[#This Row],[Order Priority]]=Introduction!$B$42,1,0)</f>
        <v>1</v>
      </c>
      <c r="J1095" s="52">
        <f>IF(Table2[[#This Row],[Order Priority]]=Introduction!$B$43,1,0)</f>
        <v>0</v>
      </c>
      <c r="K1095" s="52">
        <f>IF(Table2[[#This Row],[Order Priority]]=Introduction!$B$44,1,0)</f>
        <v>0</v>
      </c>
      <c r="L1095" s="52">
        <f>IF(Table2[[#This Row],[Order Priority]]=Introduction!$B$45,1,0)</f>
        <v>0</v>
      </c>
      <c r="M1095" s="52">
        <f>IF(Table2[[#This Row],[Ship Mode]]=Introduction!$C$42,1,0)</f>
        <v>0</v>
      </c>
      <c r="N1095" s="51">
        <f>IF(Table2[[#This Row],[Ship Mode]]=Introduction!$C$44,1,0)</f>
        <v>1</v>
      </c>
      <c r="O1095" s="51">
        <f>IF(Table2[[#This Row],[Customer Segment]]=Introduction!$D$45,1,0)</f>
        <v>0</v>
      </c>
      <c r="P1095" s="51">
        <f>IF(Table2[[#This Row],[Customer Segment]]=Introduction!$D$42,1,0)</f>
        <v>0</v>
      </c>
      <c r="Q1095" s="51">
        <f>IF(Table2[[#This Row],[Customer Segment]]=Introduction!$D$44,1,0)</f>
        <v>0</v>
      </c>
      <c r="R1095" s="41">
        <v>29.88</v>
      </c>
      <c r="S10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148.61160475028876</v>
      </c>
    </row>
    <row r="1096" spans="1:19" customFormat="1" x14ac:dyDescent="0.2">
      <c r="A1096" s="1" t="s">
        <v>1</v>
      </c>
      <c r="B1096" s="1" t="s">
        <v>14</v>
      </c>
      <c r="C1096" s="1" t="s">
        <v>15</v>
      </c>
      <c r="D1096" s="47">
        <v>0.05</v>
      </c>
      <c r="E1096" s="47">
        <v>35.44</v>
      </c>
      <c r="F1096" s="47">
        <v>5.09</v>
      </c>
      <c r="G1096" s="47">
        <v>0.38</v>
      </c>
      <c r="H1096" s="47">
        <v>240.17519999999999</v>
      </c>
      <c r="I1096" s="52">
        <f>IF(Table2[[#This Row],[Order Priority]]=Introduction!$B$42,1,0)</f>
        <v>1</v>
      </c>
      <c r="J1096" s="52">
        <f>IF(Table2[[#This Row],[Order Priority]]=Introduction!$B$43,1,0)</f>
        <v>0</v>
      </c>
      <c r="K1096" s="52">
        <f>IF(Table2[[#This Row],[Order Priority]]=Introduction!$B$44,1,0)</f>
        <v>0</v>
      </c>
      <c r="L1096" s="52">
        <f>IF(Table2[[#This Row],[Order Priority]]=Introduction!$B$45,1,0)</f>
        <v>0</v>
      </c>
      <c r="M1096" s="52">
        <f>IF(Table2[[#This Row],[Ship Mode]]=Introduction!$C$42,1,0)</f>
        <v>0</v>
      </c>
      <c r="N1096" s="51">
        <f>IF(Table2[[#This Row],[Ship Mode]]=Introduction!$C$44,1,0)</f>
        <v>1</v>
      </c>
      <c r="O1096" s="51">
        <f>IF(Table2[[#This Row],[Customer Segment]]=Introduction!$D$45,1,0)</f>
        <v>0</v>
      </c>
      <c r="P1096" s="51">
        <f>IF(Table2[[#This Row],[Customer Segment]]=Introduction!$D$42,1,0)</f>
        <v>1</v>
      </c>
      <c r="Q1096" s="51">
        <f>IF(Table2[[#This Row],[Customer Segment]]=Introduction!$D$44,1,0)</f>
        <v>0</v>
      </c>
      <c r="R1096" s="44">
        <v>348.08</v>
      </c>
      <c r="S10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678.52322524240697</v>
      </c>
    </row>
    <row r="1097" spans="1:19" customFormat="1" x14ac:dyDescent="0.2">
      <c r="A1097" s="1" t="s">
        <v>23</v>
      </c>
      <c r="B1097" s="1" t="s">
        <v>14</v>
      </c>
      <c r="C1097" s="1" t="s">
        <v>15</v>
      </c>
      <c r="D1097" s="49">
        <v>0.06</v>
      </c>
      <c r="E1097" s="49">
        <v>40.97</v>
      </c>
      <c r="F1097" s="49">
        <v>1.99</v>
      </c>
      <c r="G1097" s="49">
        <v>0.42</v>
      </c>
      <c r="H1097" s="49">
        <v>341.19810000000001</v>
      </c>
      <c r="I1097" s="52">
        <f>IF(Table2[[#This Row],[Order Priority]]=Introduction!$B$42,1,0)</f>
        <v>0</v>
      </c>
      <c r="J1097" s="52">
        <f>IF(Table2[[#This Row],[Order Priority]]=Introduction!$B$43,1,0)</f>
        <v>0</v>
      </c>
      <c r="K1097" s="52">
        <f>IF(Table2[[#This Row],[Order Priority]]=Introduction!$B$44,1,0)</f>
        <v>1</v>
      </c>
      <c r="L1097" s="52">
        <f>IF(Table2[[#This Row],[Order Priority]]=Introduction!$B$45,1,0)</f>
        <v>0</v>
      </c>
      <c r="M1097" s="52">
        <f>IF(Table2[[#This Row],[Ship Mode]]=Introduction!$C$42,1,0)</f>
        <v>0</v>
      </c>
      <c r="N1097" s="51">
        <f>IF(Table2[[#This Row],[Ship Mode]]=Introduction!$C$44,1,0)</f>
        <v>1</v>
      </c>
      <c r="O1097" s="51">
        <f>IF(Table2[[#This Row],[Customer Segment]]=Introduction!$D$45,1,0)</f>
        <v>0</v>
      </c>
      <c r="P1097" s="51">
        <f>IF(Table2[[#This Row],[Customer Segment]]=Introduction!$D$42,1,0)</f>
        <v>1</v>
      </c>
      <c r="Q1097" s="51">
        <f>IF(Table2[[#This Row],[Customer Segment]]=Introduction!$D$44,1,0)</f>
        <v>0</v>
      </c>
      <c r="R1097" s="41">
        <v>494.49</v>
      </c>
      <c r="S10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530.01383184444478</v>
      </c>
    </row>
    <row r="1098" spans="1:19" customFormat="1" x14ac:dyDescent="0.2">
      <c r="A1098" s="1" t="s">
        <v>92</v>
      </c>
      <c r="B1098" s="1" t="s">
        <v>14</v>
      </c>
      <c r="C1098" s="1" t="s">
        <v>47</v>
      </c>
      <c r="D1098" s="47">
        <v>0.05</v>
      </c>
      <c r="E1098" s="47">
        <v>35.89</v>
      </c>
      <c r="F1098" s="47">
        <v>14.72</v>
      </c>
      <c r="G1098" s="47">
        <v>0.4</v>
      </c>
      <c r="H1098" s="47">
        <v>22.866</v>
      </c>
      <c r="I1098" s="52">
        <f>IF(Table2[[#This Row],[Order Priority]]=Introduction!$B$42,1,0)</f>
        <v>0</v>
      </c>
      <c r="J1098" s="52">
        <f>IF(Table2[[#This Row],[Order Priority]]=Introduction!$B$43,1,0)</f>
        <v>0</v>
      </c>
      <c r="K1098" s="52">
        <f>IF(Table2[[#This Row],[Order Priority]]=Introduction!$B$44,1,0)</f>
        <v>0</v>
      </c>
      <c r="L1098" s="52">
        <f>IF(Table2[[#This Row],[Order Priority]]=Introduction!$B$45,1,0)</f>
        <v>1</v>
      </c>
      <c r="M1098" s="52">
        <f>IF(Table2[[#This Row],[Ship Mode]]=Introduction!$C$42,1,0)</f>
        <v>0</v>
      </c>
      <c r="N1098" s="51">
        <f>IF(Table2[[#This Row],[Ship Mode]]=Introduction!$C$44,1,0)</f>
        <v>1</v>
      </c>
      <c r="O1098" s="51">
        <f>IF(Table2[[#This Row],[Customer Segment]]=Introduction!$D$45,1,0)</f>
        <v>0</v>
      </c>
      <c r="P1098" s="51">
        <f>IF(Table2[[#This Row],[Customer Segment]]=Introduction!$D$42,1,0)</f>
        <v>0</v>
      </c>
      <c r="Q1098" s="51">
        <f>IF(Table2[[#This Row],[Customer Segment]]=Introduction!$D$44,1,0)</f>
        <v>1</v>
      </c>
      <c r="R1098" s="44">
        <v>680.39</v>
      </c>
      <c r="S10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522.32026761494421</v>
      </c>
    </row>
    <row r="1099" spans="1:19" customFormat="1" x14ac:dyDescent="0.2">
      <c r="A1099" s="1" t="s">
        <v>92</v>
      </c>
      <c r="B1099" s="1" t="s">
        <v>14</v>
      </c>
      <c r="C1099" s="1" t="s">
        <v>47</v>
      </c>
      <c r="D1099" s="49">
        <v>0</v>
      </c>
      <c r="E1099" s="49">
        <v>11.48</v>
      </c>
      <c r="F1099" s="49">
        <v>5.43</v>
      </c>
      <c r="G1099" s="49">
        <v>0.36</v>
      </c>
      <c r="H1099" s="49">
        <v>115.72799999999999</v>
      </c>
      <c r="I1099" s="52">
        <f>IF(Table2[[#This Row],[Order Priority]]=Introduction!$B$42,1,0)</f>
        <v>0</v>
      </c>
      <c r="J1099" s="52">
        <f>IF(Table2[[#This Row],[Order Priority]]=Introduction!$B$43,1,0)</f>
        <v>0</v>
      </c>
      <c r="K1099" s="52">
        <f>IF(Table2[[#This Row],[Order Priority]]=Introduction!$B$44,1,0)</f>
        <v>0</v>
      </c>
      <c r="L1099" s="52">
        <f>IF(Table2[[#This Row],[Order Priority]]=Introduction!$B$45,1,0)</f>
        <v>1</v>
      </c>
      <c r="M1099" s="52">
        <f>IF(Table2[[#This Row],[Ship Mode]]=Introduction!$C$42,1,0)</f>
        <v>0</v>
      </c>
      <c r="N1099" s="51">
        <f>IF(Table2[[#This Row],[Ship Mode]]=Introduction!$C$44,1,0)</f>
        <v>1</v>
      </c>
      <c r="O1099" s="51">
        <f>IF(Table2[[#This Row],[Customer Segment]]=Introduction!$D$45,1,0)</f>
        <v>0</v>
      </c>
      <c r="P1099" s="51">
        <f>IF(Table2[[#This Row],[Customer Segment]]=Introduction!$D$42,1,0)</f>
        <v>0</v>
      </c>
      <c r="Q1099" s="51">
        <f>IF(Table2[[#This Row],[Customer Segment]]=Introduction!$D$44,1,0)</f>
        <v>1</v>
      </c>
      <c r="R1099" s="41">
        <v>75.52</v>
      </c>
      <c r="S10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283.95760289732203</v>
      </c>
    </row>
    <row r="1100" spans="1:19" customFormat="1" x14ac:dyDescent="0.2">
      <c r="A1100" s="1" t="s">
        <v>46</v>
      </c>
      <c r="B1100" s="1" t="s">
        <v>14</v>
      </c>
      <c r="C1100" s="1" t="s">
        <v>15</v>
      </c>
      <c r="D1100" s="47">
        <v>7.0000000000000007E-2</v>
      </c>
      <c r="E1100" s="47">
        <v>3.98</v>
      </c>
      <c r="F1100" s="47">
        <v>5.26</v>
      </c>
      <c r="G1100" s="47">
        <v>0.38</v>
      </c>
      <c r="H1100" s="47">
        <v>-59.963760000000001</v>
      </c>
      <c r="I1100" s="52">
        <f>IF(Table2[[#This Row],[Order Priority]]=Introduction!$B$42,1,0)</f>
        <v>0</v>
      </c>
      <c r="J1100" s="52">
        <f>IF(Table2[[#This Row],[Order Priority]]=Introduction!$B$43,1,0)</f>
        <v>0</v>
      </c>
      <c r="K1100" s="52">
        <f>IF(Table2[[#This Row],[Order Priority]]=Introduction!$B$44,1,0)</f>
        <v>0</v>
      </c>
      <c r="L1100" s="52">
        <f>IF(Table2[[#This Row],[Order Priority]]=Introduction!$B$45,1,0)</f>
        <v>0</v>
      </c>
      <c r="M1100" s="52">
        <f>IF(Table2[[#This Row],[Ship Mode]]=Introduction!$C$42,1,0)</f>
        <v>0</v>
      </c>
      <c r="N1100" s="51">
        <f>IF(Table2[[#This Row],[Ship Mode]]=Introduction!$C$44,1,0)</f>
        <v>1</v>
      </c>
      <c r="O1100" s="51">
        <f>IF(Table2[[#This Row],[Customer Segment]]=Introduction!$D$45,1,0)</f>
        <v>0</v>
      </c>
      <c r="P1100" s="51">
        <f>IF(Table2[[#This Row],[Customer Segment]]=Introduction!$D$42,1,0)</f>
        <v>1</v>
      </c>
      <c r="Q1100" s="51">
        <f>IF(Table2[[#This Row],[Customer Segment]]=Introduction!$D$44,1,0)</f>
        <v>0</v>
      </c>
      <c r="R1100" s="44">
        <v>29.77</v>
      </c>
      <c r="S11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175.10340525548406</v>
      </c>
    </row>
    <row r="1101" spans="1:19" customFormat="1" x14ac:dyDescent="0.2">
      <c r="A1101" s="1" t="s">
        <v>46</v>
      </c>
      <c r="B1101" s="1" t="s">
        <v>14</v>
      </c>
      <c r="C1101" s="1" t="s">
        <v>15</v>
      </c>
      <c r="D1101" s="49">
        <v>7.0000000000000007E-2</v>
      </c>
      <c r="E1101" s="49">
        <v>12.22</v>
      </c>
      <c r="F1101" s="49">
        <v>2.85</v>
      </c>
      <c r="G1101" s="49">
        <v>0.55000000000000004</v>
      </c>
      <c r="H1101" s="49">
        <v>89.4148</v>
      </c>
      <c r="I1101" s="52">
        <f>IF(Table2[[#This Row],[Order Priority]]=Introduction!$B$42,1,0)</f>
        <v>0</v>
      </c>
      <c r="J1101" s="52">
        <f>IF(Table2[[#This Row],[Order Priority]]=Introduction!$B$43,1,0)</f>
        <v>0</v>
      </c>
      <c r="K1101" s="52">
        <f>IF(Table2[[#This Row],[Order Priority]]=Introduction!$B$44,1,0)</f>
        <v>0</v>
      </c>
      <c r="L1101" s="52">
        <f>IF(Table2[[#This Row],[Order Priority]]=Introduction!$B$45,1,0)</f>
        <v>0</v>
      </c>
      <c r="M1101" s="52">
        <f>IF(Table2[[#This Row],[Ship Mode]]=Introduction!$C$42,1,0)</f>
        <v>0</v>
      </c>
      <c r="N1101" s="51">
        <f>IF(Table2[[#This Row],[Ship Mode]]=Introduction!$C$44,1,0)</f>
        <v>1</v>
      </c>
      <c r="O1101" s="51">
        <f>IF(Table2[[#This Row],[Customer Segment]]=Introduction!$D$45,1,0)</f>
        <v>0</v>
      </c>
      <c r="P1101" s="51">
        <f>IF(Table2[[#This Row],[Customer Segment]]=Introduction!$D$42,1,0)</f>
        <v>1</v>
      </c>
      <c r="Q1101" s="51">
        <f>IF(Table2[[#This Row],[Customer Segment]]=Introduction!$D$44,1,0)</f>
        <v>0</v>
      </c>
      <c r="R1101" s="41">
        <v>147.19</v>
      </c>
      <c r="S11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428.57869527085279</v>
      </c>
    </row>
    <row r="1102" spans="1:19" customFormat="1" x14ac:dyDescent="0.2">
      <c r="A1102" s="1" t="s">
        <v>46</v>
      </c>
      <c r="B1102" s="1" t="s">
        <v>14</v>
      </c>
      <c r="C1102" s="1" t="s">
        <v>47</v>
      </c>
      <c r="D1102" s="47">
        <v>0.08</v>
      </c>
      <c r="E1102" s="47">
        <v>4.55</v>
      </c>
      <c r="F1102" s="47">
        <v>1.49</v>
      </c>
      <c r="G1102" s="47">
        <v>0.35</v>
      </c>
      <c r="H1102" s="47">
        <v>27.0273</v>
      </c>
      <c r="I1102" s="52">
        <f>IF(Table2[[#This Row],[Order Priority]]=Introduction!$B$42,1,0)</f>
        <v>0</v>
      </c>
      <c r="J1102" s="52">
        <f>IF(Table2[[#This Row],[Order Priority]]=Introduction!$B$43,1,0)</f>
        <v>0</v>
      </c>
      <c r="K1102" s="52">
        <f>IF(Table2[[#This Row],[Order Priority]]=Introduction!$B$44,1,0)</f>
        <v>0</v>
      </c>
      <c r="L1102" s="52">
        <f>IF(Table2[[#This Row],[Order Priority]]=Introduction!$B$45,1,0)</f>
        <v>0</v>
      </c>
      <c r="M1102" s="52">
        <f>IF(Table2[[#This Row],[Ship Mode]]=Introduction!$C$42,1,0)</f>
        <v>0</v>
      </c>
      <c r="N1102" s="51">
        <f>IF(Table2[[#This Row],[Ship Mode]]=Introduction!$C$44,1,0)</f>
        <v>1</v>
      </c>
      <c r="O1102" s="51">
        <f>IF(Table2[[#This Row],[Customer Segment]]=Introduction!$D$45,1,0)</f>
        <v>0</v>
      </c>
      <c r="P1102" s="51">
        <f>IF(Table2[[#This Row],[Customer Segment]]=Introduction!$D$42,1,0)</f>
        <v>0</v>
      </c>
      <c r="Q1102" s="51">
        <f>IF(Table2[[#This Row],[Customer Segment]]=Introduction!$D$44,1,0)</f>
        <v>1</v>
      </c>
      <c r="R1102" s="44">
        <v>39.17</v>
      </c>
      <c r="S11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189.60102009591824</v>
      </c>
    </row>
    <row r="1103" spans="1:19" customFormat="1" x14ac:dyDescent="0.2">
      <c r="A1103" s="1" t="s">
        <v>46</v>
      </c>
      <c r="B1103" s="1" t="s">
        <v>2</v>
      </c>
      <c r="C1103" s="1" t="s">
        <v>70</v>
      </c>
      <c r="D1103" s="49">
        <v>0.04</v>
      </c>
      <c r="E1103" s="49">
        <v>70.98</v>
      </c>
      <c r="F1103" s="49">
        <v>26.74</v>
      </c>
      <c r="G1103" s="49">
        <v>0.6</v>
      </c>
      <c r="H1103" s="49">
        <v>-84.628799999999998</v>
      </c>
      <c r="I1103" s="52">
        <f>IF(Table2[[#This Row],[Order Priority]]=Introduction!$B$42,1,0)</f>
        <v>0</v>
      </c>
      <c r="J1103" s="52">
        <f>IF(Table2[[#This Row],[Order Priority]]=Introduction!$B$43,1,0)</f>
        <v>0</v>
      </c>
      <c r="K1103" s="52">
        <f>IF(Table2[[#This Row],[Order Priority]]=Introduction!$B$44,1,0)</f>
        <v>0</v>
      </c>
      <c r="L1103" s="52">
        <f>IF(Table2[[#This Row],[Order Priority]]=Introduction!$B$45,1,0)</f>
        <v>0</v>
      </c>
      <c r="M1103" s="52">
        <f>IF(Table2[[#This Row],[Ship Mode]]=Introduction!$C$42,1,0)</f>
        <v>1</v>
      </c>
      <c r="N1103" s="51">
        <f>IF(Table2[[#This Row],[Ship Mode]]=Introduction!$C$44,1,0)</f>
        <v>0</v>
      </c>
      <c r="O1103" s="51">
        <f>IF(Table2[[#This Row],[Customer Segment]]=Introduction!$D$45,1,0)</f>
        <v>0</v>
      </c>
      <c r="P1103" s="51">
        <f>IF(Table2[[#This Row],[Customer Segment]]=Introduction!$D$42,1,0)</f>
        <v>0</v>
      </c>
      <c r="Q1103" s="51">
        <f>IF(Table2[[#This Row],[Customer Segment]]=Introduction!$D$44,1,0)</f>
        <v>0</v>
      </c>
      <c r="R1103" s="41">
        <v>1345.33</v>
      </c>
      <c r="S11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1381.5154127027452</v>
      </c>
    </row>
    <row r="1104" spans="1:19" customFormat="1" x14ac:dyDescent="0.2">
      <c r="A1104" s="1" t="s">
        <v>1</v>
      </c>
      <c r="B1104" s="1" t="s">
        <v>14</v>
      </c>
      <c r="C1104" s="1" t="s">
        <v>47</v>
      </c>
      <c r="D1104" s="47">
        <v>0.06</v>
      </c>
      <c r="E1104" s="47">
        <v>8.57</v>
      </c>
      <c r="F1104" s="47">
        <v>6.14</v>
      </c>
      <c r="G1104" s="47">
        <v>0.59</v>
      </c>
      <c r="H1104" s="47">
        <v>105.678</v>
      </c>
      <c r="I1104" s="52">
        <f>IF(Table2[[#This Row],[Order Priority]]=Introduction!$B$42,1,0)</f>
        <v>1</v>
      </c>
      <c r="J1104" s="52">
        <f>IF(Table2[[#This Row],[Order Priority]]=Introduction!$B$43,1,0)</f>
        <v>0</v>
      </c>
      <c r="K1104" s="52">
        <f>IF(Table2[[#This Row],[Order Priority]]=Introduction!$B$44,1,0)</f>
        <v>0</v>
      </c>
      <c r="L1104" s="52">
        <f>IF(Table2[[#This Row],[Order Priority]]=Introduction!$B$45,1,0)</f>
        <v>0</v>
      </c>
      <c r="M1104" s="52">
        <f>IF(Table2[[#This Row],[Ship Mode]]=Introduction!$C$42,1,0)</f>
        <v>0</v>
      </c>
      <c r="N1104" s="51">
        <f>IF(Table2[[#This Row],[Ship Mode]]=Introduction!$C$44,1,0)</f>
        <v>1</v>
      </c>
      <c r="O1104" s="51">
        <f>IF(Table2[[#This Row],[Customer Segment]]=Introduction!$D$45,1,0)</f>
        <v>0</v>
      </c>
      <c r="P1104" s="51">
        <f>IF(Table2[[#This Row],[Customer Segment]]=Introduction!$D$42,1,0)</f>
        <v>0</v>
      </c>
      <c r="Q1104" s="51">
        <f>IF(Table2[[#This Row],[Customer Segment]]=Introduction!$D$44,1,0)</f>
        <v>1</v>
      </c>
      <c r="R1104" s="44">
        <v>94.97</v>
      </c>
      <c r="S11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712.9425968958933</v>
      </c>
    </row>
    <row r="1105" spans="1:19" customFormat="1" x14ac:dyDescent="0.2">
      <c r="A1105" s="1" t="s">
        <v>1</v>
      </c>
      <c r="B1105" s="1" t="s">
        <v>2</v>
      </c>
      <c r="C1105" s="1" t="s">
        <v>15</v>
      </c>
      <c r="D1105" s="49">
        <v>7.0000000000000007E-2</v>
      </c>
      <c r="E1105" s="49">
        <v>400.97</v>
      </c>
      <c r="F1105" s="49">
        <v>48.26</v>
      </c>
      <c r="G1105" s="49">
        <v>0.36</v>
      </c>
      <c r="H1105" s="49">
        <v>2581.5590999999999</v>
      </c>
      <c r="I1105" s="52">
        <f>IF(Table2[[#This Row],[Order Priority]]=Introduction!$B$42,1,0)</f>
        <v>1</v>
      </c>
      <c r="J1105" s="52">
        <f>IF(Table2[[#This Row],[Order Priority]]=Introduction!$B$43,1,0)</f>
        <v>0</v>
      </c>
      <c r="K1105" s="52">
        <f>IF(Table2[[#This Row],[Order Priority]]=Introduction!$B$44,1,0)</f>
        <v>0</v>
      </c>
      <c r="L1105" s="52">
        <f>IF(Table2[[#This Row],[Order Priority]]=Introduction!$B$45,1,0)</f>
        <v>0</v>
      </c>
      <c r="M1105" s="52">
        <f>IF(Table2[[#This Row],[Ship Mode]]=Introduction!$C$42,1,0)</f>
        <v>1</v>
      </c>
      <c r="N1105" s="51">
        <f>IF(Table2[[#This Row],[Ship Mode]]=Introduction!$C$44,1,0)</f>
        <v>0</v>
      </c>
      <c r="O1105" s="51">
        <f>IF(Table2[[#This Row],[Customer Segment]]=Introduction!$D$45,1,0)</f>
        <v>0</v>
      </c>
      <c r="P1105" s="51">
        <f>IF(Table2[[#This Row],[Customer Segment]]=Introduction!$D$42,1,0)</f>
        <v>1</v>
      </c>
      <c r="Q1105" s="51">
        <f>IF(Table2[[#This Row],[Customer Segment]]=Introduction!$D$44,1,0)</f>
        <v>0</v>
      </c>
      <c r="R1105" s="41">
        <v>3741.39</v>
      </c>
      <c r="S11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5581.2127006135115</v>
      </c>
    </row>
    <row r="1106" spans="1:19" customFormat="1" x14ac:dyDescent="0.2">
      <c r="A1106" s="1" t="s">
        <v>1</v>
      </c>
      <c r="B1106" s="1" t="s">
        <v>63</v>
      </c>
      <c r="C1106" s="1" t="s">
        <v>15</v>
      </c>
      <c r="D1106" s="47">
        <v>0.1</v>
      </c>
      <c r="E1106" s="47">
        <v>120.98</v>
      </c>
      <c r="F1106" s="47">
        <v>9.07</v>
      </c>
      <c r="G1106" s="47">
        <v>0.35</v>
      </c>
      <c r="H1106" s="47">
        <v>297.45715999999999</v>
      </c>
      <c r="I1106" s="52">
        <f>IF(Table2[[#This Row],[Order Priority]]=Introduction!$B$42,1,0)</f>
        <v>1</v>
      </c>
      <c r="J1106" s="52">
        <f>IF(Table2[[#This Row],[Order Priority]]=Introduction!$B$43,1,0)</f>
        <v>0</v>
      </c>
      <c r="K1106" s="52">
        <f>IF(Table2[[#This Row],[Order Priority]]=Introduction!$B$44,1,0)</f>
        <v>0</v>
      </c>
      <c r="L1106" s="52">
        <f>IF(Table2[[#This Row],[Order Priority]]=Introduction!$B$45,1,0)</f>
        <v>0</v>
      </c>
      <c r="M1106" s="52">
        <f>IF(Table2[[#This Row],[Ship Mode]]=Introduction!$C$42,1,0)</f>
        <v>0</v>
      </c>
      <c r="N1106" s="51">
        <f>IF(Table2[[#This Row],[Ship Mode]]=Introduction!$C$44,1,0)</f>
        <v>0</v>
      </c>
      <c r="O1106" s="51">
        <f>IF(Table2[[#This Row],[Customer Segment]]=Introduction!$D$45,1,0)</f>
        <v>0</v>
      </c>
      <c r="P1106" s="51">
        <f>IF(Table2[[#This Row],[Customer Segment]]=Introduction!$D$42,1,0)</f>
        <v>1</v>
      </c>
      <c r="Q1106" s="51">
        <f>IF(Table2[[#This Row],[Customer Segment]]=Introduction!$D$44,1,0)</f>
        <v>0</v>
      </c>
      <c r="R1106" s="44">
        <v>568.24</v>
      </c>
      <c r="S11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975.00451275503497</v>
      </c>
    </row>
    <row r="1107" spans="1:19" customFormat="1" x14ac:dyDescent="0.2">
      <c r="A1107" s="1" t="s">
        <v>1</v>
      </c>
      <c r="B1107" s="1" t="s">
        <v>63</v>
      </c>
      <c r="C1107" s="1" t="s">
        <v>15</v>
      </c>
      <c r="D1107" s="49">
        <v>0.02</v>
      </c>
      <c r="E1107" s="49">
        <v>152.47999999999999</v>
      </c>
      <c r="F1107" s="49">
        <v>6.5</v>
      </c>
      <c r="G1107" s="49">
        <v>0.74</v>
      </c>
      <c r="H1107" s="49">
        <v>-564.60239999999999</v>
      </c>
      <c r="I1107" s="52">
        <f>IF(Table2[[#This Row],[Order Priority]]=Introduction!$B$42,1,0)</f>
        <v>1</v>
      </c>
      <c r="J1107" s="52">
        <f>IF(Table2[[#This Row],[Order Priority]]=Introduction!$B$43,1,0)</f>
        <v>0</v>
      </c>
      <c r="K1107" s="52">
        <f>IF(Table2[[#This Row],[Order Priority]]=Introduction!$B$44,1,0)</f>
        <v>0</v>
      </c>
      <c r="L1107" s="52">
        <f>IF(Table2[[#This Row],[Order Priority]]=Introduction!$B$45,1,0)</f>
        <v>0</v>
      </c>
      <c r="M1107" s="52">
        <f>IF(Table2[[#This Row],[Ship Mode]]=Introduction!$C$42,1,0)</f>
        <v>0</v>
      </c>
      <c r="N1107" s="51">
        <f>IF(Table2[[#This Row],[Ship Mode]]=Introduction!$C$44,1,0)</f>
        <v>0</v>
      </c>
      <c r="O1107" s="51">
        <f>IF(Table2[[#This Row],[Customer Segment]]=Introduction!$D$45,1,0)</f>
        <v>0</v>
      </c>
      <c r="P1107" s="51">
        <f>IF(Table2[[#This Row],[Customer Segment]]=Introduction!$D$42,1,0)</f>
        <v>1</v>
      </c>
      <c r="Q1107" s="51">
        <f>IF(Table2[[#This Row],[Customer Segment]]=Introduction!$D$44,1,0)</f>
        <v>0</v>
      </c>
      <c r="R1107" s="41">
        <v>162.91</v>
      </c>
      <c r="S11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496.92408324853801</v>
      </c>
    </row>
    <row r="1108" spans="1:19" customFormat="1" x14ac:dyDescent="0.2">
      <c r="A1108" s="1" t="s">
        <v>13</v>
      </c>
      <c r="B1108" s="1" t="s">
        <v>14</v>
      </c>
      <c r="C1108" s="1" t="s">
        <v>15</v>
      </c>
      <c r="D1108" s="47">
        <v>0.03</v>
      </c>
      <c r="E1108" s="47">
        <v>4.4800000000000004</v>
      </c>
      <c r="F1108" s="47">
        <v>49</v>
      </c>
      <c r="G1108" s="47">
        <v>0.6</v>
      </c>
      <c r="H1108" s="47">
        <v>64.266000000000005</v>
      </c>
      <c r="I1108" s="52">
        <f>IF(Table2[[#This Row],[Order Priority]]=Introduction!$B$42,1,0)</f>
        <v>0</v>
      </c>
      <c r="J1108" s="52">
        <f>IF(Table2[[#This Row],[Order Priority]]=Introduction!$B$43,1,0)</f>
        <v>1</v>
      </c>
      <c r="K1108" s="52">
        <f>IF(Table2[[#This Row],[Order Priority]]=Introduction!$B$44,1,0)</f>
        <v>0</v>
      </c>
      <c r="L1108" s="52">
        <f>IF(Table2[[#This Row],[Order Priority]]=Introduction!$B$45,1,0)</f>
        <v>0</v>
      </c>
      <c r="M1108" s="52">
        <f>IF(Table2[[#This Row],[Ship Mode]]=Introduction!$C$42,1,0)</f>
        <v>0</v>
      </c>
      <c r="N1108" s="51">
        <f>IF(Table2[[#This Row],[Ship Mode]]=Introduction!$C$44,1,0)</f>
        <v>1</v>
      </c>
      <c r="O1108" s="51">
        <f>IF(Table2[[#This Row],[Customer Segment]]=Introduction!$D$45,1,0)</f>
        <v>0</v>
      </c>
      <c r="P1108" s="51">
        <f>IF(Table2[[#This Row],[Customer Segment]]=Introduction!$D$42,1,0)</f>
        <v>1</v>
      </c>
      <c r="Q1108" s="51">
        <f>IF(Table2[[#This Row],[Customer Segment]]=Introduction!$D$44,1,0)</f>
        <v>0</v>
      </c>
      <c r="R1108" s="44">
        <v>21.46</v>
      </c>
      <c r="S11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1518.6057498428854</v>
      </c>
    </row>
    <row r="1109" spans="1:19" customFormat="1" x14ac:dyDescent="0.2">
      <c r="A1109" s="1" t="s">
        <v>13</v>
      </c>
      <c r="B1109" s="1" t="s">
        <v>2</v>
      </c>
      <c r="C1109" s="1" t="s">
        <v>15</v>
      </c>
      <c r="D1109" s="49">
        <v>0.06</v>
      </c>
      <c r="E1109" s="49">
        <v>350.99</v>
      </c>
      <c r="F1109" s="49">
        <v>39</v>
      </c>
      <c r="G1109" s="49">
        <v>0.55000000000000004</v>
      </c>
      <c r="H1109" s="49">
        <v>-302.61559999999997</v>
      </c>
      <c r="I1109" s="52">
        <f>IF(Table2[[#This Row],[Order Priority]]=Introduction!$B$42,1,0)</f>
        <v>0</v>
      </c>
      <c r="J1109" s="52">
        <f>IF(Table2[[#This Row],[Order Priority]]=Introduction!$B$43,1,0)</f>
        <v>1</v>
      </c>
      <c r="K1109" s="52">
        <f>IF(Table2[[#This Row],[Order Priority]]=Introduction!$B$44,1,0)</f>
        <v>0</v>
      </c>
      <c r="L1109" s="52">
        <f>IF(Table2[[#This Row],[Order Priority]]=Introduction!$B$45,1,0)</f>
        <v>0</v>
      </c>
      <c r="M1109" s="52">
        <f>IF(Table2[[#This Row],[Ship Mode]]=Introduction!$C$42,1,0)</f>
        <v>1</v>
      </c>
      <c r="N1109" s="51">
        <f>IF(Table2[[#This Row],[Ship Mode]]=Introduction!$C$44,1,0)</f>
        <v>0</v>
      </c>
      <c r="O1109" s="51">
        <f>IF(Table2[[#This Row],[Customer Segment]]=Introduction!$D$45,1,0)</f>
        <v>0</v>
      </c>
      <c r="P1109" s="51">
        <f>IF(Table2[[#This Row],[Customer Segment]]=Introduction!$D$42,1,0)</f>
        <v>1</v>
      </c>
      <c r="Q1109" s="51">
        <f>IF(Table2[[#This Row],[Customer Segment]]=Introduction!$D$44,1,0)</f>
        <v>0</v>
      </c>
      <c r="R1109" s="41">
        <v>3506.78</v>
      </c>
      <c r="S11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2087.2408073480692</v>
      </c>
    </row>
    <row r="1110" spans="1:19" customFormat="1" x14ac:dyDescent="0.2">
      <c r="A1110" s="1" t="s">
        <v>13</v>
      </c>
      <c r="B1110" s="1" t="s">
        <v>63</v>
      </c>
      <c r="C1110" s="1" t="s">
        <v>15</v>
      </c>
      <c r="D1110" s="47">
        <v>0.09</v>
      </c>
      <c r="E1110" s="47">
        <v>40.98</v>
      </c>
      <c r="F1110" s="47">
        <v>6.5</v>
      </c>
      <c r="G1110" s="47">
        <v>0.74</v>
      </c>
      <c r="H1110" s="47">
        <v>5.6916000000000002</v>
      </c>
      <c r="I1110" s="52">
        <f>IF(Table2[[#This Row],[Order Priority]]=Introduction!$B$42,1,0)</f>
        <v>0</v>
      </c>
      <c r="J1110" s="52">
        <f>IF(Table2[[#This Row],[Order Priority]]=Introduction!$B$43,1,0)</f>
        <v>1</v>
      </c>
      <c r="K1110" s="52">
        <f>IF(Table2[[#This Row],[Order Priority]]=Introduction!$B$44,1,0)</f>
        <v>0</v>
      </c>
      <c r="L1110" s="52">
        <f>IF(Table2[[#This Row],[Order Priority]]=Introduction!$B$45,1,0)</f>
        <v>0</v>
      </c>
      <c r="M1110" s="52">
        <f>IF(Table2[[#This Row],[Ship Mode]]=Introduction!$C$42,1,0)</f>
        <v>0</v>
      </c>
      <c r="N1110" s="51">
        <f>IF(Table2[[#This Row],[Ship Mode]]=Introduction!$C$44,1,0)</f>
        <v>0</v>
      </c>
      <c r="O1110" s="51">
        <f>IF(Table2[[#This Row],[Customer Segment]]=Introduction!$D$45,1,0)</f>
        <v>0</v>
      </c>
      <c r="P1110" s="51">
        <f>IF(Table2[[#This Row],[Customer Segment]]=Introduction!$D$42,1,0)</f>
        <v>1</v>
      </c>
      <c r="Q1110" s="51">
        <f>IF(Table2[[#This Row],[Customer Segment]]=Introduction!$D$44,1,0)</f>
        <v>0</v>
      </c>
      <c r="R1110" s="44">
        <v>267.69</v>
      </c>
      <c r="S11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392.81232173535187</v>
      </c>
    </row>
    <row r="1111" spans="1:19" customFormat="1" x14ac:dyDescent="0.2">
      <c r="A1111" s="1" t="s">
        <v>13</v>
      </c>
      <c r="B1111" s="1" t="s">
        <v>14</v>
      </c>
      <c r="C1111" s="1" t="s">
        <v>70</v>
      </c>
      <c r="D1111" s="49">
        <v>0</v>
      </c>
      <c r="E1111" s="49">
        <v>3.89</v>
      </c>
      <c r="F1111" s="49">
        <v>7.01</v>
      </c>
      <c r="G1111" s="49">
        <v>0.37</v>
      </c>
      <c r="H1111" s="49">
        <v>-255.16890000000001</v>
      </c>
      <c r="I1111" s="52">
        <f>IF(Table2[[#This Row],[Order Priority]]=Introduction!$B$42,1,0)</f>
        <v>0</v>
      </c>
      <c r="J1111" s="52">
        <f>IF(Table2[[#This Row],[Order Priority]]=Introduction!$B$43,1,0)</f>
        <v>1</v>
      </c>
      <c r="K1111" s="52">
        <f>IF(Table2[[#This Row],[Order Priority]]=Introduction!$B$44,1,0)</f>
        <v>0</v>
      </c>
      <c r="L1111" s="52">
        <f>IF(Table2[[#This Row],[Order Priority]]=Introduction!$B$45,1,0)</f>
        <v>0</v>
      </c>
      <c r="M1111" s="52">
        <f>IF(Table2[[#This Row],[Ship Mode]]=Introduction!$C$42,1,0)</f>
        <v>0</v>
      </c>
      <c r="N1111" s="51">
        <f>IF(Table2[[#This Row],[Ship Mode]]=Introduction!$C$44,1,0)</f>
        <v>1</v>
      </c>
      <c r="O1111" s="51">
        <f>IF(Table2[[#This Row],[Customer Segment]]=Introduction!$D$45,1,0)</f>
        <v>0</v>
      </c>
      <c r="P1111" s="51">
        <f>IF(Table2[[#This Row],[Customer Segment]]=Introduction!$D$42,1,0)</f>
        <v>0</v>
      </c>
      <c r="Q1111" s="51">
        <f>IF(Table2[[#This Row],[Customer Segment]]=Introduction!$D$44,1,0)</f>
        <v>0</v>
      </c>
      <c r="R1111" s="41">
        <v>85.64</v>
      </c>
      <c r="S11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-113.33985884706718</v>
      </c>
    </row>
    <row r="1112" spans="1:19" customFormat="1" x14ac:dyDescent="0.2">
      <c r="A1112" s="1" t="s">
        <v>13</v>
      </c>
      <c r="B1112" s="1" t="s">
        <v>2</v>
      </c>
      <c r="C1112" s="1" t="s">
        <v>70</v>
      </c>
      <c r="D1112" s="47">
        <v>0.09</v>
      </c>
      <c r="E1112" s="47">
        <v>120.98</v>
      </c>
      <c r="F1112" s="47">
        <v>30</v>
      </c>
      <c r="G1112" s="47">
        <v>0.64</v>
      </c>
      <c r="H1112" s="47">
        <v>74.004800000000003</v>
      </c>
      <c r="I1112" s="52">
        <f>IF(Table2[[#This Row],[Order Priority]]=Introduction!$B$42,1,0)</f>
        <v>0</v>
      </c>
      <c r="J1112" s="52">
        <f>IF(Table2[[#This Row],[Order Priority]]=Introduction!$B$43,1,0)</f>
        <v>1</v>
      </c>
      <c r="K1112" s="52">
        <f>IF(Table2[[#This Row],[Order Priority]]=Introduction!$B$44,1,0)</f>
        <v>0</v>
      </c>
      <c r="L1112" s="52">
        <f>IF(Table2[[#This Row],[Order Priority]]=Introduction!$B$45,1,0)</f>
        <v>0</v>
      </c>
      <c r="M1112" s="52">
        <f>IF(Table2[[#This Row],[Ship Mode]]=Introduction!$C$42,1,0)</f>
        <v>1</v>
      </c>
      <c r="N1112" s="51">
        <f>IF(Table2[[#This Row],[Ship Mode]]=Introduction!$C$44,1,0)</f>
        <v>0</v>
      </c>
      <c r="O1112" s="51">
        <f>IF(Table2[[#This Row],[Customer Segment]]=Introduction!$D$45,1,0)</f>
        <v>0</v>
      </c>
      <c r="P1112" s="51">
        <f>IF(Table2[[#This Row],[Customer Segment]]=Introduction!$D$42,1,0)</f>
        <v>0</v>
      </c>
      <c r="Q1112" s="51">
        <f>IF(Table2[[#This Row],[Customer Segment]]=Introduction!$D$44,1,0)</f>
        <v>0</v>
      </c>
      <c r="R1112" s="44">
        <v>2508.15</v>
      </c>
      <c r="S11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1587.4110804382431</v>
      </c>
    </row>
    <row r="1113" spans="1:19" customFormat="1" x14ac:dyDescent="0.2">
      <c r="A1113" s="1" t="s">
        <v>13</v>
      </c>
      <c r="B1113" s="1" t="s">
        <v>14</v>
      </c>
      <c r="C1113" s="1" t="s">
        <v>70</v>
      </c>
      <c r="D1113" s="49">
        <v>0.1</v>
      </c>
      <c r="E1113" s="49">
        <v>30.98</v>
      </c>
      <c r="F1113" s="49">
        <v>5.76</v>
      </c>
      <c r="G1113" s="49">
        <v>0.4</v>
      </c>
      <c r="H1113" s="49">
        <v>109.4248</v>
      </c>
      <c r="I1113" s="52">
        <f>IF(Table2[[#This Row],[Order Priority]]=Introduction!$B$42,1,0)</f>
        <v>0</v>
      </c>
      <c r="J1113" s="52">
        <f>IF(Table2[[#This Row],[Order Priority]]=Introduction!$B$43,1,0)</f>
        <v>1</v>
      </c>
      <c r="K1113" s="52">
        <f>IF(Table2[[#This Row],[Order Priority]]=Introduction!$B$44,1,0)</f>
        <v>0</v>
      </c>
      <c r="L1113" s="52">
        <f>IF(Table2[[#This Row],[Order Priority]]=Introduction!$B$45,1,0)</f>
        <v>0</v>
      </c>
      <c r="M1113" s="52">
        <f>IF(Table2[[#This Row],[Ship Mode]]=Introduction!$C$42,1,0)</f>
        <v>0</v>
      </c>
      <c r="N1113" s="51">
        <f>IF(Table2[[#This Row],[Ship Mode]]=Introduction!$C$44,1,0)</f>
        <v>1</v>
      </c>
      <c r="O1113" s="51">
        <f>IF(Table2[[#This Row],[Customer Segment]]=Introduction!$D$45,1,0)</f>
        <v>0</v>
      </c>
      <c r="P1113" s="51">
        <f>IF(Table2[[#This Row],[Customer Segment]]=Introduction!$D$42,1,0)</f>
        <v>0</v>
      </c>
      <c r="Q1113" s="51">
        <f>IF(Table2[[#This Row],[Customer Segment]]=Introduction!$D$44,1,0)</f>
        <v>0</v>
      </c>
      <c r="R1113" s="41">
        <v>225.62</v>
      </c>
      <c r="S11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269.19363894997548</v>
      </c>
    </row>
    <row r="1114" spans="1:19" customFormat="1" x14ac:dyDescent="0.2">
      <c r="A1114" s="1" t="s">
        <v>13</v>
      </c>
      <c r="B1114" s="1" t="s">
        <v>14</v>
      </c>
      <c r="C1114" s="1" t="s">
        <v>15</v>
      </c>
      <c r="D1114" s="47">
        <v>0.08</v>
      </c>
      <c r="E1114" s="47">
        <v>4.91</v>
      </c>
      <c r="F1114" s="47">
        <v>0.5</v>
      </c>
      <c r="G1114" s="47">
        <v>0.36</v>
      </c>
      <c r="H1114" s="47">
        <v>12.726000000000001</v>
      </c>
      <c r="I1114" s="52">
        <f>IF(Table2[[#This Row],[Order Priority]]=Introduction!$B$42,1,0)</f>
        <v>0</v>
      </c>
      <c r="J1114" s="52">
        <f>IF(Table2[[#This Row],[Order Priority]]=Introduction!$B$43,1,0)</f>
        <v>1</v>
      </c>
      <c r="K1114" s="52">
        <f>IF(Table2[[#This Row],[Order Priority]]=Introduction!$B$44,1,0)</f>
        <v>0</v>
      </c>
      <c r="L1114" s="52">
        <f>IF(Table2[[#This Row],[Order Priority]]=Introduction!$B$45,1,0)</f>
        <v>0</v>
      </c>
      <c r="M1114" s="52">
        <f>IF(Table2[[#This Row],[Ship Mode]]=Introduction!$C$42,1,0)</f>
        <v>0</v>
      </c>
      <c r="N1114" s="51">
        <f>IF(Table2[[#This Row],[Ship Mode]]=Introduction!$C$44,1,0)</f>
        <v>1</v>
      </c>
      <c r="O1114" s="51">
        <f>IF(Table2[[#This Row],[Customer Segment]]=Introduction!$D$45,1,0)</f>
        <v>0</v>
      </c>
      <c r="P1114" s="51">
        <f>IF(Table2[[#This Row],[Customer Segment]]=Introduction!$D$42,1,0)</f>
        <v>1</v>
      </c>
      <c r="Q1114" s="51">
        <f>IF(Table2[[#This Row],[Customer Segment]]=Introduction!$D$44,1,0)</f>
        <v>0</v>
      </c>
      <c r="R1114" s="44">
        <v>42.69</v>
      </c>
      <c r="S11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-105.85957957677957</v>
      </c>
    </row>
    <row r="1115" spans="1:19" customFormat="1" x14ac:dyDescent="0.2">
      <c r="A1115" s="1" t="s">
        <v>13</v>
      </c>
      <c r="B1115" s="1" t="s">
        <v>14</v>
      </c>
      <c r="C1115" s="1" t="s">
        <v>15</v>
      </c>
      <c r="D1115" s="49">
        <v>0.02</v>
      </c>
      <c r="E1115" s="49">
        <v>28.15</v>
      </c>
      <c r="F1115" s="49">
        <v>6.17</v>
      </c>
      <c r="G1115" s="49">
        <v>0.55000000000000004</v>
      </c>
      <c r="H1115" s="49">
        <v>160.8066</v>
      </c>
      <c r="I1115" s="52">
        <f>IF(Table2[[#This Row],[Order Priority]]=Introduction!$B$42,1,0)</f>
        <v>0</v>
      </c>
      <c r="J1115" s="52">
        <f>IF(Table2[[#This Row],[Order Priority]]=Introduction!$B$43,1,0)</f>
        <v>1</v>
      </c>
      <c r="K1115" s="52">
        <f>IF(Table2[[#This Row],[Order Priority]]=Introduction!$B$44,1,0)</f>
        <v>0</v>
      </c>
      <c r="L1115" s="52">
        <f>IF(Table2[[#This Row],[Order Priority]]=Introduction!$B$45,1,0)</f>
        <v>0</v>
      </c>
      <c r="M1115" s="52">
        <f>IF(Table2[[#This Row],[Ship Mode]]=Introduction!$C$42,1,0)</f>
        <v>0</v>
      </c>
      <c r="N1115" s="51">
        <f>IF(Table2[[#This Row],[Ship Mode]]=Introduction!$C$44,1,0)</f>
        <v>1</v>
      </c>
      <c r="O1115" s="51">
        <f>IF(Table2[[#This Row],[Customer Segment]]=Introduction!$D$45,1,0)</f>
        <v>0</v>
      </c>
      <c r="P1115" s="51">
        <f>IF(Table2[[#This Row],[Customer Segment]]=Introduction!$D$42,1,0)</f>
        <v>1</v>
      </c>
      <c r="Q1115" s="51">
        <f>IF(Table2[[#This Row],[Customer Segment]]=Introduction!$D$44,1,0)</f>
        <v>0</v>
      </c>
      <c r="R1115" s="41">
        <v>327.41000000000003</v>
      </c>
      <c r="S11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472.88411999278725</v>
      </c>
    </row>
    <row r="1116" spans="1:19" customFormat="1" x14ac:dyDescent="0.2">
      <c r="A1116" s="1" t="s">
        <v>13</v>
      </c>
      <c r="B1116" s="1" t="s">
        <v>14</v>
      </c>
      <c r="C1116" s="1" t="s">
        <v>15</v>
      </c>
      <c r="D1116" s="47">
        <v>0.08</v>
      </c>
      <c r="E1116" s="47">
        <v>4.91</v>
      </c>
      <c r="F1116" s="47">
        <v>0.5</v>
      </c>
      <c r="G1116" s="47">
        <v>0.36</v>
      </c>
      <c r="H1116" s="47">
        <v>31.751999999999999</v>
      </c>
      <c r="I1116" s="52">
        <f>IF(Table2[[#This Row],[Order Priority]]=Introduction!$B$42,1,0)</f>
        <v>0</v>
      </c>
      <c r="J1116" s="52">
        <f>IF(Table2[[#This Row],[Order Priority]]=Introduction!$B$43,1,0)</f>
        <v>1</v>
      </c>
      <c r="K1116" s="52">
        <f>IF(Table2[[#This Row],[Order Priority]]=Introduction!$B$44,1,0)</f>
        <v>0</v>
      </c>
      <c r="L1116" s="52">
        <f>IF(Table2[[#This Row],[Order Priority]]=Introduction!$B$45,1,0)</f>
        <v>0</v>
      </c>
      <c r="M1116" s="52">
        <f>IF(Table2[[#This Row],[Ship Mode]]=Introduction!$C$42,1,0)</f>
        <v>0</v>
      </c>
      <c r="N1116" s="51">
        <f>IF(Table2[[#This Row],[Ship Mode]]=Introduction!$C$44,1,0)</f>
        <v>1</v>
      </c>
      <c r="O1116" s="51">
        <f>IF(Table2[[#This Row],[Customer Segment]]=Introduction!$D$45,1,0)</f>
        <v>0</v>
      </c>
      <c r="P1116" s="51">
        <f>IF(Table2[[#This Row],[Customer Segment]]=Introduction!$D$42,1,0)</f>
        <v>1</v>
      </c>
      <c r="Q1116" s="51">
        <f>IF(Table2[[#This Row],[Customer Segment]]=Introduction!$D$44,1,0)</f>
        <v>0</v>
      </c>
      <c r="R1116" s="44">
        <v>170.75</v>
      </c>
      <c r="S11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-86.376466182732713</v>
      </c>
    </row>
    <row r="1117" spans="1:19" customFormat="1" x14ac:dyDescent="0.2">
      <c r="A1117" s="1" t="s">
        <v>13</v>
      </c>
      <c r="B1117" s="1" t="s">
        <v>14</v>
      </c>
      <c r="C1117" s="1" t="s">
        <v>15</v>
      </c>
      <c r="D1117" s="49">
        <v>0.02</v>
      </c>
      <c r="E1117" s="49">
        <v>28.15</v>
      </c>
      <c r="F1117" s="49">
        <v>6.17</v>
      </c>
      <c r="G1117" s="49">
        <v>0.55000000000000004</v>
      </c>
      <c r="H1117" s="49">
        <v>117.208</v>
      </c>
      <c r="I1117" s="52">
        <f>IF(Table2[[#This Row],[Order Priority]]=Introduction!$B$42,1,0)</f>
        <v>0</v>
      </c>
      <c r="J1117" s="52">
        <f>IF(Table2[[#This Row],[Order Priority]]=Introduction!$B$43,1,0)</f>
        <v>1</v>
      </c>
      <c r="K1117" s="52">
        <f>IF(Table2[[#This Row],[Order Priority]]=Introduction!$B$44,1,0)</f>
        <v>0</v>
      </c>
      <c r="L1117" s="52">
        <f>IF(Table2[[#This Row],[Order Priority]]=Introduction!$B$45,1,0)</f>
        <v>0</v>
      </c>
      <c r="M1117" s="52">
        <f>IF(Table2[[#This Row],[Ship Mode]]=Introduction!$C$42,1,0)</f>
        <v>0</v>
      </c>
      <c r="N1117" s="51">
        <f>IF(Table2[[#This Row],[Ship Mode]]=Introduction!$C$44,1,0)</f>
        <v>1</v>
      </c>
      <c r="O1117" s="51">
        <f>IF(Table2[[#This Row],[Customer Segment]]=Introduction!$D$45,1,0)</f>
        <v>0</v>
      </c>
      <c r="P1117" s="51">
        <f>IF(Table2[[#This Row],[Customer Segment]]=Introduction!$D$42,1,0)</f>
        <v>1</v>
      </c>
      <c r="Q1117" s="51">
        <f>IF(Table2[[#This Row],[Customer Segment]]=Introduction!$D$44,1,0)</f>
        <v>0</v>
      </c>
      <c r="R1117" s="41">
        <v>1339.42</v>
      </c>
      <c r="S11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428.23803213292746</v>
      </c>
    </row>
    <row r="1118" spans="1:19" customFormat="1" x14ac:dyDescent="0.2">
      <c r="A1118" s="1" t="s">
        <v>23</v>
      </c>
      <c r="B1118" s="1" t="s">
        <v>14</v>
      </c>
      <c r="C1118" s="1" t="s">
        <v>47</v>
      </c>
      <c r="D1118" s="47">
        <v>7.0000000000000007E-2</v>
      </c>
      <c r="E1118" s="47">
        <v>2.12</v>
      </c>
      <c r="F1118" s="47">
        <v>1.99</v>
      </c>
      <c r="G1118" s="47">
        <v>0.55000000000000004</v>
      </c>
      <c r="H1118" s="47">
        <v>-55.84</v>
      </c>
      <c r="I1118" s="52">
        <f>IF(Table2[[#This Row],[Order Priority]]=Introduction!$B$42,1,0)</f>
        <v>0</v>
      </c>
      <c r="J1118" s="52">
        <f>IF(Table2[[#This Row],[Order Priority]]=Introduction!$B$43,1,0)</f>
        <v>0</v>
      </c>
      <c r="K1118" s="52">
        <f>IF(Table2[[#This Row],[Order Priority]]=Introduction!$B$44,1,0)</f>
        <v>1</v>
      </c>
      <c r="L1118" s="52">
        <f>IF(Table2[[#This Row],[Order Priority]]=Introduction!$B$45,1,0)</f>
        <v>0</v>
      </c>
      <c r="M1118" s="52">
        <f>IF(Table2[[#This Row],[Ship Mode]]=Introduction!$C$42,1,0)</f>
        <v>0</v>
      </c>
      <c r="N1118" s="51">
        <f>IF(Table2[[#This Row],[Ship Mode]]=Introduction!$C$44,1,0)</f>
        <v>1</v>
      </c>
      <c r="O1118" s="51">
        <f>IF(Table2[[#This Row],[Customer Segment]]=Introduction!$D$45,1,0)</f>
        <v>0</v>
      </c>
      <c r="P1118" s="51">
        <f>IF(Table2[[#This Row],[Customer Segment]]=Introduction!$D$42,1,0)</f>
        <v>0</v>
      </c>
      <c r="Q1118" s="51">
        <f>IF(Table2[[#This Row],[Customer Segment]]=Introduction!$D$44,1,0)</f>
        <v>1</v>
      </c>
      <c r="R1118" s="44">
        <v>26.07</v>
      </c>
      <c r="S11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19" spans="1:19" customFormat="1" x14ac:dyDescent="0.2">
      <c r="A1119" s="1" t="s">
        <v>23</v>
      </c>
      <c r="B1119" s="1" t="s">
        <v>14</v>
      </c>
      <c r="C1119" s="1" t="s">
        <v>47</v>
      </c>
      <c r="D1119" s="49">
        <v>7.0000000000000007E-2</v>
      </c>
      <c r="E1119" s="49">
        <v>2.12</v>
      </c>
      <c r="F1119" s="49">
        <v>1.99</v>
      </c>
      <c r="G1119" s="49">
        <v>0.55000000000000004</v>
      </c>
      <c r="H1119" s="49">
        <v>-55.84</v>
      </c>
      <c r="I1119" s="52">
        <f>IF(Table2[[#This Row],[Order Priority]]=Introduction!$B$42,1,0)</f>
        <v>0</v>
      </c>
      <c r="J1119" s="52">
        <f>IF(Table2[[#This Row],[Order Priority]]=Introduction!$B$43,1,0)</f>
        <v>0</v>
      </c>
      <c r="K1119" s="52">
        <f>IF(Table2[[#This Row],[Order Priority]]=Introduction!$B$44,1,0)</f>
        <v>1</v>
      </c>
      <c r="L1119" s="52">
        <f>IF(Table2[[#This Row],[Order Priority]]=Introduction!$B$45,1,0)</f>
        <v>0</v>
      </c>
      <c r="M1119" s="52">
        <f>IF(Table2[[#This Row],[Ship Mode]]=Introduction!$C$42,1,0)</f>
        <v>0</v>
      </c>
      <c r="N1119" s="51">
        <f>IF(Table2[[#This Row],[Ship Mode]]=Introduction!$C$44,1,0)</f>
        <v>1</v>
      </c>
      <c r="O1119" s="51">
        <f>IF(Table2[[#This Row],[Customer Segment]]=Introduction!$D$45,1,0)</f>
        <v>0</v>
      </c>
      <c r="P1119" s="51">
        <f>IF(Table2[[#This Row],[Customer Segment]]=Introduction!$D$42,1,0)</f>
        <v>0</v>
      </c>
      <c r="Q1119" s="51">
        <f>IF(Table2[[#This Row],[Customer Segment]]=Introduction!$D$44,1,0)</f>
        <v>1</v>
      </c>
      <c r="R1119" s="41">
        <v>99.94</v>
      </c>
      <c r="S11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162.5331035759236</v>
      </c>
    </row>
    <row r="1120" spans="1:19" customFormat="1" x14ac:dyDescent="0.2">
      <c r="A1120" s="1" t="s">
        <v>23</v>
      </c>
      <c r="B1120" s="1" t="s">
        <v>14</v>
      </c>
      <c r="C1120" s="1" t="s">
        <v>15</v>
      </c>
      <c r="D1120" s="47">
        <v>0.05</v>
      </c>
      <c r="E1120" s="47">
        <v>115.99</v>
      </c>
      <c r="F1120" s="47">
        <v>8.99</v>
      </c>
      <c r="G1120" s="47">
        <v>0.57999999999999996</v>
      </c>
      <c r="H1120" s="47">
        <v>719.35260000000005</v>
      </c>
      <c r="I1120" s="52">
        <f>IF(Table2[[#This Row],[Order Priority]]=Introduction!$B$42,1,0)</f>
        <v>0</v>
      </c>
      <c r="J1120" s="52">
        <f>IF(Table2[[#This Row],[Order Priority]]=Introduction!$B$43,1,0)</f>
        <v>0</v>
      </c>
      <c r="K1120" s="52">
        <f>IF(Table2[[#This Row],[Order Priority]]=Introduction!$B$44,1,0)</f>
        <v>1</v>
      </c>
      <c r="L1120" s="52">
        <f>IF(Table2[[#This Row],[Order Priority]]=Introduction!$B$45,1,0)</f>
        <v>0</v>
      </c>
      <c r="M1120" s="52">
        <f>IF(Table2[[#This Row],[Ship Mode]]=Introduction!$C$42,1,0)</f>
        <v>0</v>
      </c>
      <c r="N1120" s="51">
        <f>IF(Table2[[#This Row],[Ship Mode]]=Introduction!$C$44,1,0)</f>
        <v>1</v>
      </c>
      <c r="O1120" s="51">
        <f>IF(Table2[[#This Row],[Customer Segment]]=Introduction!$D$45,1,0)</f>
        <v>0</v>
      </c>
      <c r="P1120" s="51">
        <f>IF(Table2[[#This Row],[Customer Segment]]=Introduction!$D$42,1,0)</f>
        <v>1</v>
      </c>
      <c r="Q1120" s="51">
        <f>IF(Table2[[#This Row],[Customer Segment]]=Introduction!$D$44,1,0)</f>
        <v>0</v>
      </c>
      <c r="R1120" s="44">
        <v>1042.54</v>
      </c>
      <c r="S11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1485.3778232207078</v>
      </c>
    </row>
    <row r="1121" spans="1:19" customFormat="1" x14ac:dyDescent="0.2">
      <c r="A1121" s="1" t="s">
        <v>92</v>
      </c>
      <c r="B1121" s="1" t="s">
        <v>14</v>
      </c>
      <c r="C1121" s="1" t="s">
        <v>70</v>
      </c>
      <c r="D1121" s="49">
        <v>7.0000000000000007E-2</v>
      </c>
      <c r="E1121" s="49">
        <v>125.99</v>
      </c>
      <c r="F1121" s="49">
        <v>7.69</v>
      </c>
      <c r="G1121" s="49">
        <v>0.59</v>
      </c>
      <c r="H1121" s="49">
        <v>588.24570000000006</v>
      </c>
      <c r="I1121" s="52">
        <f>IF(Table2[[#This Row],[Order Priority]]=Introduction!$B$42,1,0)</f>
        <v>0</v>
      </c>
      <c r="J1121" s="52">
        <f>IF(Table2[[#This Row],[Order Priority]]=Introduction!$B$43,1,0)</f>
        <v>0</v>
      </c>
      <c r="K1121" s="52">
        <f>IF(Table2[[#This Row],[Order Priority]]=Introduction!$B$44,1,0)</f>
        <v>0</v>
      </c>
      <c r="L1121" s="52">
        <f>IF(Table2[[#This Row],[Order Priority]]=Introduction!$B$45,1,0)</f>
        <v>1</v>
      </c>
      <c r="M1121" s="52">
        <f>IF(Table2[[#This Row],[Ship Mode]]=Introduction!$C$42,1,0)</f>
        <v>0</v>
      </c>
      <c r="N1121" s="51">
        <f>IF(Table2[[#This Row],[Ship Mode]]=Introduction!$C$44,1,0)</f>
        <v>1</v>
      </c>
      <c r="O1121" s="51">
        <f>IF(Table2[[#This Row],[Customer Segment]]=Introduction!$D$45,1,0)</f>
        <v>0</v>
      </c>
      <c r="P1121" s="51">
        <f>IF(Table2[[#This Row],[Customer Segment]]=Introduction!$D$42,1,0)</f>
        <v>0</v>
      </c>
      <c r="Q1121" s="51">
        <f>IF(Table2[[#This Row],[Customer Segment]]=Introduction!$D$44,1,0)</f>
        <v>0</v>
      </c>
      <c r="R1121" s="41">
        <v>852.53</v>
      </c>
      <c r="S11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1303.5471878703479</v>
      </c>
    </row>
    <row r="1122" spans="1:19" customFormat="1" x14ac:dyDescent="0.2">
      <c r="A1122" s="1" t="s">
        <v>46</v>
      </c>
      <c r="B1122" s="1" t="s">
        <v>14</v>
      </c>
      <c r="C1122" s="1" t="s">
        <v>70</v>
      </c>
      <c r="D1122" s="47">
        <v>0.05</v>
      </c>
      <c r="E1122" s="47">
        <v>3.8</v>
      </c>
      <c r="F1122" s="47">
        <v>1.49</v>
      </c>
      <c r="G1122" s="47">
        <v>0.38</v>
      </c>
      <c r="H1122" s="47">
        <v>14.467000000000001</v>
      </c>
      <c r="I1122" s="52">
        <f>IF(Table2[[#This Row],[Order Priority]]=Introduction!$B$42,1,0)</f>
        <v>0</v>
      </c>
      <c r="J1122" s="52">
        <f>IF(Table2[[#This Row],[Order Priority]]=Introduction!$B$43,1,0)</f>
        <v>0</v>
      </c>
      <c r="K1122" s="52">
        <f>IF(Table2[[#This Row],[Order Priority]]=Introduction!$B$44,1,0)</f>
        <v>0</v>
      </c>
      <c r="L1122" s="52">
        <f>IF(Table2[[#This Row],[Order Priority]]=Introduction!$B$45,1,0)</f>
        <v>0</v>
      </c>
      <c r="M1122" s="52">
        <f>IF(Table2[[#This Row],[Ship Mode]]=Introduction!$C$42,1,0)</f>
        <v>0</v>
      </c>
      <c r="N1122" s="51">
        <f>IF(Table2[[#This Row],[Ship Mode]]=Introduction!$C$44,1,0)</f>
        <v>1</v>
      </c>
      <c r="O1122" s="51">
        <f>IF(Table2[[#This Row],[Customer Segment]]=Introduction!$D$45,1,0)</f>
        <v>0</v>
      </c>
      <c r="P1122" s="51">
        <f>IF(Table2[[#This Row],[Customer Segment]]=Introduction!$D$42,1,0)</f>
        <v>0</v>
      </c>
      <c r="Q1122" s="51">
        <f>IF(Table2[[#This Row],[Customer Segment]]=Introduction!$D$44,1,0)</f>
        <v>0</v>
      </c>
      <c r="R1122" s="44">
        <v>53.26</v>
      </c>
      <c r="S11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188.71063422750922</v>
      </c>
    </row>
    <row r="1123" spans="1:19" customFormat="1" x14ac:dyDescent="0.2">
      <c r="A1123" s="1" t="s">
        <v>46</v>
      </c>
      <c r="B1123" s="1" t="s">
        <v>14</v>
      </c>
      <c r="C1123" s="1" t="s">
        <v>70</v>
      </c>
      <c r="D1123" s="49">
        <v>0.09</v>
      </c>
      <c r="E1123" s="49">
        <v>30.73</v>
      </c>
      <c r="F1123" s="49">
        <v>4</v>
      </c>
      <c r="G1123" s="49">
        <v>0.75</v>
      </c>
      <c r="H1123" s="49">
        <v>-99.986400000000003</v>
      </c>
      <c r="I1123" s="52">
        <f>IF(Table2[[#This Row],[Order Priority]]=Introduction!$B$42,1,0)</f>
        <v>0</v>
      </c>
      <c r="J1123" s="52">
        <f>IF(Table2[[#This Row],[Order Priority]]=Introduction!$B$43,1,0)</f>
        <v>0</v>
      </c>
      <c r="K1123" s="52">
        <f>IF(Table2[[#This Row],[Order Priority]]=Introduction!$B$44,1,0)</f>
        <v>0</v>
      </c>
      <c r="L1123" s="52">
        <f>IF(Table2[[#This Row],[Order Priority]]=Introduction!$B$45,1,0)</f>
        <v>0</v>
      </c>
      <c r="M1123" s="52">
        <f>IF(Table2[[#This Row],[Ship Mode]]=Introduction!$C$42,1,0)</f>
        <v>0</v>
      </c>
      <c r="N1123" s="51">
        <f>IF(Table2[[#This Row],[Ship Mode]]=Introduction!$C$44,1,0)</f>
        <v>1</v>
      </c>
      <c r="O1123" s="51">
        <f>IF(Table2[[#This Row],[Customer Segment]]=Introduction!$D$45,1,0)</f>
        <v>0</v>
      </c>
      <c r="P1123" s="51">
        <f>IF(Table2[[#This Row],[Customer Segment]]=Introduction!$D$42,1,0)</f>
        <v>0</v>
      </c>
      <c r="Q1123" s="51">
        <f>IF(Table2[[#This Row],[Customer Segment]]=Introduction!$D$44,1,0)</f>
        <v>0</v>
      </c>
      <c r="R1123" s="41">
        <v>203.49</v>
      </c>
      <c r="S11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506.36305708527692</v>
      </c>
    </row>
    <row r="1124" spans="1:19" customFormat="1" x14ac:dyDescent="0.2">
      <c r="A1124" s="1" t="s">
        <v>46</v>
      </c>
      <c r="B1124" s="1" t="s">
        <v>14</v>
      </c>
      <c r="C1124" s="1" t="s">
        <v>70</v>
      </c>
      <c r="D1124" s="47">
        <v>0</v>
      </c>
      <c r="E1124" s="47">
        <v>125.99</v>
      </c>
      <c r="F1124" s="47">
        <v>8.08</v>
      </c>
      <c r="G1124" s="47">
        <v>0.56999999999999995</v>
      </c>
      <c r="H1124" s="47">
        <v>1348.59672</v>
      </c>
      <c r="I1124" s="52">
        <f>IF(Table2[[#This Row],[Order Priority]]=Introduction!$B$42,1,0)</f>
        <v>0</v>
      </c>
      <c r="J1124" s="52">
        <f>IF(Table2[[#This Row],[Order Priority]]=Introduction!$B$43,1,0)</f>
        <v>0</v>
      </c>
      <c r="K1124" s="52">
        <f>IF(Table2[[#This Row],[Order Priority]]=Introduction!$B$44,1,0)</f>
        <v>0</v>
      </c>
      <c r="L1124" s="52">
        <f>IF(Table2[[#This Row],[Order Priority]]=Introduction!$B$45,1,0)</f>
        <v>0</v>
      </c>
      <c r="M1124" s="52">
        <f>IF(Table2[[#This Row],[Ship Mode]]=Introduction!$C$42,1,0)</f>
        <v>0</v>
      </c>
      <c r="N1124" s="51">
        <f>IF(Table2[[#This Row],[Ship Mode]]=Introduction!$C$44,1,0)</f>
        <v>1</v>
      </c>
      <c r="O1124" s="51">
        <f>IF(Table2[[#This Row],[Customer Segment]]=Introduction!$D$45,1,0)</f>
        <v>0</v>
      </c>
      <c r="P1124" s="51">
        <f>IF(Table2[[#This Row],[Customer Segment]]=Introduction!$D$42,1,0)</f>
        <v>0</v>
      </c>
      <c r="Q1124" s="51">
        <f>IF(Table2[[#This Row],[Customer Segment]]=Introduction!$D$44,1,0)</f>
        <v>0</v>
      </c>
      <c r="R1124" s="44">
        <v>2356.0100000000002</v>
      </c>
      <c r="S11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2310.8466745960077</v>
      </c>
    </row>
    <row r="1125" spans="1:19" customFormat="1" x14ac:dyDescent="0.2">
      <c r="A1125" s="1" t="s">
        <v>46</v>
      </c>
      <c r="B1125" s="1" t="s">
        <v>2</v>
      </c>
      <c r="C1125" s="1" t="s">
        <v>47</v>
      </c>
      <c r="D1125" s="49">
        <v>0.08</v>
      </c>
      <c r="E1125" s="49">
        <v>100.97</v>
      </c>
      <c r="F1125" s="49">
        <v>14</v>
      </c>
      <c r="G1125" s="49">
        <v>0.37</v>
      </c>
      <c r="H1125" s="49">
        <v>-73.494119999999995</v>
      </c>
      <c r="I1125" s="52">
        <f>IF(Table2[[#This Row],[Order Priority]]=Introduction!$B$42,1,0)</f>
        <v>0</v>
      </c>
      <c r="J1125" s="52">
        <f>IF(Table2[[#This Row],[Order Priority]]=Introduction!$B$43,1,0)</f>
        <v>0</v>
      </c>
      <c r="K1125" s="52">
        <f>IF(Table2[[#This Row],[Order Priority]]=Introduction!$B$44,1,0)</f>
        <v>0</v>
      </c>
      <c r="L1125" s="52">
        <f>IF(Table2[[#This Row],[Order Priority]]=Introduction!$B$45,1,0)</f>
        <v>0</v>
      </c>
      <c r="M1125" s="52">
        <f>IF(Table2[[#This Row],[Ship Mode]]=Introduction!$C$42,1,0)</f>
        <v>1</v>
      </c>
      <c r="N1125" s="51">
        <f>IF(Table2[[#This Row],[Ship Mode]]=Introduction!$C$44,1,0)</f>
        <v>0</v>
      </c>
      <c r="O1125" s="51">
        <f>IF(Table2[[#This Row],[Customer Segment]]=Introduction!$D$45,1,0)</f>
        <v>0</v>
      </c>
      <c r="P1125" s="51">
        <f>IF(Table2[[#This Row],[Customer Segment]]=Introduction!$D$42,1,0)</f>
        <v>0</v>
      </c>
      <c r="Q1125" s="51">
        <f>IF(Table2[[#This Row],[Customer Segment]]=Introduction!$D$44,1,0)</f>
        <v>1</v>
      </c>
      <c r="R1125" s="41">
        <v>1483.16</v>
      </c>
      <c r="S11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947.5895632927992</v>
      </c>
    </row>
    <row r="1126" spans="1:19" customFormat="1" x14ac:dyDescent="0.2">
      <c r="A1126" s="1" t="s">
        <v>46</v>
      </c>
      <c r="B1126" s="1" t="s">
        <v>14</v>
      </c>
      <c r="C1126" s="1" t="s">
        <v>3</v>
      </c>
      <c r="D1126" s="47">
        <v>0.05</v>
      </c>
      <c r="E1126" s="47">
        <v>14.81</v>
      </c>
      <c r="F1126" s="47">
        <v>13.32</v>
      </c>
      <c r="G1126" s="47">
        <v>0.43</v>
      </c>
      <c r="H1126" s="47">
        <v>-190.49</v>
      </c>
      <c r="I1126" s="52">
        <f>IF(Table2[[#This Row],[Order Priority]]=Introduction!$B$42,1,0)</f>
        <v>0</v>
      </c>
      <c r="J1126" s="52">
        <f>IF(Table2[[#This Row],[Order Priority]]=Introduction!$B$43,1,0)</f>
        <v>0</v>
      </c>
      <c r="K1126" s="52">
        <f>IF(Table2[[#This Row],[Order Priority]]=Introduction!$B$44,1,0)</f>
        <v>0</v>
      </c>
      <c r="L1126" s="52">
        <f>IF(Table2[[#This Row],[Order Priority]]=Introduction!$B$45,1,0)</f>
        <v>0</v>
      </c>
      <c r="M1126" s="52">
        <f>IF(Table2[[#This Row],[Ship Mode]]=Introduction!$C$42,1,0)</f>
        <v>0</v>
      </c>
      <c r="N1126" s="51">
        <f>IF(Table2[[#This Row],[Ship Mode]]=Introduction!$C$44,1,0)</f>
        <v>1</v>
      </c>
      <c r="O1126" s="51">
        <f>IF(Table2[[#This Row],[Customer Segment]]=Introduction!$D$45,1,0)</f>
        <v>1</v>
      </c>
      <c r="P1126" s="51">
        <f>IF(Table2[[#This Row],[Customer Segment]]=Introduction!$D$42,1,0)</f>
        <v>0</v>
      </c>
      <c r="Q1126" s="51">
        <f>IF(Table2[[#This Row],[Customer Segment]]=Introduction!$D$44,1,0)</f>
        <v>0</v>
      </c>
      <c r="R1126" s="44">
        <v>115.99</v>
      </c>
      <c r="S11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372.82170698504927</v>
      </c>
    </row>
    <row r="1127" spans="1:19" customFormat="1" x14ac:dyDescent="0.2">
      <c r="A1127" s="1" t="s">
        <v>46</v>
      </c>
      <c r="B1127" s="1" t="s">
        <v>14</v>
      </c>
      <c r="C1127" s="1" t="s">
        <v>3</v>
      </c>
      <c r="D1127" s="49">
        <v>0.08</v>
      </c>
      <c r="E1127" s="49">
        <v>2.78</v>
      </c>
      <c r="F1127" s="49">
        <v>1.25</v>
      </c>
      <c r="G1127" s="49">
        <v>0.59</v>
      </c>
      <c r="H1127" s="49">
        <v>-8.77</v>
      </c>
      <c r="I1127" s="52">
        <f>IF(Table2[[#This Row],[Order Priority]]=Introduction!$B$42,1,0)</f>
        <v>0</v>
      </c>
      <c r="J1127" s="52">
        <f>IF(Table2[[#This Row],[Order Priority]]=Introduction!$B$43,1,0)</f>
        <v>0</v>
      </c>
      <c r="K1127" s="52">
        <f>IF(Table2[[#This Row],[Order Priority]]=Introduction!$B$44,1,0)</f>
        <v>0</v>
      </c>
      <c r="L1127" s="52">
        <f>IF(Table2[[#This Row],[Order Priority]]=Introduction!$B$45,1,0)</f>
        <v>0</v>
      </c>
      <c r="M1127" s="52">
        <f>IF(Table2[[#This Row],[Ship Mode]]=Introduction!$C$42,1,0)</f>
        <v>0</v>
      </c>
      <c r="N1127" s="51">
        <f>IF(Table2[[#This Row],[Ship Mode]]=Introduction!$C$44,1,0)</f>
        <v>1</v>
      </c>
      <c r="O1127" s="51">
        <f>IF(Table2[[#This Row],[Customer Segment]]=Introduction!$D$45,1,0)</f>
        <v>1</v>
      </c>
      <c r="P1127" s="51">
        <f>IF(Table2[[#This Row],[Customer Segment]]=Introduction!$D$42,1,0)</f>
        <v>0</v>
      </c>
      <c r="Q1127" s="51">
        <f>IF(Table2[[#This Row],[Customer Segment]]=Introduction!$D$44,1,0)</f>
        <v>0</v>
      </c>
      <c r="R1127" s="41">
        <v>19.46</v>
      </c>
      <c r="S11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300.77291471820394</v>
      </c>
    </row>
    <row r="1128" spans="1:19" customFormat="1" x14ac:dyDescent="0.2">
      <c r="A1128" s="1" t="s">
        <v>46</v>
      </c>
      <c r="B1128" s="1" t="s">
        <v>14</v>
      </c>
      <c r="C1128" s="1" t="s">
        <v>70</v>
      </c>
      <c r="D1128" s="47">
        <v>0.04</v>
      </c>
      <c r="E1128" s="47">
        <v>90.48</v>
      </c>
      <c r="F1128" s="47">
        <v>19.989999999999998</v>
      </c>
      <c r="G1128" s="47">
        <v>0.4</v>
      </c>
      <c r="H1128" s="47">
        <v>55.555199999999999</v>
      </c>
      <c r="I1128" s="52">
        <f>IF(Table2[[#This Row],[Order Priority]]=Introduction!$B$42,1,0)</f>
        <v>0</v>
      </c>
      <c r="J1128" s="52">
        <f>IF(Table2[[#This Row],[Order Priority]]=Introduction!$B$43,1,0)</f>
        <v>0</v>
      </c>
      <c r="K1128" s="52">
        <f>IF(Table2[[#This Row],[Order Priority]]=Introduction!$B$44,1,0)</f>
        <v>0</v>
      </c>
      <c r="L1128" s="52">
        <f>IF(Table2[[#This Row],[Order Priority]]=Introduction!$B$45,1,0)</f>
        <v>0</v>
      </c>
      <c r="M1128" s="52">
        <f>IF(Table2[[#This Row],[Ship Mode]]=Introduction!$C$42,1,0)</f>
        <v>0</v>
      </c>
      <c r="N1128" s="51">
        <f>IF(Table2[[#This Row],[Ship Mode]]=Introduction!$C$44,1,0)</f>
        <v>1</v>
      </c>
      <c r="O1128" s="51">
        <f>IF(Table2[[#This Row],[Customer Segment]]=Introduction!$D$45,1,0)</f>
        <v>0</v>
      </c>
      <c r="P1128" s="51">
        <f>IF(Table2[[#This Row],[Customer Segment]]=Introduction!$D$42,1,0)</f>
        <v>0</v>
      </c>
      <c r="Q1128" s="51">
        <f>IF(Table2[[#This Row],[Customer Segment]]=Introduction!$D$44,1,0)</f>
        <v>0</v>
      </c>
      <c r="R1128" s="44">
        <v>268.64</v>
      </c>
      <c r="S11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1036.929619178585</v>
      </c>
    </row>
    <row r="1129" spans="1:19" customFormat="1" x14ac:dyDescent="0.2">
      <c r="A1129" s="1" t="s">
        <v>46</v>
      </c>
      <c r="B1129" s="1" t="s">
        <v>14</v>
      </c>
      <c r="C1129" s="1" t="s">
        <v>70</v>
      </c>
      <c r="D1129" s="49">
        <v>0.02</v>
      </c>
      <c r="E1129" s="49">
        <v>9.77</v>
      </c>
      <c r="F1129" s="49">
        <v>6.02</v>
      </c>
      <c r="G1129" s="49">
        <v>0.48</v>
      </c>
      <c r="H1129" s="49">
        <v>-535.33199999999999</v>
      </c>
      <c r="I1129" s="52">
        <f>IF(Table2[[#This Row],[Order Priority]]=Introduction!$B$42,1,0)</f>
        <v>0</v>
      </c>
      <c r="J1129" s="52">
        <f>IF(Table2[[#This Row],[Order Priority]]=Introduction!$B$43,1,0)</f>
        <v>0</v>
      </c>
      <c r="K1129" s="52">
        <f>IF(Table2[[#This Row],[Order Priority]]=Introduction!$B$44,1,0)</f>
        <v>0</v>
      </c>
      <c r="L1129" s="52">
        <f>IF(Table2[[#This Row],[Order Priority]]=Introduction!$B$45,1,0)</f>
        <v>0</v>
      </c>
      <c r="M1129" s="52">
        <f>IF(Table2[[#This Row],[Ship Mode]]=Introduction!$C$42,1,0)</f>
        <v>0</v>
      </c>
      <c r="N1129" s="51">
        <f>IF(Table2[[#This Row],[Ship Mode]]=Introduction!$C$44,1,0)</f>
        <v>1</v>
      </c>
      <c r="O1129" s="51">
        <f>IF(Table2[[#This Row],[Customer Segment]]=Introduction!$D$45,1,0)</f>
        <v>0</v>
      </c>
      <c r="P1129" s="51">
        <f>IF(Table2[[#This Row],[Customer Segment]]=Introduction!$D$42,1,0)</f>
        <v>0</v>
      </c>
      <c r="Q1129" s="51">
        <f>IF(Table2[[#This Row],[Customer Segment]]=Introduction!$D$44,1,0)</f>
        <v>0</v>
      </c>
      <c r="R1129" s="41">
        <v>87.68</v>
      </c>
      <c r="S11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-127.44283872219535</v>
      </c>
    </row>
    <row r="1130" spans="1:19" customFormat="1" x14ac:dyDescent="0.2">
      <c r="A1130" s="1" t="s">
        <v>46</v>
      </c>
      <c r="B1130" s="1" t="s">
        <v>14</v>
      </c>
      <c r="C1130" s="1" t="s">
        <v>70</v>
      </c>
      <c r="D1130" s="47">
        <v>0.09</v>
      </c>
      <c r="E1130" s="47">
        <v>34.99</v>
      </c>
      <c r="F1130" s="47">
        <v>7.73</v>
      </c>
      <c r="G1130" s="47">
        <v>0.59</v>
      </c>
      <c r="H1130" s="47">
        <v>-208.72040000000001</v>
      </c>
      <c r="I1130" s="52">
        <f>IF(Table2[[#This Row],[Order Priority]]=Introduction!$B$42,1,0)</f>
        <v>0</v>
      </c>
      <c r="J1130" s="52">
        <f>IF(Table2[[#This Row],[Order Priority]]=Introduction!$B$43,1,0)</f>
        <v>0</v>
      </c>
      <c r="K1130" s="52">
        <f>IF(Table2[[#This Row],[Order Priority]]=Introduction!$B$44,1,0)</f>
        <v>0</v>
      </c>
      <c r="L1130" s="52">
        <f>IF(Table2[[#This Row],[Order Priority]]=Introduction!$B$45,1,0)</f>
        <v>0</v>
      </c>
      <c r="M1130" s="52">
        <f>IF(Table2[[#This Row],[Ship Mode]]=Introduction!$C$42,1,0)</f>
        <v>0</v>
      </c>
      <c r="N1130" s="51">
        <f>IF(Table2[[#This Row],[Ship Mode]]=Introduction!$C$44,1,0)</f>
        <v>1</v>
      </c>
      <c r="O1130" s="51">
        <f>IF(Table2[[#This Row],[Customer Segment]]=Introduction!$D$45,1,0)</f>
        <v>0</v>
      </c>
      <c r="P1130" s="51">
        <f>IF(Table2[[#This Row],[Customer Segment]]=Introduction!$D$42,1,0)</f>
        <v>0</v>
      </c>
      <c r="Q1130" s="51">
        <f>IF(Table2[[#This Row],[Customer Segment]]=Introduction!$D$44,1,0)</f>
        <v>0</v>
      </c>
      <c r="R1130" s="44">
        <v>37.619999999999997</v>
      </c>
      <c r="S11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378.46931111946174</v>
      </c>
    </row>
    <row r="1131" spans="1:19" customFormat="1" x14ac:dyDescent="0.2">
      <c r="A1131" s="1" t="s">
        <v>1</v>
      </c>
      <c r="B1131" s="1" t="s">
        <v>14</v>
      </c>
      <c r="C1131" s="1" t="s">
        <v>47</v>
      </c>
      <c r="D1131" s="49">
        <v>0.1</v>
      </c>
      <c r="E1131" s="49">
        <v>9.11</v>
      </c>
      <c r="F1131" s="49">
        <v>2.15</v>
      </c>
      <c r="G1131" s="49">
        <v>0.4</v>
      </c>
      <c r="H1131" s="49">
        <v>-3.9312</v>
      </c>
      <c r="I1131" s="52">
        <f>IF(Table2[[#This Row],[Order Priority]]=Introduction!$B$42,1,0)</f>
        <v>1</v>
      </c>
      <c r="J1131" s="52">
        <f>IF(Table2[[#This Row],[Order Priority]]=Introduction!$B$43,1,0)</f>
        <v>0</v>
      </c>
      <c r="K1131" s="52">
        <f>IF(Table2[[#This Row],[Order Priority]]=Introduction!$B$44,1,0)</f>
        <v>0</v>
      </c>
      <c r="L1131" s="52">
        <f>IF(Table2[[#This Row],[Order Priority]]=Introduction!$B$45,1,0)</f>
        <v>0</v>
      </c>
      <c r="M1131" s="52">
        <f>IF(Table2[[#This Row],[Ship Mode]]=Introduction!$C$42,1,0)</f>
        <v>0</v>
      </c>
      <c r="N1131" s="51">
        <f>IF(Table2[[#This Row],[Ship Mode]]=Introduction!$C$44,1,0)</f>
        <v>1</v>
      </c>
      <c r="O1131" s="51">
        <f>IF(Table2[[#This Row],[Customer Segment]]=Introduction!$D$45,1,0)</f>
        <v>0</v>
      </c>
      <c r="P1131" s="51">
        <f>IF(Table2[[#This Row],[Customer Segment]]=Introduction!$D$42,1,0)</f>
        <v>0</v>
      </c>
      <c r="Q1131" s="51">
        <f>IF(Table2[[#This Row],[Customer Segment]]=Introduction!$D$44,1,0)</f>
        <v>1</v>
      </c>
      <c r="R1131" s="41">
        <v>17.420000000000002</v>
      </c>
      <c r="S11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307.75239413418296</v>
      </c>
    </row>
    <row r="1132" spans="1:19" customFormat="1" x14ac:dyDescent="0.2">
      <c r="A1132" s="1" t="s">
        <v>13</v>
      </c>
      <c r="B1132" s="1" t="s">
        <v>14</v>
      </c>
      <c r="C1132" s="1" t="s">
        <v>47</v>
      </c>
      <c r="D1132" s="47">
        <v>0.03</v>
      </c>
      <c r="E1132" s="47">
        <v>15.99</v>
      </c>
      <c r="F1132" s="47">
        <v>11.28</v>
      </c>
      <c r="G1132" s="47">
        <v>0.38</v>
      </c>
      <c r="H1132" s="47">
        <v>-53.296199999999999</v>
      </c>
      <c r="I1132" s="52">
        <f>IF(Table2[[#This Row],[Order Priority]]=Introduction!$B$42,1,0)</f>
        <v>0</v>
      </c>
      <c r="J1132" s="52">
        <f>IF(Table2[[#This Row],[Order Priority]]=Introduction!$B$43,1,0)</f>
        <v>1</v>
      </c>
      <c r="K1132" s="52">
        <f>IF(Table2[[#This Row],[Order Priority]]=Introduction!$B$44,1,0)</f>
        <v>0</v>
      </c>
      <c r="L1132" s="52">
        <f>IF(Table2[[#This Row],[Order Priority]]=Introduction!$B$45,1,0)</f>
        <v>0</v>
      </c>
      <c r="M1132" s="52">
        <f>IF(Table2[[#This Row],[Ship Mode]]=Introduction!$C$42,1,0)</f>
        <v>0</v>
      </c>
      <c r="N1132" s="51">
        <f>IF(Table2[[#This Row],[Ship Mode]]=Introduction!$C$44,1,0)</f>
        <v>1</v>
      </c>
      <c r="O1132" s="51">
        <f>IF(Table2[[#This Row],[Customer Segment]]=Introduction!$D$45,1,0)</f>
        <v>0</v>
      </c>
      <c r="P1132" s="51">
        <f>IF(Table2[[#This Row],[Customer Segment]]=Introduction!$D$42,1,0)</f>
        <v>0</v>
      </c>
      <c r="Q1132" s="51">
        <f>IF(Table2[[#This Row],[Customer Segment]]=Introduction!$D$44,1,0)</f>
        <v>1</v>
      </c>
      <c r="R1132" s="44">
        <v>35.479999999999997</v>
      </c>
      <c r="S11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268.24019529631164</v>
      </c>
    </row>
    <row r="1133" spans="1:19" customFormat="1" x14ac:dyDescent="0.2">
      <c r="A1133" s="1" t="s">
        <v>13</v>
      </c>
      <c r="B1133" s="1" t="s">
        <v>14</v>
      </c>
      <c r="C1133" s="1" t="s">
        <v>70</v>
      </c>
      <c r="D1133" s="49">
        <v>0.09</v>
      </c>
      <c r="E1133" s="49">
        <v>35.94</v>
      </c>
      <c r="F1133" s="49">
        <v>6.66</v>
      </c>
      <c r="G1133" s="49">
        <v>0.4</v>
      </c>
      <c r="H1133" s="49">
        <v>172.56440000000001</v>
      </c>
      <c r="I1133" s="52">
        <f>IF(Table2[[#This Row],[Order Priority]]=Introduction!$B$42,1,0)</f>
        <v>0</v>
      </c>
      <c r="J1133" s="52">
        <f>IF(Table2[[#This Row],[Order Priority]]=Introduction!$B$43,1,0)</f>
        <v>1</v>
      </c>
      <c r="K1133" s="52">
        <f>IF(Table2[[#This Row],[Order Priority]]=Introduction!$B$44,1,0)</f>
        <v>0</v>
      </c>
      <c r="L1133" s="52">
        <f>IF(Table2[[#This Row],[Order Priority]]=Introduction!$B$45,1,0)</f>
        <v>0</v>
      </c>
      <c r="M1133" s="52">
        <f>IF(Table2[[#This Row],[Ship Mode]]=Introduction!$C$42,1,0)</f>
        <v>0</v>
      </c>
      <c r="N1133" s="51">
        <f>IF(Table2[[#This Row],[Ship Mode]]=Introduction!$C$44,1,0)</f>
        <v>1</v>
      </c>
      <c r="O1133" s="51">
        <f>IF(Table2[[#This Row],[Customer Segment]]=Introduction!$D$45,1,0)</f>
        <v>0</v>
      </c>
      <c r="P1133" s="51">
        <f>IF(Table2[[#This Row],[Customer Segment]]=Introduction!$D$42,1,0)</f>
        <v>0</v>
      </c>
      <c r="Q1133" s="51">
        <f>IF(Table2[[#This Row],[Customer Segment]]=Introduction!$D$44,1,0)</f>
        <v>0</v>
      </c>
      <c r="R1133" s="41">
        <v>312.22000000000003</v>
      </c>
      <c r="S11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380.87456407113064</v>
      </c>
    </row>
    <row r="1134" spans="1:19" customFormat="1" x14ac:dyDescent="0.2">
      <c r="A1134" s="1" t="s">
        <v>23</v>
      </c>
      <c r="B1134" s="1" t="s">
        <v>14</v>
      </c>
      <c r="C1134" s="1" t="s">
        <v>3</v>
      </c>
      <c r="D1134" s="47">
        <v>7.0000000000000007E-2</v>
      </c>
      <c r="E1134" s="47">
        <v>4.97</v>
      </c>
      <c r="F1134" s="47">
        <v>5.71</v>
      </c>
      <c r="G1134" s="47">
        <v>0.54</v>
      </c>
      <c r="H1134" s="47">
        <v>-180.15199999999999</v>
      </c>
      <c r="I1134" s="52">
        <f>IF(Table2[[#This Row],[Order Priority]]=Introduction!$B$42,1,0)</f>
        <v>0</v>
      </c>
      <c r="J1134" s="52">
        <f>IF(Table2[[#This Row],[Order Priority]]=Introduction!$B$43,1,0)</f>
        <v>0</v>
      </c>
      <c r="K1134" s="52">
        <f>IF(Table2[[#This Row],[Order Priority]]=Introduction!$B$44,1,0)</f>
        <v>1</v>
      </c>
      <c r="L1134" s="52">
        <f>IF(Table2[[#This Row],[Order Priority]]=Introduction!$B$45,1,0)</f>
        <v>0</v>
      </c>
      <c r="M1134" s="52">
        <f>IF(Table2[[#This Row],[Ship Mode]]=Introduction!$C$42,1,0)</f>
        <v>0</v>
      </c>
      <c r="N1134" s="51">
        <f>IF(Table2[[#This Row],[Ship Mode]]=Introduction!$C$44,1,0)</f>
        <v>1</v>
      </c>
      <c r="O1134" s="51">
        <f>IF(Table2[[#This Row],[Customer Segment]]=Introduction!$D$45,1,0)</f>
        <v>1</v>
      </c>
      <c r="P1134" s="51">
        <f>IF(Table2[[#This Row],[Customer Segment]]=Introduction!$D$42,1,0)</f>
        <v>0</v>
      </c>
      <c r="Q1134" s="51">
        <f>IF(Table2[[#This Row],[Customer Segment]]=Introduction!$D$44,1,0)</f>
        <v>0</v>
      </c>
      <c r="R1134" s="44">
        <v>26.66</v>
      </c>
      <c r="S11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99.194780328209973</v>
      </c>
    </row>
    <row r="1135" spans="1:19" customFormat="1" x14ac:dyDescent="0.2">
      <c r="A1135" s="1" t="s">
        <v>23</v>
      </c>
      <c r="B1135" s="1" t="s">
        <v>14</v>
      </c>
      <c r="C1135" s="1" t="s">
        <v>3</v>
      </c>
      <c r="D1135" s="49">
        <v>0.09</v>
      </c>
      <c r="E1135" s="49">
        <v>2.62</v>
      </c>
      <c r="F1135" s="49">
        <v>0.8</v>
      </c>
      <c r="G1135" s="49">
        <v>0.39</v>
      </c>
      <c r="H1135" s="49">
        <v>8.3879999999999999</v>
      </c>
      <c r="I1135" s="52">
        <f>IF(Table2[[#This Row],[Order Priority]]=Introduction!$B$42,1,0)</f>
        <v>0</v>
      </c>
      <c r="J1135" s="52">
        <f>IF(Table2[[#This Row],[Order Priority]]=Introduction!$B$43,1,0)</f>
        <v>0</v>
      </c>
      <c r="K1135" s="52">
        <f>IF(Table2[[#This Row],[Order Priority]]=Introduction!$B$44,1,0)</f>
        <v>1</v>
      </c>
      <c r="L1135" s="52">
        <f>IF(Table2[[#This Row],[Order Priority]]=Introduction!$B$45,1,0)</f>
        <v>0</v>
      </c>
      <c r="M1135" s="52">
        <f>IF(Table2[[#This Row],[Ship Mode]]=Introduction!$C$42,1,0)</f>
        <v>0</v>
      </c>
      <c r="N1135" s="51">
        <f>IF(Table2[[#This Row],[Ship Mode]]=Introduction!$C$44,1,0)</f>
        <v>1</v>
      </c>
      <c r="O1135" s="51">
        <f>IF(Table2[[#This Row],[Customer Segment]]=Introduction!$D$45,1,0)</f>
        <v>1</v>
      </c>
      <c r="P1135" s="51">
        <f>IF(Table2[[#This Row],[Customer Segment]]=Introduction!$D$42,1,0)</f>
        <v>0</v>
      </c>
      <c r="Q1135" s="51">
        <f>IF(Table2[[#This Row],[Customer Segment]]=Introduction!$D$44,1,0)</f>
        <v>0</v>
      </c>
      <c r="R1135" s="41">
        <v>29.55</v>
      </c>
      <c r="S11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11.298085241017372</v>
      </c>
    </row>
    <row r="1136" spans="1:19" customFormat="1" x14ac:dyDescent="0.2">
      <c r="A1136" s="1" t="s">
        <v>23</v>
      </c>
      <c r="B1136" s="1" t="s">
        <v>14</v>
      </c>
      <c r="C1136" s="1" t="s">
        <v>3</v>
      </c>
      <c r="D1136" s="47">
        <v>0.03</v>
      </c>
      <c r="E1136" s="47">
        <v>65.989999999999995</v>
      </c>
      <c r="F1136" s="47">
        <v>8.8000000000000007</v>
      </c>
      <c r="G1136" s="47">
        <v>0.57999999999999996</v>
      </c>
      <c r="H1136" s="47">
        <v>9.9398999999999997</v>
      </c>
      <c r="I1136" s="52">
        <f>IF(Table2[[#This Row],[Order Priority]]=Introduction!$B$42,1,0)</f>
        <v>0</v>
      </c>
      <c r="J1136" s="52">
        <f>IF(Table2[[#This Row],[Order Priority]]=Introduction!$B$43,1,0)</f>
        <v>0</v>
      </c>
      <c r="K1136" s="52">
        <f>IF(Table2[[#This Row],[Order Priority]]=Introduction!$B$44,1,0)</f>
        <v>1</v>
      </c>
      <c r="L1136" s="52">
        <f>IF(Table2[[#This Row],[Order Priority]]=Introduction!$B$45,1,0)</f>
        <v>0</v>
      </c>
      <c r="M1136" s="52">
        <f>IF(Table2[[#This Row],[Ship Mode]]=Introduction!$C$42,1,0)</f>
        <v>0</v>
      </c>
      <c r="N1136" s="51">
        <f>IF(Table2[[#This Row],[Ship Mode]]=Introduction!$C$44,1,0)</f>
        <v>1</v>
      </c>
      <c r="O1136" s="51">
        <f>IF(Table2[[#This Row],[Customer Segment]]=Introduction!$D$45,1,0)</f>
        <v>1</v>
      </c>
      <c r="P1136" s="51">
        <f>IF(Table2[[#This Row],[Customer Segment]]=Introduction!$D$42,1,0)</f>
        <v>0</v>
      </c>
      <c r="Q1136" s="51">
        <f>IF(Table2[[#This Row],[Customer Segment]]=Introduction!$D$44,1,0)</f>
        <v>0</v>
      </c>
      <c r="R1136" s="44">
        <v>1237.4000000000001</v>
      </c>
      <c r="S11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630.12663776554621</v>
      </c>
    </row>
    <row r="1137" spans="1:19" customFormat="1" x14ac:dyDescent="0.2">
      <c r="A1137" s="1" t="s">
        <v>46</v>
      </c>
      <c r="B1137" s="1" t="s">
        <v>2</v>
      </c>
      <c r="C1137" s="1" t="s">
        <v>47</v>
      </c>
      <c r="D1137" s="49">
        <v>0.05</v>
      </c>
      <c r="E1137" s="49">
        <v>328.14</v>
      </c>
      <c r="F1137" s="49">
        <v>91.05</v>
      </c>
      <c r="G1137" s="49">
        <v>0.56999999999999995</v>
      </c>
      <c r="H1137" s="49">
        <v>772.04</v>
      </c>
      <c r="I1137" s="52">
        <f>IF(Table2[[#This Row],[Order Priority]]=Introduction!$B$42,1,0)</f>
        <v>0</v>
      </c>
      <c r="J1137" s="52">
        <f>IF(Table2[[#This Row],[Order Priority]]=Introduction!$B$43,1,0)</f>
        <v>0</v>
      </c>
      <c r="K1137" s="52">
        <f>IF(Table2[[#This Row],[Order Priority]]=Introduction!$B$44,1,0)</f>
        <v>0</v>
      </c>
      <c r="L1137" s="52">
        <f>IF(Table2[[#This Row],[Order Priority]]=Introduction!$B$45,1,0)</f>
        <v>0</v>
      </c>
      <c r="M1137" s="52">
        <f>IF(Table2[[#This Row],[Ship Mode]]=Introduction!$C$42,1,0)</f>
        <v>1</v>
      </c>
      <c r="N1137" s="51">
        <f>IF(Table2[[#This Row],[Ship Mode]]=Introduction!$C$44,1,0)</f>
        <v>0</v>
      </c>
      <c r="O1137" s="51">
        <f>IF(Table2[[#This Row],[Customer Segment]]=Introduction!$D$45,1,0)</f>
        <v>0</v>
      </c>
      <c r="P1137" s="51">
        <f>IF(Table2[[#This Row],[Customer Segment]]=Introduction!$D$42,1,0)</f>
        <v>0</v>
      </c>
      <c r="Q1137" s="51">
        <f>IF(Table2[[#This Row],[Customer Segment]]=Introduction!$D$44,1,0)</f>
        <v>1</v>
      </c>
      <c r="R1137" s="41">
        <v>2291.39</v>
      </c>
      <c r="S11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8" spans="1:19" customFormat="1" x14ac:dyDescent="0.2">
      <c r="A1138" s="1" t="s">
        <v>46</v>
      </c>
      <c r="B1138" s="1" t="s">
        <v>2</v>
      </c>
      <c r="C1138" s="1" t="s">
        <v>47</v>
      </c>
      <c r="D1138" s="47">
        <v>0.05</v>
      </c>
      <c r="E1138" s="47">
        <v>328.14</v>
      </c>
      <c r="F1138" s="47">
        <v>91.05</v>
      </c>
      <c r="G1138" s="47">
        <v>0.56999999999999995</v>
      </c>
      <c r="H1138" s="47">
        <v>772.04</v>
      </c>
      <c r="I1138" s="52">
        <f>IF(Table2[[#This Row],[Order Priority]]=Introduction!$B$42,1,0)</f>
        <v>0</v>
      </c>
      <c r="J1138" s="52">
        <f>IF(Table2[[#This Row],[Order Priority]]=Introduction!$B$43,1,0)</f>
        <v>0</v>
      </c>
      <c r="K1138" s="52">
        <f>IF(Table2[[#This Row],[Order Priority]]=Introduction!$B$44,1,0)</f>
        <v>0</v>
      </c>
      <c r="L1138" s="52">
        <f>IF(Table2[[#This Row],[Order Priority]]=Introduction!$B$45,1,0)</f>
        <v>0</v>
      </c>
      <c r="M1138" s="52">
        <f>IF(Table2[[#This Row],[Ship Mode]]=Introduction!$C$42,1,0)</f>
        <v>1</v>
      </c>
      <c r="N1138" s="51">
        <f>IF(Table2[[#This Row],[Ship Mode]]=Introduction!$C$44,1,0)</f>
        <v>0</v>
      </c>
      <c r="O1138" s="51">
        <f>IF(Table2[[#This Row],[Customer Segment]]=Introduction!$D$45,1,0)</f>
        <v>0</v>
      </c>
      <c r="P1138" s="51">
        <f>IF(Table2[[#This Row],[Customer Segment]]=Introduction!$D$42,1,0)</f>
        <v>0</v>
      </c>
      <c r="Q1138" s="51">
        <f>IF(Table2[[#This Row],[Customer Segment]]=Introduction!$D$44,1,0)</f>
        <v>1</v>
      </c>
      <c r="R1138" s="44">
        <v>9492.92</v>
      </c>
      <c r="S11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4840.8752306536944</v>
      </c>
    </row>
    <row r="1139" spans="1:19" customFormat="1" x14ac:dyDescent="0.2">
      <c r="A1139" s="1" t="s">
        <v>46</v>
      </c>
      <c r="B1139" s="1" t="s">
        <v>14</v>
      </c>
      <c r="C1139" s="1" t="s">
        <v>15</v>
      </c>
      <c r="D1139" s="49">
        <v>0.08</v>
      </c>
      <c r="E1139" s="49">
        <v>11.7</v>
      </c>
      <c r="F1139" s="49">
        <v>6.96</v>
      </c>
      <c r="G1139" s="49">
        <v>0.5</v>
      </c>
      <c r="H1139" s="49">
        <v>28.565999999999999</v>
      </c>
      <c r="I1139" s="52">
        <f>IF(Table2[[#This Row],[Order Priority]]=Introduction!$B$42,1,0)</f>
        <v>0</v>
      </c>
      <c r="J1139" s="52">
        <f>IF(Table2[[#This Row],[Order Priority]]=Introduction!$B$43,1,0)</f>
        <v>0</v>
      </c>
      <c r="K1139" s="52">
        <f>IF(Table2[[#This Row],[Order Priority]]=Introduction!$B$44,1,0)</f>
        <v>0</v>
      </c>
      <c r="L1139" s="52">
        <f>IF(Table2[[#This Row],[Order Priority]]=Introduction!$B$45,1,0)</f>
        <v>0</v>
      </c>
      <c r="M1139" s="52">
        <f>IF(Table2[[#This Row],[Ship Mode]]=Introduction!$C$42,1,0)</f>
        <v>0</v>
      </c>
      <c r="N1139" s="51">
        <f>IF(Table2[[#This Row],[Ship Mode]]=Introduction!$C$44,1,0)</f>
        <v>1</v>
      </c>
      <c r="O1139" s="51">
        <f>IF(Table2[[#This Row],[Customer Segment]]=Introduction!$D$45,1,0)</f>
        <v>0</v>
      </c>
      <c r="P1139" s="51">
        <f>IF(Table2[[#This Row],[Customer Segment]]=Introduction!$D$42,1,0)</f>
        <v>1</v>
      </c>
      <c r="Q1139" s="51">
        <f>IF(Table2[[#This Row],[Customer Segment]]=Introduction!$D$44,1,0)</f>
        <v>0</v>
      </c>
      <c r="R1139" s="41">
        <v>87.8</v>
      </c>
      <c r="S11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430.0688335777354</v>
      </c>
    </row>
    <row r="1140" spans="1:19" customFormat="1" x14ac:dyDescent="0.2">
      <c r="A1140" s="1" t="s">
        <v>46</v>
      </c>
      <c r="B1140" s="1" t="s">
        <v>14</v>
      </c>
      <c r="C1140" s="1" t="s">
        <v>47</v>
      </c>
      <c r="D1140" s="47">
        <v>0.04</v>
      </c>
      <c r="E1140" s="47">
        <v>7.08</v>
      </c>
      <c r="F1140" s="47">
        <v>2.35</v>
      </c>
      <c r="G1140" s="47">
        <v>0.47</v>
      </c>
      <c r="H1140" s="47">
        <v>24.59</v>
      </c>
      <c r="I1140" s="52">
        <f>IF(Table2[[#This Row],[Order Priority]]=Introduction!$B$42,1,0)</f>
        <v>0</v>
      </c>
      <c r="J1140" s="52">
        <f>IF(Table2[[#This Row],[Order Priority]]=Introduction!$B$43,1,0)</f>
        <v>0</v>
      </c>
      <c r="K1140" s="52">
        <f>IF(Table2[[#This Row],[Order Priority]]=Introduction!$B$44,1,0)</f>
        <v>0</v>
      </c>
      <c r="L1140" s="52">
        <f>IF(Table2[[#This Row],[Order Priority]]=Introduction!$B$45,1,0)</f>
        <v>0</v>
      </c>
      <c r="M1140" s="52">
        <f>IF(Table2[[#This Row],[Ship Mode]]=Introduction!$C$42,1,0)</f>
        <v>0</v>
      </c>
      <c r="N1140" s="51">
        <f>IF(Table2[[#This Row],[Ship Mode]]=Introduction!$C$44,1,0)</f>
        <v>1</v>
      </c>
      <c r="O1140" s="51">
        <f>IF(Table2[[#This Row],[Customer Segment]]=Introduction!$D$45,1,0)</f>
        <v>0</v>
      </c>
      <c r="P1140" s="51">
        <f>IF(Table2[[#This Row],[Customer Segment]]=Introduction!$D$42,1,0)</f>
        <v>0</v>
      </c>
      <c r="Q1140" s="51">
        <f>IF(Table2[[#This Row],[Customer Segment]]=Introduction!$D$44,1,0)</f>
        <v>1</v>
      </c>
      <c r="R1140" s="44">
        <v>49.1</v>
      </c>
      <c r="S11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344.97755324825209</v>
      </c>
    </row>
    <row r="1141" spans="1:19" customFormat="1" x14ac:dyDescent="0.2">
      <c r="A1141" s="1" t="s">
        <v>46</v>
      </c>
      <c r="B1141" s="1" t="s">
        <v>14</v>
      </c>
      <c r="C1141" s="1" t="s">
        <v>15</v>
      </c>
      <c r="D1141" s="49">
        <v>0.03</v>
      </c>
      <c r="E1141" s="49">
        <v>10.98</v>
      </c>
      <c r="F1141" s="49">
        <v>3.37</v>
      </c>
      <c r="G1141" s="49">
        <v>0.56999999999999995</v>
      </c>
      <c r="H1141" s="49">
        <v>11.82</v>
      </c>
      <c r="I1141" s="52">
        <f>IF(Table2[[#This Row],[Order Priority]]=Introduction!$B$42,1,0)</f>
        <v>0</v>
      </c>
      <c r="J1141" s="52">
        <f>IF(Table2[[#This Row],[Order Priority]]=Introduction!$B$43,1,0)</f>
        <v>0</v>
      </c>
      <c r="K1141" s="52">
        <f>IF(Table2[[#This Row],[Order Priority]]=Introduction!$B$44,1,0)</f>
        <v>0</v>
      </c>
      <c r="L1141" s="52">
        <f>IF(Table2[[#This Row],[Order Priority]]=Introduction!$B$45,1,0)</f>
        <v>0</v>
      </c>
      <c r="M1141" s="52">
        <f>IF(Table2[[#This Row],[Ship Mode]]=Introduction!$C$42,1,0)</f>
        <v>0</v>
      </c>
      <c r="N1141" s="51">
        <f>IF(Table2[[#This Row],[Ship Mode]]=Introduction!$C$44,1,0)</f>
        <v>1</v>
      </c>
      <c r="O1141" s="51">
        <f>IF(Table2[[#This Row],[Customer Segment]]=Introduction!$D$45,1,0)</f>
        <v>0</v>
      </c>
      <c r="P1141" s="51">
        <f>IF(Table2[[#This Row],[Customer Segment]]=Introduction!$D$42,1,0)</f>
        <v>1</v>
      </c>
      <c r="Q1141" s="51">
        <f>IF(Table2[[#This Row],[Customer Segment]]=Introduction!$D$44,1,0)</f>
        <v>0</v>
      </c>
      <c r="R1141" s="41">
        <v>56.19</v>
      </c>
      <c r="S11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402.66417943918043</v>
      </c>
    </row>
    <row r="1142" spans="1:19" customFormat="1" x14ac:dyDescent="0.2">
      <c r="A1142" s="1" t="s">
        <v>13</v>
      </c>
      <c r="B1142" s="1" t="s">
        <v>14</v>
      </c>
      <c r="C1142" s="1" t="s">
        <v>47</v>
      </c>
      <c r="D1142" s="47">
        <v>0</v>
      </c>
      <c r="E1142" s="47">
        <v>5.77</v>
      </c>
      <c r="F1142" s="47">
        <v>5.92</v>
      </c>
      <c r="G1142" s="47">
        <v>0.55000000000000004</v>
      </c>
      <c r="H1142" s="47">
        <v>-61.5276</v>
      </c>
      <c r="I1142" s="52">
        <f>IF(Table2[[#This Row],[Order Priority]]=Introduction!$B$42,1,0)</f>
        <v>0</v>
      </c>
      <c r="J1142" s="52">
        <f>IF(Table2[[#This Row],[Order Priority]]=Introduction!$B$43,1,0)</f>
        <v>1</v>
      </c>
      <c r="K1142" s="52">
        <f>IF(Table2[[#This Row],[Order Priority]]=Introduction!$B$44,1,0)</f>
        <v>0</v>
      </c>
      <c r="L1142" s="52">
        <f>IF(Table2[[#This Row],[Order Priority]]=Introduction!$B$45,1,0)</f>
        <v>0</v>
      </c>
      <c r="M1142" s="52">
        <f>IF(Table2[[#This Row],[Ship Mode]]=Introduction!$C$42,1,0)</f>
        <v>0</v>
      </c>
      <c r="N1142" s="51">
        <f>IF(Table2[[#This Row],[Ship Mode]]=Introduction!$C$44,1,0)</f>
        <v>1</v>
      </c>
      <c r="O1142" s="51">
        <f>IF(Table2[[#This Row],[Customer Segment]]=Introduction!$D$45,1,0)</f>
        <v>0</v>
      </c>
      <c r="P1142" s="51">
        <f>IF(Table2[[#This Row],[Customer Segment]]=Introduction!$D$42,1,0)</f>
        <v>0</v>
      </c>
      <c r="Q1142" s="51">
        <f>IF(Table2[[#This Row],[Customer Segment]]=Introduction!$D$44,1,0)</f>
        <v>1</v>
      </c>
      <c r="R1142" s="44">
        <v>69.89</v>
      </c>
      <c r="S11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240.76950985582641</v>
      </c>
    </row>
    <row r="1143" spans="1:19" customFormat="1" x14ac:dyDescent="0.2">
      <c r="A1143" s="1" t="s">
        <v>13</v>
      </c>
      <c r="B1143" s="1" t="s">
        <v>14</v>
      </c>
      <c r="C1143" s="1" t="s">
        <v>70</v>
      </c>
      <c r="D1143" s="49">
        <v>0</v>
      </c>
      <c r="E1143" s="49">
        <v>12.22</v>
      </c>
      <c r="F1143" s="49">
        <v>2.85</v>
      </c>
      <c r="G1143" s="49">
        <v>0.55000000000000004</v>
      </c>
      <c r="H1143" s="49">
        <v>76.389899999999997</v>
      </c>
      <c r="I1143" s="52">
        <f>IF(Table2[[#This Row],[Order Priority]]=Introduction!$B$42,1,0)</f>
        <v>0</v>
      </c>
      <c r="J1143" s="52">
        <f>IF(Table2[[#This Row],[Order Priority]]=Introduction!$B$43,1,0)</f>
        <v>1</v>
      </c>
      <c r="K1143" s="52">
        <f>IF(Table2[[#This Row],[Order Priority]]=Introduction!$B$44,1,0)</f>
        <v>0</v>
      </c>
      <c r="L1143" s="52">
        <f>IF(Table2[[#This Row],[Order Priority]]=Introduction!$B$45,1,0)</f>
        <v>0</v>
      </c>
      <c r="M1143" s="52">
        <f>IF(Table2[[#This Row],[Ship Mode]]=Introduction!$C$42,1,0)</f>
        <v>0</v>
      </c>
      <c r="N1143" s="51">
        <f>IF(Table2[[#This Row],[Ship Mode]]=Introduction!$C$44,1,0)</f>
        <v>1</v>
      </c>
      <c r="O1143" s="51">
        <f>IF(Table2[[#This Row],[Customer Segment]]=Introduction!$D$45,1,0)</f>
        <v>0</v>
      </c>
      <c r="P1143" s="51">
        <f>IF(Table2[[#This Row],[Customer Segment]]=Introduction!$D$42,1,0)</f>
        <v>0</v>
      </c>
      <c r="Q1143" s="51">
        <f>IF(Table2[[#This Row],[Customer Segment]]=Introduction!$D$44,1,0)</f>
        <v>0</v>
      </c>
      <c r="R1143" s="41">
        <v>110.71</v>
      </c>
      <c r="S11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286.91765359297017</v>
      </c>
    </row>
    <row r="1144" spans="1:19" customFormat="1" x14ac:dyDescent="0.2">
      <c r="A1144" s="1" t="s">
        <v>23</v>
      </c>
      <c r="B1144" s="1" t="s">
        <v>63</v>
      </c>
      <c r="C1144" s="1" t="s">
        <v>70</v>
      </c>
      <c r="D1144" s="47">
        <v>0.09</v>
      </c>
      <c r="E1144" s="47">
        <v>19.23</v>
      </c>
      <c r="F1144" s="47">
        <v>6.15</v>
      </c>
      <c r="G1144" s="47">
        <v>0.44</v>
      </c>
      <c r="H1144" s="47">
        <v>211.232</v>
      </c>
      <c r="I1144" s="52">
        <f>IF(Table2[[#This Row],[Order Priority]]=Introduction!$B$42,1,0)</f>
        <v>0</v>
      </c>
      <c r="J1144" s="52">
        <f>IF(Table2[[#This Row],[Order Priority]]=Introduction!$B$43,1,0)</f>
        <v>0</v>
      </c>
      <c r="K1144" s="52">
        <f>IF(Table2[[#This Row],[Order Priority]]=Introduction!$B$44,1,0)</f>
        <v>1</v>
      </c>
      <c r="L1144" s="52">
        <f>IF(Table2[[#This Row],[Order Priority]]=Introduction!$B$45,1,0)</f>
        <v>0</v>
      </c>
      <c r="M1144" s="52">
        <f>IF(Table2[[#This Row],[Ship Mode]]=Introduction!$C$42,1,0)</f>
        <v>0</v>
      </c>
      <c r="N1144" s="51">
        <f>IF(Table2[[#This Row],[Ship Mode]]=Introduction!$C$44,1,0)</f>
        <v>0</v>
      </c>
      <c r="O1144" s="51">
        <f>IF(Table2[[#This Row],[Customer Segment]]=Introduction!$D$45,1,0)</f>
        <v>0</v>
      </c>
      <c r="P1144" s="51">
        <f>IF(Table2[[#This Row],[Customer Segment]]=Introduction!$D$42,1,0)</f>
        <v>0</v>
      </c>
      <c r="Q1144" s="51">
        <f>IF(Table2[[#This Row],[Customer Segment]]=Introduction!$D$44,1,0)</f>
        <v>0</v>
      </c>
      <c r="R1144" s="44">
        <v>394.1</v>
      </c>
      <c r="S11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387.30800527964777</v>
      </c>
    </row>
    <row r="1145" spans="1:19" customFormat="1" x14ac:dyDescent="0.2">
      <c r="A1145" s="1" t="s">
        <v>23</v>
      </c>
      <c r="B1145" s="1" t="s">
        <v>14</v>
      </c>
      <c r="C1145" s="1" t="s">
        <v>70</v>
      </c>
      <c r="D1145" s="49">
        <v>0.03</v>
      </c>
      <c r="E1145" s="49">
        <v>11.66</v>
      </c>
      <c r="F1145" s="49">
        <v>7.95</v>
      </c>
      <c r="G1145" s="49">
        <v>0.57999999999999996</v>
      </c>
      <c r="H1145" s="49">
        <v>-31.094000000000001</v>
      </c>
      <c r="I1145" s="52">
        <f>IF(Table2[[#This Row],[Order Priority]]=Introduction!$B$42,1,0)</f>
        <v>0</v>
      </c>
      <c r="J1145" s="52">
        <f>IF(Table2[[#This Row],[Order Priority]]=Introduction!$B$43,1,0)</f>
        <v>0</v>
      </c>
      <c r="K1145" s="52">
        <f>IF(Table2[[#This Row],[Order Priority]]=Introduction!$B$44,1,0)</f>
        <v>1</v>
      </c>
      <c r="L1145" s="52">
        <f>IF(Table2[[#This Row],[Order Priority]]=Introduction!$B$45,1,0)</f>
        <v>0</v>
      </c>
      <c r="M1145" s="52">
        <f>IF(Table2[[#This Row],[Ship Mode]]=Introduction!$C$42,1,0)</f>
        <v>0</v>
      </c>
      <c r="N1145" s="51">
        <f>IF(Table2[[#This Row],[Ship Mode]]=Introduction!$C$44,1,0)</f>
        <v>1</v>
      </c>
      <c r="O1145" s="51">
        <f>IF(Table2[[#This Row],[Customer Segment]]=Introduction!$D$45,1,0)</f>
        <v>0</v>
      </c>
      <c r="P1145" s="51">
        <f>IF(Table2[[#This Row],[Customer Segment]]=Introduction!$D$42,1,0)</f>
        <v>0</v>
      </c>
      <c r="Q1145" s="51">
        <f>IF(Table2[[#This Row],[Customer Segment]]=Introduction!$D$44,1,0)</f>
        <v>0</v>
      </c>
      <c r="R1145" s="41">
        <v>267.32</v>
      </c>
      <c r="S11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403.4245911842944</v>
      </c>
    </row>
    <row r="1146" spans="1:19" customFormat="1" x14ac:dyDescent="0.2">
      <c r="A1146" s="1" t="s">
        <v>92</v>
      </c>
      <c r="B1146" s="1" t="s">
        <v>14</v>
      </c>
      <c r="C1146" s="1" t="s">
        <v>70</v>
      </c>
      <c r="D1146" s="47">
        <v>0.01</v>
      </c>
      <c r="E1146" s="47">
        <v>7.28</v>
      </c>
      <c r="F1146" s="47">
        <v>11.15</v>
      </c>
      <c r="G1146" s="47">
        <v>0.37</v>
      </c>
      <c r="H1146" s="47">
        <v>-24.245999999999999</v>
      </c>
      <c r="I1146" s="52">
        <f>IF(Table2[[#This Row],[Order Priority]]=Introduction!$B$42,1,0)</f>
        <v>0</v>
      </c>
      <c r="J1146" s="52">
        <f>IF(Table2[[#This Row],[Order Priority]]=Introduction!$B$43,1,0)</f>
        <v>0</v>
      </c>
      <c r="K1146" s="52">
        <f>IF(Table2[[#This Row],[Order Priority]]=Introduction!$B$44,1,0)</f>
        <v>0</v>
      </c>
      <c r="L1146" s="52">
        <f>IF(Table2[[#This Row],[Order Priority]]=Introduction!$B$45,1,0)</f>
        <v>1</v>
      </c>
      <c r="M1146" s="52">
        <f>IF(Table2[[#This Row],[Ship Mode]]=Introduction!$C$42,1,0)</f>
        <v>0</v>
      </c>
      <c r="N1146" s="51">
        <f>IF(Table2[[#This Row],[Ship Mode]]=Introduction!$C$44,1,0)</f>
        <v>1</v>
      </c>
      <c r="O1146" s="51">
        <f>IF(Table2[[#This Row],[Customer Segment]]=Introduction!$D$45,1,0)</f>
        <v>0</v>
      </c>
      <c r="P1146" s="51">
        <f>IF(Table2[[#This Row],[Customer Segment]]=Introduction!$D$42,1,0)</f>
        <v>0</v>
      </c>
      <c r="Q1146" s="51">
        <f>IF(Table2[[#This Row],[Customer Segment]]=Introduction!$D$44,1,0)</f>
        <v>0</v>
      </c>
      <c r="R1146" s="44">
        <v>11.21</v>
      </c>
      <c r="S11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256.82267529704768</v>
      </c>
    </row>
    <row r="1147" spans="1:19" customFormat="1" x14ac:dyDescent="0.2">
      <c r="A1147" s="1" t="s">
        <v>46</v>
      </c>
      <c r="B1147" s="1" t="s">
        <v>14</v>
      </c>
      <c r="C1147" s="1" t="s">
        <v>3</v>
      </c>
      <c r="D1147" s="49">
        <v>0.03</v>
      </c>
      <c r="E1147" s="49">
        <v>48.04</v>
      </c>
      <c r="F1147" s="49">
        <v>19.989999999999998</v>
      </c>
      <c r="G1147" s="49">
        <v>0.37</v>
      </c>
      <c r="H1147" s="49">
        <v>-4.46</v>
      </c>
      <c r="I1147" s="52">
        <f>IF(Table2[[#This Row],[Order Priority]]=Introduction!$B$42,1,0)</f>
        <v>0</v>
      </c>
      <c r="J1147" s="52">
        <f>IF(Table2[[#This Row],[Order Priority]]=Introduction!$B$43,1,0)</f>
        <v>0</v>
      </c>
      <c r="K1147" s="52">
        <f>IF(Table2[[#This Row],[Order Priority]]=Introduction!$B$44,1,0)</f>
        <v>0</v>
      </c>
      <c r="L1147" s="52">
        <f>IF(Table2[[#This Row],[Order Priority]]=Introduction!$B$45,1,0)</f>
        <v>0</v>
      </c>
      <c r="M1147" s="52">
        <f>IF(Table2[[#This Row],[Ship Mode]]=Introduction!$C$42,1,0)</f>
        <v>0</v>
      </c>
      <c r="N1147" s="51">
        <f>IF(Table2[[#This Row],[Ship Mode]]=Introduction!$C$44,1,0)</f>
        <v>1</v>
      </c>
      <c r="O1147" s="51">
        <f>IF(Table2[[#This Row],[Customer Segment]]=Introduction!$D$45,1,0)</f>
        <v>1</v>
      </c>
      <c r="P1147" s="51">
        <f>IF(Table2[[#This Row],[Customer Segment]]=Introduction!$D$42,1,0)</f>
        <v>0</v>
      </c>
      <c r="Q1147" s="51">
        <f>IF(Table2[[#This Row],[Customer Segment]]=Introduction!$D$44,1,0)</f>
        <v>0</v>
      </c>
      <c r="R1147" s="41">
        <v>101.71</v>
      </c>
      <c r="S11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815.13681526193716</v>
      </c>
    </row>
    <row r="1148" spans="1:19" customFormat="1" x14ac:dyDescent="0.2">
      <c r="A1148" s="1" t="s">
        <v>13</v>
      </c>
      <c r="B1148" s="1" t="s">
        <v>14</v>
      </c>
      <c r="C1148" s="1" t="s">
        <v>15</v>
      </c>
      <c r="D1148" s="47">
        <v>0.05</v>
      </c>
      <c r="E1148" s="47">
        <v>35.51</v>
      </c>
      <c r="F1148" s="47">
        <v>6.31</v>
      </c>
      <c r="G1148" s="47">
        <v>0.57999999999999996</v>
      </c>
      <c r="H1148" s="47">
        <v>6.11</v>
      </c>
      <c r="I1148" s="52">
        <f>IF(Table2[[#This Row],[Order Priority]]=Introduction!$B$42,1,0)</f>
        <v>0</v>
      </c>
      <c r="J1148" s="52">
        <f>IF(Table2[[#This Row],[Order Priority]]=Introduction!$B$43,1,0)</f>
        <v>1</v>
      </c>
      <c r="K1148" s="52">
        <f>IF(Table2[[#This Row],[Order Priority]]=Introduction!$B$44,1,0)</f>
        <v>0</v>
      </c>
      <c r="L1148" s="52">
        <f>IF(Table2[[#This Row],[Order Priority]]=Introduction!$B$45,1,0)</f>
        <v>0</v>
      </c>
      <c r="M1148" s="52">
        <f>IF(Table2[[#This Row],[Ship Mode]]=Introduction!$C$42,1,0)</f>
        <v>0</v>
      </c>
      <c r="N1148" s="51">
        <f>IF(Table2[[#This Row],[Ship Mode]]=Introduction!$C$44,1,0)</f>
        <v>1</v>
      </c>
      <c r="O1148" s="51">
        <f>IF(Table2[[#This Row],[Customer Segment]]=Introduction!$D$45,1,0)</f>
        <v>0</v>
      </c>
      <c r="P1148" s="51">
        <f>IF(Table2[[#This Row],[Customer Segment]]=Introduction!$D$42,1,0)</f>
        <v>1</v>
      </c>
      <c r="Q1148" s="51">
        <f>IF(Table2[[#This Row],[Customer Segment]]=Introduction!$D$44,1,0)</f>
        <v>0</v>
      </c>
      <c r="R1148" s="44">
        <v>73.099999999999994</v>
      </c>
      <c r="S11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346.51085184126993</v>
      </c>
    </row>
    <row r="1149" spans="1:19" customFormat="1" x14ac:dyDescent="0.2">
      <c r="A1149" s="1" t="s">
        <v>13</v>
      </c>
      <c r="B1149" s="1" t="s">
        <v>14</v>
      </c>
      <c r="C1149" s="1" t="s">
        <v>15</v>
      </c>
      <c r="D1149" s="49">
        <v>0.1</v>
      </c>
      <c r="E1149" s="49">
        <v>8.34</v>
      </c>
      <c r="F1149" s="49">
        <v>2.64</v>
      </c>
      <c r="G1149" s="49">
        <v>0.59</v>
      </c>
      <c r="H1149" s="49">
        <v>-6.34</v>
      </c>
      <c r="I1149" s="52">
        <f>IF(Table2[[#This Row],[Order Priority]]=Introduction!$B$42,1,0)</f>
        <v>0</v>
      </c>
      <c r="J1149" s="52">
        <f>IF(Table2[[#This Row],[Order Priority]]=Introduction!$B$43,1,0)</f>
        <v>1</v>
      </c>
      <c r="K1149" s="52">
        <f>IF(Table2[[#This Row],[Order Priority]]=Introduction!$B$44,1,0)</f>
        <v>0</v>
      </c>
      <c r="L1149" s="52">
        <f>IF(Table2[[#This Row],[Order Priority]]=Introduction!$B$45,1,0)</f>
        <v>0</v>
      </c>
      <c r="M1149" s="52">
        <f>IF(Table2[[#This Row],[Ship Mode]]=Introduction!$C$42,1,0)</f>
        <v>0</v>
      </c>
      <c r="N1149" s="51">
        <f>IF(Table2[[#This Row],[Ship Mode]]=Introduction!$C$44,1,0)</f>
        <v>1</v>
      </c>
      <c r="O1149" s="51">
        <f>IF(Table2[[#This Row],[Customer Segment]]=Introduction!$D$45,1,0)</f>
        <v>0</v>
      </c>
      <c r="P1149" s="51">
        <f>IF(Table2[[#This Row],[Customer Segment]]=Introduction!$D$42,1,0)</f>
        <v>1</v>
      </c>
      <c r="Q1149" s="51">
        <f>IF(Table2[[#This Row],[Customer Segment]]=Introduction!$D$44,1,0)</f>
        <v>0</v>
      </c>
      <c r="R1149" s="41">
        <v>47.95</v>
      </c>
      <c r="S11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122.46684738576701</v>
      </c>
    </row>
    <row r="1150" spans="1:19" customFormat="1" x14ac:dyDescent="0.2">
      <c r="A1150" s="1" t="s">
        <v>13</v>
      </c>
      <c r="B1150" s="1" t="s">
        <v>14</v>
      </c>
      <c r="C1150" s="1" t="s">
        <v>15</v>
      </c>
      <c r="D1150" s="47">
        <v>0.03</v>
      </c>
      <c r="E1150" s="47">
        <v>8.0399999999999991</v>
      </c>
      <c r="F1150" s="47">
        <v>8.94</v>
      </c>
      <c r="G1150" s="47">
        <v>0.4</v>
      </c>
      <c r="H1150" s="47">
        <v>-160.27549999999999</v>
      </c>
      <c r="I1150" s="52">
        <f>IF(Table2[[#This Row],[Order Priority]]=Introduction!$B$42,1,0)</f>
        <v>0</v>
      </c>
      <c r="J1150" s="52">
        <f>IF(Table2[[#This Row],[Order Priority]]=Introduction!$B$43,1,0)</f>
        <v>1</v>
      </c>
      <c r="K1150" s="52">
        <f>IF(Table2[[#This Row],[Order Priority]]=Introduction!$B$44,1,0)</f>
        <v>0</v>
      </c>
      <c r="L1150" s="52">
        <f>IF(Table2[[#This Row],[Order Priority]]=Introduction!$B$45,1,0)</f>
        <v>0</v>
      </c>
      <c r="M1150" s="52">
        <f>IF(Table2[[#This Row],[Ship Mode]]=Introduction!$C$42,1,0)</f>
        <v>0</v>
      </c>
      <c r="N1150" s="51">
        <f>IF(Table2[[#This Row],[Ship Mode]]=Introduction!$C$44,1,0)</f>
        <v>1</v>
      </c>
      <c r="O1150" s="51">
        <f>IF(Table2[[#This Row],[Customer Segment]]=Introduction!$D$45,1,0)</f>
        <v>0</v>
      </c>
      <c r="P1150" s="51">
        <f>IF(Table2[[#This Row],[Customer Segment]]=Introduction!$D$42,1,0)</f>
        <v>1</v>
      </c>
      <c r="Q1150" s="51">
        <f>IF(Table2[[#This Row],[Customer Segment]]=Introduction!$D$44,1,0)</f>
        <v>0</v>
      </c>
      <c r="R1150" s="44">
        <v>76.77</v>
      </c>
      <c r="S11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26.354646469759523</v>
      </c>
    </row>
    <row r="1151" spans="1:19" customFormat="1" x14ac:dyDescent="0.2">
      <c r="A1151" s="1" t="s">
        <v>23</v>
      </c>
      <c r="B1151" s="1" t="s">
        <v>2</v>
      </c>
      <c r="C1151" s="1" t="s">
        <v>15</v>
      </c>
      <c r="D1151" s="49">
        <v>0.06</v>
      </c>
      <c r="E1151" s="49">
        <v>119.99</v>
      </c>
      <c r="F1151" s="49">
        <v>14</v>
      </c>
      <c r="G1151" s="49">
        <v>0.36</v>
      </c>
      <c r="H1151" s="49">
        <v>-207.679788</v>
      </c>
      <c r="I1151" s="52">
        <f>IF(Table2[[#This Row],[Order Priority]]=Introduction!$B$42,1,0)</f>
        <v>0</v>
      </c>
      <c r="J1151" s="52">
        <f>IF(Table2[[#This Row],[Order Priority]]=Introduction!$B$43,1,0)</f>
        <v>0</v>
      </c>
      <c r="K1151" s="52">
        <f>IF(Table2[[#This Row],[Order Priority]]=Introduction!$B$44,1,0)</f>
        <v>1</v>
      </c>
      <c r="L1151" s="52">
        <f>IF(Table2[[#This Row],[Order Priority]]=Introduction!$B$45,1,0)</f>
        <v>0</v>
      </c>
      <c r="M1151" s="52">
        <f>IF(Table2[[#This Row],[Ship Mode]]=Introduction!$C$42,1,0)</f>
        <v>1</v>
      </c>
      <c r="N1151" s="51">
        <f>IF(Table2[[#This Row],[Ship Mode]]=Introduction!$C$44,1,0)</f>
        <v>0</v>
      </c>
      <c r="O1151" s="51">
        <f>IF(Table2[[#This Row],[Customer Segment]]=Introduction!$D$45,1,0)</f>
        <v>0</v>
      </c>
      <c r="P1151" s="51">
        <f>IF(Table2[[#This Row],[Customer Segment]]=Introduction!$D$42,1,0)</f>
        <v>1</v>
      </c>
      <c r="Q1151" s="51">
        <f>IF(Table2[[#This Row],[Customer Segment]]=Introduction!$D$44,1,0)</f>
        <v>0</v>
      </c>
      <c r="R1151" s="41">
        <v>243.86</v>
      </c>
      <c r="S11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694.04218191637278</v>
      </c>
    </row>
    <row r="1152" spans="1:19" customFormat="1" x14ac:dyDescent="0.2">
      <c r="A1152" s="1" t="s">
        <v>46</v>
      </c>
      <c r="B1152" s="1" t="s">
        <v>14</v>
      </c>
      <c r="C1152" s="1" t="s">
        <v>70</v>
      </c>
      <c r="D1152" s="47">
        <v>0.03</v>
      </c>
      <c r="E1152" s="47">
        <v>6.68</v>
      </c>
      <c r="F1152" s="47">
        <v>1.5</v>
      </c>
      <c r="G1152" s="47">
        <v>0.48</v>
      </c>
      <c r="H1152" s="47">
        <v>-577.30399999999997</v>
      </c>
      <c r="I1152" s="52">
        <f>IF(Table2[[#This Row],[Order Priority]]=Introduction!$B$42,1,0)</f>
        <v>0</v>
      </c>
      <c r="J1152" s="52">
        <f>IF(Table2[[#This Row],[Order Priority]]=Introduction!$B$43,1,0)</f>
        <v>0</v>
      </c>
      <c r="K1152" s="52">
        <f>IF(Table2[[#This Row],[Order Priority]]=Introduction!$B$44,1,0)</f>
        <v>0</v>
      </c>
      <c r="L1152" s="52">
        <f>IF(Table2[[#This Row],[Order Priority]]=Introduction!$B$45,1,0)</f>
        <v>0</v>
      </c>
      <c r="M1152" s="52">
        <f>IF(Table2[[#This Row],[Ship Mode]]=Introduction!$C$42,1,0)</f>
        <v>0</v>
      </c>
      <c r="N1152" s="51">
        <f>IF(Table2[[#This Row],[Ship Mode]]=Introduction!$C$44,1,0)</f>
        <v>1</v>
      </c>
      <c r="O1152" s="51">
        <f>IF(Table2[[#This Row],[Customer Segment]]=Introduction!$D$45,1,0)</f>
        <v>0</v>
      </c>
      <c r="P1152" s="51">
        <f>IF(Table2[[#This Row],[Customer Segment]]=Introduction!$D$42,1,0)</f>
        <v>0</v>
      </c>
      <c r="Q1152" s="51">
        <f>IF(Table2[[#This Row],[Customer Segment]]=Introduction!$D$44,1,0)</f>
        <v>0</v>
      </c>
      <c r="R1152" s="44">
        <v>48.32</v>
      </c>
      <c r="S11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-311.64298778373723</v>
      </c>
    </row>
    <row r="1153" spans="1:19" customFormat="1" x14ac:dyDescent="0.2">
      <c r="A1153" s="1" t="s">
        <v>1</v>
      </c>
      <c r="B1153" s="1" t="s">
        <v>14</v>
      </c>
      <c r="C1153" s="1" t="s">
        <v>70</v>
      </c>
      <c r="D1153" s="49">
        <v>0.05</v>
      </c>
      <c r="E1153" s="49">
        <v>1.88</v>
      </c>
      <c r="F1153" s="49">
        <v>1.49</v>
      </c>
      <c r="G1153" s="49">
        <v>0.37</v>
      </c>
      <c r="H1153" s="49">
        <v>-2.9095</v>
      </c>
      <c r="I1153" s="52">
        <f>IF(Table2[[#This Row],[Order Priority]]=Introduction!$B$42,1,0)</f>
        <v>1</v>
      </c>
      <c r="J1153" s="52">
        <f>IF(Table2[[#This Row],[Order Priority]]=Introduction!$B$43,1,0)</f>
        <v>0</v>
      </c>
      <c r="K1153" s="52">
        <f>IF(Table2[[#This Row],[Order Priority]]=Introduction!$B$44,1,0)</f>
        <v>0</v>
      </c>
      <c r="L1153" s="52">
        <f>IF(Table2[[#This Row],[Order Priority]]=Introduction!$B$45,1,0)</f>
        <v>0</v>
      </c>
      <c r="M1153" s="52">
        <f>IF(Table2[[#This Row],[Ship Mode]]=Introduction!$C$42,1,0)</f>
        <v>0</v>
      </c>
      <c r="N1153" s="51">
        <f>IF(Table2[[#This Row],[Ship Mode]]=Introduction!$C$44,1,0)</f>
        <v>1</v>
      </c>
      <c r="O1153" s="51">
        <f>IF(Table2[[#This Row],[Customer Segment]]=Introduction!$D$45,1,0)</f>
        <v>0</v>
      </c>
      <c r="P1153" s="51">
        <f>IF(Table2[[#This Row],[Customer Segment]]=Introduction!$D$42,1,0)</f>
        <v>0</v>
      </c>
      <c r="Q1153" s="51">
        <f>IF(Table2[[#This Row],[Customer Segment]]=Introduction!$D$44,1,0)</f>
        <v>0</v>
      </c>
      <c r="R1153" s="41">
        <v>3.42</v>
      </c>
      <c r="S11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245.57112629602608</v>
      </c>
    </row>
    <row r="1154" spans="1:19" customFormat="1" x14ac:dyDescent="0.2">
      <c r="A1154" s="1" t="s">
        <v>1</v>
      </c>
      <c r="B1154" s="1" t="s">
        <v>14</v>
      </c>
      <c r="C1154" s="1" t="s">
        <v>70</v>
      </c>
      <c r="D1154" s="47">
        <v>0.05</v>
      </c>
      <c r="E1154" s="47">
        <v>12.2</v>
      </c>
      <c r="F1154" s="47">
        <v>6.02</v>
      </c>
      <c r="G1154" s="47">
        <v>0.43</v>
      </c>
      <c r="H1154" s="47">
        <v>-6.6420000000000003</v>
      </c>
      <c r="I1154" s="52">
        <f>IF(Table2[[#This Row],[Order Priority]]=Introduction!$B$42,1,0)</f>
        <v>1</v>
      </c>
      <c r="J1154" s="52">
        <f>IF(Table2[[#This Row],[Order Priority]]=Introduction!$B$43,1,0)</f>
        <v>0</v>
      </c>
      <c r="K1154" s="52">
        <f>IF(Table2[[#This Row],[Order Priority]]=Introduction!$B$44,1,0)</f>
        <v>0</v>
      </c>
      <c r="L1154" s="52">
        <f>IF(Table2[[#This Row],[Order Priority]]=Introduction!$B$45,1,0)</f>
        <v>0</v>
      </c>
      <c r="M1154" s="52">
        <f>IF(Table2[[#This Row],[Ship Mode]]=Introduction!$C$42,1,0)</f>
        <v>0</v>
      </c>
      <c r="N1154" s="51">
        <f>IF(Table2[[#This Row],[Ship Mode]]=Introduction!$C$44,1,0)</f>
        <v>1</v>
      </c>
      <c r="O1154" s="51">
        <f>IF(Table2[[#This Row],[Customer Segment]]=Introduction!$D$45,1,0)</f>
        <v>0</v>
      </c>
      <c r="P1154" s="51">
        <f>IF(Table2[[#This Row],[Customer Segment]]=Introduction!$D$42,1,0)</f>
        <v>0</v>
      </c>
      <c r="Q1154" s="51">
        <f>IF(Table2[[#This Row],[Customer Segment]]=Introduction!$D$44,1,0)</f>
        <v>0</v>
      </c>
      <c r="R1154" s="44">
        <v>63.93</v>
      </c>
      <c r="S11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449.1605875340631</v>
      </c>
    </row>
    <row r="1155" spans="1:19" customFormat="1" x14ac:dyDescent="0.2">
      <c r="A1155" s="1" t="s">
        <v>1</v>
      </c>
      <c r="B1155" s="1" t="s">
        <v>14</v>
      </c>
      <c r="C1155" s="1" t="s">
        <v>3</v>
      </c>
      <c r="D1155" s="49">
        <v>0.02</v>
      </c>
      <c r="E1155" s="49">
        <v>33.979999999999997</v>
      </c>
      <c r="F1155" s="49">
        <v>1.99</v>
      </c>
      <c r="G1155" s="49">
        <v>0.45</v>
      </c>
      <c r="H1155" s="49">
        <v>164.06129999999999</v>
      </c>
      <c r="I1155" s="52">
        <f>IF(Table2[[#This Row],[Order Priority]]=Introduction!$B$42,1,0)</f>
        <v>1</v>
      </c>
      <c r="J1155" s="52">
        <f>IF(Table2[[#This Row],[Order Priority]]=Introduction!$B$43,1,0)</f>
        <v>0</v>
      </c>
      <c r="K1155" s="52">
        <f>IF(Table2[[#This Row],[Order Priority]]=Introduction!$B$44,1,0)</f>
        <v>0</v>
      </c>
      <c r="L1155" s="52">
        <f>IF(Table2[[#This Row],[Order Priority]]=Introduction!$B$45,1,0)</f>
        <v>0</v>
      </c>
      <c r="M1155" s="52">
        <f>IF(Table2[[#This Row],[Ship Mode]]=Introduction!$C$42,1,0)</f>
        <v>0</v>
      </c>
      <c r="N1155" s="51">
        <f>IF(Table2[[#This Row],[Ship Mode]]=Introduction!$C$44,1,0)</f>
        <v>1</v>
      </c>
      <c r="O1155" s="51">
        <f>IF(Table2[[#This Row],[Customer Segment]]=Introduction!$D$45,1,0)</f>
        <v>1</v>
      </c>
      <c r="P1155" s="51">
        <f>IF(Table2[[#This Row],[Customer Segment]]=Introduction!$D$42,1,0)</f>
        <v>0</v>
      </c>
      <c r="Q1155" s="51">
        <f>IF(Table2[[#This Row],[Customer Segment]]=Introduction!$D$44,1,0)</f>
        <v>0</v>
      </c>
      <c r="R1155" s="41">
        <v>237.77</v>
      </c>
      <c r="S11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608.23140989859507</v>
      </c>
    </row>
    <row r="1156" spans="1:19" customFormat="1" x14ac:dyDescent="0.2">
      <c r="A1156" s="1" t="s">
        <v>1</v>
      </c>
      <c r="B1156" s="1" t="s">
        <v>63</v>
      </c>
      <c r="C1156" s="1" t="s">
        <v>3</v>
      </c>
      <c r="D1156" s="47">
        <v>0.08</v>
      </c>
      <c r="E1156" s="47">
        <v>7.28</v>
      </c>
      <c r="F1156" s="47">
        <v>11.15</v>
      </c>
      <c r="G1156" s="47">
        <v>0.37</v>
      </c>
      <c r="H1156" s="47">
        <v>-44.414999999999999</v>
      </c>
      <c r="I1156" s="52">
        <f>IF(Table2[[#This Row],[Order Priority]]=Introduction!$B$42,1,0)</f>
        <v>1</v>
      </c>
      <c r="J1156" s="52">
        <f>IF(Table2[[#This Row],[Order Priority]]=Introduction!$B$43,1,0)</f>
        <v>0</v>
      </c>
      <c r="K1156" s="52">
        <f>IF(Table2[[#This Row],[Order Priority]]=Introduction!$B$44,1,0)</f>
        <v>0</v>
      </c>
      <c r="L1156" s="52">
        <f>IF(Table2[[#This Row],[Order Priority]]=Introduction!$B$45,1,0)</f>
        <v>0</v>
      </c>
      <c r="M1156" s="52">
        <f>IF(Table2[[#This Row],[Ship Mode]]=Introduction!$C$42,1,0)</f>
        <v>0</v>
      </c>
      <c r="N1156" s="51">
        <f>IF(Table2[[#This Row],[Ship Mode]]=Introduction!$C$44,1,0)</f>
        <v>0</v>
      </c>
      <c r="O1156" s="51">
        <f>IF(Table2[[#This Row],[Customer Segment]]=Introduction!$D$45,1,0)</f>
        <v>1</v>
      </c>
      <c r="P1156" s="51">
        <f>IF(Table2[[#This Row],[Customer Segment]]=Introduction!$D$42,1,0)</f>
        <v>0</v>
      </c>
      <c r="Q1156" s="51">
        <f>IF(Table2[[#This Row],[Customer Segment]]=Introduction!$D$44,1,0)</f>
        <v>0</v>
      </c>
      <c r="R1156" s="44">
        <v>14.66</v>
      </c>
      <c r="S11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375.90599924357349</v>
      </c>
    </row>
    <row r="1157" spans="1:19" customFormat="1" x14ac:dyDescent="0.2">
      <c r="A1157" s="1" t="s">
        <v>13</v>
      </c>
      <c r="B1157" s="1" t="s">
        <v>14</v>
      </c>
      <c r="C1157" s="1" t="s">
        <v>47</v>
      </c>
      <c r="D1157" s="49">
        <v>0.01</v>
      </c>
      <c r="E1157" s="49">
        <v>30.97</v>
      </c>
      <c r="F1157" s="49">
        <v>4</v>
      </c>
      <c r="G1157" s="49">
        <v>0.74</v>
      </c>
      <c r="H1157" s="49">
        <v>17.102799999999998</v>
      </c>
      <c r="I1157" s="52">
        <f>IF(Table2[[#This Row],[Order Priority]]=Introduction!$B$42,1,0)</f>
        <v>0</v>
      </c>
      <c r="J1157" s="52">
        <f>IF(Table2[[#This Row],[Order Priority]]=Introduction!$B$43,1,0)</f>
        <v>1</v>
      </c>
      <c r="K1157" s="52">
        <f>IF(Table2[[#This Row],[Order Priority]]=Introduction!$B$44,1,0)</f>
        <v>0</v>
      </c>
      <c r="L1157" s="52">
        <f>IF(Table2[[#This Row],[Order Priority]]=Introduction!$B$45,1,0)</f>
        <v>0</v>
      </c>
      <c r="M1157" s="52">
        <f>IF(Table2[[#This Row],[Ship Mode]]=Introduction!$C$42,1,0)</f>
        <v>0</v>
      </c>
      <c r="N1157" s="51">
        <f>IF(Table2[[#This Row],[Ship Mode]]=Introduction!$C$44,1,0)</f>
        <v>1</v>
      </c>
      <c r="O1157" s="51">
        <f>IF(Table2[[#This Row],[Customer Segment]]=Introduction!$D$45,1,0)</f>
        <v>0</v>
      </c>
      <c r="P1157" s="51">
        <f>IF(Table2[[#This Row],[Customer Segment]]=Introduction!$D$42,1,0)</f>
        <v>0</v>
      </c>
      <c r="Q1157" s="51">
        <f>IF(Table2[[#This Row],[Customer Segment]]=Introduction!$D$44,1,0)</f>
        <v>1</v>
      </c>
      <c r="R1157" s="41">
        <v>523.05999999999995</v>
      </c>
      <c r="S11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498.49408967371699</v>
      </c>
    </row>
    <row r="1158" spans="1:19" customFormat="1" x14ac:dyDescent="0.2">
      <c r="A1158" s="1" t="s">
        <v>13</v>
      </c>
      <c r="B1158" s="1" t="s">
        <v>14</v>
      </c>
      <c r="C1158" s="1" t="s">
        <v>47</v>
      </c>
      <c r="D1158" s="47">
        <v>0.08</v>
      </c>
      <c r="E1158" s="47">
        <v>125.99</v>
      </c>
      <c r="F1158" s="47">
        <v>7.69</v>
      </c>
      <c r="G1158" s="47">
        <v>0.57999999999999996</v>
      </c>
      <c r="H1158" s="47">
        <v>1269.3819599999999</v>
      </c>
      <c r="I1158" s="52">
        <f>IF(Table2[[#This Row],[Order Priority]]=Introduction!$B$42,1,0)</f>
        <v>0</v>
      </c>
      <c r="J1158" s="52">
        <f>IF(Table2[[#This Row],[Order Priority]]=Introduction!$B$43,1,0)</f>
        <v>1</v>
      </c>
      <c r="K1158" s="52">
        <f>IF(Table2[[#This Row],[Order Priority]]=Introduction!$B$44,1,0)</f>
        <v>0</v>
      </c>
      <c r="L1158" s="52">
        <f>IF(Table2[[#This Row],[Order Priority]]=Introduction!$B$45,1,0)</f>
        <v>0</v>
      </c>
      <c r="M1158" s="52">
        <f>IF(Table2[[#This Row],[Ship Mode]]=Introduction!$C$42,1,0)</f>
        <v>0</v>
      </c>
      <c r="N1158" s="51">
        <f>IF(Table2[[#This Row],[Ship Mode]]=Introduction!$C$44,1,0)</f>
        <v>1</v>
      </c>
      <c r="O1158" s="51">
        <f>IF(Table2[[#This Row],[Customer Segment]]=Introduction!$D$45,1,0)</f>
        <v>0</v>
      </c>
      <c r="P1158" s="51">
        <f>IF(Table2[[#This Row],[Customer Segment]]=Introduction!$D$42,1,0)</f>
        <v>0</v>
      </c>
      <c r="Q1158" s="51">
        <f>IF(Table2[[#This Row],[Customer Segment]]=Introduction!$D$44,1,0)</f>
        <v>1</v>
      </c>
      <c r="R1158" s="44">
        <v>2424.6799999999998</v>
      </c>
      <c r="S11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2001.315548063606</v>
      </c>
    </row>
    <row r="1159" spans="1:19" customFormat="1" x14ac:dyDescent="0.2">
      <c r="A1159" s="1" t="s">
        <v>23</v>
      </c>
      <c r="B1159" s="1" t="s">
        <v>14</v>
      </c>
      <c r="C1159" s="1" t="s">
        <v>47</v>
      </c>
      <c r="D1159" s="49">
        <v>0</v>
      </c>
      <c r="E1159" s="49">
        <v>2.08</v>
      </c>
      <c r="F1159" s="49">
        <v>5.33</v>
      </c>
      <c r="G1159" s="49">
        <v>0.43</v>
      </c>
      <c r="H1159" s="49">
        <v>-192.5532</v>
      </c>
      <c r="I1159" s="52">
        <f>IF(Table2[[#This Row],[Order Priority]]=Introduction!$B$42,1,0)</f>
        <v>0</v>
      </c>
      <c r="J1159" s="52">
        <f>IF(Table2[[#This Row],[Order Priority]]=Introduction!$B$43,1,0)</f>
        <v>0</v>
      </c>
      <c r="K1159" s="52">
        <f>IF(Table2[[#This Row],[Order Priority]]=Introduction!$B$44,1,0)</f>
        <v>1</v>
      </c>
      <c r="L1159" s="52">
        <f>IF(Table2[[#This Row],[Order Priority]]=Introduction!$B$45,1,0)</f>
        <v>0</v>
      </c>
      <c r="M1159" s="52">
        <f>IF(Table2[[#This Row],[Ship Mode]]=Introduction!$C$42,1,0)</f>
        <v>0</v>
      </c>
      <c r="N1159" s="51">
        <f>IF(Table2[[#This Row],[Ship Mode]]=Introduction!$C$44,1,0)</f>
        <v>1</v>
      </c>
      <c r="O1159" s="51">
        <f>IF(Table2[[#This Row],[Customer Segment]]=Introduction!$D$45,1,0)</f>
        <v>0</v>
      </c>
      <c r="P1159" s="51">
        <f>IF(Table2[[#This Row],[Customer Segment]]=Introduction!$D$42,1,0)</f>
        <v>0</v>
      </c>
      <c r="Q1159" s="51">
        <f>IF(Table2[[#This Row],[Customer Segment]]=Introduction!$D$44,1,0)</f>
        <v>1</v>
      </c>
      <c r="R1159" s="41">
        <v>51.41</v>
      </c>
      <c r="S11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61.242015569023323</v>
      </c>
    </row>
    <row r="1160" spans="1:19" customFormat="1" x14ac:dyDescent="0.2">
      <c r="A1160" s="1" t="s">
        <v>23</v>
      </c>
      <c r="B1160" s="1" t="s">
        <v>2</v>
      </c>
      <c r="C1160" s="1" t="s">
        <v>47</v>
      </c>
      <c r="D1160" s="47">
        <v>0.09</v>
      </c>
      <c r="E1160" s="47">
        <v>100.98</v>
      </c>
      <c r="F1160" s="47">
        <v>35.840000000000003</v>
      </c>
      <c r="G1160" s="47">
        <v>0.62</v>
      </c>
      <c r="H1160" s="47">
        <v>-193.58</v>
      </c>
      <c r="I1160" s="52">
        <f>IF(Table2[[#This Row],[Order Priority]]=Introduction!$B$42,1,0)</f>
        <v>0</v>
      </c>
      <c r="J1160" s="52">
        <f>IF(Table2[[#This Row],[Order Priority]]=Introduction!$B$43,1,0)</f>
        <v>0</v>
      </c>
      <c r="K1160" s="52">
        <f>IF(Table2[[#This Row],[Order Priority]]=Introduction!$B$44,1,0)</f>
        <v>1</v>
      </c>
      <c r="L1160" s="52">
        <f>IF(Table2[[#This Row],[Order Priority]]=Introduction!$B$45,1,0)</f>
        <v>0</v>
      </c>
      <c r="M1160" s="52">
        <f>IF(Table2[[#This Row],[Ship Mode]]=Introduction!$C$42,1,0)</f>
        <v>1</v>
      </c>
      <c r="N1160" s="51">
        <f>IF(Table2[[#This Row],[Ship Mode]]=Introduction!$C$44,1,0)</f>
        <v>0</v>
      </c>
      <c r="O1160" s="51">
        <f>IF(Table2[[#This Row],[Customer Segment]]=Introduction!$D$45,1,0)</f>
        <v>0</v>
      </c>
      <c r="P1160" s="51">
        <f>IF(Table2[[#This Row],[Customer Segment]]=Introduction!$D$42,1,0)</f>
        <v>0</v>
      </c>
      <c r="Q1160" s="51">
        <f>IF(Table2[[#This Row],[Customer Segment]]=Introduction!$D$44,1,0)</f>
        <v>1</v>
      </c>
      <c r="R1160" s="44">
        <v>396.19</v>
      </c>
      <c r="S11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1508.2198510369558</v>
      </c>
    </row>
    <row r="1161" spans="1:19" customFormat="1" x14ac:dyDescent="0.2">
      <c r="A1161" s="1" t="s">
        <v>92</v>
      </c>
      <c r="B1161" s="1" t="s">
        <v>2</v>
      </c>
      <c r="C1161" s="1" t="s">
        <v>47</v>
      </c>
      <c r="D1161" s="49">
        <v>0.06</v>
      </c>
      <c r="E1161" s="49">
        <v>296.18</v>
      </c>
      <c r="F1161" s="49">
        <v>54.12</v>
      </c>
      <c r="G1161" s="49">
        <v>0.76</v>
      </c>
      <c r="H1161" s="49">
        <v>-715.77820599999995</v>
      </c>
      <c r="I1161" s="52">
        <f>IF(Table2[[#This Row],[Order Priority]]=Introduction!$B$42,1,0)</f>
        <v>0</v>
      </c>
      <c r="J1161" s="52">
        <f>IF(Table2[[#This Row],[Order Priority]]=Introduction!$B$43,1,0)</f>
        <v>0</v>
      </c>
      <c r="K1161" s="52">
        <f>IF(Table2[[#This Row],[Order Priority]]=Introduction!$B$44,1,0)</f>
        <v>0</v>
      </c>
      <c r="L1161" s="52">
        <f>IF(Table2[[#This Row],[Order Priority]]=Introduction!$B$45,1,0)</f>
        <v>1</v>
      </c>
      <c r="M1161" s="52">
        <f>IF(Table2[[#This Row],[Ship Mode]]=Introduction!$C$42,1,0)</f>
        <v>1</v>
      </c>
      <c r="N1161" s="51">
        <f>IF(Table2[[#This Row],[Ship Mode]]=Introduction!$C$44,1,0)</f>
        <v>0</v>
      </c>
      <c r="O1161" s="51">
        <f>IF(Table2[[#This Row],[Customer Segment]]=Introduction!$D$45,1,0)</f>
        <v>0</v>
      </c>
      <c r="P1161" s="51">
        <f>IF(Table2[[#This Row],[Customer Segment]]=Introduction!$D$42,1,0)</f>
        <v>0</v>
      </c>
      <c r="Q1161" s="51">
        <f>IF(Table2[[#This Row],[Customer Segment]]=Introduction!$D$44,1,0)</f>
        <v>1</v>
      </c>
      <c r="R1161" s="41">
        <v>1170.21</v>
      </c>
      <c r="S11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2159.5042632660507</v>
      </c>
    </row>
    <row r="1162" spans="1:19" customFormat="1" x14ac:dyDescent="0.2">
      <c r="A1162" s="1" t="s">
        <v>92</v>
      </c>
      <c r="B1162" s="1" t="s">
        <v>63</v>
      </c>
      <c r="C1162" s="1" t="s">
        <v>47</v>
      </c>
      <c r="D1162" s="47">
        <v>0.01</v>
      </c>
      <c r="E1162" s="47">
        <v>29.1</v>
      </c>
      <c r="F1162" s="47">
        <v>4</v>
      </c>
      <c r="G1162" s="47">
        <v>0.78</v>
      </c>
      <c r="H1162" s="47">
        <v>-22.82</v>
      </c>
      <c r="I1162" s="52">
        <f>IF(Table2[[#This Row],[Order Priority]]=Introduction!$B$42,1,0)</f>
        <v>0</v>
      </c>
      <c r="J1162" s="52">
        <f>IF(Table2[[#This Row],[Order Priority]]=Introduction!$B$43,1,0)</f>
        <v>0</v>
      </c>
      <c r="K1162" s="52">
        <f>IF(Table2[[#This Row],[Order Priority]]=Introduction!$B$44,1,0)</f>
        <v>0</v>
      </c>
      <c r="L1162" s="52">
        <f>IF(Table2[[#This Row],[Order Priority]]=Introduction!$B$45,1,0)</f>
        <v>1</v>
      </c>
      <c r="M1162" s="52">
        <f>IF(Table2[[#This Row],[Ship Mode]]=Introduction!$C$42,1,0)</f>
        <v>0</v>
      </c>
      <c r="N1162" s="51">
        <f>IF(Table2[[#This Row],[Ship Mode]]=Introduction!$C$44,1,0)</f>
        <v>0</v>
      </c>
      <c r="O1162" s="51">
        <f>IF(Table2[[#This Row],[Customer Segment]]=Introduction!$D$45,1,0)</f>
        <v>0</v>
      </c>
      <c r="P1162" s="51">
        <f>IF(Table2[[#This Row],[Customer Segment]]=Introduction!$D$42,1,0)</f>
        <v>0</v>
      </c>
      <c r="Q1162" s="51">
        <f>IF(Table2[[#This Row],[Customer Segment]]=Introduction!$D$44,1,0)</f>
        <v>1</v>
      </c>
      <c r="R1162" s="44">
        <v>243.32</v>
      </c>
      <c r="S11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418.03612578556954</v>
      </c>
    </row>
    <row r="1163" spans="1:19" customFormat="1" x14ac:dyDescent="0.2">
      <c r="A1163" s="1" t="s">
        <v>1</v>
      </c>
      <c r="B1163" s="1" t="s">
        <v>2</v>
      </c>
      <c r="C1163" s="1" t="s">
        <v>15</v>
      </c>
      <c r="D1163" s="49">
        <v>0.1</v>
      </c>
      <c r="E1163" s="49">
        <v>226.67</v>
      </c>
      <c r="F1163" s="49">
        <v>28.16</v>
      </c>
      <c r="G1163" s="49">
        <v>0.59</v>
      </c>
      <c r="H1163" s="49">
        <v>-390.76799999999997</v>
      </c>
      <c r="I1163" s="52">
        <f>IF(Table2[[#This Row],[Order Priority]]=Introduction!$B$42,1,0)</f>
        <v>1</v>
      </c>
      <c r="J1163" s="52">
        <f>IF(Table2[[#This Row],[Order Priority]]=Introduction!$B$43,1,0)</f>
        <v>0</v>
      </c>
      <c r="K1163" s="52">
        <f>IF(Table2[[#This Row],[Order Priority]]=Introduction!$B$44,1,0)</f>
        <v>0</v>
      </c>
      <c r="L1163" s="52">
        <f>IF(Table2[[#This Row],[Order Priority]]=Introduction!$B$45,1,0)</f>
        <v>0</v>
      </c>
      <c r="M1163" s="52">
        <f>IF(Table2[[#This Row],[Ship Mode]]=Introduction!$C$42,1,0)</f>
        <v>1</v>
      </c>
      <c r="N1163" s="51">
        <f>IF(Table2[[#This Row],[Ship Mode]]=Introduction!$C$44,1,0)</f>
        <v>0</v>
      </c>
      <c r="O1163" s="51">
        <f>IF(Table2[[#This Row],[Customer Segment]]=Introduction!$D$45,1,0)</f>
        <v>0</v>
      </c>
      <c r="P1163" s="51">
        <f>IF(Table2[[#This Row],[Customer Segment]]=Introduction!$D$42,1,0)</f>
        <v>1</v>
      </c>
      <c r="Q1163" s="51">
        <f>IF(Table2[[#This Row],[Customer Segment]]=Introduction!$D$44,1,0)</f>
        <v>0</v>
      </c>
      <c r="R1163" s="41">
        <v>1088.26</v>
      </c>
      <c r="S11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1607.1570734012093</v>
      </c>
    </row>
    <row r="1164" spans="1:19" customFormat="1" x14ac:dyDescent="0.2">
      <c r="A1164" s="1" t="s">
        <v>13</v>
      </c>
      <c r="B1164" s="1" t="s">
        <v>14</v>
      </c>
      <c r="C1164" s="1" t="s">
        <v>47</v>
      </c>
      <c r="D1164" s="47">
        <v>0.02</v>
      </c>
      <c r="E1164" s="47">
        <v>25.99</v>
      </c>
      <c r="F1164" s="47">
        <v>5.37</v>
      </c>
      <c r="G1164" s="47">
        <v>0.56000000000000005</v>
      </c>
      <c r="H1164" s="47">
        <v>-88.158000000000001</v>
      </c>
      <c r="I1164" s="52">
        <f>IF(Table2[[#This Row],[Order Priority]]=Introduction!$B$42,1,0)</f>
        <v>0</v>
      </c>
      <c r="J1164" s="52">
        <f>IF(Table2[[#This Row],[Order Priority]]=Introduction!$B$43,1,0)</f>
        <v>1</v>
      </c>
      <c r="K1164" s="52">
        <f>IF(Table2[[#This Row],[Order Priority]]=Introduction!$B$44,1,0)</f>
        <v>0</v>
      </c>
      <c r="L1164" s="52">
        <f>IF(Table2[[#This Row],[Order Priority]]=Introduction!$B$45,1,0)</f>
        <v>0</v>
      </c>
      <c r="M1164" s="52">
        <f>IF(Table2[[#This Row],[Ship Mode]]=Introduction!$C$42,1,0)</f>
        <v>0</v>
      </c>
      <c r="N1164" s="51">
        <f>IF(Table2[[#This Row],[Ship Mode]]=Introduction!$C$44,1,0)</f>
        <v>1</v>
      </c>
      <c r="O1164" s="51">
        <f>IF(Table2[[#This Row],[Customer Segment]]=Introduction!$D$45,1,0)</f>
        <v>0</v>
      </c>
      <c r="P1164" s="51">
        <f>IF(Table2[[#This Row],[Customer Segment]]=Introduction!$D$42,1,0)</f>
        <v>0</v>
      </c>
      <c r="Q1164" s="51">
        <f>IF(Table2[[#This Row],[Customer Segment]]=Introduction!$D$44,1,0)</f>
        <v>1</v>
      </c>
      <c r="R1164" s="44">
        <v>243.24</v>
      </c>
      <c r="S11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256.7455265619829</v>
      </c>
    </row>
    <row r="1165" spans="1:19" customFormat="1" x14ac:dyDescent="0.2">
      <c r="A1165" s="1" t="s">
        <v>23</v>
      </c>
      <c r="B1165" s="1" t="s">
        <v>14</v>
      </c>
      <c r="C1165" s="1" t="s">
        <v>70</v>
      </c>
      <c r="D1165" s="49">
        <v>0.01</v>
      </c>
      <c r="E1165" s="49">
        <v>4.9800000000000004</v>
      </c>
      <c r="F1165" s="49">
        <v>7.44</v>
      </c>
      <c r="G1165" s="49">
        <v>0.36</v>
      </c>
      <c r="H1165" s="49">
        <v>-179.59200000000001</v>
      </c>
      <c r="I1165" s="52">
        <f>IF(Table2[[#This Row],[Order Priority]]=Introduction!$B$42,1,0)</f>
        <v>0</v>
      </c>
      <c r="J1165" s="52">
        <f>IF(Table2[[#This Row],[Order Priority]]=Introduction!$B$43,1,0)</f>
        <v>0</v>
      </c>
      <c r="K1165" s="52">
        <f>IF(Table2[[#This Row],[Order Priority]]=Introduction!$B$44,1,0)</f>
        <v>1</v>
      </c>
      <c r="L1165" s="52">
        <f>IF(Table2[[#This Row],[Order Priority]]=Introduction!$B$45,1,0)</f>
        <v>0</v>
      </c>
      <c r="M1165" s="52">
        <f>IF(Table2[[#This Row],[Ship Mode]]=Introduction!$C$42,1,0)</f>
        <v>0</v>
      </c>
      <c r="N1165" s="51">
        <f>IF(Table2[[#This Row],[Ship Mode]]=Introduction!$C$44,1,0)</f>
        <v>1</v>
      </c>
      <c r="O1165" s="51">
        <f>IF(Table2[[#This Row],[Customer Segment]]=Introduction!$D$45,1,0)</f>
        <v>0</v>
      </c>
      <c r="P1165" s="51">
        <f>IF(Table2[[#This Row],[Customer Segment]]=Introduction!$D$42,1,0)</f>
        <v>0</v>
      </c>
      <c r="Q1165" s="51">
        <f>IF(Table2[[#This Row],[Customer Segment]]=Introduction!$D$44,1,0)</f>
        <v>0</v>
      </c>
      <c r="R1165" s="41">
        <v>330.21</v>
      </c>
      <c r="S11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46.68946850309905</v>
      </c>
    </row>
    <row r="1166" spans="1:19" customFormat="1" x14ac:dyDescent="0.2">
      <c r="A1166" s="1" t="s">
        <v>23</v>
      </c>
      <c r="B1166" s="1" t="s">
        <v>14</v>
      </c>
      <c r="C1166" s="1" t="s">
        <v>70</v>
      </c>
      <c r="D1166" s="47">
        <v>0.01</v>
      </c>
      <c r="E1166" s="47">
        <v>4.9800000000000004</v>
      </c>
      <c r="F1166" s="47">
        <v>7.44</v>
      </c>
      <c r="G1166" s="47">
        <v>0.36</v>
      </c>
      <c r="H1166" s="47">
        <v>-161.6328</v>
      </c>
      <c r="I1166" s="52">
        <f>IF(Table2[[#This Row],[Order Priority]]=Introduction!$B$42,1,0)</f>
        <v>0</v>
      </c>
      <c r="J1166" s="52">
        <f>IF(Table2[[#This Row],[Order Priority]]=Introduction!$B$43,1,0)</f>
        <v>0</v>
      </c>
      <c r="K1166" s="52">
        <f>IF(Table2[[#This Row],[Order Priority]]=Introduction!$B$44,1,0)</f>
        <v>1</v>
      </c>
      <c r="L1166" s="52">
        <f>IF(Table2[[#This Row],[Order Priority]]=Introduction!$B$45,1,0)</f>
        <v>0</v>
      </c>
      <c r="M1166" s="52">
        <f>IF(Table2[[#This Row],[Ship Mode]]=Introduction!$C$42,1,0)</f>
        <v>0</v>
      </c>
      <c r="N1166" s="51">
        <f>IF(Table2[[#This Row],[Ship Mode]]=Introduction!$C$44,1,0)</f>
        <v>1</v>
      </c>
      <c r="O1166" s="51">
        <f>IF(Table2[[#This Row],[Customer Segment]]=Introduction!$D$45,1,0)</f>
        <v>0</v>
      </c>
      <c r="P1166" s="51">
        <f>IF(Table2[[#This Row],[Customer Segment]]=Introduction!$D$42,1,0)</f>
        <v>0</v>
      </c>
      <c r="Q1166" s="51">
        <f>IF(Table2[[#This Row],[Customer Segment]]=Introduction!$D$44,1,0)</f>
        <v>0</v>
      </c>
      <c r="R1166" s="44">
        <v>83.86</v>
      </c>
      <c r="S11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65.080151256508401</v>
      </c>
    </row>
    <row r="1167" spans="1:19" customFormat="1" x14ac:dyDescent="0.2">
      <c r="A1167" s="1" t="s">
        <v>92</v>
      </c>
      <c r="B1167" s="1" t="s">
        <v>63</v>
      </c>
      <c r="C1167" s="1" t="s">
        <v>70</v>
      </c>
      <c r="D1167" s="49">
        <v>0.08</v>
      </c>
      <c r="E1167" s="49">
        <v>5.74</v>
      </c>
      <c r="F1167" s="49">
        <v>5.01</v>
      </c>
      <c r="G1167" s="49">
        <v>0.39</v>
      </c>
      <c r="H1167" s="49">
        <v>-61.628039999999999</v>
      </c>
      <c r="I1167" s="52">
        <f>IF(Table2[[#This Row],[Order Priority]]=Introduction!$B$42,1,0)</f>
        <v>0</v>
      </c>
      <c r="J1167" s="52">
        <f>IF(Table2[[#This Row],[Order Priority]]=Introduction!$B$43,1,0)</f>
        <v>0</v>
      </c>
      <c r="K1167" s="52">
        <f>IF(Table2[[#This Row],[Order Priority]]=Introduction!$B$44,1,0)</f>
        <v>0</v>
      </c>
      <c r="L1167" s="52">
        <f>IF(Table2[[#This Row],[Order Priority]]=Introduction!$B$45,1,0)</f>
        <v>1</v>
      </c>
      <c r="M1167" s="52">
        <f>IF(Table2[[#This Row],[Ship Mode]]=Introduction!$C$42,1,0)</f>
        <v>0</v>
      </c>
      <c r="N1167" s="51">
        <f>IF(Table2[[#This Row],[Ship Mode]]=Introduction!$C$44,1,0)</f>
        <v>0</v>
      </c>
      <c r="O1167" s="51">
        <f>IF(Table2[[#This Row],[Customer Segment]]=Introduction!$D$45,1,0)</f>
        <v>0</v>
      </c>
      <c r="P1167" s="51">
        <f>IF(Table2[[#This Row],[Customer Segment]]=Introduction!$D$42,1,0)</f>
        <v>0</v>
      </c>
      <c r="Q1167" s="51">
        <f>IF(Table2[[#This Row],[Customer Segment]]=Introduction!$D$44,1,0)</f>
        <v>0</v>
      </c>
      <c r="R1167" s="41">
        <v>70.03</v>
      </c>
      <c r="S11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-67.839096487453958</v>
      </c>
    </row>
    <row r="1168" spans="1:19" customFormat="1" x14ac:dyDescent="0.2">
      <c r="A1168" s="1" t="s">
        <v>46</v>
      </c>
      <c r="B1168" s="1" t="s">
        <v>14</v>
      </c>
      <c r="C1168" s="1" t="s">
        <v>15</v>
      </c>
      <c r="D1168" s="47">
        <v>0.09</v>
      </c>
      <c r="E1168" s="47">
        <v>70.97</v>
      </c>
      <c r="F1168" s="47">
        <v>3.5</v>
      </c>
      <c r="G1168" s="47">
        <v>0.59</v>
      </c>
      <c r="H1168" s="47">
        <v>-99.567999999999998</v>
      </c>
      <c r="I1168" s="52">
        <f>IF(Table2[[#This Row],[Order Priority]]=Introduction!$B$42,1,0)</f>
        <v>0</v>
      </c>
      <c r="J1168" s="52">
        <f>IF(Table2[[#This Row],[Order Priority]]=Introduction!$B$43,1,0)</f>
        <v>0</v>
      </c>
      <c r="K1168" s="52">
        <f>IF(Table2[[#This Row],[Order Priority]]=Introduction!$B$44,1,0)</f>
        <v>0</v>
      </c>
      <c r="L1168" s="52">
        <f>IF(Table2[[#This Row],[Order Priority]]=Introduction!$B$45,1,0)</f>
        <v>0</v>
      </c>
      <c r="M1168" s="52">
        <f>IF(Table2[[#This Row],[Ship Mode]]=Introduction!$C$42,1,0)</f>
        <v>0</v>
      </c>
      <c r="N1168" s="51">
        <f>IF(Table2[[#This Row],[Ship Mode]]=Introduction!$C$44,1,0)</f>
        <v>1</v>
      </c>
      <c r="O1168" s="51">
        <f>IF(Table2[[#This Row],[Customer Segment]]=Introduction!$D$45,1,0)</f>
        <v>0</v>
      </c>
      <c r="P1168" s="51">
        <f>IF(Table2[[#This Row],[Customer Segment]]=Introduction!$D$42,1,0)</f>
        <v>1</v>
      </c>
      <c r="Q1168" s="51">
        <f>IF(Table2[[#This Row],[Customer Segment]]=Introduction!$D$44,1,0)</f>
        <v>0</v>
      </c>
      <c r="R1168" s="44">
        <v>805.99</v>
      </c>
      <c r="S11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457.12566413508335</v>
      </c>
    </row>
    <row r="1169" spans="1:19" customFormat="1" x14ac:dyDescent="0.2">
      <c r="A1169" s="1" t="s">
        <v>46</v>
      </c>
      <c r="B1169" s="1" t="s">
        <v>14</v>
      </c>
      <c r="C1169" s="1" t="s">
        <v>47</v>
      </c>
      <c r="D1169" s="49">
        <v>0.01</v>
      </c>
      <c r="E1169" s="49">
        <v>15.16</v>
      </c>
      <c r="F1169" s="49">
        <v>15.09</v>
      </c>
      <c r="G1169" s="49">
        <v>0.39</v>
      </c>
      <c r="H1169" s="49">
        <v>-200.85900000000001</v>
      </c>
      <c r="I1169" s="52">
        <f>IF(Table2[[#This Row],[Order Priority]]=Introduction!$B$42,1,0)</f>
        <v>0</v>
      </c>
      <c r="J1169" s="52">
        <f>IF(Table2[[#This Row],[Order Priority]]=Introduction!$B$43,1,0)</f>
        <v>0</v>
      </c>
      <c r="K1169" s="52">
        <f>IF(Table2[[#This Row],[Order Priority]]=Introduction!$B$44,1,0)</f>
        <v>0</v>
      </c>
      <c r="L1169" s="52">
        <f>IF(Table2[[#This Row],[Order Priority]]=Introduction!$B$45,1,0)</f>
        <v>0</v>
      </c>
      <c r="M1169" s="52">
        <f>IF(Table2[[#This Row],[Ship Mode]]=Introduction!$C$42,1,0)</f>
        <v>0</v>
      </c>
      <c r="N1169" s="51">
        <f>IF(Table2[[#This Row],[Ship Mode]]=Introduction!$C$44,1,0)</f>
        <v>1</v>
      </c>
      <c r="O1169" s="51">
        <f>IF(Table2[[#This Row],[Customer Segment]]=Introduction!$D$45,1,0)</f>
        <v>0</v>
      </c>
      <c r="P1169" s="51">
        <f>IF(Table2[[#This Row],[Customer Segment]]=Introduction!$D$42,1,0)</f>
        <v>0</v>
      </c>
      <c r="Q1169" s="51">
        <f>IF(Table2[[#This Row],[Customer Segment]]=Introduction!$D$44,1,0)</f>
        <v>1</v>
      </c>
      <c r="R1169" s="41">
        <v>110.93</v>
      </c>
      <c r="S11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444.88375142425912</v>
      </c>
    </row>
    <row r="1170" spans="1:19" customFormat="1" x14ac:dyDescent="0.2">
      <c r="A1170" s="1" t="s">
        <v>46</v>
      </c>
      <c r="B1170" s="1" t="s">
        <v>14</v>
      </c>
      <c r="C1170" s="1" t="s">
        <v>15</v>
      </c>
      <c r="D1170" s="47">
        <v>0.06</v>
      </c>
      <c r="E1170" s="47">
        <v>17.98</v>
      </c>
      <c r="F1170" s="47">
        <v>8.51</v>
      </c>
      <c r="G1170" s="47">
        <v>0.4</v>
      </c>
      <c r="H1170" s="47">
        <v>-47.243088</v>
      </c>
      <c r="I1170" s="52">
        <f>IF(Table2[[#This Row],[Order Priority]]=Introduction!$B$42,1,0)</f>
        <v>0</v>
      </c>
      <c r="J1170" s="52">
        <f>IF(Table2[[#This Row],[Order Priority]]=Introduction!$B$43,1,0)</f>
        <v>0</v>
      </c>
      <c r="K1170" s="52">
        <f>IF(Table2[[#This Row],[Order Priority]]=Introduction!$B$44,1,0)</f>
        <v>0</v>
      </c>
      <c r="L1170" s="52">
        <f>IF(Table2[[#This Row],[Order Priority]]=Introduction!$B$45,1,0)</f>
        <v>0</v>
      </c>
      <c r="M1170" s="52">
        <f>IF(Table2[[#This Row],[Ship Mode]]=Introduction!$C$42,1,0)</f>
        <v>0</v>
      </c>
      <c r="N1170" s="51">
        <f>IF(Table2[[#This Row],[Ship Mode]]=Introduction!$C$44,1,0)</f>
        <v>1</v>
      </c>
      <c r="O1170" s="51">
        <f>IF(Table2[[#This Row],[Customer Segment]]=Introduction!$D$45,1,0)</f>
        <v>0</v>
      </c>
      <c r="P1170" s="51">
        <f>IF(Table2[[#This Row],[Customer Segment]]=Introduction!$D$42,1,0)</f>
        <v>1</v>
      </c>
      <c r="Q1170" s="51">
        <f>IF(Table2[[#This Row],[Customer Segment]]=Introduction!$D$44,1,0)</f>
        <v>0</v>
      </c>
      <c r="R1170" s="44">
        <v>56.38</v>
      </c>
      <c r="S11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345.0540968468826</v>
      </c>
    </row>
    <row r="1171" spans="1:19" customFormat="1" x14ac:dyDescent="0.2">
      <c r="A1171" s="1" t="s">
        <v>46</v>
      </c>
      <c r="B1171" s="1" t="s">
        <v>63</v>
      </c>
      <c r="C1171" s="1" t="s">
        <v>15</v>
      </c>
      <c r="D1171" s="49">
        <v>0.1</v>
      </c>
      <c r="E1171" s="49">
        <v>9.99</v>
      </c>
      <c r="F1171" s="49">
        <v>4.78</v>
      </c>
      <c r="G1171" s="49">
        <v>0.4</v>
      </c>
      <c r="H1171" s="49">
        <v>9.1539999999999999</v>
      </c>
      <c r="I1171" s="52">
        <f>IF(Table2[[#This Row],[Order Priority]]=Introduction!$B$42,1,0)</f>
        <v>0</v>
      </c>
      <c r="J1171" s="52">
        <f>IF(Table2[[#This Row],[Order Priority]]=Introduction!$B$43,1,0)</f>
        <v>0</v>
      </c>
      <c r="K1171" s="52">
        <f>IF(Table2[[#This Row],[Order Priority]]=Introduction!$B$44,1,0)</f>
        <v>0</v>
      </c>
      <c r="L1171" s="52">
        <f>IF(Table2[[#This Row],[Order Priority]]=Introduction!$B$45,1,0)</f>
        <v>0</v>
      </c>
      <c r="M1171" s="52">
        <f>IF(Table2[[#This Row],[Ship Mode]]=Introduction!$C$42,1,0)</f>
        <v>0</v>
      </c>
      <c r="N1171" s="51">
        <f>IF(Table2[[#This Row],[Ship Mode]]=Introduction!$C$44,1,0)</f>
        <v>0</v>
      </c>
      <c r="O1171" s="51">
        <f>IF(Table2[[#This Row],[Customer Segment]]=Introduction!$D$45,1,0)</f>
        <v>0</v>
      </c>
      <c r="P1171" s="51">
        <f>IF(Table2[[#This Row],[Customer Segment]]=Introduction!$D$42,1,0)</f>
        <v>1</v>
      </c>
      <c r="Q1171" s="51">
        <f>IF(Table2[[#This Row],[Customer Segment]]=Introduction!$D$44,1,0)</f>
        <v>0</v>
      </c>
      <c r="R1171" s="41">
        <v>119.13</v>
      </c>
      <c r="S11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166.02789333559662</v>
      </c>
    </row>
    <row r="1172" spans="1:19" customFormat="1" x14ac:dyDescent="0.2">
      <c r="A1172" s="1" t="s">
        <v>46</v>
      </c>
      <c r="B1172" s="1" t="s">
        <v>14</v>
      </c>
      <c r="C1172" s="1" t="s">
        <v>15</v>
      </c>
      <c r="D1172" s="47">
        <v>7.0000000000000007E-2</v>
      </c>
      <c r="E1172" s="47">
        <v>18.649999999999999</v>
      </c>
      <c r="F1172" s="47">
        <v>3.77</v>
      </c>
      <c r="G1172" s="47">
        <v>0.39</v>
      </c>
      <c r="H1172" s="47">
        <v>149.72</v>
      </c>
      <c r="I1172" s="52">
        <f>IF(Table2[[#This Row],[Order Priority]]=Introduction!$B$42,1,0)</f>
        <v>0</v>
      </c>
      <c r="J1172" s="52">
        <f>IF(Table2[[#This Row],[Order Priority]]=Introduction!$B$43,1,0)</f>
        <v>0</v>
      </c>
      <c r="K1172" s="52">
        <f>IF(Table2[[#This Row],[Order Priority]]=Introduction!$B$44,1,0)</f>
        <v>0</v>
      </c>
      <c r="L1172" s="52">
        <f>IF(Table2[[#This Row],[Order Priority]]=Introduction!$B$45,1,0)</f>
        <v>0</v>
      </c>
      <c r="M1172" s="52">
        <f>IF(Table2[[#This Row],[Ship Mode]]=Introduction!$C$42,1,0)</f>
        <v>0</v>
      </c>
      <c r="N1172" s="51">
        <f>IF(Table2[[#This Row],[Ship Mode]]=Introduction!$C$44,1,0)</f>
        <v>1</v>
      </c>
      <c r="O1172" s="51">
        <f>IF(Table2[[#This Row],[Customer Segment]]=Introduction!$D$45,1,0)</f>
        <v>0</v>
      </c>
      <c r="P1172" s="51">
        <f>IF(Table2[[#This Row],[Customer Segment]]=Introduction!$D$42,1,0)</f>
        <v>1</v>
      </c>
      <c r="Q1172" s="51">
        <f>IF(Table2[[#This Row],[Customer Segment]]=Introduction!$D$44,1,0)</f>
        <v>0</v>
      </c>
      <c r="R1172" s="44">
        <v>643.64</v>
      </c>
      <c r="S11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402.91786956937989</v>
      </c>
    </row>
    <row r="1173" spans="1:19" customFormat="1" x14ac:dyDescent="0.2">
      <c r="A1173" s="1" t="s">
        <v>46</v>
      </c>
      <c r="B1173" s="1" t="s">
        <v>14</v>
      </c>
      <c r="C1173" s="1" t="s">
        <v>15</v>
      </c>
      <c r="D1173" s="49">
        <v>0.06</v>
      </c>
      <c r="E1173" s="49">
        <v>17.98</v>
      </c>
      <c r="F1173" s="49">
        <v>8.51</v>
      </c>
      <c r="G1173" s="49">
        <v>0.4</v>
      </c>
      <c r="H1173" s="49">
        <v>-52.492319999999999</v>
      </c>
      <c r="I1173" s="52">
        <f>IF(Table2[[#This Row],[Order Priority]]=Introduction!$B$42,1,0)</f>
        <v>0</v>
      </c>
      <c r="J1173" s="52">
        <f>IF(Table2[[#This Row],[Order Priority]]=Introduction!$B$43,1,0)</f>
        <v>0</v>
      </c>
      <c r="K1173" s="52">
        <f>IF(Table2[[#This Row],[Order Priority]]=Introduction!$B$44,1,0)</f>
        <v>0</v>
      </c>
      <c r="L1173" s="52">
        <f>IF(Table2[[#This Row],[Order Priority]]=Introduction!$B$45,1,0)</f>
        <v>0</v>
      </c>
      <c r="M1173" s="52">
        <f>IF(Table2[[#This Row],[Ship Mode]]=Introduction!$C$42,1,0)</f>
        <v>0</v>
      </c>
      <c r="N1173" s="51">
        <f>IF(Table2[[#This Row],[Ship Mode]]=Introduction!$C$44,1,0)</f>
        <v>1</v>
      </c>
      <c r="O1173" s="51">
        <f>IF(Table2[[#This Row],[Customer Segment]]=Introduction!$D$45,1,0)</f>
        <v>0</v>
      </c>
      <c r="P1173" s="51">
        <f>IF(Table2[[#This Row],[Customer Segment]]=Introduction!$D$42,1,0)</f>
        <v>1</v>
      </c>
      <c r="Q1173" s="51">
        <f>IF(Table2[[#This Row],[Customer Segment]]=Introduction!$D$44,1,0)</f>
        <v>0</v>
      </c>
      <c r="R1173" s="41">
        <v>244.31</v>
      </c>
      <c r="S11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339.67874825612995</v>
      </c>
    </row>
    <row r="1174" spans="1:19" customFormat="1" x14ac:dyDescent="0.2">
      <c r="A1174" s="1" t="s">
        <v>46</v>
      </c>
      <c r="B1174" s="1" t="s">
        <v>63</v>
      </c>
      <c r="C1174" s="1" t="s">
        <v>15</v>
      </c>
      <c r="D1174" s="47">
        <v>0.1</v>
      </c>
      <c r="E1174" s="47">
        <v>9.99</v>
      </c>
      <c r="F1174" s="47">
        <v>4.78</v>
      </c>
      <c r="G1174" s="47">
        <v>0.4</v>
      </c>
      <c r="H1174" s="47">
        <v>7.96</v>
      </c>
      <c r="I1174" s="52">
        <f>IF(Table2[[#This Row],[Order Priority]]=Introduction!$B$42,1,0)</f>
        <v>0</v>
      </c>
      <c r="J1174" s="52">
        <f>IF(Table2[[#This Row],[Order Priority]]=Introduction!$B$43,1,0)</f>
        <v>0</v>
      </c>
      <c r="K1174" s="52">
        <f>IF(Table2[[#This Row],[Order Priority]]=Introduction!$B$44,1,0)</f>
        <v>0</v>
      </c>
      <c r="L1174" s="52">
        <f>IF(Table2[[#This Row],[Order Priority]]=Introduction!$B$45,1,0)</f>
        <v>0</v>
      </c>
      <c r="M1174" s="52">
        <f>IF(Table2[[#This Row],[Ship Mode]]=Introduction!$C$42,1,0)</f>
        <v>0</v>
      </c>
      <c r="N1174" s="51">
        <f>IF(Table2[[#This Row],[Ship Mode]]=Introduction!$C$44,1,0)</f>
        <v>0</v>
      </c>
      <c r="O1174" s="51">
        <f>IF(Table2[[#This Row],[Customer Segment]]=Introduction!$D$45,1,0)</f>
        <v>0</v>
      </c>
      <c r="P1174" s="51">
        <f>IF(Table2[[#This Row],[Customer Segment]]=Introduction!$D$42,1,0)</f>
        <v>1</v>
      </c>
      <c r="Q1174" s="51">
        <f>IF(Table2[[#This Row],[Customer Segment]]=Introduction!$D$44,1,0)</f>
        <v>0</v>
      </c>
      <c r="R1174" s="44">
        <v>466.58</v>
      </c>
      <c r="S11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164.80520662307208</v>
      </c>
    </row>
    <row r="1175" spans="1:19" customFormat="1" x14ac:dyDescent="0.2">
      <c r="A1175" s="1" t="s">
        <v>46</v>
      </c>
      <c r="B1175" s="1" t="s">
        <v>63</v>
      </c>
      <c r="C1175" s="1" t="s">
        <v>15</v>
      </c>
      <c r="D1175" s="49">
        <v>0.08</v>
      </c>
      <c r="E1175" s="49">
        <v>175.99</v>
      </c>
      <c r="F1175" s="49">
        <v>8.99</v>
      </c>
      <c r="G1175" s="49">
        <v>0.56999999999999995</v>
      </c>
      <c r="H1175" s="49">
        <v>-459.08280000000002</v>
      </c>
      <c r="I1175" s="52">
        <f>IF(Table2[[#This Row],[Order Priority]]=Introduction!$B$42,1,0)</f>
        <v>0</v>
      </c>
      <c r="J1175" s="52">
        <f>IF(Table2[[#This Row],[Order Priority]]=Introduction!$B$43,1,0)</f>
        <v>0</v>
      </c>
      <c r="K1175" s="52">
        <f>IF(Table2[[#This Row],[Order Priority]]=Introduction!$B$44,1,0)</f>
        <v>0</v>
      </c>
      <c r="L1175" s="52">
        <f>IF(Table2[[#This Row],[Order Priority]]=Introduction!$B$45,1,0)</f>
        <v>0</v>
      </c>
      <c r="M1175" s="52">
        <f>IF(Table2[[#This Row],[Ship Mode]]=Introduction!$C$42,1,0)</f>
        <v>0</v>
      </c>
      <c r="N1175" s="51">
        <f>IF(Table2[[#This Row],[Ship Mode]]=Introduction!$C$44,1,0)</f>
        <v>0</v>
      </c>
      <c r="O1175" s="51">
        <f>IF(Table2[[#This Row],[Customer Segment]]=Introduction!$D$45,1,0)</f>
        <v>0</v>
      </c>
      <c r="P1175" s="51">
        <f>IF(Table2[[#This Row],[Customer Segment]]=Introduction!$D$42,1,0)</f>
        <v>1</v>
      </c>
      <c r="Q1175" s="51">
        <f>IF(Table2[[#This Row],[Customer Segment]]=Introduction!$D$44,1,0)</f>
        <v>0</v>
      </c>
      <c r="R1175" s="41">
        <v>2290.69</v>
      </c>
      <c r="S11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477.52819324519817</v>
      </c>
    </row>
    <row r="1176" spans="1:19" customFormat="1" x14ac:dyDescent="0.2">
      <c r="A1176" s="1" t="s">
        <v>1</v>
      </c>
      <c r="B1176" s="1" t="s">
        <v>2</v>
      </c>
      <c r="C1176" s="1" t="s">
        <v>70</v>
      </c>
      <c r="D1176" s="47">
        <v>0.05</v>
      </c>
      <c r="E1176" s="47">
        <v>2550.14</v>
      </c>
      <c r="F1176" s="47">
        <v>29.7</v>
      </c>
      <c r="G1176" s="47">
        <v>0.56999999999999995</v>
      </c>
      <c r="H1176" s="47">
        <v>-3971.0628000000002</v>
      </c>
      <c r="I1176" s="52">
        <f>IF(Table2[[#This Row],[Order Priority]]=Introduction!$B$42,1,0)</f>
        <v>1</v>
      </c>
      <c r="J1176" s="52">
        <f>IF(Table2[[#This Row],[Order Priority]]=Introduction!$B$43,1,0)</f>
        <v>0</v>
      </c>
      <c r="K1176" s="52">
        <f>IF(Table2[[#This Row],[Order Priority]]=Introduction!$B$44,1,0)</f>
        <v>0</v>
      </c>
      <c r="L1176" s="52">
        <f>IF(Table2[[#This Row],[Order Priority]]=Introduction!$B$45,1,0)</f>
        <v>0</v>
      </c>
      <c r="M1176" s="52">
        <f>IF(Table2[[#This Row],[Ship Mode]]=Introduction!$C$42,1,0)</f>
        <v>1</v>
      </c>
      <c r="N1176" s="51">
        <f>IF(Table2[[#This Row],[Ship Mode]]=Introduction!$C$44,1,0)</f>
        <v>0</v>
      </c>
      <c r="O1176" s="51">
        <f>IF(Table2[[#This Row],[Customer Segment]]=Introduction!$D$45,1,0)</f>
        <v>0</v>
      </c>
      <c r="P1176" s="51">
        <f>IF(Table2[[#This Row],[Customer Segment]]=Introduction!$D$42,1,0)</f>
        <v>0</v>
      </c>
      <c r="Q1176" s="51">
        <f>IF(Table2[[#This Row],[Customer Segment]]=Introduction!$D$44,1,0)</f>
        <v>0</v>
      </c>
      <c r="R1176" s="44">
        <v>4845.2700000000004</v>
      </c>
      <c r="S11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5308.6012134376597</v>
      </c>
    </row>
    <row r="1177" spans="1:19" customFormat="1" x14ac:dyDescent="0.2">
      <c r="A1177" s="1" t="s">
        <v>13</v>
      </c>
      <c r="B1177" s="1" t="s">
        <v>14</v>
      </c>
      <c r="C1177" s="1" t="s">
        <v>47</v>
      </c>
      <c r="D1177" s="49">
        <v>0.01</v>
      </c>
      <c r="E1177" s="49">
        <v>125.99</v>
      </c>
      <c r="F1177" s="49">
        <v>8.99</v>
      </c>
      <c r="G1177" s="49">
        <v>0.55000000000000004</v>
      </c>
      <c r="H1177" s="49">
        <v>-45.472000000000001</v>
      </c>
      <c r="I1177" s="52">
        <f>IF(Table2[[#This Row],[Order Priority]]=Introduction!$B$42,1,0)</f>
        <v>0</v>
      </c>
      <c r="J1177" s="52">
        <f>IF(Table2[[#This Row],[Order Priority]]=Introduction!$B$43,1,0)</f>
        <v>1</v>
      </c>
      <c r="K1177" s="52">
        <f>IF(Table2[[#This Row],[Order Priority]]=Introduction!$B$44,1,0)</f>
        <v>0</v>
      </c>
      <c r="L1177" s="52">
        <f>IF(Table2[[#This Row],[Order Priority]]=Introduction!$B$45,1,0)</f>
        <v>0</v>
      </c>
      <c r="M1177" s="52">
        <f>IF(Table2[[#This Row],[Ship Mode]]=Introduction!$C$42,1,0)</f>
        <v>0</v>
      </c>
      <c r="N1177" s="51">
        <f>IF(Table2[[#This Row],[Ship Mode]]=Introduction!$C$44,1,0)</f>
        <v>1</v>
      </c>
      <c r="O1177" s="51">
        <f>IF(Table2[[#This Row],[Customer Segment]]=Introduction!$D$45,1,0)</f>
        <v>0</v>
      </c>
      <c r="P1177" s="51">
        <f>IF(Table2[[#This Row],[Customer Segment]]=Introduction!$D$42,1,0)</f>
        <v>0</v>
      </c>
      <c r="Q1177" s="51">
        <f>IF(Table2[[#This Row],[Customer Segment]]=Introduction!$D$44,1,0)</f>
        <v>1</v>
      </c>
      <c r="R1177" s="41">
        <v>1011.44</v>
      </c>
      <c r="S11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712.12562806618314</v>
      </c>
    </row>
    <row r="1178" spans="1:19" customFormat="1" x14ac:dyDescent="0.2">
      <c r="A1178" s="1" t="s">
        <v>46</v>
      </c>
      <c r="B1178" s="1" t="s">
        <v>63</v>
      </c>
      <c r="C1178" s="1" t="s">
        <v>15</v>
      </c>
      <c r="D1178" s="47">
        <v>0</v>
      </c>
      <c r="E1178" s="47">
        <v>2.78</v>
      </c>
      <c r="F1178" s="47">
        <v>1.49</v>
      </c>
      <c r="G1178" s="47">
        <v>0.36</v>
      </c>
      <c r="H1178" s="47">
        <v>20.6448</v>
      </c>
      <c r="I1178" s="52">
        <f>IF(Table2[[#This Row],[Order Priority]]=Introduction!$B$42,1,0)</f>
        <v>0</v>
      </c>
      <c r="J1178" s="52">
        <f>IF(Table2[[#This Row],[Order Priority]]=Introduction!$B$43,1,0)</f>
        <v>0</v>
      </c>
      <c r="K1178" s="52">
        <f>IF(Table2[[#This Row],[Order Priority]]=Introduction!$B$44,1,0)</f>
        <v>0</v>
      </c>
      <c r="L1178" s="52">
        <f>IF(Table2[[#This Row],[Order Priority]]=Introduction!$B$45,1,0)</f>
        <v>0</v>
      </c>
      <c r="M1178" s="52">
        <f>IF(Table2[[#This Row],[Ship Mode]]=Introduction!$C$42,1,0)</f>
        <v>0</v>
      </c>
      <c r="N1178" s="51">
        <f>IF(Table2[[#This Row],[Ship Mode]]=Introduction!$C$44,1,0)</f>
        <v>0</v>
      </c>
      <c r="O1178" s="51">
        <f>IF(Table2[[#This Row],[Customer Segment]]=Introduction!$D$45,1,0)</f>
        <v>0</v>
      </c>
      <c r="P1178" s="51">
        <f>IF(Table2[[#This Row],[Customer Segment]]=Introduction!$D$42,1,0)</f>
        <v>1</v>
      </c>
      <c r="Q1178" s="51">
        <f>IF(Table2[[#This Row],[Customer Segment]]=Introduction!$D$44,1,0)</f>
        <v>0</v>
      </c>
      <c r="R1178" s="44">
        <v>29.92</v>
      </c>
      <c r="S11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97.107662926953537</v>
      </c>
    </row>
    <row r="1179" spans="1:19" customFormat="1" x14ac:dyDescent="0.2">
      <c r="A1179" s="1" t="s">
        <v>1</v>
      </c>
      <c r="B1179" s="1" t="s">
        <v>14</v>
      </c>
      <c r="C1179" s="1" t="s">
        <v>3</v>
      </c>
      <c r="D1179" s="49">
        <v>0.06</v>
      </c>
      <c r="E1179" s="49">
        <v>55.94</v>
      </c>
      <c r="F1179" s="49">
        <v>4</v>
      </c>
      <c r="G1179" s="49">
        <v>0.74</v>
      </c>
      <c r="H1179" s="49">
        <v>-13.77</v>
      </c>
      <c r="I1179" s="52">
        <f>IF(Table2[[#This Row],[Order Priority]]=Introduction!$B$42,1,0)</f>
        <v>1</v>
      </c>
      <c r="J1179" s="52">
        <f>IF(Table2[[#This Row],[Order Priority]]=Introduction!$B$43,1,0)</f>
        <v>0</v>
      </c>
      <c r="K1179" s="52">
        <f>IF(Table2[[#This Row],[Order Priority]]=Introduction!$B$44,1,0)</f>
        <v>0</v>
      </c>
      <c r="L1179" s="52">
        <f>IF(Table2[[#This Row],[Order Priority]]=Introduction!$B$45,1,0)</f>
        <v>0</v>
      </c>
      <c r="M1179" s="52">
        <f>IF(Table2[[#This Row],[Ship Mode]]=Introduction!$C$42,1,0)</f>
        <v>0</v>
      </c>
      <c r="N1179" s="51">
        <f>IF(Table2[[#This Row],[Ship Mode]]=Introduction!$C$44,1,0)</f>
        <v>1</v>
      </c>
      <c r="O1179" s="51">
        <f>IF(Table2[[#This Row],[Customer Segment]]=Introduction!$D$45,1,0)</f>
        <v>1</v>
      </c>
      <c r="P1179" s="51">
        <f>IF(Table2[[#This Row],[Customer Segment]]=Introduction!$D$42,1,0)</f>
        <v>0</v>
      </c>
      <c r="Q1179" s="51">
        <f>IF(Table2[[#This Row],[Customer Segment]]=Introduction!$D$44,1,0)</f>
        <v>0</v>
      </c>
      <c r="R1179" s="41">
        <v>322.77</v>
      </c>
      <c r="S11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765.09696852389789</v>
      </c>
    </row>
    <row r="1180" spans="1:19" customFormat="1" x14ac:dyDescent="0.2">
      <c r="A1180" s="1" t="s">
        <v>1</v>
      </c>
      <c r="B1180" s="1" t="s">
        <v>14</v>
      </c>
      <c r="C1180" s="1" t="s">
        <v>3</v>
      </c>
      <c r="D1180" s="47">
        <v>7.0000000000000007E-2</v>
      </c>
      <c r="E1180" s="47">
        <v>6.3</v>
      </c>
      <c r="F1180" s="47">
        <v>0.5</v>
      </c>
      <c r="G1180" s="47">
        <v>0.39</v>
      </c>
      <c r="H1180" s="47">
        <v>44.912100000000002</v>
      </c>
      <c r="I1180" s="52">
        <f>IF(Table2[[#This Row],[Order Priority]]=Introduction!$B$42,1,0)</f>
        <v>1</v>
      </c>
      <c r="J1180" s="52">
        <f>IF(Table2[[#This Row],[Order Priority]]=Introduction!$B$43,1,0)</f>
        <v>0</v>
      </c>
      <c r="K1180" s="52">
        <f>IF(Table2[[#This Row],[Order Priority]]=Introduction!$B$44,1,0)</f>
        <v>0</v>
      </c>
      <c r="L1180" s="52">
        <f>IF(Table2[[#This Row],[Order Priority]]=Introduction!$B$45,1,0)</f>
        <v>0</v>
      </c>
      <c r="M1180" s="52">
        <f>IF(Table2[[#This Row],[Ship Mode]]=Introduction!$C$42,1,0)</f>
        <v>0</v>
      </c>
      <c r="N1180" s="51">
        <f>IF(Table2[[#This Row],[Ship Mode]]=Introduction!$C$44,1,0)</f>
        <v>1</v>
      </c>
      <c r="O1180" s="51">
        <f>IF(Table2[[#This Row],[Customer Segment]]=Introduction!$D$45,1,0)</f>
        <v>1</v>
      </c>
      <c r="P1180" s="51">
        <f>IF(Table2[[#This Row],[Customer Segment]]=Introduction!$D$42,1,0)</f>
        <v>0</v>
      </c>
      <c r="Q1180" s="51">
        <f>IF(Table2[[#This Row],[Customer Segment]]=Introduction!$D$44,1,0)</f>
        <v>0</v>
      </c>
      <c r="R1180" s="44">
        <v>65.09</v>
      </c>
      <c r="S11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275.39766231241856</v>
      </c>
    </row>
    <row r="1181" spans="1:19" customFormat="1" x14ac:dyDescent="0.2">
      <c r="A1181" s="1" t="s">
        <v>13</v>
      </c>
      <c r="B1181" s="1" t="s">
        <v>63</v>
      </c>
      <c r="C1181" s="1" t="s">
        <v>47</v>
      </c>
      <c r="D1181" s="49">
        <v>0</v>
      </c>
      <c r="E1181" s="49">
        <v>12.2</v>
      </c>
      <c r="F1181" s="49">
        <v>6.02</v>
      </c>
      <c r="G1181" s="49">
        <v>0.43</v>
      </c>
      <c r="H1181" s="49">
        <v>-172.298</v>
      </c>
      <c r="I1181" s="52">
        <f>IF(Table2[[#This Row],[Order Priority]]=Introduction!$B$42,1,0)</f>
        <v>0</v>
      </c>
      <c r="J1181" s="52">
        <f>IF(Table2[[#This Row],[Order Priority]]=Introduction!$B$43,1,0)</f>
        <v>1</v>
      </c>
      <c r="K1181" s="52">
        <f>IF(Table2[[#This Row],[Order Priority]]=Introduction!$B$44,1,0)</f>
        <v>0</v>
      </c>
      <c r="L1181" s="52">
        <f>IF(Table2[[#This Row],[Order Priority]]=Introduction!$B$45,1,0)</f>
        <v>0</v>
      </c>
      <c r="M1181" s="52">
        <f>IF(Table2[[#This Row],[Ship Mode]]=Introduction!$C$42,1,0)</f>
        <v>0</v>
      </c>
      <c r="N1181" s="51">
        <f>IF(Table2[[#This Row],[Ship Mode]]=Introduction!$C$44,1,0)</f>
        <v>0</v>
      </c>
      <c r="O1181" s="51">
        <f>IF(Table2[[#This Row],[Customer Segment]]=Introduction!$D$45,1,0)</f>
        <v>0</v>
      </c>
      <c r="P1181" s="51">
        <f>IF(Table2[[#This Row],[Customer Segment]]=Introduction!$D$42,1,0)</f>
        <v>0</v>
      </c>
      <c r="Q1181" s="51">
        <f>IF(Table2[[#This Row],[Customer Segment]]=Introduction!$D$44,1,0)</f>
        <v>1</v>
      </c>
      <c r="R1181" s="41">
        <v>56.24</v>
      </c>
      <c r="S11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-31.709924912744928</v>
      </c>
    </row>
    <row r="1182" spans="1:19" customFormat="1" x14ac:dyDescent="0.2">
      <c r="A1182" s="1" t="s">
        <v>13</v>
      </c>
      <c r="B1182" s="1" t="s">
        <v>14</v>
      </c>
      <c r="C1182" s="1" t="s">
        <v>70</v>
      </c>
      <c r="D1182" s="47">
        <v>0.01</v>
      </c>
      <c r="E1182" s="47">
        <v>125.99</v>
      </c>
      <c r="F1182" s="47">
        <v>8.99</v>
      </c>
      <c r="G1182" s="47">
        <v>0.59</v>
      </c>
      <c r="H1182" s="47">
        <v>-582.64800000000002</v>
      </c>
      <c r="I1182" s="52">
        <f>IF(Table2[[#This Row],[Order Priority]]=Introduction!$B$42,1,0)</f>
        <v>0</v>
      </c>
      <c r="J1182" s="52">
        <f>IF(Table2[[#This Row],[Order Priority]]=Introduction!$B$43,1,0)</f>
        <v>1</v>
      </c>
      <c r="K1182" s="52">
        <f>IF(Table2[[#This Row],[Order Priority]]=Introduction!$B$44,1,0)</f>
        <v>0</v>
      </c>
      <c r="L1182" s="52">
        <f>IF(Table2[[#This Row],[Order Priority]]=Introduction!$B$45,1,0)</f>
        <v>0</v>
      </c>
      <c r="M1182" s="52">
        <f>IF(Table2[[#This Row],[Ship Mode]]=Introduction!$C$42,1,0)</f>
        <v>0</v>
      </c>
      <c r="N1182" s="51">
        <f>IF(Table2[[#This Row],[Ship Mode]]=Introduction!$C$44,1,0)</f>
        <v>1</v>
      </c>
      <c r="O1182" s="51">
        <f>IF(Table2[[#This Row],[Customer Segment]]=Introduction!$D$45,1,0)</f>
        <v>0</v>
      </c>
      <c r="P1182" s="51">
        <f>IF(Table2[[#This Row],[Customer Segment]]=Introduction!$D$42,1,0)</f>
        <v>0</v>
      </c>
      <c r="Q1182" s="51">
        <f>IF(Table2[[#This Row],[Customer Segment]]=Introduction!$D$44,1,0)</f>
        <v>0</v>
      </c>
      <c r="R1182" s="44">
        <v>226.88</v>
      </c>
      <c r="S11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3" spans="1:19" customFormat="1" x14ac:dyDescent="0.2">
      <c r="A1183" s="1" t="s">
        <v>13</v>
      </c>
      <c r="B1183" s="1" t="s">
        <v>14</v>
      </c>
      <c r="C1183" s="1" t="s">
        <v>70</v>
      </c>
      <c r="D1183" s="49">
        <v>0.01</v>
      </c>
      <c r="E1183" s="49">
        <v>125.99</v>
      </c>
      <c r="F1183" s="49">
        <v>8.99</v>
      </c>
      <c r="G1183" s="49">
        <v>0.59</v>
      </c>
      <c r="H1183" s="49">
        <v>-582.64800000000002</v>
      </c>
      <c r="I1183" s="52">
        <f>IF(Table2[[#This Row],[Order Priority]]=Introduction!$B$42,1,0)</f>
        <v>0</v>
      </c>
      <c r="J1183" s="52">
        <f>IF(Table2[[#This Row],[Order Priority]]=Introduction!$B$43,1,0)</f>
        <v>1</v>
      </c>
      <c r="K1183" s="52">
        <f>IF(Table2[[#This Row],[Order Priority]]=Introduction!$B$44,1,0)</f>
        <v>0</v>
      </c>
      <c r="L1183" s="52">
        <f>IF(Table2[[#This Row],[Order Priority]]=Introduction!$B$45,1,0)</f>
        <v>0</v>
      </c>
      <c r="M1183" s="52">
        <f>IF(Table2[[#This Row],[Ship Mode]]=Introduction!$C$42,1,0)</f>
        <v>0</v>
      </c>
      <c r="N1183" s="51">
        <f>IF(Table2[[#This Row],[Ship Mode]]=Introduction!$C$44,1,0)</f>
        <v>1</v>
      </c>
      <c r="O1183" s="51">
        <f>IF(Table2[[#This Row],[Customer Segment]]=Introduction!$D$45,1,0)</f>
        <v>0</v>
      </c>
      <c r="P1183" s="51">
        <f>IF(Table2[[#This Row],[Customer Segment]]=Introduction!$D$42,1,0)</f>
        <v>0</v>
      </c>
      <c r="Q1183" s="51">
        <f>IF(Table2[[#This Row],[Customer Segment]]=Introduction!$D$44,1,0)</f>
        <v>0</v>
      </c>
      <c r="R1183" s="41">
        <v>113.44</v>
      </c>
      <c r="S11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164.85182414184678</v>
      </c>
    </row>
    <row r="1184" spans="1:19" customFormat="1" x14ac:dyDescent="0.2">
      <c r="A1184" s="1" t="s">
        <v>23</v>
      </c>
      <c r="B1184" s="1" t="s">
        <v>14</v>
      </c>
      <c r="C1184" s="1" t="s">
        <v>47</v>
      </c>
      <c r="D1184" s="47">
        <v>0.09</v>
      </c>
      <c r="E1184" s="47">
        <v>78.8</v>
      </c>
      <c r="F1184" s="47">
        <v>35</v>
      </c>
      <c r="G1184" s="47">
        <v>0.83</v>
      </c>
      <c r="H1184" s="47">
        <v>-1025.0172</v>
      </c>
      <c r="I1184" s="52">
        <f>IF(Table2[[#This Row],[Order Priority]]=Introduction!$B$42,1,0)</f>
        <v>0</v>
      </c>
      <c r="J1184" s="52">
        <f>IF(Table2[[#This Row],[Order Priority]]=Introduction!$B$43,1,0)</f>
        <v>0</v>
      </c>
      <c r="K1184" s="52">
        <f>IF(Table2[[#This Row],[Order Priority]]=Introduction!$B$44,1,0)</f>
        <v>1</v>
      </c>
      <c r="L1184" s="52">
        <f>IF(Table2[[#This Row],[Order Priority]]=Introduction!$B$45,1,0)</f>
        <v>0</v>
      </c>
      <c r="M1184" s="52">
        <f>IF(Table2[[#This Row],[Ship Mode]]=Introduction!$C$42,1,0)</f>
        <v>0</v>
      </c>
      <c r="N1184" s="51">
        <f>IF(Table2[[#This Row],[Ship Mode]]=Introduction!$C$44,1,0)</f>
        <v>1</v>
      </c>
      <c r="O1184" s="51">
        <f>IF(Table2[[#This Row],[Customer Segment]]=Introduction!$D$45,1,0)</f>
        <v>0</v>
      </c>
      <c r="P1184" s="51">
        <f>IF(Table2[[#This Row],[Customer Segment]]=Introduction!$D$42,1,0)</f>
        <v>0</v>
      </c>
      <c r="Q1184" s="51">
        <f>IF(Table2[[#This Row],[Customer Segment]]=Introduction!$D$44,1,0)</f>
        <v>1</v>
      </c>
      <c r="R1184" s="44">
        <v>1059.3800000000001</v>
      </c>
      <c r="S11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542.2121110805831</v>
      </c>
    </row>
    <row r="1185" spans="1:19" customFormat="1" x14ac:dyDescent="0.2">
      <c r="A1185" s="1" t="s">
        <v>23</v>
      </c>
      <c r="B1185" s="1" t="s">
        <v>14</v>
      </c>
      <c r="C1185" s="1" t="s">
        <v>70</v>
      </c>
      <c r="D1185" s="49">
        <v>0.02</v>
      </c>
      <c r="E1185" s="49">
        <v>419.19</v>
      </c>
      <c r="F1185" s="49">
        <v>19.989999999999998</v>
      </c>
      <c r="G1185" s="49">
        <v>0.57999999999999996</v>
      </c>
      <c r="H1185" s="49">
        <v>-39.606000000000002</v>
      </c>
      <c r="I1185" s="52">
        <f>IF(Table2[[#This Row],[Order Priority]]=Introduction!$B$42,1,0)</f>
        <v>0</v>
      </c>
      <c r="J1185" s="52">
        <f>IF(Table2[[#This Row],[Order Priority]]=Introduction!$B$43,1,0)</f>
        <v>0</v>
      </c>
      <c r="K1185" s="52">
        <f>IF(Table2[[#This Row],[Order Priority]]=Introduction!$B$44,1,0)</f>
        <v>1</v>
      </c>
      <c r="L1185" s="52">
        <f>IF(Table2[[#This Row],[Order Priority]]=Introduction!$B$45,1,0)</f>
        <v>0</v>
      </c>
      <c r="M1185" s="52">
        <f>IF(Table2[[#This Row],[Ship Mode]]=Introduction!$C$42,1,0)</f>
        <v>0</v>
      </c>
      <c r="N1185" s="51">
        <f>IF(Table2[[#This Row],[Ship Mode]]=Introduction!$C$44,1,0)</f>
        <v>1</v>
      </c>
      <c r="O1185" s="51">
        <f>IF(Table2[[#This Row],[Customer Segment]]=Introduction!$D$45,1,0)</f>
        <v>0</v>
      </c>
      <c r="P1185" s="51">
        <f>IF(Table2[[#This Row],[Customer Segment]]=Introduction!$D$42,1,0)</f>
        <v>0</v>
      </c>
      <c r="Q1185" s="51">
        <f>IF(Table2[[#This Row],[Customer Segment]]=Introduction!$D$44,1,0)</f>
        <v>0</v>
      </c>
      <c r="R1185" s="41">
        <v>4354.55</v>
      </c>
      <c r="S11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2010.9572399092631</v>
      </c>
    </row>
    <row r="1186" spans="1:19" customFormat="1" x14ac:dyDescent="0.2">
      <c r="A1186" s="1" t="s">
        <v>92</v>
      </c>
      <c r="B1186" s="1" t="s">
        <v>14</v>
      </c>
      <c r="C1186" s="1" t="s">
        <v>15</v>
      </c>
      <c r="D1186" s="47">
        <v>0.03</v>
      </c>
      <c r="E1186" s="47">
        <v>25.98</v>
      </c>
      <c r="F1186" s="47">
        <v>5.37</v>
      </c>
      <c r="G1186" s="47">
        <v>0.5</v>
      </c>
      <c r="H1186" s="47">
        <v>250.0376</v>
      </c>
      <c r="I1186" s="52">
        <f>IF(Table2[[#This Row],[Order Priority]]=Introduction!$B$42,1,0)</f>
        <v>0</v>
      </c>
      <c r="J1186" s="52">
        <f>IF(Table2[[#This Row],[Order Priority]]=Introduction!$B$43,1,0)</f>
        <v>0</v>
      </c>
      <c r="K1186" s="52">
        <f>IF(Table2[[#This Row],[Order Priority]]=Introduction!$B$44,1,0)</f>
        <v>0</v>
      </c>
      <c r="L1186" s="52">
        <f>IF(Table2[[#This Row],[Order Priority]]=Introduction!$B$45,1,0)</f>
        <v>1</v>
      </c>
      <c r="M1186" s="52">
        <f>IF(Table2[[#This Row],[Ship Mode]]=Introduction!$C$42,1,0)</f>
        <v>0</v>
      </c>
      <c r="N1186" s="51">
        <f>IF(Table2[[#This Row],[Ship Mode]]=Introduction!$C$44,1,0)</f>
        <v>1</v>
      </c>
      <c r="O1186" s="51">
        <f>IF(Table2[[#This Row],[Customer Segment]]=Introduction!$D$45,1,0)</f>
        <v>0</v>
      </c>
      <c r="P1186" s="51">
        <f>IF(Table2[[#This Row],[Customer Segment]]=Introduction!$D$42,1,0)</f>
        <v>1</v>
      </c>
      <c r="Q1186" s="51">
        <f>IF(Table2[[#This Row],[Customer Segment]]=Introduction!$D$44,1,0)</f>
        <v>0</v>
      </c>
      <c r="R1186" s="44">
        <v>460.87</v>
      </c>
      <c r="S11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502.43248964656055</v>
      </c>
    </row>
    <row r="1187" spans="1:19" customFormat="1" x14ac:dyDescent="0.2">
      <c r="A1187" s="1" t="s">
        <v>92</v>
      </c>
      <c r="B1187" s="1" t="s">
        <v>14</v>
      </c>
      <c r="C1187" s="1" t="s">
        <v>47</v>
      </c>
      <c r="D1187" s="49">
        <v>0.06</v>
      </c>
      <c r="E1187" s="49">
        <v>4.24</v>
      </c>
      <c r="F1187" s="49">
        <v>5.41</v>
      </c>
      <c r="G1187" s="49">
        <v>0.35</v>
      </c>
      <c r="H1187" s="49">
        <v>-78.916679999999999</v>
      </c>
      <c r="I1187" s="52">
        <f>IF(Table2[[#This Row],[Order Priority]]=Introduction!$B$42,1,0)</f>
        <v>0</v>
      </c>
      <c r="J1187" s="52">
        <f>IF(Table2[[#This Row],[Order Priority]]=Introduction!$B$43,1,0)</f>
        <v>0</v>
      </c>
      <c r="K1187" s="52">
        <f>IF(Table2[[#This Row],[Order Priority]]=Introduction!$B$44,1,0)</f>
        <v>0</v>
      </c>
      <c r="L1187" s="52">
        <f>IF(Table2[[#This Row],[Order Priority]]=Introduction!$B$45,1,0)</f>
        <v>1</v>
      </c>
      <c r="M1187" s="52">
        <f>IF(Table2[[#This Row],[Ship Mode]]=Introduction!$C$42,1,0)</f>
        <v>0</v>
      </c>
      <c r="N1187" s="51">
        <f>IF(Table2[[#This Row],[Ship Mode]]=Introduction!$C$44,1,0)</f>
        <v>1</v>
      </c>
      <c r="O1187" s="51">
        <f>IF(Table2[[#This Row],[Customer Segment]]=Introduction!$D$45,1,0)</f>
        <v>0</v>
      </c>
      <c r="P1187" s="51">
        <f>IF(Table2[[#This Row],[Customer Segment]]=Introduction!$D$42,1,0)</f>
        <v>0</v>
      </c>
      <c r="Q1187" s="51">
        <f>IF(Table2[[#This Row],[Customer Segment]]=Introduction!$D$44,1,0)</f>
        <v>1</v>
      </c>
      <c r="R1187" s="41">
        <v>45</v>
      </c>
      <c r="S11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13.437292510055808</v>
      </c>
    </row>
    <row r="1188" spans="1:19" customFormat="1" x14ac:dyDescent="0.2">
      <c r="A1188" s="1" t="s">
        <v>92</v>
      </c>
      <c r="B1188" s="1" t="s">
        <v>14</v>
      </c>
      <c r="C1188" s="1" t="s">
        <v>47</v>
      </c>
      <c r="D1188" s="47">
        <v>0.04</v>
      </c>
      <c r="E1188" s="47">
        <v>6783.02</v>
      </c>
      <c r="F1188" s="47">
        <v>24.49</v>
      </c>
      <c r="G1188" s="47">
        <v>0.39</v>
      </c>
      <c r="H1188" s="47">
        <v>-13562.637408000001</v>
      </c>
      <c r="I1188" s="52">
        <f>IF(Table2[[#This Row],[Order Priority]]=Introduction!$B$42,1,0)</f>
        <v>0</v>
      </c>
      <c r="J1188" s="52">
        <f>IF(Table2[[#This Row],[Order Priority]]=Introduction!$B$43,1,0)</f>
        <v>0</v>
      </c>
      <c r="K1188" s="52">
        <f>IF(Table2[[#This Row],[Order Priority]]=Introduction!$B$44,1,0)</f>
        <v>0</v>
      </c>
      <c r="L1188" s="52">
        <f>IF(Table2[[#This Row],[Order Priority]]=Introduction!$B$45,1,0)</f>
        <v>1</v>
      </c>
      <c r="M1188" s="52">
        <f>IF(Table2[[#This Row],[Ship Mode]]=Introduction!$C$42,1,0)</f>
        <v>0</v>
      </c>
      <c r="N1188" s="51">
        <f>IF(Table2[[#This Row],[Ship Mode]]=Introduction!$C$44,1,0)</f>
        <v>1</v>
      </c>
      <c r="O1188" s="51">
        <f>IF(Table2[[#This Row],[Customer Segment]]=Introduction!$D$45,1,0)</f>
        <v>0</v>
      </c>
      <c r="P1188" s="51">
        <f>IF(Table2[[#This Row],[Customer Segment]]=Introduction!$D$42,1,0)</f>
        <v>0</v>
      </c>
      <c r="Q1188" s="51">
        <f>IF(Table2[[#This Row],[Customer Segment]]=Introduction!$D$44,1,0)</f>
        <v>1</v>
      </c>
      <c r="R1188" s="44">
        <v>6569.07</v>
      </c>
      <c r="S11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8018.6913569142716</v>
      </c>
    </row>
    <row r="1189" spans="1:19" customFormat="1" x14ac:dyDescent="0.2">
      <c r="A1189" s="1" t="s">
        <v>1</v>
      </c>
      <c r="B1189" s="1" t="s">
        <v>63</v>
      </c>
      <c r="C1189" s="1" t="s">
        <v>70</v>
      </c>
      <c r="D1189" s="49">
        <v>0.01</v>
      </c>
      <c r="E1189" s="49">
        <v>55.98</v>
      </c>
      <c r="F1189" s="49">
        <v>4.8600000000000003</v>
      </c>
      <c r="G1189" s="49">
        <v>0.36</v>
      </c>
      <c r="H1189" s="49">
        <v>32.940899999999999</v>
      </c>
      <c r="I1189" s="52">
        <f>IF(Table2[[#This Row],[Order Priority]]=Introduction!$B$42,1,0)</f>
        <v>1</v>
      </c>
      <c r="J1189" s="52">
        <f>IF(Table2[[#This Row],[Order Priority]]=Introduction!$B$43,1,0)</f>
        <v>0</v>
      </c>
      <c r="K1189" s="52">
        <f>IF(Table2[[#This Row],[Order Priority]]=Introduction!$B$44,1,0)</f>
        <v>0</v>
      </c>
      <c r="L1189" s="52">
        <f>IF(Table2[[#This Row],[Order Priority]]=Introduction!$B$45,1,0)</f>
        <v>0</v>
      </c>
      <c r="M1189" s="52">
        <f>IF(Table2[[#This Row],[Ship Mode]]=Introduction!$C$42,1,0)</f>
        <v>0</v>
      </c>
      <c r="N1189" s="51">
        <f>IF(Table2[[#This Row],[Ship Mode]]=Introduction!$C$44,1,0)</f>
        <v>0</v>
      </c>
      <c r="O1189" s="51">
        <f>IF(Table2[[#This Row],[Customer Segment]]=Introduction!$D$45,1,0)</f>
        <v>0</v>
      </c>
      <c r="P1189" s="51">
        <f>IF(Table2[[#This Row],[Customer Segment]]=Introduction!$D$42,1,0)</f>
        <v>0</v>
      </c>
      <c r="Q1189" s="51">
        <f>IF(Table2[[#This Row],[Customer Segment]]=Introduction!$D$44,1,0)</f>
        <v>0</v>
      </c>
      <c r="R1189" s="41">
        <v>646.97</v>
      </c>
      <c r="S11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480.83808274659071</v>
      </c>
    </row>
    <row r="1190" spans="1:19" customFormat="1" x14ac:dyDescent="0.2">
      <c r="A1190" s="1" t="s">
        <v>1</v>
      </c>
      <c r="B1190" s="1" t="s">
        <v>14</v>
      </c>
      <c r="C1190" s="1" t="s">
        <v>70</v>
      </c>
      <c r="D1190" s="47">
        <v>0.04</v>
      </c>
      <c r="E1190" s="47">
        <v>65.989999999999995</v>
      </c>
      <c r="F1190" s="47">
        <v>8.99</v>
      </c>
      <c r="G1190" s="47">
        <v>0.56000000000000005</v>
      </c>
      <c r="H1190" s="47">
        <v>131.334</v>
      </c>
      <c r="I1190" s="52">
        <f>IF(Table2[[#This Row],[Order Priority]]=Introduction!$B$42,1,0)</f>
        <v>1</v>
      </c>
      <c r="J1190" s="52">
        <f>IF(Table2[[#This Row],[Order Priority]]=Introduction!$B$43,1,0)</f>
        <v>0</v>
      </c>
      <c r="K1190" s="52">
        <f>IF(Table2[[#This Row],[Order Priority]]=Introduction!$B$44,1,0)</f>
        <v>0</v>
      </c>
      <c r="L1190" s="52">
        <f>IF(Table2[[#This Row],[Order Priority]]=Introduction!$B$45,1,0)</f>
        <v>0</v>
      </c>
      <c r="M1190" s="52">
        <f>IF(Table2[[#This Row],[Ship Mode]]=Introduction!$C$42,1,0)</f>
        <v>0</v>
      </c>
      <c r="N1190" s="51">
        <f>IF(Table2[[#This Row],[Ship Mode]]=Introduction!$C$44,1,0)</f>
        <v>1</v>
      </c>
      <c r="O1190" s="51">
        <f>IF(Table2[[#This Row],[Customer Segment]]=Introduction!$D$45,1,0)</f>
        <v>0</v>
      </c>
      <c r="P1190" s="51">
        <f>IF(Table2[[#This Row],[Customer Segment]]=Introduction!$D$42,1,0)</f>
        <v>0</v>
      </c>
      <c r="Q1190" s="51">
        <f>IF(Table2[[#This Row],[Customer Segment]]=Introduction!$D$44,1,0)</f>
        <v>0</v>
      </c>
      <c r="R1190" s="44">
        <v>946.29</v>
      </c>
      <c r="S11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955.73622238196504</v>
      </c>
    </row>
    <row r="1191" spans="1:19" customFormat="1" x14ac:dyDescent="0.2">
      <c r="A1191" s="1" t="s">
        <v>1</v>
      </c>
      <c r="B1191" s="1" t="s">
        <v>2</v>
      </c>
      <c r="C1191" s="1" t="s">
        <v>70</v>
      </c>
      <c r="D1191" s="49">
        <v>0.02</v>
      </c>
      <c r="E1191" s="49">
        <v>130.97999999999999</v>
      </c>
      <c r="F1191" s="49">
        <v>30</v>
      </c>
      <c r="G1191" s="49">
        <v>0.78</v>
      </c>
      <c r="H1191" s="49">
        <v>90.762</v>
      </c>
      <c r="I1191" s="52">
        <f>IF(Table2[[#This Row],[Order Priority]]=Introduction!$B$42,1,0)</f>
        <v>1</v>
      </c>
      <c r="J1191" s="52">
        <f>IF(Table2[[#This Row],[Order Priority]]=Introduction!$B$43,1,0)</f>
        <v>0</v>
      </c>
      <c r="K1191" s="52">
        <f>IF(Table2[[#This Row],[Order Priority]]=Introduction!$B$44,1,0)</f>
        <v>0</v>
      </c>
      <c r="L1191" s="52">
        <f>IF(Table2[[#This Row],[Order Priority]]=Introduction!$B$45,1,0)</f>
        <v>0</v>
      </c>
      <c r="M1191" s="52">
        <f>IF(Table2[[#This Row],[Ship Mode]]=Introduction!$C$42,1,0)</f>
        <v>1</v>
      </c>
      <c r="N1191" s="51">
        <f>IF(Table2[[#This Row],[Ship Mode]]=Introduction!$C$44,1,0)</f>
        <v>0</v>
      </c>
      <c r="O1191" s="51">
        <f>IF(Table2[[#This Row],[Customer Segment]]=Introduction!$D$45,1,0)</f>
        <v>0</v>
      </c>
      <c r="P1191" s="51">
        <f>IF(Table2[[#This Row],[Customer Segment]]=Introduction!$D$42,1,0)</f>
        <v>0</v>
      </c>
      <c r="Q1191" s="51">
        <f>IF(Table2[[#This Row],[Customer Segment]]=Introduction!$D$44,1,0)</f>
        <v>0</v>
      </c>
      <c r="R1191" s="41">
        <v>793.39</v>
      </c>
      <c r="S11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2091.0267888028652</v>
      </c>
    </row>
    <row r="1192" spans="1:19" customFormat="1" x14ac:dyDescent="0.2">
      <c r="A1192" s="1" t="s">
        <v>23</v>
      </c>
      <c r="B1192" s="1" t="s">
        <v>14</v>
      </c>
      <c r="C1192" s="1" t="s">
        <v>47</v>
      </c>
      <c r="D1192" s="47">
        <v>0.02</v>
      </c>
      <c r="E1192" s="47">
        <v>9.99</v>
      </c>
      <c r="F1192" s="47">
        <v>11.59</v>
      </c>
      <c r="G1192" s="47">
        <v>0.4</v>
      </c>
      <c r="H1192" s="47">
        <v>-171.15770000000001</v>
      </c>
      <c r="I1192" s="52">
        <f>IF(Table2[[#This Row],[Order Priority]]=Introduction!$B$42,1,0)</f>
        <v>0</v>
      </c>
      <c r="J1192" s="52">
        <f>IF(Table2[[#This Row],[Order Priority]]=Introduction!$B$43,1,0)</f>
        <v>0</v>
      </c>
      <c r="K1192" s="52">
        <f>IF(Table2[[#This Row],[Order Priority]]=Introduction!$B$44,1,0)</f>
        <v>1</v>
      </c>
      <c r="L1192" s="52">
        <f>IF(Table2[[#This Row],[Order Priority]]=Introduction!$B$45,1,0)</f>
        <v>0</v>
      </c>
      <c r="M1192" s="52">
        <f>IF(Table2[[#This Row],[Ship Mode]]=Introduction!$C$42,1,0)</f>
        <v>0</v>
      </c>
      <c r="N1192" s="51">
        <f>IF(Table2[[#This Row],[Ship Mode]]=Introduction!$C$44,1,0)</f>
        <v>1</v>
      </c>
      <c r="O1192" s="51">
        <f>IF(Table2[[#This Row],[Customer Segment]]=Introduction!$D$45,1,0)</f>
        <v>0</v>
      </c>
      <c r="P1192" s="51">
        <f>IF(Table2[[#This Row],[Customer Segment]]=Introduction!$D$42,1,0)</f>
        <v>0</v>
      </c>
      <c r="Q1192" s="51">
        <f>IF(Table2[[#This Row],[Customer Segment]]=Introduction!$D$44,1,0)</f>
        <v>1</v>
      </c>
      <c r="R1192" s="44">
        <v>475.42</v>
      </c>
      <c r="S11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242.80498302386124</v>
      </c>
    </row>
    <row r="1193" spans="1:19" customFormat="1" x14ac:dyDescent="0.2">
      <c r="A1193" s="1" t="s">
        <v>23</v>
      </c>
      <c r="B1193" s="1" t="s">
        <v>14</v>
      </c>
      <c r="C1193" s="1" t="s">
        <v>47</v>
      </c>
      <c r="D1193" s="49">
        <v>0.02</v>
      </c>
      <c r="E1193" s="49">
        <v>48.04</v>
      </c>
      <c r="F1193" s="49">
        <v>5.79</v>
      </c>
      <c r="G1193" s="49">
        <v>0.37</v>
      </c>
      <c r="H1193" s="49">
        <v>624.23900000000003</v>
      </c>
      <c r="I1193" s="52">
        <f>IF(Table2[[#This Row],[Order Priority]]=Introduction!$B$42,1,0)</f>
        <v>0</v>
      </c>
      <c r="J1193" s="52">
        <f>IF(Table2[[#This Row],[Order Priority]]=Introduction!$B$43,1,0)</f>
        <v>0</v>
      </c>
      <c r="K1193" s="52">
        <f>IF(Table2[[#This Row],[Order Priority]]=Introduction!$B$44,1,0)</f>
        <v>1</v>
      </c>
      <c r="L1193" s="52">
        <f>IF(Table2[[#This Row],[Order Priority]]=Introduction!$B$45,1,0)</f>
        <v>0</v>
      </c>
      <c r="M1193" s="52">
        <f>IF(Table2[[#This Row],[Ship Mode]]=Introduction!$C$42,1,0)</f>
        <v>0</v>
      </c>
      <c r="N1193" s="51">
        <f>IF(Table2[[#This Row],[Ship Mode]]=Introduction!$C$44,1,0)</f>
        <v>1</v>
      </c>
      <c r="O1193" s="51">
        <f>IF(Table2[[#This Row],[Customer Segment]]=Introduction!$D$45,1,0)</f>
        <v>0</v>
      </c>
      <c r="P1193" s="51">
        <f>IF(Table2[[#This Row],[Customer Segment]]=Introduction!$D$42,1,0)</f>
        <v>0</v>
      </c>
      <c r="Q1193" s="51">
        <f>IF(Table2[[#This Row],[Customer Segment]]=Introduction!$D$44,1,0)</f>
        <v>1</v>
      </c>
      <c r="R1193" s="41">
        <v>3598.82</v>
      </c>
      <c r="S11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991.28527746815234</v>
      </c>
    </row>
    <row r="1194" spans="1:19" customFormat="1" x14ac:dyDescent="0.2">
      <c r="A1194" s="1" t="s">
        <v>23</v>
      </c>
      <c r="B1194" s="1" t="s">
        <v>14</v>
      </c>
      <c r="C1194" s="1" t="s">
        <v>47</v>
      </c>
      <c r="D1194" s="47">
        <v>0.04</v>
      </c>
      <c r="E1194" s="47">
        <v>6.68</v>
      </c>
      <c r="F1194" s="47">
        <v>4.91</v>
      </c>
      <c r="G1194" s="47">
        <v>0.37</v>
      </c>
      <c r="H1194" s="47">
        <v>-14.3241</v>
      </c>
      <c r="I1194" s="52">
        <f>IF(Table2[[#This Row],[Order Priority]]=Introduction!$B$42,1,0)</f>
        <v>0</v>
      </c>
      <c r="J1194" s="52">
        <f>IF(Table2[[#This Row],[Order Priority]]=Introduction!$B$43,1,0)</f>
        <v>0</v>
      </c>
      <c r="K1194" s="52">
        <f>IF(Table2[[#This Row],[Order Priority]]=Introduction!$B$44,1,0)</f>
        <v>1</v>
      </c>
      <c r="L1194" s="52">
        <f>IF(Table2[[#This Row],[Order Priority]]=Introduction!$B$45,1,0)</f>
        <v>0</v>
      </c>
      <c r="M1194" s="52">
        <f>IF(Table2[[#This Row],[Ship Mode]]=Introduction!$C$42,1,0)</f>
        <v>0</v>
      </c>
      <c r="N1194" s="51">
        <f>IF(Table2[[#This Row],[Ship Mode]]=Introduction!$C$44,1,0)</f>
        <v>1</v>
      </c>
      <c r="O1194" s="51">
        <f>IF(Table2[[#This Row],[Customer Segment]]=Introduction!$D$45,1,0)</f>
        <v>0</v>
      </c>
      <c r="P1194" s="51">
        <f>IF(Table2[[#This Row],[Customer Segment]]=Introduction!$D$42,1,0)</f>
        <v>0</v>
      </c>
      <c r="Q1194" s="51">
        <f>IF(Table2[[#This Row],[Customer Segment]]=Introduction!$D$44,1,0)</f>
        <v>1</v>
      </c>
      <c r="R1194" s="44">
        <v>41.22</v>
      </c>
      <c r="S11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170.25269310755584</v>
      </c>
    </row>
    <row r="1195" spans="1:19" customFormat="1" x14ac:dyDescent="0.2">
      <c r="A1195" s="1" t="s">
        <v>23</v>
      </c>
      <c r="B1195" s="1" t="s">
        <v>14</v>
      </c>
      <c r="C1195" s="1" t="s">
        <v>47</v>
      </c>
      <c r="D1195" s="49">
        <v>0.02</v>
      </c>
      <c r="E1195" s="49">
        <v>48.04</v>
      </c>
      <c r="F1195" s="49">
        <v>5.79</v>
      </c>
      <c r="G1195" s="49">
        <v>0.37</v>
      </c>
      <c r="H1195" s="49">
        <v>604.01909999999998</v>
      </c>
      <c r="I1195" s="52">
        <f>IF(Table2[[#This Row],[Order Priority]]=Introduction!$B$42,1,0)</f>
        <v>0</v>
      </c>
      <c r="J1195" s="52">
        <f>IF(Table2[[#This Row],[Order Priority]]=Introduction!$B$43,1,0)</f>
        <v>0</v>
      </c>
      <c r="K1195" s="52">
        <f>IF(Table2[[#This Row],[Order Priority]]=Introduction!$B$44,1,0)</f>
        <v>1</v>
      </c>
      <c r="L1195" s="52">
        <f>IF(Table2[[#This Row],[Order Priority]]=Introduction!$B$45,1,0)</f>
        <v>0</v>
      </c>
      <c r="M1195" s="52">
        <f>IF(Table2[[#This Row],[Ship Mode]]=Introduction!$C$42,1,0)</f>
        <v>0</v>
      </c>
      <c r="N1195" s="51">
        <f>IF(Table2[[#This Row],[Ship Mode]]=Introduction!$C$44,1,0)</f>
        <v>1</v>
      </c>
      <c r="O1195" s="51">
        <f>IF(Table2[[#This Row],[Customer Segment]]=Introduction!$D$45,1,0)</f>
        <v>0</v>
      </c>
      <c r="P1195" s="51">
        <f>IF(Table2[[#This Row],[Customer Segment]]=Introduction!$D$42,1,0)</f>
        <v>0</v>
      </c>
      <c r="Q1195" s="51">
        <f>IF(Table2[[#This Row],[Customer Segment]]=Introduction!$D$44,1,0)</f>
        <v>1</v>
      </c>
      <c r="R1195" s="41">
        <v>875.39</v>
      </c>
      <c r="S11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970.57957976415321</v>
      </c>
    </row>
    <row r="1196" spans="1:19" customFormat="1" x14ac:dyDescent="0.2">
      <c r="A1196" s="1" t="s">
        <v>23</v>
      </c>
      <c r="B1196" s="1" t="s">
        <v>14</v>
      </c>
      <c r="C1196" s="1" t="s">
        <v>47</v>
      </c>
      <c r="D1196" s="47">
        <v>0.04</v>
      </c>
      <c r="E1196" s="47">
        <v>6.68</v>
      </c>
      <c r="F1196" s="47">
        <v>4.91</v>
      </c>
      <c r="G1196" s="47">
        <v>0.37</v>
      </c>
      <c r="H1196" s="47">
        <v>-11.631600000000001</v>
      </c>
      <c r="I1196" s="52">
        <f>IF(Table2[[#This Row],[Order Priority]]=Introduction!$B$42,1,0)</f>
        <v>0</v>
      </c>
      <c r="J1196" s="52">
        <f>IF(Table2[[#This Row],[Order Priority]]=Introduction!$B$43,1,0)</f>
        <v>0</v>
      </c>
      <c r="K1196" s="52">
        <f>IF(Table2[[#This Row],[Order Priority]]=Introduction!$B$44,1,0)</f>
        <v>1</v>
      </c>
      <c r="L1196" s="52">
        <f>IF(Table2[[#This Row],[Order Priority]]=Introduction!$B$45,1,0)</f>
        <v>0</v>
      </c>
      <c r="M1196" s="52">
        <f>IF(Table2[[#This Row],[Ship Mode]]=Introduction!$C$42,1,0)</f>
        <v>0</v>
      </c>
      <c r="N1196" s="51">
        <f>IF(Table2[[#This Row],[Ship Mode]]=Introduction!$C$44,1,0)</f>
        <v>1</v>
      </c>
      <c r="O1196" s="51">
        <f>IF(Table2[[#This Row],[Customer Segment]]=Introduction!$D$45,1,0)</f>
        <v>0</v>
      </c>
      <c r="P1196" s="51">
        <f>IF(Table2[[#This Row],[Customer Segment]]=Introduction!$D$42,1,0)</f>
        <v>0</v>
      </c>
      <c r="Q1196" s="51">
        <f>IF(Table2[[#This Row],[Customer Segment]]=Introduction!$D$44,1,0)</f>
        <v>1</v>
      </c>
      <c r="R1196" s="44">
        <v>8.24</v>
      </c>
      <c r="S11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173.00988236507035</v>
      </c>
    </row>
    <row r="1197" spans="1:19" customFormat="1" x14ac:dyDescent="0.2">
      <c r="A1197" s="1" t="s">
        <v>92</v>
      </c>
      <c r="B1197" s="1" t="s">
        <v>63</v>
      </c>
      <c r="C1197" s="1" t="s">
        <v>70</v>
      </c>
      <c r="D1197" s="49">
        <v>0.1</v>
      </c>
      <c r="E1197" s="49">
        <v>52.99</v>
      </c>
      <c r="F1197" s="49">
        <v>19.989999999999998</v>
      </c>
      <c r="G1197" s="49">
        <v>0.81</v>
      </c>
      <c r="H1197" s="49">
        <v>-517.16999999999996</v>
      </c>
      <c r="I1197" s="52">
        <f>IF(Table2[[#This Row],[Order Priority]]=Introduction!$B$42,1,0)</f>
        <v>0</v>
      </c>
      <c r="J1197" s="52">
        <f>IF(Table2[[#This Row],[Order Priority]]=Introduction!$B$43,1,0)</f>
        <v>0</v>
      </c>
      <c r="K1197" s="52">
        <f>IF(Table2[[#This Row],[Order Priority]]=Introduction!$B$44,1,0)</f>
        <v>0</v>
      </c>
      <c r="L1197" s="52">
        <f>IF(Table2[[#This Row],[Order Priority]]=Introduction!$B$45,1,0)</f>
        <v>1</v>
      </c>
      <c r="M1197" s="52">
        <f>IF(Table2[[#This Row],[Ship Mode]]=Introduction!$C$42,1,0)</f>
        <v>0</v>
      </c>
      <c r="N1197" s="51">
        <f>IF(Table2[[#This Row],[Ship Mode]]=Introduction!$C$44,1,0)</f>
        <v>0</v>
      </c>
      <c r="O1197" s="51">
        <f>IF(Table2[[#This Row],[Customer Segment]]=Introduction!$D$45,1,0)</f>
        <v>0</v>
      </c>
      <c r="P1197" s="51">
        <f>IF(Table2[[#This Row],[Customer Segment]]=Introduction!$D$42,1,0)</f>
        <v>0</v>
      </c>
      <c r="Q1197" s="51">
        <f>IF(Table2[[#This Row],[Customer Segment]]=Introduction!$D$44,1,0)</f>
        <v>0</v>
      </c>
      <c r="R1197" s="41">
        <v>337.59</v>
      </c>
      <c r="S11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363.63460000762893</v>
      </c>
    </row>
    <row r="1198" spans="1:19" customFormat="1" x14ac:dyDescent="0.2">
      <c r="A1198" s="1" t="s">
        <v>92</v>
      </c>
      <c r="B1198" s="1" t="s">
        <v>2</v>
      </c>
      <c r="C1198" s="1" t="s">
        <v>70</v>
      </c>
      <c r="D1198" s="47">
        <v>7.0000000000000007E-2</v>
      </c>
      <c r="E1198" s="47">
        <v>100.98</v>
      </c>
      <c r="F1198" s="47">
        <v>57.38</v>
      </c>
      <c r="G1198" s="47">
        <v>0.78</v>
      </c>
      <c r="H1198" s="47">
        <v>-429.86</v>
      </c>
      <c r="I1198" s="52">
        <f>IF(Table2[[#This Row],[Order Priority]]=Introduction!$B$42,1,0)</f>
        <v>0</v>
      </c>
      <c r="J1198" s="52">
        <f>IF(Table2[[#This Row],[Order Priority]]=Introduction!$B$43,1,0)</f>
        <v>0</v>
      </c>
      <c r="K1198" s="52">
        <f>IF(Table2[[#This Row],[Order Priority]]=Introduction!$B$44,1,0)</f>
        <v>0</v>
      </c>
      <c r="L1198" s="52">
        <f>IF(Table2[[#This Row],[Order Priority]]=Introduction!$B$45,1,0)</f>
        <v>1</v>
      </c>
      <c r="M1198" s="52">
        <f>IF(Table2[[#This Row],[Ship Mode]]=Introduction!$C$42,1,0)</f>
        <v>1</v>
      </c>
      <c r="N1198" s="51">
        <f>IF(Table2[[#This Row],[Ship Mode]]=Introduction!$C$44,1,0)</f>
        <v>0</v>
      </c>
      <c r="O1198" s="51">
        <f>IF(Table2[[#This Row],[Customer Segment]]=Introduction!$D$45,1,0)</f>
        <v>0</v>
      </c>
      <c r="P1198" s="51">
        <f>IF(Table2[[#This Row],[Customer Segment]]=Introduction!$D$42,1,0)</f>
        <v>0</v>
      </c>
      <c r="Q1198" s="51">
        <f>IF(Table2[[#This Row],[Customer Segment]]=Introduction!$D$44,1,0)</f>
        <v>0</v>
      </c>
      <c r="R1198" s="44">
        <v>215.32</v>
      </c>
      <c r="S11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1910.3764199222701</v>
      </c>
    </row>
    <row r="1199" spans="1:19" customFormat="1" x14ac:dyDescent="0.2">
      <c r="A1199" s="1" t="s">
        <v>92</v>
      </c>
      <c r="B1199" s="1" t="s">
        <v>14</v>
      </c>
      <c r="C1199" s="1" t="s">
        <v>70</v>
      </c>
      <c r="D1199" s="49">
        <v>0.03</v>
      </c>
      <c r="E1199" s="49">
        <v>85.99</v>
      </c>
      <c r="F1199" s="49">
        <v>0.99</v>
      </c>
      <c r="G1199" s="49">
        <v>0.55000000000000004</v>
      </c>
      <c r="H1199" s="49">
        <v>264.16649999999998</v>
      </c>
      <c r="I1199" s="52">
        <f>IF(Table2[[#This Row],[Order Priority]]=Introduction!$B$42,1,0)</f>
        <v>0</v>
      </c>
      <c r="J1199" s="52">
        <f>IF(Table2[[#This Row],[Order Priority]]=Introduction!$B$43,1,0)</f>
        <v>0</v>
      </c>
      <c r="K1199" s="52">
        <f>IF(Table2[[#This Row],[Order Priority]]=Introduction!$B$44,1,0)</f>
        <v>0</v>
      </c>
      <c r="L1199" s="52">
        <f>IF(Table2[[#This Row],[Order Priority]]=Introduction!$B$45,1,0)</f>
        <v>1</v>
      </c>
      <c r="M1199" s="52">
        <f>IF(Table2[[#This Row],[Ship Mode]]=Introduction!$C$42,1,0)</f>
        <v>0</v>
      </c>
      <c r="N1199" s="51">
        <f>IF(Table2[[#This Row],[Ship Mode]]=Introduction!$C$44,1,0)</f>
        <v>1</v>
      </c>
      <c r="O1199" s="51">
        <f>IF(Table2[[#This Row],[Customer Segment]]=Introduction!$D$45,1,0)</f>
        <v>0</v>
      </c>
      <c r="P1199" s="51">
        <f>IF(Table2[[#This Row],[Customer Segment]]=Introduction!$D$42,1,0)</f>
        <v>0</v>
      </c>
      <c r="Q1199" s="51">
        <f>IF(Table2[[#This Row],[Customer Segment]]=Introduction!$D$44,1,0)</f>
        <v>0</v>
      </c>
      <c r="R1199" s="41">
        <v>382.85</v>
      </c>
      <c r="S11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654.35731672602685</v>
      </c>
    </row>
    <row r="1200" spans="1:19" customFormat="1" x14ac:dyDescent="0.2">
      <c r="A1200" s="1" t="s">
        <v>92</v>
      </c>
      <c r="B1200" s="1" t="s">
        <v>14</v>
      </c>
      <c r="C1200" s="1" t="s">
        <v>47</v>
      </c>
      <c r="D1200" s="47">
        <v>0.1</v>
      </c>
      <c r="E1200" s="47">
        <v>300.97000000000003</v>
      </c>
      <c r="F1200" s="47">
        <v>7.18</v>
      </c>
      <c r="G1200" s="47">
        <v>0.48</v>
      </c>
      <c r="H1200" s="47">
        <v>138.018</v>
      </c>
      <c r="I1200" s="52">
        <f>IF(Table2[[#This Row],[Order Priority]]=Introduction!$B$42,1,0)</f>
        <v>0</v>
      </c>
      <c r="J1200" s="52">
        <f>IF(Table2[[#This Row],[Order Priority]]=Introduction!$B$43,1,0)</f>
        <v>0</v>
      </c>
      <c r="K1200" s="52">
        <f>IF(Table2[[#This Row],[Order Priority]]=Introduction!$B$44,1,0)</f>
        <v>0</v>
      </c>
      <c r="L1200" s="52">
        <f>IF(Table2[[#This Row],[Order Priority]]=Introduction!$B$45,1,0)</f>
        <v>1</v>
      </c>
      <c r="M1200" s="52">
        <f>IF(Table2[[#This Row],[Ship Mode]]=Introduction!$C$42,1,0)</f>
        <v>0</v>
      </c>
      <c r="N1200" s="51">
        <f>IF(Table2[[#This Row],[Ship Mode]]=Introduction!$C$44,1,0)</f>
        <v>1</v>
      </c>
      <c r="O1200" s="51">
        <f>IF(Table2[[#This Row],[Customer Segment]]=Introduction!$D$45,1,0)</f>
        <v>0</v>
      </c>
      <c r="P1200" s="51">
        <f>IF(Table2[[#This Row],[Customer Segment]]=Introduction!$D$42,1,0)</f>
        <v>0</v>
      </c>
      <c r="Q1200" s="51">
        <f>IF(Table2[[#This Row],[Customer Segment]]=Introduction!$D$44,1,0)</f>
        <v>1</v>
      </c>
      <c r="R1200" s="44">
        <v>1094.33</v>
      </c>
      <c r="S12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1295.833167202416</v>
      </c>
    </row>
    <row r="1201" spans="1:19" customFormat="1" x14ac:dyDescent="0.2">
      <c r="A1201" s="1" t="s">
        <v>92</v>
      </c>
      <c r="B1201" s="1" t="s">
        <v>14</v>
      </c>
      <c r="C1201" s="1" t="s">
        <v>47</v>
      </c>
      <c r="D1201" s="49">
        <v>0.06</v>
      </c>
      <c r="E1201" s="49">
        <v>39.89</v>
      </c>
      <c r="F1201" s="49">
        <v>3.04</v>
      </c>
      <c r="G1201" s="49">
        <v>0.53</v>
      </c>
      <c r="H1201" s="49">
        <v>38.874000000000002</v>
      </c>
      <c r="I1201" s="52">
        <f>IF(Table2[[#This Row],[Order Priority]]=Introduction!$B$42,1,0)</f>
        <v>0</v>
      </c>
      <c r="J1201" s="52">
        <f>IF(Table2[[#This Row],[Order Priority]]=Introduction!$B$43,1,0)</f>
        <v>0</v>
      </c>
      <c r="K1201" s="52">
        <f>IF(Table2[[#This Row],[Order Priority]]=Introduction!$B$44,1,0)</f>
        <v>0</v>
      </c>
      <c r="L1201" s="52">
        <f>IF(Table2[[#This Row],[Order Priority]]=Introduction!$B$45,1,0)</f>
        <v>1</v>
      </c>
      <c r="M1201" s="52">
        <f>IF(Table2[[#This Row],[Ship Mode]]=Introduction!$C$42,1,0)</f>
        <v>0</v>
      </c>
      <c r="N1201" s="51">
        <f>IF(Table2[[#This Row],[Ship Mode]]=Introduction!$C$44,1,0)</f>
        <v>1</v>
      </c>
      <c r="O1201" s="51">
        <f>IF(Table2[[#This Row],[Customer Segment]]=Introduction!$D$45,1,0)</f>
        <v>0</v>
      </c>
      <c r="P1201" s="51">
        <f>IF(Table2[[#This Row],[Customer Segment]]=Introduction!$D$42,1,0)</f>
        <v>0</v>
      </c>
      <c r="Q1201" s="51">
        <f>IF(Table2[[#This Row],[Customer Segment]]=Introduction!$D$44,1,0)</f>
        <v>1</v>
      </c>
      <c r="R1201" s="41">
        <v>389.97</v>
      </c>
      <c r="S12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329.86353650135629</v>
      </c>
    </row>
    <row r="1202" spans="1:19" customFormat="1" x14ac:dyDescent="0.2">
      <c r="A1202" s="1" t="s">
        <v>92</v>
      </c>
      <c r="B1202" s="1" t="s">
        <v>2</v>
      </c>
      <c r="C1202" s="1" t="s">
        <v>15</v>
      </c>
      <c r="D1202" s="47">
        <v>0.09</v>
      </c>
      <c r="E1202" s="47">
        <v>89.99</v>
      </c>
      <c r="F1202" s="47">
        <v>42</v>
      </c>
      <c r="G1202" s="47">
        <v>0.66</v>
      </c>
      <c r="H1202" s="47">
        <v>223.416</v>
      </c>
      <c r="I1202" s="52">
        <f>IF(Table2[[#This Row],[Order Priority]]=Introduction!$B$42,1,0)</f>
        <v>0</v>
      </c>
      <c r="J1202" s="52">
        <f>IF(Table2[[#This Row],[Order Priority]]=Introduction!$B$43,1,0)</f>
        <v>0</v>
      </c>
      <c r="K1202" s="52">
        <f>IF(Table2[[#This Row],[Order Priority]]=Introduction!$B$44,1,0)</f>
        <v>0</v>
      </c>
      <c r="L1202" s="52">
        <f>IF(Table2[[#This Row],[Order Priority]]=Introduction!$B$45,1,0)</f>
        <v>1</v>
      </c>
      <c r="M1202" s="52">
        <f>IF(Table2[[#This Row],[Ship Mode]]=Introduction!$C$42,1,0)</f>
        <v>1</v>
      </c>
      <c r="N1202" s="51">
        <f>IF(Table2[[#This Row],[Ship Mode]]=Introduction!$C$44,1,0)</f>
        <v>0</v>
      </c>
      <c r="O1202" s="51">
        <f>IF(Table2[[#This Row],[Customer Segment]]=Introduction!$D$45,1,0)</f>
        <v>0</v>
      </c>
      <c r="P1202" s="51">
        <f>IF(Table2[[#This Row],[Customer Segment]]=Introduction!$D$42,1,0)</f>
        <v>1</v>
      </c>
      <c r="Q1202" s="51">
        <f>IF(Table2[[#This Row],[Customer Segment]]=Introduction!$D$44,1,0)</f>
        <v>0</v>
      </c>
      <c r="R1202" s="44">
        <v>511.25</v>
      </c>
      <c r="S12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1977.9265381074758</v>
      </c>
    </row>
    <row r="1203" spans="1:19" customFormat="1" x14ac:dyDescent="0.2">
      <c r="A1203" s="1" t="s">
        <v>1</v>
      </c>
      <c r="B1203" s="1" t="s">
        <v>14</v>
      </c>
      <c r="C1203" s="1" t="s">
        <v>15</v>
      </c>
      <c r="D1203" s="49">
        <v>0.05</v>
      </c>
      <c r="E1203" s="49">
        <v>159.99</v>
      </c>
      <c r="F1203" s="49">
        <v>5.5</v>
      </c>
      <c r="G1203" s="49">
        <v>0.49</v>
      </c>
      <c r="H1203" s="49">
        <v>12.263999999999999</v>
      </c>
      <c r="I1203" s="52">
        <f>IF(Table2[[#This Row],[Order Priority]]=Introduction!$B$42,1,0)</f>
        <v>1</v>
      </c>
      <c r="J1203" s="52">
        <f>IF(Table2[[#This Row],[Order Priority]]=Introduction!$B$43,1,0)</f>
        <v>0</v>
      </c>
      <c r="K1203" s="52">
        <f>IF(Table2[[#This Row],[Order Priority]]=Introduction!$B$44,1,0)</f>
        <v>0</v>
      </c>
      <c r="L1203" s="52">
        <f>IF(Table2[[#This Row],[Order Priority]]=Introduction!$B$45,1,0)</f>
        <v>0</v>
      </c>
      <c r="M1203" s="52">
        <f>IF(Table2[[#This Row],[Ship Mode]]=Introduction!$C$42,1,0)</f>
        <v>0</v>
      </c>
      <c r="N1203" s="51">
        <f>IF(Table2[[#This Row],[Ship Mode]]=Introduction!$C$44,1,0)</f>
        <v>1</v>
      </c>
      <c r="O1203" s="51">
        <f>IF(Table2[[#This Row],[Customer Segment]]=Introduction!$D$45,1,0)</f>
        <v>0</v>
      </c>
      <c r="P1203" s="51">
        <f>IF(Table2[[#This Row],[Customer Segment]]=Introduction!$D$42,1,0)</f>
        <v>1</v>
      </c>
      <c r="Q1203" s="51">
        <f>IF(Table2[[#This Row],[Customer Segment]]=Introduction!$D$44,1,0)</f>
        <v>0</v>
      </c>
      <c r="R1203" s="41">
        <v>3600.65</v>
      </c>
      <c r="S12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938.1356714123483</v>
      </c>
    </row>
    <row r="1204" spans="1:19" customFormat="1" x14ac:dyDescent="0.2">
      <c r="A1204" s="1" t="s">
        <v>13</v>
      </c>
      <c r="B1204" s="1" t="s">
        <v>63</v>
      </c>
      <c r="C1204" s="1" t="s">
        <v>70</v>
      </c>
      <c r="D1204" s="47">
        <v>0.01</v>
      </c>
      <c r="E1204" s="47">
        <v>155.99</v>
      </c>
      <c r="F1204" s="47">
        <v>8.99</v>
      </c>
      <c r="G1204" s="47">
        <v>0.57999999999999996</v>
      </c>
      <c r="H1204" s="47">
        <v>-219.07908</v>
      </c>
      <c r="I1204" s="52">
        <f>IF(Table2[[#This Row],[Order Priority]]=Introduction!$B$42,1,0)</f>
        <v>0</v>
      </c>
      <c r="J1204" s="52">
        <f>IF(Table2[[#This Row],[Order Priority]]=Introduction!$B$43,1,0)</f>
        <v>1</v>
      </c>
      <c r="K1204" s="52">
        <f>IF(Table2[[#This Row],[Order Priority]]=Introduction!$B$44,1,0)</f>
        <v>0</v>
      </c>
      <c r="L1204" s="52">
        <f>IF(Table2[[#This Row],[Order Priority]]=Introduction!$B$45,1,0)</f>
        <v>0</v>
      </c>
      <c r="M1204" s="52">
        <f>IF(Table2[[#This Row],[Ship Mode]]=Introduction!$C$42,1,0)</f>
        <v>0</v>
      </c>
      <c r="N1204" s="51">
        <f>IF(Table2[[#This Row],[Ship Mode]]=Introduction!$C$44,1,0)</f>
        <v>0</v>
      </c>
      <c r="O1204" s="51">
        <f>IF(Table2[[#This Row],[Customer Segment]]=Introduction!$D$45,1,0)</f>
        <v>0</v>
      </c>
      <c r="P1204" s="51">
        <f>IF(Table2[[#This Row],[Customer Segment]]=Introduction!$D$42,1,0)</f>
        <v>0</v>
      </c>
      <c r="Q1204" s="51">
        <f>IF(Table2[[#This Row],[Customer Segment]]=Introduction!$D$44,1,0)</f>
        <v>0</v>
      </c>
      <c r="R1204" s="44">
        <v>675.83</v>
      </c>
      <c r="S12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540.62329360972865</v>
      </c>
    </row>
    <row r="1205" spans="1:19" customFormat="1" x14ac:dyDescent="0.2">
      <c r="A1205" s="1" t="s">
        <v>13</v>
      </c>
      <c r="B1205" s="1" t="s">
        <v>14</v>
      </c>
      <c r="C1205" s="1" t="s">
        <v>70</v>
      </c>
      <c r="D1205" s="49">
        <v>0.01</v>
      </c>
      <c r="E1205" s="49">
        <v>5.98</v>
      </c>
      <c r="F1205" s="49">
        <v>5.46</v>
      </c>
      <c r="G1205" s="49">
        <v>0.36</v>
      </c>
      <c r="H1205" s="49">
        <v>-18.878399999999999</v>
      </c>
      <c r="I1205" s="52">
        <f>IF(Table2[[#This Row],[Order Priority]]=Introduction!$B$42,1,0)</f>
        <v>0</v>
      </c>
      <c r="J1205" s="52">
        <f>IF(Table2[[#This Row],[Order Priority]]=Introduction!$B$43,1,0)</f>
        <v>1</v>
      </c>
      <c r="K1205" s="52">
        <f>IF(Table2[[#This Row],[Order Priority]]=Introduction!$B$44,1,0)</f>
        <v>0</v>
      </c>
      <c r="L1205" s="52">
        <f>IF(Table2[[#This Row],[Order Priority]]=Introduction!$B$45,1,0)</f>
        <v>0</v>
      </c>
      <c r="M1205" s="52">
        <f>IF(Table2[[#This Row],[Ship Mode]]=Introduction!$C$42,1,0)</f>
        <v>0</v>
      </c>
      <c r="N1205" s="51">
        <f>IF(Table2[[#This Row],[Ship Mode]]=Introduction!$C$44,1,0)</f>
        <v>1</v>
      </c>
      <c r="O1205" s="51">
        <f>IF(Table2[[#This Row],[Customer Segment]]=Introduction!$D$45,1,0)</f>
        <v>0</v>
      </c>
      <c r="P1205" s="51">
        <f>IF(Table2[[#This Row],[Customer Segment]]=Introduction!$D$42,1,0)</f>
        <v>0</v>
      </c>
      <c r="Q1205" s="51">
        <f>IF(Table2[[#This Row],[Customer Segment]]=Introduction!$D$44,1,0)</f>
        <v>0</v>
      </c>
      <c r="R1205" s="41">
        <v>28</v>
      </c>
      <c r="S12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77.414815515467865</v>
      </c>
    </row>
    <row r="1206" spans="1:19" customFormat="1" x14ac:dyDescent="0.2">
      <c r="A1206" s="1" t="s">
        <v>13</v>
      </c>
      <c r="B1206" s="1" t="s">
        <v>63</v>
      </c>
      <c r="C1206" s="1" t="s">
        <v>47</v>
      </c>
      <c r="D1206" s="47">
        <v>0.09</v>
      </c>
      <c r="E1206" s="47">
        <v>199.99</v>
      </c>
      <c r="F1206" s="47">
        <v>24.49</v>
      </c>
      <c r="G1206" s="47">
        <v>0.46</v>
      </c>
      <c r="H1206" s="47">
        <v>631.33000000000004</v>
      </c>
      <c r="I1206" s="52">
        <f>IF(Table2[[#This Row],[Order Priority]]=Introduction!$B$42,1,0)</f>
        <v>0</v>
      </c>
      <c r="J1206" s="52">
        <f>IF(Table2[[#This Row],[Order Priority]]=Introduction!$B$43,1,0)</f>
        <v>1</v>
      </c>
      <c r="K1206" s="52">
        <f>IF(Table2[[#This Row],[Order Priority]]=Introduction!$B$44,1,0)</f>
        <v>0</v>
      </c>
      <c r="L1206" s="52">
        <f>IF(Table2[[#This Row],[Order Priority]]=Introduction!$B$45,1,0)</f>
        <v>0</v>
      </c>
      <c r="M1206" s="52">
        <f>IF(Table2[[#This Row],[Ship Mode]]=Introduction!$C$42,1,0)</f>
        <v>0</v>
      </c>
      <c r="N1206" s="51">
        <f>IF(Table2[[#This Row],[Ship Mode]]=Introduction!$C$44,1,0)</f>
        <v>0</v>
      </c>
      <c r="O1206" s="51">
        <f>IF(Table2[[#This Row],[Customer Segment]]=Introduction!$D$45,1,0)</f>
        <v>0</v>
      </c>
      <c r="P1206" s="51">
        <f>IF(Table2[[#This Row],[Customer Segment]]=Introduction!$D$42,1,0)</f>
        <v>0</v>
      </c>
      <c r="Q1206" s="51">
        <f>IF(Table2[[#This Row],[Customer Segment]]=Introduction!$D$44,1,0)</f>
        <v>1</v>
      </c>
      <c r="R1206" s="44">
        <v>990.25</v>
      </c>
      <c r="S12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1855.5635819035624</v>
      </c>
    </row>
    <row r="1207" spans="1:19" customFormat="1" x14ac:dyDescent="0.2">
      <c r="A1207" s="1" t="s">
        <v>23</v>
      </c>
      <c r="B1207" s="1" t="s">
        <v>14</v>
      </c>
      <c r="C1207" s="1" t="s">
        <v>47</v>
      </c>
      <c r="D1207" s="49">
        <v>0.01</v>
      </c>
      <c r="E1207" s="49">
        <v>79.52</v>
      </c>
      <c r="F1207" s="49">
        <v>48.2</v>
      </c>
      <c r="G1207" s="49">
        <v>0.74</v>
      </c>
      <c r="H1207" s="49">
        <v>-40.683999999999997</v>
      </c>
      <c r="I1207" s="52">
        <f>IF(Table2[[#This Row],[Order Priority]]=Introduction!$B$42,1,0)</f>
        <v>0</v>
      </c>
      <c r="J1207" s="52">
        <f>IF(Table2[[#This Row],[Order Priority]]=Introduction!$B$43,1,0)</f>
        <v>0</v>
      </c>
      <c r="K1207" s="52">
        <f>IF(Table2[[#This Row],[Order Priority]]=Introduction!$B$44,1,0)</f>
        <v>1</v>
      </c>
      <c r="L1207" s="52">
        <f>IF(Table2[[#This Row],[Order Priority]]=Introduction!$B$45,1,0)</f>
        <v>0</v>
      </c>
      <c r="M1207" s="52">
        <f>IF(Table2[[#This Row],[Ship Mode]]=Introduction!$C$42,1,0)</f>
        <v>0</v>
      </c>
      <c r="N1207" s="51">
        <f>IF(Table2[[#This Row],[Ship Mode]]=Introduction!$C$44,1,0)</f>
        <v>1</v>
      </c>
      <c r="O1207" s="51">
        <f>IF(Table2[[#This Row],[Customer Segment]]=Introduction!$D$45,1,0)</f>
        <v>0</v>
      </c>
      <c r="P1207" s="51">
        <f>IF(Table2[[#This Row],[Customer Segment]]=Introduction!$D$42,1,0)</f>
        <v>0</v>
      </c>
      <c r="Q1207" s="51">
        <f>IF(Table2[[#This Row],[Customer Segment]]=Introduction!$D$44,1,0)</f>
        <v>1</v>
      </c>
      <c r="R1207" s="41">
        <v>667.84</v>
      </c>
      <c r="S12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1895.3504336096389</v>
      </c>
    </row>
    <row r="1208" spans="1:19" customFormat="1" x14ac:dyDescent="0.2">
      <c r="A1208" s="1" t="s">
        <v>23</v>
      </c>
      <c r="B1208" s="1" t="s">
        <v>14</v>
      </c>
      <c r="C1208" s="1" t="s">
        <v>70</v>
      </c>
      <c r="D1208" s="47">
        <v>0.06</v>
      </c>
      <c r="E1208" s="47">
        <v>3.58</v>
      </c>
      <c r="F1208" s="47">
        <v>1.63</v>
      </c>
      <c r="G1208" s="47">
        <v>0.36</v>
      </c>
      <c r="H1208" s="47">
        <v>14</v>
      </c>
      <c r="I1208" s="52">
        <f>IF(Table2[[#This Row],[Order Priority]]=Introduction!$B$42,1,0)</f>
        <v>0</v>
      </c>
      <c r="J1208" s="52">
        <f>IF(Table2[[#This Row],[Order Priority]]=Introduction!$B$43,1,0)</f>
        <v>0</v>
      </c>
      <c r="K1208" s="52">
        <f>IF(Table2[[#This Row],[Order Priority]]=Introduction!$B$44,1,0)</f>
        <v>1</v>
      </c>
      <c r="L1208" s="52">
        <f>IF(Table2[[#This Row],[Order Priority]]=Introduction!$B$45,1,0)</f>
        <v>0</v>
      </c>
      <c r="M1208" s="52">
        <f>IF(Table2[[#This Row],[Ship Mode]]=Introduction!$C$42,1,0)</f>
        <v>0</v>
      </c>
      <c r="N1208" s="51">
        <f>IF(Table2[[#This Row],[Ship Mode]]=Introduction!$C$44,1,0)</f>
        <v>1</v>
      </c>
      <c r="O1208" s="51">
        <f>IF(Table2[[#This Row],[Customer Segment]]=Introduction!$D$45,1,0)</f>
        <v>0</v>
      </c>
      <c r="P1208" s="51">
        <f>IF(Table2[[#This Row],[Customer Segment]]=Introduction!$D$42,1,0)</f>
        <v>0</v>
      </c>
      <c r="Q1208" s="51">
        <f>IF(Table2[[#This Row],[Customer Segment]]=Introduction!$D$44,1,0)</f>
        <v>0</v>
      </c>
      <c r="R1208" s="44">
        <v>34.76</v>
      </c>
      <c r="S12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46.919670008660916</v>
      </c>
    </row>
    <row r="1209" spans="1:19" customFormat="1" x14ac:dyDescent="0.2">
      <c r="A1209" s="1" t="s">
        <v>23</v>
      </c>
      <c r="B1209" s="1" t="s">
        <v>14</v>
      </c>
      <c r="C1209" s="1" t="s">
        <v>70</v>
      </c>
      <c r="D1209" s="49">
        <v>0</v>
      </c>
      <c r="E1209" s="49">
        <v>78.650000000000006</v>
      </c>
      <c r="F1209" s="49">
        <v>13.99</v>
      </c>
      <c r="G1209" s="49">
        <v>0.52</v>
      </c>
      <c r="H1209" s="49">
        <v>386.00670000000002</v>
      </c>
      <c r="I1209" s="52">
        <f>IF(Table2[[#This Row],[Order Priority]]=Introduction!$B$42,1,0)</f>
        <v>0</v>
      </c>
      <c r="J1209" s="52">
        <f>IF(Table2[[#This Row],[Order Priority]]=Introduction!$B$43,1,0)</f>
        <v>0</v>
      </c>
      <c r="K1209" s="52">
        <f>IF(Table2[[#This Row],[Order Priority]]=Introduction!$B$44,1,0)</f>
        <v>1</v>
      </c>
      <c r="L1209" s="52">
        <f>IF(Table2[[#This Row],[Order Priority]]=Introduction!$B$45,1,0)</f>
        <v>0</v>
      </c>
      <c r="M1209" s="52">
        <f>IF(Table2[[#This Row],[Ship Mode]]=Introduction!$C$42,1,0)</f>
        <v>0</v>
      </c>
      <c r="N1209" s="51">
        <f>IF(Table2[[#This Row],[Ship Mode]]=Introduction!$C$44,1,0)</f>
        <v>1</v>
      </c>
      <c r="O1209" s="51">
        <f>IF(Table2[[#This Row],[Customer Segment]]=Introduction!$D$45,1,0)</f>
        <v>0</v>
      </c>
      <c r="P1209" s="51">
        <f>IF(Table2[[#This Row],[Customer Segment]]=Introduction!$D$42,1,0)</f>
        <v>0</v>
      </c>
      <c r="Q1209" s="51">
        <f>IF(Table2[[#This Row],[Customer Segment]]=Introduction!$D$44,1,0)</f>
        <v>0</v>
      </c>
      <c r="R1209" s="41">
        <v>559.42999999999995</v>
      </c>
      <c r="S12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1177.3336498459744</v>
      </c>
    </row>
    <row r="1210" spans="1:19" customFormat="1" x14ac:dyDescent="0.2">
      <c r="A1210" s="1" t="s">
        <v>23</v>
      </c>
      <c r="B1210" s="1" t="s">
        <v>2</v>
      </c>
      <c r="C1210" s="1" t="s">
        <v>70</v>
      </c>
      <c r="D1210" s="47">
        <v>0.08</v>
      </c>
      <c r="E1210" s="47">
        <v>122.99</v>
      </c>
      <c r="F1210" s="47">
        <v>70.2</v>
      </c>
      <c r="G1210" s="47">
        <v>0.74</v>
      </c>
      <c r="H1210" s="47">
        <v>-1867.97</v>
      </c>
      <c r="I1210" s="52">
        <f>IF(Table2[[#This Row],[Order Priority]]=Introduction!$B$42,1,0)</f>
        <v>0</v>
      </c>
      <c r="J1210" s="52">
        <f>IF(Table2[[#This Row],[Order Priority]]=Introduction!$B$43,1,0)</f>
        <v>0</v>
      </c>
      <c r="K1210" s="52">
        <f>IF(Table2[[#This Row],[Order Priority]]=Introduction!$B$44,1,0)</f>
        <v>1</v>
      </c>
      <c r="L1210" s="52">
        <f>IF(Table2[[#This Row],[Order Priority]]=Introduction!$B$45,1,0)</f>
        <v>0</v>
      </c>
      <c r="M1210" s="52">
        <f>IF(Table2[[#This Row],[Ship Mode]]=Introduction!$C$42,1,0)</f>
        <v>1</v>
      </c>
      <c r="N1210" s="51">
        <f>IF(Table2[[#This Row],[Ship Mode]]=Introduction!$C$44,1,0)</f>
        <v>0</v>
      </c>
      <c r="O1210" s="51">
        <f>IF(Table2[[#This Row],[Customer Segment]]=Introduction!$D$45,1,0)</f>
        <v>0</v>
      </c>
      <c r="P1210" s="51">
        <f>IF(Table2[[#This Row],[Customer Segment]]=Introduction!$D$42,1,0)</f>
        <v>0</v>
      </c>
      <c r="Q1210" s="51">
        <f>IF(Table2[[#This Row],[Customer Segment]]=Introduction!$D$44,1,0)</f>
        <v>0</v>
      </c>
      <c r="R1210" s="44">
        <v>1216.52</v>
      </c>
      <c r="S12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888.16184937011826</v>
      </c>
    </row>
    <row r="1211" spans="1:19" customFormat="1" x14ac:dyDescent="0.2">
      <c r="A1211" s="1" t="s">
        <v>23</v>
      </c>
      <c r="B1211" s="1" t="s">
        <v>14</v>
      </c>
      <c r="C1211" s="1" t="s">
        <v>70</v>
      </c>
      <c r="D1211" s="49">
        <v>0.1</v>
      </c>
      <c r="E1211" s="49">
        <v>4.24</v>
      </c>
      <c r="F1211" s="49">
        <v>5.41</v>
      </c>
      <c r="G1211" s="49">
        <v>0.35</v>
      </c>
      <c r="H1211" s="49">
        <v>-61.6</v>
      </c>
      <c r="I1211" s="52">
        <f>IF(Table2[[#This Row],[Order Priority]]=Introduction!$B$42,1,0)</f>
        <v>0</v>
      </c>
      <c r="J1211" s="52">
        <f>IF(Table2[[#This Row],[Order Priority]]=Introduction!$B$43,1,0)</f>
        <v>0</v>
      </c>
      <c r="K1211" s="52">
        <f>IF(Table2[[#This Row],[Order Priority]]=Introduction!$B$44,1,0)</f>
        <v>1</v>
      </c>
      <c r="L1211" s="52">
        <f>IF(Table2[[#This Row],[Order Priority]]=Introduction!$B$45,1,0)</f>
        <v>0</v>
      </c>
      <c r="M1211" s="52">
        <f>IF(Table2[[#This Row],[Ship Mode]]=Introduction!$C$42,1,0)</f>
        <v>0</v>
      </c>
      <c r="N1211" s="51">
        <f>IF(Table2[[#This Row],[Ship Mode]]=Introduction!$C$44,1,0)</f>
        <v>1</v>
      </c>
      <c r="O1211" s="51">
        <f>IF(Table2[[#This Row],[Customer Segment]]=Introduction!$D$45,1,0)</f>
        <v>0</v>
      </c>
      <c r="P1211" s="51">
        <f>IF(Table2[[#This Row],[Customer Segment]]=Introduction!$D$42,1,0)</f>
        <v>0</v>
      </c>
      <c r="Q1211" s="51">
        <f>IF(Table2[[#This Row],[Customer Segment]]=Introduction!$D$44,1,0)</f>
        <v>0</v>
      </c>
      <c r="R1211" s="41">
        <v>34.159999999999997</v>
      </c>
      <c r="S12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41.302550745830388</v>
      </c>
    </row>
    <row r="1212" spans="1:19" customFormat="1" x14ac:dyDescent="0.2">
      <c r="A1212" s="1" t="s">
        <v>23</v>
      </c>
      <c r="B1212" s="1" t="s">
        <v>14</v>
      </c>
      <c r="C1212" s="1" t="s">
        <v>3</v>
      </c>
      <c r="D1212" s="47">
        <v>7.0000000000000007E-2</v>
      </c>
      <c r="E1212" s="47">
        <v>6.48</v>
      </c>
      <c r="F1212" s="47">
        <v>9.5399999999999991</v>
      </c>
      <c r="G1212" s="47">
        <v>0.37</v>
      </c>
      <c r="H1212" s="47">
        <v>2.2320000000000002</v>
      </c>
      <c r="I1212" s="52">
        <f>IF(Table2[[#This Row],[Order Priority]]=Introduction!$B$42,1,0)</f>
        <v>0</v>
      </c>
      <c r="J1212" s="52">
        <f>IF(Table2[[#This Row],[Order Priority]]=Introduction!$B$43,1,0)</f>
        <v>0</v>
      </c>
      <c r="K1212" s="52">
        <f>IF(Table2[[#This Row],[Order Priority]]=Introduction!$B$44,1,0)</f>
        <v>1</v>
      </c>
      <c r="L1212" s="52">
        <f>IF(Table2[[#This Row],[Order Priority]]=Introduction!$B$45,1,0)</f>
        <v>0</v>
      </c>
      <c r="M1212" s="52">
        <f>IF(Table2[[#This Row],[Ship Mode]]=Introduction!$C$42,1,0)</f>
        <v>0</v>
      </c>
      <c r="N1212" s="51">
        <f>IF(Table2[[#This Row],[Ship Mode]]=Introduction!$C$44,1,0)</f>
        <v>1</v>
      </c>
      <c r="O1212" s="51">
        <f>IF(Table2[[#This Row],[Customer Segment]]=Introduction!$D$45,1,0)</f>
        <v>1</v>
      </c>
      <c r="P1212" s="51">
        <f>IF(Table2[[#This Row],[Customer Segment]]=Introduction!$D$42,1,0)</f>
        <v>0</v>
      </c>
      <c r="Q1212" s="51">
        <f>IF(Table2[[#This Row],[Customer Segment]]=Introduction!$D$44,1,0)</f>
        <v>0</v>
      </c>
      <c r="R1212" s="44">
        <v>10.86</v>
      </c>
      <c r="S12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255.2492175800532</v>
      </c>
    </row>
    <row r="1213" spans="1:19" customFormat="1" x14ac:dyDescent="0.2">
      <c r="A1213" s="1" t="s">
        <v>1</v>
      </c>
      <c r="B1213" s="1" t="s">
        <v>14</v>
      </c>
      <c r="C1213" s="1" t="s">
        <v>47</v>
      </c>
      <c r="D1213" s="49">
        <v>0.03</v>
      </c>
      <c r="E1213" s="49">
        <v>315.98</v>
      </c>
      <c r="F1213" s="49">
        <v>19.989999999999998</v>
      </c>
      <c r="G1213" s="49">
        <v>0.38</v>
      </c>
      <c r="H1213" s="49">
        <v>-4.4800000000000004</v>
      </c>
      <c r="I1213" s="52">
        <f>IF(Table2[[#This Row],[Order Priority]]=Introduction!$B$42,1,0)</f>
        <v>1</v>
      </c>
      <c r="J1213" s="52">
        <f>IF(Table2[[#This Row],[Order Priority]]=Introduction!$B$43,1,0)</f>
        <v>0</v>
      </c>
      <c r="K1213" s="52">
        <f>IF(Table2[[#This Row],[Order Priority]]=Introduction!$B$44,1,0)</f>
        <v>0</v>
      </c>
      <c r="L1213" s="52">
        <f>IF(Table2[[#This Row],[Order Priority]]=Introduction!$B$45,1,0)</f>
        <v>0</v>
      </c>
      <c r="M1213" s="52">
        <f>IF(Table2[[#This Row],[Ship Mode]]=Introduction!$C$42,1,0)</f>
        <v>0</v>
      </c>
      <c r="N1213" s="51">
        <f>IF(Table2[[#This Row],[Ship Mode]]=Introduction!$C$44,1,0)</f>
        <v>1</v>
      </c>
      <c r="O1213" s="51">
        <f>IF(Table2[[#This Row],[Customer Segment]]=Introduction!$D$45,1,0)</f>
        <v>0</v>
      </c>
      <c r="P1213" s="51">
        <f>IF(Table2[[#This Row],[Customer Segment]]=Introduction!$D$42,1,0)</f>
        <v>0</v>
      </c>
      <c r="Q1213" s="51">
        <f>IF(Table2[[#This Row],[Customer Segment]]=Introduction!$D$44,1,0)</f>
        <v>1</v>
      </c>
      <c r="R1213" s="41">
        <v>5572.18</v>
      </c>
      <c r="S12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1791.3889673504277</v>
      </c>
    </row>
    <row r="1214" spans="1:19" customFormat="1" x14ac:dyDescent="0.2">
      <c r="A1214" s="1" t="s">
        <v>1</v>
      </c>
      <c r="B1214" s="1" t="s">
        <v>14</v>
      </c>
      <c r="C1214" s="1" t="s">
        <v>47</v>
      </c>
      <c r="D1214" s="47">
        <v>0.03</v>
      </c>
      <c r="E1214" s="47">
        <v>63.94</v>
      </c>
      <c r="F1214" s="47">
        <v>14.48</v>
      </c>
      <c r="G1214" s="47">
        <v>0.46</v>
      </c>
      <c r="H1214" s="47">
        <v>43.691699999999997</v>
      </c>
      <c r="I1214" s="52">
        <f>IF(Table2[[#This Row],[Order Priority]]=Introduction!$B$42,1,0)</f>
        <v>1</v>
      </c>
      <c r="J1214" s="52">
        <f>IF(Table2[[#This Row],[Order Priority]]=Introduction!$B$43,1,0)</f>
        <v>0</v>
      </c>
      <c r="K1214" s="52">
        <f>IF(Table2[[#This Row],[Order Priority]]=Introduction!$B$44,1,0)</f>
        <v>0</v>
      </c>
      <c r="L1214" s="52">
        <f>IF(Table2[[#This Row],[Order Priority]]=Introduction!$B$45,1,0)</f>
        <v>0</v>
      </c>
      <c r="M1214" s="52">
        <f>IF(Table2[[#This Row],[Ship Mode]]=Introduction!$C$42,1,0)</f>
        <v>0</v>
      </c>
      <c r="N1214" s="51">
        <f>IF(Table2[[#This Row],[Ship Mode]]=Introduction!$C$44,1,0)</f>
        <v>1</v>
      </c>
      <c r="O1214" s="51">
        <f>IF(Table2[[#This Row],[Customer Segment]]=Introduction!$D$45,1,0)</f>
        <v>0</v>
      </c>
      <c r="P1214" s="51">
        <f>IF(Table2[[#This Row],[Customer Segment]]=Introduction!$D$42,1,0)</f>
        <v>0</v>
      </c>
      <c r="Q1214" s="51">
        <f>IF(Table2[[#This Row],[Customer Segment]]=Introduction!$D$44,1,0)</f>
        <v>1</v>
      </c>
      <c r="R1214" s="44">
        <v>522.46</v>
      </c>
      <c r="S12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965.23436703119489</v>
      </c>
    </row>
    <row r="1215" spans="1:19" customFormat="1" x14ac:dyDescent="0.2">
      <c r="A1215" s="1" t="s">
        <v>13</v>
      </c>
      <c r="B1215" s="1" t="s">
        <v>14</v>
      </c>
      <c r="C1215" s="1" t="s">
        <v>47</v>
      </c>
      <c r="D1215" s="49">
        <v>0.09</v>
      </c>
      <c r="E1215" s="49">
        <v>5.98</v>
      </c>
      <c r="F1215" s="49">
        <v>2.5</v>
      </c>
      <c r="G1215" s="49">
        <v>0.36</v>
      </c>
      <c r="H1215" s="49">
        <v>13.896000000000001</v>
      </c>
      <c r="I1215" s="52">
        <f>IF(Table2[[#This Row],[Order Priority]]=Introduction!$B$42,1,0)</f>
        <v>0</v>
      </c>
      <c r="J1215" s="52">
        <f>IF(Table2[[#This Row],[Order Priority]]=Introduction!$B$43,1,0)</f>
        <v>1</v>
      </c>
      <c r="K1215" s="52">
        <f>IF(Table2[[#This Row],[Order Priority]]=Introduction!$B$44,1,0)</f>
        <v>0</v>
      </c>
      <c r="L1215" s="52">
        <f>IF(Table2[[#This Row],[Order Priority]]=Introduction!$B$45,1,0)</f>
        <v>0</v>
      </c>
      <c r="M1215" s="52">
        <f>IF(Table2[[#This Row],[Ship Mode]]=Introduction!$C$42,1,0)</f>
        <v>0</v>
      </c>
      <c r="N1215" s="51">
        <f>IF(Table2[[#This Row],[Ship Mode]]=Introduction!$C$44,1,0)</f>
        <v>1</v>
      </c>
      <c r="O1215" s="51">
        <f>IF(Table2[[#This Row],[Customer Segment]]=Introduction!$D$45,1,0)</f>
        <v>0</v>
      </c>
      <c r="P1215" s="51">
        <f>IF(Table2[[#This Row],[Customer Segment]]=Introduction!$D$42,1,0)</f>
        <v>0</v>
      </c>
      <c r="Q1215" s="51">
        <f>IF(Table2[[#This Row],[Customer Segment]]=Introduction!$D$44,1,0)</f>
        <v>1</v>
      </c>
      <c r="R1215" s="41">
        <v>28.11</v>
      </c>
      <c r="S12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6.7361871411942467</v>
      </c>
    </row>
    <row r="1216" spans="1:19" customFormat="1" x14ac:dyDescent="0.2">
      <c r="A1216" s="1" t="s">
        <v>13</v>
      </c>
      <c r="B1216" s="1" t="s">
        <v>63</v>
      </c>
      <c r="C1216" s="1" t="s">
        <v>47</v>
      </c>
      <c r="D1216" s="47">
        <v>0.03</v>
      </c>
      <c r="E1216" s="47">
        <v>3.69</v>
      </c>
      <c r="F1216" s="47">
        <v>2.5</v>
      </c>
      <c r="G1216" s="47">
        <v>0.39</v>
      </c>
      <c r="H1216" s="47">
        <v>-2196.6840000000002</v>
      </c>
      <c r="I1216" s="52">
        <f>IF(Table2[[#This Row],[Order Priority]]=Introduction!$B$42,1,0)</f>
        <v>0</v>
      </c>
      <c r="J1216" s="52">
        <f>IF(Table2[[#This Row],[Order Priority]]=Introduction!$B$43,1,0)</f>
        <v>1</v>
      </c>
      <c r="K1216" s="52">
        <f>IF(Table2[[#This Row],[Order Priority]]=Introduction!$B$44,1,0)</f>
        <v>0</v>
      </c>
      <c r="L1216" s="52">
        <f>IF(Table2[[#This Row],[Order Priority]]=Introduction!$B$45,1,0)</f>
        <v>0</v>
      </c>
      <c r="M1216" s="52">
        <f>IF(Table2[[#This Row],[Ship Mode]]=Introduction!$C$42,1,0)</f>
        <v>0</v>
      </c>
      <c r="N1216" s="51">
        <f>IF(Table2[[#This Row],[Ship Mode]]=Introduction!$C$44,1,0)</f>
        <v>0</v>
      </c>
      <c r="O1216" s="51">
        <f>IF(Table2[[#This Row],[Customer Segment]]=Introduction!$D$45,1,0)</f>
        <v>0</v>
      </c>
      <c r="P1216" s="51">
        <f>IF(Table2[[#This Row],[Customer Segment]]=Introduction!$D$42,1,0)</f>
        <v>0</v>
      </c>
      <c r="Q1216" s="51">
        <f>IF(Table2[[#This Row],[Customer Segment]]=Introduction!$D$44,1,0)</f>
        <v>1</v>
      </c>
      <c r="R1216" s="44">
        <v>38.65</v>
      </c>
      <c r="S12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-2281.7596017725664</v>
      </c>
    </row>
    <row r="1217" spans="1:19" customFormat="1" x14ac:dyDescent="0.2">
      <c r="A1217" s="1" t="s">
        <v>13</v>
      </c>
      <c r="B1217" s="1" t="s">
        <v>14</v>
      </c>
      <c r="C1217" s="1" t="s">
        <v>47</v>
      </c>
      <c r="D1217" s="49">
        <v>0.03</v>
      </c>
      <c r="E1217" s="49">
        <v>320.98</v>
      </c>
      <c r="F1217" s="49">
        <v>24.49</v>
      </c>
      <c r="G1217" s="49">
        <v>0.55000000000000004</v>
      </c>
      <c r="H1217" s="49">
        <v>4554.4346999999998</v>
      </c>
      <c r="I1217" s="52">
        <f>IF(Table2[[#This Row],[Order Priority]]=Introduction!$B$42,1,0)</f>
        <v>0</v>
      </c>
      <c r="J1217" s="52">
        <f>IF(Table2[[#This Row],[Order Priority]]=Introduction!$B$43,1,0)</f>
        <v>1</v>
      </c>
      <c r="K1217" s="52">
        <f>IF(Table2[[#This Row],[Order Priority]]=Introduction!$B$44,1,0)</f>
        <v>0</v>
      </c>
      <c r="L1217" s="52">
        <f>IF(Table2[[#This Row],[Order Priority]]=Introduction!$B$45,1,0)</f>
        <v>0</v>
      </c>
      <c r="M1217" s="52">
        <f>IF(Table2[[#This Row],[Ship Mode]]=Introduction!$C$42,1,0)</f>
        <v>0</v>
      </c>
      <c r="N1217" s="51">
        <f>IF(Table2[[#This Row],[Ship Mode]]=Introduction!$C$44,1,0)</f>
        <v>1</v>
      </c>
      <c r="O1217" s="51">
        <f>IF(Table2[[#This Row],[Customer Segment]]=Introduction!$D$45,1,0)</f>
        <v>0</v>
      </c>
      <c r="P1217" s="51">
        <f>IF(Table2[[#This Row],[Customer Segment]]=Introduction!$D$42,1,0)</f>
        <v>0</v>
      </c>
      <c r="Q1217" s="51">
        <f>IF(Table2[[#This Row],[Customer Segment]]=Introduction!$D$44,1,0)</f>
        <v>1</v>
      </c>
      <c r="R1217" s="41">
        <v>6600.63</v>
      </c>
      <c r="S12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6448.6793900520743</v>
      </c>
    </row>
    <row r="1218" spans="1:19" customFormat="1" x14ac:dyDescent="0.2">
      <c r="A1218" s="1" t="s">
        <v>13</v>
      </c>
      <c r="B1218" s="1" t="s">
        <v>14</v>
      </c>
      <c r="C1218" s="1" t="s">
        <v>47</v>
      </c>
      <c r="D1218" s="47">
        <v>0.06</v>
      </c>
      <c r="E1218" s="47">
        <v>125.99</v>
      </c>
      <c r="F1218" s="47">
        <v>8.8000000000000007</v>
      </c>
      <c r="G1218" s="47">
        <v>0.59</v>
      </c>
      <c r="H1218" s="47">
        <v>618.19308000000001</v>
      </c>
      <c r="I1218" s="52">
        <f>IF(Table2[[#This Row],[Order Priority]]=Introduction!$B$42,1,0)</f>
        <v>0</v>
      </c>
      <c r="J1218" s="52">
        <f>IF(Table2[[#This Row],[Order Priority]]=Introduction!$B$43,1,0)</f>
        <v>1</v>
      </c>
      <c r="K1218" s="52">
        <f>IF(Table2[[#This Row],[Order Priority]]=Introduction!$B$44,1,0)</f>
        <v>0</v>
      </c>
      <c r="L1218" s="52">
        <f>IF(Table2[[#This Row],[Order Priority]]=Introduction!$B$45,1,0)</f>
        <v>0</v>
      </c>
      <c r="M1218" s="52">
        <f>IF(Table2[[#This Row],[Ship Mode]]=Introduction!$C$42,1,0)</f>
        <v>0</v>
      </c>
      <c r="N1218" s="51">
        <f>IF(Table2[[#This Row],[Ship Mode]]=Introduction!$C$44,1,0)</f>
        <v>1</v>
      </c>
      <c r="O1218" s="51">
        <f>IF(Table2[[#This Row],[Customer Segment]]=Introduction!$D$45,1,0)</f>
        <v>0</v>
      </c>
      <c r="P1218" s="51">
        <f>IF(Table2[[#This Row],[Customer Segment]]=Introduction!$D$42,1,0)</f>
        <v>0</v>
      </c>
      <c r="Q1218" s="51">
        <f>IF(Table2[[#This Row],[Customer Segment]]=Introduction!$D$44,1,0)</f>
        <v>1</v>
      </c>
      <c r="R1218" s="44">
        <v>1811.99</v>
      </c>
      <c r="S12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1386.6896746497328</v>
      </c>
    </row>
    <row r="1219" spans="1:19" customFormat="1" x14ac:dyDescent="0.2">
      <c r="A1219" s="1" t="s">
        <v>13</v>
      </c>
      <c r="B1219" s="1" t="s">
        <v>63</v>
      </c>
      <c r="C1219" s="1" t="s">
        <v>3</v>
      </c>
      <c r="D1219" s="49">
        <v>0</v>
      </c>
      <c r="E1219" s="49">
        <v>65.989999999999995</v>
      </c>
      <c r="F1219" s="49">
        <v>5.99</v>
      </c>
      <c r="G1219" s="49">
        <v>0.57999999999999996</v>
      </c>
      <c r="H1219" s="49">
        <v>313.81200000000001</v>
      </c>
      <c r="I1219" s="52">
        <f>IF(Table2[[#This Row],[Order Priority]]=Introduction!$B$42,1,0)</f>
        <v>0</v>
      </c>
      <c r="J1219" s="52">
        <f>IF(Table2[[#This Row],[Order Priority]]=Introduction!$B$43,1,0)</f>
        <v>1</v>
      </c>
      <c r="K1219" s="52">
        <f>IF(Table2[[#This Row],[Order Priority]]=Introduction!$B$44,1,0)</f>
        <v>0</v>
      </c>
      <c r="L1219" s="52">
        <f>IF(Table2[[#This Row],[Order Priority]]=Introduction!$B$45,1,0)</f>
        <v>0</v>
      </c>
      <c r="M1219" s="52">
        <f>IF(Table2[[#This Row],[Ship Mode]]=Introduction!$C$42,1,0)</f>
        <v>0</v>
      </c>
      <c r="N1219" s="51">
        <f>IF(Table2[[#This Row],[Ship Mode]]=Introduction!$C$44,1,0)</f>
        <v>0</v>
      </c>
      <c r="O1219" s="51">
        <f>IF(Table2[[#This Row],[Customer Segment]]=Introduction!$D$45,1,0)</f>
        <v>1</v>
      </c>
      <c r="P1219" s="51">
        <f>IF(Table2[[#This Row],[Customer Segment]]=Introduction!$D$42,1,0)</f>
        <v>0</v>
      </c>
      <c r="Q1219" s="51">
        <f>IF(Table2[[#This Row],[Customer Segment]]=Introduction!$D$44,1,0)</f>
        <v>0</v>
      </c>
      <c r="R1219" s="41">
        <v>798.89</v>
      </c>
      <c r="S12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718.98542057462498</v>
      </c>
    </row>
    <row r="1220" spans="1:19" customFormat="1" x14ac:dyDescent="0.2">
      <c r="A1220" s="1" t="s">
        <v>92</v>
      </c>
      <c r="B1220" s="1" t="s">
        <v>14</v>
      </c>
      <c r="C1220" s="1" t="s">
        <v>15</v>
      </c>
      <c r="D1220" s="47">
        <v>0.06</v>
      </c>
      <c r="E1220" s="47">
        <v>3.8</v>
      </c>
      <c r="F1220" s="47">
        <v>1.49</v>
      </c>
      <c r="G1220" s="47">
        <v>0.38</v>
      </c>
      <c r="H1220" s="47">
        <v>19.6282</v>
      </c>
      <c r="I1220" s="52">
        <f>IF(Table2[[#This Row],[Order Priority]]=Introduction!$B$42,1,0)</f>
        <v>0</v>
      </c>
      <c r="J1220" s="52">
        <f>IF(Table2[[#This Row],[Order Priority]]=Introduction!$B$43,1,0)</f>
        <v>0</v>
      </c>
      <c r="K1220" s="52">
        <f>IF(Table2[[#This Row],[Order Priority]]=Introduction!$B$44,1,0)</f>
        <v>0</v>
      </c>
      <c r="L1220" s="52">
        <f>IF(Table2[[#This Row],[Order Priority]]=Introduction!$B$45,1,0)</f>
        <v>1</v>
      </c>
      <c r="M1220" s="52">
        <f>IF(Table2[[#This Row],[Ship Mode]]=Introduction!$C$42,1,0)</f>
        <v>0</v>
      </c>
      <c r="N1220" s="51">
        <f>IF(Table2[[#This Row],[Ship Mode]]=Introduction!$C$44,1,0)</f>
        <v>1</v>
      </c>
      <c r="O1220" s="51">
        <f>IF(Table2[[#This Row],[Customer Segment]]=Introduction!$D$45,1,0)</f>
        <v>0</v>
      </c>
      <c r="P1220" s="51">
        <f>IF(Table2[[#This Row],[Customer Segment]]=Introduction!$D$42,1,0)</f>
        <v>1</v>
      </c>
      <c r="Q1220" s="51">
        <f>IF(Table2[[#This Row],[Customer Segment]]=Introduction!$D$44,1,0)</f>
        <v>0</v>
      </c>
      <c r="R1220" s="44">
        <v>73.55</v>
      </c>
      <c r="S12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-29.81438726241236</v>
      </c>
    </row>
    <row r="1221" spans="1:19" customFormat="1" x14ac:dyDescent="0.2">
      <c r="A1221" s="1" t="s">
        <v>92</v>
      </c>
      <c r="B1221" s="1" t="s">
        <v>14</v>
      </c>
      <c r="C1221" s="1" t="s">
        <v>15</v>
      </c>
      <c r="D1221" s="49">
        <v>0.06</v>
      </c>
      <c r="E1221" s="49">
        <v>1.76</v>
      </c>
      <c r="F1221" s="49">
        <v>0.7</v>
      </c>
      <c r="G1221" s="49">
        <v>0.56000000000000005</v>
      </c>
      <c r="H1221" s="49">
        <v>-1.6524000000000001</v>
      </c>
      <c r="I1221" s="52">
        <f>IF(Table2[[#This Row],[Order Priority]]=Introduction!$B$42,1,0)</f>
        <v>0</v>
      </c>
      <c r="J1221" s="52">
        <f>IF(Table2[[#This Row],[Order Priority]]=Introduction!$B$43,1,0)</f>
        <v>0</v>
      </c>
      <c r="K1221" s="52">
        <f>IF(Table2[[#This Row],[Order Priority]]=Introduction!$B$44,1,0)</f>
        <v>0</v>
      </c>
      <c r="L1221" s="52">
        <f>IF(Table2[[#This Row],[Order Priority]]=Introduction!$B$45,1,0)</f>
        <v>1</v>
      </c>
      <c r="M1221" s="52">
        <f>IF(Table2[[#This Row],[Ship Mode]]=Introduction!$C$42,1,0)</f>
        <v>0</v>
      </c>
      <c r="N1221" s="51">
        <f>IF(Table2[[#This Row],[Ship Mode]]=Introduction!$C$44,1,0)</f>
        <v>1</v>
      </c>
      <c r="O1221" s="51">
        <f>IF(Table2[[#This Row],[Customer Segment]]=Introduction!$D$45,1,0)</f>
        <v>0</v>
      </c>
      <c r="P1221" s="51">
        <f>IF(Table2[[#This Row],[Customer Segment]]=Introduction!$D$42,1,0)</f>
        <v>1</v>
      </c>
      <c r="Q1221" s="51">
        <f>IF(Table2[[#This Row],[Customer Segment]]=Introduction!$D$44,1,0)</f>
        <v>0</v>
      </c>
      <c r="R1221" s="41">
        <v>29.57</v>
      </c>
      <c r="S12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69.780065668214661</v>
      </c>
    </row>
    <row r="1222" spans="1:19" customFormat="1" x14ac:dyDescent="0.2">
      <c r="A1222" s="1" t="s">
        <v>92</v>
      </c>
      <c r="B1222" s="1" t="s">
        <v>63</v>
      </c>
      <c r="C1222" s="1" t="s">
        <v>3</v>
      </c>
      <c r="D1222" s="47">
        <v>0.1</v>
      </c>
      <c r="E1222" s="47">
        <v>19.98</v>
      </c>
      <c r="F1222" s="47">
        <v>5.77</v>
      </c>
      <c r="G1222" s="47">
        <v>0.38</v>
      </c>
      <c r="H1222" s="47">
        <v>35.090000000000003</v>
      </c>
      <c r="I1222" s="52">
        <f>IF(Table2[[#This Row],[Order Priority]]=Introduction!$B$42,1,0)</f>
        <v>0</v>
      </c>
      <c r="J1222" s="52">
        <f>IF(Table2[[#This Row],[Order Priority]]=Introduction!$B$43,1,0)</f>
        <v>0</v>
      </c>
      <c r="K1222" s="52">
        <f>IF(Table2[[#This Row],[Order Priority]]=Introduction!$B$44,1,0)</f>
        <v>0</v>
      </c>
      <c r="L1222" s="52">
        <f>IF(Table2[[#This Row],[Order Priority]]=Introduction!$B$45,1,0)</f>
        <v>1</v>
      </c>
      <c r="M1222" s="52">
        <f>IF(Table2[[#This Row],[Ship Mode]]=Introduction!$C$42,1,0)</f>
        <v>0</v>
      </c>
      <c r="N1222" s="51">
        <f>IF(Table2[[#This Row],[Ship Mode]]=Introduction!$C$44,1,0)</f>
        <v>0</v>
      </c>
      <c r="O1222" s="51">
        <f>IF(Table2[[#This Row],[Customer Segment]]=Introduction!$D$45,1,0)</f>
        <v>1</v>
      </c>
      <c r="P1222" s="51">
        <f>IF(Table2[[#This Row],[Customer Segment]]=Introduction!$D$42,1,0)</f>
        <v>0</v>
      </c>
      <c r="Q1222" s="51">
        <f>IF(Table2[[#This Row],[Customer Segment]]=Introduction!$D$44,1,0)</f>
        <v>0</v>
      </c>
      <c r="R1222" s="44">
        <v>57.41</v>
      </c>
      <c r="S12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66.259774168522128</v>
      </c>
    </row>
    <row r="1223" spans="1:19" customFormat="1" x14ac:dyDescent="0.2">
      <c r="A1223" s="1" t="s">
        <v>92</v>
      </c>
      <c r="B1223" s="1" t="s">
        <v>2</v>
      </c>
      <c r="C1223" s="1" t="s">
        <v>3</v>
      </c>
      <c r="D1223" s="49">
        <v>0.06</v>
      </c>
      <c r="E1223" s="49">
        <v>259.70999999999998</v>
      </c>
      <c r="F1223" s="49">
        <v>66.67</v>
      </c>
      <c r="G1223" s="49">
        <v>0.61</v>
      </c>
      <c r="H1223" s="49">
        <v>785.63</v>
      </c>
      <c r="I1223" s="52">
        <f>IF(Table2[[#This Row],[Order Priority]]=Introduction!$B$42,1,0)</f>
        <v>0</v>
      </c>
      <c r="J1223" s="52">
        <f>IF(Table2[[#This Row],[Order Priority]]=Introduction!$B$43,1,0)</f>
        <v>0</v>
      </c>
      <c r="K1223" s="52">
        <f>IF(Table2[[#This Row],[Order Priority]]=Introduction!$B$44,1,0)</f>
        <v>0</v>
      </c>
      <c r="L1223" s="52">
        <f>IF(Table2[[#This Row],[Order Priority]]=Introduction!$B$45,1,0)</f>
        <v>1</v>
      </c>
      <c r="M1223" s="52">
        <f>IF(Table2[[#This Row],[Ship Mode]]=Introduction!$C$42,1,0)</f>
        <v>1</v>
      </c>
      <c r="N1223" s="51">
        <f>IF(Table2[[#This Row],[Ship Mode]]=Introduction!$C$44,1,0)</f>
        <v>0</v>
      </c>
      <c r="O1223" s="51">
        <f>IF(Table2[[#This Row],[Customer Segment]]=Introduction!$D$45,1,0)</f>
        <v>1</v>
      </c>
      <c r="P1223" s="51">
        <f>IF(Table2[[#This Row],[Customer Segment]]=Introduction!$D$42,1,0)</f>
        <v>0</v>
      </c>
      <c r="Q1223" s="51">
        <f>IF(Table2[[#This Row],[Customer Segment]]=Introduction!$D$44,1,0)</f>
        <v>0</v>
      </c>
      <c r="R1223" s="41">
        <v>2809.87</v>
      </c>
      <c r="S12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3765.4384598843008</v>
      </c>
    </row>
    <row r="1224" spans="1:19" customFormat="1" x14ac:dyDescent="0.2">
      <c r="A1224" s="1" t="s">
        <v>92</v>
      </c>
      <c r="B1224" s="1" t="s">
        <v>2</v>
      </c>
      <c r="C1224" s="1" t="s">
        <v>15</v>
      </c>
      <c r="D1224" s="47">
        <v>0</v>
      </c>
      <c r="E1224" s="47">
        <v>170.98</v>
      </c>
      <c r="F1224" s="47">
        <v>35.89</v>
      </c>
      <c r="G1224" s="47">
        <v>0.66</v>
      </c>
      <c r="H1224" s="47">
        <v>-102.66200000000001</v>
      </c>
      <c r="I1224" s="52">
        <f>IF(Table2[[#This Row],[Order Priority]]=Introduction!$B$42,1,0)</f>
        <v>0</v>
      </c>
      <c r="J1224" s="52">
        <f>IF(Table2[[#This Row],[Order Priority]]=Introduction!$B$43,1,0)</f>
        <v>0</v>
      </c>
      <c r="K1224" s="52">
        <f>IF(Table2[[#This Row],[Order Priority]]=Introduction!$B$44,1,0)</f>
        <v>0</v>
      </c>
      <c r="L1224" s="52">
        <f>IF(Table2[[#This Row],[Order Priority]]=Introduction!$B$45,1,0)</f>
        <v>1</v>
      </c>
      <c r="M1224" s="52">
        <f>IF(Table2[[#This Row],[Ship Mode]]=Introduction!$C$42,1,0)</f>
        <v>1</v>
      </c>
      <c r="N1224" s="51">
        <f>IF(Table2[[#This Row],[Ship Mode]]=Introduction!$C$44,1,0)</f>
        <v>0</v>
      </c>
      <c r="O1224" s="51">
        <f>IF(Table2[[#This Row],[Customer Segment]]=Introduction!$D$45,1,0)</f>
        <v>0</v>
      </c>
      <c r="P1224" s="51">
        <f>IF(Table2[[#This Row],[Customer Segment]]=Introduction!$D$42,1,0)</f>
        <v>1</v>
      </c>
      <c r="Q1224" s="51">
        <f>IF(Table2[[#This Row],[Customer Segment]]=Introduction!$D$44,1,0)</f>
        <v>0</v>
      </c>
      <c r="R1224" s="44">
        <v>1452.18</v>
      </c>
      <c r="S12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1788.369273613047</v>
      </c>
    </row>
    <row r="1225" spans="1:19" customFormat="1" x14ac:dyDescent="0.2">
      <c r="A1225" s="1" t="s">
        <v>1</v>
      </c>
      <c r="B1225" s="1" t="s">
        <v>63</v>
      </c>
      <c r="C1225" s="1" t="s">
        <v>70</v>
      </c>
      <c r="D1225" s="49">
        <v>0.05</v>
      </c>
      <c r="E1225" s="49">
        <v>363.25</v>
      </c>
      <c r="F1225" s="49">
        <v>19.989999999999998</v>
      </c>
      <c r="G1225" s="49">
        <v>0.56999999999999995</v>
      </c>
      <c r="H1225" s="49">
        <v>-269.75549999999998</v>
      </c>
      <c r="I1225" s="52">
        <f>IF(Table2[[#This Row],[Order Priority]]=Introduction!$B$42,1,0)</f>
        <v>1</v>
      </c>
      <c r="J1225" s="52">
        <f>IF(Table2[[#This Row],[Order Priority]]=Introduction!$B$43,1,0)</f>
        <v>0</v>
      </c>
      <c r="K1225" s="52">
        <f>IF(Table2[[#This Row],[Order Priority]]=Introduction!$B$44,1,0)</f>
        <v>0</v>
      </c>
      <c r="L1225" s="52">
        <f>IF(Table2[[#This Row],[Order Priority]]=Introduction!$B$45,1,0)</f>
        <v>0</v>
      </c>
      <c r="M1225" s="52">
        <f>IF(Table2[[#This Row],[Ship Mode]]=Introduction!$C$42,1,0)</f>
        <v>0</v>
      </c>
      <c r="N1225" s="51">
        <f>IF(Table2[[#This Row],[Ship Mode]]=Introduction!$C$44,1,0)</f>
        <v>0</v>
      </c>
      <c r="O1225" s="51">
        <f>IF(Table2[[#This Row],[Customer Segment]]=Introduction!$D$45,1,0)</f>
        <v>0</v>
      </c>
      <c r="P1225" s="51">
        <f>IF(Table2[[#This Row],[Customer Segment]]=Introduction!$D$42,1,0)</f>
        <v>0</v>
      </c>
      <c r="Q1225" s="51">
        <f>IF(Table2[[#This Row],[Customer Segment]]=Introduction!$D$44,1,0)</f>
        <v>0</v>
      </c>
      <c r="R1225" s="41">
        <v>1867.04</v>
      </c>
      <c r="S12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1699.8983955929166</v>
      </c>
    </row>
    <row r="1226" spans="1:19" customFormat="1" x14ac:dyDescent="0.2">
      <c r="A1226" s="1" t="s">
        <v>13</v>
      </c>
      <c r="B1226" s="1" t="s">
        <v>14</v>
      </c>
      <c r="C1226" s="1" t="s">
        <v>3</v>
      </c>
      <c r="D1226" s="47">
        <v>0.06</v>
      </c>
      <c r="E1226" s="47">
        <v>40.99</v>
      </c>
      <c r="F1226" s="47">
        <v>17.48</v>
      </c>
      <c r="G1226" s="47">
        <v>0.36</v>
      </c>
      <c r="H1226" s="47">
        <v>109.16</v>
      </c>
      <c r="I1226" s="52">
        <f>IF(Table2[[#This Row],[Order Priority]]=Introduction!$B$42,1,0)</f>
        <v>0</v>
      </c>
      <c r="J1226" s="52">
        <f>IF(Table2[[#This Row],[Order Priority]]=Introduction!$B$43,1,0)</f>
        <v>1</v>
      </c>
      <c r="K1226" s="52">
        <f>IF(Table2[[#This Row],[Order Priority]]=Introduction!$B$44,1,0)</f>
        <v>0</v>
      </c>
      <c r="L1226" s="52">
        <f>IF(Table2[[#This Row],[Order Priority]]=Introduction!$B$45,1,0)</f>
        <v>0</v>
      </c>
      <c r="M1226" s="52">
        <f>IF(Table2[[#This Row],[Ship Mode]]=Introduction!$C$42,1,0)</f>
        <v>0</v>
      </c>
      <c r="N1226" s="51">
        <f>IF(Table2[[#This Row],[Ship Mode]]=Introduction!$C$44,1,0)</f>
        <v>1</v>
      </c>
      <c r="O1226" s="51">
        <f>IF(Table2[[#This Row],[Customer Segment]]=Introduction!$D$45,1,0)</f>
        <v>1</v>
      </c>
      <c r="P1226" s="51">
        <f>IF(Table2[[#This Row],[Customer Segment]]=Introduction!$D$42,1,0)</f>
        <v>0</v>
      </c>
      <c r="Q1226" s="51">
        <f>IF(Table2[[#This Row],[Customer Segment]]=Introduction!$D$44,1,0)</f>
        <v>0</v>
      </c>
      <c r="R1226" s="44">
        <v>277.12</v>
      </c>
      <c r="S12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608.36829465237918</v>
      </c>
    </row>
    <row r="1227" spans="1:19" customFormat="1" x14ac:dyDescent="0.2">
      <c r="A1227" s="1" t="s">
        <v>13</v>
      </c>
      <c r="B1227" s="1" t="s">
        <v>14</v>
      </c>
      <c r="C1227" s="1" t="s">
        <v>70</v>
      </c>
      <c r="D1227" s="49">
        <v>0.08</v>
      </c>
      <c r="E1227" s="49">
        <v>4.9800000000000004</v>
      </c>
      <c r="F1227" s="49">
        <v>0.49</v>
      </c>
      <c r="G1227" s="49">
        <v>0.39</v>
      </c>
      <c r="H1227" s="49">
        <v>4949.9160000000002</v>
      </c>
      <c r="I1227" s="52">
        <f>IF(Table2[[#This Row],[Order Priority]]=Introduction!$B$42,1,0)</f>
        <v>0</v>
      </c>
      <c r="J1227" s="52">
        <f>IF(Table2[[#This Row],[Order Priority]]=Introduction!$B$43,1,0)</f>
        <v>1</v>
      </c>
      <c r="K1227" s="52">
        <f>IF(Table2[[#This Row],[Order Priority]]=Introduction!$B$44,1,0)</f>
        <v>0</v>
      </c>
      <c r="L1227" s="52">
        <f>IF(Table2[[#This Row],[Order Priority]]=Introduction!$B$45,1,0)</f>
        <v>0</v>
      </c>
      <c r="M1227" s="52">
        <f>IF(Table2[[#This Row],[Ship Mode]]=Introduction!$C$42,1,0)</f>
        <v>0</v>
      </c>
      <c r="N1227" s="51">
        <f>IF(Table2[[#This Row],[Ship Mode]]=Introduction!$C$44,1,0)</f>
        <v>1</v>
      </c>
      <c r="O1227" s="51">
        <f>IF(Table2[[#This Row],[Customer Segment]]=Introduction!$D$45,1,0)</f>
        <v>0</v>
      </c>
      <c r="P1227" s="51">
        <f>IF(Table2[[#This Row],[Customer Segment]]=Introduction!$D$42,1,0)</f>
        <v>0</v>
      </c>
      <c r="Q1227" s="51">
        <f>IF(Table2[[#This Row],[Customer Segment]]=Introduction!$D$44,1,0)</f>
        <v>0</v>
      </c>
      <c r="R1227" s="41">
        <v>4.95</v>
      </c>
      <c r="S12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5003.764162081613</v>
      </c>
    </row>
    <row r="1228" spans="1:19" customFormat="1" x14ac:dyDescent="0.2">
      <c r="A1228" s="1" t="s">
        <v>13</v>
      </c>
      <c r="B1228" s="1" t="s">
        <v>2</v>
      </c>
      <c r="C1228" s="1" t="s">
        <v>70</v>
      </c>
      <c r="D1228" s="47">
        <v>0.09</v>
      </c>
      <c r="E1228" s="47">
        <v>119.99</v>
      </c>
      <c r="F1228" s="47">
        <v>14</v>
      </c>
      <c r="G1228" s="47">
        <v>0.36</v>
      </c>
      <c r="H1228" s="47">
        <v>1055.604</v>
      </c>
      <c r="I1228" s="52">
        <f>IF(Table2[[#This Row],[Order Priority]]=Introduction!$B$42,1,0)</f>
        <v>0</v>
      </c>
      <c r="J1228" s="52">
        <f>IF(Table2[[#This Row],[Order Priority]]=Introduction!$B$43,1,0)</f>
        <v>1</v>
      </c>
      <c r="K1228" s="52">
        <f>IF(Table2[[#This Row],[Order Priority]]=Introduction!$B$44,1,0)</f>
        <v>0</v>
      </c>
      <c r="L1228" s="52">
        <f>IF(Table2[[#This Row],[Order Priority]]=Introduction!$B$45,1,0)</f>
        <v>0</v>
      </c>
      <c r="M1228" s="52">
        <f>IF(Table2[[#This Row],[Ship Mode]]=Introduction!$C$42,1,0)</f>
        <v>1</v>
      </c>
      <c r="N1228" s="51">
        <f>IF(Table2[[#This Row],[Ship Mode]]=Introduction!$C$44,1,0)</f>
        <v>0</v>
      </c>
      <c r="O1228" s="51">
        <f>IF(Table2[[#This Row],[Customer Segment]]=Introduction!$D$45,1,0)</f>
        <v>0</v>
      </c>
      <c r="P1228" s="51">
        <f>IF(Table2[[#This Row],[Customer Segment]]=Introduction!$D$42,1,0)</f>
        <v>0</v>
      </c>
      <c r="Q1228" s="51">
        <f>IF(Table2[[#This Row],[Customer Segment]]=Introduction!$D$44,1,0)</f>
        <v>0</v>
      </c>
      <c r="R1228" s="44">
        <v>461.24</v>
      </c>
      <c r="S12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1914.5310632045037</v>
      </c>
    </row>
    <row r="1229" spans="1:19" customFormat="1" x14ac:dyDescent="0.2">
      <c r="A1229" s="1" t="s">
        <v>13</v>
      </c>
      <c r="B1229" s="1" t="s">
        <v>14</v>
      </c>
      <c r="C1229" s="1" t="s">
        <v>15</v>
      </c>
      <c r="D1229" s="49">
        <v>0.06</v>
      </c>
      <c r="E1229" s="49">
        <v>42.98</v>
      </c>
      <c r="F1229" s="49">
        <v>4.62</v>
      </c>
      <c r="G1229" s="49">
        <v>0.56000000000000005</v>
      </c>
      <c r="H1229" s="49">
        <v>-24.63</v>
      </c>
      <c r="I1229" s="52">
        <f>IF(Table2[[#This Row],[Order Priority]]=Introduction!$B$42,1,0)</f>
        <v>0</v>
      </c>
      <c r="J1229" s="52">
        <f>IF(Table2[[#This Row],[Order Priority]]=Introduction!$B$43,1,0)</f>
        <v>1</v>
      </c>
      <c r="K1229" s="52">
        <f>IF(Table2[[#This Row],[Order Priority]]=Introduction!$B$44,1,0)</f>
        <v>0</v>
      </c>
      <c r="L1229" s="52">
        <f>IF(Table2[[#This Row],[Order Priority]]=Introduction!$B$45,1,0)</f>
        <v>0</v>
      </c>
      <c r="M1229" s="52">
        <f>IF(Table2[[#This Row],[Ship Mode]]=Introduction!$C$42,1,0)</f>
        <v>0</v>
      </c>
      <c r="N1229" s="51">
        <f>IF(Table2[[#This Row],[Ship Mode]]=Introduction!$C$44,1,0)</f>
        <v>1</v>
      </c>
      <c r="O1229" s="51">
        <f>IF(Table2[[#This Row],[Customer Segment]]=Introduction!$D$45,1,0)</f>
        <v>0</v>
      </c>
      <c r="P1229" s="51">
        <f>IF(Table2[[#This Row],[Customer Segment]]=Introduction!$D$42,1,0)</f>
        <v>1</v>
      </c>
      <c r="Q1229" s="51">
        <f>IF(Table2[[#This Row],[Customer Segment]]=Introduction!$D$44,1,0)</f>
        <v>0</v>
      </c>
      <c r="R1229" s="41">
        <v>47.04</v>
      </c>
      <c r="S12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268.49456331221648</v>
      </c>
    </row>
    <row r="1230" spans="1:19" customFormat="1" x14ac:dyDescent="0.2">
      <c r="A1230" s="1" t="s">
        <v>23</v>
      </c>
      <c r="B1230" s="1" t="s">
        <v>14</v>
      </c>
      <c r="C1230" s="1" t="s">
        <v>70</v>
      </c>
      <c r="D1230" s="47">
        <v>0</v>
      </c>
      <c r="E1230" s="47">
        <v>15.99</v>
      </c>
      <c r="F1230" s="47">
        <v>13.18</v>
      </c>
      <c r="G1230" s="47">
        <v>0.37</v>
      </c>
      <c r="H1230" s="47">
        <v>46.488</v>
      </c>
      <c r="I1230" s="52">
        <f>IF(Table2[[#This Row],[Order Priority]]=Introduction!$B$42,1,0)</f>
        <v>0</v>
      </c>
      <c r="J1230" s="52">
        <f>IF(Table2[[#This Row],[Order Priority]]=Introduction!$B$43,1,0)</f>
        <v>0</v>
      </c>
      <c r="K1230" s="52">
        <f>IF(Table2[[#This Row],[Order Priority]]=Introduction!$B$44,1,0)</f>
        <v>1</v>
      </c>
      <c r="L1230" s="52">
        <f>IF(Table2[[#This Row],[Order Priority]]=Introduction!$B$45,1,0)</f>
        <v>0</v>
      </c>
      <c r="M1230" s="52">
        <f>IF(Table2[[#This Row],[Ship Mode]]=Introduction!$C$42,1,0)</f>
        <v>0</v>
      </c>
      <c r="N1230" s="51">
        <f>IF(Table2[[#This Row],[Ship Mode]]=Introduction!$C$44,1,0)</f>
        <v>1</v>
      </c>
      <c r="O1230" s="51">
        <f>IF(Table2[[#This Row],[Customer Segment]]=Introduction!$D$45,1,0)</f>
        <v>0</v>
      </c>
      <c r="P1230" s="51">
        <f>IF(Table2[[#This Row],[Customer Segment]]=Introduction!$D$42,1,0)</f>
        <v>0</v>
      </c>
      <c r="Q1230" s="51">
        <f>IF(Table2[[#This Row],[Customer Segment]]=Introduction!$D$44,1,0)</f>
        <v>0</v>
      </c>
      <c r="R1230" s="44">
        <v>403.25</v>
      </c>
      <c r="S12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486.26753564455419</v>
      </c>
    </row>
    <row r="1231" spans="1:19" customFormat="1" x14ac:dyDescent="0.2">
      <c r="A1231" s="1" t="s">
        <v>23</v>
      </c>
      <c r="B1231" s="1" t="s">
        <v>63</v>
      </c>
      <c r="C1231" s="1" t="s">
        <v>3</v>
      </c>
      <c r="D1231" s="49">
        <v>0.05</v>
      </c>
      <c r="E1231" s="49">
        <v>30.98</v>
      </c>
      <c r="F1231" s="49">
        <v>9.18</v>
      </c>
      <c r="G1231" s="49">
        <v>0.4</v>
      </c>
      <c r="H1231" s="49">
        <v>61.47</v>
      </c>
      <c r="I1231" s="52">
        <f>IF(Table2[[#This Row],[Order Priority]]=Introduction!$B$42,1,0)</f>
        <v>0</v>
      </c>
      <c r="J1231" s="52">
        <f>IF(Table2[[#This Row],[Order Priority]]=Introduction!$B$43,1,0)</f>
        <v>0</v>
      </c>
      <c r="K1231" s="52">
        <f>IF(Table2[[#This Row],[Order Priority]]=Introduction!$B$44,1,0)</f>
        <v>1</v>
      </c>
      <c r="L1231" s="52">
        <f>IF(Table2[[#This Row],[Order Priority]]=Introduction!$B$45,1,0)</f>
        <v>0</v>
      </c>
      <c r="M1231" s="52">
        <f>IF(Table2[[#This Row],[Ship Mode]]=Introduction!$C$42,1,0)</f>
        <v>0</v>
      </c>
      <c r="N1231" s="51">
        <f>IF(Table2[[#This Row],[Ship Mode]]=Introduction!$C$44,1,0)</f>
        <v>0</v>
      </c>
      <c r="O1231" s="51">
        <f>IF(Table2[[#This Row],[Customer Segment]]=Introduction!$D$45,1,0)</f>
        <v>1</v>
      </c>
      <c r="P1231" s="51">
        <f>IF(Table2[[#This Row],[Customer Segment]]=Introduction!$D$42,1,0)</f>
        <v>0</v>
      </c>
      <c r="Q1231" s="51">
        <f>IF(Table2[[#This Row],[Customer Segment]]=Introduction!$D$44,1,0)</f>
        <v>0</v>
      </c>
      <c r="R1231" s="41">
        <v>382.29</v>
      </c>
      <c r="S12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2" spans="1:19" customFormat="1" x14ac:dyDescent="0.2">
      <c r="A1232" s="1" t="s">
        <v>23</v>
      </c>
      <c r="B1232" s="1" t="s">
        <v>14</v>
      </c>
      <c r="C1232" s="1" t="s">
        <v>3</v>
      </c>
      <c r="D1232" s="47">
        <v>0.05</v>
      </c>
      <c r="E1232" s="47">
        <v>22.99</v>
      </c>
      <c r="F1232" s="47">
        <v>8.99</v>
      </c>
      <c r="G1232" s="47">
        <v>0.56999999999999995</v>
      </c>
      <c r="H1232" s="47">
        <v>18.27</v>
      </c>
      <c r="I1232" s="52">
        <f>IF(Table2[[#This Row],[Order Priority]]=Introduction!$B$42,1,0)</f>
        <v>0</v>
      </c>
      <c r="J1232" s="52">
        <f>IF(Table2[[#This Row],[Order Priority]]=Introduction!$B$43,1,0)</f>
        <v>0</v>
      </c>
      <c r="K1232" s="52">
        <f>IF(Table2[[#This Row],[Order Priority]]=Introduction!$B$44,1,0)</f>
        <v>1</v>
      </c>
      <c r="L1232" s="52">
        <f>IF(Table2[[#This Row],[Order Priority]]=Introduction!$B$45,1,0)</f>
        <v>0</v>
      </c>
      <c r="M1232" s="52">
        <f>IF(Table2[[#This Row],[Ship Mode]]=Introduction!$C$42,1,0)</f>
        <v>0</v>
      </c>
      <c r="N1232" s="51">
        <f>IF(Table2[[#This Row],[Ship Mode]]=Introduction!$C$44,1,0)</f>
        <v>1</v>
      </c>
      <c r="O1232" s="51">
        <f>IF(Table2[[#This Row],[Customer Segment]]=Introduction!$D$45,1,0)</f>
        <v>1</v>
      </c>
      <c r="P1232" s="51">
        <f>IF(Table2[[#This Row],[Customer Segment]]=Introduction!$D$42,1,0)</f>
        <v>0</v>
      </c>
      <c r="Q1232" s="51">
        <f>IF(Table2[[#This Row],[Customer Segment]]=Introduction!$D$44,1,0)</f>
        <v>0</v>
      </c>
      <c r="R1232" s="44">
        <v>881.74</v>
      </c>
      <c r="S12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3" spans="1:19" customFormat="1" x14ac:dyDescent="0.2">
      <c r="A1233" s="1" t="s">
        <v>23</v>
      </c>
      <c r="B1233" s="1" t="s">
        <v>2</v>
      </c>
      <c r="C1233" s="1" t="s">
        <v>3</v>
      </c>
      <c r="D1233" s="49">
        <v>0.04</v>
      </c>
      <c r="E1233" s="49">
        <v>212.6</v>
      </c>
      <c r="F1233" s="49">
        <v>110.2</v>
      </c>
      <c r="G1233" s="49">
        <v>0.73</v>
      </c>
      <c r="H1233" s="49">
        <v>-513.79042000000004</v>
      </c>
      <c r="I1233" s="52">
        <f>IF(Table2[[#This Row],[Order Priority]]=Introduction!$B$42,1,0)</f>
        <v>0</v>
      </c>
      <c r="J1233" s="52">
        <f>IF(Table2[[#This Row],[Order Priority]]=Introduction!$B$43,1,0)</f>
        <v>0</v>
      </c>
      <c r="K1233" s="52">
        <f>IF(Table2[[#This Row],[Order Priority]]=Introduction!$B$44,1,0)</f>
        <v>1</v>
      </c>
      <c r="L1233" s="52">
        <f>IF(Table2[[#This Row],[Order Priority]]=Introduction!$B$45,1,0)</f>
        <v>0</v>
      </c>
      <c r="M1233" s="52">
        <f>IF(Table2[[#This Row],[Ship Mode]]=Introduction!$C$42,1,0)</f>
        <v>1</v>
      </c>
      <c r="N1233" s="51">
        <f>IF(Table2[[#This Row],[Ship Mode]]=Introduction!$C$44,1,0)</f>
        <v>0</v>
      </c>
      <c r="O1233" s="51">
        <f>IF(Table2[[#This Row],[Customer Segment]]=Introduction!$D$45,1,0)</f>
        <v>1</v>
      </c>
      <c r="P1233" s="51">
        <f>IF(Table2[[#This Row],[Customer Segment]]=Introduction!$D$42,1,0)</f>
        <v>0</v>
      </c>
      <c r="Q1233" s="51">
        <f>IF(Table2[[#This Row],[Customer Segment]]=Introduction!$D$44,1,0)</f>
        <v>0</v>
      </c>
      <c r="R1233" s="41">
        <v>7384.18</v>
      </c>
      <c r="S12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4" spans="1:19" customFormat="1" x14ac:dyDescent="0.2">
      <c r="A1234" s="1" t="s">
        <v>23</v>
      </c>
      <c r="B1234" s="1" t="s">
        <v>63</v>
      </c>
      <c r="C1234" s="1" t="s">
        <v>3</v>
      </c>
      <c r="D1234" s="47">
        <v>0.05</v>
      </c>
      <c r="E1234" s="47">
        <v>30.98</v>
      </c>
      <c r="F1234" s="47">
        <v>9.18</v>
      </c>
      <c r="G1234" s="47">
        <v>0.4</v>
      </c>
      <c r="H1234" s="47">
        <v>61.47</v>
      </c>
      <c r="I1234" s="52">
        <f>IF(Table2[[#This Row],[Order Priority]]=Introduction!$B$42,1,0)</f>
        <v>0</v>
      </c>
      <c r="J1234" s="52">
        <f>IF(Table2[[#This Row],[Order Priority]]=Introduction!$B$43,1,0)</f>
        <v>0</v>
      </c>
      <c r="K1234" s="52">
        <f>IF(Table2[[#This Row],[Order Priority]]=Introduction!$B$44,1,0)</f>
        <v>1</v>
      </c>
      <c r="L1234" s="52">
        <f>IF(Table2[[#This Row],[Order Priority]]=Introduction!$B$45,1,0)</f>
        <v>0</v>
      </c>
      <c r="M1234" s="52">
        <f>IF(Table2[[#This Row],[Ship Mode]]=Introduction!$C$42,1,0)</f>
        <v>0</v>
      </c>
      <c r="N1234" s="51">
        <f>IF(Table2[[#This Row],[Ship Mode]]=Introduction!$C$44,1,0)</f>
        <v>0</v>
      </c>
      <c r="O1234" s="51">
        <f>IF(Table2[[#This Row],[Customer Segment]]=Introduction!$D$45,1,0)</f>
        <v>1</v>
      </c>
      <c r="P1234" s="51">
        <f>IF(Table2[[#This Row],[Customer Segment]]=Introduction!$D$42,1,0)</f>
        <v>0</v>
      </c>
      <c r="Q1234" s="51">
        <f>IF(Table2[[#This Row],[Customer Segment]]=Introduction!$D$44,1,0)</f>
        <v>0</v>
      </c>
      <c r="R1234" s="44">
        <v>95.57</v>
      </c>
      <c r="S12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338.6594995503504</v>
      </c>
    </row>
    <row r="1235" spans="1:19" customFormat="1" x14ac:dyDescent="0.2">
      <c r="A1235" s="1" t="s">
        <v>23</v>
      </c>
      <c r="B1235" s="1" t="s">
        <v>14</v>
      </c>
      <c r="C1235" s="1" t="s">
        <v>3</v>
      </c>
      <c r="D1235" s="49">
        <v>0.05</v>
      </c>
      <c r="E1235" s="49">
        <v>22.99</v>
      </c>
      <c r="F1235" s="49">
        <v>8.99</v>
      </c>
      <c r="G1235" s="49">
        <v>0.56999999999999995</v>
      </c>
      <c r="H1235" s="49">
        <v>18.27</v>
      </c>
      <c r="I1235" s="52">
        <f>IF(Table2[[#This Row],[Order Priority]]=Introduction!$B$42,1,0)</f>
        <v>0</v>
      </c>
      <c r="J1235" s="52">
        <f>IF(Table2[[#This Row],[Order Priority]]=Introduction!$B$43,1,0)</f>
        <v>0</v>
      </c>
      <c r="K1235" s="52">
        <f>IF(Table2[[#This Row],[Order Priority]]=Introduction!$B$44,1,0)</f>
        <v>1</v>
      </c>
      <c r="L1235" s="52">
        <f>IF(Table2[[#This Row],[Order Priority]]=Introduction!$B$45,1,0)</f>
        <v>0</v>
      </c>
      <c r="M1235" s="52">
        <f>IF(Table2[[#This Row],[Ship Mode]]=Introduction!$C$42,1,0)</f>
        <v>0</v>
      </c>
      <c r="N1235" s="51">
        <f>IF(Table2[[#This Row],[Ship Mode]]=Introduction!$C$44,1,0)</f>
        <v>1</v>
      </c>
      <c r="O1235" s="51">
        <f>IF(Table2[[#This Row],[Customer Segment]]=Introduction!$D$45,1,0)</f>
        <v>1</v>
      </c>
      <c r="P1235" s="51">
        <f>IF(Table2[[#This Row],[Customer Segment]]=Introduction!$D$42,1,0)</f>
        <v>0</v>
      </c>
      <c r="Q1235" s="51">
        <f>IF(Table2[[#This Row],[Customer Segment]]=Introduction!$D$44,1,0)</f>
        <v>0</v>
      </c>
      <c r="R1235" s="41">
        <v>214.48</v>
      </c>
      <c r="S12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487.6531824512378</v>
      </c>
    </row>
    <row r="1236" spans="1:19" customFormat="1" x14ac:dyDescent="0.2">
      <c r="A1236" s="1" t="s">
        <v>23</v>
      </c>
      <c r="B1236" s="1" t="s">
        <v>2</v>
      </c>
      <c r="C1236" s="1" t="s">
        <v>3</v>
      </c>
      <c r="D1236" s="47">
        <v>0.04</v>
      </c>
      <c r="E1236" s="47">
        <v>212.6</v>
      </c>
      <c r="F1236" s="47">
        <v>110.2</v>
      </c>
      <c r="G1236" s="47">
        <v>0.73</v>
      </c>
      <c r="H1236" s="47">
        <v>-513.79042000000004</v>
      </c>
      <c r="I1236" s="52">
        <f>IF(Table2[[#This Row],[Order Priority]]=Introduction!$B$42,1,0)</f>
        <v>0</v>
      </c>
      <c r="J1236" s="52">
        <f>IF(Table2[[#This Row],[Order Priority]]=Introduction!$B$43,1,0)</f>
        <v>0</v>
      </c>
      <c r="K1236" s="52">
        <f>IF(Table2[[#This Row],[Order Priority]]=Introduction!$B$44,1,0)</f>
        <v>1</v>
      </c>
      <c r="L1236" s="52">
        <f>IF(Table2[[#This Row],[Order Priority]]=Introduction!$B$45,1,0)</f>
        <v>0</v>
      </c>
      <c r="M1236" s="52">
        <f>IF(Table2[[#This Row],[Ship Mode]]=Introduction!$C$42,1,0)</f>
        <v>1</v>
      </c>
      <c r="N1236" s="51">
        <f>IF(Table2[[#This Row],[Ship Mode]]=Introduction!$C$44,1,0)</f>
        <v>0</v>
      </c>
      <c r="O1236" s="51">
        <f>IF(Table2[[#This Row],[Customer Segment]]=Introduction!$D$45,1,0)</f>
        <v>1</v>
      </c>
      <c r="P1236" s="51">
        <f>IF(Table2[[#This Row],[Customer Segment]]=Introduction!$D$42,1,0)</f>
        <v>0</v>
      </c>
      <c r="Q1236" s="51">
        <f>IF(Table2[[#This Row],[Customer Segment]]=Introduction!$D$44,1,0)</f>
        <v>0</v>
      </c>
      <c r="R1236" s="44">
        <v>1790.1</v>
      </c>
      <c r="S12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3670.2993622052904</v>
      </c>
    </row>
    <row r="1237" spans="1:19" customFormat="1" x14ac:dyDescent="0.2">
      <c r="A1237" s="1" t="s">
        <v>92</v>
      </c>
      <c r="B1237" s="1" t="s">
        <v>14</v>
      </c>
      <c r="C1237" s="1" t="s">
        <v>70</v>
      </c>
      <c r="D1237" s="49">
        <v>0.02</v>
      </c>
      <c r="E1237" s="49">
        <v>419.19</v>
      </c>
      <c r="F1237" s="49">
        <v>19.989999999999998</v>
      </c>
      <c r="G1237" s="49">
        <v>0.57999999999999996</v>
      </c>
      <c r="H1237" s="49">
        <v>6610.2</v>
      </c>
      <c r="I1237" s="52">
        <f>IF(Table2[[#This Row],[Order Priority]]=Introduction!$B$42,1,0)</f>
        <v>0</v>
      </c>
      <c r="J1237" s="52">
        <f>IF(Table2[[#This Row],[Order Priority]]=Introduction!$B$43,1,0)</f>
        <v>0</v>
      </c>
      <c r="K1237" s="52">
        <f>IF(Table2[[#This Row],[Order Priority]]=Introduction!$B$44,1,0)</f>
        <v>0</v>
      </c>
      <c r="L1237" s="52">
        <f>IF(Table2[[#This Row],[Order Priority]]=Introduction!$B$45,1,0)</f>
        <v>1</v>
      </c>
      <c r="M1237" s="52">
        <f>IF(Table2[[#This Row],[Ship Mode]]=Introduction!$C$42,1,0)</f>
        <v>0</v>
      </c>
      <c r="N1237" s="51">
        <f>IF(Table2[[#This Row],[Ship Mode]]=Introduction!$C$44,1,0)</f>
        <v>1</v>
      </c>
      <c r="O1237" s="51">
        <f>IF(Table2[[#This Row],[Customer Segment]]=Introduction!$D$45,1,0)</f>
        <v>0</v>
      </c>
      <c r="P1237" s="51">
        <f>IF(Table2[[#This Row],[Customer Segment]]=Introduction!$D$42,1,0)</f>
        <v>0</v>
      </c>
      <c r="Q1237" s="51">
        <f>IF(Table2[[#This Row],[Customer Segment]]=Introduction!$D$44,1,0)</f>
        <v>0</v>
      </c>
      <c r="R1237" s="41">
        <v>9580</v>
      </c>
      <c r="S12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8753.5244269184768</v>
      </c>
    </row>
    <row r="1238" spans="1:19" customFormat="1" x14ac:dyDescent="0.2">
      <c r="A1238" s="1" t="s">
        <v>46</v>
      </c>
      <c r="B1238" s="1" t="s">
        <v>14</v>
      </c>
      <c r="C1238" s="1" t="s">
        <v>47</v>
      </c>
      <c r="D1238" s="47">
        <v>0.06</v>
      </c>
      <c r="E1238" s="47">
        <v>3.93</v>
      </c>
      <c r="F1238" s="47">
        <v>0.99</v>
      </c>
      <c r="G1238" s="47">
        <v>0.39</v>
      </c>
      <c r="H1238" s="47">
        <v>10.782400000000001</v>
      </c>
      <c r="I1238" s="52">
        <f>IF(Table2[[#This Row],[Order Priority]]=Introduction!$B$42,1,0)</f>
        <v>0</v>
      </c>
      <c r="J1238" s="52">
        <f>IF(Table2[[#This Row],[Order Priority]]=Introduction!$B$43,1,0)</f>
        <v>0</v>
      </c>
      <c r="K1238" s="52">
        <f>IF(Table2[[#This Row],[Order Priority]]=Introduction!$B$44,1,0)</f>
        <v>0</v>
      </c>
      <c r="L1238" s="52">
        <f>IF(Table2[[#This Row],[Order Priority]]=Introduction!$B$45,1,0)</f>
        <v>0</v>
      </c>
      <c r="M1238" s="52">
        <f>IF(Table2[[#This Row],[Ship Mode]]=Introduction!$C$42,1,0)</f>
        <v>0</v>
      </c>
      <c r="N1238" s="51">
        <f>IF(Table2[[#This Row],[Ship Mode]]=Introduction!$C$44,1,0)</f>
        <v>1</v>
      </c>
      <c r="O1238" s="51">
        <f>IF(Table2[[#This Row],[Customer Segment]]=Introduction!$D$45,1,0)</f>
        <v>0</v>
      </c>
      <c r="P1238" s="51">
        <f>IF(Table2[[#This Row],[Customer Segment]]=Introduction!$D$42,1,0)</f>
        <v>0</v>
      </c>
      <c r="Q1238" s="51">
        <f>IF(Table2[[#This Row],[Customer Segment]]=Introduction!$D$44,1,0)</f>
        <v>1</v>
      </c>
      <c r="R1238" s="44">
        <v>24.18</v>
      </c>
      <c r="S12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203.66771594854501</v>
      </c>
    </row>
    <row r="1239" spans="1:19" customFormat="1" x14ac:dyDescent="0.2">
      <c r="A1239" s="1" t="s">
        <v>13</v>
      </c>
      <c r="B1239" s="1" t="s">
        <v>14</v>
      </c>
      <c r="C1239" s="1" t="s">
        <v>3</v>
      </c>
      <c r="D1239" s="49">
        <v>0.01</v>
      </c>
      <c r="E1239" s="49">
        <v>35.44</v>
      </c>
      <c r="F1239" s="49">
        <v>19.989999999999998</v>
      </c>
      <c r="G1239" s="49">
        <v>0.38</v>
      </c>
      <c r="H1239" s="49">
        <v>-52.822800000000001</v>
      </c>
      <c r="I1239" s="52">
        <f>IF(Table2[[#This Row],[Order Priority]]=Introduction!$B$42,1,0)</f>
        <v>0</v>
      </c>
      <c r="J1239" s="52">
        <f>IF(Table2[[#This Row],[Order Priority]]=Introduction!$B$43,1,0)</f>
        <v>1</v>
      </c>
      <c r="K1239" s="52">
        <f>IF(Table2[[#This Row],[Order Priority]]=Introduction!$B$44,1,0)</f>
        <v>0</v>
      </c>
      <c r="L1239" s="52">
        <f>IF(Table2[[#This Row],[Order Priority]]=Introduction!$B$45,1,0)</f>
        <v>0</v>
      </c>
      <c r="M1239" s="52">
        <f>IF(Table2[[#This Row],[Ship Mode]]=Introduction!$C$42,1,0)</f>
        <v>0</v>
      </c>
      <c r="N1239" s="51">
        <f>IF(Table2[[#This Row],[Ship Mode]]=Introduction!$C$44,1,0)</f>
        <v>1</v>
      </c>
      <c r="O1239" s="51">
        <f>IF(Table2[[#This Row],[Customer Segment]]=Introduction!$D$45,1,0)</f>
        <v>1</v>
      </c>
      <c r="P1239" s="51">
        <f>IF(Table2[[#This Row],[Customer Segment]]=Introduction!$D$42,1,0)</f>
        <v>0</v>
      </c>
      <c r="Q1239" s="51">
        <f>IF(Table2[[#This Row],[Customer Segment]]=Introduction!$D$44,1,0)</f>
        <v>0</v>
      </c>
      <c r="R1239" s="41">
        <v>55.43</v>
      </c>
      <c r="S12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544.1449951163105</v>
      </c>
    </row>
    <row r="1240" spans="1:19" customFormat="1" x14ac:dyDescent="0.2">
      <c r="A1240" s="1" t="s">
        <v>13</v>
      </c>
      <c r="B1240" s="1" t="s">
        <v>14</v>
      </c>
      <c r="C1240" s="1" t="s">
        <v>3</v>
      </c>
      <c r="D1240" s="47">
        <v>0.03</v>
      </c>
      <c r="E1240" s="47">
        <v>47.9</v>
      </c>
      <c r="F1240" s="47">
        <v>5.86</v>
      </c>
      <c r="G1240" s="47">
        <v>0.37</v>
      </c>
      <c r="H1240" s="47">
        <v>642.99030000000005</v>
      </c>
      <c r="I1240" s="52">
        <f>IF(Table2[[#This Row],[Order Priority]]=Introduction!$B$42,1,0)</f>
        <v>0</v>
      </c>
      <c r="J1240" s="52">
        <f>IF(Table2[[#This Row],[Order Priority]]=Introduction!$B$43,1,0)</f>
        <v>1</v>
      </c>
      <c r="K1240" s="52">
        <f>IF(Table2[[#This Row],[Order Priority]]=Introduction!$B$44,1,0)</f>
        <v>0</v>
      </c>
      <c r="L1240" s="52">
        <f>IF(Table2[[#This Row],[Order Priority]]=Introduction!$B$45,1,0)</f>
        <v>0</v>
      </c>
      <c r="M1240" s="52">
        <f>IF(Table2[[#This Row],[Ship Mode]]=Introduction!$C$42,1,0)</f>
        <v>0</v>
      </c>
      <c r="N1240" s="51">
        <f>IF(Table2[[#This Row],[Ship Mode]]=Introduction!$C$44,1,0)</f>
        <v>1</v>
      </c>
      <c r="O1240" s="51">
        <f>IF(Table2[[#This Row],[Customer Segment]]=Introduction!$D$45,1,0)</f>
        <v>1</v>
      </c>
      <c r="P1240" s="51">
        <f>IF(Table2[[#This Row],[Customer Segment]]=Introduction!$D$42,1,0)</f>
        <v>0</v>
      </c>
      <c r="Q1240" s="51">
        <f>IF(Table2[[#This Row],[Customer Segment]]=Introduction!$D$44,1,0)</f>
        <v>0</v>
      </c>
      <c r="R1240" s="44">
        <v>931.87</v>
      </c>
      <c r="S12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883.64231266565037</v>
      </c>
    </row>
    <row r="1241" spans="1:19" customFormat="1" x14ac:dyDescent="0.2">
      <c r="A1241" s="1" t="s">
        <v>23</v>
      </c>
      <c r="B1241" s="1" t="s">
        <v>14</v>
      </c>
      <c r="C1241" s="1" t="s">
        <v>70</v>
      </c>
      <c r="D1241" s="49">
        <v>0.02</v>
      </c>
      <c r="E1241" s="49">
        <v>4.57</v>
      </c>
      <c r="F1241" s="49">
        <v>5.42</v>
      </c>
      <c r="G1241" s="49">
        <v>0.37</v>
      </c>
      <c r="H1241" s="49">
        <v>-352.81400000000002</v>
      </c>
      <c r="I1241" s="52">
        <f>IF(Table2[[#This Row],[Order Priority]]=Introduction!$B$42,1,0)</f>
        <v>0</v>
      </c>
      <c r="J1241" s="52">
        <f>IF(Table2[[#This Row],[Order Priority]]=Introduction!$B$43,1,0)</f>
        <v>0</v>
      </c>
      <c r="K1241" s="52">
        <f>IF(Table2[[#This Row],[Order Priority]]=Introduction!$B$44,1,0)</f>
        <v>1</v>
      </c>
      <c r="L1241" s="52">
        <f>IF(Table2[[#This Row],[Order Priority]]=Introduction!$B$45,1,0)</f>
        <v>0</v>
      </c>
      <c r="M1241" s="52">
        <f>IF(Table2[[#This Row],[Ship Mode]]=Introduction!$C$42,1,0)</f>
        <v>0</v>
      </c>
      <c r="N1241" s="51">
        <f>IF(Table2[[#This Row],[Ship Mode]]=Introduction!$C$44,1,0)</f>
        <v>1</v>
      </c>
      <c r="O1241" s="51">
        <f>IF(Table2[[#This Row],[Customer Segment]]=Introduction!$D$45,1,0)</f>
        <v>0</v>
      </c>
      <c r="P1241" s="51">
        <f>IF(Table2[[#This Row],[Customer Segment]]=Introduction!$D$42,1,0)</f>
        <v>0</v>
      </c>
      <c r="Q1241" s="51">
        <f>IF(Table2[[#This Row],[Customer Segment]]=Introduction!$D$44,1,0)</f>
        <v>0</v>
      </c>
      <c r="R1241" s="41">
        <v>54.04</v>
      </c>
      <c r="S12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-186.10694467286203</v>
      </c>
    </row>
    <row r="1242" spans="1:19" customFormat="1" x14ac:dyDescent="0.2">
      <c r="A1242" s="1" t="s">
        <v>23</v>
      </c>
      <c r="B1242" s="1" t="s">
        <v>14</v>
      </c>
      <c r="C1242" s="1" t="s">
        <v>70</v>
      </c>
      <c r="D1242" s="47">
        <v>0.02</v>
      </c>
      <c r="E1242" s="47">
        <v>4.57</v>
      </c>
      <c r="F1242" s="47">
        <v>5.42</v>
      </c>
      <c r="G1242" s="47">
        <v>0.37</v>
      </c>
      <c r="H1242" s="47">
        <v>-124.2805</v>
      </c>
      <c r="I1242" s="52">
        <f>IF(Table2[[#This Row],[Order Priority]]=Introduction!$B$42,1,0)</f>
        <v>0</v>
      </c>
      <c r="J1242" s="52">
        <f>IF(Table2[[#This Row],[Order Priority]]=Introduction!$B$43,1,0)</f>
        <v>0</v>
      </c>
      <c r="K1242" s="52">
        <f>IF(Table2[[#This Row],[Order Priority]]=Introduction!$B$44,1,0)</f>
        <v>1</v>
      </c>
      <c r="L1242" s="52">
        <f>IF(Table2[[#This Row],[Order Priority]]=Introduction!$B$45,1,0)</f>
        <v>0</v>
      </c>
      <c r="M1242" s="52">
        <f>IF(Table2[[#This Row],[Ship Mode]]=Introduction!$C$42,1,0)</f>
        <v>0</v>
      </c>
      <c r="N1242" s="51">
        <f>IF(Table2[[#This Row],[Ship Mode]]=Introduction!$C$44,1,0)</f>
        <v>1</v>
      </c>
      <c r="O1242" s="51">
        <f>IF(Table2[[#This Row],[Customer Segment]]=Introduction!$D$45,1,0)</f>
        <v>0</v>
      </c>
      <c r="P1242" s="51">
        <f>IF(Table2[[#This Row],[Customer Segment]]=Introduction!$D$42,1,0)</f>
        <v>0</v>
      </c>
      <c r="Q1242" s="51">
        <f>IF(Table2[[#This Row],[Customer Segment]]=Introduction!$D$44,1,0)</f>
        <v>0</v>
      </c>
      <c r="R1242" s="44">
        <v>221.06</v>
      </c>
      <c r="S12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47.917237753207971</v>
      </c>
    </row>
    <row r="1243" spans="1:19" customFormat="1" x14ac:dyDescent="0.2">
      <c r="A1243" s="1" t="s">
        <v>23</v>
      </c>
      <c r="B1243" s="1" t="s">
        <v>14</v>
      </c>
      <c r="C1243" s="1" t="s">
        <v>15</v>
      </c>
      <c r="D1243" s="49">
        <v>7.0000000000000007E-2</v>
      </c>
      <c r="E1243" s="49">
        <v>5.43</v>
      </c>
      <c r="F1243" s="49">
        <v>0.95</v>
      </c>
      <c r="G1243" s="49">
        <v>0.36</v>
      </c>
      <c r="H1243" s="49">
        <v>26.5029</v>
      </c>
      <c r="I1243" s="52">
        <f>IF(Table2[[#This Row],[Order Priority]]=Introduction!$B$42,1,0)</f>
        <v>0</v>
      </c>
      <c r="J1243" s="52">
        <f>IF(Table2[[#This Row],[Order Priority]]=Introduction!$B$43,1,0)</f>
        <v>0</v>
      </c>
      <c r="K1243" s="52">
        <f>IF(Table2[[#This Row],[Order Priority]]=Introduction!$B$44,1,0)</f>
        <v>1</v>
      </c>
      <c r="L1243" s="52">
        <f>IF(Table2[[#This Row],[Order Priority]]=Introduction!$B$45,1,0)</f>
        <v>0</v>
      </c>
      <c r="M1243" s="52">
        <f>IF(Table2[[#This Row],[Ship Mode]]=Introduction!$C$42,1,0)</f>
        <v>0</v>
      </c>
      <c r="N1243" s="51">
        <f>IF(Table2[[#This Row],[Ship Mode]]=Introduction!$C$44,1,0)</f>
        <v>1</v>
      </c>
      <c r="O1243" s="51">
        <f>IF(Table2[[#This Row],[Customer Segment]]=Introduction!$D$45,1,0)</f>
        <v>0</v>
      </c>
      <c r="P1243" s="51">
        <f>IF(Table2[[#This Row],[Customer Segment]]=Introduction!$D$42,1,0)</f>
        <v>1</v>
      </c>
      <c r="Q1243" s="51">
        <f>IF(Table2[[#This Row],[Customer Segment]]=Introduction!$D$44,1,0)</f>
        <v>0</v>
      </c>
      <c r="R1243" s="41">
        <v>38.409999999999997</v>
      </c>
      <c r="S12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11.18045173650011</v>
      </c>
    </row>
    <row r="1244" spans="1:19" customFormat="1" x14ac:dyDescent="0.2">
      <c r="A1244" s="1" t="s">
        <v>92</v>
      </c>
      <c r="B1244" s="1" t="s">
        <v>63</v>
      </c>
      <c r="C1244" s="1" t="s">
        <v>70</v>
      </c>
      <c r="D1244" s="47">
        <v>0.04</v>
      </c>
      <c r="E1244" s="47">
        <v>15.42</v>
      </c>
      <c r="F1244" s="47">
        <v>10.68</v>
      </c>
      <c r="G1244" s="47">
        <v>0.57999999999999996</v>
      </c>
      <c r="H1244" s="47">
        <v>-109.70399999999999</v>
      </c>
      <c r="I1244" s="52">
        <f>IF(Table2[[#This Row],[Order Priority]]=Introduction!$B$42,1,0)</f>
        <v>0</v>
      </c>
      <c r="J1244" s="52">
        <f>IF(Table2[[#This Row],[Order Priority]]=Introduction!$B$43,1,0)</f>
        <v>0</v>
      </c>
      <c r="K1244" s="52">
        <f>IF(Table2[[#This Row],[Order Priority]]=Introduction!$B$44,1,0)</f>
        <v>0</v>
      </c>
      <c r="L1244" s="52">
        <f>IF(Table2[[#This Row],[Order Priority]]=Introduction!$B$45,1,0)</f>
        <v>1</v>
      </c>
      <c r="M1244" s="52">
        <f>IF(Table2[[#This Row],[Ship Mode]]=Introduction!$C$42,1,0)</f>
        <v>0</v>
      </c>
      <c r="N1244" s="51">
        <f>IF(Table2[[#This Row],[Ship Mode]]=Introduction!$C$44,1,0)</f>
        <v>0</v>
      </c>
      <c r="O1244" s="51">
        <f>IF(Table2[[#This Row],[Customer Segment]]=Introduction!$D$45,1,0)</f>
        <v>0</v>
      </c>
      <c r="P1244" s="51">
        <f>IF(Table2[[#This Row],[Customer Segment]]=Introduction!$D$42,1,0)</f>
        <v>0</v>
      </c>
      <c r="Q1244" s="51">
        <f>IF(Table2[[#This Row],[Customer Segment]]=Introduction!$D$44,1,0)</f>
        <v>0</v>
      </c>
      <c r="R1244" s="44">
        <v>81.14</v>
      </c>
      <c r="S12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254.33260075249339</v>
      </c>
    </row>
    <row r="1245" spans="1:19" customFormat="1" x14ac:dyDescent="0.2">
      <c r="A1245" s="1" t="s">
        <v>92</v>
      </c>
      <c r="B1245" s="1" t="s">
        <v>14</v>
      </c>
      <c r="C1245" s="1" t="s">
        <v>70</v>
      </c>
      <c r="D1245" s="49">
        <v>0.08</v>
      </c>
      <c r="E1245" s="49">
        <v>22.01</v>
      </c>
      <c r="F1245" s="49">
        <v>5.53</v>
      </c>
      <c r="G1245" s="49">
        <v>0.59</v>
      </c>
      <c r="H1245" s="49">
        <v>105.7</v>
      </c>
      <c r="I1245" s="52">
        <f>IF(Table2[[#This Row],[Order Priority]]=Introduction!$B$42,1,0)</f>
        <v>0</v>
      </c>
      <c r="J1245" s="52">
        <f>IF(Table2[[#This Row],[Order Priority]]=Introduction!$B$43,1,0)</f>
        <v>0</v>
      </c>
      <c r="K1245" s="52">
        <f>IF(Table2[[#This Row],[Order Priority]]=Introduction!$B$44,1,0)</f>
        <v>0</v>
      </c>
      <c r="L1245" s="52">
        <f>IF(Table2[[#This Row],[Order Priority]]=Introduction!$B$45,1,0)</f>
        <v>1</v>
      </c>
      <c r="M1245" s="52">
        <f>IF(Table2[[#This Row],[Ship Mode]]=Introduction!$C$42,1,0)</f>
        <v>0</v>
      </c>
      <c r="N1245" s="51">
        <f>IF(Table2[[#This Row],[Ship Mode]]=Introduction!$C$44,1,0)</f>
        <v>1</v>
      </c>
      <c r="O1245" s="51">
        <f>IF(Table2[[#This Row],[Customer Segment]]=Introduction!$D$45,1,0)</f>
        <v>0</v>
      </c>
      <c r="P1245" s="51">
        <f>IF(Table2[[#This Row],[Customer Segment]]=Introduction!$D$42,1,0)</f>
        <v>0</v>
      </c>
      <c r="Q1245" s="51">
        <f>IF(Table2[[#This Row],[Customer Segment]]=Introduction!$D$44,1,0)</f>
        <v>0</v>
      </c>
      <c r="R1245" s="41">
        <v>241.97</v>
      </c>
      <c r="S12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417.31100561873814</v>
      </c>
    </row>
    <row r="1246" spans="1:19" customFormat="1" x14ac:dyDescent="0.2">
      <c r="A1246" s="1" t="s">
        <v>92</v>
      </c>
      <c r="B1246" s="1" t="s">
        <v>14</v>
      </c>
      <c r="C1246" s="1" t="s">
        <v>70</v>
      </c>
      <c r="D1246" s="47">
        <v>0.02</v>
      </c>
      <c r="E1246" s="47">
        <v>29.74</v>
      </c>
      <c r="F1246" s="47">
        <v>6.64</v>
      </c>
      <c r="G1246" s="47">
        <v>0.7</v>
      </c>
      <c r="H1246" s="47">
        <v>-21.06</v>
      </c>
      <c r="I1246" s="52">
        <f>IF(Table2[[#This Row],[Order Priority]]=Introduction!$B$42,1,0)</f>
        <v>0</v>
      </c>
      <c r="J1246" s="52">
        <f>IF(Table2[[#This Row],[Order Priority]]=Introduction!$B$43,1,0)</f>
        <v>0</v>
      </c>
      <c r="K1246" s="52">
        <f>IF(Table2[[#This Row],[Order Priority]]=Introduction!$B$44,1,0)</f>
        <v>0</v>
      </c>
      <c r="L1246" s="52">
        <f>IF(Table2[[#This Row],[Order Priority]]=Introduction!$B$45,1,0)</f>
        <v>1</v>
      </c>
      <c r="M1246" s="52">
        <f>IF(Table2[[#This Row],[Ship Mode]]=Introduction!$C$42,1,0)</f>
        <v>0</v>
      </c>
      <c r="N1246" s="51">
        <f>IF(Table2[[#This Row],[Ship Mode]]=Introduction!$C$44,1,0)</f>
        <v>1</v>
      </c>
      <c r="O1246" s="51">
        <f>IF(Table2[[#This Row],[Customer Segment]]=Introduction!$D$45,1,0)</f>
        <v>0</v>
      </c>
      <c r="P1246" s="51">
        <f>IF(Table2[[#This Row],[Customer Segment]]=Introduction!$D$42,1,0)</f>
        <v>0</v>
      </c>
      <c r="Q1246" s="51">
        <f>IF(Table2[[#This Row],[Customer Segment]]=Introduction!$D$44,1,0)</f>
        <v>0</v>
      </c>
      <c r="R1246" s="44">
        <v>120.81</v>
      </c>
      <c r="S12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473.48518499191846</v>
      </c>
    </row>
    <row r="1247" spans="1:19" customFormat="1" x14ac:dyDescent="0.2">
      <c r="A1247" s="1" t="s">
        <v>46</v>
      </c>
      <c r="B1247" s="1" t="s">
        <v>14</v>
      </c>
      <c r="C1247" s="1" t="s">
        <v>3</v>
      </c>
      <c r="D1247" s="49">
        <v>0.05</v>
      </c>
      <c r="E1247" s="49">
        <v>100.98</v>
      </c>
      <c r="F1247" s="49">
        <v>7.18</v>
      </c>
      <c r="G1247" s="49">
        <v>0.4</v>
      </c>
      <c r="H1247" s="49">
        <v>566.60730000000001</v>
      </c>
      <c r="I1247" s="52">
        <f>IF(Table2[[#This Row],[Order Priority]]=Introduction!$B$42,1,0)</f>
        <v>0</v>
      </c>
      <c r="J1247" s="52">
        <f>IF(Table2[[#This Row],[Order Priority]]=Introduction!$B$43,1,0)</f>
        <v>0</v>
      </c>
      <c r="K1247" s="52">
        <f>IF(Table2[[#This Row],[Order Priority]]=Introduction!$B$44,1,0)</f>
        <v>0</v>
      </c>
      <c r="L1247" s="52">
        <f>IF(Table2[[#This Row],[Order Priority]]=Introduction!$B$45,1,0)</f>
        <v>0</v>
      </c>
      <c r="M1247" s="52">
        <f>IF(Table2[[#This Row],[Ship Mode]]=Introduction!$C$42,1,0)</f>
        <v>0</v>
      </c>
      <c r="N1247" s="51">
        <f>IF(Table2[[#This Row],[Ship Mode]]=Introduction!$C$44,1,0)</f>
        <v>1</v>
      </c>
      <c r="O1247" s="51">
        <f>IF(Table2[[#This Row],[Customer Segment]]=Introduction!$D$45,1,0)</f>
        <v>1</v>
      </c>
      <c r="P1247" s="51">
        <f>IF(Table2[[#This Row],[Customer Segment]]=Introduction!$D$42,1,0)</f>
        <v>0</v>
      </c>
      <c r="Q1247" s="51">
        <f>IF(Table2[[#This Row],[Customer Segment]]=Introduction!$D$44,1,0)</f>
        <v>0</v>
      </c>
      <c r="R1247" s="41">
        <v>821.17</v>
      </c>
      <c r="S12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1223.4534631701247</v>
      </c>
    </row>
    <row r="1248" spans="1:19" customFormat="1" x14ac:dyDescent="0.2">
      <c r="A1248" s="1" t="s">
        <v>1</v>
      </c>
      <c r="B1248" s="1" t="s">
        <v>14</v>
      </c>
      <c r="C1248" s="1" t="s">
        <v>70</v>
      </c>
      <c r="D1248" s="47">
        <v>0.08</v>
      </c>
      <c r="E1248" s="47">
        <v>2.89</v>
      </c>
      <c r="F1248" s="47">
        <v>0.49</v>
      </c>
      <c r="G1248" s="47">
        <v>0.38</v>
      </c>
      <c r="H1248" s="47">
        <v>38.405999999999999</v>
      </c>
      <c r="I1248" s="52">
        <f>IF(Table2[[#This Row],[Order Priority]]=Introduction!$B$42,1,0)</f>
        <v>1</v>
      </c>
      <c r="J1248" s="52">
        <f>IF(Table2[[#This Row],[Order Priority]]=Introduction!$B$43,1,0)</f>
        <v>0</v>
      </c>
      <c r="K1248" s="52">
        <f>IF(Table2[[#This Row],[Order Priority]]=Introduction!$B$44,1,0)</f>
        <v>0</v>
      </c>
      <c r="L1248" s="52">
        <f>IF(Table2[[#This Row],[Order Priority]]=Introduction!$B$45,1,0)</f>
        <v>0</v>
      </c>
      <c r="M1248" s="52">
        <f>IF(Table2[[#This Row],[Ship Mode]]=Introduction!$C$42,1,0)</f>
        <v>0</v>
      </c>
      <c r="N1248" s="51">
        <f>IF(Table2[[#This Row],[Ship Mode]]=Introduction!$C$44,1,0)</f>
        <v>1</v>
      </c>
      <c r="O1248" s="51">
        <f>IF(Table2[[#This Row],[Customer Segment]]=Introduction!$D$45,1,0)</f>
        <v>0</v>
      </c>
      <c r="P1248" s="51">
        <f>IF(Table2[[#This Row],[Customer Segment]]=Introduction!$D$42,1,0)</f>
        <v>0</v>
      </c>
      <c r="Q1248" s="51">
        <f>IF(Table2[[#This Row],[Customer Segment]]=Introduction!$D$44,1,0)</f>
        <v>0</v>
      </c>
      <c r="R1248" s="44">
        <v>3.07</v>
      </c>
      <c r="S12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251.89109471402037</v>
      </c>
    </row>
    <row r="1249" spans="1:19" customFormat="1" x14ac:dyDescent="0.2">
      <c r="A1249" s="1" t="s">
        <v>23</v>
      </c>
      <c r="B1249" s="1" t="s">
        <v>14</v>
      </c>
      <c r="C1249" s="1" t="s">
        <v>47</v>
      </c>
      <c r="D1249" s="49">
        <v>0.02</v>
      </c>
      <c r="E1249" s="49">
        <v>46.89</v>
      </c>
      <c r="F1249" s="49">
        <v>5.0999999999999996</v>
      </c>
      <c r="G1249" s="49">
        <v>0.46</v>
      </c>
      <c r="H1249" s="49">
        <v>421.3485</v>
      </c>
      <c r="I1249" s="52">
        <f>IF(Table2[[#This Row],[Order Priority]]=Introduction!$B$42,1,0)</f>
        <v>0</v>
      </c>
      <c r="J1249" s="52">
        <f>IF(Table2[[#This Row],[Order Priority]]=Introduction!$B$43,1,0)</f>
        <v>0</v>
      </c>
      <c r="K1249" s="52">
        <f>IF(Table2[[#This Row],[Order Priority]]=Introduction!$B$44,1,0)</f>
        <v>1</v>
      </c>
      <c r="L1249" s="52">
        <f>IF(Table2[[#This Row],[Order Priority]]=Introduction!$B$45,1,0)</f>
        <v>0</v>
      </c>
      <c r="M1249" s="52">
        <f>IF(Table2[[#This Row],[Ship Mode]]=Introduction!$C$42,1,0)</f>
        <v>0</v>
      </c>
      <c r="N1249" s="51">
        <f>IF(Table2[[#This Row],[Ship Mode]]=Introduction!$C$44,1,0)</f>
        <v>1</v>
      </c>
      <c r="O1249" s="51">
        <f>IF(Table2[[#This Row],[Customer Segment]]=Introduction!$D$45,1,0)</f>
        <v>0</v>
      </c>
      <c r="P1249" s="51">
        <f>IF(Table2[[#This Row],[Customer Segment]]=Introduction!$D$42,1,0)</f>
        <v>0</v>
      </c>
      <c r="Q1249" s="51">
        <f>IF(Table2[[#This Row],[Customer Segment]]=Introduction!$D$44,1,0)</f>
        <v>1</v>
      </c>
      <c r="R1249" s="41">
        <v>610.65</v>
      </c>
      <c r="S12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835.65243437370054</v>
      </c>
    </row>
    <row r="1250" spans="1:19" customFormat="1" x14ac:dyDescent="0.2">
      <c r="A1250" s="1" t="s">
        <v>23</v>
      </c>
      <c r="B1250" s="1" t="s">
        <v>2</v>
      </c>
      <c r="C1250" s="1" t="s">
        <v>47</v>
      </c>
      <c r="D1250" s="47">
        <v>0.05</v>
      </c>
      <c r="E1250" s="47">
        <v>140.97999999999999</v>
      </c>
      <c r="F1250" s="47">
        <v>36.090000000000003</v>
      </c>
      <c r="G1250" s="47">
        <v>0.77</v>
      </c>
      <c r="H1250" s="47">
        <v>-373.09</v>
      </c>
      <c r="I1250" s="52">
        <f>IF(Table2[[#This Row],[Order Priority]]=Introduction!$B$42,1,0)</f>
        <v>0</v>
      </c>
      <c r="J1250" s="52">
        <f>IF(Table2[[#This Row],[Order Priority]]=Introduction!$B$43,1,0)</f>
        <v>0</v>
      </c>
      <c r="K1250" s="52">
        <f>IF(Table2[[#This Row],[Order Priority]]=Introduction!$B$44,1,0)</f>
        <v>1</v>
      </c>
      <c r="L1250" s="52">
        <f>IF(Table2[[#This Row],[Order Priority]]=Introduction!$B$45,1,0)</f>
        <v>0</v>
      </c>
      <c r="M1250" s="52">
        <f>IF(Table2[[#This Row],[Ship Mode]]=Introduction!$C$42,1,0)</f>
        <v>1</v>
      </c>
      <c r="N1250" s="51">
        <f>IF(Table2[[#This Row],[Ship Mode]]=Introduction!$C$44,1,0)</f>
        <v>0</v>
      </c>
      <c r="O1250" s="51">
        <f>IF(Table2[[#This Row],[Customer Segment]]=Introduction!$D$45,1,0)</f>
        <v>0</v>
      </c>
      <c r="P1250" s="51">
        <f>IF(Table2[[#This Row],[Customer Segment]]=Introduction!$D$42,1,0)</f>
        <v>0</v>
      </c>
      <c r="Q1250" s="51">
        <f>IF(Table2[[#This Row],[Customer Segment]]=Introduction!$D$44,1,0)</f>
        <v>1</v>
      </c>
      <c r="R1250" s="44">
        <v>699.24</v>
      </c>
      <c r="S12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1607.7449897755921</v>
      </c>
    </row>
    <row r="1251" spans="1:19" customFormat="1" x14ac:dyDescent="0.2">
      <c r="A1251" s="1" t="s">
        <v>23</v>
      </c>
      <c r="B1251" s="1" t="s">
        <v>2</v>
      </c>
      <c r="C1251" s="1" t="s">
        <v>47</v>
      </c>
      <c r="D1251" s="49">
        <v>0.1</v>
      </c>
      <c r="E1251" s="49">
        <v>212.6</v>
      </c>
      <c r="F1251" s="49">
        <v>110.2</v>
      </c>
      <c r="G1251" s="49">
        <v>0.73</v>
      </c>
      <c r="H1251" s="49">
        <v>-3465.0720000000001</v>
      </c>
      <c r="I1251" s="52">
        <f>IF(Table2[[#This Row],[Order Priority]]=Introduction!$B$42,1,0)</f>
        <v>0</v>
      </c>
      <c r="J1251" s="52">
        <f>IF(Table2[[#This Row],[Order Priority]]=Introduction!$B$43,1,0)</f>
        <v>0</v>
      </c>
      <c r="K1251" s="52">
        <f>IF(Table2[[#This Row],[Order Priority]]=Introduction!$B$44,1,0)</f>
        <v>1</v>
      </c>
      <c r="L1251" s="52">
        <f>IF(Table2[[#This Row],[Order Priority]]=Introduction!$B$45,1,0)</f>
        <v>0</v>
      </c>
      <c r="M1251" s="52">
        <f>IF(Table2[[#This Row],[Ship Mode]]=Introduction!$C$42,1,0)</f>
        <v>1</v>
      </c>
      <c r="N1251" s="51">
        <f>IF(Table2[[#This Row],[Ship Mode]]=Introduction!$C$44,1,0)</f>
        <v>0</v>
      </c>
      <c r="O1251" s="51">
        <f>IF(Table2[[#This Row],[Customer Segment]]=Introduction!$D$45,1,0)</f>
        <v>0</v>
      </c>
      <c r="P1251" s="51">
        <f>IF(Table2[[#This Row],[Customer Segment]]=Introduction!$D$42,1,0)</f>
        <v>0</v>
      </c>
      <c r="Q1251" s="51">
        <f>IF(Table2[[#This Row],[Customer Segment]]=Introduction!$D$44,1,0)</f>
        <v>1</v>
      </c>
      <c r="R1251" s="41">
        <v>2346.0300000000002</v>
      </c>
      <c r="S12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647.93648899077891</v>
      </c>
    </row>
    <row r="1252" spans="1:19" customFormat="1" x14ac:dyDescent="0.2">
      <c r="A1252" s="1" t="s">
        <v>92</v>
      </c>
      <c r="B1252" s="1" t="s">
        <v>2</v>
      </c>
      <c r="C1252" s="1" t="s">
        <v>70</v>
      </c>
      <c r="D1252" s="47">
        <v>0.06</v>
      </c>
      <c r="E1252" s="47">
        <v>180.98</v>
      </c>
      <c r="F1252" s="47">
        <v>26.2</v>
      </c>
      <c r="G1252" s="47">
        <v>0.59</v>
      </c>
      <c r="H1252" s="47">
        <v>251.4084</v>
      </c>
      <c r="I1252" s="52">
        <f>IF(Table2[[#This Row],[Order Priority]]=Introduction!$B$42,1,0)</f>
        <v>0</v>
      </c>
      <c r="J1252" s="52">
        <f>IF(Table2[[#This Row],[Order Priority]]=Introduction!$B$43,1,0)</f>
        <v>0</v>
      </c>
      <c r="K1252" s="52">
        <f>IF(Table2[[#This Row],[Order Priority]]=Introduction!$B$44,1,0)</f>
        <v>0</v>
      </c>
      <c r="L1252" s="52">
        <f>IF(Table2[[#This Row],[Order Priority]]=Introduction!$B$45,1,0)</f>
        <v>1</v>
      </c>
      <c r="M1252" s="52">
        <f>IF(Table2[[#This Row],[Ship Mode]]=Introduction!$C$42,1,0)</f>
        <v>1</v>
      </c>
      <c r="N1252" s="51">
        <f>IF(Table2[[#This Row],[Ship Mode]]=Introduction!$C$44,1,0)</f>
        <v>0</v>
      </c>
      <c r="O1252" s="51">
        <f>IF(Table2[[#This Row],[Customer Segment]]=Introduction!$D$45,1,0)</f>
        <v>0</v>
      </c>
      <c r="P1252" s="51">
        <f>IF(Table2[[#This Row],[Customer Segment]]=Introduction!$D$42,1,0)</f>
        <v>0</v>
      </c>
      <c r="Q1252" s="51">
        <f>IF(Table2[[#This Row],[Customer Segment]]=Introduction!$D$44,1,0)</f>
        <v>0</v>
      </c>
      <c r="R1252" s="44">
        <v>929.57</v>
      </c>
      <c r="S12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1845.5555085530632</v>
      </c>
    </row>
    <row r="1253" spans="1:19" customFormat="1" x14ac:dyDescent="0.2">
      <c r="A1253" s="1" t="s">
        <v>92</v>
      </c>
      <c r="B1253" s="1" t="s">
        <v>14</v>
      </c>
      <c r="C1253" s="1" t="s">
        <v>15</v>
      </c>
      <c r="D1253" s="49">
        <v>0.03</v>
      </c>
      <c r="E1253" s="49">
        <v>5.28</v>
      </c>
      <c r="F1253" s="49">
        <v>5.61</v>
      </c>
      <c r="G1253" s="49">
        <v>0.4</v>
      </c>
      <c r="H1253" s="49">
        <v>-16.670000000000002</v>
      </c>
      <c r="I1253" s="52">
        <f>IF(Table2[[#This Row],[Order Priority]]=Introduction!$B$42,1,0)</f>
        <v>0</v>
      </c>
      <c r="J1253" s="52">
        <f>IF(Table2[[#This Row],[Order Priority]]=Introduction!$B$43,1,0)</f>
        <v>0</v>
      </c>
      <c r="K1253" s="52">
        <f>IF(Table2[[#This Row],[Order Priority]]=Introduction!$B$44,1,0)</f>
        <v>0</v>
      </c>
      <c r="L1253" s="52">
        <f>IF(Table2[[#This Row],[Order Priority]]=Introduction!$B$45,1,0)</f>
        <v>1</v>
      </c>
      <c r="M1253" s="52">
        <f>IF(Table2[[#This Row],[Ship Mode]]=Introduction!$C$42,1,0)</f>
        <v>0</v>
      </c>
      <c r="N1253" s="51">
        <f>IF(Table2[[#This Row],[Ship Mode]]=Introduction!$C$44,1,0)</f>
        <v>1</v>
      </c>
      <c r="O1253" s="51">
        <f>IF(Table2[[#This Row],[Customer Segment]]=Introduction!$D$45,1,0)</f>
        <v>0</v>
      </c>
      <c r="P1253" s="51">
        <f>IF(Table2[[#This Row],[Customer Segment]]=Introduction!$D$42,1,0)</f>
        <v>1</v>
      </c>
      <c r="Q1253" s="51">
        <f>IF(Table2[[#This Row],[Customer Segment]]=Introduction!$D$44,1,0)</f>
        <v>0</v>
      </c>
      <c r="R1253" s="41">
        <v>32.5</v>
      </c>
      <c r="S12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4" spans="1:19" customFormat="1" x14ac:dyDescent="0.2">
      <c r="A1254" s="1" t="s">
        <v>92</v>
      </c>
      <c r="B1254" s="1" t="s">
        <v>14</v>
      </c>
      <c r="C1254" s="1" t="s">
        <v>15</v>
      </c>
      <c r="D1254" s="47">
        <v>0.03</v>
      </c>
      <c r="E1254" s="47">
        <v>5.28</v>
      </c>
      <c r="F1254" s="47">
        <v>5.61</v>
      </c>
      <c r="G1254" s="47">
        <v>0.4</v>
      </c>
      <c r="H1254" s="47">
        <v>-16.670000000000002</v>
      </c>
      <c r="I1254" s="52">
        <f>IF(Table2[[#This Row],[Order Priority]]=Introduction!$B$42,1,0)</f>
        <v>0</v>
      </c>
      <c r="J1254" s="52">
        <f>IF(Table2[[#This Row],[Order Priority]]=Introduction!$B$43,1,0)</f>
        <v>0</v>
      </c>
      <c r="K1254" s="52">
        <f>IF(Table2[[#This Row],[Order Priority]]=Introduction!$B$44,1,0)</f>
        <v>0</v>
      </c>
      <c r="L1254" s="52">
        <f>IF(Table2[[#This Row],[Order Priority]]=Introduction!$B$45,1,0)</f>
        <v>1</v>
      </c>
      <c r="M1254" s="52">
        <f>IF(Table2[[#This Row],[Ship Mode]]=Introduction!$C$42,1,0)</f>
        <v>0</v>
      </c>
      <c r="N1254" s="51">
        <f>IF(Table2[[#This Row],[Ship Mode]]=Introduction!$C$44,1,0)</f>
        <v>1</v>
      </c>
      <c r="O1254" s="51">
        <f>IF(Table2[[#This Row],[Customer Segment]]=Introduction!$D$45,1,0)</f>
        <v>0</v>
      </c>
      <c r="P1254" s="51">
        <f>IF(Table2[[#This Row],[Customer Segment]]=Introduction!$D$42,1,0)</f>
        <v>1</v>
      </c>
      <c r="Q1254" s="51">
        <f>IF(Table2[[#This Row],[Customer Segment]]=Introduction!$D$44,1,0)</f>
        <v>0</v>
      </c>
      <c r="R1254" s="44">
        <v>6.5</v>
      </c>
      <c r="S12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87.975368394644732</v>
      </c>
    </row>
    <row r="1255" spans="1:19" customFormat="1" x14ac:dyDescent="0.2">
      <c r="A1255" s="1" t="s">
        <v>92</v>
      </c>
      <c r="B1255" s="1" t="s">
        <v>14</v>
      </c>
      <c r="C1255" s="1" t="s">
        <v>15</v>
      </c>
      <c r="D1255" s="49">
        <v>0.08</v>
      </c>
      <c r="E1255" s="49">
        <v>2.88</v>
      </c>
      <c r="F1255" s="49">
        <v>0.5</v>
      </c>
      <c r="G1255" s="49">
        <v>0.39</v>
      </c>
      <c r="H1255" s="49">
        <v>6.0305999999999997</v>
      </c>
      <c r="I1255" s="52">
        <f>IF(Table2[[#This Row],[Order Priority]]=Introduction!$B$42,1,0)</f>
        <v>0</v>
      </c>
      <c r="J1255" s="52">
        <f>IF(Table2[[#This Row],[Order Priority]]=Introduction!$B$43,1,0)</f>
        <v>0</v>
      </c>
      <c r="K1255" s="52">
        <f>IF(Table2[[#This Row],[Order Priority]]=Introduction!$B$44,1,0)</f>
        <v>0</v>
      </c>
      <c r="L1255" s="52">
        <f>IF(Table2[[#This Row],[Order Priority]]=Introduction!$B$45,1,0)</f>
        <v>1</v>
      </c>
      <c r="M1255" s="52">
        <f>IF(Table2[[#This Row],[Ship Mode]]=Introduction!$C$42,1,0)</f>
        <v>0</v>
      </c>
      <c r="N1255" s="51">
        <f>IF(Table2[[#This Row],[Ship Mode]]=Introduction!$C$44,1,0)</f>
        <v>1</v>
      </c>
      <c r="O1255" s="51">
        <f>IF(Table2[[#This Row],[Customer Segment]]=Introduction!$D$45,1,0)</f>
        <v>0</v>
      </c>
      <c r="P1255" s="51">
        <f>IF(Table2[[#This Row],[Customer Segment]]=Introduction!$D$42,1,0)</f>
        <v>1</v>
      </c>
      <c r="Q1255" s="51">
        <f>IF(Table2[[#This Row],[Customer Segment]]=Introduction!$D$44,1,0)</f>
        <v>0</v>
      </c>
      <c r="R1255" s="41">
        <v>8.74</v>
      </c>
      <c r="S12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-78.889092118160306</v>
      </c>
    </row>
    <row r="1256" spans="1:19" customFormat="1" x14ac:dyDescent="0.2">
      <c r="A1256" s="1" t="s">
        <v>46</v>
      </c>
      <c r="B1256" s="1" t="s">
        <v>14</v>
      </c>
      <c r="C1256" s="1" t="s">
        <v>70</v>
      </c>
      <c r="D1256" s="47">
        <v>0.06</v>
      </c>
      <c r="E1256" s="47">
        <v>3.36</v>
      </c>
      <c r="F1256" s="47">
        <v>6.27</v>
      </c>
      <c r="G1256" s="47">
        <v>0.4</v>
      </c>
      <c r="H1256" s="47">
        <v>-24.057539999999999</v>
      </c>
      <c r="I1256" s="52">
        <f>IF(Table2[[#This Row],[Order Priority]]=Introduction!$B$42,1,0)</f>
        <v>0</v>
      </c>
      <c r="J1256" s="52">
        <f>IF(Table2[[#This Row],[Order Priority]]=Introduction!$B$43,1,0)</f>
        <v>0</v>
      </c>
      <c r="K1256" s="52">
        <f>IF(Table2[[#This Row],[Order Priority]]=Introduction!$B$44,1,0)</f>
        <v>0</v>
      </c>
      <c r="L1256" s="52">
        <f>IF(Table2[[#This Row],[Order Priority]]=Introduction!$B$45,1,0)</f>
        <v>0</v>
      </c>
      <c r="M1256" s="52">
        <f>IF(Table2[[#This Row],[Ship Mode]]=Introduction!$C$42,1,0)</f>
        <v>0</v>
      </c>
      <c r="N1256" s="51">
        <f>IF(Table2[[#This Row],[Ship Mode]]=Introduction!$C$44,1,0)</f>
        <v>1</v>
      </c>
      <c r="O1256" s="51">
        <f>IF(Table2[[#This Row],[Customer Segment]]=Introduction!$D$45,1,0)</f>
        <v>0</v>
      </c>
      <c r="P1256" s="51">
        <f>IF(Table2[[#This Row],[Customer Segment]]=Introduction!$D$42,1,0)</f>
        <v>0</v>
      </c>
      <c r="Q1256" s="51">
        <f>IF(Table2[[#This Row],[Customer Segment]]=Introduction!$D$44,1,0)</f>
        <v>0</v>
      </c>
      <c r="R1256" s="44">
        <v>8.82</v>
      </c>
      <c r="S12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290.01327475253055</v>
      </c>
    </row>
    <row r="1257" spans="1:19" customFormat="1" x14ac:dyDescent="0.2">
      <c r="A1257" s="1" t="s">
        <v>46</v>
      </c>
      <c r="B1257" s="1" t="s">
        <v>14</v>
      </c>
      <c r="C1257" s="1" t="s">
        <v>70</v>
      </c>
      <c r="D1257" s="49">
        <v>7.0000000000000007E-2</v>
      </c>
      <c r="E1257" s="49">
        <v>699.99</v>
      </c>
      <c r="F1257" s="49">
        <v>24.49</v>
      </c>
      <c r="G1257" s="49">
        <v>0.41</v>
      </c>
      <c r="H1257" s="49">
        <v>2583.5614799999998</v>
      </c>
      <c r="I1257" s="52">
        <f>IF(Table2[[#This Row],[Order Priority]]=Introduction!$B$42,1,0)</f>
        <v>0</v>
      </c>
      <c r="J1257" s="52">
        <f>IF(Table2[[#This Row],[Order Priority]]=Introduction!$B$43,1,0)</f>
        <v>0</v>
      </c>
      <c r="K1257" s="52">
        <f>IF(Table2[[#This Row],[Order Priority]]=Introduction!$B$44,1,0)</f>
        <v>0</v>
      </c>
      <c r="L1257" s="52">
        <f>IF(Table2[[#This Row],[Order Priority]]=Introduction!$B$45,1,0)</f>
        <v>0</v>
      </c>
      <c r="M1257" s="52">
        <f>IF(Table2[[#This Row],[Ship Mode]]=Introduction!$C$42,1,0)</f>
        <v>0</v>
      </c>
      <c r="N1257" s="51">
        <f>IF(Table2[[#This Row],[Ship Mode]]=Introduction!$C$44,1,0)</f>
        <v>1</v>
      </c>
      <c r="O1257" s="51">
        <f>IF(Table2[[#This Row],[Customer Segment]]=Introduction!$D$45,1,0)</f>
        <v>0</v>
      </c>
      <c r="P1257" s="51">
        <f>IF(Table2[[#This Row],[Customer Segment]]=Introduction!$D$42,1,0)</f>
        <v>0</v>
      </c>
      <c r="Q1257" s="51">
        <f>IF(Table2[[#This Row],[Customer Segment]]=Introduction!$D$44,1,0)</f>
        <v>0</v>
      </c>
      <c r="R1257" s="41">
        <v>5976.09</v>
      </c>
      <c r="S12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5648.2386598125413</v>
      </c>
    </row>
    <row r="1258" spans="1:19" customFormat="1" x14ac:dyDescent="0.2">
      <c r="A1258" s="1" t="s">
        <v>1</v>
      </c>
      <c r="B1258" s="1" t="s">
        <v>14</v>
      </c>
      <c r="C1258" s="1" t="s">
        <v>47</v>
      </c>
      <c r="D1258" s="47">
        <v>0.04</v>
      </c>
      <c r="E1258" s="47">
        <v>2.52</v>
      </c>
      <c r="F1258" s="47">
        <v>1.92</v>
      </c>
      <c r="G1258" s="47">
        <v>0.82</v>
      </c>
      <c r="H1258" s="47">
        <v>-8.2080000000000002</v>
      </c>
      <c r="I1258" s="52">
        <f>IF(Table2[[#This Row],[Order Priority]]=Introduction!$B$42,1,0)</f>
        <v>1</v>
      </c>
      <c r="J1258" s="52">
        <f>IF(Table2[[#This Row],[Order Priority]]=Introduction!$B$43,1,0)</f>
        <v>0</v>
      </c>
      <c r="K1258" s="52">
        <f>IF(Table2[[#This Row],[Order Priority]]=Introduction!$B$44,1,0)</f>
        <v>0</v>
      </c>
      <c r="L1258" s="52">
        <f>IF(Table2[[#This Row],[Order Priority]]=Introduction!$B$45,1,0)</f>
        <v>0</v>
      </c>
      <c r="M1258" s="52">
        <f>IF(Table2[[#This Row],[Ship Mode]]=Introduction!$C$42,1,0)</f>
        <v>0</v>
      </c>
      <c r="N1258" s="51">
        <f>IF(Table2[[#This Row],[Ship Mode]]=Introduction!$C$44,1,0)</f>
        <v>1</v>
      </c>
      <c r="O1258" s="51">
        <f>IF(Table2[[#This Row],[Customer Segment]]=Introduction!$D$45,1,0)</f>
        <v>0</v>
      </c>
      <c r="P1258" s="51">
        <f>IF(Table2[[#This Row],[Customer Segment]]=Introduction!$D$42,1,0)</f>
        <v>0</v>
      </c>
      <c r="Q1258" s="51">
        <f>IF(Table2[[#This Row],[Customer Segment]]=Introduction!$D$44,1,0)</f>
        <v>1</v>
      </c>
      <c r="R1258" s="44">
        <v>3.13</v>
      </c>
      <c r="S12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665.11572178079928</v>
      </c>
    </row>
    <row r="1259" spans="1:19" customFormat="1" x14ac:dyDescent="0.2">
      <c r="A1259" s="1" t="s">
        <v>1</v>
      </c>
      <c r="B1259" s="1" t="s">
        <v>14</v>
      </c>
      <c r="C1259" s="1" t="s">
        <v>15</v>
      </c>
      <c r="D1259" s="49">
        <v>7.0000000000000007E-2</v>
      </c>
      <c r="E1259" s="49">
        <v>5.58</v>
      </c>
      <c r="F1259" s="49">
        <v>1.99</v>
      </c>
      <c r="G1259" s="49">
        <v>0.46</v>
      </c>
      <c r="H1259" s="49">
        <v>23.045999999999999</v>
      </c>
      <c r="I1259" s="52">
        <f>IF(Table2[[#This Row],[Order Priority]]=Introduction!$B$42,1,0)</f>
        <v>1</v>
      </c>
      <c r="J1259" s="52">
        <f>IF(Table2[[#This Row],[Order Priority]]=Introduction!$B$43,1,0)</f>
        <v>0</v>
      </c>
      <c r="K1259" s="52">
        <f>IF(Table2[[#This Row],[Order Priority]]=Introduction!$B$44,1,0)</f>
        <v>0</v>
      </c>
      <c r="L1259" s="52">
        <f>IF(Table2[[#This Row],[Order Priority]]=Introduction!$B$45,1,0)</f>
        <v>0</v>
      </c>
      <c r="M1259" s="52">
        <f>IF(Table2[[#This Row],[Ship Mode]]=Introduction!$C$42,1,0)</f>
        <v>0</v>
      </c>
      <c r="N1259" s="51">
        <f>IF(Table2[[#This Row],[Ship Mode]]=Introduction!$C$44,1,0)</f>
        <v>1</v>
      </c>
      <c r="O1259" s="51">
        <f>IF(Table2[[#This Row],[Customer Segment]]=Introduction!$D$45,1,0)</f>
        <v>0</v>
      </c>
      <c r="P1259" s="51">
        <f>IF(Table2[[#This Row],[Customer Segment]]=Introduction!$D$42,1,0)</f>
        <v>1</v>
      </c>
      <c r="Q1259" s="51">
        <f>IF(Table2[[#This Row],[Customer Segment]]=Introduction!$D$44,1,0)</f>
        <v>0</v>
      </c>
      <c r="R1259" s="41">
        <v>121.46</v>
      </c>
      <c r="S12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330.2166772095527</v>
      </c>
    </row>
    <row r="1260" spans="1:19" customFormat="1" x14ac:dyDescent="0.2">
      <c r="A1260" s="1" t="s">
        <v>13</v>
      </c>
      <c r="B1260" s="1" t="s">
        <v>14</v>
      </c>
      <c r="C1260" s="1" t="s">
        <v>47</v>
      </c>
      <c r="D1260" s="47">
        <v>0.04</v>
      </c>
      <c r="E1260" s="47">
        <v>9.06</v>
      </c>
      <c r="F1260" s="47">
        <v>9.86</v>
      </c>
      <c r="G1260" s="47">
        <v>0.4</v>
      </c>
      <c r="H1260" s="47">
        <v>-53.25</v>
      </c>
      <c r="I1260" s="52">
        <f>IF(Table2[[#This Row],[Order Priority]]=Introduction!$B$42,1,0)</f>
        <v>0</v>
      </c>
      <c r="J1260" s="52">
        <f>IF(Table2[[#This Row],[Order Priority]]=Introduction!$B$43,1,0)</f>
        <v>1</v>
      </c>
      <c r="K1260" s="52">
        <f>IF(Table2[[#This Row],[Order Priority]]=Introduction!$B$44,1,0)</f>
        <v>0</v>
      </c>
      <c r="L1260" s="52">
        <f>IF(Table2[[#This Row],[Order Priority]]=Introduction!$B$45,1,0)</f>
        <v>0</v>
      </c>
      <c r="M1260" s="52">
        <f>IF(Table2[[#This Row],[Ship Mode]]=Introduction!$C$42,1,0)</f>
        <v>0</v>
      </c>
      <c r="N1260" s="51">
        <f>IF(Table2[[#This Row],[Ship Mode]]=Introduction!$C$44,1,0)</f>
        <v>1</v>
      </c>
      <c r="O1260" s="51">
        <f>IF(Table2[[#This Row],[Customer Segment]]=Introduction!$D$45,1,0)</f>
        <v>0</v>
      </c>
      <c r="P1260" s="51">
        <f>IF(Table2[[#This Row],[Customer Segment]]=Introduction!$D$42,1,0)</f>
        <v>0</v>
      </c>
      <c r="Q1260" s="51">
        <f>IF(Table2[[#This Row],[Customer Segment]]=Introduction!$D$44,1,0)</f>
        <v>1</v>
      </c>
      <c r="R1260" s="44">
        <v>30.87</v>
      </c>
      <c r="S12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217.34201657647702</v>
      </c>
    </row>
    <row r="1261" spans="1:19" customFormat="1" x14ac:dyDescent="0.2">
      <c r="A1261" s="1" t="s">
        <v>13</v>
      </c>
      <c r="B1261" s="1" t="s">
        <v>14</v>
      </c>
      <c r="C1261" s="1" t="s">
        <v>47</v>
      </c>
      <c r="D1261" s="49">
        <v>0.04</v>
      </c>
      <c r="E1261" s="49">
        <v>14.27</v>
      </c>
      <c r="F1261" s="49">
        <v>7.27</v>
      </c>
      <c r="G1261" s="49">
        <v>0.38</v>
      </c>
      <c r="H1261" s="49">
        <v>2.125</v>
      </c>
      <c r="I1261" s="52">
        <f>IF(Table2[[#This Row],[Order Priority]]=Introduction!$B$42,1,0)</f>
        <v>0</v>
      </c>
      <c r="J1261" s="52">
        <f>IF(Table2[[#This Row],[Order Priority]]=Introduction!$B$43,1,0)</f>
        <v>1</v>
      </c>
      <c r="K1261" s="52">
        <f>IF(Table2[[#This Row],[Order Priority]]=Introduction!$B$44,1,0)</f>
        <v>0</v>
      </c>
      <c r="L1261" s="52">
        <f>IF(Table2[[#This Row],[Order Priority]]=Introduction!$B$45,1,0)</f>
        <v>0</v>
      </c>
      <c r="M1261" s="52">
        <f>IF(Table2[[#This Row],[Ship Mode]]=Introduction!$C$42,1,0)</f>
        <v>0</v>
      </c>
      <c r="N1261" s="51">
        <f>IF(Table2[[#This Row],[Ship Mode]]=Introduction!$C$44,1,0)</f>
        <v>1</v>
      </c>
      <c r="O1261" s="51">
        <f>IF(Table2[[#This Row],[Customer Segment]]=Introduction!$D$45,1,0)</f>
        <v>0</v>
      </c>
      <c r="P1261" s="51">
        <f>IF(Table2[[#This Row],[Customer Segment]]=Introduction!$D$42,1,0)</f>
        <v>0</v>
      </c>
      <c r="Q1261" s="51">
        <f>IF(Table2[[#This Row],[Customer Segment]]=Introduction!$D$44,1,0)</f>
        <v>1</v>
      </c>
      <c r="R1261" s="41">
        <v>45.24</v>
      </c>
      <c r="S12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202.16170478148115</v>
      </c>
    </row>
    <row r="1262" spans="1:19" customFormat="1" x14ac:dyDescent="0.2">
      <c r="A1262" s="1" t="s">
        <v>23</v>
      </c>
      <c r="B1262" s="1" t="s">
        <v>14</v>
      </c>
      <c r="C1262" s="1" t="s">
        <v>3</v>
      </c>
      <c r="D1262" s="47">
        <v>0.03</v>
      </c>
      <c r="E1262" s="47">
        <v>35.409999999999997</v>
      </c>
      <c r="F1262" s="47">
        <v>1.99</v>
      </c>
      <c r="G1262" s="47">
        <v>0.43</v>
      </c>
      <c r="H1262" s="47">
        <v>1912.422</v>
      </c>
      <c r="I1262" s="52">
        <f>IF(Table2[[#This Row],[Order Priority]]=Introduction!$B$42,1,0)</f>
        <v>0</v>
      </c>
      <c r="J1262" s="52">
        <f>IF(Table2[[#This Row],[Order Priority]]=Introduction!$B$43,1,0)</f>
        <v>0</v>
      </c>
      <c r="K1262" s="52">
        <f>IF(Table2[[#This Row],[Order Priority]]=Introduction!$B$44,1,0)</f>
        <v>1</v>
      </c>
      <c r="L1262" s="52">
        <f>IF(Table2[[#This Row],[Order Priority]]=Introduction!$B$45,1,0)</f>
        <v>0</v>
      </c>
      <c r="M1262" s="52">
        <f>IF(Table2[[#This Row],[Ship Mode]]=Introduction!$C$42,1,0)</f>
        <v>0</v>
      </c>
      <c r="N1262" s="51">
        <f>IF(Table2[[#This Row],[Ship Mode]]=Introduction!$C$44,1,0)</f>
        <v>1</v>
      </c>
      <c r="O1262" s="51">
        <f>IF(Table2[[#This Row],[Customer Segment]]=Introduction!$D$45,1,0)</f>
        <v>1</v>
      </c>
      <c r="P1262" s="51">
        <f>IF(Table2[[#This Row],[Customer Segment]]=Introduction!$D$42,1,0)</f>
        <v>0</v>
      </c>
      <c r="Q1262" s="51">
        <f>IF(Table2[[#This Row],[Customer Segment]]=Introduction!$D$44,1,0)</f>
        <v>0</v>
      </c>
      <c r="R1262" s="44">
        <v>367.52</v>
      </c>
      <c r="S12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2169.6032150961851</v>
      </c>
    </row>
    <row r="1263" spans="1:19" customFormat="1" x14ac:dyDescent="0.2">
      <c r="A1263" s="1" t="s">
        <v>23</v>
      </c>
      <c r="B1263" s="1" t="s">
        <v>14</v>
      </c>
      <c r="C1263" s="1" t="s">
        <v>3</v>
      </c>
      <c r="D1263" s="49">
        <v>0</v>
      </c>
      <c r="E1263" s="49">
        <v>142.86000000000001</v>
      </c>
      <c r="F1263" s="49">
        <v>19.989999999999998</v>
      </c>
      <c r="G1263" s="49">
        <v>0.56000000000000005</v>
      </c>
      <c r="H1263" s="49">
        <v>-739.32600000000002</v>
      </c>
      <c r="I1263" s="52">
        <f>IF(Table2[[#This Row],[Order Priority]]=Introduction!$B$42,1,0)</f>
        <v>0</v>
      </c>
      <c r="J1263" s="52">
        <f>IF(Table2[[#This Row],[Order Priority]]=Introduction!$B$43,1,0)</f>
        <v>0</v>
      </c>
      <c r="K1263" s="52">
        <f>IF(Table2[[#This Row],[Order Priority]]=Introduction!$B$44,1,0)</f>
        <v>1</v>
      </c>
      <c r="L1263" s="52">
        <f>IF(Table2[[#This Row],[Order Priority]]=Introduction!$B$45,1,0)</f>
        <v>0</v>
      </c>
      <c r="M1263" s="52">
        <f>IF(Table2[[#This Row],[Ship Mode]]=Introduction!$C$42,1,0)</f>
        <v>0</v>
      </c>
      <c r="N1263" s="51">
        <f>IF(Table2[[#This Row],[Ship Mode]]=Introduction!$C$44,1,0)</f>
        <v>1</v>
      </c>
      <c r="O1263" s="51">
        <f>IF(Table2[[#This Row],[Customer Segment]]=Introduction!$D$45,1,0)</f>
        <v>1</v>
      </c>
      <c r="P1263" s="51">
        <f>IF(Table2[[#This Row],[Customer Segment]]=Introduction!$D$42,1,0)</f>
        <v>0</v>
      </c>
      <c r="Q1263" s="51">
        <f>IF(Table2[[#This Row],[Customer Segment]]=Introduction!$D$44,1,0)</f>
        <v>0</v>
      </c>
      <c r="R1263" s="41">
        <v>1576.35</v>
      </c>
      <c r="S12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416.19205294903787</v>
      </c>
    </row>
    <row r="1264" spans="1:19" customFormat="1" x14ac:dyDescent="0.2">
      <c r="A1264" s="1" t="s">
        <v>46</v>
      </c>
      <c r="B1264" s="1" t="s">
        <v>63</v>
      </c>
      <c r="C1264" s="1" t="s">
        <v>15</v>
      </c>
      <c r="D1264" s="47">
        <v>0</v>
      </c>
      <c r="E1264" s="47">
        <v>2.88</v>
      </c>
      <c r="F1264" s="47">
        <v>0.7</v>
      </c>
      <c r="G1264" s="47">
        <v>0.56000000000000005</v>
      </c>
      <c r="H1264" s="47">
        <v>-0.11</v>
      </c>
      <c r="I1264" s="52">
        <f>IF(Table2[[#This Row],[Order Priority]]=Introduction!$B$42,1,0)</f>
        <v>0</v>
      </c>
      <c r="J1264" s="52">
        <f>IF(Table2[[#This Row],[Order Priority]]=Introduction!$B$43,1,0)</f>
        <v>0</v>
      </c>
      <c r="K1264" s="52">
        <f>IF(Table2[[#This Row],[Order Priority]]=Introduction!$B$44,1,0)</f>
        <v>0</v>
      </c>
      <c r="L1264" s="52">
        <f>IF(Table2[[#This Row],[Order Priority]]=Introduction!$B$45,1,0)</f>
        <v>0</v>
      </c>
      <c r="M1264" s="52">
        <f>IF(Table2[[#This Row],[Ship Mode]]=Introduction!$C$42,1,0)</f>
        <v>0</v>
      </c>
      <c r="N1264" s="51">
        <f>IF(Table2[[#This Row],[Ship Mode]]=Introduction!$C$44,1,0)</f>
        <v>0</v>
      </c>
      <c r="O1264" s="51">
        <f>IF(Table2[[#This Row],[Customer Segment]]=Introduction!$D$45,1,0)</f>
        <v>0</v>
      </c>
      <c r="P1264" s="51">
        <f>IF(Table2[[#This Row],[Customer Segment]]=Introduction!$D$42,1,0)</f>
        <v>1</v>
      </c>
      <c r="Q1264" s="51">
        <f>IF(Table2[[#This Row],[Customer Segment]]=Introduction!$D$44,1,0)</f>
        <v>0</v>
      </c>
      <c r="R1264" s="44">
        <v>7.96</v>
      </c>
      <c r="S12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220.56922164784626</v>
      </c>
    </row>
    <row r="1265" spans="1:19" customFormat="1" x14ac:dyDescent="0.2">
      <c r="A1265" s="1" t="s">
        <v>1</v>
      </c>
      <c r="B1265" s="1" t="s">
        <v>14</v>
      </c>
      <c r="C1265" s="1" t="s">
        <v>15</v>
      </c>
      <c r="D1265" s="49">
        <v>0</v>
      </c>
      <c r="E1265" s="49">
        <v>4.37</v>
      </c>
      <c r="F1265" s="49">
        <v>5.15</v>
      </c>
      <c r="G1265" s="49">
        <v>0.59</v>
      </c>
      <c r="H1265" s="49">
        <v>-150.2604</v>
      </c>
      <c r="I1265" s="52">
        <f>IF(Table2[[#This Row],[Order Priority]]=Introduction!$B$42,1,0)</f>
        <v>1</v>
      </c>
      <c r="J1265" s="52">
        <f>IF(Table2[[#This Row],[Order Priority]]=Introduction!$B$43,1,0)</f>
        <v>0</v>
      </c>
      <c r="K1265" s="52">
        <f>IF(Table2[[#This Row],[Order Priority]]=Introduction!$B$44,1,0)</f>
        <v>0</v>
      </c>
      <c r="L1265" s="52">
        <f>IF(Table2[[#This Row],[Order Priority]]=Introduction!$B$45,1,0)</f>
        <v>0</v>
      </c>
      <c r="M1265" s="52">
        <f>IF(Table2[[#This Row],[Ship Mode]]=Introduction!$C$42,1,0)</f>
        <v>0</v>
      </c>
      <c r="N1265" s="51">
        <f>IF(Table2[[#This Row],[Ship Mode]]=Introduction!$C$44,1,0)</f>
        <v>1</v>
      </c>
      <c r="O1265" s="51">
        <f>IF(Table2[[#This Row],[Customer Segment]]=Introduction!$D$45,1,0)</f>
        <v>0</v>
      </c>
      <c r="P1265" s="51">
        <f>IF(Table2[[#This Row],[Customer Segment]]=Introduction!$D$42,1,0)</f>
        <v>1</v>
      </c>
      <c r="Q1265" s="51">
        <f>IF(Table2[[#This Row],[Customer Segment]]=Introduction!$D$44,1,0)</f>
        <v>0</v>
      </c>
      <c r="R1265" s="41">
        <v>87.85</v>
      </c>
      <c r="S12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390.60827962002924</v>
      </c>
    </row>
    <row r="1266" spans="1:19" customFormat="1" x14ac:dyDescent="0.2">
      <c r="A1266" s="1" t="s">
        <v>1</v>
      </c>
      <c r="B1266" s="1" t="s">
        <v>2</v>
      </c>
      <c r="C1266" s="1" t="s">
        <v>15</v>
      </c>
      <c r="D1266" s="47">
        <v>0.01</v>
      </c>
      <c r="E1266" s="47">
        <v>500.98</v>
      </c>
      <c r="F1266" s="47">
        <v>56</v>
      </c>
      <c r="G1266" s="47">
        <v>0.6</v>
      </c>
      <c r="H1266" s="47">
        <v>4899.1288000000004</v>
      </c>
      <c r="I1266" s="52">
        <f>IF(Table2[[#This Row],[Order Priority]]=Introduction!$B$42,1,0)</f>
        <v>1</v>
      </c>
      <c r="J1266" s="52">
        <f>IF(Table2[[#This Row],[Order Priority]]=Introduction!$B$43,1,0)</f>
        <v>0</v>
      </c>
      <c r="K1266" s="52">
        <f>IF(Table2[[#This Row],[Order Priority]]=Introduction!$B$44,1,0)</f>
        <v>0</v>
      </c>
      <c r="L1266" s="52">
        <f>IF(Table2[[#This Row],[Order Priority]]=Introduction!$B$45,1,0)</f>
        <v>0</v>
      </c>
      <c r="M1266" s="52">
        <f>IF(Table2[[#This Row],[Ship Mode]]=Introduction!$C$42,1,0)</f>
        <v>1</v>
      </c>
      <c r="N1266" s="51">
        <f>IF(Table2[[#This Row],[Ship Mode]]=Introduction!$C$44,1,0)</f>
        <v>0</v>
      </c>
      <c r="O1266" s="51">
        <f>IF(Table2[[#This Row],[Customer Segment]]=Introduction!$D$45,1,0)</f>
        <v>0</v>
      </c>
      <c r="P1266" s="51">
        <f>IF(Table2[[#This Row],[Customer Segment]]=Introduction!$D$42,1,0)</f>
        <v>1</v>
      </c>
      <c r="Q1266" s="51">
        <f>IF(Table2[[#This Row],[Customer Segment]]=Introduction!$D$44,1,0)</f>
        <v>0</v>
      </c>
      <c r="R1266" s="44">
        <v>7429.63</v>
      </c>
      <c r="S12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8720.8755712662805</v>
      </c>
    </row>
    <row r="1267" spans="1:19" customFormat="1" x14ac:dyDescent="0.2">
      <c r="A1267" s="1" t="s">
        <v>1</v>
      </c>
      <c r="B1267" s="1" t="s">
        <v>14</v>
      </c>
      <c r="C1267" s="1" t="s">
        <v>15</v>
      </c>
      <c r="D1267" s="49">
        <v>0.02</v>
      </c>
      <c r="E1267" s="49">
        <v>12.58</v>
      </c>
      <c r="F1267" s="49">
        <v>5.16</v>
      </c>
      <c r="G1267" s="49">
        <v>0.43</v>
      </c>
      <c r="H1267" s="49">
        <v>44.712000000000003</v>
      </c>
      <c r="I1267" s="52">
        <f>IF(Table2[[#This Row],[Order Priority]]=Introduction!$B$42,1,0)</f>
        <v>1</v>
      </c>
      <c r="J1267" s="52">
        <f>IF(Table2[[#This Row],[Order Priority]]=Introduction!$B$43,1,0)</f>
        <v>0</v>
      </c>
      <c r="K1267" s="52">
        <f>IF(Table2[[#This Row],[Order Priority]]=Introduction!$B$44,1,0)</f>
        <v>0</v>
      </c>
      <c r="L1267" s="52">
        <f>IF(Table2[[#This Row],[Order Priority]]=Introduction!$B$45,1,0)</f>
        <v>0</v>
      </c>
      <c r="M1267" s="52">
        <f>IF(Table2[[#This Row],[Ship Mode]]=Introduction!$C$42,1,0)</f>
        <v>0</v>
      </c>
      <c r="N1267" s="51">
        <f>IF(Table2[[#This Row],[Ship Mode]]=Introduction!$C$44,1,0)</f>
        <v>1</v>
      </c>
      <c r="O1267" s="51">
        <f>IF(Table2[[#This Row],[Customer Segment]]=Introduction!$D$45,1,0)</f>
        <v>0</v>
      </c>
      <c r="P1267" s="51">
        <f>IF(Table2[[#This Row],[Customer Segment]]=Introduction!$D$42,1,0)</f>
        <v>1</v>
      </c>
      <c r="Q1267" s="51">
        <f>IF(Table2[[#This Row],[Customer Segment]]=Introduction!$D$44,1,0)</f>
        <v>0</v>
      </c>
      <c r="R1267" s="41">
        <v>224.29</v>
      </c>
      <c r="S12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470.05860106833148</v>
      </c>
    </row>
    <row r="1268" spans="1:19" customFormat="1" x14ac:dyDescent="0.2">
      <c r="A1268" s="1" t="s">
        <v>1</v>
      </c>
      <c r="B1268" s="1" t="s">
        <v>14</v>
      </c>
      <c r="C1268" s="1" t="s">
        <v>15</v>
      </c>
      <c r="D1268" s="47">
        <v>0.1</v>
      </c>
      <c r="E1268" s="47">
        <v>7.7</v>
      </c>
      <c r="F1268" s="47">
        <v>3.68</v>
      </c>
      <c r="G1268" s="47">
        <v>0.52</v>
      </c>
      <c r="H1268" s="47">
        <v>-22.626000000000001</v>
      </c>
      <c r="I1268" s="52">
        <f>IF(Table2[[#This Row],[Order Priority]]=Introduction!$B$42,1,0)</f>
        <v>1</v>
      </c>
      <c r="J1268" s="52">
        <f>IF(Table2[[#This Row],[Order Priority]]=Introduction!$B$43,1,0)</f>
        <v>0</v>
      </c>
      <c r="K1268" s="52">
        <f>IF(Table2[[#This Row],[Order Priority]]=Introduction!$B$44,1,0)</f>
        <v>0</v>
      </c>
      <c r="L1268" s="52">
        <f>IF(Table2[[#This Row],[Order Priority]]=Introduction!$B$45,1,0)</f>
        <v>0</v>
      </c>
      <c r="M1268" s="52">
        <f>IF(Table2[[#This Row],[Ship Mode]]=Introduction!$C$42,1,0)</f>
        <v>0</v>
      </c>
      <c r="N1268" s="51">
        <f>IF(Table2[[#This Row],[Ship Mode]]=Introduction!$C$44,1,0)</f>
        <v>1</v>
      </c>
      <c r="O1268" s="51">
        <f>IF(Table2[[#This Row],[Customer Segment]]=Introduction!$D$45,1,0)</f>
        <v>0</v>
      </c>
      <c r="P1268" s="51">
        <f>IF(Table2[[#This Row],[Customer Segment]]=Introduction!$D$42,1,0)</f>
        <v>1</v>
      </c>
      <c r="Q1268" s="51">
        <f>IF(Table2[[#This Row],[Customer Segment]]=Introduction!$D$44,1,0)</f>
        <v>0</v>
      </c>
      <c r="R1268" s="44">
        <v>51.2</v>
      </c>
      <c r="S12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366.84606449257478</v>
      </c>
    </row>
    <row r="1269" spans="1:19" customFormat="1" x14ac:dyDescent="0.2">
      <c r="A1269" s="1" t="s">
        <v>1</v>
      </c>
      <c r="B1269" s="1" t="s">
        <v>2</v>
      </c>
      <c r="C1269" s="1" t="s">
        <v>15</v>
      </c>
      <c r="D1269" s="49">
        <v>0.01</v>
      </c>
      <c r="E1269" s="49">
        <v>500.98</v>
      </c>
      <c r="F1269" s="49">
        <v>56</v>
      </c>
      <c r="G1269" s="49">
        <v>0.6</v>
      </c>
      <c r="H1269" s="49">
        <v>4260.1120000000001</v>
      </c>
      <c r="I1269" s="52">
        <f>IF(Table2[[#This Row],[Order Priority]]=Introduction!$B$42,1,0)</f>
        <v>1</v>
      </c>
      <c r="J1269" s="52">
        <f>IF(Table2[[#This Row],[Order Priority]]=Introduction!$B$43,1,0)</f>
        <v>0</v>
      </c>
      <c r="K1269" s="52">
        <f>IF(Table2[[#This Row],[Order Priority]]=Introduction!$B$44,1,0)</f>
        <v>0</v>
      </c>
      <c r="L1269" s="52">
        <f>IF(Table2[[#This Row],[Order Priority]]=Introduction!$B$45,1,0)</f>
        <v>0</v>
      </c>
      <c r="M1269" s="52">
        <f>IF(Table2[[#This Row],[Ship Mode]]=Introduction!$C$42,1,0)</f>
        <v>1</v>
      </c>
      <c r="N1269" s="51">
        <f>IF(Table2[[#This Row],[Ship Mode]]=Introduction!$C$44,1,0)</f>
        <v>0</v>
      </c>
      <c r="O1269" s="51">
        <f>IF(Table2[[#This Row],[Customer Segment]]=Introduction!$D$45,1,0)</f>
        <v>0</v>
      </c>
      <c r="P1269" s="51">
        <f>IF(Table2[[#This Row],[Customer Segment]]=Introduction!$D$42,1,0)</f>
        <v>1</v>
      </c>
      <c r="Q1269" s="51">
        <f>IF(Table2[[#This Row],[Customer Segment]]=Introduction!$D$44,1,0)</f>
        <v>0</v>
      </c>
      <c r="R1269" s="41">
        <v>29718.53</v>
      </c>
      <c r="S12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8066.5059310318129</v>
      </c>
    </row>
    <row r="1270" spans="1:19" customFormat="1" x14ac:dyDescent="0.2">
      <c r="A1270" s="1" t="s">
        <v>1</v>
      </c>
      <c r="B1270" s="1" t="s">
        <v>14</v>
      </c>
      <c r="C1270" s="1" t="s">
        <v>15</v>
      </c>
      <c r="D1270" s="47">
        <v>0.1</v>
      </c>
      <c r="E1270" s="47">
        <v>7.7</v>
      </c>
      <c r="F1270" s="47">
        <v>3.68</v>
      </c>
      <c r="G1270" s="47">
        <v>0.52</v>
      </c>
      <c r="H1270" s="47">
        <v>-25.14</v>
      </c>
      <c r="I1270" s="52">
        <f>IF(Table2[[#This Row],[Order Priority]]=Introduction!$B$42,1,0)</f>
        <v>1</v>
      </c>
      <c r="J1270" s="52">
        <f>IF(Table2[[#This Row],[Order Priority]]=Introduction!$B$43,1,0)</f>
        <v>0</v>
      </c>
      <c r="K1270" s="52">
        <f>IF(Table2[[#This Row],[Order Priority]]=Introduction!$B$44,1,0)</f>
        <v>0</v>
      </c>
      <c r="L1270" s="52">
        <f>IF(Table2[[#This Row],[Order Priority]]=Introduction!$B$45,1,0)</f>
        <v>0</v>
      </c>
      <c r="M1270" s="52">
        <f>IF(Table2[[#This Row],[Ship Mode]]=Introduction!$C$42,1,0)</f>
        <v>0</v>
      </c>
      <c r="N1270" s="51">
        <f>IF(Table2[[#This Row],[Ship Mode]]=Introduction!$C$44,1,0)</f>
        <v>1</v>
      </c>
      <c r="O1270" s="51">
        <f>IF(Table2[[#This Row],[Customer Segment]]=Introduction!$D$45,1,0)</f>
        <v>0</v>
      </c>
      <c r="P1270" s="51">
        <f>IF(Table2[[#This Row],[Customer Segment]]=Introduction!$D$42,1,0)</f>
        <v>1</v>
      </c>
      <c r="Q1270" s="51">
        <f>IF(Table2[[#This Row],[Customer Segment]]=Introduction!$D$44,1,0)</f>
        <v>0</v>
      </c>
      <c r="R1270" s="44">
        <v>197.48</v>
      </c>
      <c r="S12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364.27166382650552</v>
      </c>
    </row>
    <row r="1271" spans="1:19" customFormat="1" x14ac:dyDescent="0.2">
      <c r="A1271" s="1" t="s">
        <v>1</v>
      </c>
      <c r="B1271" s="1" t="s">
        <v>63</v>
      </c>
      <c r="C1271" s="1" t="s">
        <v>47</v>
      </c>
      <c r="D1271" s="49">
        <v>0.05</v>
      </c>
      <c r="E1271" s="49">
        <v>3.14</v>
      </c>
      <c r="F1271" s="49">
        <v>1.92</v>
      </c>
      <c r="G1271" s="49">
        <v>0.84</v>
      </c>
      <c r="H1271" s="49">
        <v>1628.37</v>
      </c>
      <c r="I1271" s="52">
        <f>IF(Table2[[#This Row],[Order Priority]]=Introduction!$B$42,1,0)</f>
        <v>1</v>
      </c>
      <c r="J1271" s="52">
        <f>IF(Table2[[#This Row],[Order Priority]]=Introduction!$B$43,1,0)</f>
        <v>0</v>
      </c>
      <c r="K1271" s="52">
        <f>IF(Table2[[#This Row],[Order Priority]]=Introduction!$B$44,1,0)</f>
        <v>0</v>
      </c>
      <c r="L1271" s="52">
        <f>IF(Table2[[#This Row],[Order Priority]]=Introduction!$B$45,1,0)</f>
        <v>0</v>
      </c>
      <c r="M1271" s="52">
        <f>IF(Table2[[#This Row],[Ship Mode]]=Introduction!$C$42,1,0)</f>
        <v>0</v>
      </c>
      <c r="N1271" s="51">
        <f>IF(Table2[[#This Row],[Ship Mode]]=Introduction!$C$44,1,0)</f>
        <v>0</v>
      </c>
      <c r="O1271" s="51">
        <f>IF(Table2[[#This Row],[Customer Segment]]=Introduction!$D$45,1,0)</f>
        <v>0</v>
      </c>
      <c r="P1271" s="51">
        <f>IF(Table2[[#This Row],[Customer Segment]]=Introduction!$D$42,1,0)</f>
        <v>0</v>
      </c>
      <c r="Q1271" s="51">
        <f>IF(Table2[[#This Row],[Customer Segment]]=Introduction!$D$44,1,0)</f>
        <v>1</v>
      </c>
      <c r="R1271" s="41">
        <v>59.22</v>
      </c>
      <c r="S12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2270.7556617472619</v>
      </c>
    </row>
    <row r="1272" spans="1:19" customFormat="1" x14ac:dyDescent="0.2">
      <c r="A1272" s="1" t="s">
        <v>13</v>
      </c>
      <c r="B1272" s="1" t="s">
        <v>14</v>
      </c>
      <c r="C1272" s="1" t="s">
        <v>15</v>
      </c>
      <c r="D1272" s="47">
        <v>0.09</v>
      </c>
      <c r="E1272" s="47">
        <v>101.41</v>
      </c>
      <c r="F1272" s="47">
        <v>35</v>
      </c>
      <c r="G1272" s="47">
        <v>0.82</v>
      </c>
      <c r="H1272" s="47">
        <v>-801.15480000000002</v>
      </c>
      <c r="I1272" s="52">
        <f>IF(Table2[[#This Row],[Order Priority]]=Introduction!$B$42,1,0)</f>
        <v>0</v>
      </c>
      <c r="J1272" s="52">
        <f>IF(Table2[[#This Row],[Order Priority]]=Introduction!$B$43,1,0)</f>
        <v>1</v>
      </c>
      <c r="K1272" s="52">
        <f>IF(Table2[[#This Row],[Order Priority]]=Introduction!$B$44,1,0)</f>
        <v>0</v>
      </c>
      <c r="L1272" s="52">
        <f>IF(Table2[[#This Row],[Order Priority]]=Introduction!$B$45,1,0)</f>
        <v>0</v>
      </c>
      <c r="M1272" s="52">
        <f>IF(Table2[[#This Row],[Ship Mode]]=Introduction!$C$42,1,0)</f>
        <v>0</v>
      </c>
      <c r="N1272" s="51">
        <f>IF(Table2[[#This Row],[Ship Mode]]=Introduction!$C$44,1,0)</f>
        <v>1</v>
      </c>
      <c r="O1272" s="51">
        <f>IF(Table2[[#This Row],[Customer Segment]]=Introduction!$D$45,1,0)</f>
        <v>0</v>
      </c>
      <c r="P1272" s="51">
        <f>IF(Table2[[#This Row],[Customer Segment]]=Introduction!$D$42,1,0)</f>
        <v>1</v>
      </c>
      <c r="Q1272" s="51">
        <f>IF(Table2[[#This Row],[Customer Segment]]=Introduction!$D$44,1,0)</f>
        <v>0</v>
      </c>
      <c r="R1272" s="44">
        <v>1178.32</v>
      </c>
      <c r="S12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692.35058529267712</v>
      </c>
    </row>
    <row r="1273" spans="1:19" customFormat="1" x14ac:dyDescent="0.2">
      <c r="A1273" s="1" t="s">
        <v>23</v>
      </c>
      <c r="B1273" s="1" t="s">
        <v>2</v>
      </c>
      <c r="C1273" s="1" t="s">
        <v>15</v>
      </c>
      <c r="D1273" s="49">
        <v>0.03</v>
      </c>
      <c r="E1273" s="49">
        <v>180.98</v>
      </c>
      <c r="F1273" s="49">
        <v>26.2</v>
      </c>
      <c r="G1273" s="49">
        <v>0.59</v>
      </c>
      <c r="H1273" s="49">
        <v>588.54</v>
      </c>
      <c r="I1273" s="52">
        <f>IF(Table2[[#This Row],[Order Priority]]=Introduction!$B$42,1,0)</f>
        <v>0</v>
      </c>
      <c r="J1273" s="52">
        <f>IF(Table2[[#This Row],[Order Priority]]=Introduction!$B$43,1,0)</f>
        <v>0</v>
      </c>
      <c r="K1273" s="52">
        <f>IF(Table2[[#This Row],[Order Priority]]=Introduction!$B$44,1,0)</f>
        <v>1</v>
      </c>
      <c r="L1273" s="52">
        <f>IF(Table2[[#This Row],[Order Priority]]=Introduction!$B$45,1,0)</f>
        <v>0</v>
      </c>
      <c r="M1273" s="52">
        <f>IF(Table2[[#This Row],[Ship Mode]]=Introduction!$C$42,1,0)</f>
        <v>1</v>
      </c>
      <c r="N1273" s="51">
        <f>IF(Table2[[#This Row],[Ship Mode]]=Introduction!$C$44,1,0)</f>
        <v>0</v>
      </c>
      <c r="O1273" s="51">
        <f>IF(Table2[[#This Row],[Customer Segment]]=Introduction!$D$45,1,0)</f>
        <v>0</v>
      </c>
      <c r="P1273" s="51">
        <f>IF(Table2[[#This Row],[Customer Segment]]=Introduction!$D$42,1,0)</f>
        <v>1</v>
      </c>
      <c r="Q1273" s="51">
        <f>IF(Table2[[#This Row],[Customer Segment]]=Introduction!$D$44,1,0)</f>
        <v>0</v>
      </c>
      <c r="R1273" s="41">
        <v>928.92</v>
      </c>
      <c r="S12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2248.6815712530465</v>
      </c>
    </row>
    <row r="1274" spans="1:19" customFormat="1" x14ac:dyDescent="0.2">
      <c r="A1274" s="1" t="s">
        <v>23</v>
      </c>
      <c r="B1274" s="1" t="s">
        <v>14</v>
      </c>
      <c r="C1274" s="1" t="s">
        <v>15</v>
      </c>
      <c r="D1274" s="47">
        <v>0.06</v>
      </c>
      <c r="E1274" s="47">
        <v>4.28</v>
      </c>
      <c r="F1274" s="47">
        <v>0.94</v>
      </c>
      <c r="G1274" s="47">
        <v>0.56000000000000005</v>
      </c>
      <c r="H1274" s="47">
        <v>0.37</v>
      </c>
      <c r="I1274" s="52">
        <f>IF(Table2[[#This Row],[Order Priority]]=Introduction!$B$42,1,0)</f>
        <v>0</v>
      </c>
      <c r="J1274" s="52">
        <f>IF(Table2[[#This Row],[Order Priority]]=Introduction!$B$43,1,0)</f>
        <v>0</v>
      </c>
      <c r="K1274" s="52">
        <f>IF(Table2[[#This Row],[Order Priority]]=Introduction!$B$44,1,0)</f>
        <v>1</v>
      </c>
      <c r="L1274" s="52">
        <f>IF(Table2[[#This Row],[Order Priority]]=Introduction!$B$45,1,0)</f>
        <v>0</v>
      </c>
      <c r="M1274" s="52">
        <f>IF(Table2[[#This Row],[Ship Mode]]=Introduction!$C$42,1,0)</f>
        <v>0</v>
      </c>
      <c r="N1274" s="51">
        <f>IF(Table2[[#This Row],[Ship Mode]]=Introduction!$C$44,1,0)</f>
        <v>1</v>
      </c>
      <c r="O1274" s="51">
        <f>IF(Table2[[#This Row],[Customer Segment]]=Introduction!$D$45,1,0)</f>
        <v>0</v>
      </c>
      <c r="P1274" s="51">
        <f>IF(Table2[[#This Row],[Customer Segment]]=Introduction!$D$42,1,0)</f>
        <v>1</v>
      </c>
      <c r="Q1274" s="51">
        <f>IF(Table2[[#This Row],[Customer Segment]]=Introduction!$D$44,1,0)</f>
        <v>0</v>
      </c>
      <c r="R1274" s="44">
        <v>38.96</v>
      </c>
      <c r="S12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5" spans="1:19" customFormat="1" x14ac:dyDescent="0.2">
      <c r="A1275" s="1" t="s">
        <v>23</v>
      </c>
      <c r="B1275" s="1" t="s">
        <v>14</v>
      </c>
      <c r="C1275" s="1" t="s">
        <v>15</v>
      </c>
      <c r="D1275" s="49">
        <v>0.06</v>
      </c>
      <c r="E1275" s="49">
        <v>4.28</v>
      </c>
      <c r="F1275" s="49">
        <v>0.94</v>
      </c>
      <c r="G1275" s="49">
        <v>0.56000000000000005</v>
      </c>
      <c r="H1275" s="49">
        <v>0.37</v>
      </c>
      <c r="I1275" s="52">
        <f>IF(Table2[[#This Row],[Order Priority]]=Introduction!$B$42,1,0)</f>
        <v>0</v>
      </c>
      <c r="J1275" s="52">
        <f>IF(Table2[[#This Row],[Order Priority]]=Introduction!$B$43,1,0)</f>
        <v>0</v>
      </c>
      <c r="K1275" s="52">
        <f>IF(Table2[[#This Row],[Order Priority]]=Introduction!$B$44,1,0)</f>
        <v>1</v>
      </c>
      <c r="L1275" s="52">
        <f>IF(Table2[[#This Row],[Order Priority]]=Introduction!$B$45,1,0)</f>
        <v>0</v>
      </c>
      <c r="M1275" s="52">
        <f>IF(Table2[[#This Row],[Ship Mode]]=Introduction!$C$42,1,0)</f>
        <v>0</v>
      </c>
      <c r="N1275" s="51">
        <f>IF(Table2[[#This Row],[Ship Mode]]=Introduction!$C$44,1,0)</f>
        <v>1</v>
      </c>
      <c r="O1275" s="51">
        <f>IF(Table2[[#This Row],[Customer Segment]]=Introduction!$D$45,1,0)</f>
        <v>0</v>
      </c>
      <c r="P1275" s="51">
        <f>IF(Table2[[#This Row],[Customer Segment]]=Introduction!$D$42,1,0)</f>
        <v>1</v>
      </c>
      <c r="Q1275" s="51">
        <f>IF(Table2[[#This Row],[Customer Segment]]=Introduction!$D$44,1,0)</f>
        <v>0</v>
      </c>
      <c r="R1275" s="41">
        <v>8.66</v>
      </c>
      <c r="S12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153.38530646112252</v>
      </c>
    </row>
    <row r="1276" spans="1:19" customFormat="1" x14ac:dyDescent="0.2">
      <c r="A1276" s="1" t="s">
        <v>92</v>
      </c>
      <c r="B1276" s="1" t="s">
        <v>14</v>
      </c>
      <c r="C1276" s="1" t="s">
        <v>47</v>
      </c>
      <c r="D1276" s="47">
        <v>0.04</v>
      </c>
      <c r="E1276" s="47">
        <v>419.19</v>
      </c>
      <c r="F1276" s="47">
        <v>19.989999999999998</v>
      </c>
      <c r="G1276" s="47">
        <v>0.57999999999999996</v>
      </c>
      <c r="H1276" s="47">
        <v>1388.3559</v>
      </c>
      <c r="I1276" s="52">
        <f>IF(Table2[[#This Row],[Order Priority]]=Introduction!$B$42,1,0)</f>
        <v>0</v>
      </c>
      <c r="J1276" s="52">
        <f>IF(Table2[[#This Row],[Order Priority]]=Introduction!$B$43,1,0)</f>
        <v>0</v>
      </c>
      <c r="K1276" s="52">
        <f>IF(Table2[[#This Row],[Order Priority]]=Introduction!$B$44,1,0)</f>
        <v>0</v>
      </c>
      <c r="L1276" s="52">
        <f>IF(Table2[[#This Row],[Order Priority]]=Introduction!$B$45,1,0)</f>
        <v>1</v>
      </c>
      <c r="M1276" s="52">
        <f>IF(Table2[[#This Row],[Ship Mode]]=Introduction!$C$42,1,0)</f>
        <v>0</v>
      </c>
      <c r="N1276" s="51">
        <f>IF(Table2[[#This Row],[Ship Mode]]=Introduction!$C$44,1,0)</f>
        <v>1</v>
      </c>
      <c r="O1276" s="51">
        <f>IF(Table2[[#This Row],[Customer Segment]]=Introduction!$D$45,1,0)</f>
        <v>0</v>
      </c>
      <c r="P1276" s="51">
        <f>IF(Table2[[#This Row],[Customer Segment]]=Introduction!$D$42,1,0)</f>
        <v>0</v>
      </c>
      <c r="Q1276" s="51">
        <f>IF(Table2[[#This Row],[Customer Segment]]=Introduction!$D$44,1,0)</f>
        <v>1</v>
      </c>
      <c r="R1276" s="44">
        <v>2012.11</v>
      </c>
      <c r="S12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3423.4440891390209</v>
      </c>
    </row>
    <row r="1277" spans="1:19" customFormat="1" x14ac:dyDescent="0.2">
      <c r="A1277" s="1" t="s">
        <v>92</v>
      </c>
      <c r="B1277" s="1" t="s">
        <v>14</v>
      </c>
      <c r="C1277" s="1" t="s">
        <v>47</v>
      </c>
      <c r="D1277" s="49">
        <v>0.04</v>
      </c>
      <c r="E1277" s="49">
        <v>419.19</v>
      </c>
      <c r="F1277" s="49">
        <v>19.989999999999998</v>
      </c>
      <c r="G1277" s="49">
        <v>0.57999999999999996</v>
      </c>
      <c r="H1277" s="49">
        <v>1947.67</v>
      </c>
      <c r="I1277" s="52">
        <f>IF(Table2[[#This Row],[Order Priority]]=Introduction!$B$42,1,0)</f>
        <v>0</v>
      </c>
      <c r="J1277" s="52">
        <f>IF(Table2[[#This Row],[Order Priority]]=Introduction!$B$43,1,0)</f>
        <v>0</v>
      </c>
      <c r="K1277" s="52">
        <f>IF(Table2[[#This Row],[Order Priority]]=Introduction!$B$44,1,0)</f>
        <v>0</v>
      </c>
      <c r="L1277" s="52">
        <f>IF(Table2[[#This Row],[Order Priority]]=Introduction!$B$45,1,0)</f>
        <v>1</v>
      </c>
      <c r="M1277" s="52">
        <f>IF(Table2[[#This Row],[Ship Mode]]=Introduction!$C$42,1,0)</f>
        <v>0</v>
      </c>
      <c r="N1277" s="51">
        <f>IF(Table2[[#This Row],[Ship Mode]]=Introduction!$C$44,1,0)</f>
        <v>1</v>
      </c>
      <c r="O1277" s="51">
        <f>IF(Table2[[#This Row],[Customer Segment]]=Introduction!$D$45,1,0)</f>
        <v>0</v>
      </c>
      <c r="P1277" s="51">
        <f>IF(Table2[[#This Row],[Customer Segment]]=Introduction!$D$42,1,0)</f>
        <v>0</v>
      </c>
      <c r="Q1277" s="51">
        <f>IF(Table2[[#This Row],[Customer Segment]]=Introduction!$D$44,1,0)</f>
        <v>1</v>
      </c>
      <c r="R1277" s="41">
        <v>8048.45</v>
      </c>
      <c r="S12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3996.1961144301627</v>
      </c>
    </row>
    <row r="1278" spans="1:19" customFormat="1" x14ac:dyDescent="0.2">
      <c r="A1278" s="1" t="s">
        <v>46</v>
      </c>
      <c r="B1278" s="1" t="s">
        <v>14</v>
      </c>
      <c r="C1278" s="1" t="s">
        <v>3</v>
      </c>
      <c r="D1278" s="47">
        <v>7.0000000000000007E-2</v>
      </c>
      <c r="E1278" s="47">
        <v>3.38</v>
      </c>
      <c r="F1278" s="47">
        <v>0.85</v>
      </c>
      <c r="G1278" s="47">
        <v>0.48</v>
      </c>
      <c r="H1278" s="47">
        <v>19.04</v>
      </c>
      <c r="I1278" s="52">
        <f>IF(Table2[[#This Row],[Order Priority]]=Introduction!$B$42,1,0)</f>
        <v>0</v>
      </c>
      <c r="J1278" s="52">
        <f>IF(Table2[[#This Row],[Order Priority]]=Introduction!$B$43,1,0)</f>
        <v>0</v>
      </c>
      <c r="K1278" s="52">
        <f>IF(Table2[[#This Row],[Order Priority]]=Introduction!$B$44,1,0)</f>
        <v>0</v>
      </c>
      <c r="L1278" s="52">
        <f>IF(Table2[[#This Row],[Order Priority]]=Introduction!$B$45,1,0)</f>
        <v>0</v>
      </c>
      <c r="M1278" s="52">
        <f>IF(Table2[[#This Row],[Ship Mode]]=Introduction!$C$42,1,0)</f>
        <v>0</v>
      </c>
      <c r="N1278" s="51">
        <f>IF(Table2[[#This Row],[Ship Mode]]=Introduction!$C$44,1,0)</f>
        <v>1</v>
      </c>
      <c r="O1278" s="51">
        <f>IF(Table2[[#This Row],[Customer Segment]]=Introduction!$D$45,1,0)</f>
        <v>1</v>
      </c>
      <c r="P1278" s="51">
        <f>IF(Table2[[#This Row],[Customer Segment]]=Introduction!$D$42,1,0)</f>
        <v>0</v>
      </c>
      <c r="Q1278" s="51">
        <f>IF(Table2[[#This Row],[Customer Segment]]=Introduction!$D$44,1,0)</f>
        <v>0</v>
      </c>
      <c r="R1278" s="44">
        <v>29.08</v>
      </c>
      <c r="S12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79" spans="1:19" customFormat="1" x14ac:dyDescent="0.2">
      <c r="A1279" s="1" t="s">
        <v>46</v>
      </c>
      <c r="B1279" s="1" t="s">
        <v>14</v>
      </c>
      <c r="C1279" s="1" t="s">
        <v>3</v>
      </c>
      <c r="D1279" s="49">
        <v>7.0000000000000007E-2</v>
      </c>
      <c r="E1279" s="49">
        <v>3.38</v>
      </c>
      <c r="F1279" s="49">
        <v>0.85</v>
      </c>
      <c r="G1279" s="49">
        <v>0.48</v>
      </c>
      <c r="H1279" s="49">
        <v>19.04</v>
      </c>
      <c r="I1279" s="52">
        <f>IF(Table2[[#This Row],[Order Priority]]=Introduction!$B$42,1,0)</f>
        <v>0</v>
      </c>
      <c r="J1279" s="52">
        <f>IF(Table2[[#This Row],[Order Priority]]=Introduction!$B$43,1,0)</f>
        <v>0</v>
      </c>
      <c r="K1279" s="52">
        <f>IF(Table2[[#This Row],[Order Priority]]=Introduction!$B$44,1,0)</f>
        <v>0</v>
      </c>
      <c r="L1279" s="52">
        <f>IF(Table2[[#This Row],[Order Priority]]=Introduction!$B$45,1,0)</f>
        <v>0</v>
      </c>
      <c r="M1279" s="52">
        <f>IF(Table2[[#This Row],[Ship Mode]]=Introduction!$C$42,1,0)</f>
        <v>0</v>
      </c>
      <c r="N1279" s="51">
        <f>IF(Table2[[#This Row],[Ship Mode]]=Introduction!$C$44,1,0)</f>
        <v>1</v>
      </c>
      <c r="O1279" s="51">
        <f>IF(Table2[[#This Row],[Customer Segment]]=Introduction!$D$45,1,0)</f>
        <v>1</v>
      </c>
      <c r="P1279" s="51">
        <f>IF(Table2[[#This Row],[Customer Segment]]=Introduction!$D$42,1,0)</f>
        <v>0</v>
      </c>
      <c r="Q1279" s="51">
        <f>IF(Table2[[#This Row],[Customer Segment]]=Introduction!$D$44,1,0)</f>
        <v>0</v>
      </c>
      <c r="R1279" s="41">
        <v>109.86</v>
      </c>
      <c r="S12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235.25340140129308</v>
      </c>
    </row>
    <row r="1280" spans="1:19" customFormat="1" x14ac:dyDescent="0.2">
      <c r="A1280" s="1" t="s">
        <v>1</v>
      </c>
      <c r="B1280" s="1" t="s">
        <v>63</v>
      </c>
      <c r="C1280" s="1" t="s">
        <v>47</v>
      </c>
      <c r="D1280" s="47">
        <v>0.09</v>
      </c>
      <c r="E1280" s="47">
        <v>58.1</v>
      </c>
      <c r="F1280" s="47">
        <v>1.49</v>
      </c>
      <c r="G1280" s="47">
        <v>0.38</v>
      </c>
      <c r="H1280" s="47">
        <v>765.75</v>
      </c>
      <c r="I1280" s="52">
        <f>IF(Table2[[#This Row],[Order Priority]]=Introduction!$B$42,1,0)</f>
        <v>1</v>
      </c>
      <c r="J1280" s="52">
        <f>IF(Table2[[#This Row],[Order Priority]]=Introduction!$B$43,1,0)</f>
        <v>0</v>
      </c>
      <c r="K1280" s="52">
        <f>IF(Table2[[#This Row],[Order Priority]]=Introduction!$B$44,1,0)</f>
        <v>0</v>
      </c>
      <c r="L1280" s="52">
        <f>IF(Table2[[#This Row],[Order Priority]]=Introduction!$B$45,1,0)</f>
        <v>0</v>
      </c>
      <c r="M1280" s="52">
        <f>IF(Table2[[#This Row],[Ship Mode]]=Introduction!$C$42,1,0)</f>
        <v>0</v>
      </c>
      <c r="N1280" s="51">
        <f>IF(Table2[[#This Row],[Ship Mode]]=Introduction!$C$44,1,0)</f>
        <v>0</v>
      </c>
      <c r="O1280" s="51">
        <f>IF(Table2[[#This Row],[Customer Segment]]=Introduction!$D$45,1,0)</f>
        <v>0</v>
      </c>
      <c r="P1280" s="51">
        <f>IF(Table2[[#This Row],[Customer Segment]]=Introduction!$D$42,1,0)</f>
        <v>0</v>
      </c>
      <c r="Q1280" s="51">
        <f>IF(Table2[[#This Row],[Customer Segment]]=Introduction!$D$44,1,0)</f>
        <v>1</v>
      </c>
      <c r="R1280" s="44">
        <v>169.46</v>
      </c>
      <c r="S12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1138.9468718029859</v>
      </c>
    </row>
    <row r="1281" spans="1:19" customFormat="1" x14ac:dyDescent="0.2">
      <c r="A1281" s="1" t="s">
        <v>23</v>
      </c>
      <c r="B1281" s="1" t="s">
        <v>14</v>
      </c>
      <c r="C1281" s="1" t="s">
        <v>70</v>
      </c>
      <c r="D1281" s="49">
        <v>0.09</v>
      </c>
      <c r="E1281" s="49">
        <v>300.97000000000003</v>
      </c>
      <c r="F1281" s="49">
        <v>7.18</v>
      </c>
      <c r="G1281" s="49">
        <v>0.48</v>
      </c>
      <c r="H1281" s="49">
        <v>17.771999999999998</v>
      </c>
      <c r="I1281" s="52">
        <f>IF(Table2[[#This Row],[Order Priority]]=Introduction!$B$42,1,0)</f>
        <v>0</v>
      </c>
      <c r="J1281" s="52">
        <f>IF(Table2[[#This Row],[Order Priority]]=Introduction!$B$43,1,0)</f>
        <v>0</v>
      </c>
      <c r="K1281" s="52">
        <f>IF(Table2[[#This Row],[Order Priority]]=Introduction!$B$44,1,0)</f>
        <v>1</v>
      </c>
      <c r="L1281" s="52">
        <f>IF(Table2[[#This Row],[Order Priority]]=Introduction!$B$45,1,0)</f>
        <v>0</v>
      </c>
      <c r="M1281" s="52">
        <f>IF(Table2[[#This Row],[Ship Mode]]=Introduction!$C$42,1,0)</f>
        <v>0</v>
      </c>
      <c r="N1281" s="51">
        <f>IF(Table2[[#This Row],[Ship Mode]]=Introduction!$C$44,1,0)</f>
        <v>1</v>
      </c>
      <c r="O1281" s="51">
        <f>IF(Table2[[#This Row],[Customer Segment]]=Introduction!$D$45,1,0)</f>
        <v>0</v>
      </c>
      <c r="P1281" s="51">
        <f>IF(Table2[[#This Row],[Customer Segment]]=Introduction!$D$42,1,0)</f>
        <v>0</v>
      </c>
      <c r="Q1281" s="51">
        <f>IF(Table2[[#This Row],[Customer Segment]]=Introduction!$D$44,1,0)</f>
        <v>0</v>
      </c>
      <c r="R1281" s="41">
        <v>2848.38</v>
      </c>
      <c r="S12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1215.8726480639402</v>
      </c>
    </row>
    <row r="1282" spans="1:19" customFormat="1" x14ac:dyDescent="0.2">
      <c r="A1282" s="1" t="s">
        <v>46</v>
      </c>
      <c r="B1282" s="1" t="s">
        <v>14</v>
      </c>
      <c r="C1282" s="1" t="s">
        <v>70</v>
      </c>
      <c r="D1282" s="47">
        <v>0.09</v>
      </c>
      <c r="E1282" s="47">
        <v>12.28</v>
      </c>
      <c r="F1282" s="47">
        <v>4.8600000000000003</v>
      </c>
      <c r="G1282" s="47">
        <v>0.38</v>
      </c>
      <c r="H1282" s="47">
        <v>1.73</v>
      </c>
      <c r="I1282" s="52">
        <f>IF(Table2[[#This Row],[Order Priority]]=Introduction!$B$42,1,0)</f>
        <v>0</v>
      </c>
      <c r="J1282" s="52">
        <f>IF(Table2[[#This Row],[Order Priority]]=Introduction!$B$43,1,0)</f>
        <v>0</v>
      </c>
      <c r="K1282" s="52">
        <f>IF(Table2[[#This Row],[Order Priority]]=Introduction!$B$44,1,0)</f>
        <v>0</v>
      </c>
      <c r="L1282" s="52">
        <f>IF(Table2[[#This Row],[Order Priority]]=Introduction!$B$45,1,0)</f>
        <v>0</v>
      </c>
      <c r="M1282" s="52">
        <f>IF(Table2[[#This Row],[Ship Mode]]=Introduction!$C$42,1,0)</f>
        <v>0</v>
      </c>
      <c r="N1282" s="51">
        <f>IF(Table2[[#This Row],[Ship Mode]]=Introduction!$C$44,1,0)</f>
        <v>1</v>
      </c>
      <c r="O1282" s="51">
        <f>IF(Table2[[#This Row],[Customer Segment]]=Introduction!$D$45,1,0)</f>
        <v>0</v>
      </c>
      <c r="P1282" s="51">
        <f>IF(Table2[[#This Row],[Customer Segment]]=Introduction!$D$42,1,0)</f>
        <v>0</v>
      </c>
      <c r="Q1282" s="51">
        <f>IF(Table2[[#This Row],[Customer Segment]]=Introduction!$D$44,1,0)</f>
        <v>0</v>
      </c>
      <c r="R1282" s="44">
        <v>34.65</v>
      </c>
      <c r="S12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268.94798429321003</v>
      </c>
    </row>
    <row r="1283" spans="1:19" customFormat="1" x14ac:dyDescent="0.2">
      <c r="A1283" s="1" t="s">
        <v>46</v>
      </c>
      <c r="B1283" s="1" t="s">
        <v>14</v>
      </c>
      <c r="C1283" s="1" t="s">
        <v>3</v>
      </c>
      <c r="D1283" s="49">
        <v>0</v>
      </c>
      <c r="E1283" s="49">
        <v>125.99</v>
      </c>
      <c r="F1283" s="49">
        <v>8.99</v>
      </c>
      <c r="G1283" s="49">
        <v>0.56999999999999995</v>
      </c>
      <c r="H1283" s="49">
        <v>613.89576</v>
      </c>
      <c r="I1283" s="52">
        <f>IF(Table2[[#This Row],[Order Priority]]=Introduction!$B$42,1,0)</f>
        <v>0</v>
      </c>
      <c r="J1283" s="52">
        <f>IF(Table2[[#This Row],[Order Priority]]=Introduction!$B$43,1,0)</f>
        <v>0</v>
      </c>
      <c r="K1283" s="52">
        <f>IF(Table2[[#This Row],[Order Priority]]=Introduction!$B$44,1,0)</f>
        <v>0</v>
      </c>
      <c r="L1283" s="52">
        <f>IF(Table2[[#This Row],[Order Priority]]=Introduction!$B$45,1,0)</f>
        <v>0</v>
      </c>
      <c r="M1283" s="52">
        <f>IF(Table2[[#This Row],[Ship Mode]]=Introduction!$C$42,1,0)</f>
        <v>0</v>
      </c>
      <c r="N1283" s="51">
        <f>IF(Table2[[#This Row],[Ship Mode]]=Introduction!$C$44,1,0)</f>
        <v>1</v>
      </c>
      <c r="O1283" s="51">
        <f>IF(Table2[[#This Row],[Customer Segment]]=Introduction!$D$45,1,0)</f>
        <v>1</v>
      </c>
      <c r="P1283" s="51">
        <f>IF(Table2[[#This Row],[Customer Segment]]=Introduction!$D$42,1,0)</f>
        <v>0</v>
      </c>
      <c r="Q1283" s="51">
        <f>IF(Table2[[#This Row],[Customer Segment]]=Introduction!$D$44,1,0)</f>
        <v>0</v>
      </c>
      <c r="R1283" s="41">
        <v>1362.2</v>
      </c>
      <c r="S12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1574.609201204152</v>
      </c>
    </row>
    <row r="1284" spans="1:19" customFormat="1" x14ac:dyDescent="0.2">
      <c r="A1284" s="1" t="s">
        <v>46</v>
      </c>
      <c r="B1284" s="1" t="s">
        <v>14</v>
      </c>
      <c r="C1284" s="1" t="s">
        <v>3</v>
      </c>
      <c r="D1284" s="47">
        <v>0.08</v>
      </c>
      <c r="E1284" s="47">
        <v>3.28</v>
      </c>
      <c r="F1284" s="47">
        <v>3.97</v>
      </c>
      <c r="G1284" s="47">
        <v>0.56000000000000005</v>
      </c>
      <c r="H1284" s="47">
        <v>0.42659999999999998</v>
      </c>
      <c r="I1284" s="52">
        <f>IF(Table2[[#This Row],[Order Priority]]=Introduction!$B$42,1,0)</f>
        <v>0</v>
      </c>
      <c r="J1284" s="52">
        <f>IF(Table2[[#This Row],[Order Priority]]=Introduction!$B$43,1,0)</f>
        <v>0</v>
      </c>
      <c r="K1284" s="52">
        <f>IF(Table2[[#This Row],[Order Priority]]=Introduction!$B$44,1,0)</f>
        <v>0</v>
      </c>
      <c r="L1284" s="52">
        <f>IF(Table2[[#This Row],[Order Priority]]=Introduction!$B$45,1,0)</f>
        <v>0</v>
      </c>
      <c r="M1284" s="52">
        <f>IF(Table2[[#This Row],[Ship Mode]]=Introduction!$C$42,1,0)</f>
        <v>0</v>
      </c>
      <c r="N1284" s="51">
        <f>IF(Table2[[#This Row],[Ship Mode]]=Introduction!$C$44,1,0)</f>
        <v>1</v>
      </c>
      <c r="O1284" s="51">
        <f>IF(Table2[[#This Row],[Customer Segment]]=Introduction!$D$45,1,0)</f>
        <v>1</v>
      </c>
      <c r="P1284" s="51">
        <f>IF(Table2[[#This Row],[Customer Segment]]=Introduction!$D$42,1,0)</f>
        <v>0</v>
      </c>
      <c r="Q1284" s="51">
        <f>IF(Table2[[#This Row],[Customer Segment]]=Introduction!$D$44,1,0)</f>
        <v>0</v>
      </c>
      <c r="R1284" s="44">
        <v>57.24</v>
      </c>
      <c r="S12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362.0005601695006</v>
      </c>
    </row>
    <row r="1285" spans="1:19" customFormat="1" x14ac:dyDescent="0.2">
      <c r="A1285" s="1" t="s">
        <v>46</v>
      </c>
      <c r="B1285" s="1" t="s">
        <v>63</v>
      </c>
      <c r="C1285" s="1" t="s">
        <v>3</v>
      </c>
      <c r="D1285" s="49">
        <v>0.09</v>
      </c>
      <c r="E1285" s="49">
        <v>40.97</v>
      </c>
      <c r="F1285" s="49">
        <v>8.99</v>
      </c>
      <c r="G1285" s="49">
        <v>0.59</v>
      </c>
      <c r="H1285" s="49">
        <v>66.215999999999994</v>
      </c>
      <c r="I1285" s="52">
        <f>IF(Table2[[#This Row],[Order Priority]]=Introduction!$B$42,1,0)</f>
        <v>0</v>
      </c>
      <c r="J1285" s="52">
        <f>IF(Table2[[#This Row],[Order Priority]]=Introduction!$B$43,1,0)</f>
        <v>0</v>
      </c>
      <c r="K1285" s="52">
        <f>IF(Table2[[#This Row],[Order Priority]]=Introduction!$B$44,1,0)</f>
        <v>0</v>
      </c>
      <c r="L1285" s="52">
        <f>IF(Table2[[#This Row],[Order Priority]]=Introduction!$B$45,1,0)</f>
        <v>0</v>
      </c>
      <c r="M1285" s="52">
        <f>IF(Table2[[#This Row],[Ship Mode]]=Introduction!$C$42,1,0)</f>
        <v>0</v>
      </c>
      <c r="N1285" s="51">
        <f>IF(Table2[[#This Row],[Ship Mode]]=Introduction!$C$44,1,0)</f>
        <v>0</v>
      </c>
      <c r="O1285" s="51">
        <f>IF(Table2[[#This Row],[Customer Segment]]=Introduction!$D$45,1,0)</f>
        <v>1</v>
      </c>
      <c r="P1285" s="51">
        <f>IF(Table2[[#This Row],[Customer Segment]]=Introduction!$D$42,1,0)</f>
        <v>0</v>
      </c>
      <c r="Q1285" s="51">
        <f>IF(Table2[[#This Row],[Customer Segment]]=Introduction!$D$44,1,0)</f>
        <v>0</v>
      </c>
      <c r="R1285" s="41">
        <v>824.7</v>
      </c>
      <c r="S12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622.32073970896249</v>
      </c>
    </row>
    <row r="1286" spans="1:19" customFormat="1" x14ac:dyDescent="0.2">
      <c r="A1286" s="1" t="s">
        <v>1</v>
      </c>
      <c r="B1286" s="1" t="s">
        <v>14</v>
      </c>
      <c r="C1286" s="1" t="s">
        <v>70</v>
      </c>
      <c r="D1286" s="47">
        <v>0.05</v>
      </c>
      <c r="E1286" s="47">
        <v>6.48</v>
      </c>
      <c r="F1286" s="47">
        <v>6.22</v>
      </c>
      <c r="G1286" s="47">
        <v>0.37</v>
      </c>
      <c r="H1286" s="47">
        <v>-29.07</v>
      </c>
      <c r="I1286" s="52">
        <f>IF(Table2[[#This Row],[Order Priority]]=Introduction!$B$42,1,0)</f>
        <v>1</v>
      </c>
      <c r="J1286" s="52">
        <f>IF(Table2[[#This Row],[Order Priority]]=Introduction!$B$43,1,0)</f>
        <v>0</v>
      </c>
      <c r="K1286" s="52">
        <f>IF(Table2[[#This Row],[Order Priority]]=Introduction!$B$44,1,0)</f>
        <v>0</v>
      </c>
      <c r="L1286" s="52">
        <f>IF(Table2[[#This Row],[Order Priority]]=Introduction!$B$45,1,0)</f>
        <v>0</v>
      </c>
      <c r="M1286" s="52">
        <f>IF(Table2[[#This Row],[Ship Mode]]=Introduction!$C$42,1,0)</f>
        <v>0</v>
      </c>
      <c r="N1286" s="51">
        <f>IF(Table2[[#This Row],[Ship Mode]]=Introduction!$C$44,1,0)</f>
        <v>1</v>
      </c>
      <c r="O1286" s="51">
        <f>IF(Table2[[#This Row],[Customer Segment]]=Introduction!$D$45,1,0)</f>
        <v>0</v>
      </c>
      <c r="P1286" s="51">
        <f>IF(Table2[[#This Row],[Customer Segment]]=Introduction!$D$42,1,0)</f>
        <v>0</v>
      </c>
      <c r="Q1286" s="51">
        <f>IF(Table2[[#This Row],[Customer Segment]]=Introduction!$D$44,1,0)</f>
        <v>0</v>
      </c>
      <c r="R1286" s="44">
        <v>21.46</v>
      </c>
      <c r="S12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363.92881137150647</v>
      </c>
    </row>
    <row r="1287" spans="1:19" customFormat="1" x14ac:dyDescent="0.2">
      <c r="A1287" s="1" t="s">
        <v>1</v>
      </c>
      <c r="B1287" s="1" t="s">
        <v>14</v>
      </c>
      <c r="C1287" s="1" t="s">
        <v>70</v>
      </c>
      <c r="D1287" s="49">
        <v>0.03</v>
      </c>
      <c r="E1287" s="49">
        <v>300.64999999999998</v>
      </c>
      <c r="F1287" s="49">
        <v>24.49</v>
      </c>
      <c r="G1287" s="49">
        <v>0.52</v>
      </c>
      <c r="H1287" s="49">
        <v>1282.4960000000001</v>
      </c>
      <c r="I1287" s="52">
        <f>IF(Table2[[#This Row],[Order Priority]]=Introduction!$B$42,1,0)</f>
        <v>1</v>
      </c>
      <c r="J1287" s="52">
        <f>IF(Table2[[#This Row],[Order Priority]]=Introduction!$B$43,1,0)</f>
        <v>0</v>
      </c>
      <c r="K1287" s="52">
        <f>IF(Table2[[#This Row],[Order Priority]]=Introduction!$B$44,1,0)</f>
        <v>0</v>
      </c>
      <c r="L1287" s="52">
        <f>IF(Table2[[#This Row],[Order Priority]]=Introduction!$B$45,1,0)</f>
        <v>0</v>
      </c>
      <c r="M1287" s="52">
        <f>IF(Table2[[#This Row],[Ship Mode]]=Introduction!$C$42,1,0)</f>
        <v>0</v>
      </c>
      <c r="N1287" s="51">
        <f>IF(Table2[[#This Row],[Ship Mode]]=Introduction!$C$44,1,0)</f>
        <v>1</v>
      </c>
      <c r="O1287" s="51">
        <f>IF(Table2[[#This Row],[Customer Segment]]=Introduction!$D$45,1,0)</f>
        <v>0</v>
      </c>
      <c r="P1287" s="51">
        <f>IF(Table2[[#This Row],[Customer Segment]]=Introduction!$D$42,1,0)</f>
        <v>0</v>
      </c>
      <c r="Q1287" s="51">
        <f>IF(Table2[[#This Row],[Customer Segment]]=Introduction!$D$44,1,0)</f>
        <v>0</v>
      </c>
      <c r="R1287" s="41">
        <v>9705.4599999999991</v>
      </c>
      <c r="S12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3271.5575903109748</v>
      </c>
    </row>
    <row r="1288" spans="1:19" customFormat="1" x14ac:dyDescent="0.2">
      <c r="A1288" s="1" t="s">
        <v>1</v>
      </c>
      <c r="B1288" s="1" t="s">
        <v>14</v>
      </c>
      <c r="C1288" s="1" t="s">
        <v>70</v>
      </c>
      <c r="D1288" s="47">
        <v>0.06</v>
      </c>
      <c r="E1288" s="47">
        <v>49.99</v>
      </c>
      <c r="F1288" s="47">
        <v>19.989999999999998</v>
      </c>
      <c r="G1288" s="47">
        <v>0.45</v>
      </c>
      <c r="H1288" s="47">
        <v>17.2</v>
      </c>
      <c r="I1288" s="52">
        <f>IF(Table2[[#This Row],[Order Priority]]=Introduction!$B$42,1,0)</f>
        <v>1</v>
      </c>
      <c r="J1288" s="52">
        <f>IF(Table2[[#This Row],[Order Priority]]=Introduction!$B$43,1,0)</f>
        <v>0</v>
      </c>
      <c r="K1288" s="52">
        <f>IF(Table2[[#This Row],[Order Priority]]=Introduction!$B$44,1,0)</f>
        <v>0</v>
      </c>
      <c r="L1288" s="52">
        <f>IF(Table2[[#This Row],[Order Priority]]=Introduction!$B$45,1,0)</f>
        <v>0</v>
      </c>
      <c r="M1288" s="52">
        <f>IF(Table2[[#This Row],[Ship Mode]]=Introduction!$C$42,1,0)</f>
        <v>0</v>
      </c>
      <c r="N1288" s="51">
        <f>IF(Table2[[#This Row],[Ship Mode]]=Introduction!$C$44,1,0)</f>
        <v>1</v>
      </c>
      <c r="O1288" s="51">
        <f>IF(Table2[[#This Row],[Customer Segment]]=Introduction!$D$45,1,0)</f>
        <v>0</v>
      </c>
      <c r="P1288" s="51">
        <f>IF(Table2[[#This Row],[Customer Segment]]=Introduction!$D$42,1,0)</f>
        <v>0</v>
      </c>
      <c r="Q1288" s="51">
        <f>IF(Table2[[#This Row],[Customer Segment]]=Introduction!$D$44,1,0)</f>
        <v>0</v>
      </c>
      <c r="R1288" s="44">
        <v>3247.54</v>
      </c>
      <c r="S12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988.11505367167388</v>
      </c>
    </row>
    <row r="1289" spans="1:19" customFormat="1" x14ac:dyDescent="0.2">
      <c r="A1289" s="1" t="s">
        <v>1</v>
      </c>
      <c r="B1289" s="1" t="s">
        <v>14</v>
      </c>
      <c r="C1289" s="1" t="s">
        <v>70</v>
      </c>
      <c r="D1289" s="49">
        <v>0.1</v>
      </c>
      <c r="E1289" s="49">
        <v>104.85</v>
      </c>
      <c r="F1289" s="49">
        <v>4.6500000000000004</v>
      </c>
      <c r="G1289" s="49">
        <v>0.37</v>
      </c>
      <c r="H1289" s="49">
        <v>1184.1199999999999</v>
      </c>
      <c r="I1289" s="52">
        <f>IF(Table2[[#This Row],[Order Priority]]=Introduction!$B$42,1,0)</f>
        <v>1</v>
      </c>
      <c r="J1289" s="52">
        <f>IF(Table2[[#This Row],[Order Priority]]=Introduction!$B$43,1,0)</f>
        <v>0</v>
      </c>
      <c r="K1289" s="52">
        <f>IF(Table2[[#This Row],[Order Priority]]=Introduction!$B$44,1,0)</f>
        <v>0</v>
      </c>
      <c r="L1289" s="52">
        <f>IF(Table2[[#This Row],[Order Priority]]=Introduction!$B$45,1,0)</f>
        <v>0</v>
      </c>
      <c r="M1289" s="52">
        <f>IF(Table2[[#This Row],[Ship Mode]]=Introduction!$C$42,1,0)</f>
        <v>0</v>
      </c>
      <c r="N1289" s="51">
        <f>IF(Table2[[#This Row],[Ship Mode]]=Introduction!$C$44,1,0)</f>
        <v>1</v>
      </c>
      <c r="O1289" s="51">
        <f>IF(Table2[[#This Row],[Customer Segment]]=Introduction!$D$45,1,0)</f>
        <v>0</v>
      </c>
      <c r="P1289" s="51">
        <f>IF(Table2[[#This Row],[Customer Segment]]=Introduction!$D$42,1,0)</f>
        <v>0</v>
      </c>
      <c r="Q1289" s="51">
        <f>IF(Table2[[#This Row],[Customer Segment]]=Introduction!$D$44,1,0)</f>
        <v>0</v>
      </c>
      <c r="R1289" s="41">
        <v>5582.63</v>
      </c>
      <c r="S12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1838.0413440121915</v>
      </c>
    </row>
    <row r="1290" spans="1:19" customFormat="1" x14ac:dyDescent="0.2">
      <c r="A1290" s="1" t="s">
        <v>1</v>
      </c>
      <c r="B1290" s="1" t="s">
        <v>14</v>
      </c>
      <c r="C1290" s="1" t="s">
        <v>70</v>
      </c>
      <c r="D1290" s="47">
        <v>0.03</v>
      </c>
      <c r="E1290" s="47">
        <v>300.64999999999998</v>
      </c>
      <c r="F1290" s="47">
        <v>24.49</v>
      </c>
      <c r="G1290" s="47">
        <v>0.52</v>
      </c>
      <c r="H1290" s="47">
        <v>1474.8704</v>
      </c>
      <c r="I1290" s="52">
        <f>IF(Table2[[#This Row],[Order Priority]]=Introduction!$B$42,1,0)</f>
        <v>1</v>
      </c>
      <c r="J1290" s="52">
        <f>IF(Table2[[#This Row],[Order Priority]]=Introduction!$B$43,1,0)</f>
        <v>0</v>
      </c>
      <c r="K1290" s="52">
        <f>IF(Table2[[#This Row],[Order Priority]]=Introduction!$B$44,1,0)</f>
        <v>0</v>
      </c>
      <c r="L1290" s="52">
        <f>IF(Table2[[#This Row],[Order Priority]]=Introduction!$B$45,1,0)</f>
        <v>0</v>
      </c>
      <c r="M1290" s="52">
        <f>IF(Table2[[#This Row],[Ship Mode]]=Introduction!$C$42,1,0)</f>
        <v>0</v>
      </c>
      <c r="N1290" s="51">
        <f>IF(Table2[[#This Row],[Ship Mode]]=Introduction!$C$44,1,0)</f>
        <v>1</v>
      </c>
      <c r="O1290" s="51">
        <f>IF(Table2[[#This Row],[Customer Segment]]=Introduction!$D$45,1,0)</f>
        <v>0</v>
      </c>
      <c r="P1290" s="51">
        <f>IF(Table2[[#This Row],[Customer Segment]]=Introduction!$D$42,1,0)</f>
        <v>0</v>
      </c>
      <c r="Q1290" s="51">
        <f>IF(Table2[[#This Row],[Customer Segment]]=Introduction!$D$44,1,0)</f>
        <v>0</v>
      </c>
      <c r="R1290" s="44">
        <v>2426.36</v>
      </c>
      <c r="S12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3468.5539242388486</v>
      </c>
    </row>
    <row r="1291" spans="1:19" customFormat="1" x14ac:dyDescent="0.2">
      <c r="A1291" s="1" t="s">
        <v>1</v>
      </c>
      <c r="B1291" s="1" t="s">
        <v>14</v>
      </c>
      <c r="C1291" s="1" t="s">
        <v>70</v>
      </c>
      <c r="D1291" s="49">
        <v>0.06</v>
      </c>
      <c r="E1291" s="49">
        <v>49.99</v>
      </c>
      <c r="F1291" s="49">
        <v>19.989999999999998</v>
      </c>
      <c r="G1291" s="49">
        <v>0.45</v>
      </c>
      <c r="H1291" s="49">
        <v>19.78</v>
      </c>
      <c r="I1291" s="52">
        <f>IF(Table2[[#This Row],[Order Priority]]=Introduction!$B$42,1,0)</f>
        <v>1</v>
      </c>
      <c r="J1291" s="52">
        <f>IF(Table2[[#This Row],[Order Priority]]=Introduction!$B$43,1,0)</f>
        <v>0</v>
      </c>
      <c r="K1291" s="52">
        <f>IF(Table2[[#This Row],[Order Priority]]=Introduction!$B$44,1,0)</f>
        <v>0</v>
      </c>
      <c r="L1291" s="52">
        <f>IF(Table2[[#This Row],[Order Priority]]=Introduction!$B$45,1,0)</f>
        <v>0</v>
      </c>
      <c r="M1291" s="52">
        <f>IF(Table2[[#This Row],[Ship Mode]]=Introduction!$C$42,1,0)</f>
        <v>0</v>
      </c>
      <c r="N1291" s="51">
        <f>IF(Table2[[#This Row],[Ship Mode]]=Introduction!$C$44,1,0)</f>
        <v>1</v>
      </c>
      <c r="O1291" s="51">
        <f>IF(Table2[[#This Row],[Customer Segment]]=Introduction!$D$45,1,0)</f>
        <v>0</v>
      </c>
      <c r="P1291" s="51">
        <f>IF(Table2[[#This Row],[Customer Segment]]=Introduction!$D$42,1,0)</f>
        <v>0</v>
      </c>
      <c r="Q1291" s="51">
        <f>IF(Table2[[#This Row],[Customer Segment]]=Introduction!$D$44,1,0)</f>
        <v>0</v>
      </c>
      <c r="R1291" s="41">
        <v>824</v>
      </c>
      <c r="S12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990.75704003542035</v>
      </c>
    </row>
    <row r="1292" spans="1:19" customFormat="1" x14ac:dyDescent="0.2">
      <c r="A1292" s="1" t="s">
        <v>1</v>
      </c>
      <c r="B1292" s="1" t="s">
        <v>14</v>
      </c>
      <c r="C1292" s="1" t="s">
        <v>70</v>
      </c>
      <c r="D1292" s="47">
        <v>0.1</v>
      </c>
      <c r="E1292" s="47">
        <v>104.85</v>
      </c>
      <c r="F1292" s="47">
        <v>4.6500000000000004</v>
      </c>
      <c r="G1292" s="47">
        <v>0.37</v>
      </c>
      <c r="H1292" s="47">
        <v>929.79570000000001</v>
      </c>
      <c r="I1292" s="52">
        <f>IF(Table2[[#This Row],[Order Priority]]=Introduction!$B$42,1,0)</f>
        <v>1</v>
      </c>
      <c r="J1292" s="52">
        <f>IF(Table2[[#This Row],[Order Priority]]=Introduction!$B$43,1,0)</f>
        <v>0</v>
      </c>
      <c r="K1292" s="52">
        <f>IF(Table2[[#This Row],[Order Priority]]=Introduction!$B$44,1,0)</f>
        <v>0</v>
      </c>
      <c r="L1292" s="52">
        <f>IF(Table2[[#This Row],[Order Priority]]=Introduction!$B$45,1,0)</f>
        <v>0</v>
      </c>
      <c r="M1292" s="52">
        <f>IF(Table2[[#This Row],[Ship Mode]]=Introduction!$C$42,1,0)</f>
        <v>0</v>
      </c>
      <c r="N1292" s="51">
        <f>IF(Table2[[#This Row],[Ship Mode]]=Introduction!$C$44,1,0)</f>
        <v>1</v>
      </c>
      <c r="O1292" s="51">
        <f>IF(Table2[[#This Row],[Customer Segment]]=Introduction!$D$45,1,0)</f>
        <v>0</v>
      </c>
      <c r="P1292" s="51">
        <f>IF(Table2[[#This Row],[Customer Segment]]=Introduction!$D$42,1,0)</f>
        <v>0</v>
      </c>
      <c r="Q1292" s="51">
        <f>IF(Table2[[#This Row],[Customer Segment]]=Introduction!$D$44,1,0)</f>
        <v>0</v>
      </c>
      <c r="R1292" s="44">
        <v>1347.53</v>
      </c>
      <c r="S12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1577.6067189853025</v>
      </c>
    </row>
    <row r="1293" spans="1:19" customFormat="1" x14ac:dyDescent="0.2">
      <c r="A1293" s="1" t="s">
        <v>13</v>
      </c>
      <c r="B1293" s="1" t="s">
        <v>14</v>
      </c>
      <c r="C1293" s="1" t="s">
        <v>70</v>
      </c>
      <c r="D1293" s="49">
        <v>0.1</v>
      </c>
      <c r="E1293" s="49">
        <v>48.91</v>
      </c>
      <c r="F1293" s="49">
        <v>5.97</v>
      </c>
      <c r="G1293" s="49">
        <v>0.38</v>
      </c>
      <c r="H1293" s="49">
        <v>156.74340000000001</v>
      </c>
      <c r="I1293" s="52">
        <f>IF(Table2[[#This Row],[Order Priority]]=Introduction!$B$42,1,0)</f>
        <v>0</v>
      </c>
      <c r="J1293" s="52">
        <f>IF(Table2[[#This Row],[Order Priority]]=Introduction!$B$43,1,0)</f>
        <v>1</v>
      </c>
      <c r="K1293" s="52">
        <f>IF(Table2[[#This Row],[Order Priority]]=Introduction!$B$44,1,0)</f>
        <v>0</v>
      </c>
      <c r="L1293" s="52">
        <f>IF(Table2[[#This Row],[Order Priority]]=Introduction!$B$45,1,0)</f>
        <v>0</v>
      </c>
      <c r="M1293" s="52">
        <f>IF(Table2[[#This Row],[Ship Mode]]=Introduction!$C$42,1,0)</f>
        <v>0</v>
      </c>
      <c r="N1293" s="51">
        <f>IF(Table2[[#This Row],[Ship Mode]]=Introduction!$C$44,1,0)</f>
        <v>1</v>
      </c>
      <c r="O1293" s="51">
        <f>IF(Table2[[#This Row],[Customer Segment]]=Introduction!$D$45,1,0)</f>
        <v>0</v>
      </c>
      <c r="P1293" s="51">
        <f>IF(Table2[[#This Row],[Customer Segment]]=Introduction!$D$42,1,0)</f>
        <v>0</v>
      </c>
      <c r="Q1293" s="51">
        <f>IF(Table2[[#This Row],[Customer Segment]]=Introduction!$D$44,1,0)</f>
        <v>0</v>
      </c>
      <c r="R1293" s="41">
        <v>618.96</v>
      </c>
      <c r="S12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363.00752616886814</v>
      </c>
    </row>
    <row r="1294" spans="1:19" customFormat="1" x14ac:dyDescent="0.2">
      <c r="A1294" s="1" t="s">
        <v>13</v>
      </c>
      <c r="B1294" s="1" t="s">
        <v>14</v>
      </c>
      <c r="C1294" s="1" t="s">
        <v>70</v>
      </c>
      <c r="D1294" s="47">
        <v>0.08</v>
      </c>
      <c r="E1294" s="47">
        <v>5.98</v>
      </c>
      <c r="F1294" s="47">
        <v>5.46</v>
      </c>
      <c r="G1294" s="47">
        <v>0.36</v>
      </c>
      <c r="H1294" s="47">
        <v>110.11799999999999</v>
      </c>
      <c r="I1294" s="52">
        <f>IF(Table2[[#This Row],[Order Priority]]=Introduction!$B$42,1,0)</f>
        <v>0</v>
      </c>
      <c r="J1294" s="52">
        <f>IF(Table2[[#This Row],[Order Priority]]=Introduction!$B$43,1,0)</f>
        <v>1</v>
      </c>
      <c r="K1294" s="52">
        <f>IF(Table2[[#This Row],[Order Priority]]=Introduction!$B$44,1,0)</f>
        <v>0</v>
      </c>
      <c r="L1294" s="52">
        <f>IF(Table2[[#This Row],[Order Priority]]=Introduction!$B$45,1,0)</f>
        <v>0</v>
      </c>
      <c r="M1294" s="52">
        <f>IF(Table2[[#This Row],[Ship Mode]]=Introduction!$C$42,1,0)</f>
        <v>0</v>
      </c>
      <c r="N1294" s="51">
        <f>IF(Table2[[#This Row],[Ship Mode]]=Introduction!$C$44,1,0)</f>
        <v>1</v>
      </c>
      <c r="O1294" s="51">
        <f>IF(Table2[[#This Row],[Customer Segment]]=Introduction!$D$45,1,0)</f>
        <v>0</v>
      </c>
      <c r="P1294" s="51">
        <f>IF(Table2[[#This Row],[Customer Segment]]=Introduction!$D$42,1,0)</f>
        <v>0</v>
      </c>
      <c r="Q1294" s="51">
        <f>IF(Table2[[#This Row],[Customer Segment]]=Introduction!$D$44,1,0)</f>
        <v>0</v>
      </c>
      <c r="R1294" s="44">
        <v>77.540000000000006</v>
      </c>
      <c r="S12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163.25172367034699</v>
      </c>
    </row>
    <row r="1295" spans="1:19" customFormat="1" x14ac:dyDescent="0.2">
      <c r="A1295" s="1" t="s">
        <v>13</v>
      </c>
      <c r="B1295" s="1" t="s">
        <v>63</v>
      </c>
      <c r="C1295" s="1" t="s">
        <v>47</v>
      </c>
      <c r="D1295" s="49">
        <v>0.04</v>
      </c>
      <c r="E1295" s="49">
        <v>4.13</v>
      </c>
      <c r="F1295" s="49">
        <v>0.99</v>
      </c>
      <c r="G1295" s="49">
        <v>0.39</v>
      </c>
      <c r="H1295" s="49">
        <v>22.307700000000001</v>
      </c>
      <c r="I1295" s="52">
        <f>IF(Table2[[#This Row],[Order Priority]]=Introduction!$B$42,1,0)</f>
        <v>0</v>
      </c>
      <c r="J1295" s="52">
        <f>IF(Table2[[#This Row],[Order Priority]]=Introduction!$B$43,1,0)</f>
        <v>1</v>
      </c>
      <c r="K1295" s="52">
        <f>IF(Table2[[#This Row],[Order Priority]]=Introduction!$B$44,1,0)</f>
        <v>0</v>
      </c>
      <c r="L1295" s="52">
        <f>IF(Table2[[#This Row],[Order Priority]]=Introduction!$B$45,1,0)</f>
        <v>0</v>
      </c>
      <c r="M1295" s="52">
        <f>IF(Table2[[#This Row],[Ship Mode]]=Introduction!$C$42,1,0)</f>
        <v>0</v>
      </c>
      <c r="N1295" s="51">
        <f>IF(Table2[[#This Row],[Ship Mode]]=Introduction!$C$44,1,0)</f>
        <v>0</v>
      </c>
      <c r="O1295" s="51">
        <f>IF(Table2[[#This Row],[Customer Segment]]=Introduction!$D$45,1,0)</f>
        <v>0</v>
      </c>
      <c r="P1295" s="51">
        <f>IF(Table2[[#This Row],[Customer Segment]]=Introduction!$D$42,1,0)</f>
        <v>0</v>
      </c>
      <c r="Q1295" s="51">
        <f>IF(Table2[[#This Row],[Customer Segment]]=Introduction!$D$44,1,0)</f>
        <v>1</v>
      </c>
      <c r="R1295" s="41">
        <v>32.33</v>
      </c>
      <c r="S12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-56.420226104771203</v>
      </c>
    </row>
    <row r="1296" spans="1:19" customFormat="1" x14ac:dyDescent="0.2">
      <c r="A1296" s="1" t="s">
        <v>13</v>
      </c>
      <c r="B1296" s="1" t="s">
        <v>14</v>
      </c>
      <c r="C1296" s="1" t="s">
        <v>47</v>
      </c>
      <c r="D1296" s="47">
        <v>0.06</v>
      </c>
      <c r="E1296" s="47">
        <v>55.48</v>
      </c>
      <c r="F1296" s="47">
        <v>14.3</v>
      </c>
      <c r="G1296" s="47">
        <v>0.37</v>
      </c>
      <c r="H1296" s="47">
        <v>443.02140000000003</v>
      </c>
      <c r="I1296" s="52">
        <f>IF(Table2[[#This Row],[Order Priority]]=Introduction!$B$42,1,0)</f>
        <v>0</v>
      </c>
      <c r="J1296" s="52">
        <f>IF(Table2[[#This Row],[Order Priority]]=Introduction!$B$43,1,0)</f>
        <v>1</v>
      </c>
      <c r="K1296" s="52">
        <f>IF(Table2[[#This Row],[Order Priority]]=Introduction!$B$44,1,0)</f>
        <v>0</v>
      </c>
      <c r="L1296" s="52">
        <f>IF(Table2[[#This Row],[Order Priority]]=Introduction!$B$45,1,0)</f>
        <v>0</v>
      </c>
      <c r="M1296" s="52">
        <f>IF(Table2[[#This Row],[Ship Mode]]=Introduction!$C$42,1,0)</f>
        <v>0</v>
      </c>
      <c r="N1296" s="51">
        <f>IF(Table2[[#This Row],[Ship Mode]]=Introduction!$C$44,1,0)</f>
        <v>1</v>
      </c>
      <c r="O1296" s="51">
        <f>IF(Table2[[#This Row],[Customer Segment]]=Introduction!$D$45,1,0)</f>
        <v>0</v>
      </c>
      <c r="P1296" s="51">
        <f>IF(Table2[[#This Row],[Customer Segment]]=Introduction!$D$42,1,0)</f>
        <v>0</v>
      </c>
      <c r="Q1296" s="51">
        <f>IF(Table2[[#This Row],[Customer Segment]]=Introduction!$D$44,1,0)</f>
        <v>1</v>
      </c>
      <c r="R1296" s="44">
        <v>642.05999999999995</v>
      </c>
      <c r="S12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955.54510483861338</v>
      </c>
    </row>
    <row r="1297" spans="1:19" customFormat="1" x14ac:dyDescent="0.2">
      <c r="A1297" s="1" t="s">
        <v>13</v>
      </c>
      <c r="B1297" s="1" t="s">
        <v>14</v>
      </c>
      <c r="C1297" s="1" t="s">
        <v>47</v>
      </c>
      <c r="D1297" s="49">
        <v>0.09</v>
      </c>
      <c r="E1297" s="49">
        <v>28.53</v>
      </c>
      <c r="F1297" s="49">
        <v>1.49</v>
      </c>
      <c r="G1297" s="49">
        <v>0.38</v>
      </c>
      <c r="H1297" s="49">
        <v>107.45462000000001</v>
      </c>
      <c r="I1297" s="52">
        <f>IF(Table2[[#This Row],[Order Priority]]=Introduction!$B$42,1,0)</f>
        <v>0</v>
      </c>
      <c r="J1297" s="52">
        <f>IF(Table2[[#This Row],[Order Priority]]=Introduction!$B$43,1,0)</f>
        <v>1</v>
      </c>
      <c r="K1297" s="52">
        <f>IF(Table2[[#This Row],[Order Priority]]=Introduction!$B$44,1,0)</f>
        <v>0</v>
      </c>
      <c r="L1297" s="52">
        <f>IF(Table2[[#This Row],[Order Priority]]=Introduction!$B$45,1,0)</f>
        <v>0</v>
      </c>
      <c r="M1297" s="52">
        <f>IF(Table2[[#This Row],[Ship Mode]]=Introduction!$C$42,1,0)</f>
        <v>0</v>
      </c>
      <c r="N1297" s="51">
        <f>IF(Table2[[#This Row],[Ship Mode]]=Introduction!$C$44,1,0)</f>
        <v>1</v>
      </c>
      <c r="O1297" s="51">
        <f>IF(Table2[[#This Row],[Customer Segment]]=Introduction!$D$45,1,0)</f>
        <v>0</v>
      </c>
      <c r="P1297" s="51">
        <f>IF(Table2[[#This Row],[Customer Segment]]=Introduction!$D$42,1,0)</f>
        <v>0</v>
      </c>
      <c r="Q1297" s="51">
        <f>IF(Table2[[#This Row],[Customer Segment]]=Introduction!$D$44,1,0)</f>
        <v>1</v>
      </c>
      <c r="R1297" s="41">
        <v>157.33000000000001</v>
      </c>
      <c r="S12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161.90366907983966</v>
      </c>
    </row>
    <row r="1298" spans="1:19" customFormat="1" x14ac:dyDescent="0.2">
      <c r="A1298" s="1" t="s">
        <v>23</v>
      </c>
      <c r="B1298" s="1" t="s">
        <v>63</v>
      </c>
      <c r="C1298" s="1" t="s">
        <v>3</v>
      </c>
      <c r="D1298" s="47">
        <v>0.06</v>
      </c>
      <c r="E1298" s="47">
        <v>3.34</v>
      </c>
      <c r="F1298" s="47">
        <v>7.49</v>
      </c>
      <c r="G1298" s="47">
        <v>0.54</v>
      </c>
      <c r="H1298" s="47">
        <v>-175.86</v>
      </c>
      <c r="I1298" s="52">
        <f>IF(Table2[[#This Row],[Order Priority]]=Introduction!$B$42,1,0)</f>
        <v>0</v>
      </c>
      <c r="J1298" s="52">
        <f>IF(Table2[[#This Row],[Order Priority]]=Introduction!$B$43,1,0)</f>
        <v>0</v>
      </c>
      <c r="K1298" s="52">
        <f>IF(Table2[[#This Row],[Order Priority]]=Introduction!$B$44,1,0)</f>
        <v>1</v>
      </c>
      <c r="L1298" s="52">
        <f>IF(Table2[[#This Row],[Order Priority]]=Introduction!$B$45,1,0)</f>
        <v>0</v>
      </c>
      <c r="M1298" s="52">
        <f>IF(Table2[[#This Row],[Ship Mode]]=Introduction!$C$42,1,0)</f>
        <v>0</v>
      </c>
      <c r="N1298" s="51">
        <f>IF(Table2[[#This Row],[Ship Mode]]=Introduction!$C$44,1,0)</f>
        <v>0</v>
      </c>
      <c r="O1298" s="51">
        <f>IF(Table2[[#This Row],[Customer Segment]]=Introduction!$D$45,1,0)</f>
        <v>1</v>
      </c>
      <c r="P1298" s="51">
        <f>IF(Table2[[#This Row],[Customer Segment]]=Introduction!$D$42,1,0)</f>
        <v>0</v>
      </c>
      <c r="Q1298" s="51">
        <f>IF(Table2[[#This Row],[Customer Segment]]=Introduction!$D$44,1,0)</f>
        <v>0</v>
      </c>
      <c r="R1298" s="44">
        <v>27.45</v>
      </c>
      <c r="S12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72.07336002629431</v>
      </c>
    </row>
    <row r="1299" spans="1:19" customFormat="1" x14ac:dyDescent="0.2">
      <c r="A1299" s="1" t="s">
        <v>92</v>
      </c>
      <c r="B1299" s="1" t="s">
        <v>2</v>
      </c>
      <c r="C1299" s="1" t="s">
        <v>3</v>
      </c>
      <c r="D1299" s="49">
        <v>0.09</v>
      </c>
      <c r="E1299" s="49">
        <v>130.97999999999999</v>
      </c>
      <c r="F1299" s="49">
        <v>30</v>
      </c>
      <c r="G1299" s="49">
        <v>0.78</v>
      </c>
      <c r="H1299" s="49">
        <v>-421.76</v>
      </c>
      <c r="I1299" s="52">
        <f>IF(Table2[[#This Row],[Order Priority]]=Introduction!$B$42,1,0)</f>
        <v>0</v>
      </c>
      <c r="J1299" s="52">
        <f>IF(Table2[[#This Row],[Order Priority]]=Introduction!$B$43,1,0)</f>
        <v>0</v>
      </c>
      <c r="K1299" s="52">
        <f>IF(Table2[[#This Row],[Order Priority]]=Introduction!$B$44,1,0)</f>
        <v>0</v>
      </c>
      <c r="L1299" s="52">
        <f>IF(Table2[[#This Row],[Order Priority]]=Introduction!$B$45,1,0)</f>
        <v>1</v>
      </c>
      <c r="M1299" s="52">
        <f>IF(Table2[[#This Row],[Ship Mode]]=Introduction!$C$42,1,0)</f>
        <v>1</v>
      </c>
      <c r="N1299" s="51">
        <f>IF(Table2[[#This Row],[Ship Mode]]=Introduction!$C$44,1,0)</f>
        <v>0</v>
      </c>
      <c r="O1299" s="51">
        <f>IF(Table2[[#This Row],[Customer Segment]]=Introduction!$D$45,1,0)</f>
        <v>1</v>
      </c>
      <c r="P1299" s="51">
        <f>IF(Table2[[#This Row],[Customer Segment]]=Introduction!$D$42,1,0)</f>
        <v>0</v>
      </c>
      <c r="Q1299" s="51">
        <f>IF(Table2[[#This Row],[Customer Segment]]=Introduction!$D$44,1,0)</f>
        <v>0</v>
      </c>
      <c r="R1299" s="41">
        <v>5258.94</v>
      </c>
      <c r="S12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0" spans="1:19" customFormat="1" x14ac:dyDescent="0.2">
      <c r="A1300" s="1" t="s">
        <v>92</v>
      </c>
      <c r="B1300" s="1" t="s">
        <v>14</v>
      </c>
      <c r="C1300" s="1" t="s">
        <v>3</v>
      </c>
      <c r="D1300" s="47">
        <v>0.02</v>
      </c>
      <c r="E1300" s="47">
        <v>8.34</v>
      </c>
      <c r="F1300" s="47">
        <v>2.64</v>
      </c>
      <c r="G1300" s="47">
        <v>0.59</v>
      </c>
      <c r="H1300" s="47">
        <v>6.79</v>
      </c>
      <c r="I1300" s="52">
        <f>IF(Table2[[#This Row],[Order Priority]]=Introduction!$B$42,1,0)</f>
        <v>0</v>
      </c>
      <c r="J1300" s="52">
        <f>IF(Table2[[#This Row],[Order Priority]]=Introduction!$B$43,1,0)</f>
        <v>0</v>
      </c>
      <c r="K1300" s="52">
        <f>IF(Table2[[#This Row],[Order Priority]]=Introduction!$B$44,1,0)</f>
        <v>0</v>
      </c>
      <c r="L1300" s="52">
        <f>IF(Table2[[#This Row],[Order Priority]]=Introduction!$B$45,1,0)</f>
        <v>1</v>
      </c>
      <c r="M1300" s="52">
        <f>IF(Table2[[#This Row],[Ship Mode]]=Introduction!$C$42,1,0)</f>
        <v>0</v>
      </c>
      <c r="N1300" s="51">
        <f>IF(Table2[[#This Row],[Ship Mode]]=Introduction!$C$44,1,0)</f>
        <v>1</v>
      </c>
      <c r="O1300" s="51">
        <f>IF(Table2[[#This Row],[Customer Segment]]=Introduction!$D$45,1,0)</f>
        <v>1</v>
      </c>
      <c r="P1300" s="51">
        <f>IF(Table2[[#This Row],[Customer Segment]]=Introduction!$D$42,1,0)</f>
        <v>0</v>
      </c>
      <c r="Q1300" s="51">
        <f>IF(Table2[[#This Row],[Customer Segment]]=Introduction!$D$44,1,0)</f>
        <v>0</v>
      </c>
      <c r="R1300" s="44">
        <v>66.739999999999995</v>
      </c>
      <c r="S13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223.9301420446059</v>
      </c>
    </row>
    <row r="1301" spans="1:19" customFormat="1" x14ac:dyDescent="0.2">
      <c r="A1301" s="1" t="s">
        <v>92</v>
      </c>
      <c r="B1301" s="1" t="s">
        <v>2</v>
      </c>
      <c r="C1301" s="1" t="s">
        <v>3</v>
      </c>
      <c r="D1301" s="49">
        <v>0.09</v>
      </c>
      <c r="E1301" s="49">
        <v>130.97999999999999</v>
      </c>
      <c r="F1301" s="49">
        <v>30</v>
      </c>
      <c r="G1301" s="49">
        <v>0.78</v>
      </c>
      <c r="H1301" s="49">
        <v>-421.76</v>
      </c>
      <c r="I1301" s="52">
        <f>IF(Table2[[#This Row],[Order Priority]]=Introduction!$B$42,1,0)</f>
        <v>0</v>
      </c>
      <c r="J1301" s="52">
        <f>IF(Table2[[#This Row],[Order Priority]]=Introduction!$B$43,1,0)</f>
        <v>0</v>
      </c>
      <c r="K1301" s="52">
        <f>IF(Table2[[#This Row],[Order Priority]]=Introduction!$B$44,1,0)</f>
        <v>0</v>
      </c>
      <c r="L1301" s="52">
        <f>IF(Table2[[#This Row],[Order Priority]]=Introduction!$B$45,1,0)</f>
        <v>1</v>
      </c>
      <c r="M1301" s="52">
        <f>IF(Table2[[#This Row],[Ship Mode]]=Introduction!$C$42,1,0)</f>
        <v>1</v>
      </c>
      <c r="N1301" s="51">
        <f>IF(Table2[[#This Row],[Ship Mode]]=Introduction!$C$44,1,0)</f>
        <v>0</v>
      </c>
      <c r="O1301" s="51">
        <f>IF(Table2[[#This Row],[Customer Segment]]=Introduction!$D$45,1,0)</f>
        <v>1</v>
      </c>
      <c r="P1301" s="51">
        <f>IF(Table2[[#This Row],[Customer Segment]]=Introduction!$D$42,1,0)</f>
        <v>0</v>
      </c>
      <c r="Q1301" s="51">
        <f>IF(Table2[[#This Row],[Customer Segment]]=Introduction!$D$44,1,0)</f>
        <v>0</v>
      </c>
      <c r="R1301" s="41">
        <v>1282.67</v>
      </c>
      <c r="S13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1233.6476536662676</v>
      </c>
    </row>
    <row r="1302" spans="1:19" customFormat="1" x14ac:dyDescent="0.2">
      <c r="A1302" s="1" t="s">
        <v>1</v>
      </c>
      <c r="B1302" s="1" t="s">
        <v>14</v>
      </c>
      <c r="C1302" s="1" t="s">
        <v>70</v>
      </c>
      <c r="D1302" s="47">
        <v>0.04</v>
      </c>
      <c r="E1302" s="47">
        <v>5.98</v>
      </c>
      <c r="F1302" s="47">
        <v>0.96</v>
      </c>
      <c r="G1302" s="47">
        <v>0.6</v>
      </c>
      <c r="H1302" s="47">
        <v>52.697600000000001</v>
      </c>
      <c r="I1302" s="52">
        <f>IF(Table2[[#This Row],[Order Priority]]=Introduction!$B$42,1,0)</f>
        <v>1</v>
      </c>
      <c r="J1302" s="52">
        <f>IF(Table2[[#This Row],[Order Priority]]=Introduction!$B$43,1,0)</f>
        <v>0</v>
      </c>
      <c r="K1302" s="52">
        <f>IF(Table2[[#This Row],[Order Priority]]=Introduction!$B$44,1,0)</f>
        <v>0</v>
      </c>
      <c r="L1302" s="52">
        <f>IF(Table2[[#This Row],[Order Priority]]=Introduction!$B$45,1,0)</f>
        <v>0</v>
      </c>
      <c r="M1302" s="52">
        <f>IF(Table2[[#This Row],[Ship Mode]]=Introduction!$C$42,1,0)</f>
        <v>0</v>
      </c>
      <c r="N1302" s="51">
        <f>IF(Table2[[#This Row],[Ship Mode]]=Introduction!$C$44,1,0)</f>
        <v>1</v>
      </c>
      <c r="O1302" s="51">
        <f>IF(Table2[[#This Row],[Customer Segment]]=Introduction!$D$45,1,0)</f>
        <v>0</v>
      </c>
      <c r="P1302" s="51">
        <f>IF(Table2[[#This Row],[Customer Segment]]=Introduction!$D$42,1,0)</f>
        <v>0</v>
      </c>
      <c r="Q1302" s="51">
        <f>IF(Table2[[#This Row],[Customer Segment]]=Introduction!$D$44,1,0)</f>
        <v>0</v>
      </c>
      <c r="R1302" s="44">
        <v>131.79</v>
      </c>
      <c r="S13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498.49207194626479</v>
      </c>
    </row>
    <row r="1303" spans="1:19" customFormat="1" x14ac:dyDescent="0.2">
      <c r="A1303" s="1" t="s">
        <v>1</v>
      </c>
      <c r="B1303" s="1" t="s">
        <v>14</v>
      </c>
      <c r="C1303" s="1" t="s">
        <v>70</v>
      </c>
      <c r="D1303" s="49">
        <v>0.01</v>
      </c>
      <c r="E1303" s="49">
        <v>20.99</v>
      </c>
      <c r="F1303" s="49">
        <v>0.99</v>
      </c>
      <c r="G1303" s="49">
        <v>0.56999999999999995</v>
      </c>
      <c r="H1303" s="49">
        <v>-78.194159999999997</v>
      </c>
      <c r="I1303" s="52">
        <f>IF(Table2[[#This Row],[Order Priority]]=Introduction!$B$42,1,0)</f>
        <v>1</v>
      </c>
      <c r="J1303" s="52">
        <f>IF(Table2[[#This Row],[Order Priority]]=Introduction!$B$43,1,0)</f>
        <v>0</v>
      </c>
      <c r="K1303" s="52">
        <f>IF(Table2[[#This Row],[Order Priority]]=Introduction!$B$44,1,0)</f>
        <v>0</v>
      </c>
      <c r="L1303" s="52">
        <f>IF(Table2[[#This Row],[Order Priority]]=Introduction!$B$45,1,0)</f>
        <v>0</v>
      </c>
      <c r="M1303" s="52">
        <f>IF(Table2[[#This Row],[Ship Mode]]=Introduction!$C$42,1,0)</f>
        <v>0</v>
      </c>
      <c r="N1303" s="51">
        <f>IF(Table2[[#This Row],[Ship Mode]]=Introduction!$C$44,1,0)</f>
        <v>1</v>
      </c>
      <c r="O1303" s="51">
        <f>IF(Table2[[#This Row],[Customer Segment]]=Introduction!$D$45,1,0)</f>
        <v>0</v>
      </c>
      <c r="P1303" s="51">
        <f>IF(Table2[[#This Row],[Customer Segment]]=Introduction!$D$42,1,0)</f>
        <v>0</v>
      </c>
      <c r="Q1303" s="51">
        <f>IF(Table2[[#This Row],[Customer Segment]]=Introduction!$D$44,1,0)</f>
        <v>0</v>
      </c>
      <c r="R1303" s="41">
        <v>35.33</v>
      </c>
      <c r="S13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407.20334025628767</v>
      </c>
    </row>
    <row r="1304" spans="1:19" customFormat="1" x14ac:dyDescent="0.2">
      <c r="A1304" s="1" t="s">
        <v>13</v>
      </c>
      <c r="B1304" s="1" t="s">
        <v>14</v>
      </c>
      <c r="C1304" s="1" t="s">
        <v>3</v>
      </c>
      <c r="D1304" s="47">
        <v>0.04</v>
      </c>
      <c r="E1304" s="47">
        <v>34.76</v>
      </c>
      <c r="F1304" s="47">
        <v>5.49</v>
      </c>
      <c r="G1304" s="47">
        <v>0.6</v>
      </c>
      <c r="H1304" s="47">
        <v>192.51689999999999</v>
      </c>
      <c r="I1304" s="52">
        <f>IF(Table2[[#This Row],[Order Priority]]=Introduction!$B$42,1,0)</f>
        <v>0</v>
      </c>
      <c r="J1304" s="52">
        <f>IF(Table2[[#This Row],[Order Priority]]=Introduction!$B$43,1,0)</f>
        <v>1</v>
      </c>
      <c r="K1304" s="52">
        <f>IF(Table2[[#This Row],[Order Priority]]=Introduction!$B$44,1,0)</f>
        <v>0</v>
      </c>
      <c r="L1304" s="52">
        <f>IF(Table2[[#This Row],[Order Priority]]=Introduction!$B$45,1,0)</f>
        <v>0</v>
      </c>
      <c r="M1304" s="52">
        <f>IF(Table2[[#This Row],[Ship Mode]]=Introduction!$C$42,1,0)</f>
        <v>0</v>
      </c>
      <c r="N1304" s="51">
        <f>IF(Table2[[#This Row],[Ship Mode]]=Introduction!$C$44,1,0)</f>
        <v>1</v>
      </c>
      <c r="O1304" s="51">
        <f>IF(Table2[[#This Row],[Customer Segment]]=Introduction!$D$45,1,0)</f>
        <v>1</v>
      </c>
      <c r="P1304" s="51">
        <f>IF(Table2[[#This Row],[Customer Segment]]=Introduction!$D$42,1,0)</f>
        <v>0</v>
      </c>
      <c r="Q1304" s="51">
        <f>IF(Table2[[#This Row],[Customer Segment]]=Introduction!$D$44,1,0)</f>
        <v>0</v>
      </c>
      <c r="R1304" s="44">
        <v>279.01</v>
      </c>
      <c r="S13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555.51337845304272</v>
      </c>
    </row>
    <row r="1305" spans="1:19" customFormat="1" x14ac:dyDescent="0.2">
      <c r="A1305" s="1" t="s">
        <v>92</v>
      </c>
      <c r="B1305" s="1" t="s">
        <v>14</v>
      </c>
      <c r="C1305" s="1" t="s">
        <v>3</v>
      </c>
      <c r="D1305" s="49">
        <v>0.03</v>
      </c>
      <c r="E1305" s="49">
        <v>35.99</v>
      </c>
      <c r="F1305" s="49">
        <v>5</v>
      </c>
      <c r="G1305" s="49">
        <v>0.85</v>
      </c>
      <c r="H1305" s="49">
        <v>-184.548</v>
      </c>
      <c r="I1305" s="52">
        <f>IF(Table2[[#This Row],[Order Priority]]=Introduction!$B$42,1,0)</f>
        <v>0</v>
      </c>
      <c r="J1305" s="52">
        <f>IF(Table2[[#This Row],[Order Priority]]=Introduction!$B$43,1,0)</f>
        <v>0</v>
      </c>
      <c r="K1305" s="52">
        <f>IF(Table2[[#This Row],[Order Priority]]=Introduction!$B$44,1,0)</f>
        <v>0</v>
      </c>
      <c r="L1305" s="52">
        <f>IF(Table2[[#This Row],[Order Priority]]=Introduction!$B$45,1,0)</f>
        <v>1</v>
      </c>
      <c r="M1305" s="52">
        <f>IF(Table2[[#This Row],[Ship Mode]]=Introduction!$C$42,1,0)</f>
        <v>0</v>
      </c>
      <c r="N1305" s="51">
        <f>IF(Table2[[#This Row],[Ship Mode]]=Introduction!$C$44,1,0)</f>
        <v>1</v>
      </c>
      <c r="O1305" s="51">
        <f>IF(Table2[[#This Row],[Customer Segment]]=Introduction!$D$45,1,0)</f>
        <v>1</v>
      </c>
      <c r="P1305" s="51">
        <f>IF(Table2[[#This Row],[Customer Segment]]=Introduction!$D$42,1,0)</f>
        <v>0</v>
      </c>
      <c r="Q1305" s="51">
        <f>IF(Table2[[#This Row],[Customer Segment]]=Introduction!$D$44,1,0)</f>
        <v>0</v>
      </c>
      <c r="R1305" s="41">
        <v>93.82</v>
      </c>
      <c r="S13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389.35568368717071</v>
      </c>
    </row>
    <row r="1306" spans="1:19" customFormat="1" x14ac:dyDescent="0.2">
      <c r="A1306" s="1" t="s">
        <v>92</v>
      </c>
      <c r="B1306" s="1" t="s">
        <v>2</v>
      </c>
      <c r="C1306" s="1" t="s">
        <v>70</v>
      </c>
      <c r="D1306" s="47">
        <v>0.02</v>
      </c>
      <c r="E1306" s="47">
        <v>95.95</v>
      </c>
      <c r="F1306" s="47">
        <v>74.349999999999994</v>
      </c>
      <c r="G1306" s="47">
        <v>0.56999999999999995</v>
      </c>
      <c r="H1306" s="47">
        <v>636.52200000000005</v>
      </c>
      <c r="I1306" s="52">
        <f>IF(Table2[[#This Row],[Order Priority]]=Introduction!$B$42,1,0)</f>
        <v>0</v>
      </c>
      <c r="J1306" s="52">
        <f>IF(Table2[[#This Row],[Order Priority]]=Introduction!$B$43,1,0)</f>
        <v>0</v>
      </c>
      <c r="K1306" s="52">
        <f>IF(Table2[[#This Row],[Order Priority]]=Introduction!$B$44,1,0)</f>
        <v>0</v>
      </c>
      <c r="L1306" s="52">
        <f>IF(Table2[[#This Row],[Order Priority]]=Introduction!$B$45,1,0)</f>
        <v>1</v>
      </c>
      <c r="M1306" s="52">
        <f>IF(Table2[[#This Row],[Ship Mode]]=Introduction!$C$42,1,0)</f>
        <v>1</v>
      </c>
      <c r="N1306" s="51">
        <f>IF(Table2[[#This Row],[Ship Mode]]=Introduction!$C$44,1,0)</f>
        <v>0</v>
      </c>
      <c r="O1306" s="51">
        <f>IF(Table2[[#This Row],[Customer Segment]]=Introduction!$D$45,1,0)</f>
        <v>0</v>
      </c>
      <c r="P1306" s="51">
        <f>IF(Table2[[#This Row],[Customer Segment]]=Introduction!$D$42,1,0)</f>
        <v>0</v>
      </c>
      <c r="Q1306" s="51">
        <f>IF(Table2[[#This Row],[Customer Segment]]=Introduction!$D$44,1,0)</f>
        <v>0</v>
      </c>
      <c r="R1306" s="44">
        <v>1377.46</v>
      </c>
      <c r="S13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3314.1521644678237</v>
      </c>
    </row>
    <row r="1307" spans="1:19" customFormat="1" x14ac:dyDescent="0.2">
      <c r="A1307" s="1" t="s">
        <v>92</v>
      </c>
      <c r="B1307" s="1" t="s">
        <v>14</v>
      </c>
      <c r="C1307" s="1" t="s">
        <v>47</v>
      </c>
      <c r="D1307" s="49">
        <v>0.02</v>
      </c>
      <c r="E1307" s="49">
        <v>28.53</v>
      </c>
      <c r="F1307" s="49">
        <v>1.49</v>
      </c>
      <c r="G1307" s="49">
        <v>0.38</v>
      </c>
      <c r="H1307" s="49">
        <v>1.992</v>
      </c>
      <c r="I1307" s="52">
        <f>IF(Table2[[#This Row],[Order Priority]]=Introduction!$B$42,1,0)</f>
        <v>0</v>
      </c>
      <c r="J1307" s="52">
        <f>IF(Table2[[#This Row],[Order Priority]]=Introduction!$B$43,1,0)</f>
        <v>0</v>
      </c>
      <c r="K1307" s="52">
        <f>IF(Table2[[#This Row],[Order Priority]]=Introduction!$B$44,1,0)</f>
        <v>0</v>
      </c>
      <c r="L1307" s="52">
        <f>IF(Table2[[#This Row],[Order Priority]]=Introduction!$B$45,1,0)</f>
        <v>1</v>
      </c>
      <c r="M1307" s="52">
        <f>IF(Table2[[#This Row],[Ship Mode]]=Introduction!$C$42,1,0)</f>
        <v>0</v>
      </c>
      <c r="N1307" s="51">
        <f>IF(Table2[[#This Row],[Ship Mode]]=Introduction!$C$44,1,0)</f>
        <v>1</v>
      </c>
      <c r="O1307" s="51">
        <f>IF(Table2[[#This Row],[Customer Segment]]=Introduction!$D$45,1,0)</f>
        <v>0</v>
      </c>
      <c r="P1307" s="51">
        <f>IF(Table2[[#This Row],[Customer Segment]]=Introduction!$D$42,1,0)</f>
        <v>0</v>
      </c>
      <c r="Q1307" s="51">
        <f>IF(Table2[[#This Row],[Customer Segment]]=Introduction!$D$44,1,0)</f>
        <v>1</v>
      </c>
      <c r="R1307" s="41">
        <v>513.33000000000004</v>
      </c>
      <c r="S13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115.41753681028499</v>
      </c>
    </row>
    <row r="1308" spans="1:19" customFormat="1" x14ac:dyDescent="0.2">
      <c r="A1308" s="1" t="s">
        <v>92</v>
      </c>
      <c r="B1308" s="1" t="s">
        <v>14</v>
      </c>
      <c r="C1308" s="1" t="s">
        <v>15</v>
      </c>
      <c r="D1308" s="47">
        <v>0.08</v>
      </c>
      <c r="E1308" s="47">
        <v>125.99</v>
      </c>
      <c r="F1308" s="47">
        <v>7.69</v>
      </c>
      <c r="G1308" s="47">
        <v>0.59</v>
      </c>
      <c r="H1308" s="47">
        <v>374.625</v>
      </c>
      <c r="I1308" s="52">
        <f>IF(Table2[[#This Row],[Order Priority]]=Introduction!$B$42,1,0)</f>
        <v>0</v>
      </c>
      <c r="J1308" s="52">
        <f>IF(Table2[[#This Row],[Order Priority]]=Introduction!$B$43,1,0)</f>
        <v>0</v>
      </c>
      <c r="K1308" s="52">
        <f>IF(Table2[[#This Row],[Order Priority]]=Introduction!$B$44,1,0)</f>
        <v>0</v>
      </c>
      <c r="L1308" s="52">
        <f>IF(Table2[[#This Row],[Order Priority]]=Introduction!$B$45,1,0)</f>
        <v>1</v>
      </c>
      <c r="M1308" s="52">
        <f>IF(Table2[[#This Row],[Ship Mode]]=Introduction!$C$42,1,0)</f>
        <v>0</v>
      </c>
      <c r="N1308" s="51">
        <f>IF(Table2[[#This Row],[Ship Mode]]=Introduction!$C$44,1,0)</f>
        <v>1</v>
      </c>
      <c r="O1308" s="51">
        <f>IF(Table2[[#This Row],[Customer Segment]]=Introduction!$D$45,1,0)</f>
        <v>0</v>
      </c>
      <c r="P1308" s="51">
        <f>IF(Table2[[#This Row],[Customer Segment]]=Introduction!$D$42,1,0)</f>
        <v>1</v>
      </c>
      <c r="Q1308" s="51">
        <f>IF(Table2[[#This Row],[Customer Segment]]=Introduction!$D$44,1,0)</f>
        <v>0</v>
      </c>
      <c r="R1308" s="44">
        <v>710.36</v>
      </c>
      <c r="S13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1049.249966557237</v>
      </c>
    </row>
    <row r="1309" spans="1:19" customFormat="1" x14ac:dyDescent="0.2">
      <c r="A1309" s="1" t="s">
        <v>46</v>
      </c>
      <c r="B1309" s="1" t="s">
        <v>14</v>
      </c>
      <c r="C1309" s="1" t="s">
        <v>15</v>
      </c>
      <c r="D1309" s="49">
        <v>0.02</v>
      </c>
      <c r="E1309" s="49">
        <v>15.57</v>
      </c>
      <c r="F1309" s="49">
        <v>1.39</v>
      </c>
      <c r="G1309" s="49">
        <v>0.38</v>
      </c>
      <c r="H1309" s="49">
        <v>23.5428</v>
      </c>
      <c r="I1309" s="52">
        <f>IF(Table2[[#This Row],[Order Priority]]=Introduction!$B$42,1,0)</f>
        <v>0</v>
      </c>
      <c r="J1309" s="52">
        <f>IF(Table2[[#This Row],[Order Priority]]=Introduction!$B$43,1,0)</f>
        <v>0</v>
      </c>
      <c r="K1309" s="52">
        <f>IF(Table2[[#This Row],[Order Priority]]=Introduction!$B$44,1,0)</f>
        <v>0</v>
      </c>
      <c r="L1309" s="52">
        <f>IF(Table2[[#This Row],[Order Priority]]=Introduction!$B$45,1,0)</f>
        <v>0</v>
      </c>
      <c r="M1309" s="52">
        <f>IF(Table2[[#This Row],[Ship Mode]]=Introduction!$C$42,1,0)</f>
        <v>0</v>
      </c>
      <c r="N1309" s="51">
        <f>IF(Table2[[#This Row],[Ship Mode]]=Introduction!$C$44,1,0)</f>
        <v>1</v>
      </c>
      <c r="O1309" s="51">
        <f>IF(Table2[[#This Row],[Customer Segment]]=Introduction!$D$45,1,0)</f>
        <v>0</v>
      </c>
      <c r="P1309" s="51">
        <f>IF(Table2[[#This Row],[Customer Segment]]=Introduction!$D$42,1,0)</f>
        <v>1</v>
      </c>
      <c r="Q1309" s="51">
        <f>IF(Table2[[#This Row],[Customer Segment]]=Introduction!$D$44,1,0)</f>
        <v>0</v>
      </c>
      <c r="R1309" s="41">
        <v>46.23</v>
      </c>
      <c r="S13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223.00745579862775</v>
      </c>
    </row>
    <row r="1310" spans="1:19" customFormat="1" x14ac:dyDescent="0.2">
      <c r="A1310" s="1" t="s">
        <v>46</v>
      </c>
      <c r="B1310" s="1" t="s">
        <v>14</v>
      </c>
      <c r="C1310" s="1" t="s">
        <v>15</v>
      </c>
      <c r="D1310" s="47">
        <v>0.02</v>
      </c>
      <c r="E1310" s="47">
        <v>20.89</v>
      </c>
      <c r="F1310" s="47">
        <v>11.52</v>
      </c>
      <c r="G1310" s="47">
        <v>0.83</v>
      </c>
      <c r="H1310" s="47">
        <v>-276.11279999999999</v>
      </c>
      <c r="I1310" s="52">
        <f>IF(Table2[[#This Row],[Order Priority]]=Introduction!$B$42,1,0)</f>
        <v>0</v>
      </c>
      <c r="J1310" s="52">
        <f>IF(Table2[[#This Row],[Order Priority]]=Introduction!$B$43,1,0)</f>
        <v>0</v>
      </c>
      <c r="K1310" s="52">
        <f>IF(Table2[[#This Row],[Order Priority]]=Introduction!$B$44,1,0)</f>
        <v>0</v>
      </c>
      <c r="L1310" s="52">
        <f>IF(Table2[[#This Row],[Order Priority]]=Introduction!$B$45,1,0)</f>
        <v>0</v>
      </c>
      <c r="M1310" s="52">
        <f>IF(Table2[[#This Row],[Ship Mode]]=Introduction!$C$42,1,0)</f>
        <v>0</v>
      </c>
      <c r="N1310" s="51">
        <f>IF(Table2[[#This Row],[Ship Mode]]=Introduction!$C$44,1,0)</f>
        <v>1</v>
      </c>
      <c r="O1310" s="51">
        <f>IF(Table2[[#This Row],[Customer Segment]]=Introduction!$D$45,1,0)</f>
        <v>0</v>
      </c>
      <c r="P1310" s="51">
        <f>IF(Table2[[#This Row],[Customer Segment]]=Introduction!$D$42,1,0)</f>
        <v>1</v>
      </c>
      <c r="Q1310" s="51">
        <f>IF(Table2[[#This Row],[Customer Segment]]=Introduction!$D$44,1,0)</f>
        <v>0</v>
      </c>
      <c r="R1310" s="44">
        <v>279.27999999999997</v>
      </c>
      <c r="S13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586.84021227897233</v>
      </c>
    </row>
    <row r="1311" spans="1:19" customFormat="1" x14ac:dyDescent="0.2">
      <c r="A1311" s="1" t="s">
        <v>46</v>
      </c>
      <c r="B1311" s="1" t="s">
        <v>63</v>
      </c>
      <c r="C1311" s="1" t="s">
        <v>15</v>
      </c>
      <c r="D1311" s="49">
        <v>0.06</v>
      </c>
      <c r="E1311" s="49">
        <v>5.38</v>
      </c>
      <c r="F1311" s="49">
        <v>5.24</v>
      </c>
      <c r="G1311" s="49">
        <v>0.36</v>
      </c>
      <c r="H1311" s="49">
        <v>-64.670940000000002</v>
      </c>
      <c r="I1311" s="52">
        <f>IF(Table2[[#This Row],[Order Priority]]=Introduction!$B$42,1,0)</f>
        <v>0</v>
      </c>
      <c r="J1311" s="52">
        <f>IF(Table2[[#This Row],[Order Priority]]=Introduction!$B$43,1,0)</f>
        <v>0</v>
      </c>
      <c r="K1311" s="52">
        <f>IF(Table2[[#This Row],[Order Priority]]=Introduction!$B$44,1,0)</f>
        <v>0</v>
      </c>
      <c r="L1311" s="52">
        <f>IF(Table2[[#This Row],[Order Priority]]=Introduction!$B$45,1,0)</f>
        <v>0</v>
      </c>
      <c r="M1311" s="52">
        <f>IF(Table2[[#This Row],[Ship Mode]]=Introduction!$C$42,1,0)</f>
        <v>0</v>
      </c>
      <c r="N1311" s="51">
        <f>IF(Table2[[#This Row],[Ship Mode]]=Introduction!$C$44,1,0)</f>
        <v>0</v>
      </c>
      <c r="O1311" s="51">
        <f>IF(Table2[[#This Row],[Customer Segment]]=Introduction!$D$45,1,0)</f>
        <v>0</v>
      </c>
      <c r="P1311" s="51">
        <f>IF(Table2[[#This Row],[Customer Segment]]=Introduction!$D$42,1,0)</f>
        <v>1</v>
      </c>
      <c r="Q1311" s="51">
        <f>IF(Table2[[#This Row],[Customer Segment]]=Introduction!$D$44,1,0)</f>
        <v>0</v>
      </c>
      <c r="R1311" s="41">
        <v>81.819999999999993</v>
      </c>
      <c r="S13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81.885616789264645</v>
      </c>
    </row>
    <row r="1312" spans="1:19" customFormat="1" x14ac:dyDescent="0.2">
      <c r="A1312" s="1" t="s">
        <v>46</v>
      </c>
      <c r="B1312" s="1" t="s">
        <v>14</v>
      </c>
      <c r="C1312" s="1" t="s">
        <v>15</v>
      </c>
      <c r="D1312" s="47">
        <v>0.03</v>
      </c>
      <c r="E1312" s="47">
        <v>7.35</v>
      </c>
      <c r="F1312" s="47">
        <v>5.96</v>
      </c>
      <c r="G1312" s="47">
        <v>0.38</v>
      </c>
      <c r="H1312" s="47">
        <v>-11.113200000000001</v>
      </c>
      <c r="I1312" s="52">
        <f>IF(Table2[[#This Row],[Order Priority]]=Introduction!$B$42,1,0)</f>
        <v>0</v>
      </c>
      <c r="J1312" s="52">
        <f>IF(Table2[[#This Row],[Order Priority]]=Introduction!$B$43,1,0)</f>
        <v>0</v>
      </c>
      <c r="K1312" s="52">
        <f>IF(Table2[[#This Row],[Order Priority]]=Introduction!$B$44,1,0)</f>
        <v>0</v>
      </c>
      <c r="L1312" s="52">
        <f>IF(Table2[[#This Row],[Order Priority]]=Introduction!$B$45,1,0)</f>
        <v>0</v>
      </c>
      <c r="M1312" s="52">
        <f>IF(Table2[[#This Row],[Ship Mode]]=Introduction!$C$42,1,0)</f>
        <v>0</v>
      </c>
      <c r="N1312" s="51">
        <f>IF(Table2[[#This Row],[Ship Mode]]=Introduction!$C$44,1,0)</f>
        <v>1</v>
      </c>
      <c r="O1312" s="51">
        <f>IF(Table2[[#This Row],[Customer Segment]]=Introduction!$D$45,1,0)</f>
        <v>0</v>
      </c>
      <c r="P1312" s="51">
        <f>IF(Table2[[#This Row],[Customer Segment]]=Introduction!$D$42,1,0)</f>
        <v>1</v>
      </c>
      <c r="Q1312" s="51">
        <f>IF(Table2[[#This Row],[Customer Segment]]=Introduction!$D$44,1,0)</f>
        <v>0</v>
      </c>
      <c r="R1312" s="44">
        <v>13.16</v>
      </c>
      <c r="S13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281.46753488146709</v>
      </c>
    </row>
    <row r="1313" spans="1:19" customFormat="1" x14ac:dyDescent="0.2">
      <c r="A1313" s="1" t="s">
        <v>1</v>
      </c>
      <c r="B1313" s="1" t="s">
        <v>63</v>
      </c>
      <c r="C1313" s="1" t="s">
        <v>15</v>
      </c>
      <c r="D1313" s="49">
        <v>0.06</v>
      </c>
      <c r="E1313" s="49">
        <v>65.989999999999995</v>
      </c>
      <c r="F1313" s="49">
        <v>8.8000000000000007</v>
      </c>
      <c r="G1313" s="49">
        <v>0.57999999999999996</v>
      </c>
      <c r="H1313" s="49">
        <v>288.08999999999997</v>
      </c>
      <c r="I1313" s="52">
        <f>IF(Table2[[#This Row],[Order Priority]]=Introduction!$B$42,1,0)</f>
        <v>1</v>
      </c>
      <c r="J1313" s="52">
        <f>IF(Table2[[#This Row],[Order Priority]]=Introduction!$B$43,1,0)</f>
        <v>0</v>
      </c>
      <c r="K1313" s="52">
        <f>IF(Table2[[#This Row],[Order Priority]]=Introduction!$B$44,1,0)</f>
        <v>0</v>
      </c>
      <c r="L1313" s="52">
        <f>IF(Table2[[#This Row],[Order Priority]]=Introduction!$B$45,1,0)</f>
        <v>0</v>
      </c>
      <c r="M1313" s="52">
        <f>IF(Table2[[#This Row],[Ship Mode]]=Introduction!$C$42,1,0)</f>
        <v>0</v>
      </c>
      <c r="N1313" s="51">
        <f>IF(Table2[[#This Row],[Ship Mode]]=Introduction!$C$44,1,0)</f>
        <v>0</v>
      </c>
      <c r="O1313" s="51">
        <f>IF(Table2[[#This Row],[Customer Segment]]=Introduction!$D$45,1,0)</f>
        <v>0</v>
      </c>
      <c r="P1313" s="51">
        <f>IF(Table2[[#This Row],[Customer Segment]]=Introduction!$D$42,1,0)</f>
        <v>1</v>
      </c>
      <c r="Q1313" s="51">
        <f>IF(Table2[[#This Row],[Customer Segment]]=Introduction!$D$44,1,0)</f>
        <v>0</v>
      </c>
      <c r="R1313" s="41">
        <v>506.38</v>
      </c>
      <c r="S13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4" spans="1:19" customFormat="1" x14ac:dyDescent="0.2">
      <c r="A1314" s="1" t="s">
        <v>1</v>
      </c>
      <c r="B1314" s="1" t="s">
        <v>63</v>
      </c>
      <c r="C1314" s="1" t="s">
        <v>15</v>
      </c>
      <c r="D1314" s="47">
        <v>0</v>
      </c>
      <c r="E1314" s="47">
        <v>195.99</v>
      </c>
      <c r="F1314" s="47">
        <v>4.2</v>
      </c>
      <c r="G1314" s="47">
        <v>0.56999999999999995</v>
      </c>
      <c r="H1314" s="47">
        <v>719.47680000000003</v>
      </c>
      <c r="I1314" s="52">
        <f>IF(Table2[[#This Row],[Order Priority]]=Introduction!$B$42,1,0)</f>
        <v>1</v>
      </c>
      <c r="J1314" s="52">
        <f>IF(Table2[[#This Row],[Order Priority]]=Introduction!$B$43,1,0)</f>
        <v>0</v>
      </c>
      <c r="K1314" s="52">
        <f>IF(Table2[[#This Row],[Order Priority]]=Introduction!$B$44,1,0)</f>
        <v>0</v>
      </c>
      <c r="L1314" s="52">
        <f>IF(Table2[[#This Row],[Order Priority]]=Introduction!$B$45,1,0)</f>
        <v>0</v>
      </c>
      <c r="M1314" s="52">
        <f>IF(Table2[[#This Row],[Ship Mode]]=Introduction!$C$42,1,0)</f>
        <v>0</v>
      </c>
      <c r="N1314" s="51">
        <f>IF(Table2[[#This Row],[Ship Mode]]=Introduction!$C$44,1,0)</f>
        <v>0</v>
      </c>
      <c r="O1314" s="51">
        <f>IF(Table2[[#This Row],[Customer Segment]]=Introduction!$D$45,1,0)</f>
        <v>0</v>
      </c>
      <c r="P1314" s="51">
        <f>IF(Table2[[#This Row],[Customer Segment]]=Introduction!$D$42,1,0)</f>
        <v>1</v>
      </c>
      <c r="Q1314" s="51">
        <f>IF(Table2[[#This Row],[Customer Segment]]=Introduction!$D$44,1,0)</f>
        <v>0</v>
      </c>
      <c r="R1314" s="44">
        <v>1042.72</v>
      </c>
      <c r="S13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1756.5237114908339</v>
      </c>
    </row>
    <row r="1315" spans="1:19" customFormat="1" x14ac:dyDescent="0.2">
      <c r="A1315" s="1" t="s">
        <v>1</v>
      </c>
      <c r="B1315" s="1" t="s">
        <v>63</v>
      </c>
      <c r="C1315" s="1" t="s">
        <v>15</v>
      </c>
      <c r="D1315" s="49">
        <v>0.06</v>
      </c>
      <c r="E1315" s="49">
        <v>65.989999999999995</v>
      </c>
      <c r="F1315" s="49">
        <v>8.8000000000000007</v>
      </c>
      <c r="G1315" s="49">
        <v>0.57999999999999996</v>
      </c>
      <c r="H1315" s="49">
        <v>288.08999999999997</v>
      </c>
      <c r="I1315" s="52">
        <f>IF(Table2[[#This Row],[Order Priority]]=Introduction!$B$42,1,0)</f>
        <v>1</v>
      </c>
      <c r="J1315" s="52">
        <f>IF(Table2[[#This Row],[Order Priority]]=Introduction!$B$43,1,0)</f>
        <v>0</v>
      </c>
      <c r="K1315" s="52">
        <f>IF(Table2[[#This Row],[Order Priority]]=Introduction!$B$44,1,0)</f>
        <v>0</v>
      </c>
      <c r="L1315" s="52">
        <f>IF(Table2[[#This Row],[Order Priority]]=Introduction!$B$45,1,0)</f>
        <v>0</v>
      </c>
      <c r="M1315" s="52">
        <f>IF(Table2[[#This Row],[Ship Mode]]=Introduction!$C$42,1,0)</f>
        <v>0</v>
      </c>
      <c r="N1315" s="51">
        <f>IF(Table2[[#This Row],[Ship Mode]]=Introduction!$C$44,1,0)</f>
        <v>0</v>
      </c>
      <c r="O1315" s="51">
        <f>IF(Table2[[#This Row],[Customer Segment]]=Introduction!$D$45,1,0)</f>
        <v>0</v>
      </c>
      <c r="P1315" s="51">
        <f>IF(Table2[[#This Row],[Customer Segment]]=Introduction!$D$42,1,0)</f>
        <v>1</v>
      </c>
      <c r="Q1315" s="51">
        <f>IF(Table2[[#This Row],[Customer Segment]]=Introduction!$D$44,1,0)</f>
        <v>0</v>
      </c>
      <c r="R1315" s="41">
        <v>1912.98</v>
      </c>
      <c r="S13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1003.2621956847011</v>
      </c>
    </row>
    <row r="1316" spans="1:19" customFormat="1" x14ac:dyDescent="0.2">
      <c r="A1316" s="1" t="s">
        <v>1</v>
      </c>
      <c r="B1316" s="1" t="s">
        <v>63</v>
      </c>
      <c r="C1316" s="1" t="s">
        <v>15</v>
      </c>
      <c r="D1316" s="47">
        <v>0</v>
      </c>
      <c r="E1316" s="47">
        <v>195.99</v>
      </c>
      <c r="F1316" s="47">
        <v>4.2</v>
      </c>
      <c r="G1316" s="47">
        <v>0.56999999999999995</v>
      </c>
      <c r="H1316" s="47">
        <v>1030.509</v>
      </c>
      <c r="I1316" s="52">
        <f>IF(Table2[[#This Row],[Order Priority]]=Introduction!$B$42,1,0)</f>
        <v>1</v>
      </c>
      <c r="J1316" s="52">
        <f>IF(Table2[[#This Row],[Order Priority]]=Introduction!$B$43,1,0)</f>
        <v>0</v>
      </c>
      <c r="K1316" s="52">
        <f>IF(Table2[[#This Row],[Order Priority]]=Introduction!$B$44,1,0)</f>
        <v>0</v>
      </c>
      <c r="L1316" s="52">
        <f>IF(Table2[[#This Row],[Order Priority]]=Introduction!$B$45,1,0)</f>
        <v>0</v>
      </c>
      <c r="M1316" s="52">
        <f>IF(Table2[[#This Row],[Ship Mode]]=Introduction!$C$42,1,0)</f>
        <v>0</v>
      </c>
      <c r="N1316" s="51">
        <f>IF(Table2[[#This Row],[Ship Mode]]=Introduction!$C$44,1,0)</f>
        <v>0</v>
      </c>
      <c r="O1316" s="51">
        <f>IF(Table2[[#This Row],[Customer Segment]]=Introduction!$D$45,1,0)</f>
        <v>0</v>
      </c>
      <c r="P1316" s="51">
        <f>IF(Table2[[#This Row],[Customer Segment]]=Introduction!$D$42,1,0)</f>
        <v>1</v>
      </c>
      <c r="Q1316" s="51">
        <f>IF(Table2[[#This Row],[Customer Segment]]=Introduction!$D$44,1,0)</f>
        <v>0</v>
      </c>
      <c r="R1316" s="44">
        <v>4170.87</v>
      </c>
      <c r="S13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2075.0286847800098</v>
      </c>
    </row>
    <row r="1317" spans="1:19" customFormat="1" x14ac:dyDescent="0.2">
      <c r="A1317" s="1" t="s">
        <v>1</v>
      </c>
      <c r="B1317" s="1" t="s">
        <v>14</v>
      </c>
      <c r="C1317" s="1" t="s">
        <v>70</v>
      </c>
      <c r="D1317" s="49">
        <v>0.06</v>
      </c>
      <c r="E1317" s="49">
        <v>1.26</v>
      </c>
      <c r="F1317" s="49">
        <v>0.7</v>
      </c>
      <c r="G1317" s="49">
        <v>0.81</v>
      </c>
      <c r="H1317" s="49">
        <v>-6.6096000000000004</v>
      </c>
      <c r="I1317" s="52">
        <f>IF(Table2[[#This Row],[Order Priority]]=Introduction!$B$42,1,0)</f>
        <v>1</v>
      </c>
      <c r="J1317" s="52">
        <f>IF(Table2[[#This Row],[Order Priority]]=Introduction!$B$43,1,0)</f>
        <v>0</v>
      </c>
      <c r="K1317" s="52">
        <f>IF(Table2[[#This Row],[Order Priority]]=Introduction!$B$44,1,0)</f>
        <v>0</v>
      </c>
      <c r="L1317" s="52">
        <f>IF(Table2[[#This Row],[Order Priority]]=Introduction!$B$45,1,0)</f>
        <v>0</v>
      </c>
      <c r="M1317" s="52">
        <f>IF(Table2[[#This Row],[Ship Mode]]=Introduction!$C$42,1,0)</f>
        <v>0</v>
      </c>
      <c r="N1317" s="51">
        <f>IF(Table2[[#This Row],[Ship Mode]]=Introduction!$C$44,1,0)</f>
        <v>1</v>
      </c>
      <c r="O1317" s="51">
        <f>IF(Table2[[#This Row],[Customer Segment]]=Introduction!$D$45,1,0)</f>
        <v>0</v>
      </c>
      <c r="P1317" s="51">
        <f>IF(Table2[[#This Row],[Customer Segment]]=Introduction!$D$42,1,0)</f>
        <v>0</v>
      </c>
      <c r="Q1317" s="51">
        <f>IF(Table2[[#This Row],[Customer Segment]]=Introduction!$D$44,1,0)</f>
        <v>0</v>
      </c>
      <c r="R1317" s="41">
        <v>5.28</v>
      </c>
      <c r="S13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577.11698840110239</v>
      </c>
    </row>
    <row r="1318" spans="1:19" customFormat="1" x14ac:dyDescent="0.2">
      <c r="A1318" s="1" t="s">
        <v>1</v>
      </c>
      <c r="B1318" s="1" t="s">
        <v>14</v>
      </c>
      <c r="C1318" s="1" t="s">
        <v>70</v>
      </c>
      <c r="D1318" s="47">
        <v>0.06</v>
      </c>
      <c r="E1318" s="47">
        <v>1.76</v>
      </c>
      <c r="F1318" s="47">
        <v>0.7</v>
      </c>
      <c r="G1318" s="47">
        <v>0.56000000000000005</v>
      </c>
      <c r="H1318" s="47">
        <v>1.2236</v>
      </c>
      <c r="I1318" s="52">
        <f>IF(Table2[[#This Row],[Order Priority]]=Introduction!$B$42,1,0)</f>
        <v>1</v>
      </c>
      <c r="J1318" s="52">
        <f>IF(Table2[[#This Row],[Order Priority]]=Introduction!$B$43,1,0)</f>
        <v>0</v>
      </c>
      <c r="K1318" s="52">
        <f>IF(Table2[[#This Row],[Order Priority]]=Introduction!$B$44,1,0)</f>
        <v>0</v>
      </c>
      <c r="L1318" s="52">
        <f>IF(Table2[[#This Row],[Order Priority]]=Introduction!$B$45,1,0)</f>
        <v>0</v>
      </c>
      <c r="M1318" s="52">
        <f>IF(Table2[[#This Row],[Ship Mode]]=Introduction!$C$42,1,0)</f>
        <v>0</v>
      </c>
      <c r="N1318" s="51">
        <f>IF(Table2[[#This Row],[Ship Mode]]=Introduction!$C$44,1,0)</f>
        <v>1</v>
      </c>
      <c r="O1318" s="51">
        <f>IF(Table2[[#This Row],[Customer Segment]]=Introduction!$D$45,1,0)</f>
        <v>0</v>
      </c>
      <c r="P1318" s="51">
        <f>IF(Table2[[#This Row],[Customer Segment]]=Introduction!$D$42,1,0)</f>
        <v>0</v>
      </c>
      <c r="Q1318" s="51">
        <f>IF(Table2[[#This Row],[Customer Segment]]=Introduction!$D$44,1,0)</f>
        <v>0</v>
      </c>
      <c r="R1318" s="44">
        <v>39.26</v>
      </c>
      <c r="S13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378.90900844224052</v>
      </c>
    </row>
    <row r="1319" spans="1:19" customFormat="1" x14ac:dyDescent="0.2">
      <c r="A1319" s="1" t="s">
        <v>1</v>
      </c>
      <c r="B1319" s="1" t="s">
        <v>14</v>
      </c>
      <c r="C1319" s="1" t="s">
        <v>70</v>
      </c>
      <c r="D1319" s="49">
        <v>0.02</v>
      </c>
      <c r="E1319" s="49">
        <v>24.98</v>
      </c>
      <c r="F1319" s="49">
        <v>8.7899999999999991</v>
      </c>
      <c r="G1319" s="49">
        <v>0.66</v>
      </c>
      <c r="H1319" s="49">
        <v>4.3148</v>
      </c>
      <c r="I1319" s="52">
        <f>IF(Table2[[#This Row],[Order Priority]]=Introduction!$B$42,1,0)</f>
        <v>1</v>
      </c>
      <c r="J1319" s="52">
        <f>IF(Table2[[#This Row],[Order Priority]]=Introduction!$B$43,1,0)</f>
        <v>0</v>
      </c>
      <c r="K1319" s="52">
        <f>IF(Table2[[#This Row],[Order Priority]]=Introduction!$B$44,1,0)</f>
        <v>0</v>
      </c>
      <c r="L1319" s="52">
        <f>IF(Table2[[#This Row],[Order Priority]]=Introduction!$B$45,1,0)</f>
        <v>0</v>
      </c>
      <c r="M1319" s="52">
        <f>IF(Table2[[#This Row],[Ship Mode]]=Introduction!$C$42,1,0)</f>
        <v>0</v>
      </c>
      <c r="N1319" s="51">
        <f>IF(Table2[[#This Row],[Ship Mode]]=Introduction!$C$44,1,0)</f>
        <v>1</v>
      </c>
      <c r="O1319" s="51">
        <f>IF(Table2[[#This Row],[Customer Segment]]=Introduction!$D$45,1,0)</f>
        <v>0</v>
      </c>
      <c r="P1319" s="51">
        <f>IF(Table2[[#This Row],[Customer Segment]]=Introduction!$D$42,1,0)</f>
        <v>0</v>
      </c>
      <c r="Q1319" s="51">
        <f>IF(Table2[[#This Row],[Customer Segment]]=Introduction!$D$44,1,0)</f>
        <v>0</v>
      </c>
      <c r="R1319" s="41">
        <v>606.51</v>
      </c>
      <c r="S13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787.98105859076998</v>
      </c>
    </row>
    <row r="1320" spans="1:19" customFormat="1" x14ac:dyDescent="0.2">
      <c r="A1320" s="1" t="s">
        <v>1</v>
      </c>
      <c r="B1320" s="1" t="s">
        <v>63</v>
      </c>
      <c r="C1320" s="1" t="s">
        <v>70</v>
      </c>
      <c r="D1320" s="47">
        <v>0.05</v>
      </c>
      <c r="E1320" s="47">
        <v>35.99</v>
      </c>
      <c r="F1320" s="47">
        <v>5.99</v>
      </c>
      <c r="G1320" s="47">
        <v>0.38</v>
      </c>
      <c r="H1320" s="47">
        <v>-125.83296</v>
      </c>
      <c r="I1320" s="52">
        <f>IF(Table2[[#This Row],[Order Priority]]=Introduction!$B$42,1,0)</f>
        <v>1</v>
      </c>
      <c r="J1320" s="52">
        <f>IF(Table2[[#This Row],[Order Priority]]=Introduction!$B$43,1,0)</f>
        <v>0</v>
      </c>
      <c r="K1320" s="52">
        <f>IF(Table2[[#This Row],[Order Priority]]=Introduction!$B$44,1,0)</f>
        <v>0</v>
      </c>
      <c r="L1320" s="52">
        <f>IF(Table2[[#This Row],[Order Priority]]=Introduction!$B$45,1,0)</f>
        <v>0</v>
      </c>
      <c r="M1320" s="52">
        <f>IF(Table2[[#This Row],[Ship Mode]]=Introduction!$C$42,1,0)</f>
        <v>0</v>
      </c>
      <c r="N1320" s="51">
        <f>IF(Table2[[#This Row],[Ship Mode]]=Introduction!$C$44,1,0)</f>
        <v>0</v>
      </c>
      <c r="O1320" s="51">
        <f>IF(Table2[[#This Row],[Customer Segment]]=Introduction!$D$45,1,0)</f>
        <v>0</v>
      </c>
      <c r="P1320" s="51">
        <f>IF(Table2[[#This Row],[Customer Segment]]=Introduction!$D$42,1,0)</f>
        <v>0</v>
      </c>
      <c r="Q1320" s="51">
        <f>IF(Table2[[#This Row],[Customer Segment]]=Introduction!$D$44,1,0)</f>
        <v>0</v>
      </c>
      <c r="R1320" s="44">
        <v>64.89</v>
      </c>
      <c r="S13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277.03996675851886</v>
      </c>
    </row>
    <row r="1321" spans="1:19" customFormat="1" x14ac:dyDescent="0.2">
      <c r="A1321" s="1" t="s">
        <v>1</v>
      </c>
      <c r="B1321" s="1" t="s">
        <v>14</v>
      </c>
      <c r="C1321" s="1" t="s">
        <v>15</v>
      </c>
      <c r="D1321" s="49">
        <v>0.06</v>
      </c>
      <c r="E1321" s="49">
        <v>3.6</v>
      </c>
      <c r="F1321" s="49">
        <v>2.2000000000000002</v>
      </c>
      <c r="G1321" s="49">
        <v>0.39</v>
      </c>
      <c r="H1321" s="49">
        <v>2755.6421999999998</v>
      </c>
      <c r="I1321" s="52">
        <f>IF(Table2[[#This Row],[Order Priority]]=Introduction!$B$42,1,0)</f>
        <v>1</v>
      </c>
      <c r="J1321" s="52">
        <f>IF(Table2[[#This Row],[Order Priority]]=Introduction!$B$43,1,0)</f>
        <v>0</v>
      </c>
      <c r="K1321" s="52">
        <f>IF(Table2[[#This Row],[Order Priority]]=Introduction!$B$44,1,0)</f>
        <v>0</v>
      </c>
      <c r="L1321" s="52">
        <f>IF(Table2[[#This Row],[Order Priority]]=Introduction!$B$45,1,0)</f>
        <v>0</v>
      </c>
      <c r="M1321" s="52">
        <f>IF(Table2[[#This Row],[Ship Mode]]=Introduction!$C$42,1,0)</f>
        <v>0</v>
      </c>
      <c r="N1321" s="51">
        <f>IF(Table2[[#This Row],[Ship Mode]]=Introduction!$C$44,1,0)</f>
        <v>1</v>
      </c>
      <c r="O1321" s="51">
        <f>IF(Table2[[#This Row],[Customer Segment]]=Introduction!$D$45,1,0)</f>
        <v>0</v>
      </c>
      <c r="P1321" s="51">
        <f>IF(Table2[[#This Row],[Customer Segment]]=Introduction!$D$42,1,0)</f>
        <v>1</v>
      </c>
      <c r="Q1321" s="51">
        <f>IF(Table2[[#This Row],[Customer Segment]]=Introduction!$D$44,1,0)</f>
        <v>0</v>
      </c>
      <c r="R1321" s="41">
        <v>15.19</v>
      </c>
      <c r="S13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3076.4915682588962</v>
      </c>
    </row>
    <row r="1322" spans="1:19" customFormat="1" x14ac:dyDescent="0.2">
      <c r="A1322" s="1" t="s">
        <v>13</v>
      </c>
      <c r="B1322" s="1" t="s">
        <v>14</v>
      </c>
      <c r="C1322" s="1" t="s">
        <v>47</v>
      </c>
      <c r="D1322" s="47">
        <v>0.05</v>
      </c>
      <c r="E1322" s="47">
        <v>17.670000000000002</v>
      </c>
      <c r="F1322" s="47">
        <v>8.99</v>
      </c>
      <c r="G1322" s="47">
        <v>0.47</v>
      </c>
      <c r="H1322" s="47">
        <v>46.036799999999999</v>
      </c>
      <c r="I1322" s="52">
        <f>IF(Table2[[#This Row],[Order Priority]]=Introduction!$B$42,1,0)</f>
        <v>0</v>
      </c>
      <c r="J1322" s="52">
        <f>IF(Table2[[#This Row],[Order Priority]]=Introduction!$B$43,1,0)</f>
        <v>1</v>
      </c>
      <c r="K1322" s="52">
        <f>IF(Table2[[#This Row],[Order Priority]]=Introduction!$B$44,1,0)</f>
        <v>0</v>
      </c>
      <c r="L1322" s="52">
        <f>IF(Table2[[#This Row],[Order Priority]]=Introduction!$B$45,1,0)</f>
        <v>0</v>
      </c>
      <c r="M1322" s="52">
        <f>IF(Table2[[#This Row],[Ship Mode]]=Introduction!$C$42,1,0)</f>
        <v>0</v>
      </c>
      <c r="N1322" s="51">
        <f>IF(Table2[[#This Row],[Ship Mode]]=Introduction!$C$44,1,0)</f>
        <v>1</v>
      </c>
      <c r="O1322" s="51">
        <f>IF(Table2[[#This Row],[Customer Segment]]=Introduction!$D$45,1,0)</f>
        <v>0</v>
      </c>
      <c r="P1322" s="51">
        <f>IF(Table2[[#This Row],[Customer Segment]]=Introduction!$D$42,1,0)</f>
        <v>0</v>
      </c>
      <c r="Q1322" s="51">
        <f>IF(Table2[[#This Row],[Customer Segment]]=Introduction!$D$44,1,0)</f>
        <v>1</v>
      </c>
      <c r="R1322" s="44">
        <v>283.44</v>
      </c>
      <c r="S13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373.51914677215984</v>
      </c>
    </row>
    <row r="1323" spans="1:19" customFormat="1" x14ac:dyDescent="0.2">
      <c r="A1323" s="1" t="s">
        <v>23</v>
      </c>
      <c r="B1323" s="1" t="s">
        <v>14</v>
      </c>
      <c r="C1323" s="1" t="s">
        <v>47</v>
      </c>
      <c r="D1323" s="49">
        <v>0.1</v>
      </c>
      <c r="E1323" s="49">
        <v>2.62</v>
      </c>
      <c r="F1323" s="49">
        <v>0.8</v>
      </c>
      <c r="G1323" s="49">
        <v>0.39</v>
      </c>
      <c r="H1323" s="49">
        <v>-94.490899999999996</v>
      </c>
      <c r="I1323" s="52">
        <f>IF(Table2[[#This Row],[Order Priority]]=Introduction!$B$42,1,0)</f>
        <v>0</v>
      </c>
      <c r="J1323" s="52">
        <f>IF(Table2[[#This Row],[Order Priority]]=Introduction!$B$43,1,0)</f>
        <v>0</v>
      </c>
      <c r="K1323" s="52">
        <f>IF(Table2[[#This Row],[Order Priority]]=Introduction!$B$44,1,0)</f>
        <v>1</v>
      </c>
      <c r="L1323" s="52">
        <f>IF(Table2[[#This Row],[Order Priority]]=Introduction!$B$45,1,0)</f>
        <v>0</v>
      </c>
      <c r="M1323" s="52">
        <f>IF(Table2[[#This Row],[Ship Mode]]=Introduction!$C$42,1,0)</f>
        <v>0</v>
      </c>
      <c r="N1323" s="51">
        <f>IF(Table2[[#This Row],[Ship Mode]]=Introduction!$C$44,1,0)</f>
        <v>1</v>
      </c>
      <c r="O1323" s="51">
        <f>IF(Table2[[#This Row],[Customer Segment]]=Introduction!$D$45,1,0)</f>
        <v>0</v>
      </c>
      <c r="P1323" s="51">
        <f>IF(Table2[[#This Row],[Customer Segment]]=Introduction!$D$42,1,0)</f>
        <v>0</v>
      </c>
      <c r="Q1323" s="51">
        <f>IF(Table2[[#This Row],[Customer Segment]]=Introduction!$D$44,1,0)</f>
        <v>1</v>
      </c>
      <c r="R1323" s="41">
        <v>51.86</v>
      </c>
      <c r="S13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-61.185230565028775</v>
      </c>
    </row>
    <row r="1324" spans="1:19" customFormat="1" x14ac:dyDescent="0.2">
      <c r="A1324" s="1" t="s">
        <v>23</v>
      </c>
      <c r="B1324" s="1" t="s">
        <v>63</v>
      </c>
      <c r="C1324" s="1" t="s">
        <v>15</v>
      </c>
      <c r="D1324" s="47">
        <v>0.03</v>
      </c>
      <c r="E1324" s="47">
        <v>13.48</v>
      </c>
      <c r="F1324" s="47">
        <v>4.51</v>
      </c>
      <c r="G1324" s="47">
        <v>0.59</v>
      </c>
      <c r="H1324" s="47">
        <v>-256.01799999999997</v>
      </c>
      <c r="I1324" s="52">
        <f>IF(Table2[[#This Row],[Order Priority]]=Introduction!$B$42,1,0)</f>
        <v>0</v>
      </c>
      <c r="J1324" s="52">
        <f>IF(Table2[[#This Row],[Order Priority]]=Introduction!$B$43,1,0)</f>
        <v>0</v>
      </c>
      <c r="K1324" s="52">
        <f>IF(Table2[[#This Row],[Order Priority]]=Introduction!$B$44,1,0)</f>
        <v>1</v>
      </c>
      <c r="L1324" s="52">
        <f>IF(Table2[[#This Row],[Order Priority]]=Introduction!$B$45,1,0)</f>
        <v>0</v>
      </c>
      <c r="M1324" s="52">
        <f>IF(Table2[[#This Row],[Ship Mode]]=Introduction!$C$42,1,0)</f>
        <v>0</v>
      </c>
      <c r="N1324" s="51">
        <f>IF(Table2[[#This Row],[Ship Mode]]=Introduction!$C$44,1,0)</f>
        <v>0</v>
      </c>
      <c r="O1324" s="51">
        <f>IF(Table2[[#This Row],[Customer Segment]]=Introduction!$D$45,1,0)</f>
        <v>0</v>
      </c>
      <c r="P1324" s="51">
        <f>IF(Table2[[#This Row],[Customer Segment]]=Introduction!$D$42,1,0)</f>
        <v>1</v>
      </c>
      <c r="Q1324" s="51">
        <f>IF(Table2[[#This Row],[Customer Segment]]=Introduction!$D$44,1,0)</f>
        <v>0</v>
      </c>
      <c r="R1324" s="44">
        <v>59.49</v>
      </c>
      <c r="S13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-19.120125641147048</v>
      </c>
    </row>
    <row r="1325" spans="1:19" customFormat="1" x14ac:dyDescent="0.2">
      <c r="A1325" s="1" t="s">
        <v>23</v>
      </c>
      <c r="B1325" s="1" t="s">
        <v>14</v>
      </c>
      <c r="C1325" s="1" t="s">
        <v>70</v>
      </c>
      <c r="D1325" s="49">
        <v>0.02</v>
      </c>
      <c r="E1325" s="49">
        <v>21.98</v>
      </c>
      <c r="F1325" s="49">
        <v>2.87</v>
      </c>
      <c r="G1325" s="49">
        <v>0.55000000000000004</v>
      </c>
      <c r="H1325" s="49">
        <v>165.6345</v>
      </c>
      <c r="I1325" s="52">
        <f>IF(Table2[[#This Row],[Order Priority]]=Introduction!$B$42,1,0)</f>
        <v>0</v>
      </c>
      <c r="J1325" s="52">
        <f>IF(Table2[[#This Row],[Order Priority]]=Introduction!$B$43,1,0)</f>
        <v>0</v>
      </c>
      <c r="K1325" s="52">
        <f>IF(Table2[[#This Row],[Order Priority]]=Introduction!$B$44,1,0)</f>
        <v>1</v>
      </c>
      <c r="L1325" s="52">
        <f>IF(Table2[[#This Row],[Order Priority]]=Introduction!$B$45,1,0)</f>
        <v>0</v>
      </c>
      <c r="M1325" s="52">
        <f>IF(Table2[[#This Row],[Ship Mode]]=Introduction!$C$42,1,0)</f>
        <v>0</v>
      </c>
      <c r="N1325" s="51">
        <f>IF(Table2[[#This Row],[Ship Mode]]=Introduction!$C$44,1,0)</f>
        <v>1</v>
      </c>
      <c r="O1325" s="51">
        <f>IF(Table2[[#This Row],[Customer Segment]]=Introduction!$D$45,1,0)</f>
        <v>0</v>
      </c>
      <c r="P1325" s="51">
        <f>IF(Table2[[#This Row],[Customer Segment]]=Introduction!$D$42,1,0)</f>
        <v>0</v>
      </c>
      <c r="Q1325" s="51">
        <f>IF(Table2[[#This Row],[Customer Segment]]=Introduction!$D$44,1,0)</f>
        <v>0</v>
      </c>
      <c r="R1325" s="41">
        <v>240.05</v>
      </c>
      <c r="S13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478.47900783331079</v>
      </c>
    </row>
    <row r="1326" spans="1:19" customFormat="1" x14ac:dyDescent="0.2">
      <c r="A1326" s="1" t="s">
        <v>92</v>
      </c>
      <c r="B1326" s="1" t="s">
        <v>14</v>
      </c>
      <c r="C1326" s="1" t="s">
        <v>47</v>
      </c>
      <c r="D1326" s="47">
        <v>0.1</v>
      </c>
      <c r="E1326" s="47">
        <v>1.6</v>
      </c>
      <c r="F1326" s="47">
        <v>1.29</v>
      </c>
      <c r="G1326" s="47">
        <v>0.42</v>
      </c>
      <c r="H1326" s="47">
        <v>-14.990399999999999</v>
      </c>
      <c r="I1326" s="52">
        <f>IF(Table2[[#This Row],[Order Priority]]=Introduction!$B$42,1,0)</f>
        <v>0</v>
      </c>
      <c r="J1326" s="52">
        <f>IF(Table2[[#This Row],[Order Priority]]=Introduction!$B$43,1,0)</f>
        <v>0</v>
      </c>
      <c r="K1326" s="52">
        <f>IF(Table2[[#This Row],[Order Priority]]=Introduction!$B$44,1,0)</f>
        <v>0</v>
      </c>
      <c r="L1326" s="52">
        <f>IF(Table2[[#This Row],[Order Priority]]=Introduction!$B$45,1,0)</f>
        <v>1</v>
      </c>
      <c r="M1326" s="52">
        <f>IF(Table2[[#This Row],[Ship Mode]]=Introduction!$C$42,1,0)</f>
        <v>0</v>
      </c>
      <c r="N1326" s="51">
        <f>IF(Table2[[#This Row],[Ship Mode]]=Introduction!$C$44,1,0)</f>
        <v>1</v>
      </c>
      <c r="O1326" s="51">
        <f>IF(Table2[[#This Row],[Customer Segment]]=Introduction!$D$45,1,0)</f>
        <v>0</v>
      </c>
      <c r="P1326" s="51">
        <f>IF(Table2[[#This Row],[Customer Segment]]=Introduction!$D$42,1,0)</f>
        <v>0</v>
      </c>
      <c r="Q1326" s="51">
        <f>IF(Table2[[#This Row],[Customer Segment]]=Introduction!$D$44,1,0)</f>
        <v>1</v>
      </c>
      <c r="R1326" s="44">
        <v>16.88</v>
      </c>
      <c r="S13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-11.496923561950627</v>
      </c>
    </row>
    <row r="1327" spans="1:19" customFormat="1" x14ac:dyDescent="0.2">
      <c r="A1327" s="1" t="s">
        <v>1</v>
      </c>
      <c r="B1327" s="1" t="s">
        <v>14</v>
      </c>
      <c r="C1327" s="1" t="s">
        <v>70</v>
      </c>
      <c r="D1327" s="49">
        <v>0.01</v>
      </c>
      <c r="E1327" s="49">
        <v>11.7</v>
      </c>
      <c r="F1327" s="49">
        <v>5.63</v>
      </c>
      <c r="G1327" s="49">
        <v>0.4</v>
      </c>
      <c r="H1327" s="49">
        <v>39.21</v>
      </c>
      <c r="I1327" s="52">
        <f>IF(Table2[[#This Row],[Order Priority]]=Introduction!$B$42,1,0)</f>
        <v>1</v>
      </c>
      <c r="J1327" s="52">
        <f>IF(Table2[[#This Row],[Order Priority]]=Introduction!$B$43,1,0)</f>
        <v>0</v>
      </c>
      <c r="K1327" s="52">
        <f>IF(Table2[[#This Row],[Order Priority]]=Introduction!$B$44,1,0)</f>
        <v>0</v>
      </c>
      <c r="L1327" s="52">
        <f>IF(Table2[[#This Row],[Order Priority]]=Introduction!$B$45,1,0)</f>
        <v>0</v>
      </c>
      <c r="M1327" s="52">
        <f>IF(Table2[[#This Row],[Ship Mode]]=Introduction!$C$42,1,0)</f>
        <v>0</v>
      </c>
      <c r="N1327" s="51">
        <f>IF(Table2[[#This Row],[Ship Mode]]=Introduction!$C$44,1,0)</f>
        <v>1</v>
      </c>
      <c r="O1327" s="51">
        <f>IF(Table2[[#This Row],[Customer Segment]]=Introduction!$D$45,1,0)</f>
        <v>0</v>
      </c>
      <c r="P1327" s="51">
        <f>IF(Table2[[#This Row],[Customer Segment]]=Introduction!$D$42,1,0)</f>
        <v>0</v>
      </c>
      <c r="Q1327" s="51">
        <f>IF(Table2[[#This Row],[Customer Segment]]=Introduction!$D$44,1,0)</f>
        <v>0</v>
      </c>
      <c r="R1327" s="41">
        <v>196.69</v>
      </c>
      <c r="S13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485.2663229587356</v>
      </c>
    </row>
    <row r="1328" spans="1:19" customFormat="1" x14ac:dyDescent="0.2">
      <c r="A1328" s="1" t="s">
        <v>1</v>
      </c>
      <c r="B1328" s="1" t="s">
        <v>14</v>
      </c>
      <c r="C1328" s="1" t="s">
        <v>70</v>
      </c>
      <c r="D1328" s="47">
        <v>0.03</v>
      </c>
      <c r="E1328" s="47">
        <v>4.55</v>
      </c>
      <c r="F1328" s="47">
        <v>1.49</v>
      </c>
      <c r="G1328" s="47">
        <v>0.35</v>
      </c>
      <c r="H1328" s="47">
        <v>100.38</v>
      </c>
      <c r="I1328" s="52">
        <f>IF(Table2[[#This Row],[Order Priority]]=Introduction!$B$42,1,0)</f>
        <v>1</v>
      </c>
      <c r="J1328" s="52">
        <f>IF(Table2[[#This Row],[Order Priority]]=Introduction!$B$43,1,0)</f>
        <v>0</v>
      </c>
      <c r="K1328" s="52">
        <f>IF(Table2[[#This Row],[Order Priority]]=Introduction!$B$44,1,0)</f>
        <v>0</v>
      </c>
      <c r="L1328" s="52">
        <f>IF(Table2[[#This Row],[Order Priority]]=Introduction!$B$45,1,0)</f>
        <v>0</v>
      </c>
      <c r="M1328" s="52">
        <f>IF(Table2[[#This Row],[Ship Mode]]=Introduction!$C$42,1,0)</f>
        <v>0</v>
      </c>
      <c r="N1328" s="51">
        <f>IF(Table2[[#This Row],[Ship Mode]]=Introduction!$C$44,1,0)</f>
        <v>1</v>
      </c>
      <c r="O1328" s="51">
        <f>IF(Table2[[#This Row],[Customer Segment]]=Introduction!$D$45,1,0)</f>
        <v>0</v>
      </c>
      <c r="P1328" s="51">
        <f>IF(Table2[[#This Row],[Customer Segment]]=Introduction!$D$42,1,0)</f>
        <v>0</v>
      </c>
      <c r="Q1328" s="51">
        <f>IF(Table2[[#This Row],[Customer Segment]]=Introduction!$D$44,1,0)</f>
        <v>0</v>
      </c>
      <c r="R1328" s="44">
        <v>40.28</v>
      </c>
      <c r="S13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356.30091086764287</v>
      </c>
    </row>
    <row r="1329" spans="1:19" customFormat="1" x14ac:dyDescent="0.2">
      <c r="A1329" s="1" t="s">
        <v>1</v>
      </c>
      <c r="B1329" s="1" t="s">
        <v>14</v>
      </c>
      <c r="C1329" s="1" t="s">
        <v>47</v>
      </c>
      <c r="D1329" s="49">
        <v>0.06</v>
      </c>
      <c r="E1329" s="49">
        <v>4.9800000000000004</v>
      </c>
      <c r="F1329" s="49">
        <v>7.44</v>
      </c>
      <c r="G1329" s="49">
        <v>0.36</v>
      </c>
      <c r="H1329" s="49">
        <v>-37.561999999999998</v>
      </c>
      <c r="I1329" s="52">
        <f>IF(Table2[[#This Row],[Order Priority]]=Introduction!$B$42,1,0)</f>
        <v>1</v>
      </c>
      <c r="J1329" s="52">
        <f>IF(Table2[[#This Row],[Order Priority]]=Introduction!$B$43,1,0)</f>
        <v>0</v>
      </c>
      <c r="K1329" s="52">
        <f>IF(Table2[[#This Row],[Order Priority]]=Introduction!$B$44,1,0)</f>
        <v>0</v>
      </c>
      <c r="L1329" s="52">
        <f>IF(Table2[[#This Row],[Order Priority]]=Introduction!$B$45,1,0)</f>
        <v>0</v>
      </c>
      <c r="M1329" s="52">
        <f>IF(Table2[[#This Row],[Ship Mode]]=Introduction!$C$42,1,0)</f>
        <v>0</v>
      </c>
      <c r="N1329" s="51">
        <f>IF(Table2[[#This Row],[Ship Mode]]=Introduction!$C$44,1,0)</f>
        <v>1</v>
      </c>
      <c r="O1329" s="51">
        <f>IF(Table2[[#This Row],[Customer Segment]]=Introduction!$D$45,1,0)</f>
        <v>0</v>
      </c>
      <c r="P1329" s="51">
        <f>IF(Table2[[#This Row],[Customer Segment]]=Introduction!$D$42,1,0)</f>
        <v>0</v>
      </c>
      <c r="Q1329" s="51">
        <f>IF(Table2[[#This Row],[Customer Segment]]=Introduction!$D$44,1,0)</f>
        <v>1</v>
      </c>
      <c r="R1329" s="41">
        <v>53.21</v>
      </c>
      <c r="S13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399.77191186325939</v>
      </c>
    </row>
    <row r="1330" spans="1:19" customFormat="1" x14ac:dyDescent="0.2">
      <c r="A1330" s="1" t="s">
        <v>1</v>
      </c>
      <c r="B1330" s="1" t="s">
        <v>14</v>
      </c>
      <c r="C1330" s="1" t="s">
        <v>47</v>
      </c>
      <c r="D1330" s="47">
        <v>0.01</v>
      </c>
      <c r="E1330" s="47">
        <v>6.48</v>
      </c>
      <c r="F1330" s="47">
        <v>7.37</v>
      </c>
      <c r="G1330" s="47">
        <v>0.37</v>
      </c>
      <c r="H1330" s="47">
        <v>-449.69400000000002</v>
      </c>
      <c r="I1330" s="52">
        <f>IF(Table2[[#This Row],[Order Priority]]=Introduction!$B$42,1,0)</f>
        <v>1</v>
      </c>
      <c r="J1330" s="52">
        <f>IF(Table2[[#This Row],[Order Priority]]=Introduction!$B$43,1,0)</f>
        <v>0</v>
      </c>
      <c r="K1330" s="52">
        <f>IF(Table2[[#This Row],[Order Priority]]=Introduction!$B$44,1,0)</f>
        <v>0</v>
      </c>
      <c r="L1330" s="52">
        <f>IF(Table2[[#This Row],[Order Priority]]=Introduction!$B$45,1,0)</f>
        <v>0</v>
      </c>
      <c r="M1330" s="52">
        <f>IF(Table2[[#This Row],[Ship Mode]]=Introduction!$C$42,1,0)</f>
        <v>0</v>
      </c>
      <c r="N1330" s="51">
        <f>IF(Table2[[#This Row],[Ship Mode]]=Introduction!$C$44,1,0)</f>
        <v>1</v>
      </c>
      <c r="O1330" s="51">
        <f>IF(Table2[[#This Row],[Customer Segment]]=Introduction!$D$45,1,0)</f>
        <v>0</v>
      </c>
      <c r="P1330" s="51">
        <f>IF(Table2[[#This Row],[Customer Segment]]=Introduction!$D$42,1,0)</f>
        <v>0</v>
      </c>
      <c r="Q1330" s="51">
        <f>IF(Table2[[#This Row],[Customer Segment]]=Introduction!$D$44,1,0)</f>
        <v>1</v>
      </c>
      <c r="R1330" s="44">
        <v>122.8</v>
      </c>
      <c r="S13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21.856936116592333</v>
      </c>
    </row>
    <row r="1331" spans="1:19" customFormat="1" x14ac:dyDescent="0.2">
      <c r="A1331" s="1" t="s">
        <v>23</v>
      </c>
      <c r="B1331" s="1" t="s">
        <v>14</v>
      </c>
      <c r="C1331" s="1" t="s">
        <v>70</v>
      </c>
      <c r="D1331" s="49">
        <v>0.1</v>
      </c>
      <c r="E1331" s="49">
        <v>34.229999999999997</v>
      </c>
      <c r="F1331" s="49">
        <v>5.0199999999999996</v>
      </c>
      <c r="G1331" s="49">
        <v>0.55000000000000004</v>
      </c>
      <c r="H1331" s="49">
        <v>151.56540000000001</v>
      </c>
      <c r="I1331" s="52">
        <f>IF(Table2[[#This Row],[Order Priority]]=Introduction!$B$42,1,0)</f>
        <v>0</v>
      </c>
      <c r="J1331" s="52">
        <f>IF(Table2[[#This Row],[Order Priority]]=Introduction!$B$43,1,0)</f>
        <v>0</v>
      </c>
      <c r="K1331" s="52">
        <f>IF(Table2[[#This Row],[Order Priority]]=Introduction!$B$44,1,0)</f>
        <v>1</v>
      </c>
      <c r="L1331" s="52">
        <f>IF(Table2[[#This Row],[Order Priority]]=Introduction!$B$45,1,0)</f>
        <v>0</v>
      </c>
      <c r="M1331" s="52">
        <f>IF(Table2[[#This Row],[Ship Mode]]=Introduction!$C$42,1,0)</f>
        <v>0</v>
      </c>
      <c r="N1331" s="51">
        <f>IF(Table2[[#This Row],[Ship Mode]]=Introduction!$C$44,1,0)</f>
        <v>1</v>
      </c>
      <c r="O1331" s="51">
        <f>IF(Table2[[#This Row],[Customer Segment]]=Introduction!$D$45,1,0)</f>
        <v>0</v>
      </c>
      <c r="P1331" s="51">
        <f>IF(Table2[[#This Row],[Customer Segment]]=Introduction!$D$42,1,0)</f>
        <v>0</v>
      </c>
      <c r="Q1331" s="51">
        <f>IF(Table2[[#This Row],[Customer Segment]]=Introduction!$D$44,1,0)</f>
        <v>0</v>
      </c>
      <c r="R1331" s="41">
        <v>219.66</v>
      </c>
      <c r="S13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509.01076793543791</v>
      </c>
    </row>
    <row r="1332" spans="1:19" customFormat="1" x14ac:dyDescent="0.2">
      <c r="A1332" s="1" t="s">
        <v>92</v>
      </c>
      <c r="B1332" s="1" t="s">
        <v>14</v>
      </c>
      <c r="C1332" s="1" t="s">
        <v>15</v>
      </c>
      <c r="D1332" s="47">
        <v>0.03</v>
      </c>
      <c r="E1332" s="47">
        <v>2.23</v>
      </c>
      <c r="F1332" s="47">
        <v>4.57</v>
      </c>
      <c r="G1332" s="47">
        <v>0.41</v>
      </c>
      <c r="H1332" s="47">
        <v>-93.25</v>
      </c>
      <c r="I1332" s="52">
        <f>IF(Table2[[#This Row],[Order Priority]]=Introduction!$B$42,1,0)</f>
        <v>0</v>
      </c>
      <c r="J1332" s="52">
        <f>IF(Table2[[#This Row],[Order Priority]]=Introduction!$B$43,1,0)</f>
        <v>0</v>
      </c>
      <c r="K1332" s="52">
        <f>IF(Table2[[#This Row],[Order Priority]]=Introduction!$B$44,1,0)</f>
        <v>0</v>
      </c>
      <c r="L1332" s="52">
        <f>IF(Table2[[#This Row],[Order Priority]]=Introduction!$B$45,1,0)</f>
        <v>1</v>
      </c>
      <c r="M1332" s="52">
        <f>IF(Table2[[#This Row],[Ship Mode]]=Introduction!$C$42,1,0)</f>
        <v>0</v>
      </c>
      <c r="N1332" s="51">
        <f>IF(Table2[[#This Row],[Ship Mode]]=Introduction!$C$44,1,0)</f>
        <v>1</v>
      </c>
      <c r="O1332" s="51">
        <f>IF(Table2[[#This Row],[Customer Segment]]=Introduction!$D$45,1,0)</f>
        <v>0</v>
      </c>
      <c r="P1332" s="51">
        <f>IF(Table2[[#This Row],[Customer Segment]]=Introduction!$D$42,1,0)</f>
        <v>1</v>
      </c>
      <c r="Q1332" s="51">
        <f>IF(Table2[[#This Row],[Customer Segment]]=Introduction!$D$44,1,0)</f>
        <v>0</v>
      </c>
      <c r="R1332" s="44">
        <v>28.66</v>
      </c>
      <c r="S13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-20.433787243959578</v>
      </c>
    </row>
    <row r="1333" spans="1:19" customFormat="1" x14ac:dyDescent="0.2">
      <c r="A1333" s="1" t="s">
        <v>46</v>
      </c>
      <c r="B1333" s="1" t="s">
        <v>14</v>
      </c>
      <c r="C1333" s="1" t="s">
        <v>70</v>
      </c>
      <c r="D1333" s="49">
        <v>7.0000000000000007E-2</v>
      </c>
      <c r="E1333" s="49">
        <v>415.88</v>
      </c>
      <c r="F1333" s="49">
        <v>11.37</v>
      </c>
      <c r="G1333" s="49">
        <v>0.56999999999999995</v>
      </c>
      <c r="H1333" s="49">
        <v>-539.59</v>
      </c>
      <c r="I1333" s="52">
        <f>IF(Table2[[#This Row],[Order Priority]]=Introduction!$B$42,1,0)</f>
        <v>0</v>
      </c>
      <c r="J1333" s="52">
        <f>IF(Table2[[#This Row],[Order Priority]]=Introduction!$B$43,1,0)</f>
        <v>0</v>
      </c>
      <c r="K1333" s="52">
        <f>IF(Table2[[#This Row],[Order Priority]]=Introduction!$B$44,1,0)</f>
        <v>0</v>
      </c>
      <c r="L1333" s="52">
        <f>IF(Table2[[#This Row],[Order Priority]]=Introduction!$B$45,1,0)</f>
        <v>0</v>
      </c>
      <c r="M1333" s="52">
        <f>IF(Table2[[#This Row],[Ship Mode]]=Introduction!$C$42,1,0)</f>
        <v>0</v>
      </c>
      <c r="N1333" s="51">
        <f>IF(Table2[[#This Row],[Ship Mode]]=Introduction!$C$44,1,0)</f>
        <v>1</v>
      </c>
      <c r="O1333" s="51">
        <f>IF(Table2[[#This Row],[Customer Segment]]=Introduction!$D$45,1,0)</f>
        <v>0</v>
      </c>
      <c r="P1333" s="51">
        <f>IF(Table2[[#This Row],[Customer Segment]]=Introduction!$D$42,1,0)</f>
        <v>0</v>
      </c>
      <c r="Q1333" s="51">
        <f>IF(Table2[[#This Row],[Customer Segment]]=Introduction!$D$44,1,0)</f>
        <v>0</v>
      </c>
      <c r="R1333" s="41">
        <v>394.51</v>
      </c>
      <c r="S13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1330.24590080083</v>
      </c>
    </row>
    <row r="1334" spans="1:19" customFormat="1" x14ac:dyDescent="0.2">
      <c r="A1334" s="1" t="s">
        <v>46</v>
      </c>
      <c r="B1334" s="1" t="s">
        <v>14</v>
      </c>
      <c r="C1334" s="1" t="s">
        <v>3</v>
      </c>
      <c r="D1334" s="47">
        <v>0.03</v>
      </c>
      <c r="E1334" s="47">
        <v>5.98</v>
      </c>
      <c r="F1334" s="47">
        <v>1.49</v>
      </c>
      <c r="G1334" s="47">
        <v>0.39</v>
      </c>
      <c r="H1334" s="47">
        <v>38.08</v>
      </c>
      <c r="I1334" s="52">
        <f>IF(Table2[[#This Row],[Order Priority]]=Introduction!$B$42,1,0)</f>
        <v>0</v>
      </c>
      <c r="J1334" s="52">
        <f>IF(Table2[[#This Row],[Order Priority]]=Introduction!$B$43,1,0)</f>
        <v>0</v>
      </c>
      <c r="K1334" s="52">
        <f>IF(Table2[[#This Row],[Order Priority]]=Introduction!$B$44,1,0)</f>
        <v>0</v>
      </c>
      <c r="L1334" s="52">
        <f>IF(Table2[[#This Row],[Order Priority]]=Introduction!$B$45,1,0)</f>
        <v>0</v>
      </c>
      <c r="M1334" s="52">
        <f>IF(Table2[[#This Row],[Ship Mode]]=Introduction!$C$42,1,0)</f>
        <v>0</v>
      </c>
      <c r="N1334" s="51">
        <f>IF(Table2[[#This Row],[Ship Mode]]=Introduction!$C$44,1,0)</f>
        <v>1</v>
      </c>
      <c r="O1334" s="51">
        <f>IF(Table2[[#This Row],[Customer Segment]]=Introduction!$D$45,1,0)</f>
        <v>1</v>
      </c>
      <c r="P1334" s="51">
        <f>IF(Table2[[#This Row],[Customer Segment]]=Introduction!$D$42,1,0)</f>
        <v>0</v>
      </c>
      <c r="Q1334" s="51">
        <f>IF(Table2[[#This Row],[Customer Segment]]=Introduction!$D$44,1,0)</f>
        <v>0</v>
      </c>
      <c r="R1334" s="44">
        <v>517.85</v>
      </c>
      <c r="S13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232.21329709577566</v>
      </c>
    </row>
    <row r="1335" spans="1:19" customFormat="1" x14ac:dyDescent="0.2">
      <c r="A1335" s="1" t="s">
        <v>46</v>
      </c>
      <c r="B1335" s="1" t="s">
        <v>14</v>
      </c>
      <c r="C1335" s="1" t="s">
        <v>3</v>
      </c>
      <c r="D1335" s="49">
        <v>0.03</v>
      </c>
      <c r="E1335" s="49">
        <v>5.98</v>
      </c>
      <c r="F1335" s="49">
        <v>1.49</v>
      </c>
      <c r="G1335" s="49">
        <v>0.39</v>
      </c>
      <c r="H1335" s="49">
        <v>20.495999999999999</v>
      </c>
      <c r="I1335" s="52">
        <f>IF(Table2[[#This Row],[Order Priority]]=Introduction!$B$42,1,0)</f>
        <v>0</v>
      </c>
      <c r="J1335" s="52">
        <f>IF(Table2[[#This Row],[Order Priority]]=Introduction!$B$43,1,0)</f>
        <v>0</v>
      </c>
      <c r="K1335" s="52">
        <f>IF(Table2[[#This Row],[Order Priority]]=Introduction!$B$44,1,0)</f>
        <v>0</v>
      </c>
      <c r="L1335" s="52">
        <f>IF(Table2[[#This Row],[Order Priority]]=Introduction!$B$45,1,0)</f>
        <v>0</v>
      </c>
      <c r="M1335" s="52">
        <f>IF(Table2[[#This Row],[Ship Mode]]=Introduction!$C$42,1,0)</f>
        <v>0</v>
      </c>
      <c r="N1335" s="51">
        <f>IF(Table2[[#This Row],[Ship Mode]]=Introduction!$C$44,1,0)</f>
        <v>1</v>
      </c>
      <c r="O1335" s="51">
        <f>IF(Table2[[#This Row],[Customer Segment]]=Introduction!$D$45,1,0)</f>
        <v>1</v>
      </c>
      <c r="P1335" s="51">
        <f>IF(Table2[[#This Row],[Customer Segment]]=Introduction!$D$42,1,0)</f>
        <v>0</v>
      </c>
      <c r="Q1335" s="51">
        <f>IF(Table2[[#This Row],[Customer Segment]]=Introduction!$D$44,1,0)</f>
        <v>0</v>
      </c>
      <c r="R1335" s="41">
        <v>127.94</v>
      </c>
      <c r="S13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214.20682879340418</v>
      </c>
    </row>
    <row r="1336" spans="1:19" customFormat="1" x14ac:dyDescent="0.2">
      <c r="A1336" s="1" t="s">
        <v>1</v>
      </c>
      <c r="B1336" s="1" t="s">
        <v>2</v>
      </c>
      <c r="C1336" s="1" t="s">
        <v>47</v>
      </c>
      <c r="D1336" s="47">
        <v>0.09</v>
      </c>
      <c r="E1336" s="47">
        <v>280.98</v>
      </c>
      <c r="F1336" s="47">
        <v>57</v>
      </c>
      <c r="G1336" s="47">
        <v>0.78</v>
      </c>
      <c r="H1336" s="47">
        <v>252.488</v>
      </c>
      <c r="I1336" s="52">
        <f>IF(Table2[[#This Row],[Order Priority]]=Introduction!$B$42,1,0)</f>
        <v>1</v>
      </c>
      <c r="J1336" s="52">
        <f>IF(Table2[[#This Row],[Order Priority]]=Introduction!$B$43,1,0)</f>
        <v>0</v>
      </c>
      <c r="K1336" s="52">
        <f>IF(Table2[[#This Row],[Order Priority]]=Introduction!$B$44,1,0)</f>
        <v>0</v>
      </c>
      <c r="L1336" s="52">
        <f>IF(Table2[[#This Row],[Order Priority]]=Introduction!$B$45,1,0)</f>
        <v>0</v>
      </c>
      <c r="M1336" s="52">
        <f>IF(Table2[[#This Row],[Ship Mode]]=Introduction!$C$42,1,0)</f>
        <v>1</v>
      </c>
      <c r="N1336" s="51">
        <f>IF(Table2[[#This Row],[Ship Mode]]=Introduction!$C$44,1,0)</f>
        <v>0</v>
      </c>
      <c r="O1336" s="51">
        <f>IF(Table2[[#This Row],[Customer Segment]]=Introduction!$D$45,1,0)</f>
        <v>0</v>
      </c>
      <c r="P1336" s="51">
        <f>IF(Table2[[#This Row],[Customer Segment]]=Introduction!$D$42,1,0)</f>
        <v>0</v>
      </c>
      <c r="Q1336" s="51">
        <f>IF(Table2[[#This Row],[Customer Segment]]=Introduction!$D$44,1,0)</f>
        <v>1</v>
      </c>
      <c r="R1336" s="44">
        <v>7974.21</v>
      </c>
      <c r="S13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3457.0574232981298</v>
      </c>
    </row>
    <row r="1337" spans="1:19" customFormat="1" x14ac:dyDescent="0.2">
      <c r="A1337" s="1" t="s">
        <v>1</v>
      </c>
      <c r="B1337" s="1" t="s">
        <v>14</v>
      </c>
      <c r="C1337" s="1" t="s">
        <v>47</v>
      </c>
      <c r="D1337" s="49">
        <v>0.08</v>
      </c>
      <c r="E1337" s="49">
        <v>30.97</v>
      </c>
      <c r="F1337" s="49">
        <v>4</v>
      </c>
      <c r="G1337" s="49">
        <v>0.74</v>
      </c>
      <c r="H1337" s="49">
        <v>10.68</v>
      </c>
      <c r="I1337" s="52">
        <f>IF(Table2[[#This Row],[Order Priority]]=Introduction!$B$42,1,0)</f>
        <v>1</v>
      </c>
      <c r="J1337" s="52">
        <f>IF(Table2[[#This Row],[Order Priority]]=Introduction!$B$43,1,0)</f>
        <v>0</v>
      </c>
      <c r="K1337" s="52">
        <f>IF(Table2[[#This Row],[Order Priority]]=Introduction!$B$44,1,0)</f>
        <v>0</v>
      </c>
      <c r="L1337" s="52">
        <f>IF(Table2[[#This Row],[Order Priority]]=Introduction!$B$45,1,0)</f>
        <v>0</v>
      </c>
      <c r="M1337" s="52">
        <f>IF(Table2[[#This Row],[Ship Mode]]=Introduction!$C$42,1,0)</f>
        <v>0</v>
      </c>
      <c r="N1337" s="51">
        <f>IF(Table2[[#This Row],[Ship Mode]]=Introduction!$C$44,1,0)</f>
        <v>1</v>
      </c>
      <c r="O1337" s="51">
        <f>IF(Table2[[#This Row],[Customer Segment]]=Introduction!$D$45,1,0)</f>
        <v>0</v>
      </c>
      <c r="P1337" s="51">
        <f>IF(Table2[[#This Row],[Customer Segment]]=Introduction!$D$42,1,0)</f>
        <v>0</v>
      </c>
      <c r="Q1337" s="51">
        <f>IF(Table2[[#This Row],[Customer Segment]]=Introduction!$D$44,1,0)</f>
        <v>1</v>
      </c>
      <c r="R1337" s="41">
        <v>758.97</v>
      </c>
      <c r="S13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738.15793773838141</v>
      </c>
    </row>
    <row r="1338" spans="1:19" customFormat="1" x14ac:dyDescent="0.2">
      <c r="A1338" s="1" t="s">
        <v>1</v>
      </c>
      <c r="B1338" s="1" t="s">
        <v>63</v>
      </c>
      <c r="C1338" s="1" t="s">
        <v>47</v>
      </c>
      <c r="D1338" s="47">
        <v>0.1</v>
      </c>
      <c r="E1338" s="47">
        <v>4.13</v>
      </c>
      <c r="F1338" s="47">
        <v>0.5</v>
      </c>
      <c r="G1338" s="47">
        <v>0.39</v>
      </c>
      <c r="H1338" s="47">
        <v>58.263599999999997</v>
      </c>
      <c r="I1338" s="52">
        <f>IF(Table2[[#This Row],[Order Priority]]=Introduction!$B$42,1,0)</f>
        <v>1</v>
      </c>
      <c r="J1338" s="52">
        <f>IF(Table2[[#This Row],[Order Priority]]=Introduction!$B$43,1,0)</f>
        <v>0</v>
      </c>
      <c r="K1338" s="52">
        <f>IF(Table2[[#This Row],[Order Priority]]=Introduction!$B$44,1,0)</f>
        <v>0</v>
      </c>
      <c r="L1338" s="52">
        <f>IF(Table2[[#This Row],[Order Priority]]=Introduction!$B$45,1,0)</f>
        <v>0</v>
      </c>
      <c r="M1338" s="52">
        <f>IF(Table2[[#This Row],[Ship Mode]]=Introduction!$C$42,1,0)</f>
        <v>0</v>
      </c>
      <c r="N1338" s="51">
        <f>IF(Table2[[#This Row],[Ship Mode]]=Introduction!$C$44,1,0)</f>
        <v>0</v>
      </c>
      <c r="O1338" s="51">
        <f>IF(Table2[[#This Row],[Customer Segment]]=Introduction!$D$45,1,0)</f>
        <v>0</v>
      </c>
      <c r="P1338" s="51">
        <f>IF(Table2[[#This Row],[Customer Segment]]=Introduction!$D$42,1,0)</f>
        <v>0</v>
      </c>
      <c r="Q1338" s="51">
        <f>IF(Table2[[#This Row],[Customer Segment]]=Introduction!$D$44,1,0)</f>
        <v>1</v>
      </c>
      <c r="R1338" s="44">
        <v>84.44</v>
      </c>
      <c r="S13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219.70561082868701</v>
      </c>
    </row>
    <row r="1339" spans="1:19" customFormat="1" x14ac:dyDescent="0.2">
      <c r="A1339" s="1" t="s">
        <v>23</v>
      </c>
      <c r="B1339" s="1" t="s">
        <v>14</v>
      </c>
      <c r="C1339" s="1" t="s">
        <v>70</v>
      </c>
      <c r="D1339" s="49">
        <v>7.0000000000000007E-2</v>
      </c>
      <c r="E1339" s="49">
        <v>29.17</v>
      </c>
      <c r="F1339" s="49">
        <v>6.27</v>
      </c>
      <c r="G1339" s="49">
        <v>0.37</v>
      </c>
      <c r="H1339" s="49">
        <v>236.2371</v>
      </c>
      <c r="I1339" s="52">
        <f>IF(Table2[[#This Row],[Order Priority]]=Introduction!$B$42,1,0)</f>
        <v>0</v>
      </c>
      <c r="J1339" s="52">
        <f>IF(Table2[[#This Row],[Order Priority]]=Introduction!$B$43,1,0)</f>
        <v>0</v>
      </c>
      <c r="K1339" s="52">
        <f>IF(Table2[[#This Row],[Order Priority]]=Introduction!$B$44,1,0)</f>
        <v>1</v>
      </c>
      <c r="L1339" s="52">
        <f>IF(Table2[[#This Row],[Order Priority]]=Introduction!$B$45,1,0)</f>
        <v>0</v>
      </c>
      <c r="M1339" s="52">
        <f>IF(Table2[[#This Row],[Ship Mode]]=Introduction!$C$42,1,0)</f>
        <v>0</v>
      </c>
      <c r="N1339" s="51">
        <f>IF(Table2[[#This Row],[Ship Mode]]=Introduction!$C$44,1,0)</f>
        <v>1</v>
      </c>
      <c r="O1339" s="51">
        <f>IF(Table2[[#This Row],[Customer Segment]]=Introduction!$D$45,1,0)</f>
        <v>0</v>
      </c>
      <c r="P1339" s="51">
        <f>IF(Table2[[#This Row],[Customer Segment]]=Introduction!$D$42,1,0)</f>
        <v>0</v>
      </c>
      <c r="Q1339" s="51">
        <f>IF(Table2[[#This Row],[Customer Segment]]=Introduction!$D$44,1,0)</f>
        <v>0</v>
      </c>
      <c r="R1339" s="41">
        <v>400.47</v>
      </c>
      <c r="S13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484.6241511909999</v>
      </c>
    </row>
    <row r="1340" spans="1:19" customFormat="1" x14ac:dyDescent="0.2">
      <c r="A1340" s="1" t="s">
        <v>23</v>
      </c>
      <c r="B1340" s="1" t="s">
        <v>14</v>
      </c>
      <c r="C1340" s="1" t="s">
        <v>3</v>
      </c>
      <c r="D1340" s="47">
        <v>0.08</v>
      </c>
      <c r="E1340" s="47">
        <v>4.4800000000000004</v>
      </c>
      <c r="F1340" s="47">
        <v>49</v>
      </c>
      <c r="G1340" s="47">
        <v>0.6</v>
      </c>
      <c r="H1340" s="47">
        <v>139.58009999999999</v>
      </c>
      <c r="I1340" s="52">
        <f>IF(Table2[[#This Row],[Order Priority]]=Introduction!$B$42,1,0)</f>
        <v>0</v>
      </c>
      <c r="J1340" s="52">
        <f>IF(Table2[[#This Row],[Order Priority]]=Introduction!$B$43,1,0)</f>
        <v>0</v>
      </c>
      <c r="K1340" s="52">
        <f>IF(Table2[[#This Row],[Order Priority]]=Introduction!$B$44,1,0)</f>
        <v>1</v>
      </c>
      <c r="L1340" s="52">
        <f>IF(Table2[[#This Row],[Order Priority]]=Introduction!$B$45,1,0)</f>
        <v>0</v>
      </c>
      <c r="M1340" s="52">
        <f>IF(Table2[[#This Row],[Ship Mode]]=Introduction!$C$42,1,0)</f>
        <v>0</v>
      </c>
      <c r="N1340" s="51">
        <f>IF(Table2[[#This Row],[Ship Mode]]=Introduction!$C$44,1,0)</f>
        <v>1</v>
      </c>
      <c r="O1340" s="51">
        <f>IF(Table2[[#This Row],[Customer Segment]]=Introduction!$D$45,1,0)</f>
        <v>1</v>
      </c>
      <c r="P1340" s="51">
        <f>IF(Table2[[#This Row],[Customer Segment]]=Introduction!$D$42,1,0)</f>
        <v>0</v>
      </c>
      <c r="Q1340" s="51">
        <f>IF(Table2[[#This Row],[Customer Segment]]=Introduction!$D$44,1,0)</f>
        <v>0</v>
      </c>
      <c r="R1340" s="44">
        <v>202.29</v>
      </c>
      <c r="S13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1664.8433102657148</v>
      </c>
    </row>
    <row r="1341" spans="1:19" customFormat="1" x14ac:dyDescent="0.2">
      <c r="A1341" s="1" t="s">
        <v>23</v>
      </c>
      <c r="B1341" s="1" t="s">
        <v>14</v>
      </c>
      <c r="C1341" s="1" t="s">
        <v>3</v>
      </c>
      <c r="D1341" s="49">
        <v>0</v>
      </c>
      <c r="E1341" s="49">
        <v>17.670000000000002</v>
      </c>
      <c r="F1341" s="49">
        <v>8.99</v>
      </c>
      <c r="G1341" s="49">
        <v>0.47</v>
      </c>
      <c r="H1341" s="49">
        <v>109.67</v>
      </c>
      <c r="I1341" s="52">
        <f>IF(Table2[[#This Row],[Order Priority]]=Introduction!$B$42,1,0)</f>
        <v>0</v>
      </c>
      <c r="J1341" s="52">
        <f>IF(Table2[[#This Row],[Order Priority]]=Introduction!$B$43,1,0)</f>
        <v>0</v>
      </c>
      <c r="K1341" s="52">
        <f>IF(Table2[[#This Row],[Order Priority]]=Introduction!$B$44,1,0)</f>
        <v>1</v>
      </c>
      <c r="L1341" s="52">
        <f>IF(Table2[[#This Row],[Order Priority]]=Introduction!$B$45,1,0)</f>
        <v>0</v>
      </c>
      <c r="M1341" s="52">
        <f>IF(Table2[[#This Row],[Ship Mode]]=Introduction!$C$42,1,0)</f>
        <v>0</v>
      </c>
      <c r="N1341" s="51">
        <f>IF(Table2[[#This Row],[Ship Mode]]=Introduction!$C$44,1,0)</f>
        <v>1</v>
      </c>
      <c r="O1341" s="51">
        <f>IF(Table2[[#This Row],[Customer Segment]]=Introduction!$D$45,1,0)</f>
        <v>1</v>
      </c>
      <c r="P1341" s="51">
        <f>IF(Table2[[#This Row],[Customer Segment]]=Introduction!$D$42,1,0)</f>
        <v>0</v>
      </c>
      <c r="Q1341" s="51">
        <f>IF(Table2[[#This Row],[Customer Segment]]=Introduction!$D$44,1,0)</f>
        <v>0</v>
      </c>
      <c r="R1341" s="41">
        <v>168.71</v>
      </c>
      <c r="S13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514.50419825758729</v>
      </c>
    </row>
    <row r="1342" spans="1:19" customFormat="1" x14ac:dyDescent="0.2">
      <c r="A1342" s="1" t="s">
        <v>23</v>
      </c>
      <c r="B1342" s="1" t="s">
        <v>14</v>
      </c>
      <c r="C1342" s="1" t="s">
        <v>47</v>
      </c>
      <c r="D1342" s="47">
        <v>0.04</v>
      </c>
      <c r="E1342" s="47">
        <v>8.6</v>
      </c>
      <c r="F1342" s="47">
        <v>6.19</v>
      </c>
      <c r="G1342" s="47">
        <v>0.38</v>
      </c>
      <c r="H1342" s="47">
        <v>309.71159999999998</v>
      </c>
      <c r="I1342" s="52">
        <f>IF(Table2[[#This Row],[Order Priority]]=Introduction!$B$42,1,0)</f>
        <v>0</v>
      </c>
      <c r="J1342" s="52">
        <f>IF(Table2[[#This Row],[Order Priority]]=Introduction!$B$43,1,0)</f>
        <v>0</v>
      </c>
      <c r="K1342" s="52">
        <f>IF(Table2[[#This Row],[Order Priority]]=Introduction!$B$44,1,0)</f>
        <v>1</v>
      </c>
      <c r="L1342" s="52">
        <f>IF(Table2[[#This Row],[Order Priority]]=Introduction!$B$45,1,0)</f>
        <v>0</v>
      </c>
      <c r="M1342" s="52">
        <f>IF(Table2[[#This Row],[Ship Mode]]=Introduction!$C$42,1,0)</f>
        <v>0</v>
      </c>
      <c r="N1342" s="51">
        <f>IF(Table2[[#This Row],[Ship Mode]]=Introduction!$C$44,1,0)</f>
        <v>1</v>
      </c>
      <c r="O1342" s="51">
        <f>IF(Table2[[#This Row],[Customer Segment]]=Introduction!$D$45,1,0)</f>
        <v>0</v>
      </c>
      <c r="P1342" s="51">
        <f>IF(Table2[[#This Row],[Customer Segment]]=Introduction!$D$42,1,0)</f>
        <v>0</v>
      </c>
      <c r="Q1342" s="51">
        <f>IF(Table2[[#This Row],[Customer Segment]]=Introduction!$D$44,1,0)</f>
        <v>1</v>
      </c>
      <c r="R1342" s="44">
        <v>46.85</v>
      </c>
      <c r="S13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551.77948237259</v>
      </c>
    </row>
    <row r="1343" spans="1:19" customFormat="1" x14ac:dyDescent="0.2">
      <c r="A1343" s="1" t="s">
        <v>23</v>
      </c>
      <c r="B1343" s="1" t="s">
        <v>14</v>
      </c>
      <c r="C1343" s="1" t="s">
        <v>47</v>
      </c>
      <c r="D1343" s="49">
        <v>0.01</v>
      </c>
      <c r="E1343" s="49">
        <v>3.58</v>
      </c>
      <c r="F1343" s="49">
        <v>1.63</v>
      </c>
      <c r="G1343" s="49">
        <v>0.36</v>
      </c>
      <c r="H1343" s="49">
        <v>-128.85599999999999</v>
      </c>
      <c r="I1343" s="52">
        <f>IF(Table2[[#This Row],[Order Priority]]=Introduction!$B$42,1,0)</f>
        <v>0</v>
      </c>
      <c r="J1343" s="52">
        <f>IF(Table2[[#This Row],[Order Priority]]=Introduction!$B$43,1,0)</f>
        <v>0</v>
      </c>
      <c r="K1343" s="52">
        <f>IF(Table2[[#This Row],[Order Priority]]=Introduction!$B$44,1,0)</f>
        <v>1</v>
      </c>
      <c r="L1343" s="52">
        <f>IF(Table2[[#This Row],[Order Priority]]=Introduction!$B$45,1,0)</f>
        <v>0</v>
      </c>
      <c r="M1343" s="52">
        <f>IF(Table2[[#This Row],[Ship Mode]]=Introduction!$C$42,1,0)</f>
        <v>0</v>
      </c>
      <c r="N1343" s="51">
        <f>IF(Table2[[#This Row],[Ship Mode]]=Introduction!$C$44,1,0)</f>
        <v>1</v>
      </c>
      <c r="O1343" s="51">
        <f>IF(Table2[[#This Row],[Customer Segment]]=Introduction!$D$45,1,0)</f>
        <v>0</v>
      </c>
      <c r="P1343" s="51">
        <f>IF(Table2[[#This Row],[Customer Segment]]=Introduction!$D$42,1,0)</f>
        <v>0</v>
      </c>
      <c r="Q1343" s="51">
        <f>IF(Table2[[#This Row],[Customer Segment]]=Introduction!$D$44,1,0)</f>
        <v>1</v>
      </c>
      <c r="R1343" s="41">
        <v>93.57</v>
      </c>
      <c r="S13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-35.887486157020732</v>
      </c>
    </row>
    <row r="1344" spans="1:19" customFormat="1" x14ac:dyDescent="0.2">
      <c r="A1344" s="1" t="s">
        <v>23</v>
      </c>
      <c r="B1344" s="1" t="s">
        <v>2</v>
      </c>
      <c r="C1344" s="1" t="s">
        <v>47</v>
      </c>
      <c r="D1344" s="47">
        <v>0.08</v>
      </c>
      <c r="E1344" s="47">
        <v>105.49</v>
      </c>
      <c r="F1344" s="47">
        <v>41.64</v>
      </c>
      <c r="G1344" s="47">
        <v>0.75</v>
      </c>
      <c r="H1344" s="47">
        <v>-36.945999999999998</v>
      </c>
      <c r="I1344" s="52">
        <f>IF(Table2[[#This Row],[Order Priority]]=Introduction!$B$42,1,0)</f>
        <v>0</v>
      </c>
      <c r="J1344" s="52">
        <f>IF(Table2[[#This Row],[Order Priority]]=Introduction!$B$43,1,0)</f>
        <v>0</v>
      </c>
      <c r="K1344" s="52">
        <f>IF(Table2[[#This Row],[Order Priority]]=Introduction!$B$44,1,0)</f>
        <v>1</v>
      </c>
      <c r="L1344" s="52">
        <f>IF(Table2[[#This Row],[Order Priority]]=Introduction!$B$45,1,0)</f>
        <v>0</v>
      </c>
      <c r="M1344" s="52">
        <f>IF(Table2[[#This Row],[Ship Mode]]=Introduction!$C$42,1,0)</f>
        <v>1</v>
      </c>
      <c r="N1344" s="51">
        <f>IF(Table2[[#This Row],[Ship Mode]]=Introduction!$C$44,1,0)</f>
        <v>0</v>
      </c>
      <c r="O1344" s="51">
        <f>IF(Table2[[#This Row],[Customer Segment]]=Introduction!$D$45,1,0)</f>
        <v>0</v>
      </c>
      <c r="P1344" s="51">
        <f>IF(Table2[[#This Row],[Customer Segment]]=Introduction!$D$42,1,0)</f>
        <v>0</v>
      </c>
      <c r="Q1344" s="51">
        <f>IF(Table2[[#This Row],[Customer Segment]]=Introduction!$D$44,1,0)</f>
        <v>1</v>
      </c>
      <c r="R1344" s="44">
        <v>2694.49</v>
      </c>
      <c r="S13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1957.7182108762102</v>
      </c>
    </row>
    <row r="1345" spans="1:19" customFormat="1" x14ac:dyDescent="0.2">
      <c r="A1345" s="1" t="s">
        <v>92</v>
      </c>
      <c r="B1345" s="1" t="s">
        <v>14</v>
      </c>
      <c r="C1345" s="1" t="s">
        <v>3</v>
      </c>
      <c r="D1345" s="49">
        <v>0.08</v>
      </c>
      <c r="E1345" s="49">
        <v>4</v>
      </c>
      <c r="F1345" s="49">
        <v>1.3</v>
      </c>
      <c r="G1345" s="49">
        <v>0.37</v>
      </c>
      <c r="H1345" s="49">
        <v>28.4</v>
      </c>
      <c r="I1345" s="52">
        <f>IF(Table2[[#This Row],[Order Priority]]=Introduction!$B$42,1,0)</f>
        <v>0</v>
      </c>
      <c r="J1345" s="52">
        <f>IF(Table2[[#This Row],[Order Priority]]=Introduction!$B$43,1,0)</f>
        <v>0</v>
      </c>
      <c r="K1345" s="52">
        <f>IF(Table2[[#This Row],[Order Priority]]=Introduction!$B$44,1,0)</f>
        <v>0</v>
      </c>
      <c r="L1345" s="52">
        <f>IF(Table2[[#This Row],[Order Priority]]=Introduction!$B$45,1,0)</f>
        <v>1</v>
      </c>
      <c r="M1345" s="52">
        <f>IF(Table2[[#This Row],[Ship Mode]]=Introduction!$C$42,1,0)</f>
        <v>0</v>
      </c>
      <c r="N1345" s="51">
        <f>IF(Table2[[#This Row],[Ship Mode]]=Introduction!$C$44,1,0)</f>
        <v>1</v>
      </c>
      <c r="O1345" s="51">
        <f>IF(Table2[[#This Row],[Customer Segment]]=Introduction!$D$45,1,0)</f>
        <v>1</v>
      </c>
      <c r="P1345" s="51">
        <f>IF(Table2[[#This Row],[Customer Segment]]=Introduction!$D$42,1,0)</f>
        <v>0</v>
      </c>
      <c r="Q1345" s="51">
        <f>IF(Table2[[#This Row],[Customer Segment]]=Introduction!$D$44,1,0)</f>
        <v>0</v>
      </c>
      <c r="R1345" s="41">
        <v>51.99</v>
      </c>
      <c r="S13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-27.086151185894213</v>
      </c>
    </row>
    <row r="1346" spans="1:19" customFormat="1" x14ac:dyDescent="0.2">
      <c r="A1346" s="1" t="s">
        <v>46</v>
      </c>
      <c r="B1346" s="1" t="s">
        <v>14</v>
      </c>
      <c r="C1346" s="1" t="s">
        <v>70</v>
      </c>
      <c r="D1346" s="47">
        <v>0.04</v>
      </c>
      <c r="E1346" s="47">
        <v>4.1399999999999997</v>
      </c>
      <c r="F1346" s="47">
        <v>6.6</v>
      </c>
      <c r="G1346" s="47">
        <v>0.49</v>
      </c>
      <c r="H1346" s="47">
        <v>8.8940000000000001</v>
      </c>
      <c r="I1346" s="52">
        <f>IF(Table2[[#This Row],[Order Priority]]=Introduction!$B$42,1,0)</f>
        <v>0</v>
      </c>
      <c r="J1346" s="52">
        <f>IF(Table2[[#This Row],[Order Priority]]=Introduction!$B$43,1,0)</f>
        <v>0</v>
      </c>
      <c r="K1346" s="52">
        <f>IF(Table2[[#This Row],[Order Priority]]=Introduction!$B$44,1,0)</f>
        <v>0</v>
      </c>
      <c r="L1346" s="52">
        <f>IF(Table2[[#This Row],[Order Priority]]=Introduction!$B$45,1,0)</f>
        <v>0</v>
      </c>
      <c r="M1346" s="52">
        <f>IF(Table2[[#This Row],[Ship Mode]]=Introduction!$C$42,1,0)</f>
        <v>0</v>
      </c>
      <c r="N1346" s="51">
        <f>IF(Table2[[#This Row],[Ship Mode]]=Introduction!$C$44,1,0)</f>
        <v>1</v>
      </c>
      <c r="O1346" s="51">
        <f>IF(Table2[[#This Row],[Customer Segment]]=Introduction!$D$45,1,0)</f>
        <v>0</v>
      </c>
      <c r="P1346" s="51">
        <f>IF(Table2[[#This Row],[Customer Segment]]=Introduction!$D$42,1,0)</f>
        <v>0</v>
      </c>
      <c r="Q1346" s="51">
        <f>IF(Table2[[#This Row],[Customer Segment]]=Introduction!$D$44,1,0)</f>
        <v>0</v>
      </c>
      <c r="R1346" s="44">
        <v>54.78</v>
      </c>
      <c r="S13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423.34468607948941</v>
      </c>
    </row>
    <row r="1347" spans="1:19" customFormat="1" x14ac:dyDescent="0.2">
      <c r="A1347" s="1" t="s">
        <v>1</v>
      </c>
      <c r="B1347" s="1" t="s">
        <v>14</v>
      </c>
      <c r="C1347" s="1" t="s">
        <v>70</v>
      </c>
      <c r="D1347" s="49">
        <v>0</v>
      </c>
      <c r="E1347" s="49">
        <v>2.61</v>
      </c>
      <c r="F1347" s="49">
        <v>0.5</v>
      </c>
      <c r="G1347" s="49">
        <v>0.39</v>
      </c>
      <c r="H1347" s="49">
        <v>19.554600000000001</v>
      </c>
      <c r="I1347" s="52">
        <f>IF(Table2[[#This Row],[Order Priority]]=Introduction!$B$42,1,0)</f>
        <v>1</v>
      </c>
      <c r="J1347" s="52">
        <f>IF(Table2[[#This Row],[Order Priority]]=Introduction!$B$43,1,0)</f>
        <v>0</v>
      </c>
      <c r="K1347" s="52">
        <f>IF(Table2[[#This Row],[Order Priority]]=Introduction!$B$44,1,0)</f>
        <v>0</v>
      </c>
      <c r="L1347" s="52">
        <f>IF(Table2[[#This Row],[Order Priority]]=Introduction!$B$45,1,0)</f>
        <v>0</v>
      </c>
      <c r="M1347" s="52">
        <f>IF(Table2[[#This Row],[Ship Mode]]=Introduction!$C$42,1,0)</f>
        <v>0</v>
      </c>
      <c r="N1347" s="51">
        <f>IF(Table2[[#This Row],[Ship Mode]]=Introduction!$C$44,1,0)</f>
        <v>1</v>
      </c>
      <c r="O1347" s="51">
        <f>IF(Table2[[#This Row],[Customer Segment]]=Introduction!$D$45,1,0)</f>
        <v>0</v>
      </c>
      <c r="P1347" s="51">
        <f>IF(Table2[[#This Row],[Customer Segment]]=Introduction!$D$42,1,0)</f>
        <v>0</v>
      </c>
      <c r="Q1347" s="51">
        <f>IF(Table2[[#This Row],[Customer Segment]]=Introduction!$D$44,1,0)</f>
        <v>0</v>
      </c>
      <c r="R1347" s="41">
        <v>28.34</v>
      </c>
      <c r="S13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293.16483175305092</v>
      </c>
    </row>
    <row r="1348" spans="1:19" customFormat="1" x14ac:dyDescent="0.2">
      <c r="A1348" s="1" t="s">
        <v>1</v>
      </c>
      <c r="B1348" s="1" t="s">
        <v>63</v>
      </c>
      <c r="C1348" s="1" t="s">
        <v>70</v>
      </c>
      <c r="D1348" s="47">
        <v>0.04</v>
      </c>
      <c r="E1348" s="47">
        <v>25.38</v>
      </c>
      <c r="F1348" s="47">
        <v>8.99</v>
      </c>
      <c r="G1348" s="47">
        <v>0.5</v>
      </c>
      <c r="H1348" s="47">
        <v>152.482</v>
      </c>
      <c r="I1348" s="52">
        <f>IF(Table2[[#This Row],[Order Priority]]=Introduction!$B$42,1,0)</f>
        <v>1</v>
      </c>
      <c r="J1348" s="52">
        <f>IF(Table2[[#This Row],[Order Priority]]=Introduction!$B$43,1,0)</f>
        <v>0</v>
      </c>
      <c r="K1348" s="52">
        <f>IF(Table2[[#This Row],[Order Priority]]=Introduction!$B$44,1,0)</f>
        <v>0</v>
      </c>
      <c r="L1348" s="52">
        <f>IF(Table2[[#This Row],[Order Priority]]=Introduction!$B$45,1,0)</f>
        <v>0</v>
      </c>
      <c r="M1348" s="52">
        <f>IF(Table2[[#This Row],[Ship Mode]]=Introduction!$C$42,1,0)</f>
        <v>0</v>
      </c>
      <c r="N1348" s="51">
        <f>IF(Table2[[#This Row],[Ship Mode]]=Introduction!$C$44,1,0)</f>
        <v>0</v>
      </c>
      <c r="O1348" s="51">
        <f>IF(Table2[[#This Row],[Customer Segment]]=Introduction!$D$45,1,0)</f>
        <v>0</v>
      </c>
      <c r="P1348" s="51">
        <f>IF(Table2[[#This Row],[Customer Segment]]=Introduction!$D$42,1,0)</f>
        <v>0</v>
      </c>
      <c r="Q1348" s="51">
        <f>IF(Table2[[#This Row],[Customer Segment]]=Introduction!$D$44,1,0)</f>
        <v>0</v>
      </c>
      <c r="R1348" s="44">
        <v>861.3</v>
      </c>
      <c r="S13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718.06713963898233</v>
      </c>
    </row>
    <row r="1349" spans="1:19" customFormat="1" x14ac:dyDescent="0.2">
      <c r="A1349" s="1" t="s">
        <v>13</v>
      </c>
      <c r="B1349" s="1" t="s">
        <v>14</v>
      </c>
      <c r="C1349" s="1" t="s">
        <v>47</v>
      </c>
      <c r="D1349" s="49">
        <v>7.0000000000000007E-2</v>
      </c>
      <c r="E1349" s="49">
        <v>30.93</v>
      </c>
      <c r="F1349" s="49">
        <v>3.92</v>
      </c>
      <c r="G1349" s="49">
        <v>0.44</v>
      </c>
      <c r="H1349" s="49">
        <v>398.30250000000001</v>
      </c>
      <c r="I1349" s="52">
        <f>IF(Table2[[#This Row],[Order Priority]]=Introduction!$B$42,1,0)</f>
        <v>0</v>
      </c>
      <c r="J1349" s="52">
        <f>IF(Table2[[#This Row],[Order Priority]]=Introduction!$B$43,1,0)</f>
        <v>1</v>
      </c>
      <c r="K1349" s="52">
        <f>IF(Table2[[#This Row],[Order Priority]]=Introduction!$B$44,1,0)</f>
        <v>0</v>
      </c>
      <c r="L1349" s="52">
        <f>IF(Table2[[#This Row],[Order Priority]]=Introduction!$B$45,1,0)</f>
        <v>0</v>
      </c>
      <c r="M1349" s="52">
        <f>IF(Table2[[#This Row],[Ship Mode]]=Introduction!$C$42,1,0)</f>
        <v>0</v>
      </c>
      <c r="N1349" s="51">
        <f>IF(Table2[[#This Row],[Ship Mode]]=Introduction!$C$44,1,0)</f>
        <v>1</v>
      </c>
      <c r="O1349" s="51">
        <f>IF(Table2[[#This Row],[Customer Segment]]=Introduction!$D$45,1,0)</f>
        <v>0</v>
      </c>
      <c r="P1349" s="51">
        <f>IF(Table2[[#This Row],[Customer Segment]]=Introduction!$D$42,1,0)</f>
        <v>0</v>
      </c>
      <c r="Q1349" s="51">
        <f>IF(Table2[[#This Row],[Customer Segment]]=Introduction!$D$44,1,0)</f>
        <v>1</v>
      </c>
      <c r="R1349" s="41">
        <v>577.25</v>
      </c>
      <c r="S13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597.51041948877071</v>
      </c>
    </row>
    <row r="1350" spans="1:19" customFormat="1" x14ac:dyDescent="0.2">
      <c r="A1350" s="1" t="s">
        <v>13</v>
      </c>
      <c r="B1350" s="1" t="s">
        <v>2</v>
      </c>
      <c r="C1350" s="1" t="s">
        <v>47</v>
      </c>
      <c r="D1350" s="47">
        <v>0.05</v>
      </c>
      <c r="E1350" s="47">
        <v>297.48</v>
      </c>
      <c r="F1350" s="47">
        <v>18.059999999999999</v>
      </c>
      <c r="G1350" s="47">
        <v>0.6</v>
      </c>
      <c r="H1350" s="47">
        <v>709.85199999999998</v>
      </c>
      <c r="I1350" s="52">
        <f>IF(Table2[[#This Row],[Order Priority]]=Introduction!$B$42,1,0)</f>
        <v>0</v>
      </c>
      <c r="J1350" s="52">
        <f>IF(Table2[[#This Row],[Order Priority]]=Introduction!$B$43,1,0)</f>
        <v>1</v>
      </c>
      <c r="K1350" s="52">
        <f>IF(Table2[[#This Row],[Order Priority]]=Introduction!$B$44,1,0)</f>
        <v>0</v>
      </c>
      <c r="L1350" s="52">
        <f>IF(Table2[[#This Row],[Order Priority]]=Introduction!$B$45,1,0)</f>
        <v>0</v>
      </c>
      <c r="M1350" s="52">
        <f>IF(Table2[[#This Row],[Ship Mode]]=Introduction!$C$42,1,0)</f>
        <v>1</v>
      </c>
      <c r="N1350" s="51">
        <f>IF(Table2[[#This Row],[Ship Mode]]=Introduction!$C$44,1,0)</f>
        <v>0</v>
      </c>
      <c r="O1350" s="51">
        <f>IF(Table2[[#This Row],[Customer Segment]]=Introduction!$D$45,1,0)</f>
        <v>0</v>
      </c>
      <c r="P1350" s="51">
        <f>IF(Table2[[#This Row],[Customer Segment]]=Introduction!$D$42,1,0)</f>
        <v>0</v>
      </c>
      <c r="Q1350" s="51">
        <f>IF(Table2[[#This Row],[Customer Segment]]=Introduction!$D$44,1,0)</f>
        <v>1</v>
      </c>
      <c r="R1350" s="44">
        <v>4075.18</v>
      </c>
      <c r="S13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2485.1520004772028</v>
      </c>
    </row>
    <row r="1351" spans="1:19" customFormat="1" x14ac:dyDescent="0.2">
      <c r="A1351" s="1" t="s">
        <v>13</v>
      </c>
      <c r="B1351" s="1" t="s">
        <v>2</v>
      </c>
      <c r="C1351" s="1" t="s">
        <v>47</v>
      </c>
      <c r="D1351" s="49">
        <v>7.0000000000000007E-2</v>
      </c>
      <c r="E1351" s="49">
        <v>296.18</v>
      </c>
      <c r="F1351" s="49">
        <v>54.12</v>
      </c>
      <c r="G1351" s="49">
        <v>0.76</v>
      </c>
      <c r="H1351" s="49">
        <v>80.809200000000004</v>
      </c>
      <c r="I1351" s="52">
        <f>IF(Table2[[#This Row],[Order Priority]]=Introduction!$B$42,1,0)</f>
        <v>0</v>
      </c>
      <c r="J1351" s="52">
        <f>IF(Table2[[#This Row],[Order Priority]]=Introduction!$B$43,1,0)</f>
        <v>1</v>
      </c>
      <c r="K1351" s="52">
        <f>IF(Table2[[#This Row],[Order Priority]]=Introduction!$B$44,1,0)</f>
        <v>0</v>
      </c>
      <c r="L1351" s="52">
        <f>IF(Table2[[#This Row],[Order Priority]]=Introduction!$B$45,1,0)</f>
        <v>0</v>
      </c>
      <c r="M1351" s="52">
        <f>IF(Table2[[#This Row],[Ship Mode]]=Introduction!$C$42,1,0)</f>
        <v>1</v>
      </c>
      <c r="N1351" s="51">
        <f>IF(Table2[[#This Row],[Ship Mode]]=Introduction!$C$44,1,0)</f>
        <v>0</v>
      </c>
      <c r="O1351" s="51">
        <f>IF(Table2[[#This Row],[Customer Segment]]=Introduction!$D$45,1,0)</f>
        <v>0</v>
      </c>
      <c r="P1351" s="51">
        <f>IF(Table2[[#This Row],[Customer Segment]]=Introduction!$D$42,1,0)</f>
        <v>0</v>
      </c>
      <c r="Q1351" s="51">
        <f>IF(Table2[[#This Row],[Customer Segment]]=Introduction!$D$44,1,0)</f>
        <v>1</v>
      </c>
      <c r="R1351" s="41">
        <v>1798.23</v>
      </c>
      <c r="S13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2953.3702882383359</v>
      </c>
    </row>
    <row r="1352" spans="1:19" customFormat="1" x14ac:dyDescent="0.2">
      <c r="A1352" s="1" t="s">
        <v>23</v>
      </c>
      <c r="B1352" s="1" t="s">
        <v>14</v>
      </c>
      <c r="C1352" s="1" t="s">
        <v>3</v>
      </c>
      <c r="D1352" s="47">
        <v>7.0000000000000007E-2</v>
      </c>
      <c r="E1352" s="47">
        <v>12.28</v>
      </c>
      <c r="F1352" s="47">
        <v>6.13</v>
      </c>
      <c r="G1352" s="47">
        <v>0.56999999999999995</v>
      </c>
      <c r="H1352" s="47">
        <v>15.236000000000001</v>
      </c>
      <c r="I1352" s="52">
        <f>IF(Table2[[#This Row],[Order Priority]]=Introduction!$B$42,1,0)</f>
        <v>0</v>
      </c>
      <c r="J1352" s="52">
        <f>IF(Table2[[#This Row],[Order Priority]]=Introduction!$B$43,1,0)</f>
        <v>0</v>
      </c>
      <c r="K1352" s="52">
        <f>IF(Table2[[#This Row],[Order Priority]]=Introduction!$B$44,1,0)</f>
        <v>1</v>
      </c>
      <c r="L1352" s="52">
        <f>IF(Table2[[#This Row],[Order Priority]]=Introduction!$B$45,1,0)</f>
        <v>0</v>
      </c>
      <c r="M1352" s="52">
        <f>IF(Table2[[#This Row],[Ship Mode]]=Introduction!$C$42,1,0)</f>
        <v>0</v>
      </c>
      <c r="N1352" s="51">
        <f>IF(Table2[[#This Row],[Ship Mode]]=Introduction!$C$44,1,0)</f>
        <v>1</v>
      </c>
      <c r="O1352" s="51">
        <f>IF(Table2[[#This Row],[Customer Segment]]=Introduction!$D$45,1,0)</f>
        <v>1</v>
      </c>
      <c r="P1352" s="51">
        <f>IF(Table2[[#This Row],[Customer Segment]]=Introduction!$D$42,1,0)</f>
        <v>0</v>
      </c>
      <c r="Q1352" s="51">
        <f>IF(Table2[[#This Row],[Customer Segment]]=Introduction!$D$44,1,0)</f>
        <v>0</v>
      </c>
      <c r="R1352" s="44">
        <v>389.59</v>
      </c>
      <c r="S13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358.72467266059419</v>
      </c>
    </row>
    <row r="1353" spans="1:19" customFormat="1" x14ac:dyDescent="0.2">
      <c r="A1353" s="1" t="s">
        <v>23</v>
      </c>
      <c r="B1353" s="1" t="s">
        <v>14</v>
      </c>
      <c r="C1353" s="1" t="s">
        <v>15</v>
      </c>
      <c r="D1353" s="49">
        <v>0.09</v>
      </c>
      <c r="E1353" s="49">
        <v>30.98</v>
      </c>
      <c r="F1353" s="49">
        <v>19.510000000000002</v>
      </c>
      <c r="G1353" s="49">
        <v>0.36</v>
      </c>
      <c r="H1353" s="49">
        <v>-163.53</v>
      </c>
      <c r="I1353" s="52">
        <f>IF(Table2[[#This Row],[Order Priority]]=Introduction!$B$42,1,0)</f>
        <v>0</v>
      </c>
      <c r="J1353" s="52">
        <f>IF(Table2[[#This Row],[Order Priority]]=Introduction!$B$43,1,0)</f>
        <v>0</v>
      </c>
      <c r="K1353" s="52">
        <f>IF(Table2[[#This Row],[Order Priority]]=Introduction!$B$44,1,0)</f>
        <v>1</v>
      </c>
      <c r="L1353" s="52">
        <f>IF(Table2[[#This Row],[Order Priority]]=Introduction!$B$45,1,0)</f>
        <v>0</v>
      </c>
      <c r="M1353" s="52">
        <f>IF(Table2[[#This Row],[Ship Mode]]=Introduction!$C$42,1,0)</f>
        <v>0</v>
      </c>
      <c r="N1353" s="51">
        <f>IF(Table2[[#This Row],[Ship Mode]]=Introduction!$C$44,1,0)</f>
        <v>1</v>
      </c>
      <c r="O1353" s="51">
        <f>IF(Table2[[#This Row],[Customer Segment]]=Introduction!$D$45,1,0)</f>
        <v>0</v>
      </c>
      <c r="P1353" s="51">
        <f>IF(Table2[[#This Row],[Customer Segment]]=Introduction!$D$42,1,0)</f>
        <v>1</v>
      </c>
      <c r="Q1353" s="51">
        <f>IF(Table2[[#This Row],[Customer Segment]]=Introduction!$D$44,1,0)</f>
        <v>0</v>
      </c>
      <c r="R1353" s="41">
        <v>514.62</v>
      </c>
      <c r="S13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396.40397713008366</v>
      </c>
    </row>
    <row r="1354" spans="1:19" customFormat="1" x14ac:dyDescent="0.2">
      <c r="A1354" s="1" t="s">
        <v>23</v>
      </c>
      <c r="B1354" s="1" t="s">
        <v>14</v>
      </c>
      <c r="C1354" s="1" t="s">
        <v>15</v>
      </c>
      <c r="D1354" s="47">
        <v>0.03</v>
      </c>
      <c r="E1354" s="47">
        <v>49.34</v>
      </c>
      <c r="F1354" s="47">
        <v>10.25</v>
      </c>
      <c r="G1354" s="47">
        <v>0.56999999999999995</v>
      </c>
      <c r="H1354" s="47">
        <v>554.77</v>
      </c>
      <c r="I1354" s="52">
        <f>IF(Table2[[#This Row],[Order Priority]]=Introduction!$B$42,1,0)</f>
        <v>0</v>
      </c>
      <c r="J1354" s="52">
        <f>IF(Table2[[#This Row],[Order Priority]]=Introduction!$B$43,1,0)</f>
        <v>0</v>
      </c>
      <c r="K1354" s="52">
        <f>IF(Table2[[#This Row],[Order Priority]]=Introduction!$B$44,1,0)</f>
        <v>1</v>
      </c>
      <c r="L1354" s="52">
        <f>IF(Table2[[#This Row],[Order Priority]]=Introduction!$B$45,1,0)</f>
        <v>0</v>
      </c>
      <c r="M1354" s="52">
        <f>IF(Table2[[#This Row],[Ship Mode]]=Introduction!$C$42,1,0)</f>
        <v>0</v>
      </c>
      <c r="N1354" s="51">
        <f>IF(Table2[[#This Row],[Ship Mode]]=Introduction!$C$44,1,0)</f>
        <v>1</v>
      </c>
      <c r="O1354" s="51">
        <f>IF(Table2[[#This Row],[Customer Segment]]=Introduction!$D$45,1,0)</f>
        <v>0</v>
      </c>
      <c r="P1354" s="51">
        <f>IF(Table2[[#This Row],[Customer Segment]]=Introduction!$D$42,1,0)</f>
        <v>1</v>
      </c>
      <c r="Q1354" s="51">
        <f>IF(Table2[[#This Row],[Customer Segment]]=Introduction!$D$44,1,0)</f>
        <v>0</v>
      </c>
      <c r="R1354" s="44">
        <v>817.32</v>
      </c>
      <c r="S13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1147.7453680100207</v>
      </c>
    </row>
    <row r="1355" spans="1:19" customFormat="1" x14ac:dyDescent="0.2">
      <c r="A1355" s="1" t="s">
        <v>46</v>
      </c>
      <c r="B1355" s="1" t="s">
        <v>2</v>
      </c>
      <c r="C1355" s="1" t="s">
        <v>47</v>
      </c>
      <c r="D1355" s="49">
        <v>0.04</v>
      </c>
      <c r="E1355" s="49">
        <v>160.97999999999999</v>
      </c>
      <c r="F1355" s="49">
        <v>30</v>
      </c>
      <c r="G1355" s="49">
        <v>0.62</v>
      </c>
      <c r="H1355" s="49">
        <v>116.1</v>
      </c>
      <c r="I1355" s="52">
        <f>IF(Table2[[#This Row],[Order Priority]]=Introduction!$B$42,1,0)</f>
        <v>0</v>
      </c>
      <c r="J1355" s="52">
        <f>IF(Table2[[#This Row],[Order Priority]]=Introduction!$B$43,1,0)</f>
        <v>0</v>
      </c>
      <c r="K1355" s="52">
        <f>IF(Table2[[#This Row],[Order Priority]]=Introduction!$B$44,1,0)</f>
        <v>0</v>
      </c>
      <c r="L1355" s="52">
        <f>IF(Table2[[#This Row],[Order Priority]]=Introduction!$B$45,1,0)</f>
        <v>0</v>
      </c>
      <c r="M1355" s="52">
        <f>IF(Table2[[#This Row],[Ship Mode]]=Introduction!$C$42,1,0)</f>
        <v>1</v>
      </c>
      <c r="N1355" s="51">
        <f>IF(Table2[[#This Row],[Ship Mode]]=Introduction!$C$44,1,0)</f>
        <v>0</v>
      </c>
      <c r="O1355" s="51">
        <f>IF(Table2[[#This Row],[Customer Segment]]=Introduction!$D$45,1,0)</f>
        <v>0</v>
      </c>
      <c r="P1355" s="51">
        <f>IF(Table2[[#This Row],[Customer Segment]]=Introduction!$D$42,1,0)</f>
        <v>0</v>
      </c>
      <c r="Q1355" s="51">
        <f>IF(Table2[[#This Row],[Customer Segment]]=Introduction!$D$44,1,0)</f>
        <v>1</v>
      </c>
      <c r="R1355" s="41">
        <v>6276.34</v>
      </c>
      <c r="S13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2006.2197303199791</v>
      </c>
    </row>
    <row r="1356" spans="1:19" customFormat="1" x14ac:dyDescent="0.2">
      <c r="A1356" s="1" t="s">
        <v>46</v>
      </c>
      <c r="B1356" s="1" t="s">
        <v>14</v>
      </c>
      <c r="C1356" s="1" t="s">
        <v>47</v>
      </c>
      <c r="D1356" s="47">
        <v>0.01</v>
      </c>
      <c r="E1356" s="47">
        <v>17.98</v>
      </c>
      <c r="F1356" s="47">
        <v>4</v>
      </c>
      <c r="G1356" s="47">
        <v>0.79</v>
      </c>
      <c r="H1356" s="47">
        <v>-87.96</v>
      </c>
      <c r="I1356" s="52">
        <f>IF(Table2[[#This Row],[Order Priority]]=Introduction!$B$42,1,0)</f>
        <v>0</v>
      </c>
      <c r="J1356" s="52">
        <f>IF(Table2[[#This Row],[Order Priority]]=Introduction!$B$43,1,0)</f>
        <v>0</v>
      </c>
      <c r="K1356" s="52">
        <f>IF(Table2[[#This Row],[Order Priority]]=Introduction!$B$44,1,0)</f>
        <v>0</v>
      </c>
      <c r="L1356" s="52">
        <f>IF(Table2[[#This Row],[Order Priority]]=Introduction!$B$45,1,0)</f>
        <v>0</v>
      </c>
      <c r="M1356" s="52">
        <f>IF(Table2[[#This Row],[Ship Mode]]=Introduction!$C$42,1,0)</f>
        <v>0</v>
      </c>
      <c r="N1356" s="51">
        <f>IF(Table2[[#This Row],[Ship Mode]]=Introduction!$C$44,1,0)</f>
        <v>1</v>
      </c>
      <c r="O1356" s="51">
        <f>IF(Table2[[#This Row],[Customer Segment]]=Introduction!$D$45,1,0)</f>
        <v>0</v>
      </c>
      <c r="P1356" s="51">
        <f>IF(Table2[[#This Row],[Customer Segment]]=Introduction!$D$42,1,0)</f>
        <v>0</v>
      </c>
      <c r="Q1356" s="51">
        <f>IF(Table2[[#This Row],[Customer Segment]]=Introduction!$D$44,1,0)</f>
        <v>1</v>
      </c>
      <c r="R1356" s="44">
        <v>2664.4</v>
      </c>
      <c r="S13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595.28399537655946</v>
      </c>
    </row>
    <row r="1357" spans="1:19" customFormat="1" x14ac:dyDescent="0.2">
      <c r="A1357" s="1" t="s">
        <v>46</v>
      </c>
      <c r="B1357" s="1" t="s">
        <v>2</v>
      </c>
      <c r="C1357" s="1" t="s">
        <v>47</v>
      </c>
      <c r="D1357" s="49">
        <v>0.04</v>
      </c>
      <c r="E1357" s="49">
        <v>160.97999999999999</v>
      </c>
      <c r="F1357" s="49">
        <v>30</v>
      </c>
      <c r="G1357" s="49">
        <v>0.62</v>
      </c>
      <c r="H1357" s="49">
        <v>255.42</v>
      </c>
      <c r="I1357" s="52">
        <f>IF(Table2[[#This Row],[Order Priority]]=Introduction!$B$42,1,0)</f>
        <v>0</v>
      </c>
      <c r="J1357" s="52">
        <f>IF(Table2[[#This Row],[Order Priority]]=Introduction!$B$43,1,0)</f>
        <v>0</v>
      </c>
      <c r="K1357" s="52">
        <f>IF(Table2[[#This Row],[Order Priority]]=Introduction!$B$44,1,0)</f>
        <v>0</v>
      </c>
      <c r="L1357" s="52">
        <f>IF(Table2[[#This Row],[Order Priority]]=Introduction!$B$45,1,0)</f>
        <v>0</v>
      </c>
      <c r="M1357" s="52">
        <f>IF(Table2[[#This Row],[Ship Mode]]=Introduction!$C$42,1,0)</f>
        <v>1</v>
      </c>
      <c r="N1357" s="51">
        <f>IF(Table2[[#This Row],[Ship Mode]]=Introduction!$C$44,1,0)</f>
        <v>0</v>
      </c>
      <c r="O1357" s="51">
        <f>IF(Table2[[#This Row],[Customer Segment]]=Introduction!$D$45,1,0)</f>
        <v>0</v>
      </c>
      <c r="P1357" s="51">
        <f>IF(Table2[[#This Row],[Customer Segment]]=Introduction!$D$42,1,0)</f>
        <v>0</v>
      </c>
      <c r="Q1357" s="51">
        <f>IF(Table2[[#This Row],[Customer Segment]]=Introduction!$D$44,1,0)</f>
        <v>1</v>
      </c>
      <c r="R1357" s="41">
        <v>1526.68</v>
      </c>
      <c r="S13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2148.88699396229</v>
      </c>
    </row>
    <row r="1358" spans="1:19" customFormat="1" x14ac:dyDescent="0.2">
      <c r="A1358" s="1" t="s">
        <v>46</v>
      </c>
      <c r="B1358" s="1" t="s">
        <v>14</v>
      </c>
      <c r="C1358" s="1" t="s">
        <v>47</v>
      </c>
      <c r="D1358" s="47">
        <v>0.06</v>
      </c>
      <c r="E1358" s="47">
        <v>115.99</v>
      </c>
      <c r="F1358" s="47">
        <v>8.99</v>
      </c>
      <c r="G1358" s="47">
        <v>0.57999999999999996</v>
      </c>
      <c r="H1358" s="47">
        <v>685.6146</v>
      </c>
      <c r="I1358" s="52">
        <f>IF(Table2[[#This Row],[Order Priority]]=Introduction!$B$42,1,0)</f>
        <v>0</v>
      </c>
      <c r="J1358" s="52">
        <f>IF(Table2[[#This Row],[Order Priority]]=Introduction!$B$43,1,0)</f>
        <v>0</v>
      </c>
      <c r="K1358" s="52">
        <f>IF(Table2[[#This Row],[Order Priority]]=Introduction!$B$44,1,0)</f>
        <v>0</v>
      </c>
      <c r="L1358" s="52">
        <f>IF(Table2[[#This Row],[Order Priority]]=Introduction!$B$45,1,0)</f>
        <v>0</v>
      </c>
      <c r="M1358" s="52">
        <f>IF(Table2[[#This Row],[Ship Mode]]=Introduction!$C$42,1,0)</f>
        <v>0</v>
      </c>
      <c r="N1358" s="51">
        <f>IF(Table2[[#This Row],[Ship Mode]]=Introduction!$C$44,1,0)</f>
        <v>1</v>
      </c>
      <c r="O1358" s="51">
        <f>IF(Table2[[#This Row],[Customer Segment]]=Introduction!$D$45,1,0)</f>
        <v>0</v>
      </c>
      <c r="P1358" s="51">
        <f>IF(Table2[[#This Row],[Customer Segment]]=Introduction!$D$42,1,0)</f>
        <v>0</v>
      </c>
      <c r="Q1358" s="51">
        <f>IF(Table2[[#This Row],[Customer Segment]]=Introduction!$D$44,1,0)</f>
        <v>1</v>
      </c>
      <c r="R1358" s="44">
        <v>1952.56</v>
      </c>
      <c r="S13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1624.8565994950181</v>
      </c>
    </row>
    <row r="1359" spans="1:19" customFormat="1" x14ac:dyDescent="0.2">
      <c r="A1359" s="1" t="s">
        <v>46</v>
      </c>
      <c r="B1359" s="1" t="s">
        <v>14</v>
      </c>
      <c r="C1359" s="1" t="s">
        <v>15</v>
      </c>
      <c r="D1359" s="49">
        <v>0.08</v>
      </c>
      <c r="E1359" s="49">
        <v>8.09</v>
      </c>
      <c r="F1359" s="49">
        <v>7.96</v>
      </c>
      <c r="G1359" s="49">
        <v>0.49</v>
      </c>
      <c r="H1359" s="49">
        <v>-88.82</v>
      </c>
      <c r="I1359" s="52">
        <f>IF(Table2[[#This Row],[Order Priority]]=Introduction!$B$42,1,0)</f>
        <v>0</v>
      </c>
      <c r="J1359" s="52">
        <f>IF(Table2[[#This Row],[Order Priority]]=Introduction!$B$43,1,0)</f>
        <v>0</v>
      </c>
      <c r="K1359" s="52">
        <f>IF(Table2[[#This Row],[Order Priority]]=Introduction!$B$44,1,0)</f>
        <v>0</v>
      </c>
      <c r="L1359" s="52">
        <f>IF(Table2[[#This Row],[Order Priority]]=Introduction!$B$45,1,0)</f>
        <v>0</v>
      </c>
      <c r="M1359" s="52">
        <f>IF(Table2[[#This Row],[Ship Mode]]=Introduction!$C$42,1,0)</f>
        <v>0</v>
      </c>
      <c r="N1359" s="51">
        <f>IF(Table2[[#This Row],[Ship Mode]]=Introduction!$C$44,1,0)</f>
        <v>1</v>
      </c>
      <c r="O1359" s="51">
        <f>IF(Table2[[#This Row],[Customer Segment]]=Introduction!$D$45,1,0)</f>
        <v>0</v>
      </c>
      <c r="P1359" s="51">
        <f>IF(Table2[[#This Row],[Customer Segment]]=Introduction!$D$42,1,0)</f>
        <v>1</v>
      </c>
      <c r="Q1359" s="51">
        <f>IF(Table2[[#This Row],[Customer Segment]]=Introduction!$D$44,1,0)</f>
        <v>0</v>
      </c>
      <c r="R1359" s="41">
        <v>80.349999999999994</v>
      </c>
      <c r="S13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317.87929265670249</v>
      </c>
    </row>
    <row r="1360" spans="1:19" customFormat="1" x14ac:dyDescent="0.2">
      <c r="A1360" s="1" t="s">
        <v>1</v>
      </c>
      <c r="B1360" s="1" t="s">
        <v>14</v>
      </c>
      <c r="C1360" s="1" t="s">
        <v>70</v>
      </c>
      <c r="D1360" s="47">
        <v>0.09</v>
      </c>
      <c r="E1360" s="47">
        <v>6.28</v>
      </c>
      <c r="F1360" s="47">
        <v>5.29</v>
      </c>
      <c r="G1360" s="47">
        <v>0.43</v>
      </c>
      <c r="H1360" s="47">
        <v>-5.2</v>
      </c>
      <c r="I1360" s="52">
        <f>IF(Table2[[#This Row],[Order Priority]]=Introduction!$B$42,1,0)</f>
        <v>1</v>
      </c>
      <c r="J1360" s="52">
        <f>IF(Table2[[#This Row],[Order Priority]]=Introduction!$B$43,1,0)</f>
        <v>0</v>
      </c>
      <c r="K1360" s="52">
        <f>IF(Table2[[#This Row],[Order Priority]]=Introduction!$B$44,1,0)</f>
        <v>0</v>
      </c>
      <c r="L1360" s="52">
        <f>IF(Table2[[#This Row],[Order Priority]]=Introduction!$B$45,1,0)</f>
        <v>0</v>
      </c>
      <c r="M1360" s="52">
        <f>IF(Table2[[#This Row],[Ship Mode]]=Introduction!$C$42,1,0)</f>
        <v>0</v>
      </c>
      <c r="N1360" s="51">
        <f>IF(Table2[[#This Row],[Ship Mode]]=Introduction!$C$44,1,0)</f>
        <v>1</v>
      </c>
      <c r="O1360" s="51">
        <f>IF(Table2[[#This Row],[Customer Segment]]=Introduction!$D$45,1,0)</f>
        <v>0</v>
      </c>
      <c r="P1360" s="51">
        <f>IF(Table2[[#This Row],[Customer Segment]]=Introduction!$D$42,1,0)</f>
        <v>0</v>
      </c>
      <c r="Q1360" s="51">
        <f>IF(Table2[[#This Row],[Customer Segment]]=Introduction!$D$44,1,0)</f>
        <v>0</v>
      </c>
      <c r="R1360" s="44">
        <v>8.5299999999999994</v>
      </c>
      <c r="S13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385.47855486288029</v>
      </c>
    </row>
    <row r="1361" spans="1:19" customFormat="1" x14ac:dyDescent="0.2">
      <c r="A1361" s="1" t="s">
        <v>1</v>
      </c>
      <c r="B1361" s="1" t="s">
        <v>14</v>
      </c>
      <c r="C1361" s="1" t="s">
        <v>70</v>
      </c>
      <c r="D1361" s="49">
        <v>0.01</v>
      </c>
      <c r="E1361" s="49">
        <v>3.26</v>
      </c>
      <c r="F1361" s="49">
        <v>1.86</v>
      </c>
      <c r="G1361" s="49">
        <v>0.41</v>
      </c>
      <c r="H1361" s="49">
        <v>-4.6683000000000003</v>
      </c>
      <c r="I1361" s="52">
        <f>IF(Table2[[#This Row],[Order Priority]]=Introduction!$B$42,1,0)</f>
        <v>1</v>
      </c>
      <c r="J1361" s="52">
        <f>IF(Table2[[#This Row],[Order Priority]]=Introduction!$B$43,1,0)</f>
        <v>0</v>
      </c>
      <c r="K1361" s="52">
        <f>IF(Table2[[#This Row],[Order Priority]]=Introduction!$B$44,1,0)</f>
        <v>0</v>
      </c>
      <c r="L1361" s="52">
        <f>IF(Table2[[#This Row],[Order Priority]]=Introduction!$B$45,1,0)</f>
        <v>0</v>
      </c>
      <c r="M1361" s="52">
        <f>IF(Table2[[#This Row],[Ship Mode]]=Introduction!$C$42,1,0)</f>
        <v>0</v>
      </c>
      <c r="N1361" s="51">
        <f>IF(Table2[[#This Row],[Ship Mode]]=Introduction!$C$44,1,0)</f>
        <v>1</v>
      </c>
      <c r="O1361" s="51">
        <f>IF(Table2[[#This Row],[Customer Segment]]=Introduction!$D$45,1,0)</f>
        <v>0</v>
      </c>
      <c r="P1361" s="51">
        <f>IF(Table2[[#This Row],[Customer Segment]]=Introduction!$D$42,1,0)</f>
        <v>0</v>
      </c>
      <c r="Q1361" s="51">
        <f>IF(Table2[[#This Row],[Customer Segment]]=Introduction!$D$44,1,0)</f>
        <v>0</v>
      </c>
      <c r="R1361" s="41">
        <v>73.97</v>
      </c>
      <c r="S13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318.00132073778349</v>
      </c>
    </row>
    <row r="1362" spans="1:19" customFormat="1" x14ac:dyDescent="0.2">
      <c r="A1362" s="1" t="s">
        <v>1</v>
      </c>
      <c r="B1362" s="1" t="s">
        <v>14</v>
      </c>
      <c r="C1362" s="1" t="s">
        <v>70</v>
      </c>
      <c r="D1362" s="47">
        <v>0.01</v>
      </c>
      <c r="E1362" s="47">
        <v>3.26</v>
      </c>
      <c r="F1362" s="47">
        <v>1.86</v>
      </c>
      <c r="G1362" s="47">
        <v>0.41</v>
      </c>
      <c r="H1362" s="47">
        <v>0.70199999999999996</v>
      </c>
      <c r="I1362" s="52">
        <f>IF(Table2[[#This Row],[Order Priority]]=Introduction!$B$42,1,0)</f>
        <v>1</v>
      </c>
      <c r="J1362" s="52">
        <f>IF(Table2[[#This Row],[Order Priority]]=Introduction!$B$43,1,0)</f>
        <v>0</v>
      </c>
      <c r="K1362" s="52">
        <f>IF(Table2[[#This Row],[Order Priority]]=Introduction!$B$44,1,0)</f>
        <v>0</v>
      </c>
      <c r="L1362" s="52">
        <f>IF(Table2[[#This Row],[Order Priority]]=Introduction!$B$45,1,0)</f>
        <v>0</v>
      </c>
      <c r="M1362" s="52">
        <f>IF(Table2[[#This Row],[Ship Mode]]=Introduction!$C$42,1,0)</f>
        <v>0</v>
      </c>
      <c r="N1362" s="51">
        <f>IF(Table2[[#This Row],[Ship Mode]]=Introduction!$C$44,1,0)</f>
        <v>1</v>
      </c>
      <c r="O1362" s="51">
        <f>IF(Table2[[#This Row],[Customer Segment]]=Introduction!$D$45,1,0)</f>
        <v>0</v>
      </c>
      <c r="P1362" s="51">
        <f>IF(Table2[[#This Row],[Customer Segment]]=Introduction!$D$42,1,0)</f>
        <v>0</v>
      </c>
      <c r="Q1362" s="51">
        <f>IF(Table2[[#This Row],[Customer Segment]]=Introduction!$D$44,1,0)</f>
        <v>0</v>
      </c>
      <c r="R1362" s="44">
        <v>18.489999999999998</v>
      </c>
      <c r="S13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323.50064607469352</v>
      </c>
    </row>
    <row r="1363" spans="1:19" customFormat="1" x14ac:dyDescent="0.2">
      <c r="A1363" s="1" t="s">
        <v>1</v>
      </c>
      <c r="B1363" s="1" t="s">
        <v>14</v>
      </c>
      <c r="C1363" s="1" t="s">
        <v>47</v>
      </c>
      <c r="D1363" s="49">
        <v>0.01</v>
      </c>
      <c r="E1363" s="49">
        <v>7.59</v>
      </c>
      <c r="F1363" s="49">
        <v>4</v>
      </c>
      <c r="G1363" s="49">
        <v>0.42</v>
      </c>
      <c r="H1363" s="49">
        <v>2.97</v>
      </c>
      <c r="I1363" s="52">
        <f>IF(Table2[[#This Row],[Order Priority]]=Introduction!$B$42,1,0)</f>
        <v>1</v>
      </c>
      <c r="J1363" s="52">
        <f>IF(Table2[[#This Row],[Order Priority]]=Introduction!$B$43,1,0)</f>
        <v>0</v>
      </c>
      <c r="K1363" s="52">
        <f>IF(Table2[[#This Row],[Order Priority]]=Introduction!$B$44,1,0)</f>
        <v>0</v>
      </c>
      <c r="L1363" s="52">
        <f>IF(Table2[[#This Row],[Order Priority]]=Introduction!$B$45,1,0)</f>
        <v>0</v>
      </c>
      <c r="M1363" s="52">
        <f>IF(Table2[[#This Row],[Ship Mode]]=Introduction!$C$42,1,0)</f>
        <v>0</v>
      </c>
      <c r="N1363" s="51">
        <f>IF(Table2[[#This Row],[Ship Mode]]=Introduction!$C$44,1,0)</f>
        <v>1</v>
      </c>
      <c r="O1363" s="51">
        <f>IF(Table2[[#This Row],[Customer Segment]]=Introduction!$D$45,1,0)</f>
        <v>0</v>
      </c>
      <c r="P1363" s="51">
        <f>IF(Table2[[#This Row],[Customer Segment]]=Introduction!$D$42,1,0)</f>
        <v>0</v>
      </c>
      <c r="Q1363" s="51">
        <f>IF(Table2[[#This Row],[Customer Segment]]=Introduction!$D$44,1,0)</f>
        <v>1</v>
      </c>
      <c r="R1363" s="41">
        <v>136.25</v>
      </c>
      <c r="S13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437.28894091592292</v>
      </c>
    </row>
    <row r="1364" spans="1:19" customFormat="1" x14ac:dyDescent="0.2">
      <c r="A1364" s="1" t="s">
        <v>1</v>
      </c>
      <c r="B1364" s="1" t="s">
        <v>14</v>
      </c>
      <c r="C1364" s="1" t="s">
        <v>70</v>
      </c>
      <c r="D1364" s="47">
        <v>0.05</v>
      </c>
      <c r="E1364" s="47">
        <v>35.99</v>
      </c>
      <c r="F1364" s="47">
        <v>5.99</v>
      </c>
      <c r="G1364" s="47">
        <v>0.38</v>
      </c>
      <c r="H1364" s="47">
        <v>524.31719999999996</v>
      </c>
      <c r="I1364" s="52">
        <f>IF(Table2[[#This Row],[Order Priority]]=Introduction!$B$42,1,0)</f>
        <v>1</v>
      </c>
      <c r="J1364" s="52">
        <f>IF(Table2[[#This Row],[Order Priority]]=Introduction!$B$43,1,0)</f>
        <v>0</v>
      </c>
      <c r="K1364" s="52">
        <f>IF(Table2[[#This Row],[Order Priority]]=Introduction!$B$44,1,0)</f>
        <v>0</v>
      </c>
      <c r="L1364" s="52">
        <f>IF(Table2[[#This Row],[Order Priority]]=Introduction!$B$45,1,0)</f>
        <v>0</v>
      </c>
      <c r="M1364" s="52">
        <f>IF(Table2[[#This Row],[Ship Mode]]=Introduction!$C$42,1,0)</f>
        <v>0</v>
      </c>
      <c r="N1364" s="51">
        <f>IF(Table2[[#This Row],[Ship Mode]]=Introduction!$C$44,1,0)</f>
        <v>1</v>
      </c>
      <c r="O1364" s="51">
        <f>IF(Table2[[#This Row],[Customer Segment]]=Introduction!$D$45,1,0)</f>
        <v>0</v>
      </c>
      <c r="P1364" s="51">
        <f>IF(Table2[[#This Row],[Customer Segment]]=Introduction!$D$42,1,0)</f>
        <v>0</v>
      </c>
      <c r="Q1364" s="51">
        <f>IF(Table2[[#This Row],[Customer Segment]]=Introduction!$D$44,1,0)</f>
        <v>0</v>
      </c>
      <c r="R1364" s="44">
        <v>759.88</v>
      </c>
      <c r="S13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1025.0263398061097</v>
      </c>
    </row>
    <row r="1365" spans="1:19" customFormat="1" x14ac:dyDescent="0.2">
      <c r="A1365" s="1" t="s">
        <v>1</v>
      </c>
      <c r="B1365" s="1" t="s">
        <v>14</v>
      </c>
      <c r="C1365" s="1" t="s">
        <v>47</v>
      </c>
      <c r="D1365" s="49">
        <v>0.09</v>
      </c>
      <c r="E1365" s="49">
        <v>3.75</v>
      </c>
      <c r="F1365" s="49">
        <v>0.5</v>
      </c>
      <c r="G1365" s="49">
        <v>0.37</v>
      </c>
      <c r="H1365" s="49">
        <v>51.218699999999998</v>
      </c>
      <c r="I1365" s="52">
        <f>IF(Table2[[#This Row],[Order Priority]]=Introduction!$B$42,1,0)</f>
        <v>1</v>
      </c>
      <c r="J1365" s="52">
        <f>IF(Table2[[#This Row],[Order Priority]]=Introduction!$B$43,1,0)</f>
        <v>0</v>
      </c>
      <c r="K1365" s="52">
        <f>IF(Table2[[#This Row],[Order Priority]]=Introduction!$B$44,1,0)</f>
        <v>0</v>
      </c>
      <c r="L1365" s="52">
        <f>IF(Table2[[#This Row],[Order Priority]]=Introduction!$B$45,1,0)</f>
        <v>0</v>
      </c>
      <c r="M1365" s="52">
        <f>IF(Table2[[#This Row],[Ship Mode]]=Introduction!$C$42,1,0)</f>
        <v>0</v>
      </c>
      <c r="N1365" s="51">
        <f>IF(Table2[[#This Row],[Ship Mode]]=Introduction!$C$44,1,0)</f>
        <v>1</v>
      </c>
      <c r="O1365" s="51">
        <f>IF(Table2[[#This Row],[Customer Segment]]=Introduction!$D$45,1,0)</f>
        <v>0</v>
      </c>
      <c r="P1365" s="51">
        <f>IF(Table2[[#This Row],[Customer Segment]]=Introduction!$D$42,1,0)</f>
        <v>0</v>
      </c>
      <c r="Q1365" s="51">
        <f>IF(Table2[[#This Row],[Customer Segment]]=Introduction!$D$44,1,0)</f>
        <v>1</v>
      </c>
      <c r="R1365" s="41">
        <v>74.23</v>
      </c>
      <c r="S13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283.50144287943743</v>
      </c>
    </row>
    <row r="1366" spans="1:19" customFormat="1" x14ac:dyDescent="0.2">
      <c r="A1366" s="1" t="s">
        <v>1</v>
      </c>
      <c r="B1366" s="1" t="s">
        <v>14</v>
      </c>
      <c r="C1366" s="1" t="s">
        <v>47</v>
      </c>
      <c r="D1366" s="47">
        <v>0.01</v>
      </c>
      <c r="E1366" s="47">
        <v>30.98</v>
      </c>
      <c r="F1366" s="47">
        <v>9.18</v>
      </c>
      <c r="G1366" s="47">
        <v>0.4</v>
      </c>
      <c r="H1366" s="47">
        <v>380.46800000000002</v>
      </c>
      <c r="I1366" s="52">
        <f>IF(Table2[[#This Row],[Order Priority]]=Introduction!$B$42,1,0)</f>
        <v>1</v>
      </c>
      <c r="J1366" s="52">
        <f>IF(Table2[[#This Row],[Order Priority]]=Introduction!$B$43,1,0)</f>
        <v>0</v>
      </c>
      <c r="K1366" s="52">
        <f>IF(Table2[[#This Row],[Order Priority]]=Introduction!$B$44,1,0)</f>
        <v>0</v>
      </c>
      <c r="L1366" s="52">
        <f>IF(Table2[[#This Row],[Order Priority]]=Introduction!$B$45,1,0)</f>
        <v>0</v>
      </c>
      <c r="M1366" s="52">
        <f>IF(Table2[[#This Row],[Ship Mode]]=Introduction!$C$42,1,0)</f>
        <v>0</v>
      </c>
      <c r="N1366" s="51">
        <f>IF(Table2[[#This Row],[Ship Mode]]=Introduction!$C$44,1,0)</f>
        <v>1</v>
      </c>
      <c r="O1366" s="51">
        <f>IF(Table2[[#This Row],[Customer Segment]]=Introduction!$D$45,1,0)</f>
        <v>0</v>
      </c>
      <c r="P1366" s="51">
        <f>IF(Table2[[#This Row],[Customer Segment]]=Introduction!$D$42,1,0)</f>
        <v>0</v>
      </c>
      <c r="Q1366" s="51">
        <f>IF(Table2[[#This Row],[Customer Segment]]=Introduction!$D$44,1,0)</f>
        <v>1</v>
      </c>
      <c r="R1366" s="44">
        <v>627.19000000000005</v>
      </c>
      <c r="S13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1023.6897105558493</v>
      </c>
    </row>
    <row r="1367" spans="1:19" customFormat="1" x14ac:dyDescent="0.2">
      <c r="A1367" s="1" t="s">
        <v>13</v>
      </c>
      <c r="B1367" s="1" t="s">
        <v>63</v>
      </c>
      <c r="C1367" s="1" t="s">
        <v>15</v>
      </c>
      <c r="D1367" s="49">
        <v>0.05</v>
      </c>
      <c r="E1367" s="49">
        <v>178.47</v>
      </c>
      <c r="F1367" s="49">
        <v>19.989999999999998</v>
      </c>
      <c r="G1367" s="49">
        <v>0.55000000000000004</v>
      </c>
      <c r="H1367" s="49">
        <v>943</v>
      </c>
      <c r="I1367" s="52">
        <f>IF(Table2[[#This Row],[Order Priority]]=Introduction!$B$42,1,0)</f>
        <v>0</v>
      </c>
      <c r="J1367" s="52">
        <f>IF(Table2[[#This Row],[Order Priority]]=Introduction!$B$43,1,0)</f>
        <v>1</v>
      </c>
      <c r="K1367" s="52">
        <f>IF(Table2[[#This Row],[Order Priority]]=Introduction!$B$44,1,0)</f>
        <v>0</v>
      </c>
      <c r="L1367" s="52">
        <f>IF(Table2[[#This Row],[Order Priority]]=Introduction!$B$45,1,0)</f>
        <v>0</v>
      </c>
      <c r="M1367" s="52">
        <f>IF(Table2[[#This Row],[Ship Mode]]=Introduction!$C$42,1,0)</f>
        <v>0</v>
      </c>
      <c r="N1367" s="51">
        <f>IF(Table2[[#This Row],[Ship Mode]]=Introduction!$C$44,1,0)</f>
        <v>0</v>
      </c>
      <c r="O1367" s="51">
        <f>IF(Table2[[#This Row],[Customer Segment]]=Introduction!$D$45,1,0)</f>
        <v>0</v>
      </c>
      <c r="P1367" s="51">
        <f>IF(Table2[[#This Row],[Customer Segment]]=Introduction!$D$42,1,0)</f>
        <v>1</v>
      </c>
      <c r="Q1367" s="51">
        <f>IF(Table2[[#This Row],[Customer Segment]]=Introduction!$D$44,1,0)</f>
        <v>0</v>
      </c>
      <c r="R1367" s="41">
        <v>1531.31</v>
      </c>
      <c r="S13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2024.7839334847513</v>
      </c>
    </row>
    <row r="1368" spans="1:19" customFormat="1" x14ac:dyDescent="0.2">
      <c r="A1368" s="1" t="s">
        <v>13</v>
      </c>
      <c r="B1368" s="1" t="s">
        <v>14</v>
      </c>
      <c r="C1368" s="1" t="s">
        <v>15</v>
      </c>
      <c r="D1368" s="47">
        <v>0.06</v>
      </c>
      <c r="E1368" s="47">
        <v>10.97</v>
      </c>
      <c r="F1368" s="47">
        <v>6.5</v>
      </c>
      <c r="G1368" s="47">
        <v>0.64</v>
      </c>
      <c r="H1368" s="47">
        <v>65.597999999999999</v>
      </c>
      <c r="I1368" s="52">
        <f>IF(Table2[[#This Row],[Order Priority]]=Introduction!$B$42,1,0)</f>
        <v>0</v>
      </c>
      <c r="J1368" s="52">
        <f>IF(Table2[[#This Row],[Order Priority]]=Introduction!$B$43,1,0)</f>
        <v>1</v>
      </c>
      <c r="K1368" s="52">
        <f>IF(Table2[[#This Row],[Order Priority]]=Introduction!$B$44,1,0)</f>
        <v>0</v>
      </c>
      <c r="L1368" s="52">
        <f>IF(Table2[[#This Row],[Order Priority]]=Introduction!$B$45,1,0)</f>
        <v>0</v>
      </c>
      <c r="M1368" s="52">
        <f>IF(Table2[[#This Row],[Ship Mode]]=Introduction!$C$42,1,0)</f>
        <v>0</v>
      </c>
      <c r="N1368" s="51">
        <f>IF(Table2[[#This Row],[Ship Mode]]=Introduction!$C$44,1,0)</f>
        <v>1</v>
      </c>
      <c r="O1368" s="51">
        <f>IF(Table2[[#This Row],[Customer Segment]]=Introduction!$D$45,1,0)</f>
        <v>0</v>
      </c>
      <c r="P1368" s="51">
        <f>IF(Table2[[#This Row],[Customer Segment]]=Introduction!$D$42,1,0)</f>
        <v>1</v>
      </c>
      <c r="Q1368" s="51">
        <f>IF(Table2[[#This Row],[Customer Segment]]=Introduction!$D$44,1,0)</f>
        <v>0</v>
      </c>
      <c r="R1368" s="44">
        <v>215.25</v>
      </c>
      <c r="S13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379.05408315631581</v>
      </c>
    </row>
    <row r="1369" spans="1:19" customFormat="1" x14ac:dyDescent="0.2">
      <c r="A1369" s="1" t="s">
        <v>92</v>
      </c>
      <c r="B1369" s="1" t="s">
        <v>14</v>
      </c>
      <c r="C1369" s="1" t="s">
        <v>70</v>
      </c>
      <c r="D1369" s="49">
        <v>7.0000000000000007E-2</v>
      </c>
      <c r="E1369" s="49">
        <v>5.34</v>
      </c>
      <c r="F1369" s="49">
        <v>5.63</v>
      </c>
      <c r="G1369" s="49">
        <v>0.39</v>
      </c>
      <c r="H1369" s="49">
        <v>-116.3455</v>
      </c>
      <c r="I1369" s="52">
        <f>IF(Table2[[#This Row],[Order Priority]]=Introduction!$B$42,1,0)</f>
        <v>0</v>
      </c>
      <c r="J1369" s="52">
        <f>IF(Table2[[#This Row],[Order Priority]]=Introduction!$B$43,1,0)</f>
        <v>0</v>
      </c>
      <c r="K1369" s="52">
        <f>IF(Table2[[#This Row],[Order Priority]]=Introduction!$B$44,1,0)</f>
        <v>0</v>
      </c>
      <c r="L1369" s="52">
        <f>IF(Table2[[#This Row],[Order Priority]]=Introduction!$B$45,1,0)</f>
        <v>1</v>
      </c>
      <c r="M1369" s="52">
        <f>IF(Table2[[#This Row],[Ship Mode]]=Introduction!$C$42,1,0)</f>
        <v>0</v>
      </c>
      <c r="N1369" s="51">
        <f>IF(Table2[[#This Row],[Ship Mode]]=Introduction!$C$44,1,0)</f>
        <v>1</v>
      </c>
      <c r="O1369" s="51">
        <f>IF(Table2[[#This Row],[Customer Segment]]=Introduction!$D$45,1,0)</f>
        <v>0</v>
      </c>
      <c r="P1369" s="51">
        <f>IF(Table2[[#This Row],[Customer Segment]]=Introduction!$D$42,1,0)</f>
        <v>0</v>
      </c>
      <c r="Q1369" s="51">
        <f>IF(Table2[[#This Row],[Customer Segment]]=Introduction!$D$44,1,0)</f>
        <v>0</v>
      </c>
      <c r="R1369" s="41">
        <v>66.650000000000006</v>
      </c>
      <c r="S13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-19.163784406827887</v>
      </c>
    </row>
    <row r="1370" spans="1:19" customFormat="1" x14ac:dyDescent="0.2">
      <c r="A1370" s="1" t="s">
        <v>92</v>
      </c>
      <c r="B1370" s="1" t="s">
        <v>2</v>
      </c>
      <c r="C1370" s="1" t="s">
        <v>70</v>
      </c>
      <c r="D1370" s="47">
        <v>0.03</v>
      </c>
      <c r="E1370" s="47">
        <v>160.97999999999999</v>
      </c>
      <c r="F1370" s="47">
        <v>30</v>
      </c>
      <c r="G1370" s="47">
        <v>0.62</v>
      </c>
      <c r="H1370" s="47">
        <v>1304.9000000000001</v>
      </c>
      <c r="I1370" s="52">
        <f>IF(Table2[[#This Row],[Order Priority]]=Introduction!$B$42,1,0)</f>
        <v>0</v>
      </c>
      <c r="J1370" s="52">
        <f>IF(Table2[[#This Row],[Order Priority]]=Introduction!$B$43,1,0)</f>
        <v>0</v>
      </c>
      <c r="K1370" s="52">
        <f>IF(Table2[[#This Row],[Order Priority]]=Introduction!$B$44,1,0)</f>
        <v>0</v>
      </c>
      <c r="L1370" s="52">
        <f>IF(Table2[[#This Row],[Order Priority]]=Introduction!$B$45,1,0)</f>
        <v>1</v>
      </c>
      <c r="M1370" s="52">
        <f>IF(Table2[[#This Row],[Ship Mode]]=Introduction!$C$42,1,0)</f>
        <v>1</v>
      </c>
      <c r="N1370" s="51">
        <f>IF(Table2[[#This Row],[Ship Mode]]=Introduction!$C$44,1,0)</f>
        <v>0</v>
      </c>
      <c r="O1370" s="51">
        <f>IF(Table2[[#This Row],[Customer Segment]]=Introduction!$D$45,1,0)</f>
        <v>0</v>
      </c>
      <c r="P1370" s="51">
        <f>IF(Table2[[#This Row],[Customer Segment]]=Introduction!$D$42,1,0)</f>
        <v>0</v>
      </c>
      <c r="Q1370" s="51">
        <f>IF(Table2[[#This Row],[Customer Segment]]=Introduction!$D$44,1,0)</f>
        <v>0</v>
      </c>
      <c r="R1370" s="44">
        <v>2934.16</v>
      </c>
      <c r="S13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3011.4846877513874</v>
      </c>
    </row>
    <row r="1371" spans="1:19" customFormat="1" x14ac:dyDescent="0.2">
      <c r="A1371" s="1" t="s">
        <v>92</v>
      </c>
      <c r="B1371" s="1" t="s">
        <v>63</v>
      </c>
      <c r="C1371" s="1" t="s">
        <v>70</v>
      </c>
      <c r="D1371" s="49">
        <v>0.04</v>
      </c>
      <c r="E1371" s="49">
        <v>65.989999999999995</v>
      </c>
      <c r="F1371" s="49">
        <v>5.63</v>
      </c>
      <c r="G1371" s="49">
        <v>0.56000000000000005</v>
      </c>
      <c r="H1371" s="49">
        <v>605.04719999999998</v>
      </c>
      <c r="I1371" s="52">
        <f>IF(Table2[[#This Row],[Order Priority]]=Introduction!$B$42,1,0)</f>
        <v>0</v>
      </c>
      <c r="J1371" s="52">
        <f>IF(Table2[[#This Row],[Order Priority]]=Introduction!$B$43,1,0)</f>
        <v>0</v>
      </c>
      <c r="K1371" s="52">
        <f>IF(Table2[[#This Row],[Order Priority]]=Introduction!$B$44,1,0)</f>
        <v>0</v>
      </c>
      <c r="L1371" s="52">
        <f>IF(Table2[[#This Row],[Order Priority]]=Introduction!$B$45,1,0)</f>
        <v>1</v>
      </c>
      <c r="M1371" s="52">
        <f>IF(Table2[[#This Row],[Ship Mode]]=Introduction!$C$42,1,0)</f>
        <v>0</v>
      </c>
      <c r="N1371" s="51">
        <f>IF(Table2[[#This Row],[Ship Mode]]=Introduction!$C$44,1,0)</f>
        <v>0</v>
      </c>
      <c r="O1371" s="51">
        <f>IF(Table2[[#This Row],[Customer Segment]]=Introduction!$D$45,1,0)</f>
        <v>0</v>
      </c>
      <c r="P1371" s="51">
        <f>IF(Table2[[#This Row],[Customer Segment]]=Introduction!$D$42,1,0)</f>
        <v>0</v>
      </c>
      <c r="Q1371" s="51">
        <f>IF(Table2[[#This Row],[Customer Segment]]=Introduction!$D$44,1,0)</f>
        <v>0</v>
      </c>
      <c r="R1371" s="41">
        <v>876.88</v>
      </c>
      <c r="S13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988.4985347531225</v>
      </c>
    </row>
    <row r="1372" spans="1:19" customFormat="1" x14ac:dyDescent="0.2">
      <c r="A1372" s="1" t="s">
        <v>46</v>
      </c>
      <c r="B1372" s="1" t="s">
        <v>14</v>
      </c>
      <c r="C1372" s="1" t="s">
        <v>15</v>
      </c>
      <c r="D1372" s="47">
        <v>0</v>
      </c>
      <c r="E1372" s="47">
        <v>5.77</v>
      </c>
      <c r="F1372" s="47">
        <v>4.97</v>
      </c>
      <c r="G1372" s="47">
        <v>0.35</v>
      </c>
      <c r="H1372" s="47">
        <v>3.5581</v>
      </c>
      <c r="I1372" s="52">
        <f>IF(Table2[[#This Row],[Order Priority]]=Introduction!$B$42,1,0)</f>
        <v>0</v>
      </c>
      <c r="J1372" s="52">
        <f>IF(Table2[[#This Row],[Order Priority]]=Introduction!$B$43,1,0)</f>
        <v>0</v>
      </c>
      <c r="K1372" s="52">
        <f>IF(Table2[[#This Row],[Order Priority]]=Introduction!$B$44,1,0)</f>
        <v>0</v>
      </c>
      <c r="L1372" s="52">
        <f>IF(Table2[[#This Row],[Order Priority]]=Introduction!$B$45,1,0)</f>
        <v>0</v>
      </c>
      <c r="M1372" s="52">
        <f>IF(Table2[[#This Row],[Ship Mode]]=Introduction!$C$42,1,0)</f>
        <v>0</v>
      </c>
      <c r="N1372" s="51">
        <f>IF(Table2[[#This Row],[Ship Mode]]=Introduction!$C$44,1,0)</f>
        <v>1</v>
      </c>
      <c r="O1372" s="51">
        <f>IF(Table2[[#This Row],[Customer Segment]]=Introduction!$D$45,1,0)</f>
        <v>0</v>
      </c>
      <c r="P1372" s="51">
        <f>IF(Table2[[#This Row],[Customer Segment]]=Introduction!$D$42,1,0)</f>
        <v>1</v>
      </c>
      <c r="Q1372" s="51">
        <f>IF(Table2[[#This Row],[Customer Segment]]=Introduction!$D$44,1,0)</f>
        <v>0</v>
      </c>
      <c r="R1372" s="44">
        <v>52.43</v>
      </c>
      <c r="S13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259.0676056919894</v>
      </c>
    </row>
    <row r="1373" spans="1:19" customFormat="1" x14ac:dyDescent="0.2">
      <c r="A1373" s="1" t="s">
        <v>13</v>
      </c>
      <c r="B1373" s="1" t="s">
        <v>2</v>
      </c>
      <c r="C1373" s="1" t="s">
        <v>3</v>
      </c>
      <c r="D1373" s="49">
        <v>0</v>
      </c>
      <c r="E1373" s="49">
        <v>230.98</v>
      </c>
      <c r="F1373" s="49">
        <v>23.78</v>
      </c>
      <c r="G1373" s="49">
        <v>0.6</v>
      </c>
      <c r="H1373" s="49">
        <v>6095.8602000000001</v>
      </c>
      <c r="I1373" s="52">
        <f>IF(Table2[[#This Row],[Order Priority]]=Introduction!$B$42,1,0)</f>
        <v>0</v>
      </c>
      <c r="J1373" s="52">
        <f>IF(Table2[[#This Row],[Order Priority]]=Introduction!$B$43,1,0)</f>
        <v>1</v>
      </c>
      <c r="K1373" s="52">
        <f>IF(Table2[[#This Row],[Order Priority]]=Introduction!$B$44,1,0)</f>
        <v>0</v>
      </c>
      <c r="L1373" s="52">
        <f>IF(Table2[[#This Row],[Order Priority]]=Introduction!$B$45,1,0)</f>
        <v>0</v>
      </c>
      <c r="M1373" s="52">
        <f>IF(Table2[[#This Row],[Ship Mode]]=Introduction!$C$42,1,0)</f>
        <v>1</v>
      </c>
      <c r="N1373" s="51">
        <f>IF(Table2[[#This Row],[Ship Mode]]=Introduction!$C$44,1,0)</f>
        <v>0</v>
      </c>
      <c r="O1373" s="51">
        <f>IF(Table2[[#This Row],[Customer Segment]]=Introduction!$D$45,1,0)</f>
        <v>1</v>
      </c>
      <c r="P1373" s="51">
        <f>IF(Table2[[#This Row],[Customer Segment]]=Introduction!$D$42,1,0)</f>
        <v>0</v>
      </c>
      <c r="Q1373" s="51">
        <f>IF(Table2[[#This Row],[Customer Segment]]=Introduction!$D$44,1,0)</f>
        <v>0</v>
      </c>
      <c r="R1373" s="41">
        <v>8834.58</v>
      </c>
      <c r="S13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7943.8700469961168</v>
      </c>
    </row>
    <row r="1374" spans="1:19" customFormat="1" x14ac:dyDescent="0.2">
      <c r="A1374" s="1" t="s">
        <v>23</v>
      </c>
      <c r="B1374" s="1" t="s">
        <v>14</v>
      </c>
      <c r="C1374" s="1" t="s">
        <v>70</v>
      </c>
      <c r="D1374" s="47">
        <v>0.04</v>
      </c>
      <c r="E1374" s="47">
        <v>120.98</v>
      </c>
      <c r="F1374" s="47">
        <v>3.99</v>
      </c>
      <c r="G1374" s="47">
        <v>0.6</v>
      </c>
      <c r="H1374" s="47">
        <v>1389.5771999999999</v>
      </c>
      <c r="I1374" s="52">
        <f>IF(Table2[[#This Row],[Order Priority]]=Introduction!$B$42,1,0)</f>
        <v>0</v>
      </c>
      <c r="J1374" s="52">
        <f>IF(Table2[[#This Row],[Order Priority]]=Introduction!$B$43,1,0)</f>
        <v>0</v>
      </c>
      <c r="K1374" s="52">
        <f>IF(Table2[[#This Row],[Order Priority]]=Introduction!$B$44,1,0)</f>
        <v>1</v>
      </c>
      <c r="L1374" s="52">
        <f>IF(Table2[[#This Row],[Order Priority]]=Introduction!$B$45,1,0)</f>
        <v>0</v>
      </c>
      <c r="M1374" s="52">
        <f>IF(Table2[[#This Row],[Ship Mode]]=Introduction!$C$42,1,0)</f>
        <v>0</v>
      </c>
      <c r="N1374" s="51">
        <f>IF(Table2[[#This Row],[Ship Mode]]=Introduction!$C$44,1,0)</f>
        <v>1</v>
      </c>
      <c r="O1374" s="51">
        <f>IF(Table2[[#This Row],[Customer Segment]]=Introduction!$D$45,1,0)</f>
        <v>0</v>
      </c>
      <c r="P1374" s="51">
        <f>IF(Table2[[#This Row],[Customer Segment]]=Introduction!$D$42,1,0)</f>
        <v>0</v>
      </c>
      <c r="Q1374" s="51">
        <f>IF(Table2[[#This Row],[Customer Segment]]=Introduction!$D$44,1,0)</f>
        <v>0</v>
      </c>
      <c r="R1374" s="44">
        <v>2013.88</v>
      </c>
      <c r="S13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2101.3106811937018</v>
      </c>
    </row>
    <row r="1375" spans="1:19" customFormat="1" x14ac:dyDescent="0.2">
      <c r="A1375" s="1" t="s">
        <v>23</v>
      </c>
      <c r="B1375" s="1" t="s">
        <v>14</v>
      </c>
      <c r="C1375" s="1" t="s">
        <v>70</v>
      </c>
      <c r="D1375" s="49">
        <v>0.02</v>
      </c>
      <c r="E1375" s="49">
        <v>55.99</v>
      </c>
      <c r="F1375" s="49">
        <v>5</v>
      </c>
      <c r="G1375" s="49">
        <v>0.83</v>
      </c>
      <c r="H1375" s="49">
        <v>-222.816</v>
      </c>
      <c r="I1375" s="52">
        <f>IF(Table2[[#This Row],[Order Priority]]=Introduction!$B$42,1,0)</f>
        <v>0</v>
      </c>
      <c r="J1375" s="52">
        <f>IF(Table2[[#This Row],[Order Priority]]=Introduction!$B$43,1,0)</f>
        <v>0</v>
      </c>
      <c r="K1375" s="52">
        <f>IF(Table2[[#This Row],[Order Priority]]=Introduction!$B$44,1,0)</f>
        <v>1</v>
      </c>
      <c r="L1375" s="52">
        <f>IF(Table2[[#This Row],[Order Priority]]=Introduction!$B$45,1,0)</f>
        <v>0</v>
      </c>
      <c r="M1375" s="52">
        <f>IF(Table2[[#This Row],[Ship Mode]]=Introduction!$C$42,1,0)</f>
        <v>0</v>
      </c>
      <c r="N1375" s="51">
        <f>IF(Table2[[#This Row],[Ship Mode]]=Introduction!$C$44,1,0)</f>
        <v>1</v>
      </c>
      <c r="O1375" s="51">
        <f>IF(Table2[[#This Row],[Customer Segment]]=Introduction!$D$45,1,0)</f>
        <v>0</v>
      </c>
      <c r="P1375" s="51">
        <f>IF(Table2[[#This Row],[Customer Segment]]=Introduction!$D$42,1,0)</f>
        <v>0</v>
      </c>
      <c r="Q1375" s="51">
        <f>IF(Table2[[#This Row],[Customer Segment]]=Introduction!$D$44,1,0)</f>
        <v>0</v>
      </c>
      <c r="R1375" s="41">
        <v>201.32</v>
      </c>
      <c r="S13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478.85829307425831</v>
      </c>
    </row>
    <row r="1376" spans="1:19" customFormat="1" x14ac:dyDescent="0.2">
      <c r="A1376" s="1" t="s">
        <v>23</v>
      </c>
      <c r="B1376" s="1" t="s">
        <v>2</v>
      </c>
      <c r="C1376" s="1" t="s">
        <v>70</v>
      </c>
      <c r="D1376" s="47">
        <v>0.05</v>
      </c>
      <c r="E1376" s="47">
        <v>23.99</v>
      </c>
      <c r="F1376" s="47">
        <v>15.68</v>
      </c>
      <c r="G1376" s="47">
        <v>0.62</v>
      </c>
      <c r="H1376" s="47">
        <v>-133.71</v>
      </c>
      <c r="I1376" s="52">
        <f>IF(Table2[[#This Row],[Order Priority]]=Introduction!$B$42,1,0)</f>
        <v>0</v>
      </c>
      <c r="J1376" s="52">
        <f>IF(Table2[[#This Row],[Order Priority]]=Introduction!$B$43,1,0)</f>
        <v>0</v>
      </c>
      <c r="K1376" s="52">
        <f>IF(Table2[[#This Row],[Order Priority]]=Introduction!$B$44,1,0)</f>
        <v>1</v>
      </c>
      <c r="L1376" s="52">
        <f>IF(Table2[[#This Row],[Order Priority]]=Introduction!$B$45,1,0)</f>
        <v>0</v>
      </c>
      <c r="M1376" s="52">
        <f>IF(Table2[[#This Row],[Ship Mode]]=Introduction!$C$42,1,0)</f>
        <v>1</v>
      </c>
      <c r="N1376" s="51">
        <f>IF(Table2[[#This Row],[Ship Mode]]=Introduction!$C$44,1,0)</f>
        <v>0</v>
      </c>
      <c r="O1376" s="51">
        <f>IF(Table2[[#This Row],[Customer Segment]]=Introduction!$D$45,1,0)</f>
        <v>0</v>
      </c>
      <c r="P1376" s="51">
        <f>IF(Table2[[#This Row],[Customer Segment]]=Introduction!$D$42,1,0)</f>
        <v>0</v>
      </c>
      <c r="Q1376" s="51">
        <f>IF(Table2[[#This Row],[Customer Segment]]=Introduction!$D$44,1,0)</f>
        <v>0</v>
      </c>
      <c r="R1376" s="44">
        <v>298.51</v>
      </c>
      <c r="S13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767.09032411515523</v>
      </c>
    </row>
    <row r="1377" spans="1:19" customFormat="1" x14ac:dyDescent="0.2">
      <c r="A1377" s="1" t="s">
        <v>23</v>
      </c>
      <c r="B1377" s="1" t="s">
        <v>14</v>
      </c>
      <c r="C1377" s="1" t="s">
        <v>3</v>
      </c>
      <c r="D1377" s="49">
        <v>0.06</v>
      </c>
      <c r="E1377" s="49">
        <v>122.99</v>
      </c>
      <c r="F1377" s="49">
        <v>19.989999999999998</v>
      </c>
      <c r="G1377" s="49">
        <v>0.37</v>
      </c>
      <c r="H1377" s="49">
        <v>1019.7096</v>
      </c>
      <c r="I1377" s="52">
        <f>IF(Table2[[#This Row],[Order Priority]]=Introduction!$B$42,1,0)</f>
        <v>0</v>
      </c>
      <c r="J1377" s="52">
        <f>IF(Table2[[#This Row],[Order Priority]]=Introduction!$B$43,1,0)</f>
        <v>0</v>
      </c>
      <c r="K1377" s="52">
        <f>IF(Table2[[#This Row],[Order Priority]]=Introduction!$B$44,1,0)</f>
        <v>1</v>
      </c>
      <c r="L1377" s="52">
        <f>IF(Table2[[#This Row],[Order Priority]]=Introduction!$B$45,1,0)</f>
        <v>0</v>
      </c>
      <c r="M1377" s="52">
        <f>IF(Table2[[#This Row],[Ship Mode]]=Introduction!$C$42,1,0)</f>
        <v>0</v>
      </c>
      <c r="N1377" s="51">
        <f>IF(Table2[[#This Row],[Ship Mode]]=Introduction!$C$44,1,0)</f>
        <v>1</v>
      </c>
      <c r="O1377" s="51">
        <f>IF(Table2[[#This Row],[Customer Segment]]=Introduction!$D$45,1,0)</f>
        <v>1</v>
      </c>
      <c r="P1377" s="51">
        <f>IF(Table2[[#This Row],[Customer Segment]]=Introduction!$D$42,1,0)</f>
        <v>0</v>
      </c>
      <c r="Q1377" s="51">
        <f>IF(Table2[[#This Row],[Customer Segment]]=Introduction!$D$44,1,0)</f>
        <v>0</v>
      </c>
      <c r="R1377" s="41">
        <v>1477.84</v>
      </c>
      <c r="S13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1957.6582861264585</v>
      </c>
    </row>
    <row r="1378" spans="1:19" customFormat="1" x14ac:dyDescent="0.2">
      <c r="A1378" s="1" t="s">
        <v>23</v>
      </c>
      <c r="B1378" s="1" t="s">
        <v>2</v>
      </c>
      <c r="C1378" s="1" t="s">
        <v>3</v>
      </c>
      <c r="D1378" s="47">
        <v>0.08</v>
      </c>
      <c r="E1378" s="47">
        <v>68.81</v>
      </c>
      <c r="F1378" s="47">
        <v>60</v>
      </c>
      <c r="G1378" s="47">
        <v>0.41</v>
      </c>
      <c r="H1378" s="47">
        <v>-1069.72</v>
      </c>
      <c r="I1378" s="52">
        <f>IF(Table2[[#This Row],[Order Priority]]=Introduction!$B$42,1,0)</f>
        <v>0</v>
      </c>
      <c r="J1378" s="52">
        <f>IF(Table2[[#This Row],[Order Priority]]=Introduction!$B$43,1,0)</f>
        <v>0</v>
      </c>
      <c r="K1378" s="52">
        <f>IF(Table2[[#This Row],[Order Priority]]=Introduction!$B$44,1,0)</f>
        <v>1</v>
      </c>
      <c r="L1378" s="52">
        <f>IF(Table2[[#This Row],[Order Priority]]=Introduction!$B$45,1,0)</f>
        <v>0</v>
      </c>
      <c r="M1378" s="52">
        <f>IF(Table2[[#This Row],[Ship Mode]]=Introduction!$C$42,1,0)</f>
        <v>1</v>
      </c>
      <c r="N1378" s="51">
        <f>IF(Table2[[#This Row],[Ship Mode]]=Introduction!$C$44,1,0)</f>
        <v>0</v>
      </c>
      <c r="O1378" s="51">
        <f>IF(Table2[[#This Row],[Customer Segment]]=Introduction!$D$45,1,0)</f>
        <v>1</v>
      </c>
      <c r="P1378" s="51">
        <f>IF(Table2[[#This Row],[Customer Segment]]=Introduction!$D$42,1,0)</f>
        <v>0</v>
      </c>
      <c r="Q1378" s="51">
        <f>IF(Table2[[#This Row],[Customer Segment]]=Introduction!$D$44,1,0)</f>
        <v>0</v>
      </c>
      <c r="R1378" s="44">
        <v>1162.46</v>
      </c>
      <c r="S13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79" spans="1:19" customFormat="1" x14ac:dyDescent="0.2">
      <c r="A1379" s="1" t="s">
        <v>23</v>
      </c>
      <c r="B1379" s="1" t="s">
        <v>14</v>
      </c>
      <c r="C1379" s="1" t="s">
        <v>3</v>
      </c>
      <c r="D1379" s="49">
        <v>0.06</v>
      </c>
      <c r="E1379" s="49">
        <v>122.99</v>
      </c>
      <c r="F1379" s="49">
        <v>19.989999999999998</v>
      </c>
      <c r="G1379" s="49">
        <v>0.37</v>
      </c>
      <c r="H1379" s="49">
        <v>1408.1865</v>
      </c>
      <c r="I1379" s="52">
        <f>IF(Table2[[#This Row],[Order Priority]]=Introduction!$B$42,1,0)</f>
        <v>0</v>
      </c>
      <c r="J1379" s="52">
        <f>IF(Table2[[#This Row],[Order Priority]]=Introduction!$B$43,1,0)</f>
        <v>0</v>
      </c>
      <c r="K1379" s="52">
        <f>IF(Table2[[#This Row],[Order Priority]]=Introduction!$B$44,1,0)</f>
        <v>1</v>
      </c>
      <c r="L1379" s="52">
        <f>IF(Table2[[#This Row],[Order Priority]]=Introduction!$B$45,1,0)</f>
        <v>0</v>
      </c>
      <c r="M1379" s="52">
        <f>IF(Table2[[#This Row],[Ship Mode]]=Introduction!$C$42,1,0)</f>
        <v>0</v>
      </c>
      <c r="N1379" s="51">
        <f>IF(Table2[[#This Row],[Ship Mode]]=Introduction!$C$44,1,0)</f>
        <v>1</v>
      </c>
      <c r="O1379" s="51">
        <f>IF(Table2[[#This Row],[Customer Segment]]=Introduction!$D$45,1,0)</f>
        <v>1</v>
      </c>
      <c r="P1379" s="51">
        <f>IF(Table2[[#This Row],[Customer Segment]]=Introduction!$D$42,1,0)</f>
        <v>0</v>
      </c>
      <c r="Q1379" s="51">
        <f>IF(Table2[[#This Row],[Customer Segment]]=Introduction!$D$44,1,0)</f>
        <v>0</v>
      </c>
      <c r="R1379" s="41">
        <v>5911.35</v>
      </c>
      <c r="S13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2355.4686242778198</v>
      </c>
    </row>
    <row r="1380" spans="1:19" customFormat="1" x14ac:dyDescent="0.2">
      <c r="A1380" s="1" t="s">
        <v>23</v>
      </c>
      <c r="B1380" s="1" t="s">
        <v>2</v>
      </c>
      <c r="C1380" s="1" t="s">
        <v>3</v>
      </c>
      <c r="D1380" s="47">
        <v>0.08</v>
      </c>
      <c r="E1380" s="47">
        <v>68.81</v>
      </c>
      <c r="F1380" s="47">
        <v>60</v>
      </c>
      <c r="G1380" s="47">
        <v>0.41</v>
      </c>
      <c r="H1380" s="47">
        <v>-1069.72</v>
      </c>
      <c r="I1380" s="52">
        <f>IF(Table2[[#This Row],[Order Priority]]=Introduction!$B$42,1,0)</f>
        <v>0</v>
      </c>
      <c r="J1380" s="52">
        <f>IF(Table2[[#This Row],[Order Priority]]=Introduction!$B$43,1,0)</f>
        <v>0</v>
      </c>
      <c r="K1380" s="52">
        <f>IF(Table2[[#This Row],[Order Priority]]=Introduction!$B$44,1,0)</f>
        <v>1</v>
      </c>
      <c r="L1380" s="52">
        <f>IF(Table2[[#This Row],[Order Priority]]=Introduction!$B$45,1,0)</f>
        <v>0</v>
      </c>
      <c r="M1380" s="52">
        <f>IF(Table2[[#This Row],[Ship Mode]]=Introduction!$C$42,1,0)</f>
        <v>1</v>
      </c>
      <c r="N1380" s="51">
        <f>IF(Table2[[#This Row],[Ship Mode]]=Introduction!$C$44,1,0)</f>
        <v>0</v>
      </c>
      <c r="O1380" s="51">
        <f>IF(Table2[[#This Row],[Customer Segment]]=Introduction!$D$45,1,0)</f>
        <v>1</v>
      </c>
      <c r="P1380" s="51">
        <f>IF(Table2[[#This Row],[Customer Segment]]=Introduction!$D$42,1,0)</f>
        <v>0</v>
      </c>
      <c r="Q1380" s="51">
        <f>IF(Table2[[#This Row],[Customer Segment]]=Introduction!$D$44,1,0)</f>
        <v>0</v>
      </c>
      <c r="R1380" s="44">
        <v>4649.8500000000004</v>
      </c>
      <c r="S13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970.58633719316572</v>
      </c>
    </row>
    <row r="1381" spans="1:19" customFormat="1" x14ac:dyDescent="0.2">
      <c r="A1381" s="1" t="s">
        <v>92</v>
      </c>
      <c r="B1381" s="1" t="s">
        <v>14</v>
      </c>
      <c r="C1381" s="1" t="s">
        <v>3</v>
      </c>
      <c r="D1381" s="49">
        <v>0.02</v>
      </c>
      <c r="E1381" s="49">
        <v>15.14</v>
      </c>
      <c r="F1381" s="49">
        <v>4.53</v>
      </c>
      <c r="G1381" s="49">
        <v>0.81</v>
      </c>
      <c r="H1381" s="49">
        <v>5.8840000000000003</v>
      </c>
      <c r="I1381" s="52">
        <f>IF(Table2[[#This Row],[Order Priority]]=Introduction!$B$42,1,0)</f>
        <v>0</v>
      </c>
      <c r="J1381" s="52">
        <f>IF(Table2[[#This Row],[Order Priority]]=Introduction!$B$43,1,0)</f>
        <v>0</v>
      </c>
      <c r="K1381" s="52">
        <f>IF(Table2[[#This Row],[Order Priority]]=Introduction!$B$44,1,0)</f>
        <v>0</v>
      </c>
      <c r="L1381" s="52">
        <f>IF(Table2[[#This Row],[Order Priority]]=Introduction!$B$45,1,0)</f>
        <v>1</v>
      </c>
      <c r="M1381" s="52">
        <f>IF(Table2[[#This Row],[Ship Mode]]=Introduction!$C$42,1,0)</f>
        <v>0</v>
      </c>
      <c r="N1381" s="51">
        <f>IF(Table2[[#This Row],[Ship Mode]]=Introduction!$C$44,1,0)</f>
        <v>1</v>
      </c>
      <c r="O1381" s="51">
        <f>IF(Table2[[#This Row],[Customer Segment]]=Introduction!$D$45,1,0)</f>
        <v>1</v>
      </c>
      <c r="P1381" s="51">
        <f>IF(Table2[[#This Row],[Customer Segment]]=Introduction!$D$42,1,0)</f>
        <v>0</v>
      </c>
      <c r="Q1381" s="51">
        <f>IF(Table2[[#This Row],[Customer Segment]]=Introduction!$D$44,1,0)</f>
        <v>0</v>
      </c>
      <c r="R1381" s="41">
        <v>51.02</v>
      </c>
      <c r="S13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479.40678113620964</v>
      </c>
    </row>
    <row r="1382" spans="1:19" customFormat="1" x14ac:dyDescent="0.2">
      <c r="A1382" s="1" t="s">
        <v>92</v>
      </c>
      <c r="B1382" s="1" t="s">
        <v>14</v>
      </c>
      <c r="C1382" s="1" t="s">
        <v>47</v>
      </c>
      <c r="D1382" s="47">
        <v>0.05</v>
      </c>
      <c r="E1382" s="47">
        <v>30.98</v>
      </c>
      <c r="F1382" s="47">
        <v>9.18</v>
      </c>
      <c r="G1382" s="47">
        <v>0.4</v>
      </c>
      <c r="H1382" s="47">
        <v>308.67</v>
      </c>
      <c r="I1382" s="52">
        <f>IF(Table2[[#This Row],[Order Priority]]=Introduction!$B$42,1,0)</f>
        <v>0</v>
      </c>
      <c r="J1382" s="52">
        <f>IF(Table2[[#This Row],[Order Priority]]=Introduction!$B$43,1,0)</f>
        <v>0</v>
      </c>
      <c r="K1382" s="52">
        <f>IF(Table2[[#This Row],[Order Priority]]=Introduction!$B$44,1,0)</f>
        <v>0</v>
      </c>
      <c r="L1382" s="52">
        <f>IF(Table2[[#This Row],[Order Priority]]=Introduction!$B$45,1,0)</f>
        <v>1</v>
      </c>
      <c r="M1382" s="52">
        <f>IF(Table2[[#This Row],[Ship Mode]]=Introduction!$C$42,1,0)</f>
        <v>0</v>
      </c>
      <c r="N1382" s="51">
        <f>IF(Table2[[#This Row],[Ship Mode]]=Introduction!$C$44,1,0)</f>
        <v>1</v>
      </c>
      <c r="O1382" s="51">
        <f>IF(Table2[[#This Row],[Customer Segment]]=Introduction!$D$45,1,0)</f>
        <v>0</v>
      </c>
      <c r="P1382" s="51">
        <f>IF(Table2[[#This Row],[Customer Segment]]=Introduction!$D$42,1,0)</f>
        <v>0</v>
      </c>
      <c r="Q1382" s="51">
        <f>IF(Table2[[#This Row],[Customer Segment]]=Introduction!$D$44,1,0)</f>
        <v>1</v>
      </c>
      <c r="R1382" s="44">
        <v>462.57</v>
      </c>
      <c r="S13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646.48505123796679</v>
      </c>
    </row>
    <row r="1383" spans="1:19" customFormat="1" x14ac:dyDescent="0.2">
      <c r="A1383" s="1" t="s">
        <v>46</v>
      </c>
      <c r="B1383" s="1" t="s">
        <v>14</v>
      </c>
      <c r="C1383" s="1" t="s">
        <v>70</v>
      </c>
      <c r="D1383" s="49">
        <v>0.05</v>
      </c>
      <c r="E1383" s="49">
        <v>20.99</v>
      </c>
      <c r="F1383" s="49">
        <v>3.3</v>
      </c>
      <c r="G1383" s="49">
        <v>0.81</v>
      </c>
      <c r="H1383" s="49">
        <v>21.883400000000002</v>
      </c>
      <c r="I1383" s="52">
        <f>IF(Table2[[#This Row],[Order Priority]]=Introduction!$B$42,1,0)</f>
        <v>0</v>
      </c>
      <c r="J1383" s="52">
        <f>IF(Table2[[#This Row],[Order Priority]]=Introduction!$B$43,1,0)</f>
        <v>0</v>
      </c>
      <c r="K1383" s="52">
        <f>IF(Table2[[#This Row],[Order Priority]]=Introduction!$B$44,1,0)</f>
        <v>0</v>
      </c>
      <c r="L1383" s="52">
        <f>IF(Table2[[#This Row],[Order Priority]]=Introduction!$B$45,1,0)</f>
        <v>0</v>
      </c>
      <c r="M1383" s="52">
        <f>IF(Table2[[#This Row],[Ship Mode]]=Introduction!$C$42,1,0)</f>
        <v>0</v>
      </c>
      <c r="N1383" s="51">
        <f>IF(Table2[[#This Row],[Ship Mode]]=Introduction!$C$44,1,0)</f>
        <v>1</v>
      </c>
      <c r="O1383" s="51">
        <f>IF(Table2[[#This Row],[Customer Segment]]=Introduction!$D$45,1,0)</f>
        <v>0</v>
      </c>
      <c r="P1383" s="51">
        <f>IF(Table2[[#This Row],[Customer Segment]]=Introduction!$D$42,1,0)</f>
        <v>0</v>
      </c>
      <c r="Q1383" s="51">
        <f>IF(Table2[[#This Row],[Customer Segment]]=Introduction!$D$44,1,0)</f>
        <v>0</v>
      </c>
      <c r="R1383" s="41">
        <v>72.75</v>
      </c>
      <c r="S13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657.60078333677734</v>
      </c>
    </row>
    <row r="1384" spans="1:19" customFormat="1" x14ac:dyDescent="0.2">
      <c r="A1384" s="1" t="s">
        <v>1</v>
      </c>
      <c r="B1384" s="1" t="s">
        <v>2</v>
      </c>
      <c r="C1384" s="1" t="s">
        <v>3</v>
      </c>
      <c r="D1384" s="47">
        <v>0.02</v>
      </c>
      <c r="E1384" s="47">
        <v>417.4</v>
      </c>
      <c r="F1384" s="47">
        <v>75.23</v>
      </c>
      <c r="G1384" s="47">
        <v>0.79</v>
      </c>
      <c r="H1384" s="47">
        <v>-634.86540000000002</v>
      </c>
      <c r="I1384" s="52">
        <f>IF(Table2[[#This Row],[Order Priority]]=Introduction!$B$42,1,0)</f>
        <v>1</v>
      </c>
      <c r="J1384" s="52">
        <f>IF(Table2[[#This Row],[Order Priority]]=Introduction!$B$43,1,0)</f>
        <v>0</v>
      </c>
      <c r="K1384" s="52">
        <f>IF(Table2[[#This Row],[Order Priority]]=Introduction!$B$44,1,0)</f>
        <v>0</v>
      </c>
      <c r="L1384" s="52">
        <f>IF(Table2[[#This Row],[Order Priority]]=Introduction!$B$45,1,0)</f>
        <v>0</v>
      </c>
      <c r="M1384" s="52">
        <f>IF(Table2[[#This Row],[Ship Mode]]=Introduction!$C$42,1,0)</f>
        <v>1</v>
      </c>
      <c r="N1384" s="51">
        <f>IF(Table2[[#This Row],[Ship Mode]]=Introduction!$C$44,1,0)</f>
        <v>0</v>
      </c>
      <c r="O1384" s="51">
        <f>IF(Table2[[#This Row],[Customer Segment]]=Introduction!$D$45,1,0)</f>
        <v>1</v>
      </c>
      <c r="P1384" s="51">
        <f>IF(Table2[[#This Row],[Customer Segment]]=Introduction!$D$42,1,0)</f>
        <v>0</v>
      </c>
      <c r="Q1384" s="51">
        <f>IF(Table2[[#This Row],[Customer Segment]]=Introduction!$D$44,1,0)</f>
        <v>0</v>
      </c>
      <c r="R1384" s="44">
        <v>471.21</v>
      </c>
      <c r="S13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3494.7726418972184</v>
      </c>
    </row>
    <row r="1385" spans="1:19" customFormat="1" x14ac:dyDescent="0.2">
      <c r="A1385" s="1" t="s">
        <v>13</v>
      </c>
      <c r="B1385" s="1" t="s">
        <v>14</v>
      </c>
      <c r="C1385" s="1" t="s">
        <v>15</v>
      </c>
      <c r="D1385" s="49">
        <v>0.04</v>
      </c>
      <c r="E1385" s="49">
        <v>9.11</v>
      </c>
      <c r="F1385" s="49">
        <v>2.15</v>
      </c>
      <c r="G1385" s="49">
        <v>0.4</v>
      </c>
      <c r="H1385" s="49">
        <v>-23.071999999999999</v>
      </c>
      <c r="I1385" s="52">
        <f>IF(Table2[[#This Row],[Order Priority]]=Introduction!$B$42,1,0)</f>
        <v>0</v>
      </c>
      <c r="J1385" s="52">
        <f>IF(Table2[[#This Row],[Order Priority]]=Introduction!$B$43,1,0)</f>
        <v>1</v>
      </c>
      <c r="K1385" s="52">
        <f>IF(Table2[[#This Row],[Order Priority]]=Introduction!$B$44,1,0)</f>
        <v>0</v>
      </c>
      <c r="L1385" s="52">
        <f>IF(Table2[[#This Row],[Order Priority]]=Introduction!$B$45,1,0)</f>
        <v>0</v>
      </c>
      <c r="M1385" s="52">
        <f>IF(Table2[[#This Row],[Ship Mode]]=Introduction!$C$42,1,0)</f>
        <v>0</v>
      </c>
      <c r="N1385" s="51">
        <f>IF(Table2[[#This Row],[Ship Mode]]=Introduction!$C$44,1,0)</f>
        <v>1</v>
      </c>
      <c r="O1385" s="51">
        <f>IF(Table2[[#This Row],[Customer Segment]]=Introduction!$D$45,1,0)</f>
        <v>0</v>
      </c>
      <c r="P1385" s="51">
        <f>IF(Table2[[#This Row],[Customer Segment]]=Introduction!$D$42,1,0)</f>
        <v>1</v>
      </c>
      <c r="Q1385" s="51">
        <f>IF(Table2[[#This Row],[Customer Segment]]=Introduction!$D$44,1,0)</f>
        <v>0</v>
      </c>
      <c r="R1385" s="41">
        <v>100.87</v>
      </c>
      <c r="S13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-24.072484612329312</v>
      </c>
    </row>
    <row r="1386" spans="1:19" customFormat="1" x14ac:dyDescent="0.2">
      <c r="A1386" s="1" t="s">
        <v>46</v>
      </c>
      <c r="B1386" s="1" t="s">
        <v>14</v>
      </c>
      <c r="C1386" s="1" t="s">
        <v>47</v>
      </c>
      <c r="D1386" s="47">
        <v>0.01</v>
      </c>
      <c r="E1386" s="47">
        <v>15.31</v>
      </c>
      <c r="F1386" s="47">
        <v>8.7799999999999994</v>
      </c>
      <c r="G1386" s="47">
        <v>0.56999999999999995</v>
      </c>
      <c r="H1386" s="47">
        <v>12.146000000000001</v>
      </c>
      <c r="I1386" s="52">
        <f>IF(Table2[[#This Row],[Order Priority]]=Introduction!$B$42,1,0)</f>
        <v>0</v>
      </c>
      <c r="J1386" s="52">
        <f>IF(Table2[[#This Row],[Order Priority]]=Introduction!$B$43,1,0)</f>
        <v>0</v>
      </c>
      <c r="K1386" s="52">
        <f>IF(Table2[[#This Row],[Order Priority]]=Introduction!$B$44,1,0)</f>
        <v>0</v>
      </c>
      <c r="L1386" s="52">
        <f>IF(Table2[[#This Row],[Order Priority]]=Introduction!$B$45,1,0)</f>
        <v>0</v>
      </c>
      <c r="M1386" s="52">
        <f>IF(Table2[[#This Row],[Ship Mode]]=Introduction!$C$42,1,0)</f>
        <v>0</v>
      </c>
      <c r="N1386" s="51">
        <f>IF(Table2[[#This Row],[Ship Mode]]=Introduction!$C$44,1,0)</f>
        <v>1</v>
      </c>
      <c r="O1386" s="51">
        <f>IF(Table2[[#This Row],[Customer Segment]]=Introduction!$D$45,1,0)</f>
        <v>0</v>
      </c>
      <c r="P1386" s="51">
        <f>IF(Table2[[#This Row],[Customer Segment]]=Introduction!$D$42,1,0)</f>
        <v>0</v>
      </c>
      <c r="Q1386" s="51">
        <f>IF(Table2[[#This Row],[Customer Segment]]=Introduction!$D$44,1,0)</f>
        <v>1</v>
      </c>
      <c r="R1386" s="44">
        <v>377</v>
      </c>
      <c r="S13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638.68515485585851</v>
      </c>
    </row>
    <row r="1387" spans="1:19" customFormat="1" x14ac:dyDescent="0.2">
      <c r="A1387" s="1" t="s">
        <v>46</v>
      </c>
      <c r="B1387" s="1" t="s">
        <v>63</v>
      </c>
      <c r="C1387" s="1" t="s">
        <v>47</v>
      </c>
      <c r="D1387" s="49">
        <v>0.05</v>
      </c>
      <c r="E1387" s="49">
        <v>7.99</v>
      </c>
      <c r="F1387" s="49">
        <v>5.03</v>
      </c>
      <c r="G1387" s="49">
        <v>0.6</v>
      </c>
      <c r="H1387" s="49">
        <v>5.6870000000000003</v>
      </c>
      <c r="I1387" s="52">
        <f>IF(Table2[[#This Row],[Order Priority]]=Introduction!$B$42,1,0)</f>
        <v>0</v>
      </c>
      <c r="J1387" s="52">
        <f>IF(Table2[[#This Row],[Order Priority]]=Introduction!$B$43,1,0)</f>
        <v>0</v>
      </c>
      <c r="K1387" s="52">
        <f>IF(Table2[[#This Row],[Order Priority]]=Introduction!$B$44,1,0)</f>
        <v>0</v>
      </c>
      <c r="L1387" s="52">
        <f>IF(Table2[[#This Row],[Order Priority]]=Introduction!$B$45,1,0)</f>
        <v>0</v>
      </c>
      <c r="M1387" s="52">
        <f>IF(Table2[[#This Row],[Ship Mode]]=Introduction!$C$42,1,0)</f>
        <v>0</v>
      </c>
      <c r="N1387" s="51">
        <f>IF(Table2[[#This Row],[Ship Mode]]=Introduction!$C$44,1,0)</f>
        <v>0</v>
      </c>
      <c r="O1387" s="51">
        <f>IF(Table2[[#This Row],[Customer Segment]]=Introduction!$D$45,1,0)</f>
        <v>0</v>
      </c>
      <c r="P1387" s="51">
        <f>IF(Table2[[#This Row],[Customer Segment]]=Introduction!$D$42,1,0)</f>
        <v>0</v>
      </c>
      <c r="Q1387" s="51">
        <f>IF(Table2[[#This Row],[Customer Segment]]=Introduction!$D$44,1,0)</f>
        <v>1</v>
      </c>
      <c r="R1387" s="41">
        <v>42.99</v>
      </c>
      <c r="S13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421.77465709953475</v>
      </c>
    </row>
    <row r="1388" spans="1:19" customFormat="1" x14ac:dyDescent="0.2">
      <c r="A1388" s="1" t="s">
        <v>1</v>
      </c>
      <c r="B1388" s="1" t="s">
        <v>14</v>
      </c>
      <c r="C1388" s="1" t="s">
        <v>47</v>
      </c>
      <c r="D1388" s="47">
        <v>0.02</v>
      </c>
      <c r="E1388" s="47">
        <v>73.98</v>
      </c>
      <c r="F1388" s="47">
        <v>14.52</v>
      </c>
      <c r="G1388" s="47">
        <v>0.65</v>
      </c>
      <c r="H1388" s="47">
        <v>43.537999999999997</v>
      </c>
      <c r="I1388" s="52">
        <f>IF(Table2[[#This Row],[Order Priority]]=Introduction!$B$42,1,0)</f>
        <v>1</v>
      </c>
      <c r="J1388" s="52">
        <f>IF(Table2[[#This Row],[Order Priority]]=Introduction!$B$43,1,0)</f>
        <v>0</v>
      </c>
      <c r="K1388" s="52">
        <f>IF(Table2[[#This Row],[Order Priority]]=Introduction!$B$44,1,0)</f>
        <v>0</v>
      </c>
      <c r="L1388" s="52">
        <f>IF(Table2[[#This Row],[Order Priority]]=Introduction!$B$45,1,0)</f>
        <v>0</v>
      </c>
      <c r="M1388" s="52">
        <f>IF(Table2[[#This Row],[Ship Mode]]=Introduction!$C$42,1,0)</f>
        <v>0</v>
      </c>
      <c r="N1388" s="51">
        <f>IF(Table2[[#This Row],[Ship Mode]]=Introduction!$C$44,1,0)</f>
        <v>1</v>
      </c>
      <c r="O1388" s="51">
        <f>IF(Table2[[#This Row],[Customer Segment]]=Introduction!$D$45,1,0)</f>
        <v>0</v>
      </c>
      <c r="P1388" s="51">
        <f>IF(Table2[[#This Row],[Customer Segment]]=Introduction!$D$42,1,0)</f>
        <v>0</v>
      </c>
      <c r="Q1388" s="51">
        <f>IF(Table2[[#This Row],[Customer Segment]]=Introduction!$D$44,1,0)</f>
        <v>1</v>
      </c>
      <c r="R1388" s="44">
        <v>378.23</v>
      </c>
      <c r="S13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1162.1729543667843</v>
      </c>
    </row>
    <row r="1389" spans="1:19" customFormat="1" x14ac:dyDescent="0.2">
      <c r="A1389" s="1" t="s">
        <v>1</v>
      </c>
      <c r="B1389" s="1" t="s">
        <v>14</v>
      </c>
      <c r="C1389" s="1" t="s">
        <v>3</v>
      </c>
      <c r="D1389" s="49">
        <v>0.08</v>
      </c>
      <c r="E1389" s="49">
        <v>3.69</v>
      </c>
      <c r="F1389" s="49">
        <v>0.5</v>
      </c>
      <c r="G1389" s="49">
        <v>0.38</v>
      </c>
      <c r="H1389" s="49">
        <v>-3.6547000000000001</v>
      </c>
      <c r="I1389" s="52">
        <f>IF(Table2[[#This Row],[Order Priority]]=Introduction!$B$42,1,0)</f>
        <v>1</v>
      </c>
      <c r="J1389" s="52">
        <f>IF(Table2[[#This Row],[Order Priority]]=Introduction!$B$43,1,0)</f>
        <v>0</v>
      </c>
      <c r="K1389" s="52">
        <f>IF(Table2[[#This Row],[Order Priority]]=Introduction!$B$44,1,0)</f>
        <v>0</v>
      </c>
      <c r="L1389" s="52">
        <f>IF(Table2[[#This Row],[Order Priority]]=Introduction!$B$45,1,0)</f>
        <v>0</v>
      </c>
      <c r="M1389" s="52">
        <f>IF(Table2[[#This Row],[Ship Mode]]=Introduction!$C$42,1,0)</f>
        <v>0</v>
      </c>
      <c r="N1389" s="51">
        <f>IF(Table2[[#This Row],[Ship Mode]]=Introduction!$C$44,1,0)</f>
        <v>1</v>
      </c>
      <c r="O1389" s="51">
        <f>IF(Table2[[#This Row],[Customer Segment]]=Introduction!$D$45,1,0)</f>
        <v>1</v>
      </c>
      <c r="P1389" s="51">
        <f>IF(Table2[[#This Row],[Customer Segment]]=Introduction!$D$42,1,0)</f>
        <v>0</v>
      </c>
      <c r="Q1389" s="51">
        <f>IF(Table2[[#This Row],[Customer Segment]]=Introduction!$D$44,1,0)</f>
        <v>0</v>
      </c>
      <c r="R1389" s="41">
        <v>129.43</v>
      </c>
      <c r="S13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202.56619382644459</v>
      </c>
    </row>
    <row r="1390" spans="1:19" customFormat="1" x14ac:dyDescent="0.2">
      <c r="A1390" s="1" t="s">
        <v>13</v>
      </c>
      <c r="B1390" s="1" t="s">
        <v>14</v>
      </c>
      <c r="C1390" s="1" t="s">
        <v>70</v>
      </c>
      <c r="D1390" s="47">
        <v>0.05</v>
      </c>
      <c r="E1390" s="47">
        <v>35.99</v>
      </c>
      <c r="F1390" s="47">
        <v>1.1000000000000001</v>
      </c>
      <c r="G1390" s="47">
        <v>0.55000000000000004</v>
      </c>
      <c r="H1390" s="47">
        <v>149.166</v>
      </c>
      <c r="I1390" s="52">
        <f>IF(Table2[[#This Row],[Order Priority]]=Introduction!$B$42,1,0)</f>
        <v>0</v>
      </c>
      <c r="J1390" s="52">
        <f>IF(Table2[[#This Row],[Order Priority]]=Introduction!$B$43,1,0)</f>
        <v>1</v>
      </c>
      <c r="K1390" s="52">
        <f>IF(Table2[[#This Row],[Order Priority]]=Introduction!$B$44,1,0)</f>
        <v>0</v>
      </c>
      <c r="L1390" s="52">
        <f>IF(Table2[[#This Row],[Order Priority]]=Introduction!$B$45,1,0)</f>
        <v>0</v>
      </c>
      <c r="M1390" s="52">
        <f>IF(Table2[[#This Row],[Ship Mode]]=Introduction!$C$42,1,0)</f>
        <v>0</v>
      </c>
      <c r="N1390" s="51">
        <f>IF(Table2[[#This Row],[Ship Mode]]=Introduction!$C$44,1,0)</f>
        <v>1</v>
      </c>
      <c r="O1390" s="51">
        <f>IF(Table2[[#This Row],[Customer Segment]]=Introduction!$D$45,1,0)</f>
        <v>0</v>
      </c>
      <c r="P1390" s="51">
        <f>IF(Table2[[#This Row],[Customer Segment]]=Introduction!$D$42,1,0)</f>
        <v>0</v>
      </c>
      <c r="Q1390" s="51">
        <f>IF(Table2[[#This Row],[Customer Segment]]=Introduction!$D$44,1,0)</f>
        <v>0</v>
      </c>
      <c r="R1390" s="44">
        <v>261.56</v>
      </c>
      <c r="S13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354.50703667743437</v>
      </c>
    </row>
    <row r="1391" spans="1:19" customFormat="1" x14ac:dyDescent="0.2">
      <c r="A1391" s="1" t="s">
        <v>13</v>
      </c>
      <c r="B1391" s="1" t="s">
        <v>63</v>
      </c>
      <c r="C1391" s="1" t="s">
        <v>15</v>
      </c>
      <c r="D1391" s="49">
        <v>7.0000000000000007E-2</v>
      </c>
      <c r="E1391" s="49">
        <v>4.76</v>
      </c>
      <c r="F1391" s="49">
        <v>0.88</v>
      </c>
      <c r="G1391" s="49">
        <v>0.39</v>
      </c>
      <c r="H1391" s="49">
        <v>33.347700000000003</v>
      </c>
      <c r="I1391" s="52">
        <f>IF(Table2[[#This Row],[Order Priority]]=Introduction!$B$42,1,0)</f>
        <v>0</v>
      </c>
      <c r="J1391" s="52">
        <f>IF(Table2[[#This Row],[Order Priority]]=Introduction!$B$43,1,0)</f>
        <v>1</v>
      </c>
      <c r="K1391" s="52">
        <f>IF(Table2[[#This Row],[Order Priority]]=Introduction!$B$44,1,0)</f>
        <v>0</v>
      </c>
      <c r="L1391" s="52">
        <f>IF(Table2[[#This Row],[Order Priority]]=Introduction!$B$45,1,0)</f>
        <v>0</v>
      </c>
      <c r="M1391" s="52">
        <f>IF(Table2[[#This Row],[Ship Mode]]=Introduction!$C$42,1,0)</f>
        <v>0</v>
      </c>
      <c r="N1391" s="51">
        <f>IF(Table2[[#This Row],[Ship Mode]]=Introduction!$C$44,1,0)</f>
        <v>0</v>
      </c>
      <c r="O1391" s="51">
        <f>IF(Table2[[#This Row],[Customer Segment]]=Introduction!$D$45,1,0)</f>
        <v>0</v>
      </c>
      <c r="P1391" s="51">
        <f>IF(Table2[[#This Row],[Customer Segment]]=Introduction!$D$42,1,0)</f>
        <v>1</v>
      </c>
      <c r="Q1391" s="51">
        <f>IF(Table2[[#This Row],[Customer Segment]]=Introduction!$D$44,1,0)</f>
        <v>0</v>
      </c>
      <c r="R1391" s="41">
        <v>48.33</v>
      </c>
      <c r="S13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-125.38143434060328</v>
      </c>
    </row>
    <row r="1392" spans="1:19" customFormat="1" x14ac:dyDescent="0.2">
      <c r="A1392" s="1" t="s">
        <v>13</v>
      </c>
      <c r="B1392" s="1" t="s">
        <v>14</v>
      </c>
      <c r="C1392" s="1" t="s">
        <v>3</v>
      </c>
      <c r="D1392" s="47">
        <v>7.0000000000000007E-2</v>
      </c>
      <c r="E1392" s="47">
        <v>2.78</v>
      </c>
      <c r="F1392" s="47">
        <v>1.49</v>
      </c>
      <c r="G1392" s="47">
        <v>0.36</v>
      </c>
      <c r="H1392" s="47">
        <v>-340.53109999999998</v>
      </c>
      <c r="I1392" s="52">
        <f>IF(Table2[[#This Row],[Order Priority]]=Introduction!$B$42,1,0)</f>
        <v>0</v>
      </c>
      <c r="J1392" s="52">
        <f>IF(Table2[[#This Row],[Order Priority]]=Introduction!$B$43,1,0)</f>
        <v>1</v>
      </c>
      <c r="K1392" s="52">
        <f>IF(Table2[[#This Row],[Order Priority]]=Introduction!$B$44,1,0)</f>
        <v>0</v>
      </c>
      <c r="L1392" s="52">
        <f>IF(Table2[[#This Row],[Order Priority]]=Introduction!$B$45,1,0)</f>
        <v>0</v>
      </c>
      <c r="M1392" s="52">
        <f>IF(Table2[[#This Row],[Ship Mode]]=Introduction!$C$42,1,0)</f>
        <v>0</v>
      </c>
      <c r="N1392" s="51">
        <f>IF(Table2[[#This Row],[Ship Mode]]=Introduction!$C$44,1,0)</f>
        <v>1</v>
      </c>
      <c r="O1392" s="51">
        <f>IF(Table2[[#This Row],[Customer Segment]]=Introduction!$D$45,1,0)</f>
        <v>1</v>
      </c>
      <c r="P1392" s="51">
        <f>IF(Table2[[#This Row],[Customer Segment]]=Introduction!$D$42,1,0)</f>
        <v>0</v>
      </c>
      <c r="Q1392" s="51">
        <f>IF(Table2[[#This Row],[Customer Segment]]=Introduction!$D$44,1,0)</f>
        <v>0</v>
      </c>
      <c r="R1392" s="44">
        <v>47.12</v>
      </c>
      <c r="S13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-420.40711542328876</v>
      </c>
    </row>
    <row r="1393" spans="1:19" customFormat="1" x14ac:dyDescent="0.2">
      <c r="A1393" s="1" t="s">
        <v>13</v>
      </c>
      <c r="B1393" s="1" t="s">
        <v>14</v>
      </c>
      <c r="C1393" s="1" t="s">
        <v>15</v>
      </c>
      <c r="D1393" s="49">
        <v>0.08</v>
      </c>
      <c r="E1393" s="49">
        <v>6.48</v>
      </c>
      <c r="F1393" s="49">
        <v>8.4</v>
      </c>
      <c r="G1393" s="49">
        <v>0.37</v>
      </c>
      <c r="H1393" s="49">
        <v>58.811999999999998</v>
      </c>
      <c r="I1393" s="52">
        <f>IF(Table2[[#This Row],[Order Priority]]=Introduction!$B$42,1,0)</f>
        <v>0</v>
      </c>
      <c r="J1393" s="52">
        <f>IF(Table2[[#This Row],[Order Priority]]=Introduction!$B$43,1,0)</f>
        <v>1</v>
      </c>
      <c r="K1393" s="52">
        <f>IF(Table2[[#This Row],[Order Priority]]=Introduction!$B$44,1,0)</f>
        <v>0</v>
      </c>
      <c r="L1393" s="52">
        <f>IF(Table2[[#This Row],[Order Priority]]=Introduction!$B$45,1,0)</f>
        <v>0</v>
      </c>
      <c r="M1393" s="52">
        <f>IF(Table2[[#This Row],[Ship Mode]]=Introduction!$C$42,1,0)</f>
        <v>0</v>
      </c>
      <c r="N1393" s="51">
        <f>IF(Table2[[#This Row],[Ship Mode]]=Introduction!$C$44,1,0)</f>
        <v>1</v>
      </c>
      <c r="O1393" s="51">
        <f>IF(Table2[[#This Row],[Customer Segment]]=Introduction!$D$45,1,0)</f>
        <v>0</v>
      </c>
      <c r="P1393" s="51">
        <f>IF(Table2[[#This Row],[Customer Segment]]=Introduction!$D$42,1,0)</f>
        <v>1</v>
      </c>
      <c r="Q1393" s="51">
        <f>IF(Table2[[#This Row],[Customer Segment]]=Introduction!$D$44,1,0)</f>
        <v>0</v>
      </c>
      <c r="R1393" s="41">
        <v>45</v>
      </c>
      <c r="S13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172.91542033318379</v>
      </c>
    </row>
    <row r="1394" spans="1:19" customFormat="1" x14ac:dyDescent="0.2">
      <c r="A1394" s="1" t="s">
        <v>92</v>
      </c>
      <c r="B1394" s="1" t="s">
        <v>14</v>
      </c>
      <c r="C1394" s="1" t="s">
        <v>15</v>
      </c>
      <c r="D1394" s="47">
        <v>0.01</v>
      </c>
      <c r="E1394" s="47">
        <v>16.48</v>
      </c>
      <c r="F1394" s="47">
        <v>1.99</v>
      </c>
      <c r="G1394" s="47">
        <v>0.42</v>
      </c>
      <c r="H1394" s="47">
        <v>739.67399999999998</v>
      </c>
      <c r="I1394" s="52">
        <f>IF(Table2[[#This Row],[Order Priority]]=Introduction!$B$42,1,0)</f>
        <v>0</v>
      </c>
      <c r="J1394" s="52">
        <f>IF(Table2[[#This Row],[Order Priority]]=Introduction!$B$43,1,0)</f>
        <v>0</v>
      </c>
      <c r="K1394" s="52">
        <f>IF(Table2[[#This Row],[Order Priority]]=Introduction!$B$44,1,0)</f>
        <v>0</v>
      </c>
      <c r="L1394" s="52">
        <f>IF(Table2[[#This Row],[Order Priority]]=Introduction!$B$45,1,0)</f>
        <v>1</v>
      </c>
      <c r="M1394" s="52">
        <f>IF(Table2[[#This Row],[Ship Mode]]=Introduction!$C$42,1,0)</f>
        <v>0</v>
      </c>
      <c r="N1394" s="51">
        <f>IF(Table2[[#This Row],[Ship Mode]]=Introduction!$C$44,1,0)</f>
        <v>1</v>
      </c>
      <c r="O1394" s="51">
        <f>IF(Table2[[#This Row],[Customer Segment]]=Introduction!$D$45,1,0)</f>
        <v>0</v>
      </c>
      <c r="P1394" s="51">
        <f>IF(Table2[[#This Row],[Customer Segment]]=Introduction!$D$42,1,0)</f>
        <v>1</v>
      </c>
      <c r="Q1394" s="51">
        <f>IF(Table2[[#This Row],[Customer Segment]]=Introduction!$D$44,1,0)</f>
        <v>0</v>
      </c>
      <c r="R1394" s="44">
        <v>122.93</v>
      </c>
      <c r="S13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827.36867231862789</v>
      </c>
    </row>
    <row r="1395" spans="1:19" customFormat="1" x14ac:dyDescent="0.2">
      <c r="A1395" s="1" t="s">
        <v>92</v>
      </c>
      <c r="B1395" s="1" t="s">
        <v>14</v>
      </c>
      <c r="C1395" s="1" t="s">
        <v>3</v>
      </c>
      <c r="D1395" s="49">
        <v>7.0000000000000007E-2</v>
      </c>
      <c r="E1395" s="49">
        <v>300.97000000000003</v>
      </c>
      <c r="F1395" s="49">
        <v>7.18</v>
      </c>
      <c r="G1395" s="49">
        <v>0.48</v>
      </c>
      <c r="H1395" s="49">
        <v>-807.59</v>
      </c>
      <c r="I1395" s="52">
        <f>IF(Table2[[#This Row],[Order Priority]]=Introduction!$B$42,1,0)</f>
        <v>0</v>
      </c>
      <c r="J1395" s="52">
        <f>IF(Table2[[#This Row],[Order Priority]]=Introduction!$B$43,1,0)</f>
        <v>0</v>
      </c>
      <c r="K1395" s="52">
        <f>IF(Table2[[#This Row],[Order Priority]]=Introduction!$B$44,1,0)</f>
        <v>0</v>
      </c>
      <c r="L1395" s="52">
        <f>IF(Table2[[#This Row],[Order Priority]]=Introduction!$B$45,1,0)</f>
        <v>1</v>
      </c>
      <c r="M1395" s="52">
        <f>IF(Table2[[#This Row],[Ship Mode]]=Introduction!$C$42,1,0)</f>
        <v>0</v>
      </c>
      <c r="N1395" s="51">
        <f>IF(Table2[[#This Row],[Ship Mode]]=Introduction!$C$44,1,0)</f>
        <v>1</v>
      </c>
      <c r="O1395" s="51">
        <f>IF(Table2[[#This Row],[Customer Segment]]=Introduction!$D$45,1,0)</f>
        <v>1</v>
      </c>
      <c r="P1395" s="51">
        <f>IF(Table2[[#This Row],[Customer Segment]]=Introduction!$D$42,1,0)</f>
        <v>0</v>
      </c>
      <c r="Q1395" s="51">
        <f>IF(Table2[[#This Row],[Customer Segment]]=Introduction!$D$44,1,0)</f>
        <v>0</v>
      </c>
      <c r="R1395" s="41">
        <v>582.20000000000005</v>
      </c>
      <c r="S13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6" spans="1:19" customFormat="1" x14ac:dyDescent="0.2">
      <c r="A1396" s="1" t="s">
        <v>92</v>
      </c>
      <c r="B1396" s="1" t="s">
        <v>14</v>
      </c>
      <c r="C1396" s="1" t="s">
        <v>3</v>
      </c>
      <c r="D1396" s="47">
        <v>7.0000000000000007E-2</v>
      </c>
      <c r="E1396" s="47">
        <v>300.97000000000003</v>
      </c>
      <c r="F1396" s="47">
        <v>7.18</v>
      </c>
      <c r="G1396" s="47">
        <v>0.48</v>
      </c>
      <c r="H1396" s="47">
        <v>-807.59</v>
      </c>
      <c r="I1396" s="52">
        <f>IF(Table2[[#This Row],[Order Priority]]=Introduction!$B$42,1,0)</f>
        <v>0</v>
      </c>
      <c r="J1396" s="52">
        <f>IF(Table2[[#This Row],[Order Priority]]=Introduction!$B$43,1,0)</f>
        <v>0</v>
      </c>
      <c r="K1396" s="52">
        <f>IF(Table2[[#This Row],[Order Priority]]=Introduction!$B$44,1,0)</f>
        <v>0</v>
      </c>
      <c r="L1396" s="52">
        <f>IF(Table2[[#This Row],[Order Priority]]=Introduction!$B$45,1,0)</f>
        <v>1</v>
      </c>
      <c r="M1396" s="52">
        <f>IF(Table2[[#This Row],[Ship Mode]]=Introduction!$C$42,1,0)</f>
        <v>0</v>
      </c>
      <c r="N1396" s="51">
        <f>IF(Table2[[#This Row],[Ship Mode]]=Introduction!$C$44,1,0)</f>
        <v>1</v>
      </c>
      <c r="O1396" s="51">
        <f>IF(Table2[[#This Row],[Customer Segment]]=Introduction!$D$45,1,0)</f>
        <v>1</v>
      </c>
      <c r="P1396" s="51">
        <f>IF(Table2[[#This Row],[Customer Segment]]=Introduction!$D$42,1,0)</f>
        <v>0</v>
      </c>
      <c r="Q1396" s="51">
        <f>IF(Table2[[#This Row],[Customer Segment]]=Introduction!$D$44,1,0)</f>
        <v>0</v>
      </c>
      <c r="R1396" s="44">
        <v>2037.69</v>
      </c>
      <c r="S13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307.85570598175815</v>
      </c>
    </row>
    <row r="1397" spans="1:19" customFormat="1" x14ac:dyDescent="0.2">
      <c r="A1397" s="1" t="s">
        <v>13</v>
      </c>
      <c r="B1397" s="1" t="s">
        <v>14</v>
      </c>
      <c r="C1397" s="1" t="s">
        <v>70</v>
      </c>
      <c r="D1397" s="49">
        <v>0.09</v>
      </c>
      <c r="E1397" s="49">
        <v>16.98</v>
      </c>
      <c r="F1397" s="49">
        <v>12.39</v>
      </c>
      <c r="G1397" s="49">
        <v>0.35</v>
      </c>
      <c r="H1397" s="49">
        <v>-48.57</v>
      </c>
      <c r="I1397" s="52">
        <f>IF(Table2[[#This Row],[Order Priority]]=Introduction!$B$42,1,0)</f>
        <v>0</v>
      </c>
      <c r="J1397" s="52">
        <f>IF(Table2[[#This Row],[Order Priority]]=Introduction!$B$43,1,0)</f>
        <v>1</v>
      </c>
      <c r="K1397" s="52">
        <f>IF(Table2[[#This Row],[Order Priority]]=Introduction!$B$44,1,0)</f>
        <v>0</v>
      </c>
      <c r="L1397" s="52">
        <f>IF(Table2[[#This Row],[Order Priority]]=Introduction!$B$45,1,0)</f>
        <v>0</v>
      </c>
      <c r="M1397" s="52">
        <f>IF(Table2[[#This Row],[Ship Mode]]=Introduction!$C$42,1,0)</f>
        <v>0</v>
      </c>
      <c r="N1397" s="51">
        <f>IF(Table2[[#This Row],[Ship Mode]]=Introduction!$C$44,1,0)</f>
        <v>1</v>
      </c>
      <c r="O1397" s="51">
        <f>IF(Table2[[#This Row],[Customer Segment]]=Introduction!$D$45,1,0)</f>
        <v>0</v>
      </c>
      <c r="P1397" s="51">
        <f>IF(Table2[[#This Row],[Customer Segment]]=Introduction!$D$42,1,0)</f>
        <v>0</v>
      </c>
      <c r="Q1397" s="51">
        <f>IF(Table2[[#This Row],[Customer Segment]]=Introduction!$D$44,1,0)</f>
        <v>0</v>
      </c>
      <c r="R1397" s="41">
        <v>86.8</v>
      </c>
      <c r="S13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8" spans="1:19" customFormat="1" x14ac:dyDescent="0.2">
      <c r="A1398" s="1" t="s">
        <v>13</v>
      </c>
      <c r="B1398" s="1" t="s">
        <v>14</v>
      </c>
      <c r="C1398" s="1" t="s">
        <v>70</v>
      </c>
      <c r="D1398" s="47">
        <v>0.09</v>
      </c>
      <c r="E1398" s="47">
        <v>16.98</v>
      </c>
      <c r="F1398" s="47">
        <v>12.39</v>
      </c>
      <c r="G1398" s="47">
        <v>0.35</v>
      </c>
      <c r="H1398" s="47">
        <v>-48.57</v>
      </c>
      <c r="I1398" s="52">
        <f>IF(Table2[[#This Row],[Order Priority]]=Introduction!$B$42,1,0)</f>
        <v>0</v>
      </c>
      <c r="J1398" s="52">
        <f>IF(Table2[[#This Row],[Order Priority]]=Introduction!$B$43,1,0)</f>
        <v>1</v>
      </c>
      <c r="K1398" s="52">
        <f>IF(Table2[[#This Row],[Order Priority]]=Introduction!$B$44,1,0)</f>
        <v>0</v>
      </c>
      <c r="L1398" s="52">
        <f>IF(Table2[[#This Row],[Order Priority]]=Introduction!$B$45,1,0)</f>
        <v>0</v>
      </c>
      <c r="M1398" s="52">
        <f>IF(Table2[[#This Row],[Ship Mode]]=Introduction!$C$42,1,0)</f>
        <v>0</v>
      </c>
      <c r="N1398" s="51">
        <f>IF(Table2[[#This Row],[Ship Mode]]=Introduction!$C$44,1,0)</f>
        <v>1</v>
      </c>
      <c r="O1398" s="51">
        <f>IF(Table2[[#This Row],[Customer Segment]]=Introduction!$D$45,1,0)</f>
        <v>0</v>
      </c>
      <c r="P1398" s="51">
        <f>IF(Table2[[#This Row],[Customer Segment]]=Introduction!$D$42,1,0)</f>
        <v>0</v>
      </c>
      <c r="Q1398" s="51">
        <f>IF(Table2[[#This Row],[Customer Segment]]=Introduction!$D$44,1,0)</f>
        <v>0</v>
      </c>
      <c r="R1398" s="44">
        <v>381.91</v>
      </c>
      <c r="S13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211.83649511401634</v>
      </c>
    </row>
    <row r="1399" spans="1:19" customFormat="1" x14ac:dyDescent="0.2">
      <c r="A1399" s="1" t="s">
        <v>23</v>
      </c>
      <c r="B1399" s="1" t="s">
        <v>14</v>
      </c>
      <c r="C1399" s="1" t="s">
        <v>70</v>
      </c>
      <c r="D1399" s="49">
        <v>0.06</v>
      </c>
      <c r="E1399" s="49">
        <v>300.97000000000003</v>
      </c>
      <c r="F1399" s="49">
        <v>7.18</v>
      </c>
      <c r="G1399" s="49">
        <v>0.48</v>
      </c>
      <c r="H1399" s="49">
        <v>-729.98800000000006</v>
      </c>
      <c r="I1399" s="52">
        <f>IF(Table2[[#This Row],[Order Priority]]=Introduction!$B$42,1,0)</f>
        <v>0</v>
      </c>
      <c r="J1399" s="52">
        <f>IF(Table2[[#This Row],[Order Priority]]=Introduction!$B$43,1,0)</f>
        <v>0</v>
      </c>
      <c r="K1399" s="52">
        <f>IF(Table2[[#This Row],[Order Priority]]=Introduction!$B$44,1,0)</f>
        <v>1</v>
      </c>
      <c r="L1399" s="52">
        <f>IF(Table2[[#This Row],[Order Priority]]=Introduction!$B$45,1,0)</f>
        <v>0</v>
      </c>
      <c r="M1399" s="52">
        <f>IF(Table2[[#This Row],[Ship Mode]]=Introduction!$C$42,1,0)</f>
        <v>0</v>
      </c>
      <c r="N1399" s="51">
        <f>IF(Table2[[#This Row],[Ship Mode]]=Introduction!$C$44,1,0)</f>
        <v>1</v>
      </c>
      <c r="O1399" s="51">
        <f>IF(Table2[[#This Row],[Customer Segment]]=Introduction!$D$45,1,0)</f>
        <v>0</v>
      </c>
      <c r="P1399" s="51">
        <f>IF(Table2[[#This Row],[Customer Segment]]=Introduction!$D$42,1,0)</f>
        <v>0</v>
      </c>
      <c r="Q1399" s="51">
        <f>IF(Table2[[#This Row],[Customer Segment]]=Introduction!$D$44,1,0)</f>
        <v>0</v>
      </c>
      <c r="R1399" s="41">
        <v>291.39999999999998</v>
      </c>
      <c r="S13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469.97234112666615</v>
      </c>
    </row>
    <row r="1400" spans="1:19" customFormat="1" x14ac:dyDescent="0.2">
      <c r="A1400" s="1" t="s">
        <v>23</v>
      </c>
      <c r="B1400" s="1" t="s">
        <v>2</v>
      </c>
      <c r="C1400" s="1" t="s">
        <v>3</v>
      </c>
      <c r="D1400" s="47">
        <v>0.09</v>
      </c>
      <c r="E1400" s="47">
        <v>243.98</v>
      </c>
      <c r="F1400" s="47">
        <v>43.32</v>
      </c>
      <c r="G1400" s="47">
        <v>0.55000000000000004</v>
      </c>
      <c r="H1400" s="47">
        <v>1059.288</v>
      </c>
      <c r="I1400" s="52">
        <f>IF(Table2[[#This Row],[Order Priority]]=Introduction!$B$42,1,0)</f>
        <v>0</v>
      </c>
      <c r="J1400" s="52">
        <f>IF(Table2[[#This Row],[Order Priority]]=Introduction!$B$43,1,0)</f>
        <v>0</v>
      </c>
      <c r="K1400" s="52">
        <f>IF(Table2[[#This Row],[Order Priority]]=Introduction!$B$44,1,0)</f>
        <v>1</v>
      </c>
      <c r="L1400" s="52">
        <f>IF(Table2[[#This Row],[Order Priority]]=Introduction!$B$45,1,0)</f>
        <v>0</v>
      </c>
      <c r="M1400" s="52">
        <f>IF(Table2[[#This Row],[Ship Mode]]=Introduction!$C$42,1,0)</f>
        <v>1</v>
      </c>
      <c r="N1400" s="51">
        <f>IF(Table2[[#This Row],[Ship Mode]]=Introduction!$C$44,1,0)</f>
        <v>0</v>
      </c>
      <c r="O1400" s="51">
        <f>IF(Table2[[#This Row],[Customer Segment]]=Introduction!$D$45,1,0)</f>
        <v>1</v>
      </c>
      <c r="P1400" s="51">
        <f>IF(Table2[[#This Row],[Customer Segment]]=Introduction!$D$42,1,0)</f>
        <v>0</v>
      </c>
      <c r="Q1400" s="51">
        <f>IF(Table2[[#This Row],[Customer Segment]]=Introduction!$D$44,1,0)</f>
        <v>0</v>
      </c>
      <c r="R1400" s="44">
        <v>5587.89</v>
      </c>
      <c r="S14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3348.3167379797342</v>
      </c>
    </row>
    <row r="1401" spans="1:19" customFormat="1" x14ac:dyDescent="0.2">
      <c r="A1401" s="1" t="s">
        <v>23</v>
      </c>
      <c r="B1401" s="1" t="s">
        <v>14</v>
      </c>
      <c r="C1401" s="1" t="s">
        <v>47</v>
      </c>
      <c r="D1401" s="49">
        <v>0.05</v>
      </c>
      <c r="E1401" s="49">
        <v>70.97</v>
      </c>
      <c r="F1401" s="49">
        <v>3.5</v>
      </c>
      <c r="G1401" s="49">
        <v>0.59</v>
      </c>
      <c r="H1401" s="49">
        <v>18.218</v>
      </c>
      <c r="I1401" s="52">
        <f>IF(Table2[[#This Row],[Order Priority]]=Introduction!$B$42,1,0)</f>
        <v>0</v>
      </c>
      <c r="J1401" s="52">
        <f>IF(Table2[[#This Row],[Order Priority]]=Introduction!$B$43,1,0)</f>
        <v>0</v>
      </c>
      <c r="K1401" s="52">
        <f>IF(Table2[[#This Row],[Order Priority]]=Introduction!$B$44,1,0)</f>
        <v>1</v>
      </c>
      <c r="L1401" s="52">
        <f>IF(Table2[[#This Row],[Order Priority]]=Introduction!$B$45,1,0)</f>
        <v>0</v>
      </c>
      <c r="M1401" s="52">
        <f>IF(Table2[[#This Row],[Ship Mode]]=Introduction!$C$42,1,0)</f>
        <v>0</v>
      </c>
      <c r="N1401" s="51">
        <f>IF(Table2[[#This Row],[Ship Mode]]=Introduction!$C$44,1,0)</f>
        <v>1</v>
      </c>
      <c r="O1401" s="51">
        <f>IF(Table2[[#This Row],[Customer Segment]]=Introduction!$D$45,1,0)</f>
        <v>0</v>
      </c>
      <c r="P1401" s="51">
        <f>IF(Table2[[#This Row],[Customer Segment]]=Introduction!$D$42,1,0)</f>
        <v>0</v>
      </c>
      <c r="Q1401" s="51">
        <f>IF(Table2[[#This Row],[Customer Segment]]=Introduction!$D$44,1,0)</f>
        <v>1</v>
      </c>
      <c r="R1401" s="41">
        <v>141.59</v>
      </c>
      <c r="S14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542.28908430299475</v>
      </c>
    </row>
    <row r="1402" spans="1:19" customFormat="1" x14ac:dyDescent="0.2">
      <c r="A1402" s="1" t="s">
        <v>23</v>
      </c>
      <c r="B1402" s="1" t="s">
        <v>14</v>
      </c>
      <c r="C1402" s="1" t="s">
        <v>47</v>
      </c>
      <c r="D1402" s="47">
        <v>0</v>
      </c>
      <c r="E1402" s="47">
        <v>5.28</v>
      </c>
      <c r="F1402" s="47">
        <v>6.26</v>
      </c>
      <c r="G1402" s="47">
        <v>0.4</v>
      </c>
      <c r="H1402" s="47">
        <v>25.058</v>
      </c>
      <c r="I1402" s="52">
        <f>IF(Table2[[#This Row],[Order Priority]]=Introduction!$B$42,1,0)</f>
        <v>0</v>
      </c>
      <c r="J1402" s="52">
        <f>IF(Table2[[#This Row],[Order Priority]]=Introduction!$B$43,1,0)</f>
        <v>0</v>
      </c>
      <c r="K1402" s="52">
        <f>IF(Table2[[#This Row],[Order Priority]]=Introduction!$B$44,1,0)</f>
        <v>1</v>
      </c>
      <c r="L1402" s="52">
        <f>IF(Table2[[#This Row],[Order Priority]]=Introduction!$B$45,1,0)</f>
        <v>0</v>
      </c>
      <c r="M1402" s="52">
        <f>IF(Table2[[#This Row],[Ship Mode]]=Introduction!$C$42,1,0)</f>
        <v>0</v>
      </c>
      <c r="N1402" s="51">
        <f>IF(Table2[[#This Row],[Ship Mode]]=Introduction!$C$44,1,0)</f>
        <v>1</v>
      </c>
      <c r="O1402" s="51">
        <f>IF(Table2[[#This Row],[Customer Segment]]=Introduction!$D$45,1,0)</f>
        <v>0</v>
      </c>
      <c r="P1402" s="51">
        <f>IF(Table2[[#This Row],[Customer Segment]]=Introduction!$D$42,1,0)</f>
        <v>0</v>
      </c>
      <c r="Q1402" s="51">
        <f>IF(Table2[[#This Row],[Customer Segment]]=Introduction!$D$44,1,0)</f>
        <v>1</v>
      </c>
      <c r="R1402" s="44">
        <v>203.05</v>
      </c>
      <c r="S14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294.87671876330933</v>
      </c>
    </row>
    <row r="1403" spans="1:19" customFormat="1" x14ac:dyDescent="0.2">
      <c r="A1403" s="1" t="s">
        <v>46</v>
      </c>
      <c r="B1403" s="1" t="s">
        <v>14</v>
      </c>
      <c r="C1403" s="1" t="s">
        <v>70</v>
      </c>
      <c r="D1403" s="49">
        <v>0.03</v>
      </c>
      <c r="E1403" s="49">
        <v>29.34</v>
      </c>
      <c r="F1403" s="49">
        <v>7.87</v>
      </c>
      <c r="G1403" s="49">
        <v>0.54</v>
      </c>
      <c r="H1403" s="49">
        <v>-41.32</v>
      </c>
      <c r="I1403" s="52">
        <f>IF(Table2[[#This Row],[Order Priority]]=Introduction!$B$42,1,0)</f>
        <v>0</v>
      </c>
      <c r="J1403" s="52">
        <f>IF(Table2[[#This Row],[Order Priority]]=Introduction!$B$43,1,0)</f>
        <v>0</v>
      </c>
      <c r="K1403" s="52">
        <f>IF(Table2[[#This Row],[Order Priority]]=Introduction!$B$44,1,0)</f>
        <v>0</v>
      </c>
      <c r="L1403" s="52">
        <f>IF(Table2[[#This Row],[Order Priority]]=Introduction!$B$45,1,0)</f>
        <v>0</v>
      </c>
      <c r="M1403" s="52">
        <f>IF(Table2[[#This Row],[Ship Mode]]=Introduction!$C$42,1,0)</f>
        <v>0</v>
      </c>
      <c r="N1403" s="51">
        <f>IF(Table2[[#This Row],[Ship Mode]]=Introduction!$C$44,1,0)</f>
        <v>1</v>
      </c>
      <c r="O1403" s="51">
        <f>IF(Table2[[#This Row],[Customer Segment]]=Introduction!$D$45,1,0)</f>
        <v>0</v>
      </c>
      <c r="P1403" s="51">
        <f>IF(Table2[[#This Row],[Customer Segment]]=Introduction!$D$42,1,0)</f>
        <v>0</v>
      </c>
      <c r="Q1403" s="51">
        <f>IF(Table2[[#This Row],[Customer Segment]]=Introduction!$D$44,1,0)</f>
        <v>0</v>
      </c>
      <c r="R1403" s="41">
        <v>32.4</v>
      </c>
      <c r="S14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534.14983408728676</v>
      </c>
    </row>
    <row r="1404" spans="1:19" customFormat="1" x14ac:dyDescent="0.2">
      <c r="A1404" s="1" t="s">
        <v>46</v>
      </c>
      <c r="B1404" s="1" t="s">
        <v>63</v>
      </c>
      <c r="C1404" s="1" t="s">
        <v>3</v>
      </c>
      <c r="D1404" s="47">
        <v>0.05</v>
      </c>
      <c r="E1404" s="47">
        <v>83.1</v>
      </c>
      <c r="F1404" s="47">
        <v>6.13</v>
      </c>
      <c r="G1404" s="47">
        <v>0.45</v>
      </c>
      <c r="H1404" s="47">
        <v>1152.5277000000001</v>
      </c>
      <c r="I1404" s="52">
        <f>IF(Table2[[#This Row],[Order Priority]]=Introduction!$B$42,1,0)</f>
        <v>0</v>
      </c>
      <c r="J1404" s="52">
        <f>IF(Table2[[#This Row],[Order Priority]]=Introduction!$B$43,1,0)</f>
        <v>0</v>
      </c>
      <c r="K1404" s="52">
        <f>IF(Table2[[#This Row],[Order Priority]]=Introduction!$B$44,1,0)</f>
        <v>0</v>
      </c>
      <c r="L1404" s="52">
        <f>IF(Table2[[#This Row],[Order Priority]]=Introduction!$B$45,1,0)</f>
        <v>0</v>
      </c>
      <c r="M1404" s="52">
        <f>IF(Table2[[#This Row],[Ship Mode]]=Introduction!$C$42,1,0)</f>
        <v>0</v>
      </c>
      <c r="N1404" s="51">
        <f>IF(Table2[[#This Row],[Ship Mode]]=Introduction!$C$44,1,0)</f>
        <v>0</v>
      </c>
      <c r="O1404" s="51">
        <f>IF(Table2[[#This Row],[Customer Segment]]=Introduction!$D$45,1,0)</f>
        <v>1</v>
      </c>
      <c r="P1404" s="51">
        <f>IF(Table2[[#This Row],[Customer Segment]]=Introduction!$D$42,1,0)</f>
        <v>0</v>
      </c>
      <c r="Q1404" s="51">
        <f>IF(Table2[[#This Row],[Customer Segment]]=Introduction!$D$44,1,0)</f>
        <v>0</v>
      </c>
      <c r="R1404" s="44">
        <v>1670.33</v>
      </c>
      <c r="S14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1697.7518394082758</v>
      </c>
    </row>
    <row r="1405" spans="1:19" customFormat="1" x14ac:dyDescent="0.2">
      <c r="A1405" s="1" t="s">
        <v>46</v>
      </c>
      <c r="B1405" s="1" t="s">
        <v>14</v>
      </c>
      <c r="C1405" s="1" t="s">
        <v>70</v>
      </c>
      <c r="D1405" s="49">
        <v>0.08</v>
      </c>
      <c r="E1405" s="49">
        <v>13.9</v>
      </c>
      <c r="F1405" s="49">
        <v>7.59</v>
      </c>
      <c r="G1405" s="49">
        <v>0.56000000000000005</v>
      </c>
      <c r="H1405" s="49">
        <v>9.8620000000000001</v>
      </c>
      <c r="I1405" s="52">
        <f>IF(Table2[[#This Row],[Order Priority]]=Introduction!$B$42,1,0)</f>
        <v>0</v>
      </c>
      <c r="J1405" s="52">
        <f>IF(Table2[[#This Row],[Order Priority]]=Introduction!$B$43,1,0)</f>
        <v>0</v>
      </c>
      <c r="K1405" s="52">
        <f>IF(Table2[[#This Row],[Order Priority]]=Introduction!$B$44,1,0)</f>
        <v>0</v>
      </c>
      <c r="L1405" s="52">
        <f>IF(Table2[[#This Row],[Order Priority]]=Introduction!$B$45,1,0)</f>
        <v>0</v>
      </c>
      <c r="M1405" s="52">
        <f>IF(Table2[[#This Row],[Ship Mode]]=Introduction!$C$42,1,0)</f>
        <v>0</v>
      </c>
      <c r="N1405" s="51">
        <f>IF(Table2[[#This Row],[Ship Mode]]=Introduction!$C$44,1,0)</f>
        <v>1</v>
      </c>
      <c r="O1405" s="51">
        <f>IF(Table2[[#This Row],[Customer Segment]]=Introduction!$D$45,1,0)</f>
        <v>0</v>
      </c>
      <c r="P1405" s="51">
        <f>IF(Table2[[#This Row],[Customer Segment]]=Introduction!$D$42,1,0)</f>
        <v>0</v>
      </c>
      <c r="Q1405" s="51">
        <f>IF(Table2[[#This Row],[Customer Segment]]=Introduction!$D$44,1,0)</f>
        <v>0</v>
      </c>
      <c r="R1405" s="41">
        <v>196.41</v>
      </c>
      <c r="S14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514.02800263855829</v>
      </c>
    </row>
    <row r="1406" spans="1:19" customFormat="1" x14ac:dyDescent="0.2">
      <c r="A1406" s="1" t="s">
        <v>1</v>
      </c>
      <c r="B1406" s="1" t="s">
        <v>14</v>
      </c>
      <c r="C1406" s="1" t="s">
        <v>15</v>
      </c>
      <c r="D1406" s="47">
        <v>0.05</v>
      </c>
      <c r="E1406" s="47">
        <v>6.48</v>
      </c>
      <c r="F1406" s="47">
        <v>8.73</v>
      </c>
      <c r="G1406" s="47">
        <v>0.37</v>
      </c>
      <c r="H1406" s="47">
        <v>-160.38470000000001</v>
      </c>
      <c r="I1406" s="52">
        <f>IF(Table2[[#This Row],[Order Priority]]=Introduction!$B$42,1,0)</f>
        <v>1</v>
      </c>
      <c r="J1406" s="52">
        <f>IF(Table2[[#This Row],[Order Priority]]=Introduction!$B$43,1,0)</f>
        <v>0</v>
      </c>
      <c r="K1406" s="52">
        <f>IF(Table2[[#This Row],[Order Priority]]=Introduction!$B$44,1,0)</f>
        <v>0</v>
      </c>
      <c r="L1406" s="52">
        <f>IF(Table2[[#This Row],[Order Priority]]=Introduction!$B$45,1,0)</f>
        <v>0</v>
      </c>
      <c r="M1406" s="52">
        <f>IF(Table2[[#This Row],[Ship Mode]]=Introduction!$C$42,1,0)</f>
        <v>0</v>
      </c>
      <c r="N1406" s="51">
        <f>IF(Table2[[#This Row],[Ship Mode]]=Introduction!$C$44,1,0)</f>
        <v>1</v>
      </c>
      <c r="O1406" s="51">
        <f>IF(Table2[[#This Row],[Customer Segment]]=Introduction!$D$45,1,0)</f>
        <v>0</v>
      </c>
      <c r="P1406" s="51">
        <f>IF(Table2[[#This Row],[Customer Segment]]=Introduction!$D$42,1,0)</f>
        <v>1</v>
      </c>
      <c r="Q1406" s="51">
        <f>IF(Table2[[#This Row],[Customer Segment]]=Introduction!$D$44,1,0)</f>
        <v>0</v>
      </c>
      <c r="R1406" s="44">
        <v>232.5</v>
      </c>
      <c r="S14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269.89819639401298</v>
      </c>
    </row>
    <row r="1407" spans="1:19" customFormat="1" x14ac:dyDescent="0.2">
      <c r="A1407" s="1" t="s">
        <v>1</v>
      </c>
      <c r="B1407" s="1" t="s">
        <v>14</v>
      </c>
      <c r="C1407" s="1" t="s">
        <v>15</v>
      </c>
      <c r="D1407" s="49">
        <v>0.05</v>
      </c>
      <c r="E1407" s="49">
        <v>6.48</v>
      </c>
      <c r="F1407" s="49">
        <v>8.73</v>
      </c>
      <c r="G1407" s="49">
        <v>0.37</v>
      </c>
      <c r="H1407" s="49">
        <v>-120.59</v>
      </c>
      <c r="I1407" s="52">
        <f>IF(Table2[[#This Row],[Order Priority]]=Introduction!$B$42,1,0)</f>
        <v>1</v>
      </c>
      <c r="J1407" s="52">
        <f>IF(Table2[[#This Row],[Order Priority]]=Introduction!$B$43,1,0)</f>
        <v>0</v>
      </c>
      <c r="K1407" s="52">
        <f>IF(Table2[[#This Row],[Order Priority]]=Introduction!$B$44,1,0)</f>
        <v>0</v>
      </c>
      <c r="L1407" s="52">
        <f>IF(Table2[[#This Row],[Order Priority]]=Introduction!$B$45,1,0)</f>
        <v>0</v>
      </c>
      <c r="M1407" s="52">
        <f>IF(Table2[[#This Row],[Ship Mode]]=Introduction!$C$42,1,0)</f>
        <v>0</v>
      </c>
      <c r="N1407" s="51">
        <f>IF(Table2[[#This Row],[Ship Mode]]=Introduction!$C$44,1,0)</f>
        <v>1</v>
      </c>
      <c r="O1407" s="51">
        <f>IF(Table2[[#This Row],[Customer Segment]]=Introduction!$D$45,1,0)</f>
        <v>0</v>
      </c>
      <c r="P1407" s="51">
        <f>IF(Table2[[#This Row],[Customer Segment]]=Introduction!$D$42,1,0)</f>
        <v>1</v>
      </c>
      <c r="Q1407" s="51">
        <f>IF(Table2[[#This Row],[Customer Segment]]=Introduction!$D$44,1,0)</f>
        <v>0</v>
      </c>
      <c r="R1407" s="41">
        <v>59.79</v>
      </c>
      <c r="S14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310.64899280850244</v>
      </c>
    </row>
    <row r="1408" spans="1:19" customFormat="1" x14ac:dyDescent="0.2">
      <c r="A1408" s="1" t="s">
        <v>13</v>
      </c>
      <c r="B1408" s="1" t="s">
        <v>14</v>
      </c>
      <c r="C1408" s="1" t="s">
        <v>70</v>
      </c>
      <c r="D1408" s="47">
        <v>0.02</v>
      </c>
      <c r="E1408" s="47">
        <v>5.98</v>
      </c>
      <c r="F1408" s="47">
        <v>5.15</v>
      </c>
      <c r="G1408" s="47">
        <v>0.36</v>
      </c>
      <c r="H1408" s="47">
        <v>2.14</v>
      </c>
      <c r="I1408" s="52">
        <f>IF(Table2[[#This Row],[Order Priority]]=Introduction!$B$42,1,0)</f>
        <v>0</v>
      </c>
      <c r="J1408" s="52">
        <f>IF(Table2[[#This Row],[Order Priority]]=Introduction!$B$43,1,0)</f>
        <v>1</v>
      </c>
      <c r="K1408" s="52">
        <f>IF(Table2[[#This Row],[Order Priority]]=Introduction!$B$44,1,0)</f>
        <v>0</v>
      </c>
      <c r="L1408" s="52">
        <f>IF(Table2[[#This Row],[Order Priority]]=Introduction!$B$45,1,0)</f>
        <v>0</v>
      </c>
      <c r="M1408" s="52">
        <f>IF(Table2[[#This Row],[Ship Mode]]=Introduction!$C$42,1,0)</f>
        <v>0</v>
      </c>
      <c r="N1408" s="51">
        <f>IF(Table2[[#This Row],[Ship Mode]]=Introduction!$C$44,1,0)</f>
        <v>1</v>
      </c>
      <c r="O1408" s="51">
        <f>IF(Table2[[#This Row],[Customer Segment]]=Introduction!$D$45,1,0)</f>
        <v>0</v>
      </c>
      <c r="P1408" s="51">
        <f>IF(Table2[[#This Row],[Customer Segment]]=Introduction!$D$42,1,0)</f>
        <v>0</v>
      </c>
      <c r="Q1408" s="51">
        <f>IF(Table2[[#This Row],[Customer Segment]]=Introduction!$D$44,1,0)</f>
        <v>0</v>
      </c>
      <c r="R1408" s="44">
        <v>22.85</v>
      </c>
      <c r="S14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83.761611706708806</v>
      </c>
    </row>
    <row r="1409" spans="1:19" customFormat="1" x14ac:dyDescent="0.2">
      <c r="A1409" s="1" t="s">
        <v>13</v>
      </c>
      <c r="B1409" s="1" t="s">
        <v>14</v>
      </c>
      <c r="C1409" s="1" t="s">
        <v>70</v>
      </c>
      <c r="D1409" s="49">
        <v>0.05</v>
      </c>
      <c r="E1409" s="49">
        <v>6.48</v>
      </c>
      <c r="F1409" s="49">
        <v>2.74</v>
      </c>
      <c r="G1409" s="49">
        <v>0.71</v>
      </c>
      <c r="H1409" s="49">
        <v>15.096</v>
      </c>
      <c r="I1409" s="52">
        <f>IF(Table2[[#This Row],[Order Priority]]=Introduction!$B$42,1,0)</f>
        <v>0</v>
      </c>
      <c r="J1409" s="52">
        <f>IF(Table2[[#This Row],[Order Priority]]=Introduction!$B$43,1,0)</f>
        <v>1</v>
      </c>
      <c r="K1409" s="52">
        <f>IF(Table2[[#This Row],[Order Priority]]=Introduction!$B$44,1,0)</f>
        <v>0</v>
      </c>
      <c r="L1409" s="52">
        <f>IF(Table2[[#This Row],[Order Priority]]=Introduction!$B$45,1,0)</f>
        <v>0</v>
      </c>
      <c r="M1409" s="52">
        <f>IF(Table2[[#This Row],[Ship Mode]]=Introduction!$C$42,1,0)</f>
        <v>0</v>
      </c>
      <c r="N1409" s="51">
        <f>IF(Table2[[#This Row],[Ship Mode]]=Introduction!$C$44,1,0)</f>
        <v>1</v>
      </c>
      <c r="O1409" s="51">
        <f>IF(Table2[[#This Row],[Customer Segment]]=Introduction!$D$45,1,0)</f>
        <v>0</v>
      </c>
      <c r="P1409" s="51">
        <f>IF(Table2[[#This Row],[Customer Segment]]=Introduction!$D$42,1,0)</f>
        <v>0</v>
      </c>
      <c r="Q1409" s="51">
        <f>IF(Table2[[#This Row],[Customer Segment]]=Introduction!$D$44,1,0)</f>
        <v>0</v>
      </c>
      <c r="R1409" s="41">
        <v>94.27</v>
      </c>
      <c r="S14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303.07384035559119</v>
      </c>
    </row>
    <row r="1410" spans="1:19" customFormat="1" x14ac:dyDescent="0.2">
      <c r="A1410" s="1" t="s">
        <v>13</v>
      </c>
      <c r="B1410" s="1" t="s">
        <v>14</v>
      </c>
      <c r="C1410" s="1" t="s">
        <v>70</v>
      </c>
      <c r="D1410" s="47">
        <v>0.09</v>
      </c>
      <c r="E1410" s="47">
        <v>12.53</v>
      </c>
      <c r="F1410" s="47">
        <v>0.5</v>
      </c>
      <c r="G1410" s="47">
        <v>0.38</v>
      </c>
      <c r="H1410" s="47">
        <v>14.9124</v>
      </c>
      <c r="I1410" s="52">
        <f>IF(Table2[[#This Row],[Order Priority]]=Introduction!$B$42,1,0)</f>
        <v>0</v>
      </c>
      <c r="J1410" s="52">
        <f>IF(Table2[[#This Row],[Order Priority]]=Introduction!$B$43,1,0)</f>
        <v>1</v>
      </c>
      <c r="K1410" s="52">
        <f>IF(Table2[[#This Row],[Order Priority]]=Introduction!$B$44,1,0)</f>
        <v>0</v>
      </c>
      <c r="L1410" s="52">
        <f>IF(Table2[[#This Row],[Order Priority]]=Introduction!$B$45,1,0)</f>
        <v>0</v>
      </c>
      <c r="M1410" s="52">
        <f>IF(Table2[[#This Row],[Ship Mode]]=Introduction!$C$42,1,0)</f>
        <v>0</v>
      </c>
      <c r="N1410" s="51">
        <f>IF(Table2[[#This Row],[Ship Mode]]=Introduction!$C$44,1,0)</f>
        <v>1</v>
      </c>
      <c r="O1410" s="51">
        <f>IF(Table2[[#This Row],[Customer Segment]]=Introduction!$D$45,1,0)</f>
        <v>0</v>
      </c>
      <c r="P1410" s="51">
        <f>IF(Table2[[#This Row],[Customer Segment]]=Introduction!$D$42,1,0)</f>
        <v>0</v>
      </c>
      <c r="Q1410" s="51">
        <f>IF(Table2[[#This Row],[Customer Segment]]=Introduction!$D$44,1,0)</f>
        <v>0</v>
      </c>
      <c r="R1410" s="44">
        <v>82.21</v>
      </c>
      <c r="S14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-40.794822864307875</v>
      </c>
    </row>
    <row r="1411" spans="1:19" customFormat="1" x14ac:dyDescent="0.2">
      <c r="A1411" s="1" t="s">
        <v>13</v>
      </c>
      <c r="B1411" s="1" t="s">
        <v>63</v>
      </c>
      <c r="C1411" s="1" t="s">
        <v>70</v>
      </c>
      <c r="D1411" s="49">
        <v>0.08</v>
      </c>
      <c r="E1411" s="49">
        <v>65.989999999999995</v>
      </c>
      <c r="F1411" s="49">
        <v>8.99</v>
      </c>
      <c r="G1411" s="49">
        <v>0.55000000000000004</v>
      </c>
      <c r="H1411" s="49">
        <v>-135.226</v>
      </c>
      <c r="I1411" s="52">
        <f>IF(Table2[[#This Row],[Order Priority]]=Introduction!$B$42,1,0)</f>
        <v>0</v>
      </c>
      <c r="J1411" s="52">
        <f>IF(Table2[[#This Row],[Order Priority]]=Introduction!$B$43,1,0)</f>
        <v>1</v>
      </c>
      <c r="K1411" s="52">
        <f>IF(Table2[[#This Row],[Order Priority]]=Introduction!$B$44,1,0)</f>
        <v>0</v>
      </c>
      <c r="L1411" s="52">
        <f>IF(Table2[[#This Row],[Order Priority]]=Introduction!$B$45,1,0)</f>
        <v>0</v>
      </c>
      <c r="M1411" s="52">
        <f>IF(Table2[[#This Row],[Ship Mode]]=Introduction!$C$42,1,0)</f>
        <v>0</v>
      </c>
      <c r="N1411" s="51">
        <f>IF(Table2[[#This Row],[Ship Mode]]=Introduction!$C$44,1,0)</f>
        <v>0</v>
      </c>
      <c r="O1411" s="51">
        <f>IF(Table2[[#This Row],[Customer Segment]]=Introduction!$D$45,1,0)</f>
        <v>0</v>
      </c>
      <c r="P1411" s="51">
        <f>IF(Table2[[#This Row],[Customer Segment]]=Introduction!$D$42,1,0)</f>
        <v>0</v>
      </c>
      <c r="Q1411" s="51">
        <f>IF(Table2[[#This Row],[Customer Segment]]=Introduction!$D$44,1,0)</f>
        <v>0</v>
      </c>
      <c r="R1411" s="41">
        <v>417.47</v>
      </c>
      <c r="S14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273.31096106255495</v>
      </c>
    </row>
    <row r="1412" spans="1:19" customFormat="1" x14ac:dyDescent="0.2">
      <c r="A1412" s="1" t="s">
        <v>13</v>
      </c>
      <c r="B1412" s="1" t="s">
        <v>14</v>
      </c>
      <c r="C1412" s="1" t="s">
        <v>15</v>
      </c>
      <c r="D1412" s="47">
        <v>0</v>
      </c>
      <c r="E1412" s="47">
        <v>99.99</v>
      </c>
      <c r="F1412" s="47">
        <v>19.989999999999998</v>
      </c>
      <c r="G1412" s="47">
        <v>0.52</v>
      </c>
      <c r="H1412" s="47">
        <v>25.913820000000001</v>
      </c>
      <c r="I1412" s="52">
        <f>IF(Table2[[#This Row],[Order Priority]]=Introduction!$B$42,1,0)</f>
        <v>0</v>
      </c>
      <c r="J1412" s="52">
        <f>IF(Table2[[#This Row],[Order Priority]]=Introduction!$B$43,1,0)</f>
        <v>1</v>
      </c>
      <c r="K1412" s="52">
        <f>IF(Table2[[#This Row],[Order Priority]]=Introduction!$B$44,1,0)</f>
        <v>0</v>
      </c>
      <c r="L1412" s="52">
        <f>IF(Table2[[#This Row],[Order Priority]]=Introduction!$B$45,1,0)</f>
        <v>0</v>
      </c>
      <c r="M1412" s="52">
        <f>IF(Table2[[#This Row],[Ship Mode]]=Introduction!$C$42,1,0)</f>
        <v>0</v>
      </c>
      <c r="N1412" s="51">
        <f>IF(Table2[[#This Row],[Ship Mode]]=Introduction!$C$44,1,0)</f>
        <v>1</v>
      </c>
      <c r="O1412" s="51">
        <f>IF(Table2[[#This Row],[Customer Segment]]=Introduction!$D$45,1,0)</f>
        <v>0</v>
      </c>
      <c r="P1412" s="51">
        <f>IF(Table2[[#This Row],[Customer Segment]]=Introduction!$D$42,1,0)</f>
        <v>1</v>
      </c>
      <c r="Q1412" s="51">
        <f>IF(Table2[[#This Row],[Customer Segment]]=Introduction!$D$44,1,0)</f>
        <v>0</v>
      </c>
      <c r="R1412" s="44">
        <v>647.07000000000005</v>
      </c>
      <c r="S14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930.0947897767835</v>
      </c>
    </row>
    <row r="1413" spans="1:19" customFormat="1" x14ac:dyDescent="0.2">
      <c r="A1413" s="1" t="s">
        <v>13</v>
      </c>
      <c r="B1413" s="1" t="s">
        <v>14</v>
      </c>
      <c r="C1413" s="1" t="s">
        <v>15</v>
      </c>
      <c r="D1413" s="49">
        <v>0.06</v>
      </c>
      <c r="E1413" s="49">
        <v>13.99</v>
      </c>
      <c r="F1413" s="49">
        <v>7.51</v>
      </c>
      <c r="G1413" s="49">
        <v>0.39</v>
      </c>
      <c r="H1413" s="49">
        <v>6.4832400000000003</v>
      </c>
      <c r="I1413" s="52">
        <f>IF(Table2[[#This Row],[Order Priority]]=Introduction!$B$42,1,0)</f>
        <v>0</v>
      </c>
      <c r="J1413" s="52">
        <f>IF(Table2[[#This Row],[Order Priority]]=Introduction!$B$43,1,0)</f>
        <v>1</v>
      </c>
      <c r="K1413" s="52">
        <f>IF(Table2[[#This Row],[Order Priority]]=Introduction!$B$44,1,0)</f>
        <v>0</v>
      </c>
      <c r="L1413" s="52">
        <f>IF(Table2[[#This Row],[Order Priority]]=Introduction!$B$45,1,0)</f>
        <v>0</v>
      </c>
      <c r="M1413" s="52">
        <f>IF(Table2[[#This Row],[Ship Mode]]=Introduction!$C$42,1,0)</f>
        <v>0</v>
      </c>
      <c r="N1413" s="51">
        <f>IF(Table2[[#This Row],[Ship Mode]]=Introduction!$C$44,1,0)</f>
        <v>1</v>
      </c>
      <c r="O1413" s="51">
        <f>IF(Table2[[#This Row],[Customer Segment]]=Introduction!$D$45,1,0)</f>
        <v>0</v>
      </c>
      <c r="P1413" s="51">
        <f>IF(Table2[[#This Row],[Customer Segment]]=Introduction!$D$42,1,0)</f>
        <v>1</v>
      </c>
      <c r="Q1413" s="51">
        <f>IF(Table2[[#This Row],[Customer Segment]]=Introduction!$D$44,1,0)</f>
        <v>0</v>
      </c>
      <c r="R1413" s="41">
        <v>287.99</v>
      </c>
      <c r="S14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148.10101113702402</v>
      </c>
    </row>
    <row r="1414" spans="1:19" customFormat="1" x14ac:dyDescent="0.2">
      <c r="A1414" s="1" t="s">
        <v>13</v>
      </c>
      <c r="B1414" s="1" t="s">
        <v>14</v>
      </c>
      <c r="C1414" s="1" t="s">
        <v>15</v>
      </c>
      <c r="D1414" s="47">
        <v>0.06</v>
      </c>
      <c r="E1414" s="47">
        <v>15.04</v>
      </c>
      <c r="F1414" s="47">
        <v>1.97</v>
      </c>
      <c r="G1414" s="47">
        <v>0.39</v>
      </c>
      <c r="H1414" s="47">
        <v>2.3319999999999999</v>
      </c>
      <c r="I1414" s="52">
        <f>IF(Table2[[#This Row],[Order Priority]]=Introduction!$B$42,1,0)</f>
        <v>0</v>
      </c>
      <c r="J1414" s="52">
        <f>IF(Table2[[#This Row],[Order Priority]]=Introduction!$B$43,1,0)</f>
        <v>1</v>
      </c>
      <c r="K1414" s="52">
        <f>IF(Table2[[#This Row],[Order Priority]]=Introduction!$B$44,1,0)</f>
        <v>0</v>
      </c>
      <c r="L1414" s="52">
        <f>IF(Table2[[#This Row],[Order Priority]]=Introduction!$B$45,1,0)</f>
        <v>0</v>
      </c>
      <c r="M1414" s="52">
        <f>IF(Table2[[#This Row],[Ship Mode]]=Introduction!$C$42,1,0)</f>
        <v>0</v>
      </c>
      <c r="N1414" s="51">
        <f>IF(Table2[[#This Row],[Ship Mode]]=Introduction!$C$44,1,0)</f>
        <v>1</v>
      </c>
      <c r="O1414" s="51">
        <f>IF(Table2[[#This Row],[Customer Segment]]=Introduction!$D$45,1,0)</f>
        <v>0</v>
      </c>
      <c r="P1414" s="51">
        <f>IF(Table2[[#This Row],[Customer Segment]]=Introduction!$D$42,1,0)</f>
        <v>1</v>
      </c>
      <c r="Q1414" s="51">
        <f>IF(Table2[[#This Row],[Customer Segment]]=Introduction!$D$44,1,0)</f>
        <v>0</v>
      </c>
      <c r="R1414" s="44">
        <v>46.86</v>
      </c>
      <c r="S14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-5.9821027699493143</v>
      </c>
    </row>
    <row r="1415" spans="1:19" customFormat="1" x14ac:dyDescent="0.2">
      <c r="A1415" s="1" t="s">
        <v>13</v>
      </c>
      <c r="B1415" s="1" t="s">
        <v>14</v>
      </c>
      <c r="C1415" s="1" t="s">
        <v>70</v>
      </c>
      <c r="D1415" s="49">
        <v>0.03</v>
      </c>
      <c r="E1415" s="49">
        <v>17.48</v>
      </c>
      <c r="F1415" s="49">
        <v>1.99</v>
      </c>
      <c r="G1415" s="49">
        <v>0.45</v>
      </c>
      <c r="H1415" s="49">
        <v>710.80740000000003</v>
      </c>
      <c r="I1415" s="52">
        <f>IF(Table2[[#This Row],[Order Priority]]=Introduction!$B$42,1,0)</f>
        <v>0</v>
      </c>
      <c r="J1415" s="52">
        <f>IF(Table2[[#This Row],[Order Priority]]=Introduction!$B$43,1,0)</f>
        <v>1</v>
      </c>
      <c r="K1415" s="52">
        <f>IF(Table2[[#This Row],[Order Priority]]=Introduction!$B$44,1,0)</f>
        <v>0</v>
      </c>
      <c r="L1415" s="52">
        <f>IF(Table2[[#This Row],[Order Priority]]=Introduction!$B$45,1,0)</f>
        <v>0</v>
      </c>
      <c r="M1415" s="52">
        <f>IF(Table2[[#This Row],[Ship Mode]]=Introduction!$C$42,1,0)</f>
        <v>0</v>
      </c>
      <c r="N1415" s="51">
        <f>IF(Table2[[#This Row],[Ship Mode]]=Introduction!$C$44,1,0)</f>
        <v>1</v>
      </c>
      <c r="O1415" s="51">
        <f>IF(Table2[[#This Row],[Customer Segment]]=Introduction!$D$45,1,0)</f>
        <v>0</v>
      </c>
      <c r="P1415" s="51">
        <f>IF(Table2[[#This Row],[Customer Segment]]=Introduction!$D$42,1,0)</f>
        <v>0</v>
      </c>
      <c r="Q1415" s="51">
        <f>IF(Table2[[#This Row],[Customer Segment]]=Introduction!$D$44,1,0)</f>
        <v>0</v>
      </c>
      <c r="R1415" s="41">
        <v>537.79999999999995</v>
      </c>
      <c r="S14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826.34460555343594</v>
      </c>
    </row>
    <row r="1416" spans="1:19" customFormat="1" x14ac:dyDescent="0.2">
      <c r="A1416" s="1" t="s">
        <v>23</v>
      </c>
      <c r="B1416" s="1" t="s">
        <v>14</v>
      </c>
      <c r="C1416" s="1" t="s">
        <v>3</v>
      </c>
      <c r="D1416" s="47">
        <v>0.09</v>
      </c>
      <c r="E1416" s="47">
        <v>7.64</v>
      </c>
      <c r="F1416" s="47">
        <v>5.83</v>
      </c>
      <c r="G1416" s="47">
        <v>0.36</v>
      </c>
      <c r="H1416" s="47">
        <v>4.032</v>
      </c>
      <c r="I1416" s="52">
        <f>IF(Table2[[#This Row],[Order Priority]]=Introduction!$B$42,1,0)</f>
        <v>0</v>
      </c>
      <c r="J1416" s="52">
        <f>IF(Table2[[#This Row],[Order Priority]]=Introduction!$B$43,1,0)</f>
        <v>0</v>
      </c>
      <c r="K1416" s="52">
        <f>IF(Table2[[#This Row],[Order Priority]]=Introduction!$B$44,1,0)</f>
        <v>1</v>
      </c>
      <c r="L1416" s="52">
        <f>IF(Table2[[#This Row],[Order Priority]]=Introduction!$B$45,1,0)</f>
        <v>0</v>
      </c>
      <c r="M1416" s="52">
        <f>IF(Table2[[#This Row],[Ship Mode]]=Introduction!$C$42,1,0)</f>
        <v>0</v>
      </c>
      <c r="N1416" s="51">
        <f>IF(Table2[[#This Row],[Ship Mode]]=Introduction!$C$44,1,0)</f>
        <v>1</v>
      </c>
      <c r="O1416" s="51">
        <f>IF(Table2[[#This Row],[Customer Segment]]=Introduction!$D$45,1,0)</f>
        <v>1</v>
      </c>
      <c r="P1416" s="51">
        <f>IF(Table2[[#This Row],[Customer Segment]]=Introduction!$D$42,1,0)</f>
        <v>0</v>
      </c>
      <c r="Q1416" s="51">
        <f>IF(Table2[[#This Row],[Customer Segment]]=Introduction!$D$44,1,0)</f>
        <v>0</v>
      </c>
      <c r="R1416" s="44">
        <v>72.83</v>
      </c>
      <c r="S14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136.6563605302581</v>
      </c>
    </row>
    <row r="1417" spans="1:19" customFormat="1" x14ac:dyDescent="0.2">
      <c r="A1417" s="1" t="s">
        <v>23</v>
      </c>
      <c r="B1417" s="1" t="s">
        <v>14</v>
      </c>
      <c r="C1417" s="1" t="s">
        <v>47</v>
      </c>
      <c r="D1417" s="49">
        <v>0.08</v>
      </c>
      <c r="E1417" s="49">
        <v>6.48</v>
      </c>
      <c r="F1417" s="49">
        <v>2.74</v>
      </c>
      <c r="G1417" s="49">
        <v>0.71</v>
      </c>
      <c r="H1417" s="49">
        <v>-82.64</v>
      </c>
      <c r="I1417" s="52">
        <f>IF(Table2[[#This Row],[Order Priority]]=Introduction!$B$42,1,0)</f>
        <v>0</v>
      </c>
      <c r="J1417" s="52">
        <f>IF(Table2[[#This Row],[Order Priority]]=Introduction!$B$43,1,0)</f>
        <v>0</v>
      </c>
      <c r="K1417" s="52">
        <f>IF(Table2[[#This Row],[Order Priority]]=Introduction!$B$44,1,0)</f>
        <v>1</v>
      </c>
      <c r="L1417" s="52">
        <f>IF(Table2[[#This Row],[Order Priority]]=Introduction!$B$45,1,0)</f>
        <v>0</v>
      </c>
      <c r="M1417" s="52">
        <f>IF(Table2[[#This Row],[Ship Mode]]=Introduction!$C$42,1,0)</f>
        <v>0</v>
      </c>
      <c r="N1417" s="51">
        <f>IF(Table2[[#This Row],[Ship Mode]]=Introduction!$C$44,1,0)</f>
        <v>1</v>
      </c>
      <c r="O1417" s="51">
        <f>IF(Table2[[#This Row],[Customer Segment]]=Introduction!$D$45,1,0)</f>
        <v>0</v>
      </c>
      <c r="P1417" s="51">
        <f>IF(Table2[[#This Row],[Customer Segment]]=Introduction!$D$42,1,0)</f>
        <v>0</v>
      </c>
      <c r="Q1417" s="51">
        <f>IF(Table2[[#This Row],[Customer Segment]]=Introduction!$D$44,1,0)</f>
        <v>1</v>
      </c>
      <c r="R1417" s="41">
        <v>113.68</v>
      </c>
      <c r="S14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295.86039783063541</v>
      </c>
    </row>
    <row r="1418" spans="1:19" customFormat="1" x14ac:dyDescent="0.2">
      <c r="A1418" s="1" t="s">
        <v>92</v>
      </c>
      <c r="B1418" s="1" t="s">
        <v>14</v>
      </c>
      <c r="C1418" s="1" t="s">
        <v>3</v>
      </c>
      <c r="D1418" s="47">
        <v>0.04</v>
      </c>
      <c r="E1418" s="47">
        <v>95.43</v>
      </c>
      <c r="F1418" s="47">
        <v>19.989999999999998</v>
      </c>
      <c r="G1418" s="47">
        <v>0.79</v>
      </c>
      <c r="H1418" s="47">
        <v>13.536</v>
      </c>
      <c r="I1418" s="52">
        <f>IF(Table2[[#This Row],[Order Priority]]=Introduction!$B$42,1,0)</f>
        <v>0</v>
      </c>
      <c r="J1418" s="52">
        <f>IF(Table2[[#This Row],[Order Priority]]=Introduction!$B$43,1,0)</f>
        <v>0</v>
      </c>
      <c r="K1418" s="52">
        <f>IF(Table2[[#This Row],[Order Priority]]=Introduction!$B$44,1,0)</f>
        <v>0</v>
      </c>
      <c r="L1418" s="52">
        <f>IF(Table2[[#This Row],[Order Priority]]=Introduction!$B$45,1,0)</f>
        <v>1</v>
      </c>
      <c r="M1418" s="52">
        <f>IF(Table2[[#This Row],[Ship Mode]]=Introduction!$C$42,1,0)</f>
        <v>0</v>
      </c>
      <c r="N1418" s="51">
        <f>IF(Table2[[#This Row],[Ship Mode]]=Introduction!$C$44,1,0)</f>
        <v>1</v>
      </c>
      <c r="O1418" s="51">
        <f>IF(Table2[[#This Row],[Customer Segment]]=Introduction!$D$45,1,0)</f>
        <v>1</v>
      </c>
      <c r="P1418" s="51">
        <f>IF(Table2[[#This Row],[Customer Segment]]=Introduction!$D$42,1,0)</f>
        <v>0</v>
      </c>
      <c r="Q1418" s="51">
        <f>IF(Table2[[#This Row],[Customer Segment]]=Introduction!$D$44,1,0)</f>
        <v>0</v>
      </c>
      <c r="R1418" s="44">
        <v>3251.76</v>
      </c>
      <c r="S14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1136.2691143078425</v>
      </c>
    </row>
    <row r="1419" spans="1:19" customFormat="1" x14ac:dyDescent="0.2">
      <c r="A1419" s="1" t="s">
        <v>13</v>
      </c>
      <c r="B1419" s="1" t="s">
        <v>2</v>
      </c>
      <c r="C1419" s="1" t="s">
        <v>70</v>
      </c>
      <c r="D1419" s="49">
        <v>0.01</v>
      </c>
      <c r="E1419" s="49">
        <v>500.98</v>
      </c>
      <c r="F1419" s="49">
        <v>26</v>
      </c>
      <c r="G1419" s="49">
        <v>0.6</v>
      </c>
      <c r="H1419" s="49">
        <v>5078.5379999999996</v>
      </c>
      <c r="I1419" s="52">
        <f>IF(Table2[[#This Row],[Order Priority]]=Introduction!$B$42,1,0)</f>
        <v>0</v>
      </c>
      <c r="J1419" s="52">
        <f>IF(Table2[[#This Row],[Order Priority]]=Introduction!$B$43,1,0)</f>
        <v>1</v>
      </c>
      <c r="K1419" s="52">
        <f>IF(Table2[[#This Row],[Order Priority]]=Introduction!$B$44,1,0)</f>
        <v>0</v>
      </c>
      <c r="L1419" s="52">
        <f>IF(Table2[[#This Row],[Order Priority]]=Introduction!$B$45,1,0)</f>
        <v>0</v>
      </c>
      <c r="M1419" s="52">
        <f>IF(Table2[[#This Row],[Ship Mode]]=Introduction!$C$42,1,0)</f>
        <v>1</v>
      </c>
      <c r="N1419" s="51">
        <f>IF(Table2[[#This Row],[Ship Mode]]=Introduction!$C$44,1,0)</f>
        <v>0</v>
      </c>
      <c r="O1419" s="51">
        <f>IF(Table2[[#This Row],[Customer Segment]]=Introduction!$D$45,1,0)</f>
        <v>0</v>
      </c>
      <c r="P1419" s="51">
        <f>IF(Table2[[#This Row],[Customer Segment]]=Introduction!$D$42,1,0)</f>
        <v>0</v>
      </c>
      <c r="Q1419" s="51">
        <f>IF(Table2[[#This Row],[Customer Segment]]=Introduction!$D$44,1,0)</f>
        <v>0</v>
      </c>
      <c r="R1419" s="41">
        <v>7360.2</v>
      </c>
      <c r="S14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7811.8509110712957</v>
      </c>
    </row>
    <row r="1420" spans="1:19" customFormat="1" x14ac:dyDescent="0.2">
      <c r="A1420" s="1" t="s">
        <v>13</v>
      </c>
      <c r="B1420" s="1" t="s">
        <v>14</v>
      </c>
      <c r="C1420" s="1" t="s">
        <v>70</v>
      </c>
      <c r="D1420" s="47">
        <v>0.08</v>
      </c>
      <c r="E1420" s="47">
        <v>9.77</v>
      </c>
      <c r="F1420" s="47">
        <v>6.02</v>
      </c>
      <c r="G1420" s="47">
        <v>0.48</v>
      </c>
      <c r="H1420" s="47">
        <v>23.276</v>
      </c>
      <c r="I1420" s="52">
        <f>IF(Table2[[#This Row],[Order Priority]]=Introduction!$B$42,1,0)</f>
        <v>0</v>
      </c>
      <c r="J1420" s="52">
        <f>IF(Table2[[#This Row],[Order Priority]]=Introduction!$B$43,1,0)</f>
        <v>1</v>
      </c>
      <c r="K1420" s="52">
        <f>IF(Table2[[#This Row],[Order Priority]]=Introduction!$B$44,1,0)</f>
        <v>0</v>
      </c>
      <c r="L1420" s="52">
        <f>IF(Table2[[#This Row],[Order Priority]]=Introduction!$B$45,1,0)</f>
        <v>0</v>
      </c>
      <c r="M1420" s="52">
        <f>IF(Table2[[#This Row],[Ship Mode]]=Introduction!$C$42,1,0)</f>
        <v>0</v>
      </c>
      <c r="N1420" s="51">
        <f>IF(Table2[[#This Row],[Ship Mode]]=Introduction!$C$44,1,0)</f>
        <v>1</v>
      </c>
      <c r="O1420" s="51">
        <f>IF(Table2[[#This Row],[Customer Segment]]=Introduction!$D$45,1,0)</f>
        <v>0</v>
      </c>
      <c r="P1420" s="51">
        <f>IF(Table2[[#This Row],[Customer Segment]]=Introduction!$D$42,1,0)</f>
        <v>0</v>
      </c>
      <c r="Q1420" s="51">
        <f>IF(Table2[[#This Row],[Customer Segment]]=Introduction!$D$44,1,0)</f>
        <v>0</v>
      </c>
      <c r="R1420" s="44">
        <v>89.06</v>
      </c>
      <c r="S14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201.41811435471411</v>
      </c>
    </row>
    <row r="1421" spans="1:19" customFormat="1" x14ac:dyDescent="0.2">
      <c r="A1421" s="1" t="s">
        <v>13</v>
      </c>
      <c r="B1421" s="1" t="s">
        <v>14</v>
      </c>
      <c r="C1421" s="1" t="s">
        <v>70</v>
      </c>
      <c r="D1421" s="49">
        <v>0.09</v>
      </c>
      <c r="E1421" s="49">
        <v>3.28</v>
      </c>
      <c r="F1421" s="49">
        <v>0.98</v>
      </c>
      <c r="G1421" s="49">
        <v>0.59</v>
      </c>
      <c r="H1421" s="49">
        <v>17.754000000000001</v>
      </c>
      <c r="I1421" s="52">
        <f>IF(Table2[[#This Row],[Order Priority]]=Introduction!$B$42,1,0)</f>
        <v>0</v>
      </c>
      <c r="J1421" s="52">
        <f>IF(Table2[[#This Row],[Order Priority]]=Introduction!$B$43,1,0)</f>
        <v>1</v>
      </c>
      <c r="K1421" s="52">
        <f>IF(Table2[[#This Row],[Order Priority]]=Introduction!$B$44,1,0)</f>
        <v>0</v>
      </c>
      <c r="L1421" s="52">
        <f>IF(Table2[[#This Row],[Order Priority]]=Introduction!$B$45,1,0)</f>
        <v>0</v>
      </c>
      <c r="M1421" s="52">
        <f>IF(Table2[[#This Row],[Ship Mode]]=Introduction!$C$42,1,0)</f>
        <v>0</v>
      </c>
      <c r="N1421" s="51">
        <f>IF(Table2[[#This Row],[Ship Mode]]=Introduction!$C$44,1,0)</f>
        <v>1</v>
      </c>
      <c r="O1421" s="51">
        <f>IF(Table2[[#This Row],[Customer Segment]]=Introduction!$D$45,1,0)</f>
        <v>0</v>
      </c>
      <c r="P1421" s="51">
        <f>IF(Table2[[#This Row],[Customer Segment]]=Introduction!$D$42,1,0)</f>
        <v>0</v>
      </c>
      <c r="Q1421" s="51">
        <f>IF(Table2[[#This Row],[Customer Segment]]=Introduction!$D$44,1,0)</f>
        <v>0</v>
      </c>
      <c r="R1421" s="41">
        <v>134.97</v>
      </c>
      <c r="S14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120.94867145644773</v>
      </c>
    </row>
    <row r="1422" spans="1:19" customFormat="1" x14ac:dyDescent="0.2">
      <c r="A1422" s="1" t="s">
        <v>13</v>
      </c>
      <c r="B1422" s="1" t="s">
        <v>14</v>
      </c>
      <c r="C1422" s="1" t="s">
        <v>15</v>
      </c>
      <c r="D1422" s="47">
        <v>0.03</v>
      </c>
      <c r="E1422" s="47">
        <v>2.16</v>
      </c>
      <c r="F1422" s="47">
        <v>6.05</v>
      </c>
      <c r="G1422" s="47">
        <v>0.37</v>
      </c>
      <c r="H1422" s="47">
        <v>-90.585499999999996</v>
      </c>
      <c r="I1422" s="52">
        <f>IF(Table2[[#This Row],[Order Priority]]=Introduction!$B$42,1,0)</f>
        <v>0</v>
      </c>
      <c r="J1422" s="52">
        <f>IF(Table2[[#This Row],[Order Priority]]=Introduction!$B$43,1,0)</f>
        <v>1</v>
      </c>
      <c r="K1422" s="52">
        <f>IF(Table2[[#This Row],[Order Priority]]=Introduction!$B$44,1,0)</f>
        <v>0</v>
      </c>
      <c r="L1422" s="52">
        <f>IF(Table2[[#This Row],[Order Priority]]=Introduction!$B$45,1,0)</f>
        <v>0</v>
      </c>
      <c r="M1422" s="52">
        <f>IF(Table2[[#This Row],[Ship Mode]]=Introduction!$C$42,1,0)</f>
        <v>0</v>
      </c>
      <c r="N1422" s="51">
        <f>IF(Table2[[#This Row],[Ship Mode]]=Introduction!$C$44,1,0)</f>
        <v>1</v>
      </c>
      <c r="O1422" s="51">
        <f>IF(Table2[[#This Row],[Customer Segment]]=Introduction!$D$45,1,0)</f>
        <v>0</v>
      </c>
      <c r="P1422" s="51">
        <f>IF(Table2[[#This Row],[Customer Segment]]=Introduction!$D$42,1,0)</f>
        <v>1</v>
      </c>
      <c r="Q1422" s="51">
        <f>IF(Table2[[#This Row],[Customer Segment]]=Introduction!$D$44,1,0)</f>
        <v>0</v>
      </c>
      <c r="R1422" s="44">
        <v>17.309999999999999</v>
      </c>
      <c r="S14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-25.51729666737193</v>
      </c>
    </row>
    <row r="1423" spans="1:19" customFormat="1" x14ac:dyDescent="0.2">
      <c r="A1423" s="1" t="s">
        <v>13</v>
      </c>
      <c r="B1423" s="1" t="s">
        <v>14</v>
      </c>
      <c r="C1423" s="1" t="s">
        <v>15</v>
      </c>
      <c r="D1423" s="49">
        <v>0.03</v>
      </c>
      <c r="E1423" s="49">
        <v>9.7100000000000009</v>
      </c>
      <c r="F1423" s="49">
        <v>9.4499999999999993</v>
      </c>
      <c r="G1423" s="49">
        <v>0.6</v>
      </c>
      <c r="H1423" s="49">
        <v>-36.9</v>
      </c>
      <c r="I1423" s="52">
        <f>IF(Table2[[#This Row],[Order Priority]]=Introduction!$B$42,1,0)</f>
        <v>0</v>
      </c>
      <c r="J1423" s="52">
        <f>IF(Table2[[#This Row],[Order Priority]]=Introduction!$B$43,1,0)</f>
        <v>1</v>
      </c>
      <c r="K1423" s="52">
        <f>IF(Table2[[#This Row],[Order Priority]]=Introduction!$B$44,1,0)</f>
        <v>0</v>
      </c>
      <c r="L1423" s="52">
        <f>IF(Table2[[#This Row],[Order Priority]]=Introduction!$B$45,1,0)</f>
        <v>0</v>
      </c>
      <c r="M1423" s="52">
        <f>IF(Table2[[#This Row],[Ship Mode]]=Introduction!$C$42,1,0)</f>
        <v>0</v>
      </c>
      <c r="N1423" s="51">
        <f>IF(Table2[[#This Row],[Ship Mode]]=Introduction!$C$44,1,0)</f>
        <v>1</v>
      </c>
      <c r="O1423" s="51">
        <f>IF(Table2[[#This Row],[Customer Segment]]=Introduction!$D$45,1,0)</f>
        <v>0</v>
      </c>
      <c r="P1423" s="51">
        <f>IF(Table2[[#This Row],[Customer Segment]]=Introduction!$D$42,1,0)</f>
        <v>1</v>
      </c>
      <c r="Q1423" s="51">
        <f>IF(Table2[[#This Row],[Customer Segment]]=Introduction!$D$44,1,0)</f>
        <v>0</v>
      </c>
      <c r="R1423" s="41">
        <v>23.56</v>
      </c>
      <c r="S14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338.25957406031142</v>
      </c>
    </row>
    <row r="1424" spans="1:19" customFormat="1" x14ac:dyDescent="0.2">
      <c r="A1424" s="1" t="s">
        <v>13</v>
      </c>
      <c r="B1424" s="1" t="s">
        <v>63</v>
      </c>
      <c r="C1424" s="1" t="s">
        <v>15</v>
      </c>
      <c r="D1424" s="47">
        <v>0.09</v>
      </c>
      <c r="E1424" s="47">
        <v>1.74</v>
      </c>
      <c r="F1424" s="47">
        <v>4.08</v>
      </c>
      <c r="G1424" s="47">
        <v>0.53</v>
      </c>
      <c r="H1424" s="47">
        <v>608.26199999999994</v>
      </c>
      <c r="I1424" s="52">
        <f>IF(Table2[[#This Row],[Order Priority]]=Introduction!$B$42,1,0)</f>
        <v>0</v>
      </c>
      <c r="J1424" s="52">
        <f>IF(Table2[[#This Row],[Order Priority]]=Introduction!$B$43,1,0)</f>
        <v>1</v>
      </c>
      <c r="K1424" s="52">
        <f>IF(Table2[[#This Row],[Order Priority]]=Introduction!$B$44,1,0)</f>
        <v>0</v>
      </c>
      <c r="L1424" s="52">
        <f>IF(Table2[[#This Row],[Order Priority]]=Introduction!$B$45,1,0)</f>
        <v>0</v>
      </c>
      <c r="M1424" s="52">
        <f>IF(Table2[[#This Row],[Ship Mode]]=Introduction!$C$42,1,0)</f>
        <v>0</v>
      </c>
      <c r="N1424" s="51">
        <f>IF(Table2[[#This Row],[Ship Mode]]=Introduction!$C$44,1,0)</f>
        <v>0</v>
      </c>
      <c r="O1424" s="51">
        <f>IF(Table2[[#This Row],[Customer Segment]]=Introduction!$D$45,1,0)</f>
        <v>0</v>
      </c>
      <c r="P1424" s="51">
        <f>IF(Table2[[#This Row],[Customer Segment]]=Introduction!$D$42,1,0)</f>
        <v>1</v>
      </c>
      <c r="Q1424" s="51">
        <f>IF(Table2[[#This Row],[Customer Segment]]=Introduction!$D$44,1,0)</f>
        <v>0</v>
      </c>
      <c r="R1424" s="44">
        <v>10.41</v>
      </c>
      <c r="S14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645.47827380577758</v>
      </c>
    </row>
    <row r="1425" spans="1:19" customFormat="1" x14ac:dyDescent="0.2">
      <c r="A1425" s="1" t="s">
        <v>13</v>
      </c>
      <c r="B1425" s="1" t="s">
        <v>2</v>
      </c>
      <c r="C1425" s="1" t="s">
        <v>15</v>
      </c>
      <c r="D1425" s="49">
        <v>0.08</v>
      </c>
      <c r="E1425" s="49">
        <v>227.55</v>
      </c>
      <c r="F1425" s="49">
        <v>32.479999999999997</v>
      </c>
      <c r="G1425" s="49">
        <v>0.68</v>
      </c>
      <c r="H1425" s="49">
        <v>-570.16959999999995</v>
      </c>
      <c r="I1425" s="52">
        <f>IF(Table2[[#This Row],[Order Priority]]=Introduction!$B$42,1,0)</f>
        <v>0</v>
      </c>
      <c r="J1425" s="52">
        <f>IF(Table2[[#This Row],[Order Priority]]=Introduction!$B$43,1,0)</f>
        <v>1</v>
      </c>
      <c r="K1425" s="52">
        <f>IF(Table2[[#This Row],[Order Priority]]=Introduction!$B$44,1,0)</f>
        <v>0</v>
      </c>
      <c r="L1425" s="52">
        <f>IF(Table2[[#This Row],[Order Priority]]=Introduction!$B$45,1,0)</f>
        <v>0</v>
      </c>
      <c r="M1425" s="52">
        <f>IF(Table2[[#This Row],[Ship Mode]]=Introduction!$C$42,1,0)</f>
        <v>1</v>
      </c>
      <c r="N1425" s="51">
        <f>IF(Table2[[#This Row],[Ship Mode]]=Introduction!$C$44,1,0)</f>
        <v>0</v>
      </c>
      <c r="O1425" s="51">
        <f>IF(Table2[[#This Row],[Customer Segment]]=Introduction!$D$45,1,0)</f>
        <v>0</v>
      </c>
      <c r="P1425" s="51">
        <f>IF(Table2[[#This Row],[Customer Segment]]=Introduction!$D$42,1,0)</f>
        <v>1</v>
      </c>
      <c r="Q1425" s="51">
        <f>IF(Table2[[#This Row],[Customer Segment]]=Introduction!$D$44,1,0)</f>
        <v>0</v>
      </c>
      <c r="R1425" s="41">
        <v>2849.64</v>
      </c>
      <c r="S14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1341.1280275564261</v>
      </c>
    </row>
    <row r="1426" spans="1:19" customFormat="1" x14ac:dyDescent="0.2">
      <c r="A1426" s="1" t="s">
        <v>23</v>
      </c>
      <c r="B1426" s="1" t="s">
        <v>63</v>
      </c>
      <c r="C1426" s="1" t="s">
        <v>15</v>
      </c>
      <c r="D1426" s="47">
        <v>0.01</v>
      </c>
      <c r="E1426" s="47">
        <v>15.67</v>
      </c>
      <c r="F1426" s="47">
        <v>1.39</v>
      </c>
      <c r="G1426" s="47">
        <v>0.38</v>
      </c>
      <c r="H1426" s="47">
        <v>-273.98</v>
      </c>
      <c r="I1426" s="52">
        <f>IF(Table2[[#This Row],[Order Priority]]=Introduction!$B$42,1,0)</f>
        <v>0</v>
      </c>
      <c r="J1426" s="52">
        <f>IF(Table2[[#This Row],[Order Priority]]=Introduction!$B$43,1,0)</f>
        <v>0</v>
      </c>
      <c r="K1426" s="52">
        <f>IF(Table2[[#This Row],[Order Priority]]=Introduction!$B$44,1,0)</f>
        <v>1</v>
      </c>
      <c r="L1426" s="52">
        <f>IF(Table2[[#This Row],[Order Priority]]=Introduction!$B$45,1,0)</f>
        <v>0</v>
      </c>
      <c r="M1426" s="52">
        <f>IF(Table2[[#This Row],[Ship Mode]]=Introduction!$C$42,1,0)</f>
        <v>0</v>
      </c>
      <c r="N1426" s="51">
        <f>IF(Table2[[#This Row],[Ship Mode]]=Introduction!$C$44,1,0)</f>
        <v>0</v>
      </c>
      <c r="O1426" s="51">
        <f>IF(Table2[[#This Row],[Customer Segment]]=Introduction!$D$45,1,0)</f>
        <v>0</v>
      </c>
      <c r="P1426" s="51">
        <f>IF(Table2[[#This Row],[Customer Segment]]=Introduction!$D$42,1,0)</f>
        <v>1</v>
      </c>
      <c r="Q1426" s="51">
        <f>IF(Table2[[#This Row],[Customer Segment]]=Introduction!$D$44,1,0)</f>
        <v>0</v>
      </c>
      <c r="R1426" s="44">
        <v>188.09</v>
      </c>
      <c r="S14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-278.2186110812986</v>
      </c>
    </row>
    <row r="1427" spans="1:19" customFormat="1" x14ac:dyDescent="0.2">
      <c r="A1427" s="1" t="s">
        <v>23</v>
      </c>
      <c r="B1427" s="1" t="s">
        <v>14</v>
      </c>
      <c r="C1427" s="1" t="s">
        <v>3</v>
      </c>
      <c r="D1427" s="49">
        <v>0.02</v>
      </c>
      <c r="E1427" s="49">
        <v>3.8</v>
      </c>
      <c r="F1427" s="49">
        <v>1.49</v>
      </c>
      <c r="G1427" s="49">
        <v>0.38</v>
      </c>
      <c r="H1427" s="49">
        <v>7.31</v>
      </c>
      <c r="I1427" s="52">
        <f>IF(Table2[[#This Row],[Order Priority]]=Introduction!$B$42,1,0)</f>
        <v>0</v>
      </c>
      <c r="J1427" s="52">
        <f>IF(Table2[[#This Row],[Order Priority]]=Introduction!$B$43,1,0)</f>
        <v>0</v>
      </c>
      <c r="K1427" s="52">
        <f>IF(Table2[[#This Row],[Order Priority]]=Introduction!$B$44,1,0)</f>
        <v>1</v>
      </c>
      <c r="L1427" s="52">
        <f>IF(Table2[[#This Row],[Order Priority]]=Introduction!$B$45,1,0)</f>
        <v>0</v>
      </c>
      <c r="M1427" s="52">
        <f>IF(Table2[[#This Row],[Ship Mode]]=Introduction!$C$42,1,0)</f>
        <v>0</v>
      </c>
      <c r="N1427" s="51">
        <f>IF(Table2[[#This Row],[Ship Mode]]=Introduction!$C$44,1,0)</f>
        <v>1</v>
      </c>
      <c r="O1427" s="51">
        <f>IF(Table2[[#This Row],[Customer Segment]]=Introduction!$D$45,1,0)</f>
        <v>1</v>
      </c>
      <c r="P1427" s="51">
        <f>IF(Table2[[#This Row],[Customer Segment]]=Introduction!$D$42,1,0)</f>
        <v>0</v>
      </c>
      <c r="Q1427" s="51">
        <f>IF(Table2[[#This Row],[Customer Segment]]=Introduction!$D$44,1,0)</f>
        <v>0</v>
      </c>
      <c r="R1427" s="41">
        <v>20.46</v>
      </c>
      <c r="S14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70.90936572253878</v>
      </c>
    </row>
    <row r="1428" spans="1:19" customFormat="1" x14ac:dyDescent="0.2">
      <c r="A1428" s="1" t="s">
        <v>1</v>
      </c>
      <c r="B1428" s="1" t="s">
        <v>14</v>
      </c>
      <c r="C1428" s="1" t="s">
        <v>3</v>
      </c>
      <c r="D1428" s="47">
        <v>0.03</v>
      </c>
      <c r="E1428" s="47">
        <v>223.98</v>
      </c>
      <c r="F1428" s="47">
        <v>15.01</v>
      </c>
      <c r="G1428" s="47">
        <v>0.38</v>
      </c>
      <c r="H1428" s="47">
        <v>0.69599999999999995</v>
      </c>
      <c r="I1428" s="52">
        <f>IF(Table2[[#This Row],[Order Priority]]=Introduction!$B$42,1,0)</f>
        <v>1</v>
      </c>
      <c r="J1428" s="52">
        <f>IF(Table2[[#This Row],[Order Priority]]=Introduction!$B$43,1,0)</f>
        <v>0</v>
      </c>
      <c r="K1428" s="52">
        <f>IF(Table2[[#This Row],[Order Priority]]=Introduction!$B$44,1,0)</f>
        <v>0</v>
      </c>
      <c r="L1428" s="52">
        <f>IF(Table2[[#This Row],[Order Priority]]=Introduction!$B$45,1,0)</f>
        <v>0</v>
      </c>
      <c r="M1428" s="52">
        <f>IF(Table2[[#This Row],[Ship Mode]]=Introduction!$C$42,1,0)</f>
        <v>0</v>
      </c>
      <c r="N1428" s="51">
        <f>IF(Table2[[#This Row],[Ship Mode]]=Introduction!$C$44,1,0)</f>
        <v>1</v>
      </c>
      <c r="O1428" s="51">
        <f>IF(Table2[[#This Row],[Customer Segment]]=Introduction!$D$45,1,0)</f>
        <v>1</v>
      </c>
      <c r="P1428" s="51">
        <f>IF(Table2[[#This Row],[Customer Segment]]=Introduction!$D$42,1,0)</f>
        <v>0</v>
      </c>
      <c r="Q1428" s="51">
        <f>IF(Table2[[#This Row],[Customer Segment]]=Introduction!$D$44,1,0)</f>
        <v>0</v>
      </c>
      <c r="R1428" s="44">
        <v>4881.84</v>
      </c>
      <c r="S14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1331.3175177265091</v>
      </c>
    </row>
    <row r="1429" spans="1:19" customFormat="1" x14ac:dyDescent="0.2">
      <c r="A1429" s="1" t="s">
        <v>92</v>
      </c>
      <c r="B1429" s="1" t="s">
        <v>14</v>
      </c>
      <c r="C1429" s="1" t="s">
        <v>3</v>
      </c>
      <c r="D1429" s="49">
        <v>0.09</v>
      </c>
      <c r="E1429" s="49">
        <v>78.69</v>
      </c>
      <c r="F1429" s="49">
        <v>19.989999999999998</v>
      </c>
      <c r="G1429" s="49">
        <v>0.43</v>
      </c>
      <c r="H1429" s="49">
        <v>803.47050000000002</v>
      </c>
      <c r="I1429" s="52">
        <f>IF(Table2[[#This Row],[Order Priority]]=Introduction!$B$42,1,0)</f>
        <v>0</v>
      </c>
      <c r="J1429" s="52">
        <f>IF(Table2[[#This Row],[Order Priority]]=Introduction!$B$43,1,0)</f>
        <v>0</v>
      </c>
      <c r="K1429" s="52">
        <f>IF(Table2[[#This Row],[Order Priority]]=Introduction!$B$44,1,0)</f>
        <v>0</v>
      </c>
      <c r="L1429" s="52">
        <f>IF(Table2[[#This Row],[Order Priority]]=Introduction!$B$45,1,0)</f>
        <v>1</v>
      </c>
      <c r="M1429" s="52">
        <f>IF(Table2[[#This Row],[Ship Mode]]=Introduction!$C$42,1,0)</f>
        <v>0</v>
      </c>
      <c r="N1429" s="51">
        <f>IF(Table2[[#This Row],[Ship Mode]]=Introduction!$C$44,1,0)</f>
        <v>1</v>
      </c>
      <c r="O1429" s="51">
        <f>IF(Table2[[#This Row],[Customer Segment]]=Introduction!$D$45,1,0)</f>
        <v>1</v>
      </c>
      <c r="P1429" s="51">
        <f>IF(Table2[[#This Row],[Customer Segment]]=Introduction!$D$42,1,0)</f>
        <v>0</v>
      </c>
      <c r="Q1429" s="51">
        <f>IF(Table2[[#This Row],[Customer Segment]]=Introduction!$D$44,1,0)</f>
        <v>0</v>
      </c>
      <c r="R1429" s="41">
        <v>1164.45</v>
      </c>
      <c r="S14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1560.4648652860731</v>
      </c>
    </row>
    <row r="1430" spans="1:19" customFormat="1" x14ac:dyDescent="0.2">
      <c r="A1430" s="1" t="s">
        <v>92</v>
      </c>
      <c r="B1430" s="1" t="s">
        <v>14</v>
      </c>
      <c r="C1430" s="1" t="s">
        <v>3</v>
      </c>
      <c r="D1430" s="47">
        <v>0.08</v>
      </c>
      <c r="E1430" s="47">
        <v>3.28</v>
      </c>
      <c r="F1430" s="47">
        <v>2.31</v>
      </c>
      <c r="G1430" s="47">
        <v>0.56000000000000005</v>
      </c>
      <c r="H1430" s="47">
        <v>-24.03</v>
      </c>
      <c r="I1430" s="52">
        <f>IF(Table2[[#This Row],[Order Priority]]=Introduction!$B$42,1,0)</f>
        <v>0</v>
      </c>
      <c r="J1430" s="52">
        <f>IF(Table2[[#This Row],[Order Priority]]=Introduction!$B$43,1,0)</f>
        <v>0</v>
      </c>
      <c r="K1430" s="52">
        <f>IF(Table2[[#This Row],[Order Priority]]=Introduction!$B$44,1,0)</f>
        <v>0</v>
      </c>
      <c r="L1430" s="52">
        <f>IF(Table2[[#This Row],[Order Priority]]=Introduction!$B$45,1,0)</f>
        <v>1</v>
      </c>
      <c r="M1430" s="52">
        <f>IF(Table2[[#This Row],[Ship Mode]]=Introduction!$C$42,1,0)</f>
        <v>0</v>
      </c>
      <c r="N1430" s="51">
        <f>IF(Table2[[#This Row],[Ship Mode]]=Introduction!$C$44,1,0)</f>
        <v>1</v>
      </c>
      <c r="O1430" s="51">
        <f>IF(Table2[[#This Row],[Customer Segment]]=Introduction!$D$45,1,0)</f>
        <v>1</v>
      </c>
      <c r="P1430" s="51">
        <f>IF(Table2[[#This Row],[Customer Segment]]=Introduction!$D$42,1,0)</f>
        <v>0</v>
      </c>
      <c r="Q1430" s="51">
        <f>IF(Table2[[#This Row],[Customer Segment]]=Introduction!$D$44,1,0)</f>
        <v>0</v>
      </c>
      <c r="R1430" s="44">
        <v>22.23</v>
      </c>
      <c r="S14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102.80896648533162</v>
      </c>
    </row>
    <row r="1431" spans="1:19" customFormat="1" x14ac:dyDescent="0.2">
      <c r="A1431" s="1" t="s">
        <v>92</v>
      </c>
      <c r="B1431" s="1" t="s">
        <v>14</v>
      </c>
      <c r="C1431" s="1" t="s">
        <v>3</v>
      </c>
      <c r="D1431" s="49">
        <v>0.05</v>
      </c>
      <c r="E1431" s="49">
        <v>3.28</v>
      </c>
      <c r="F1431" s="49">
        <v>4.2</v>
      </c>
      <c r="G1431" s="49">
        <v>0.56000000000000005</v>
      </c>
      <c r="H1431" s="49">
        <v>-37.03</v>
      </c>
      <c r="I1431" s="52">
        <f>IF(Table2[[#This Row],[Order Priority]]=Introduction!$B$42,1,0)</f>
        <v>0</v>
      </c>
      <c r="J1431" s="52">
        <f>IF(Table2[[#This Row],[Order Priority]]=Introduction!$B$43,1,0)</f>
        <v>0</v>
      </c>
      <c r="K1431" s="52">
        <f>IF(Table2[[#This Row],[Order Priority]]=Introduction!$B$44,1,0)</f>
        <v>0</v>
      </c>
      <c r="L1431" s="52">
        <f>IF(Table2[[#This Row],[Order Priority]]=Introduction!$B$45,1,0)</f>
        <v>1</v>
      </c>
      <c r="M1431" s="52">
        <f>IF(Table2[[#This Row],[Ship Mode]]=Introduction!$C$42,1,0)</f>
        <v>0</v>
      </c>
      <c r="N1431" s="51">
        <f>IF(Table2[[#This Row],[Ship Mode]]=Introduction!$C$44,1,0)</f>
        <v>1</v>
      </c>
      <c r="O1431" s="51">
        <f>IF(Table2[[#This Row],[Customer Segment]]=Introduction!$D$45,1,0)</f>
        <v>1</v>
      </c>
      <c r="P1431" s="51">
        <f>IF(Table2[[#This Row],[Customer Segment]]=Introduction!$D$42,1,0)</f>
        <v>0</v>
      </c>
      <c r="Q1431" s="51">
        <f>IF(Table2[[#This Row],[Customer Segment]]=Introduction!$D$44,1,0)</f>
        <v>0</v>
      </c>
      <c r="R1431" s="41">
        <v>13.99</v>
      </c>
      <c r="S14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161.56016152789729</v>
      </c>
    </row>
    <row r="1432" spans="1:19" customFormat="1" x14ac:dyDescent="0.2">
      <c r="A1432" s="1" t="s">
        <v>92</v>
      </c>
      <c r="B1432" s="1" t="s">
        <v>14</v>
      </c>
      <c r="C1432" s="1" t="s">
        <v>3</v>
      </c>
      <c r="D1432" s="47">
        <v>0.05</v>
      </c>
      <c r="E1432" s="47">
        <v>3.58</v>
      </c>
      <c r="F1432" s="47">
        <v>1.63</v>
      </c>
      <c r="G1432" s="47">
        <v>0.36</v>
      </c>
      <c r="H1432" s="47">
        <v>-0.71</v>
      </c>
      <c r="I1432" s="52">
        <f>IF(Table2[[#This Row],[Order Priority]]=Introduction!$B$42,1,0)</f>
        <v>0</v>
      </c>
      <c r="J1432" s="52">
        <f>IF(Table2[[#This Row],[Order Priority]]=Introduction!$B$43,1,0)</f>
        <v>0</v>
      </c>
      <c r="K1432" s="52">
        <f>IF(Table2[[#This Row],[Order Priority]]=Introduction!$B$44,1,0)</f>
        <v>0</v>
      </c>
      <c r="L1432" s="52">
        <f>IF(Table2[[#This Row],[Order Priority]]=Introduction!$B$45,1,0)</f>
        <v>1</v>
      </c>
      <c r="M1432" s="52">
        <f>IF(Table2[[#This Row],[Ship Mode]]=Introduction!$C$42,1,0)</f>
        <v>0</v>
      </c>
      <c r="N1432" s="51">
        <f>IF(Table2[[#This Row],[Ship Mode]]=Introduction!$C$44,1,0)</f>
        <v>1</v>
      </c>
      <c r="O1432" s="51">
        <f>IF(Table2[[#This Row],[Customer Segment]]=Introduction!$D$45,1,0)</f>
        <v>1</v>
      </c>
      <c r="P1432" s="51">
        <f>IF(Table2[[#This Row],[Customer Segment]]=Introduction!$D$42,1,0)</f>
        <v>0</v>
      </c>
      <c r="Q1432" s="51">
        <f>IF(Table2[[#This Row],[Customer Segment]]=Introduction!$D$44,1,0)</f>
        <v>0</v>
      </c>
      <c r="R1432" s="44">
        <v>14.26</v>
      </c>
      <c r="S14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-37.577161249933823</v>
      </c>
    </row>
    <row r="1433" spans="1:19" customFormat="1" x14ac:dyDescent="0.2">
      <c r="A1433" s="1" t="s">
        <v>92</v>
      </c>
      <c r="B1433" s="1" t="s">
        <v>14</v>
      </c>
      <c r="C1433" s="1" t="s">
        <v>70</v>
      </c>
      <c r="D1433" s="49">
        <v>0</v>
      </c>
      <c r="E1433" s="49">
        <v>9.27</v>
      </c>
      <c r="F1433" s="49">
        <v>4.3899999999999997</v>
      </c>
      <c r="G1433" s="49">
        <v>0.38</v>
      </c>
      <c r="H1433" s="49">
        <v>-7.61</v>
      </c>
      <c r="I1433" s="52">
        <f>IF(Table2[[#This Row],[Order Priority]]=Introduction!$B$42,1,0)</f>
        <v>0</v>
      </c>
      <c r="J1433" s="52">
        <f>IF(Table2[[#This Row],[Order Priority]]=Introduction!$B$43,1,0)</f>
        <v>0</v>
      </c>
      <c r="K1433" s="52">
        <f>IF(Table2[[#This Row],[Order Priority]]=Introduction!$B$44,1,0)</f>
        <v>0</v>
      </c>
      <c r="L1433" s="52">
        <f>IF(Table2[[#This Row],[Order Priority]]=Introduction!$B$45,1,0)</f>
        <v>1</v>
      </c>
      <c r="M1433" s="52">
        <f>IF(Table2[[#This Row],[Ship Mode]]=Introduction!$C$42,1,0)</f>
        <v>0</v>
      </c>
      <c r="N1433" s="51">
        <f>IF(Table2[[#This Row],[Ship Mode]]=Introduction!$C$44,1,0)</f>
        <v>1</v>
      </c>
      <c r="O1433" s="51">
        <f>IF(Table2[[#This Row],[Customer Segment]]=Introduction!$D$45,1,0)</f>
        <v>0</v>
      </c>
      <c r="P1433" s="51">
        <f>IF(Table2[[#This Row],[Customer Segment]]=Introduction!$D$42,1,0)</f>
        <v>0</v>
      </c>
      <c r="Q1433" s="51">
        <f>IF(Table2[[#This Row],[Customer Segment]]=Introduction!$D$44,1,0)</f>
        <v>0</v>
      </c>
      <c r="R1433" s="41">
        <v>10.65</v>
      </c>
      <c r="S14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108.17164163116101</v>
      </c>
    </row>
    <row r="1434" spans="1:19" customFormat="1" x14ac:dyDescent="0.2">
      <c r="A1434" s="1" t="s">
        <v>46</v>
      </c>
      <c r="B1434" s="1" t="s">
        <v>14</v>
      </c>
      <c r="C1434" s="1" t="s">
        <v>70</v>
      </c>
      <c r="D1434" s="47">
        <v>0.04</v>
      </c>
      <c r="E1434" s="47">
        <v>5.98</v>
      </c>
      <c r="F1434" s="47">
        <v>4.38</v>
      </c>
      <c r="G1434" s="47">
        <v>0.75</v>
      </c>
      <c r="H1434" s="47">
        <v>-1522.3040000000001</v>
      </c>
      <c r="I1434" s="52">
        <f>IF(Table2[[#This Row],[Order Priority]]=Introduction!$B$42,1,0)</f>
        <v>0</v>
      </c>
      <c r="J1434" s="52">
        <f>IF(Table2[[#This Row],[Order Priority]]=Introduction!$B$43,1,0)</f>
        <v>0</v>
      </c>
      <c r="K1434" s="52">
        <f>IF(Table2[[#This Row],[Order Priority]]=Introduction!$B$44,1,0)</f>
        <v>0</v>
      </c>
      <c r="L1434" s="52">
        <f>IF(Table2[[#This Row],[Order Priority]]=Introduction!$B$45,1,0)</f>
        <v>0</v>
      </c>
      <c r="M1434" s="52">
        <f>IF(Table2[[#This Row],[Ship Mode]]=Introduction!$C$42,1,0)</f>
        <v>0</v>
      </c>
      <c r="N1434" s="51">
        <f>IF(Table2[[#This Row],[Ship Mode]]=Introduction!$C$44,1,0)</f>
        <v>1</v>
      </c>
      <c r="O1434" s="51">
        <f>IF(Table2[[#This Row],[Customer Segment]]=Introduction!$D$45,1,0)</f>
        <v>0</v>
      </c>
      <c r="P1434" s="51">
        <f>IF(Table2[[#This Row],[Customer Segment]]=Introduction!$D$42,1,0)</f>
        <v>0</v>
      </c>
      <c r="Q1434" s="51">
        <f>IF(Table2[[#This Row],[Customer Segment]]=Introduction!$D$44,1,0)</f>
        <v>0</v>
      </c>
      <c r="R1434" s="44">
        <v>69.75</v>
      </c>
      <c r="S14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-984.12795026891297</v>
      </c>
    </row>
    <row r="1435" spans="1:19" customFormat="1" x14ac:dyDescent="0.2">
      <c r="A1435" s="1" t="s">
        <v>13</v>
      </c>
      <c r="B1435" s="1" t="s">
        <v>63</v>
      </c>
      <c r="C1435" s="1" t="s">
        <v>3</v>
      </c>
      <c r="D1435" s="49">
        <v>0.08</v>
      </c>
      <c r="E1435" s="49">
        <v>2.62</v>
      </c>
      <c r="F1435" s="49">
        <v>0.8</v>
      </c>
      <c r="G1435" s="49">
        <v>0.39</v>
      </c>
      <c r="H1435" s="49">
        <v>21.769500000000001</v>
      </c>
      <c r="I1435" s="52">
        <f>IF(Table2[[#This Row],[Order Priority]]=Introduction!$B$42,1,0)</f>
        <v>0</v>
      </c>
      <c r="J1435" s="52">
        <f>IF(Table2[[#This Row],[Order Priority]]=Introduction!$B$43,1,0)</f>
        <v>1</v>
      </c>
      <c r="K1435" s="52">
        <f>IF(Table2[[#This Row],[Order Priority]]=Introduction!$B$44,1,0)</f>
        <v>0</v>
      </c>
      <c r="L1435" s="52">
        <f>IF(Table2[[#This Row],[Order Priority]]=Introduction!$B$45,1,0)</f>
        <v>0</v>
      </c>
      <c r="M1435" s="52">
        <f>IF(Table2[[#This Row],[Ship Mode]]=Introduction!$C$42,1,0)</f>
        <v>0</v>
      </c>
      <c r="N1435" s="51">
        <f>IF(Table2[[#This Row],[Ship Mode]]=Introduction!$C$44,1,0)</f>
        <v>0</v>
      </c>
      <c r="O1435" s="51">
        <f>IF(Table2[[#This Row],[Customer Segment]]=Introduction!$D$45,1,0)</f>
        <v>1</v>
      </c>
      <c r="P1435" s="51">
        <f>IF(Table2[[#This Row],[Customer Segment]]=Introduction!$D$42,1,0)</f>
        <v>0</v>
      </c>
      <c r="Q1435" s="51">
        <f>IF(Table2[[#This Row],[Customer Segment]]=Introduction!$D$44,1,0)</f>
        <v>0</v>
      </c>
      <c r="R1435" s="41">
        <v>31.55</v>
      </c>
      <c r="S14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-132.86319693818325</v>
      </c>
    </row>
    <row r="1436" spans="1:19" customFormat="1" x14ac:dyDescent="0.2">
      <c r="A1436" s="1" t="s">
        <v>92</v>
      </c>
      <c r="B1436" s="1" t="s">
        <v>14</v>
      </c>
      <c r="C1436" s="1" t="s">
        <v>70</v>
      </c>
      <c r="D1436" s="47">
        <v>0.03</v>
      </c>
      <c r="E1436" s="47">
        <v>162.93</v>
      </c>
      <c r="F1436" s="47">
        <v>19.989999999999998</v>
      </c>
      <c r="G1436" s="47">
        <v>0.39</v>
      </c>
      <c r="H1436" s="47">
        <v>293.14</v>
      </c>
      <c r="I1436" s="52">
        <f>IF(Table2[[#This Row],[Order Priority]]=Introduction!$B$42,1,0)</f>
        <v>0</v>
      </c>
      <c r="J1436" s="52">
        <f>IF(Table2[[#This Row],[Order Priority]]=Introduction!$B$43,1,0)</f>
        <v>0</v>
      </c>
      <c r="K1436" s="52">
        <f>IF(Table2[[#This Row],[Order Priority]]=Introduction!$B$44,1,0)</f>
        <v>0</v>
      </c>
      <c r="L1436" s="52">
        <f>IF(Table2[[#This Row],[Order Priority]]=Introduction!$B$45,1,0)</f>
        <v>1</v>
      </c>
      <c r="M1436" s="52">
        <f>IF(Table2[[#This Row],[Ship Mode]]=Introduction!$C$42,1,0)</f>
        <v>0</v>
      </c>
      <c r="N1436" s="51">
        <f>IF(Table2[[#This Row],[Ship Mode]]=Introduction!$C$44,1,0)</f>
        <v>1</v>
      </c>
      <c r="O1436" s="51">
        <f>IF(Table2[[#This Row],[Customer Segment]]=Introduction!$D$45,1,0)</f>
        <v>0</v>
      </c>
      <c r="P1436" s="51">
        <f>IF(Table2[[#This Row],[Customer Segment]]=Introduction!$D$42,1,0)</f>
        <v>0</v>
      </c>
      <c r="Q1436" s="51">
        <f>IF(Table2[[#This Row],[Customer Segment]]=Introduction!$D$44,1,0)</f>
        <v>0</v>
      </c>
      <c r="R1436" s="44">
        <v>515.88</v>
      </c>
      <c r="S14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1317.251594834067</v>
      </c>
    </row>
    <row r="1437" spans="1:19" customFormat="1" x14ac:dyDescent="0.2">
      <c r="A1437" s="1" t="s">
        <v>92</v>
      </c>
      <c r="B1437" s="1" t="s">
        <v>14</v>
      </c>
      <c r="C1437" s="1" t="s">
        <v>70</v>
      </c>
      <c r="D1437" s="49">
        <v>0.01</v>
      </c>
      <c r="E1437" s="49">
        <v>11.58</v>
      </c>
      <c r="F1437" s="49">
        <v>5.72</v>
      </c>
      <c r="G1437" s="49">
        <v>0.35</v>
      </c>
      <c r="H1437" s="49">
        <v>-6.61</v>
      </c>
      <c r="I1437" s="52">
        <f>IF(Table2[[#This Row],[Order Priority]]=Introduction!$B$42,1,0)</f>
        <v>0</v>
      </c>
      <c r="J1437" s="52">
        <f>IF(Table2[[#This Row],[Order Priority]]=Introduction!$B$43,1,0)</f>
        <v>0</v>
      </c>
      <c r="K1437" s="52">
        <f>IF(Table2[[#This Row],[Order Priority]]=Introduction!$B$44,1,0)</f>
        <v>0</v>
      </c>
      <c r="L1437" s="52">
        <f>IF(Table2[[#This Row],[Order Priority]]=Introduction!$B$45,1,0)</f>
        <v>1</v>
      </c>
      <c r="M1437" s="52">
        <f>IF(Table2[[#This Row],[Ship Mode]]=Introduction!$C$42,1,0)</f>
        <v>0</v>
      </c>
      <c r="N1437" s="51">
        <f>IF(Table2[[#This Row],[Ship Mode]]=Introduction!$C$44,1,0)</f>
        <v>1</v>
      </c>
      <c r="O1437" s="51">
        <f>IF(Table2[[#This Row],[Customer Segment]]=Introduction!$D$45,1,0)</f>
        <v>0</v>
      </c>
      <c r="P1437" s="51">
        <f>IF(Table2[[#This Row],[Customer Segment]]=Introduction!$D$42,1,0)</f>
        <v>0</v>
      </c>
      <c r="Q1437" s="51">
        <f>IF(Table2[[#This Row],[Customer Segment]]=Introduction!$D$44,1,0)</f>
        <v>0</v>
      </c>
      <c r="R1437" s="41">
        <v>25.06</v>
      </c>
      <c r="S14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121.64972694138402</v>
      </c>
    </row>
    <row r="1438" spans="1:19" customFormat="1" x14ac:dyDescent="0.2">
      <c r="A1438" s="1" t="s">
        <v>92</v>
      </c>
      <c r="B1438" s="1" t="s">
        <v>14</v>
      </c>
      <c r="C1438" s="1" t="s">
        <v>70</v>
      </c>
      <c r="D1438" s="47">
        <v>0.01</v>
      </c>
      <c r="E1438" s="47">
        <v>55.99</v>
      </c>
      <c r="F1438" s="47">
        <v>5</v>
      </c>
      <c r="G1438" s="47">
        <v>0.8</v>
      </c>
      <c r="H1438" s="47">
        <v>-57.540999999999997</v>
      </c>
      <c r="I1438" s="52">
        <f>IF(Table2[[#This Row],[Order Priority]]=Introduction!$B$42,1,0)</f>
        <v>0</v>
      </c>
      <c r="J1438" s="52">
        <f>IF(Table2[[#This Row],[Order Priority]]=Introduction!$B$43,1,0)</f>
        <v>0</v>
      </c>
      <c r="K1438" s="52">
        <f>IF(Table2[[#This Row],[Order Priority]]=Introduction!$B$44,1,0)</f>
        <v>0</v>
      </c>
      <c r="L1438" s="52">
        <f>IF(Table2[[#This Row],[Order Priority]]=Introduction!$B$45,1,0)</f>
        <v>1</v>
      </c>
      <c r="M1438" s="52">
        <f>IF(Table2[[#This Row],[Ship Mode]]=Introduction!$C$42,1,0)</f>
        <v>0</v>
      </c>
      <c r="N1438" s="51">
        <f>IF(Table2[[#This Row],[Ship Mode]]=Introduction!$C$44,1,0)</f>
        <v>1</v>
      </c>
      <c r="O1438" s="51">
        <f>IF(Table2[[#This Row],[Customer Segment]]=Introduction!$D$45,1,0)</f>
        <v>0</v>
      </c>
      <c r="P1438" s="51">
        <f>IF(Table2[[#This Row],[Customer Segment]]=Introduction!$D$42,1,0)</f>
        <v>0</v>
      </c>
      <c r="Q1438" s="51">
        <f>IF(Table2[[#This Row],[Customer Segment]]=Introduction!$D$44,1,0)</f>
        <v>0</v>
      </c>
      <c r="R1438" s="44">
        <v>578.24</v>
      </c>
      <c r="S14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562.77181164913509</v>
      </c>
    </row>
    <row r="1439" spans="1:19" customFormat="1" x14ac:dyDescent="0.2">
      <c r="A1439" s="1" t="s">
        <v>92</v>
      </c>
      <c r="B1439" s="1" t="s">
        <v>14</v>
      </c>
      <c r="C1439" s="1" t="s">
        <v>70</v>
      </c>
      <c r="D1439" s="49">
        <v>0.06</v>
      </c>
      <c r="E1439" s="49">
        <v>13.9</v>
      </c>
      <c r="F1439" s="49">
        <v>7.59</v>
      </c>
      <c r="G1439" s="49">
        <v>0.56000000000000005</v>
      </c>
      <c r="H1439" s="49">
        <v>-67.59</v>
      </c>
      <c r="I1439" s="52">
        <f>IF(Table2[[#This Row],[Order Priority]]=Introduction!$B$42,1,0)</f>
        <v>0</v>
      </c>
      <c r="J1439" s="52">
        <f>IF(Table2[[#This Row],[Order Priority]]=Introduction!$B$43,1,0)</f>
        <v>0</v>
      </c>
      <c r="K1439" s="52">
        <f>IF(Table2[[#This Row],[Order Priority]]=Introduction!$B$44,1,0)</f>
        <v>0</v>
      </c>
      <c r="L1439" s="52">
        <f>IF(Table2[[#This Row],[Order Priority]]=Introduction!$B$45,1,0)</f>
        <v>1</v>
      </c>
      <c r="M1439" s="52">
        <f>IF(Table2[[#This Row],[Ship Mode]]=Introduction!$C$42,1,0)</f>
        <v>0</v>
      </c>
      <c r="N1439" s="51">
        <f>IF(Table2[[#This Row],[Ship Mode]]=Introduction!$C$44,1,0)</f>
        <v>1</v>
      </c>
      <c r="O1439" s="51">
        <f>IF(Table2[[#This Row],[Customer Segment]]=Introduction!$D$45,1,0)</f>
        <v>0</v>
      </c>
      <c r="P1439" s="51">
        <f>IF(Table2[[#This Row],[Customer Segment]]=Introduction!$D$42,1,0)</f>
        <v>0</v>
      </c>
      <c r="Q1439" s="51">
        <f>IF(Table2[[#This Row],[Customer Segment]]=Introduction!$D$44,1,0)</f>
        <v>0</v>
      </c>
      <c r="R1439" s="41">
        <v>170.45</v>
      </c>
      <c r="S14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259.66584717434409</v>
      </c>
    </row>
    <row r="1440" spans="1:19" customFormat="1" x14ac:dyDescent="0.2">
      <c r="A1440" s="1" t="s">
        <v>92</v>
      </c>
      <c r="B1440" s="1" t="s">
        <v>14</v>
      </c>
      <c r="C1440" s="1" t="s">
        <v>15</v>
      </c>
      <c r="D1440" s="47">
        <v>0</v>
      </c>
      <c r="E1440" s="47">
        <v>25.38</v>
      </c>
      <c r="F1440" s="47">
        <v>8.99</v>
      </c>
      <c r="G1440" s="47">
        <v>0.5</v>
      </c>
      <c r="H1440" s="47">
        <v>470.33800000000002</v>
      </c>
      <c r="I1440" s="52">
        <f>IF(Table2[[#This Row],[Order Priority]]=Introduction!$B$42,1,0)</f>
        <v>0</v>
      </c>
      <c r="J1440" s="52">
        <f>IF(Table2[[#This Row],[Order Priority]]=Introduction!$B$43,1,0)</f>
        <v>0</v>
      </c>
      <c r="K1440" s="52">
        <f>IF(Table2[[#This Row],[Order Priority]]=Introduction!$B$44,1,0)</f>
        <v>0</v>
      </c>
      <c r="L1440" s="52">
        <f>IF(Table2[[#This Row],[Order Priority]]=Introduction!$B$45,1,0)</f>
        <v>1</v>
      </c>
      <c r="M1440" s="52">
        <f>IF(Table2[[#This Row],[Ship Mode]]=Introduction!$C$42,1,0)</f>
        <v>0</v>
      </c>
      <c r="N1440" s="51">
        <f>IF(Table2[[#This Row],[Ship Mode]]=Introduction!$C$44,1,0)</f>
        <v>1</v>
      </c>
      <c r="O1440" s="51">
        <f>IF(Table2[[#This Row],[Customer Segment]]=Introduction!$D$45,1,0)</f>
        <v>0</v>
      </c>
      <c r="P1440" s="51">
        <f>IF(Table2[[#This Row],[Customer Segment]]=Introduction!$D$42,1,0)</f>
        <v>1</v>
      </c>
      <c r="Q1440" s="51">
        <f>IF(Table2[[#This Row],[Customer Segment]]=Introduction!$D$44,1,0)</f>
        <v>0</v>
      </c>
      <c r="R1440" s="44">
        <v>700.41</v>
      </c>
      <c r="S14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846.02545696116101</v>
      </c>
    </row>
    <row r="1441" spans="1:19" customFormat="1" x14ac:dyDescent="0.2">
      <c r="A1441" s="1" t="s">
        <v>46</v>
      </c>
      <c r="B1441" s="1" t="s">
        <v>14</v>
      </c>
      <c r="C1441" s="1" t="s">
        <v>70</v>
      </c>
      <c r="D1441" s="49">
        <v>0.06</v>
      </c>
      <c r="E1441" s="49">
        <v>30.42</v>
      </c>
      <c r="F1441" s="49">
        <v>8.65</v>
      </c>
      <c r="G1441" s="49">
        <v>0.74</v>
      </c>
      <c r="H1441" s="49">
        <v>-159.25</v>
      </c>
      <c r="I1441" s="52">
        <f>IF(Table2[[#This Row],[Order Priority]]=Introduction!$B$42,1,0)</f>
        <v>0</v>
      </c>
      <c r="J1441" s="52">
        <f>IF(Table2[[#This Row],[Order Priority]]=Introduction!$B$43,1,0)</f>
        <v>0</v>
      </c>
      <c r="K1441" s="52">
        <f>IF(Table2[[#This Row],[Order Priority]]=Introduction!$B$44,1,0)</f>
        <v>0</v>
      </c>
      <c r="L1441" s="52">
        <f>IF(Table2[[#This Row],[Order Priority]]=Introduction!$B$45,1,0)</f>
        <v>0</v>
      </c>
      <c r="M1441" s="52">
        <f>IF(Table2[[#This Row],[Ship Mode]]=Introduction!$C$42,1,0)</f>
        <v>0</v>
      </c>
      <c r="N1441" s="51">
        <f>IF(Table2[[#This Row],[Ship Mode]]=Introduction!$C$44,1,0)</f>
        <v>1</v>
      </c>
      <c r="O1441" s="51">
        <f>IF(Table2[[#This Row],[Customer Segment]]=Introduction!$D$45,1,0)</f>
        <v>0</v>
      </c>
      <c r="P1441" s="51">
        <f>IF(Table2[[#This Row],[Customer Segment]]=Introduction!$D$42,1,0)</f>
        <v>0</v>
      </c>
      <c r="Q1441" s="51">
        <f>IF(Table2[[#This Row],[Customer Segment]]=Introduction!$D$44,1,0)</f>
        <v>0</v>
      </c>
      <c r="R1441" s="41">
        <v>309.05</v>
      </c>
      <c r="S14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584.74060506251601</v>
      </c>
    </row>
    <row r="1442" spans="1:19" customFormat="1" x14ac:dyDescent="0.2">
      <c r="A1442" s="1" t="s">
        <v>46</v>
      </c>
      <c r="B1442" s="1" t="s">
        <v>14</v>
      </c>
      <c r="C1442" s="1" t="s">
        <v>70</v>
      </c>
      <c r="D1442" s="47">
        <v>0.02</v>
      </c>
      <c r="E1442" s="47">
        <v>37.94</v>
      </c>
      <c r="F1442" s="47">
        <v>5.08</v>
      </c>
      <c r="G1442" s="47">
        <v>0.38</v>
      </c>
      <c r="H1442" s="47">
        <v>206.517</v>
      </c>
      <c r="I1442" s="52">
        <f>IF(Table2[[#This Row],[Order Priority]]=Introduction!$B$42,1,0)</f>
        <v>0</v>
      </c>
      <c r="J1442" s="52">
        <f>IF(Table2[[#This Row],[Order Priority]]=Introduction!$B$43,1,0)</f>
        <v>0</v>
      </c>
      <c r="K1442" s="52">
        <f>IF(Table2[[#This Row],[Order Priority]]=Introduction!$B$44,1,0)</f>
        <v>0</v>
      </c>
      <c r="L1442" s="52">
        <f>IF(Table2[[#This Row],[Order Priority]]=Introduction!$B$45,1,0)</f>
        <v>0</v>
      </c>
      <c r="M1442" s="52">
        <f>IF(Table2[[#This Row],[Ship Mode]]=Introduction!$C$42,1,0)</f>
        <v>0</v>
      </c>
      <c r="N1442" s="51">
        <f>IF(Table2[[#This Row],[Ship Mode]]=Introduction!$C$44,1,0)</f>
        <v>1</v>
      </c>
      <c r="O1442" s="51">
        <f>IF(Table2[[#This Row],[Customer Segment]]=Introduction!$D$45,1,0)</f>
        <v>0</v>
      </c>
      <c r="P1442" s="51">
        <f>IF(Table2[[#This Row],[Customer Segment]]=Introduction!$D$42,1,0)</f>
        <v>0</v>
      </c>
      <c r="Q1442" s="51">
        <f>IF(Table2[[#This Row],[Customer Segment]]=Introduction!$D$44,1,0)</f>
        <v>0</v>
      </c>
      <c r="R1442" s="44">
        <v>299.3</v>
      </c>
      <c r="S14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611.39180522854122</v>
      </c>
    </row>
    <row r="1443" spans="1:19" customFormat="1" x14ac:dyDescent="0.2">
      <c r="A1443" s="1" t="s">
        <v>1</v>
      </c>
      <c r="B1443" s="1" t="s">
        <v>14</v>
      </c>
      <c r="C1443" s="1" t="s">
        <v>70</v>
      </c>
      <c r="D1443" s="49">
        <v>0.01</v>
      </c>
      <c r="E1443" s="49">
        <v>95.99</v>
      </c>
      <c r="F1443" s="49">
        <v>4.9000000000000004</v>
      </c>
      <c r="G1443" s="49">
        <v>0.56000000000000005</v>
      </c>
      <c r="H1443" s="49">
        <v>713.88</v>
      </c>
      <c r="I1443" s="52">
        <f>IF(Table2[[#This Row],[Order Priority]]=Introduction!$B$42,1,0)</f>
        <v>1</v>
      </c>
      <c r="J1443" s="52">
        <f>IF(Table2[[#This Row],[Order Priority]]=Introduction!$B$43,1,0)</f>
        <v>0</v>
      </c>
      <c r="K1443" s="52">
        <f>IF(Table2[[#This Row],[Order Priority]]=Introduction!$B$44,1,0)</f>
        <v>0</v>
      </c>
      <c r="L1443" s="52">
        <f>IF(Table2[[#This Row],[Order Priority]]=Introduction!$B$45,1,0)</f>
        <v>0</v>
      </c>
      <c r="M1443" s="52">
        <f>IF(Table2[[#This Row],[Ship Mode]]=Introduction!$C$42,1,0)</f>
        <v>0</v>
      </c>
      <c r="N1443" s="51">
        <f>IF(Table2[[#This Row],[Ship Mode]]=Introduction!$C$44,1,0)</f>
        <v>1</v>
      </c>
      <c r="O1443" s="51">
        <f>IF(Table2[[#This Row],[Customer Segment]]=Introduction!$D$45,1,0)</f>
        <v>0</v>
      </c>
      <c r="P1443" s="51">
        <f>IF(Table2[[#This Row],[Customer Segment]]=Introduction!$D$42,1,0)</f>
        <v>0</v>
      </c>
      <c r="Q1443" s="51">
        <f>IF(Table2[[#This Row],[Customer Segment]]=Introduction!$D$44,1,0)</f>
        <v>0</v>
      </c>
      <c r="R1443" s="41">
        <v>1050.08</v>
      </c>
      <c r="S14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1553.0538246725382</v>
      </c>
    </row>
    <row r="1444" spans="1:19" customFormat="1" x14ac:dyDescent="0.2">
      <c r="A1444" s="1" t="s">
        <v>1</v>
      </c>
      <c r="B1444" s="1" t="s">
        <v>14</v>
      </c>
      <c r="C1444" s="1" t="s">
        <v>3</v>
      </c>
      <c r="D1444" s="47">
        <v>7.0000000000000007E-2</v>
      </c>
      <c r="E1444" s="47">
        <v>152.47999999999999</v>
      </c>
      <c r="F1444" s="47">
        <v>6.5</v>
      </c>
      <c r="G1444" s="47">
        <v>0.74</v>
      </c>
      <c r="H1444" s="47">
        <v>171.83879999999999</v>
      </c>
      <c r="I1444" s="52">
        <f>IF(Table2[[#This Row],[Order Priority]]=Introduction!$B$42,1,0)</f>
        <v>1</v>
      </c>
      <c r="J1444" s="52">
        <f>IF(Table2[[#This Row],[Order Priority]]=Introduction!$B$43,1,0)</f>
        <v>0</v>
      </c>
      <c r="K1444" s="52">
        <f>IF(Table2[[#This Row],[Order Priority]]=Introduction!$B$44,1,0)</f>
        <v>0</v>
      </c>
      <c r="L1444" s="52">
        <f>IF(Table2[[#This Row],[Order Priority]]=Introduction!$B$45,1,0)</f>
        <v>0</v>
      </c>
      <c r="M1444" s="52">
        <f>IF(Table2[[#This Row],[Ship Mode]]=Introduction!$C$42,1,0)</f>
        <v>0</v>
      </c>
      <c r="N1444" s="51">
        <f>IF(Table2[[#This Row],[Ship Mode]]=Introduction!$C$44,1,0)</f>
        <v>1</v>
      </c>
      <c r="O1444" s="51">
        <f>IF(Table2[[#This Row],[Customer Segment]]=Introduction!$D$45,1,0)</f>
        <v>1</v>
      </c>
      <c r="P1444" s="51">
        <f>IF(Table2[[#This Row],[Customer Segment]]=Introduction!$D$42,1,0)</f>
        <v>0</v>
      </c>
      <c r="Q1444" s="51">
        <f>IF(Table2[[#This Row],[Customer Segment]]=Introduction!$D$44,1,0)</f>
        <v>0</v>
      </c>
      <c r="R1444" s="44">
        <v>5062.49</v>
      </c>
      <c r="S14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1320.131899968206</v>
      </c>
    </row>
    <row r="1445" spans="1:19" customFormat="1" x14ac:dyDescent="0.2">
      <c r="A1445" s="1" t="s">
        <v>1</v>
      </c>
      <c r="B1445" s="1" t="s">
        <v>14</v>
      </c>
      <c r="C1445" s="1" t="s">
        <v>70</v>
      </c>
      <c r="D1445" s="49">
        <v>0</v>
      </c>
      <c r="E1445" s="49">
        <v>5.28</v>
      </c>
      <c r="F1445" s="49">
        <v>5.61</v>
      </c>
      <c r="G1445" s="49">
        <v>0.4</v>
      </c>
      <c r="H1445" s="49">
        <v>-149.21199999999999</v>
      </c>
      <c r="I1445" s="52">
        <f>IF(Table2[[#This Row],[Order Priority]]=Introduction!$B$42,1,0)</f>
        <v>1</v>
      </c>
      <c r="J1445" s="52">
        <f>IF(Table2[[#This Row],[Order Priority]]=Introduction!$B$43,1,0)</f>
        <v>0</v>
      </c>
      <c r="K1445" s="52">
        <f>IF(Table2[[#This Row],[Order Priority]]=Introduction!$B$44,1,0)</f>
        <v>0</v>
      </c>
      <c r="L1445" s="52">
        <f>IF(Table2[[#This Row],[Order Priority]]=Introduction!$B$45,1,0)</f>
        <v>0</v>
      </c>
      <c r="M1445" s="52">
        <f>IF(Table2[[#This Row],[Ship Mode]]=Introduction!$C$42,1,0)</f>
        <v>0</v>
      </c>
      <c r="N1445" s="51">
        <f>IF(Table2[[#This Row],[Ship Mode]]=Introduction!$C$44,1,0)</f>
        <v>1</v>
      </c>
      <c r="O1445" s="51">
        <f>IF(Table2[[#This Row],[Customer Segment]]=Introduction!$D$45,1,0)</f>
        <v>0</v>
      </c>
      <c r="P1445" s="51">
        <f>IF(Table2[[#This Row],[Customer Segment]]=Introduction!$D$42,1,0)</f>
        <v>0</v>
      </c>
      <c r="Q1445" s="51">
        <f>IF(Table2[[#This Row],[Customer Segment]]=Introduction!$D$44,1,0)</f>
        <v>0</v>
      </c>
      <c r="R1445" s="41">
        <v>85.26</v>
      </c>
      <c r="S14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278.25796312645798</v>
      </c>
    </row>
    <row r="1446" spans="1:19" customFormat="1" x14ac:dyDescent="0.2">
      <c r="A1446" s="1" t="s">
        <v>23</v>
      </c>
      <c r="B1446" s="1" t="s">
        <v>63</v>
      </c>
      <c r="C1446" s="1" t="s">
        <v>47</v>
      </c>
      <c r="D1446" s="47">
        <v>0.08</v>
      </c>
      <c r="E1446" s="47">
        <v>4.8899999999999997</v>
      </c>
      <c r="F1446" s="47">
        <v>4.93</v>
      </c>
      <c r="G1446" s="47">
        <v>0.66</v>
      </c>
      <c r="H1446" s="47">
        <v>-165.45</v>
      </c>
      <c r="I1446" s="52">
        <f>IF(Table2[[#This Row],[Order Priority]]=Introduction!$B$42,1,0)</f>
        <v>0</v>
      </c>
      <c r="J1446" s="52">
        <f>IF(Table2[[#This Row],[Order Priority]]=Introduction!$B$43,1,0)</f>
        <v>0</v>
      </c>
      <c r="K1446" s="52">
        <f>IF(Table2[[#This Row],[Order Priority]]=Introduction!$B$44,1,0)</f>
        <v>1</v>
      </c>
      <c r="L1446" s="52">
        <f>IF(Table2[[#This Row],[Order Priority]]=Introduction!$B$45,1,0)</f>
        <v>0</v>
      </c>
      <c r="M1446" s="52">
        <f>IF(Table2[[#This Row],[Ship Mode]]=Introduction!$C$42,1,0)</f>
        <v>0</v>
      </c>
      <c r="N1446" s="51">
        <f>IF(Table2[[#This Row],[Ship Mode]]=Introduction!$C$44,1,0)</f>
        <v>0</v>
      </c>
      <c r="O1446" s="51">
        <f>IF(Table2[[#This Row],[Customer Segment]]=Introduction!$D$45,1,0)</f>
        <v>0</v>
      </c>
      <c r="P1446" s="51">
        <f>IF(Table2[[#This Row],[Customer Segment]]=Introduction!$D$42,1,0)</f>
        <v>0</v>
      </c>
      <c r="Q1446" s="51">
        <f>IF(Table2[[#This Row],[Customer Segment]]=Introduction!$D$44,1,0)</f>
        <v>1</v>
      </c>
      <c r="R1446" s="44">
        <v>84.76</v>
      </c>
      <c r="S14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142.83416527824116</v>
      </c>
    </row>
    <row r="1447" spans="1:19" customFormat="1" x14ac:dyDescent="0.2">
      <c r="A1447" s="1" t="s">
        <v>23</v>
      </c>
      <c r="B1447" s="1" t="s">
        <v>14</v>
      </c>
      <c r="C1447" s="1" t="s">
        <v>47</v>
      </c>
      <c r="D1447" s="49">
        <v>7.0000000000000007E-2</v>
      </c>
      <c r="E1447" s="49">
        <v>6.68</v>
      </c>
      <c r="F1447" s="49">
        <v>6.92</v>
      </c>
      <c r="G1447" s="49">
        <v>0.37</v>
      </c>
      <c r="H1447" s="49">
        <v>-141.12</v>
      </c>
      <c r="I1447" s="52">
        <f>IF(Table2[[#This Row],[Order Priority]]=Introduction!$B$42,1,0)</f>
        <v>0</v>
      </c>
      <c r="J1447" s="52">
        <f>IF(Table2[[#This Row],[Order Priority]]=Introduction!$B$43,1,0)</f>
        <v>0</v>
      </c>
      <c r="K1447" s="52">
        <f>IF(Table2[[#This Row],[Order Priority]]=Introduction!$B$44,1,0)</f>
        <v>1</v>
      </c>
      <c r="L1447" s="52">
        <f>IF(Table2[[#This Row],[Order Priority]]=Introduction!$B$45,1,0)</f>
        <v>0</v>
      </c>
      <c r="M1447" s="52">
        <f>IF(Table2[[#This Row],[Ship Mode]]=Introduction!$C$42,1,0)</f>
        <v>0</v>
      </c>
      <c r="N1447" s="51">
        <f>IF(Table2[[#This Row],[Ship Mode]]=Introduction!$C$44,1,0)</f>
        <v>1</v>
      </c>
      <c r="O1447" s="51">
        <f>IF(Table2[[#This Row],[Customer Segment]]=Introduction!$D$45,1,0)</f>
        <v>0</v>
      </c>
      <c r="P1447" s="51">
        <f>IF(Table2[[#This Row],[Customer Segment]]=Introduction!$D$42,1,0)</f>
        <v>0</v>
      </c>
      <c r="Q1447" s="51">
        <f>IF(Table2[[#This Row],[Customer Segment]]=Introduction!$D$44,1,0)</f>
        <v>1</v>
      </c>
      <c r="R1447" s="41">
        <v>104.84</v>
      </c>
      <c r="S14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76.140346395407619</v>
      </c>
    </row>
    <row r="1448" spans="1:19" customFormat="1" x14ac:dyDescent="0.2">
      <c r="A1448" s="1" t="s">
        <v>92</v>
      </c>
      <c r="B1448" s="1" t="s">
        <v>14</v>
      </c>
      <c r="C1448" s="1" t="s">
        <v>3</v>
      </c>
      <c r="D1448" s="47">
        <v>0.05</v>
      </c>
      <c r="E1448" s="47">
        <v>59.78</v>
      </c>
      <c r="F1448" s="47">
        <v>10.29</v>
      </c>
      <c r="G1448" s="47">
        <v>0.39</v>
      </c>
      <c r="H1448" s="47">
        <v>159.52969999999999</v>
      </c>
      <c r="I1448" s="52">
        <f>IF(Table2[[#This Row],[Order Priority]]=Introduction!$B$42,1,0)</f>
        <v>0</v>
      </c>
      <c r="J1448" s="52">
        <f>IF(Table2[[#This Row],[Order Priority]]=Introduction!$B$43,1,0)</f>
        <v>0</v>
      </c>
      <c r="K1448" s="52">
        <f>IF(Table2[[#This Row],[Order Priority]]=Introduction!$B$44,1,0)</f>
        <v>0</v>
      </c>
      <c r="L1448" s="52">
        <f>IF(Table2[[#This Row],[Order Priority]]=Introduction!$B$45,1,0)</f>
        <v>1</v>
      </c>
      <c r="M1448" s="52">
        <f>IF(Table2[[#This Row],[Ship Mode]]=Introduction!$C$42,1,0)</f>
        <v>0</v>
      </c>
      <c r="N1448" s="51">
        <f>IF(Table2[[#This Row],[Ship Mode]]=Introduction!$C$44,1,0)</f>
        <v>1</v>
      </c>
      <c r="O1448" s="51">
        <f>IF(Table2[[#This Row],[Customer Segment]]=Introduction!$D$45,1,0)</f>
        <v>1</v>
      </c>
      <c r="P1448" s="51">
        <f>IF(Table2[[#This Row],[Customer Segment]]=Introduction!$D$42,1,0)</f>
        <v>0</v>
      </c>
      <c r="Q1448" s="51">
        <f>IF(Table2[[#This Row],[Customer Segment]]=Introduction!$D$44,1,0)</f>
        <v>0</v>
      </c>
      <c r="R1448" s="44">
        <v>414.49</v>
      </c>
      <c r="S14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566.88912627902357</v>
      </c>
    </row>
    <row r="1449" spans="1:19" customFormat="1" x14ac:dyDescent="0.2">
      <c r="A1449" s="1" t="s">
        <v>92</v>
      </c>
      <c r="B1449" s="1" t="s">
        <v>14</v>
      </c>
      <c r="C1449" s="1" t="s">
        <v>3</v>
      </c>
      <c r="D1449" s="49">
        <v>0.08</v>
      </c>
      <c r="E1449" s="49">
        <v>20.99</v>
      </c>
      <c r="F1449" s="49">
        <v>1.25</v>
      </c>
      <c r="G1449" s="49">
        <v>0.83</v>
      </c>
      <c r="H1449" s="49">
        <v>15.3714</v>
      </c>
      <c r="I1449" s="52">
        <f>IF(Table2[[#This Row],[Order Priority]]=Introduction!$B$42,1,0)</f>
        <v>0</v>
      </c>
      <c r="J1449" s="52">
        <f>IF(Table2[[#This Row],[Order Priority]]=Introduction!$B$43,1,0)</f>
        <v>0</v>
      </c>
      <c r="K1449" s="52">
        <f>IF(Table2[[#This Row],[Order Priority]]=Introduction!$B$44,1,0)</f>
        <v>0</v>
      </c>
      <c r="L1449" s="52">
        <f>IF(Table2[[#This Row],[Order Priority]]=Introduction!$B$45,1,0)</f>
        <v>1</v>
      </c>
      <c r="M1449" s="52">
        <f>IF(Table2[[#This Row],[Ship Mode]]=Introduction!$C$42,1,0)</f>
        <v>0</v>
      </c>
      <c r="N1449" s="51">
        <f>IF(Table2[[#This Row],[Ship Mode]]=Introduction!$C$44,1,0)</f>
        <v>1</v>
      </c>
      <c r="O1449" s="51">
        <f>IF(Table2[[#This Row],[Customer Segment]]=Introduction!$D$45,1,0)</f>
        <v>1</v>
      </c>
      <c r="P1449" s="51">
        <f>IF(Table2[[#This Row],[Customer Segment]]=Introduction!$D$42,1,0)</f>
        <v>0</v>
      </c>
      <c r="Q1449" s="51">
        <f>IF(Table2[[#This Row],[Customer Segment]]=Introduction!$D$44,1,0)</f>
        <v>0</v>
      </c>
      <c r="R1449" s="41">
        <v>469.69</v>
      </c>
      <c r="S14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393.76749098535066</v>
      </c>
    </row>
    <row r="1450" spans="1:19" customFormat="1" x14ac:dyDescent="0.2">
      <c r="A1450" s="1" t="s">
        <v>92</v>
      </c>
      <c r="B1450" s="1" t="s">
        <v>14</v>
      </c>
      <c r="C1450" s="1" t="s">
        <v>47</v>
      </c>
      <c r="D1450" s="47">
        <v>0.02</v>
      </c>
      <c r="E1450" s="47">
        <v>15.94</v>
      </c>
      <c r="F1450" s="47">
        <v>5.45</v>
      </c>
      <c r="G1450" s="47">
        <v>0.55000000000000004</v>
      </c>
      <c r="H1450" s="47">
        <v>139.61199999999999</v>
      </c>
      <c r="I1450" s="52">
        <f>IF(Table2[[#This Row],[Order Priority]]=Introduction!$B$42,1,0)</f>
        <v>0</v>
      </c>
      <c r="J1450" s="52">
        <f>IF(Table2[[#This Row],[Order Priority]]=Introduction!$B$43,1,0)</f>
        <v>0</v>
      </c>
      <c r="K1450" s="52">
        <f>IF(Table2[[#This Row],[Order Priority]]=Introduction!$B$44,1,0)</f>
        <v>0</v>
      </c>
      <c r="L1450" s="52">
        <f>IF(Table2[[#This Row],[Order Priority]]=Introduction!$B$45,1,0)</f>
        <v>1</v>
      </c>
      <c r="M1450" s="52">
        <f>IF(Table2[[#This Row],[Ship Mode]]=Introduction!$C$42,1,0)</f>
        <v>0</v>
      </c>
      <c r="N1450" s="51">
        <f>IF(Table2[[#This Row],[Ship Mode]]=Introduction!$C$44,1,0)</f>
        <v>1</v>
      </c>
      <c r="O1450" s="51">
        <f>IF(Table2[[#This Row],[Customer Segment]]=Introduction!$D$45,1,0)</f>
        <v>0</v>
      </c>
      <c r="P1450" s="51">
        <f>IF(Table2[[#This Row],[Customer Segment]]=Introduction!$D$42,1,0)</f>
        <v>0</v>
      </c>
      <c r="Q1450" s="51">
        <f>IF(Table2[[#This Row],[Customer Segment]]=Introduction!$D$44,1,0)</f>
        <v>1</v>
      </c>
      <c r="R1450" s="44">
        <v>664.34</v>
      </c>
      <c r="S14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467.65033936488283</v>
      </c>
    </row>
    <row r="1451" spans="1:19" customFormat="1" x14ac:dyDescent="0.2">
      <c r="A1451" s="1" t="s">
        <v>1</v>
      </c>
      <c r="B1451" s="1" t="s">
        <v>14</v>
      </c>
      <c r="C1451" s="1" t="s">
        <v>3</v>
      </c>
      <c r="D1451" s="49">
        <v>0.02</v>
      </c>
      <c r="E1451" s="49">
        <v>39.06</v>
      </c>
      <c r="F1451" s="49">
        <v>10.55</v>
      </c>
      <c r="G1451" s="49">
        <v>0.37</v>
      </c>
      <c r="H1451" s="49">
        <v>442.0899</v>
      </c>
      <c r="I1451" s="52">
        <f>IF(Table2[[#This Row],[Order Priority]]=Introduction!$B$42,1,0)</f>
        <v>1</v>
      </c>
      <c r="J1451" s="52">
        <f>IF(Table2[[#This Row],[Order Priority]]=Introduction!$B$43,1,0)</f>
        <v>0</v>
      </c>
      <c r="K1451" s="52">
        <f>IF(Table2[[#This Row],[Order Priority]]=Introduction!$B$44,1,0)</f>
        <v>0</v>
      </c>
      <c r="L1451" s="52">
        <f>IF(Table2[[#This Row],[Order Priority]]=Introduction!$B$45,1,0)</f>
        <v>0</v>
      </c>
      <c r="M1451" s="52">
        <f>IF(Table2[[#This Row],[Ship Mode]]=Introduction!$C$42,1,0)</f>
        <v>0</v>
      </c>
      <c r="N1451" s="51">
        <f>IF(Table2[[#This Row],[Ship Mode]]=Introduction!$C$44,1,0)</f>
        <v>1</v>
      </c>
      <c r="O1451" s="51">
        <f>IF(Table2[[#This Row],[Customer Segment]]=Introduction!$D$45,1,0)</f>
        <v>1</v>
      </c>
      <c r="P1451" s="51">
        <f>IF(Table2[[#This Row],[Customer Segment]]=Introduction!$D$42,1,0)</f>
        <v>0</v>
      </c>
      <c r="Q1451" s="51">
        <f>IF(Table2[[#This Row],[Customer Segment]]=Introduction!$D$44,1,0)</f>
        <v>0</v>
      </c>
      <c r="R1451" s="41">
        <v>640.71</v>
      </c>
      <c r="S14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1078.9544646532679</v>
      </c>
    </row>
    <row r="1452" spans="1:19" customFormat="1" x14ac:dyDescent="0.2">
      <c r="A1452" s="1" t="s">
        <v>1</v>
      </c>
      <c r="B1452" s="1" t="s">
        <v>14</v>
      </c>
      <c r="C1452" s="1" t="s">
        <v>3</v>
      </c>
      <c r="D1452" s="47">
        <v>0.1</v>
      </c>
      <c r="E1452" s="47">
        <v>37.700000000000003</v>
      </c>
      <c r="F1452" s="47">
        <v>2.99</v>
      </c>
      <c r="G1452" s="47">
        <v>0.35</v>
      </c>
      <c r="H1452" s="47">
        <v>455.12400000000002</v>
      </c>
      <c r="I1452" s="52">
        <f>IF(Table2[[#This Row],[Order Priority]]=Introduction!$B$42,1,0)</f>
        <v>1</v>
      </c>
      <c r="J1452" s="52">
        <f>IF(Table2[[#This Row],[Order Priority]]=Introduction!$B$43,1,0)</f>
        <v>0</v>
      </c>
      <c r="K1452" s="52">
        <f>IF(Table2[[#This Row],[Order Priority]]=Introduction!$B$44,1,0)</f>
        <v>0</v>
      </c>
      <c r="L1452" s="52">
        <f>IF(Table2[[#This Row],[Order Priority]]=Introduction!$B$45,1,0)</f>
        <v>0</v>
      </c>
      <c r="M1452" s="52">
        <f>IF(Table2[[#This Row],[Ship Mode]]=Introduction!$C$42,1,0)</f>
        <v>0</v>
      </c>
      <c r="N1452" s="51">
        <f>IF(Table2[[#This Row],[Ship Mode]]=Introduction!$C$44,1,0)</f>
        <v>1</v>
      </c>
      <c r="O1452" s="51">
        <f>IF(Table2[[#This Row],[Customer Segment]]=Introduction!$D$45,1,0)</f>
        <v>1</v>
      </c>
      <c r="P1452" s="51">
        <f>IF(Table2[[#This Row],[Customer Segment]]=Introduction!$D$42,1,0)</f>
        <v>0</v>
      </c>
      <c r="Q1452" s="51">
        <f>IF(Table2[[#This Row],[Customer Segment]]=Introduction!$D$44,1,0)</f>
        <v>0</v>
      </c>
      <c r="R1452" s="44">
        <v>659.6</v>
      </c>
      <c r="S14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809.59636079742882</v>
      </c>
    </row>
    <row r="1453" spans="1:19" customFormat="1" x14ac:dyDescent="0.2">
      <c r="A1453" s="1" t="s">
        <v>13</v>
      </c>
      <c r="B1453" s="1" t="s">
        <v>14</v>
      </c>
      <c r="C1453" s="1" t="s">
        <v>3</v>
      </c>
      <c r="D1453" s="49">
        <v>0.05</v>
      </c>
      <c r="E1453" s="49">
        <v>26.48</v>
      </c>
      <c r="F1453" s="49">
        <v>6.93</v>
      </c>
      <c r="G1453" s="49">
        <v>0.49</v>
      </c>
      <c r="H1453" s="49">
        <v>314.48129999999998</v>
      </c>
      <c r="I1453" s="52">
        <f>IF(Table2[[#This Row],[Order Priority]]=Introduction!$B$42,1,0)</f>
        <v>0</v>
      </c>
      <c r="J1453" s="52">
        <f>IF(Table2[[#This Row],[Order Priority]]=Introduction!$B$43,1,0)</f>
        <v>1</v>
      </c>
      <c r="K1453" s="52">
        <f>IF(Table2[[#This Row],[Order Priority]]=Introduction!$B$44,1,0)</f>
        <v>0</v>
      </c>
      <c r="L1453" s="52">
        <f>IF(Table2[[#This Row],[Order Priority]]=Introduction!$B$45,1,0)</f>
        <v>0</v>
      </c>
      <c r="M1453" s="52">
        <f>IF(Table2[[#This Row],[Ship Mode]]=Introduction!$C$42,1,0)</f>
        <v>0</v>
      </c>
      <c r="N1453" s="51">
        <f>IF(Table2[[#This Row],[Ship Mode]]=Introduction!$C$44,1,0)</f>
        <v>1</v>
      </c>
      <c r="O1453" s="51">
        <f>IF(Table2[[#This Row],[Customer Segment]]=Introduction!$D$45,1,0)</f>
        <v>1</v>
      </c>
      <c r="P1453" s="51">
        <f>IF(Table2[[#This Row],[Customer Segment]]=Introduction!$D$42,1,0)</f>
        <v>0</v>
      </c>
      <c r="Q1453" s="51">
        <f>IF(Table2[[#This Row],[Customer Segment]]=Introduction!$D$44,1,0)</f>
        <v>0</v>
      </c>
      <c r="R1453" s="41">
        <v>455.77</v>
      </c>
      <c r="S14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596.22741008711819</v>
      </c>
    </row>
    <row r="1454" spans="1:19" customFormat="1" x14ac:dyDescent="0.2">
      <c r="A1454" s="1" t="s">
        <v>13</v>
      </c>
      <c r="B1454" s="1" t="s">
        <v>14</v>
      </c>
      <c r="C1454" s="1" t="s">
        <v>3</v>
      </c>
      <c r="D1454" s="47">
        <v>0.05</v>
      </c>
      <c r="E1454" s="47">
        <v>26.48</v>
      </c>
      <c r="F1454" s="47">
        <v>6.93</v>
      </c>
      <c r="G1454" s="47">
        <v>0.49</v>
      </c>
      <c r="H1454" s="47">
        <v>384.38</v>
      </c>
      <c r="I1454" s="52">
        <f>IF(Table2[[#This Row],[Order Priority]]=Introduction!$B$42,1,0)</f>
        <v>0</v>
      </c>
      <c r="J1454" s="52">
        <f>IF(Table2[[#This Row],[Order Priority]]=Introduction!$B$43,1,0)</f>
        <v>1</v>
      </c>
      <c r="K1454" s="52">
        <f>IF(Table2[[#This Row],[Order Priority]]=Introduction!$B$44,1,0)</f>
        <v>0</v>
      </c>
      <c r="L1454" s="52">
        <f>IF(Table2[[#This Row],[Order Priority]]=Introduction!$B$45,1,0)</f>
        <v>0</v>
      </c>
      <c r="M1454" s="52">
        <f>IF(Table2[[#This Row],[Ship Mode]]=Introduction!$C$42,1,0)</f>
        <v>0</v>
      </c>
      <c r="N1454" s="51">
        <f>IF(Table2[[#This Row],[Ship Mode]]=Introduction!$C$44,1,0)</f>
        <v>1</v>
      </c>
      <c r="O1454" s="51">
        <f>IF(Table2[[#This Row],[Customer Segment]]=Introduction!$D$45,1,0)</f>
        <v>1</v>
      </c>
      <c r="P1454" s="51">
        <f>IF(Table2[[#This Row],[Customer Segment]]=Introduction!$D$42,1,0)</f>
        <v>0</v>
      </c>
      <c r="Q1454" s="51">
        <f>IF(Table2[[#This Row],[Customer Segment]]=Introduction!$D$44,1,0)</f>
        <v>0</v>
      </c>
      <c r="R1454" s="44">
        <v>1876.69</v>
      </c>
      <c r="S14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667.80547684820635</v>
      </c>
    </row>
    <row r="1455" spans="1:19" customFormat="1" x14ac:dyDescent="0.2">
      <c r="A1455" s="1" t="s">
        <v>13</v>
      </c>
      <c r="B1455" s="1" t="s">
        <v>14</v>
      </c>
      <c r="C1455" s="1" t="s">
        <v>70</v>
      </c>
      <c r="D1455" s="49">
        <v>0.01</v>
      </c>
      <c r="E1455" s="49">
        <v>30.98</v>
      </c>
      <c r="F1455" s="49">
        <v>6.5</v>
      </c>
      <c r="G1455" s="49">
        <v>0.64</v>
      </c>
      <c r="H1455" s="49">
        <v>46.29</v>
      </c>
      <c r="I1455" s="52">
        <f>IF(Table2[[#This Row],[Order Priority]]=Introduction!$B$42,1,0)</f>
        <v>0</v>
      </c>
      <c r="J1455" s="52">
        <f>IF(Table2[[#This Row],[Order Priority]]=Introduction!$B$43,1,0)</f>
        <v>1</v>
      </c>
      <c r="K1455" s="52">
        <f>IF(Table2[[#This Row],[Order Priority]]=Introduction!$B$44,1,0)</f>
        <v>0</v>
      </c>
      <c r="L1455" s="52">
        <f>IF(Table2[[#This Row],[Order Priority]]=Introduction!$B$45,1,0)</f>
        <v>0</v>
      </c>
      <c r="M1455" s="52">
        <f>IF(Table2[[#This Row],[Ship Mode]]=Introduction!$C$42,1,0)</f>
        <v>0</v>
      </c>
      <c r="N1455" s="51">
        <f>IF(Table2[[#This Row],[Ship Mode]]=Introduction!$C$44,1,0)</f>
        <v>1</v>
      </c>
      <c r="O1455" s="51">
        <f>IF(Table2[[#This Row],[Customer Segment]]=Introduction!$D$45,1,0)</f>
        <v>0</v>
      </c>
      <c r="P1455" s="51">
        <f>IF(Table2[[#This Row],[Customer Segment]]=Introduction!$D$42,1,0)</f>
        <v>0</v>
      </c>
      <c r="Q1455" s="51">
        <f>IF(Table2[[#This Row],[Customer Segment]]=Introduction!$D$44,1,0)</f>
        <v>0</v>
      </c>
      <c r="R1455" s="41">
        <v>363.37</v>
      </c>
      <c r="S14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483.95472423118906</v>
      </c>
    </row>
    <row r="1456" spans="1:19" customFormat="1" x14ac:dyDescent="0.2">
      <c r="A1456" s="1" t="s">
        <v>13</v>
      </c>
      <c r="B1456" s="1" t="s">
        <v>14</v>
      </c>
      <c r="C1456" s="1" t="s">
        <v>70</v>
      </c>
      <c r="D1456" s="47">
        <v>0.01</v>
      </c>
      <c r="E1456" s="47">
        <v>40.99</v>
      </c>
      <c r="F1456" s="47">
        <v>19.989999999999998</v>
      </c>
      <c r="G1456" s="47">
        <v>0.36</v>
      </c>
      <c r="H1456" s="47">
        <v>177.79</v>
      </c>
      <c r="I1456" s="52">
        <f>IF(Table2[[#This Row],[Order Priority]]=Introduction!$B$42,1,0)</f>
        <v>0</v>
      </c>
      <c r="J1456" s="52">
        <f>IF(Table2[[#This Row],[Order Priority]]=Introduction!$B$43,1,0)</f>
        <v>1</v>
      </c>
      <c r="K1456" s="52">
        <f>IF(Table2[[#This Row],[Order Priority]]=Introduction!$B$44,1,0)</f>
        <v>0</v>
      </c>
      <c r="L1456" s="52">
        <f>IF(Table2[[#This Row],[Order Priority]]=Introduction!$B$45,1,0)</f>
        <v>0</v>
      </c>
      <c r="M1456" s="52">
        <f>IF(Table2[[#This Row],[Ship Mode]]=Introduction!$C$42,1,0)</f>
        <v>0</v>
      </c>
      <c r="N1456" s="51">
        <f>IF(Table2[[#This Row],[Ship Mode]]=Introduction!$C$44,1,0)</f>
        <v>1</v>
      </c>
      <c r="O1456" s="51">
        <f>IF(Table2[[#This Row],[Customer Segment]]=Introduction!$D$45,1,0)</f>
        <v>0</v>
      </c>
      <c r="P1456" s="51">
        <f>IF(Table2[[#This Row],[Customer Segment]]=Introduction!$D$42,1,0)</f>
        <v>0</v>
      </c>
      <c r="Q1456" s="51">
        <f>IF(Table2[[#This Row],[Customer Segment]]=Introduction!$D$44,1,0)</f>
        <v>0</v>
      </c>
      <c r="R1456" s="44">
        <v>480.75</v>
      </c>
      <c r="S14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790.10047763328623</v>
      </c>
    </row>
    <row r="1457" spans="1:19" customFormat="1" x14ac:dyDescent="0.2">
      <c r="A1457" s="1" t="s">
        <v>92</v>
      </c>
      <c r="B1457" s="1" t="s">
        <v>14</v>
      </c>
      <c r="C1457" s="1" t="s">
        <v>70</v>
      </c>
      <c r="D1457" s="49">
        <v>0.08</v>
      </c>
      <c r="E1457" s="49">
        <v>6.48</v>
      </c>
      <c r="F1457" s="49">
        <v>7.03</v>
      </c>
      <c r="G1457" s="49">
        <v>0.37</v>
      </c>
      <c r="H1457" s="49">
        <v>8.9320000000000004</v>
      </c>
      <c r="I1457" s="52">
        <f>IF(Table2[[#This Row],[Order Priority]]=Introduction!$B$42,1,0)</f>
        <v>0</v>
      </c>
      <c r="J1457" s="52">
        <f>IF(Table2[[#This Row],[Order Priority]]=Introduction!$B$43,1,0)</f>
        <v>0</v>
      </c>
      <c r="K1457" s="52">
        <f>IF(Table2[[#This Row],[Order Priority]]=Introduction!$B$44,1,0)</f>
        <v>0</v>
      </c>
      <c r="L1457" s="52">
        <f>IF(Table2[[#This Row],[Order Priority]]=Introduction!$B$45,1,0)</f>
        <v>1</v>
      </c>
      <c r="M1457" s="52">
        <f>IF(Table2[[#This Row],[Ship Mode]]=Introduction!$C$42,1,0)</f>
        <v>0</v>
      </c>
      <c r="N1457" s="51">
        <f>IF(Table2[[#This Row],[Ship Mode]]=Introduction!$C$44,1,0)</f>
        <v>1</v>
      </c>
      <c r="O1457" s="51">
        <f>IF(Table2[[#This Row],[Customer Segment]]=Introduction!$D$45,1,0)</f>
        <v>0</v>
      </c>
      <c r="P1457" s="51">
        <f>IF(Table2[[#This Row],[Customer Segment]]=Introduction!$D$42,1,0)</f>
        <v>0</v>
      </c>
      <c r="Q1457" s="51">
        <f>IF(Table2[[#This Row],[Customer Segment]]=Introduction!$D$44,1,0)</f>
        <v>0</v>
      </c>
      <c r="R1457" s="41">
        <v>67.86</v>
      </c>
      <c r="S14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128.15843496354594</v>
      </c>
    </row>
    <row r="1458" spans="1:19" customFormat="1" x14ac:dyDescent="0.2">
      <c r="A1458" s="1" t="s">
        <v>92</v>
      </c>
      <c r="B1458" s="1" t="s">
        <v>14</v>
      </c>
      <c r="C1458" s="1" t="s">
        <v>70</v>
      </c>
      <c r="D1458" s="47">
        <v>0.01</v>
      </c>
      <c r="E1458" s="47">
        <v>20.34</v>
      </c>
      <c r="F1458" s="47">
        <v>35</v>
      </c>
      <c r="G1458" s="47">
        <v>0.84</v>
      </c>
      <c r="H1458" s="47">
        <v>229.63800000000001</v>
      </c>
      <c r="I1458" s="52">
        <f>IF(Table2[[#This Row],[Order Priority]]=Introduction!$B$42,1,0)</f>
        <v>0</v>
      </c>
      <c r="J1458" s="52">
        <f>IF(Table2[[#This Row],[Order Priority]]=Introduction!$B$43,1,0)</f>
        <v>0</v>
      </c>
      <c r="K1458" s="52">
        <f>IF(Table2[[#This Row],[Order Priority]]=Introduction!$B$44,1,0)</f>
        <v>0</v>
      </c>
      <c r="L1458" s="52">
        <f>IF(Table2[[#This Row],[Order Priority]]=Introduction!$B$45,1,0)</f>
        <v>1</v>
      </c>
      <c r="M1458" s="52">
        <f>IF(Table2[[#This Row],[Ship Mode]]=Introduction!$C$42,1,0)</f>
        <v>0</v>
      </c>
      <c r="N1458" s="51">
        <f>IF(Table2[[#This Row],[Ship Mode]]=Introduction!$C$44,1,0)</f>
        <v>1</v>
      </c>
      <c r="O1458" s="51">
        <f>IF(Table2[[#This Row],[Customer Segment]]=Introduction!$D$45,1,0)</f>
        <v>0</v>
      </c>
      <c r="P1458" s="51">
        <f>IF(Table2[[#This Row],[Customer Segment]]=Introduction!$D$42,1,0)</f>
        <v>0</v>
      </c>
      <c r="Q1458" s="51">
        <f>IF(Table2[[#This Row],[Customer Segment]]=Introduction!$D$44,1,0)</f>
        <v>0</v>
      </c>
      <c r="R1458" s="44">
        <v>747.28</v>
      </c>
      <c r="S14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1607.5804914586911</v>
      </c>
    </row>
    <row r="1459" spans="1:19" customFormat="1" x14ac:dyDescent="0.2">
      <c r="A1459" s="1" t="s">
        <v>92</v>
      </c>
      <c r="B1459" s="1" t="s">
        <v>14</v>
      </c>
      <c r="C1459" s="1" t="s">
        <v>15</v>
      </c>
      <c r="D1459" s="49">
        <v>0.08</v>
      </c>
      <c r="E1459" s="49">
        <v>2.94</v>
      </c>
      <c r="F1459" s="49">
        <v>0.96</v>
      </c>
      <c r="G1459" s="49">
        <v>0.57999999999999996</v>
      </c>
      <c r="H1459" s="49">
        <v>-2.12</v>
      </c>
      <c r="I1459" s="52">
        <f>IF(Table2[[#This Row],[Order Priority]]=Introduction!$B$42,1,0)</f>
        <v>0</v>
      </c>
      <c r="J1459" s="52">
        <f>IF(Table2[[#This Row],[Order Priority]]=Introduction!$B$43,1,0)</f>
        <v>0</v>
      </c>
      <c r="K1459" s="52">
        <f>IF(Table2[[#This Row],[Order Priority]]=Introduction!$B$44,1,0)</f>
        <v>0</v>
      </c>
      <c r="L1459" s="52">
        <f>IF(Table2[[#This Row],[Order Priority]]=Introduction!$B$45,1,0)</f>
        <v>1</v>
      </c>
      <c r="M1459" s="52">
        <f>IF(Table2[[#This Row],[Ship Mode]]=Introduction!$C$42,1,0)</f>
        <v>0</v>
      </c>
      <c r="N1459" s="51">
        <f>IF(Table2[[#This Row],[Ship Mode]]=Introduction!$C$44,1,0)</f>
        <v>1</v>
      </c>
      <c r="O1459" s="51">
        <f>IF(Table2[[#This Row],[Customer Segment]]=Introduction!$D$45,1,0)</f>
        <v>0</v>
      </c>
      <c r="P1459" s="51">
        <f>IF(Table2[[#This Row],[Customer Segment]]=Introduction!$D$42,1,0)</f>
        <v>1</v>
      </c>
      <c r="Q1459" s="51">
        <f>IF(Table2[[#This Row],[Customer Segment]]=Introduction!$D$44,1,0)</f>
        <v>0</v>
      </c>
      <c r="R1459" s="41">
        <v>66.7</v>
      </c>
      <c r="S14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0" spans="1:19" customFormat="1" x14ac:dyDescent="0.2">
      <c r="A1460" s="1" t="s">
        <v>92</v>
      </c>
      <c r="B1460" s="1" t="s">
        <v>14</v>
      </c>
      <c r="C1460" s="1" t="s">
        <v>15</v>
      </c>
      <c r="D1460" s="47">
        <v>0.06</v>
      </c>
      <c r="E1460" s="47">
        <v>8.32</v>
      </c>
      <c r="F1460" s="47">
        <v>2.38</v>
      </c>
      <c r="G1460" s="47">
        <v>0.74</v>
      </c>
      <c r="H1460" s="47">
        <v>-36.630000000000003</v>
      </c>
      <c r="I1460" s="52">
        <f>IF(Table2[[#This Row],[Order Priority]]=Introduction!$B$42,1,0)</f>
        <v>0</v>
      </c>
      <c r="J1460" s="52">
        <f>IF(Table2[[#This Row],[Order Priority]]=Introduction!$B$43,1,0)</f>
        <v>0</v>
      </c>
      <c r="K1460" s="52">
        <f>IF(Table2[[#This Row],[Order Priority]]=Introduction!$B$44,1,0)</f>
        <v>0</v>
      </c>
      <c r="L1460" s="52">
        <f>IF(Table2[[#This Row],[Order Priority]]=Introduction!$B$45,1,0)</f>
        <v>1</v>
      </c>
      <c r="M1460" s="52">
        <f>IF(Table2[[#This Row],[Ship Mode]]=Introduction!$C$42,1,0)</f>
        <v>0</v>
      </c>
      <c r="N1460" s="51">
        <f>IF(Table2[[#This Row],[Ship Mode]]=Introduction!$C$44,1,0)</f>
        <v>1</v>
      </c>
      <c r="O1460" s="51">
        <f>IF(Table2[[#This Row],[Customer Segment]]=Introduction!$D$45,1,0)</f>
        <v>0</v>
      </c>
      <c r="P1460" s="51">
        <f>IF(Table2[[#This Row],[Customer Segment]]=Introduction!$D$42,1,0)</f>
        <v>1</v>
      </c>
      <c r="Q1460" s="51">
        <f>IF(Table2[[#This Row],[Customer Segment]]=Introduction!$D$44,1,0)</f>
        <v>0</v>
      </c>
      <c r="R1460" s="44">
        <v>101.26</v>
      </c>
      <c r="S14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250.56293077894469</v>
      </c>
    </row>
    <row r="1461" spans="1:19" customFormat="1" x14ac:dyDescent="0.2">
      <c r="A1461" s="1" t="s">
        <v>92</v>
      </c>
      <c r="B1461" s="1" t="s">
        <v>14</v>
      </c>
      <c r="C1461" s="1" t="s">
        <v>15</v>
      </c>
      <c r="D1461" s="49">
        <v>0.08</v>
      </c>
      <c r="E1461" s="49">
        <v>2.94</v>
      </c>
      <c r="F1461" s="49">
        <v>0.96</v>
      </c>
      <c r="G1461" s="49">
        <v>0.57999999999999996</v>
      </c>
      <c r="H1461" s="49">
        <v>-2.12</v>
      </c>
      <c r="I1461" s="52">
        <f>IF(Table2[[#This Row],[Order Priority]]=Introduction!$B$42,1,0)</f>
        <v>0</v>
      </c>
      <c r="J1461" s="52">
        <f>IF(Table2[[#This Row],[Order Priority]]=Introduction!$B$43,1,0)</f>
        <v>0</v>
      </c>
      <c r="K1461" s="52">
        <f>IF(Table2[[#This Row],[Order Priority]]=Introduction!$B$44,1,0)</f>
        <v>0</v>
      </c>
      <c r="L1461" s="52">
        <f>IF(Table2[[#This Row],[Order Priority]]=Introduction!$B$45,1,0)</f>
        <v>1</v>
      </c>
      <c r="M1461" s="52">
        <f>IF(Table2[[#This Row],[Ship Mode]]=Introduction!$C$42,1,0)</f>
        <v>0</v>
      </c>
      <c r="N1461" s="51">
        <f>IF(Table2[[#This Row],[Ship Mode]]=Introduction!$C$44,1,0)</f>
        <v>1</v>
      </c>
      <c r="O1461" s="51">
        <f>IF(Table2[[#This Row],[Customer Segment]]=Introduction!$D$45,1,0)</f>
        <v>0</v>
      </c>
      <c r="P1461" s="51">
        <f>IF(Table2[[#This Row],[Customer Segment]]=Introduction!$D$42,1,0)</f>
        <v>1</v>
      </c>
      <c r="Q1461" s="51">
        <f>IF(Table2[[#This Row],[Customer Segment]]=Introduction!$D$44,1,0)</f>
        <v>0</v>
      </c>
      <c r="R1461" s="41">
        <v>17.399999999999999</v>
      </c>
      <c r="S14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83.591507297596223</v>
      </c>
    </row>
    <row r="1462" spans="1:19" customFormat="1" x14ac:dyDescent="0.2">
      <c r="A1462" s="1" t="s">
        <v>46</v>
      </c>
      <c r="B1462" s="1" t="s">
        <v>14</v>
      </c>
      <c r="C1462" s="1" t="s">
        <v>70</v>
      </c>
      <c r="D1462" s="47">
        <v>0.08</v>
      </c>
      <c r="E1462" s="47">
        <v>73.98</v>
      </c>
      <c r="F1462" s="47">
        <v>4</v>
      </c>
      <c r="G1462" s="47">
        <v>0.77</v>
      </c>
      <c r="H1462" s="47">
        <v>97.16</v>
      </c>
      <c r="I1462" s="52">
        <f>IF(Table2[[#This Row],[Order Priority]]=Introduction!$B$42,1,0)</f>
        <v>0</v>
      </c>
      <c r="J1462" s="52">
        <f>IF(Table2[[#This Row],[Order Priority]]=Introduction!$B$43,1,0)</f>
        <v>0</v>
      </c>
      <c r="K1462" s="52">
        <f>IF(Table2[[#This Row],[Order Priority]]=Introduction!$B$44,1,0)</f>
        <v>0</v>
      </c>
      <c r="L1462" s="52">
        <f>IF(Table2[[#This Row],[Order Priority]]=Introduction!$B$45,1,0)</f>
        <v>0</v>
      </c>
      <c r="M1462" s="52">
        <f>IF(Table2[[#This Row],[Ship Mode]]=Introduction!$C$42,1,0)</f>
        <v>0</v>
      </c>
      <c r="N1462" s="51">
        <f>IF(Table2[[#This Row],[Ship Mode]]=Introduction!$C$44,1,0)</f>
        <v>1</v>
      </c>
      <c r="O1462" s="51">
        <f>IF(Table2[[#This Row],[Customer Segment]]=Introduction!$D$45,1,0)</f>
        <v>0</v>
      </c>
      <c r="P1462" s="51">
        <f>IF(Table2[[#This Row],[Customer Segment]]=Introduction!$D$42,1,0)</f>
        <v>0</v>
      </c>
      <c r="Q1462" s="51">
        <f>IF(Table2[[#This Row],[Customer Segment]]=Introduction!$D$44,1,0)</f>
        <v>0</v>
      </c>
      <c r="R1462" s="44">
        <v>1181.67</v>
      </c>
      <c r="S14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866.9879527744672</v>
      </c>
    </row>
    <row r="1463" spans="1:19" customFormat="1" x14ac:dyDescent="0.2">
      <c r="A1463" s="1" t="s">
        <v>46</v>
      </c>
      <c r="B1463" s="1" t="s">
        <v>14</v>
      </c>
      <c r="C1463" s="1" t="s">
        <v>70</v>
      </c>
      <c r="D1463" s="49">
        <v>0.02</v>
      </c>
      <c r="E1463" s="49">
        <v>3.68</v>
      </c>
      <c r="F1463" s="49">
        <v>1.32</v>
      </c>
      <c r="G1463" s="49">
        <v>0.83</v>
      </c>
      <c r="H1463" s="49">
        <v>-20.65</v>
      </c>
      <c r="I1463" s="52">
        <f>IF(Table2[[#This Row],[Order Priority]]=Introduction!$B$42,1,0)</f>
        <v>0</v>
      </c>
      <c r="J1463" s="52">
        <f>IF(Table2[[#This Row],[Order Priority]]=Introduction!$B$43,1,0)</f>
        <v>0</v>
      </c>
      <c r="K1463" s="52">
        <f>IF(Table2[[#This Row],[Order Priority]]=Introduction!$B$44,1,0)</f>
        <v>0</v>
      </c>
      <c r="L1463" s="52">
        <f>IF(Table2[[#This Row],[Order Priority]]=Introduction!$B$45,1,0)</f>
        <v>0</v>
      </c>
      <c r="M1463" s="52">
        <f>IF(Table2[[#This Row],[Ship Mode]]=Introduction!$C$42,1,0)</f>
        <v>0</v>
      </c>
      <c r="N1463" s="51">
        <f>IF(Table2[[#This Row],[Ship Mode]]=Introduction!$C$44,1,0)</f>
        <v>1</v>
      </c>
      <c r="O1463" s="51">
        <f>IF(Table2[[#This Row],[Customer Segment]]=Introduction!$D$45,1,0)</f>
        <v>0</v>
      </c>
      <c r="P1463" s="51">
        <f>IF(Table2[[#This Row],[Customer Segment]]=Introduction!$D$42,1,0)</f>
        <v>0</v>
      </c>
      <c r="Q1463" s="51">
        <f>IF(Table2[[#This Row],[Customer Segment]]=Introduction!$D$44,1,0)</f>
        <v>0</v>
      </c>
      <c r="R1463" s="41">
        <v>29.93</v>
      </c>
      <c r="S14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541.53315931480847</v>
      </c>
    </row>
    <row r="1464" spans="1:19" customFormat="1" x14ac:dyDescent="0.2">
      <c r="A1464" s="1" t="s">
        <v>1</v>
      </c>
      <c r="B1464" s="1" t="s">
        <v>14</v>
      </c>
      <c r="C1464" s="1" t="s">
        <v>3</v>
      </c>
      <c r="D1464" s="47">
        <v>0.04</v>
      </c>
      <c r="E1464" s="47">
        <v>18.97</v>
      </c>
      <c r="F1464" s="47">
        <v>9.5399999999999991</v>
      </c>
      <c r="G1464" s="47">
        <v>0.37</v>
      </c>
      <c r="H1464" s="47">
        <v>3.04</v>
      </c>
      <c r="I1464" s="52">
        <f>IF(Table2[[#This Row],[Order Priority]]=Introduction!$B$42,1,0)</f>
        <v>1</v>
      </c>
      <c r="J1464" s="52">
        <f>IF(Table2[[#This Row],[Order Priority]]=Introduction!$B$43,1,0)</f>
        <v>0</v>
      </c>
      <c r="K1464" s="52">
        <f>IF(Table2[[#This Row],[Order Priority]]=Introduction!$B$44,1,0)</f>
        <v>0</v>
      </c>
      <c r="L1464" s="52">
        <f>IF(Table2[[#This Row],[Order Priority]]=Introduction!$B$45,1,0)</f>
        <v>0</v>
      </c>
      <c r="M1464" s="52">
        <f>IF(Table2[[#This Row],[Ship Mode]]=Introduction!$C$42,1,0)</f>
        <v>0</v>
      </c>
      <c r="N1464" s="51">
        <f>IF(Table2[[#This Row],[Ship Mode]]=Introduction!$C$44,1,0)</f>
        <v>1</v>
      </c>
      <c r="O1464" s="51">
        <f>IF(Table2[[#This Row],[Customer Segment]]=Introduction!$D$45,1,0)</f>
        <v>1</v>
      </c>
      <c r="P1464" s="51">
        <f>IF(Table2[[#This Row],[Customer Segment]]=Introduction!$D$42,1,0)</f>
        <v>0</v>
      </c>
      <c r="Q1464" s="51">
        <f>IF(Table2[[#This Row],[Customer Segment]]=Introduction!$D$44,1,0)</f>
        <v>0</v>
      </c>
      <c r="R1464" s="44">
        <v>101.74</v>
      </c>
      <c r="S14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525.27805917602336</v>
      </c>
    </row>
    <row r="1465" spans="1:19" customFormat="1" x14ac:dyDescent="0.2">
      <c r="A1465" s="1" t="s">
        <v>1</v>
      </c>
      <c r="B1465" s="1" t="s">
        <v>14</v>
      </c>
      <c r="C1465" s="1" t="s">
        <v>3</v>
      </c>
      <c r="D1465" s="49">
        <v>0.09</v>
      </c>
      <c r="E1465" s="49">
        <v>10.98</v>
      </c>
      <c r="F1465" s="49">
        <v>3.37</v>
      </c>
      <c r="G1465" s="49">
        <v>0.56999999999999995</v>
      </c>
      <c r="H1465" s="49">
        <v>2.706</v>
      </c>
      <c r="I1465" s="52">
        <f>IF(Table2[[#This Row],[Order Priority]]=Introduction!$B$42,1,0)</f>
        <v>1</v>
      </c>
      <c r="J1465" s="52">
        <f>IF(Table2[[#This Row],[Order Priority]]=Introduction!$B$43,1,0)</f>
        <v>0</v>
      </c>
      <c r="K1465" s="52">
        <f>IF(Table2[[#This Row],[Order Priority]]=Introduction!$B$44,1,0)</f>
        <v>0</v>
      </c>
      <c r="L1465" s="52">
        <f>IF(Table2[[#This Row],[Order Priority]]=Introduction!$B$45,1,0)</f>
        <v>0</v>
      </c>
      <c r="M1465" s="52">
        <f>IF(Table2[[#This Row],[Ship Mode]]=Introduction!$C$42,1,0)</f>
        <v>0</v>
      </c>
      <c r="N1465" s="51">
        <f>IF(Table2[[#This Row],[Ship Mode]]=Introduction!$C$44,1,0)</f>
        <v>1</v>
      </c>
      <c r="O1465" s="51">
        <f>IF(Table2[[#This Row],[Customer Segment]]=Introduction!$D$45,1,0)</f>
        <v>1</v>
      </c>
      <c r="P1465" s="51">
        <f>IF(Table2[[#This Row],[Customer Segment]]=Introduction!$D$42,1,0)</f>
        <v>0</v>
      </c>
      <c r="Q1465" s="51">
        <f>IF(Table2[[#This Row],[Customer Segment]]=Introduction!$D$44,1,0)</f>
        <v>0</v>
      </c>
      <c r="R1465" s="41">
        <v>84.52</v>
      </c>
      <c r="S14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462.56202985451228</v>
      </c>
    </row>
    <row r="1466" spans="1:19" customFormat="1" x14ac:dyDescent="0.2">
      <c r="A1466" s="1" t="s">
        <v>1</v>
      </c>
      <c r="B1466" s="1" t="s">
        <v>14</v>
      </c>
      <c r="C1466" s="1" t="s">
        <v>3</v>
      </c>
      <c r="D1466" s="47">
        <v>7.0000000000000007E-2</v>
      </c>
      <c r="E1466" s="47">
        <v>279.48</v>
      </c>
      <c r="F1466" s="47">
        <v>35</v>
      </c>
      <c r="G1466" s="47">
        <v>0.8</v>
      </c>
      <c r="H1466" s="47">
        <v>-207.28</v>
      </c>
      <c r="I1466" s="52">
        <f>IF(Table2[[#This Row],[Order Priority]]=Introduction!$B$42,1,0)</f>
        <v>1</v>
      </c>
      <c r="J1466" s="52">
        <f>IF(Table2[[#This Row],[Order Priority]]=Introduction!$B$43,1,0)</f>
        <v>0</v>
      </c>
      <c r="K1466" s="52">
        <f>IF(Table2[[#This Row],[Order Priority]]=Introduction!$B$44,1,0)</f>
        <v>0</v>
      </c>
      <c r="L1466" s="52">
        <f>IF(Table2[[#This Row],[Order Priority]]=Introduction!$B$45,1,0)</f>
        <v>0</v>
      </c>
      <c r="M1466" s="52">
        <f>IF(Table2[[#This Row],[Ship Mode]]=Introduction!$C$42,1,0)</f>
        <v>0</v>
      </c>
      <c r="N1466" s="51">
        <f>IF(Table2[[#This Row],[Ship Mode]]=Introduction!$C$44,1,0)</f>
        <v>1</v>
      </c>
      <c r="O1466" s="51">
        <f>IF(Table2[[#This Row],[Customer Segment]]=Introduction!$D$45,1,0)</f>
        <v>1</v>
      </c>
      <c r="P1466" s="51">
        <f>IF(Table2[[#This Row],[Customer Segment]]=Introduction!$D$42,1,0)</f>
        <v>0</v>
      </c>
      <c r="Q1466" s="51">
        <f>IF(Table2[[#This Row],[Customer Segment]]=Introduction!$D$44,1,0)</f>
        <v>0</v>
      </c>
      <c r="R1466" s="44">
        <v>2716.09</v>
      </c>
      <c r="S14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2167.4101646380959</v>
      </c>
    </row>
    <row r="1467" spans="1:19" customFormat="1" x14ac:dyDescent="0.2">
      <c r="A1467" s="1" t="s">
        <v>1</v>
      </c>
      <c r="B1467" s="1" t="s">
        <v>63</v>
      </c>
      <c r="C1467" s="1" t="s">
        <v>3</v>
      </c>
      <c r="D1467" s="49">
        <v>0</v>
      </c>
      <c r="E1467" s="49">
        <v>14.42</v>
      </c>
      <c r="F1467" s="49">
        <v>6.75</v>
      </c>
      <c r="G1467" s="49">
        <v>0.52</v>
      </c>
      <c r="H1467" s="49">
        <v>9.33</v>
      </c>
      <c r="I1467" s="52">
        <f>IF(Table2[[#This Row],[Order Priority]]=Introduction!$B$42,1,0)</f>
        <v>1</v>
      </c>
      <c r="J1467" s="52">
        <f>IF(Table2[[#This Row],[Order Priority]]=Introduction!$B$43,1,0)</f>
        <v>0</v>
      </c>
      <c r="K1467" s="52">
        <f>IF(Table2[[#This Row],[Order Priority]]=Introduction!$B$44,1,0)</f>
        <v>0</v>
      </c>
      <c r="L1467" s="52">
        <f>IF(Table2[[#This Row],[Order Priority]]=Introduction!$B$45,1,0)</f>
        <v>0</v>
      </c>
      <c r="M1467" s="52">
        <f>IF(Table2[[#This Row],[Ship Mode]]=Introduction!$C$42,1,0)</f>
        <v>0</v>
      </c>
      <c r="N1467" s="51">
        <f>IF(Table2[[#This Row],[Ship Mode]]=Introduction!$C$44,1,0)</f>
        <v>0</v>
      </c>
      <c r="O1467" s="51">
        <f>IF(Table2[[#This Row],[Customer Segment]]=Introduction!$D$45,1,0)</f>
        <v>1</v>
      </c>
      <c r="P1467" s="51">
        <f>IF(Table2[[#This Row],[Customer Segment]]=Introduction!$D$42,1,0)</f>
        <v>0</v>
      </c>
      <c r="Q1467" s="51">
        <f>IF(Table2[[#This Row],[Customer Segment]]=Introduction!$D$44,1,0)</f>
        <v>0</v>
      </c>
      <c r="R1467" s="41">
        <v>98.96</v>
      </c>
      <c r="S14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509.24470936012386</v>
      </c>
    </row>
    <row r="1468" spans="1:19" customFormat="1" x14ac:dyDescent="0.2">
      <c r="A1468" s="1" t="s">
        <v>1</v>
      </c>
      <c r="B1468" s="1" t="s">
        <v>14</v>
      </c>
      <c r="C1468" s="1" t="s">
        <v>70</v>
      </c>
      <c r="D1468" s="47">
        <v>0.1</v>
      </c>
      <c r="E1468" s="47">
        <v>8.17</v>
      </c>
      <c r="F1468" s="47">
        <v>1.69</v>
      </c>
      <c r="G1468" s="47">
        <v>0.38</v>
      </c>
      <c r="H1468" s="47">
        <v>100.2984</v>
      </c>
      <c r="I1468" s="52">
        <f>IF(Table2[[#This Row],[Order Priority]]=Introduction!$B$42,1,0)</f>
        <v>1</v>
      </c>
      <c r="J1468" s="52">
        <f>IF(Table2[[#This Row],[Order Priority]]=Introduction!$B$43,1,0)</f>
        <v>0</v>
      </c>
      <c r="K1468" s="52">
        <f>IF(Table2[[#This Row],[Order Priority]]=Introduction!$B$44,1,0)</f>
        <v>0</v>
      </c>
      <c r="L1468" s="52">
        <f>IF(Table2[[#This Row],[Order Priority]]=Introduction!$B$45,1,0)</f>
        <v>0</v>
      </c>
      <c r="M1468" s="52">
        <f>IF(Table2[[#This Row],[Ship Mode]]=Introduction!$C$42,1,0)</f>
        <v>0</v>
      </c>
      <c r="N1468" s="51">
        <f>IF(Table2[[#This Row],[Ship Mode]]=Introduction!$C$44,1,0)</f>
        <v>1</v>
      </c>
      <c r="O1468" s="51">
        <f>IF(Table2[[#This Row],[Customer Segment]]=Introduction!$D$45,1,0)</f>
        <v>0</v>
      </c>
      <c r="P1468" s="51">
        <f>IF(Table2[[#This Row],[Customer Segment]]=Introduction!$D$42,1,0)</f>
        <v>0</v>
      </c>
      <c r="Q1468" s="51">
        <f>IF(Table2[[#This Row],[Customer Segment]]=Introduction!$D$44,1,0)</f>
        <v>0</v>
      </c>
      <c r="R1468" s="44">
        <v>145.36000000000001</v>
      </c>
      <c r="S14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351.76410743866666</v>
      </c>
    </row>
    <row r="1469" spans="1:19" customFormat="1" x14ac:dyDescent="0.2">
      <c r="A1469" s="1" t="s">
        <v>1</v>
      </c>
      <c r="B1469" s="1" t="s">
        <v>14</v>
      </c>
      <c r="C1469" s="1" t="s">
        <v>70</v>
      </c>
      <c r="D1469" s="49">
        <v>0.03</v>
      </c>
      <c r="E1469" s="49">
        <v>110.99</v>
      </c>
      <c r="F1469" s="49">
        <v>2.5</v>
      </c>
      <c r="G1469" s="49">
        <v>0.56999999999999995</v>
      </c>
      <c r="H1469" s="49">
        <v>2495.3987999999999</v>
      </c>
      <c r="I1469" s="52">
        <f>IF(Table2[[#This Row],[Order Priority]]=Introduction!$B$42,1,0)</f>
        <v>1</v>
      </c>
      <c r="J1469" s="52">
        <f>IF(Table2[[#This Row],[Order Priority]]=Introduction!$B$43,1,0)</f>
        <v>0</v>
      </c>
      <c r="K1469" s="52">
        <f>IF(Table2[[#This Row],[Order Priority]]=Introduction!$B$44,1,0)</f>
        <v>0</v>
      </c>
      <c r="L1469" s="52">
        <f>IF(Table2[[#This Row],[Order Priority]]=Introduction!$B$45,1,0)</f>
        <v>0</v>
      </c>
      <c r="M1469" s="52">
        <f>IF(Table2[[#This Row],[Ship Mode]]=Introduction!$C$42,1,0)</f>
        <v>0</v>
      </c>
      <c r="N1469" s="51">
        <f>IF(Table2[[#This Row],[Ship Mode]]=Introduction!$C$44,1,0)</f>
        <v>1</v>
      </c>
      <c r="O1469" s="51">
        <f>IF(Table2[[#This Row],[Customer Segment]]=Introduction!$D$45,1,0)</f>
        <v>0</v>
      </c>
      <c r="P1469" s="51">
        <f>IF(Table2[[#This Row],[Customer Segment]]=Introduction!$D$42,1,0)</f>
        <v>0</v>
      </c>
      <c r="Q1469" s="51">
        <f>IF(Table2[[#This Row],[Customer Segment]]=Introduction!$D$44,1,0)</f>
        <v>0</v>
      </c>
      <c r="R1469" s="41">
        <v>3616.52</v>
      </c>
      <c r="S14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3353.1331670584786</v>
      </c>
    </row>
    <row r="1470" spans="1:19" customFormat="1" x14ac:dyDescent="0.2">
      <c r="A1470" s="1" t="s">
        <v>13</v>
      </c>
      <c r="B1470" s="1" t="s">
        <v>14</v>
      </c>
      <c r="C1470" s="1" t="s">
        <v>70</v>
      </c>
      <c r="D1470" s="47">
        <v>0.04</v>
      </c>
      <c r="E1470" s="47">
        <v>12.44</v>
      </c>
      <c r="F1470" s="47">
        <v>6.27</v>
      </c>
      <c r="G1470" s="47">
        <v>0.56999999999999995</v>
      </c>
      <c r="H1470" s="47">
        <v>-258.56599999999997</v>
      </c>
      <c r="I1470" s="52">
        <f>IF(Table2[[#This Row],[Order Priority]]=Introduction!$B$42,1,0)</f>
        <v>0</v>
      </c>
      <c r="J1470" s="52">
        <f>IF(Table2[[#This Row],[Order Priority]]=Introduction!$B$43,1,0)</f>
        <v>1</v>
      </c>
      <c r="K1470" s="52">
        <f>IF(Table2[[#This Row],[Order Priority]]=Introduction!$B$44,1,0)</f>
        <v>0</v>
      </c>
      <c r="L1470" s="52">
        <f>IF(Table2[[#This Row],[Order Priority]]=Introduction!$B$45,1,0)</f>
        <v>0</v>
      </c>
      <c r="M1470" s="52">
        <f>IF(Table2[[#This Row],[Ship Mode]]=Introduction!$C$42,1,0)</f>
        <v>0</v>
      </c>
      <c r="N1470" s="51">
        <f>IF(Table2[[#This Row],[Ship Mode]]=Introduction!$C$44,1,0)</f>
        <v>1</v>
      </c>
      <c r="O1470" s="51">
        <f>IF(Table2[[#This Row],[Customer Segment]]=Introduction!$D$45,1,0)</f>
        <v>0</v>
      </c>
      <c r="P1470" s="51">
        <f>IF(Table2[[#This Row],[Customer Segment]]=Introduction!$D$42,1,0)</f>
        <v>0</v>
      </c>
      <c r="Q1470" s="51">
        <f>IF(Table2[[#This Row],[Customer Segment]]=Introduction!$D$44,1,0)</f>
        <v>0</v>
      </c>
      <c r="R1470" s="44">
        <v>464.94</v>
      </c>
      <c r="S14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29.320175911628127</v>
      </c>
    </row>
    <row r="1471" spans="1:19" customFormat="1" x14ac:dyDescent="0.2">
      <c r="A1471" s="1" t="s">
        <v>13</v>
      </c>
      <c r="B1471" s="1" t="s">
        <v>14</v>
      </c>
      <c r="C1471" s="1" t="s">
        <v>70</v>
      </c>
      <c r="D1471" s="49">
        <v>0.04</v>
      </c>
      <c r="E1471" s="49">
        <v>12.44</v>
      </c>
      <c r="F1471" s="49">
        <v>6.27</v>
      </c>
      <c r="G1471" s="49">
        <v>0.56999999999999995</v>
      </c>
      <c r="H1471" s="49">
        <v>-59.06</v>
      </c>
      <c r="I1471" s="52">
        <f>IF(Table2[[#This Row],[Order Priority]]=Introduction!$B$42,1,0)</f>
        <v>0</v>
      </c>
      <c r="J1471" s="52">
        <f>IF(Table2[[#This Row],[Order Priority]]=Introduction!$B$43,1,0)</f>
        <v>1</v>
      </c>
      <c r="K1471" s="52">
        <f>IF(Table2[[#This Row],[Order Priority]]=Introduction!$B$44,1,0)</f>
        <v>0</v>
      </c>
      <c r="L1471" s="52">
        <f>IF(Table2[[#This Row],[Order Priority]]=Introduction!$B$45,1,0)</f>
        <v>0</v>
      </c>
      <c r="M1471" s="52">
        <f>IF(Table2[[#This Row],[Ship Mode]]=Introduction!$C$42,1,0)</f>
        <v>0</v>
      </c>
      <c r="N1471" s="51">
        <f>IF(Table2[[#This Row],[Ship Mode]]=Introduction!$C$44,1,0)</f>
        <v>1</v>
      </c>
      <c r="O1471" s="51">
        <f>IF(Table2[[#This Row],[Customer Segment]]=Introduction!$D$45,1,0)</f>
        <v>0</v>
      </c>
      <c r="P1471" s="51">
        <f>IF(Table2[[#This Row],[Customer Segment]]=Introduction!$D$42,1,0)</f>
        <v>0</v>
      </c>
      <c r="Q1471" s="51">
        <f>IF(Table2[[#This Row],[Customer Segment]]=Introduction!$D$44,1,0)</f>
        <v>0</v>
      </c>
      <c r="R1471" s="41">
        <v>1834.61</v>
      </c>
      <c r="S14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233.61945168124399</v>
      </c>
    </row>
    <row r="1472" spans="1:19" customFormat="1" x14ac:dyDescent="0.2">
      <c r="A1472" s="1" t="s">
        <v>13</v>
      </c>
      <c r="B1472" s="1" t="s">
        <v>14</v>
      </c>
      <c r="C1472" s="1" t="s">
        <v>70</v>
      </c>
      <c r="D1472" s="47">
        <v>0.09</v>
      </c>
      <c r="E1472" s="47">
        <v>5.4</v>
      </c>
      <c r="F1472" s="47">
        <v>7.78</v>
      </c>
      <c r="G1472" s="47">
        <v>0.37</v>
      </c>
      <c r="H1472" s="47">
        <v>-136.25200000000001</v>
      </c>
      <c r="I1472" s="52">
        <f>IF(Table2[[#This Row],[Order Priority]]=Introduction!$B$42,1,0)</f>
        <v>0</v>
      </c>
      <c r="J1472" s="52">
        <f>IF(Table2[[#This Row],[Order Priority]]=Introduction!$B$43,1,0)</f>
        <v>1</v>
      </c>
      <c r="K1472" s="52">
        <f>IF(Table2[[#This Row],[Order Priority]]=Introduction!$B$44,1,0)</f>
        <v>0</v>
      </c>
      <c r="L1472" s="52">
        <f>IF(Table2[[#This Row],[Order Priority]]=Introduction!$B$45,1,0)</f>
        <v>0</v>
      </c>
      <c r="M1472" s="52">
        <f>IF(Table2[[#This Row],[Ship Mode]]=Introduction!$C$42,1,0)</f>
        <v>0</v>
      </c>
      <c r="N1472" s="51">
        <f>IF(Table2[[#This Row],[Ship Mode]]=Introduction!$C$44,1,0)</f>
        <v>1</v>
      </c>
      <c r="O1472" s="51">
        <f>IF(Table2[[#This Row],[Customer Segment]]=Introduction!$D$45,1,0)</f>
        <v>0</v>
      </c>
      <c r="P1472" s="51">
        <f>IF(Table2[[#This Row],[Customer Segment]]=Introduction!$D$42,1,0)</f>
        <v>0</v>
      </c>
      <c r="Q1472" s="51">
        <f>IF(Table2[[#This Row],[Customer Segment]]=Introduction!$D$44,1,0)</f>
        <v>0</v>
      </c>
      <c r="R1472" s="44">
        <v>49.24</v>
      </c>
      <c r="S14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-25.028005248818431</v>
      </c>
    </row>
    <row r="1473" spans="1:19" customFormat="1" x14ac:dyDescent="0.2">
      <c r="A1473" s="1" t="s">
        <v>13</v>
      </c>
      <c r="B1473" s="1" t="s">
        <v>14</v>
      </c>
      <c r="C1473" s="1" t="s">
        <v>70</v>
      </c>
      <c r="D1473" s="49">
        <v>0.03</v>
      </c>
      <c r="E1473" s="49">
        <v>28.53</v>
      </c>
      <c r="F1473" s="49">
        <v>1.49</v>
      </c>
      <c r="G1473" s="49">
        <v>0.38</v>
      </c>
      <c r="H1473" s="49">
        <v>137.67570000000001</v>
      </c>
      <c r="I1473" s="52">
        <f>IF(Table2[[#This Row],[Order Priority]]=Introduction!$B$42,1,0)</f>
        <v>0</v>
      </c>
      <c r="J1473" s="52">
        <f>IF(Table2[[#This Row],[Order Priority]]=Introduction!$B$43,1,0)</f>
        <v>1</v>
      </c>
      <c r="K1473" s="52">
        <f>IF(Table2[[#This Row],[Order Priority]]=Introduction!$B$44,1,0)</f>
        <v>0</v>
      </c>
      <c r="L1473" s="52">
        <f>IF(Table2[[#This Row],[Order Priority]]=Introduction!$B$45,1,0)</f>
        <v>0</v>
      </c>
      <c r="M1473" s="52">
        <f>IF(Table2[[#This Row],[Ship Mode]]=Introduction!$C$42,1,0)</f>
        <v>0</v>
      </c>
      <c r="N1473" s="51">
        <f>IF(Table2[[#This Row],[Ship Mode]]=Introduction!$C$44,1,0)</f>
        <v>1</v>
      </c>
      <c r="O1473" s="51">
        <f>IF(Table2[[#This Row],[Customer Segment]]=Introduction!$D$45,1,0)</f>
        <v>0</v>
      </c>
      <c r="P1473" s="51">
        <f>IF(Table2[[#This Row],[Customer Segment]]=Introduction!$D$42,1,0)</f>
        <v>0</v>
      </c>
      <c r="Q1473" s="51">
        <f>IF(Table2[[#This Row],[Customer Segment]]=Introduction!$D$44,1,0)</f>
        <v>0</v>
      </c>
      <c r="R1473" s="41">
        <v>199.53</v>
      </c>
      <c r="S14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202.0620497753699</v>
      </c>
    </row>
    <row r="1474" spans="1:19" customFormat="1" x14ac:dyDescent="0.2">
      <c r="A1474" s="1" t="s">
        <v>13</v>
      </c>
      <c r="B1474" s="1" t="s">
        <v>14</v>
      </c>
      <c r="C1474" s="1" t="s">
        <v>70</v>
      </c>
      <c r="D1474" s="47">
        <v>7.0000000000000007E-2</v>
      </c>
      <c r="E1474" s="47">
        <v>5.98</v>
      </c>
      <c r="F1474" s="47">
        <v>7.15</v>
      </c>
      <c r="G1474" s="47">
        <v>0.36</v>
      </c>
      <c r="H1474" s="47">
        <v>-62</v>
      </c>
      <c r="I1474" s="52">
        <f>IF(Table2[[#This Row],[Order Priority]]=Introduction!$B$42,1,0)</f>
        <v>0</v>
      </c>
      <c r="J1474" s="52">
        <f>IF(Table2[[#This Row],[Order Priority]]=Introduction!$B$43,1,0)</f>
        <v>1</v>
      </c>
      <c r="K1474" s="52">
        <f>IF(Table2[[#This Row],[Order Priority]]=Introduction!$B$44,1,0)</f>
        <v>0</v>
      </c>
      <c r="L1474" s="52">
        <f>IF(Table2[[#This Row],[Order Priority]]=Introduction!$B$45,1,0)</f>
        <v>0</v>
      </c>
      <c r="M1474" s="52">
        <f>IF(Table2[[#This Row],[Ship Mode]]=Introduction!$C$42,1,0)</f>
        <v>0</v>
      </c>
      <c r="N1474" s="51">
        <f>IF(Table2[[#This Row],[Ship Mode]]=Introduction!$C$44,1,0)</f>
        <v>1</v>
      </c>
      <c r="O1474" s="51">
        <f>IF(Table2[[#This Row],[Customer Segment]]=Introduction!$D$45,1,0)</f>
        <v>0</v>
      </c>
      <c r="P1474" s="51">
        <f>IF(Table2[[#This Row],[Customer Segment]]=Introduction!$D$42,1,0)</f>
        <v>0</v>
      </c>
      <c r="Q1474" s="51">
        <f>IF(Table2[[#This Row],[Customer Segment]]=Introduction!$D$44,1,0)</f>
        <v>0</v>
      </c>
      <c r="R1474" s="44">
        <v>37.049999999999997</v>
      </c>
      <c r="S14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40.317346648531128</v>
      </c>
    </row>
    <row r="1475" spans="1:19" customFormat="1" x14ac:dyDescent="0.2">
      <c r="A1475" s="1" t="s">
        <v>23</v>
      </c>
      <c r="B1475" s="1" t="s">
        <v>14</v>
      </c>
      <c r="C1475" s="1" t="s">
        <v>70</v>
      </c>
      <c r="D1475" s="49">
        <v>7.0000000000000007E-2</v>
      </c>
      <c r="E1475" s="49">
        <v>35.99</v>
      </c>
      <c r="F1475" s="49">
        <v>5.99</v>
      </c>
      <c r="G1475" s="49">
        <v>0.38</v>
      </c>
      <c r="H1475" s="49">
        <v>17.8398</v>
      </c>
      <c r="I1475" s="52">
        <f>IF(Table2[[#This Row],[Order Priority]]=Introduction!$B$42,1,0)</f>
        <v>0</v>
      </c>
      <c r="J1475" s="52">
        <f>IF(Table2[[#This Row],[Order Priority]]=Introduction!$B$43,1,0)</f>
        <v>0</v>
      </c>
      <c r="K1475" s="52">
        <f>IF(Table2[[#This Row],[Order Priority]]=Introduction!$B$44,1,0)</f>
        <v>1</v>
      </c>
      <c r="L1475" s="52">
        <f>IF(Table2[[#This Row],[Order Priority]]=Introduction!$B$45,1,0)</f>
        <v>0</v>
      </c>
      <c r="M1475" s="52">
        <f>IF(Table2[[#This Row],[Ship Mode]]=Introduction!$C$42,1,0)</f>
        <v>0</v>
      </c>
      <c r="N1475" s="51">
        <f>IF(Table2[[#This Row],[Ship Mode]]=Introduction!$C$44,1,0)</f>
        <v>1</v>
      </c>
      <c r="O1475" s="51">
        <f>IF(Table2[[#This Row],[Customer Segment]]=Introduction!$D$45,1,0)</f>
        <v>0</v>
      </c>
      <c r="P1475" s="51">
        <f>IF(Table2[[#This Row],[Customer Segment]]=Introduction!$D$42,1,0)</f>
        <v>0</v>
      </c>
      <c r="Q1475" s="51">
        <f>IF(Table2[[#This Row],[Customer Segment]]=Introduction!$D$44,1,0)</f>
        <v>0</v>
      </c>
      <c r="R1475" s="41">
        <v>153.61000000000001</v>
      </c>
      <c r="S14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282.92077789609914</v>
      </c>
    </row>
    <row r="1476" spans="1:19" customFormat="1" x14ac:dyDescent="0.2">
      <c r="A1476" s="1" t="s">
        <v>23</v>
      </c>
      <c r="B1476" s="1" t="s">
        <v>63</v>
      </c>
      <c r="C1476" s="1" t="s">
        <v>70</v>
      </c>
      <c r="D1476" s="47">
        <v>0.08</v>
      </c>
      <c r="E1476" s="47">
        <v>65.989999999999995</v>
      </c>
      <c r="F1476" s="47">
        <v>5.92</v>
      </c>
      <c r="G1476" s="47">
        <v>0.57999999999999996</v>
      </c>
      <c r="H1476" s="47">
        <v>183.84299999999999</v>
      </c>
      <c r="I1476" s="52">
        <f>IF(Table2[[#This Row],[Order Priority]]=Introduction!$B$42,1,0)</f>
        <v>0</v>
      </c>
      <c r="J1476" s="52">
        <f>IF(Table2[[#This Row],[Order Priority]]=Introduction!$B$43,1,0)</f>
        <v>0</v>
      </c>
      <c r="K1476" s="52">
        <f>IF(Table2[[#This Row],[Order Priority]]=Introduction!$B$44,1,0)</f>
        <v>1</v>
      </c>
      <c r="L1476" s="52">
        <f>IF(Table2[[#This Row],[Order Priority]]=Introduction!$B$45,1,0)</f>
        <v>0</v>
      </c>
      <c r="M1476" s="52">
        <f>IF(Table2[[#This Row],[Ship Mode]]=Introduction!$C$42,1,0)</f>
        <v>0</v>
      </c>
      <c r="N1476" s="51">
        <f>IF(Table2[[#This Row],[Ship Mode]]=Introduction!$C$44,1,0)</f>
        <v>0</v>
      </c>
      <c r="O1476" s="51">
        <f>IF(Table2[[#This Row],[Customer Segment]]=Introduction!$D$45,1,0)</f>
        <v>0</v>
      </c>
      <c r="P1476" s="51">
        <f>IF(Table2[[#This Row],[Customer Segment]]=Introduction!$D$42,1,0)</f>
        <v>0</v>
      </c>
      <c r="Q1476" s="51">
        <f>IF(Table2[[#This Row],[Customer Segment]]=Introduction!$D$44,1,0)</f>
        <v>0</v>
      </c>
      <c r="R1476" s="44">
        <v>1063.81</v>
      </c>
      <c r="S14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622.38533646961707</v>
      </c>
    </row>
    <row r="1477" spans="1:19" customFormat="1" x14ac:dyDescent="0.2">
      <c r="A1477" s="1" t="s">
        <v>46</v>
      </c>
      <c r="B1477" s="1" t="s">
        <v>14</v>
      </c>
      <c r="C1477" s="1" t="s">
        <v>15</v>
      </c>
      <c r="D1477" s="49">
        <v>0.1</v>
      </c>
      <c r="E1477" s="49">
        <v>7.37</v>
      </c>
      <c r="F1477" s="49">
        <v>5.53</v>
      </c>
      <c r="G1477" s="49">
        <v>0.69</v>
      </c>
      <c r="H1477" s="49">
        <v>290.202</v>
      </c>
      <c r="I1477" s="52">
        <f>IF(Table2[[#This Row],[Order Priority]]=Introduction!$B$42,1,0)</f>
        <v>0</v>
      </c>
      <c r="J1477" s="52">
        <f>IF(Table2[[#This Row],[Order Priority]]=Introduction!$B$43,1,0)</f>
        <v>0</v>
      </c>
      <c r="K1477" s="52">
        <f>IF(Table2[[#This Row],[Order Priority]]=Introduction!$B$44,1,0)</f>
        <v>0</v>
      </c>
      <c r="L1477" s="52">
        <f>IF(Table2[[#This Row],[Order Priority]]=Introduction!$B$45,1,0)</f>
        <v>0</v>
      </c>
      <c r="M1477" s="52">
        <f>IF(Table2[[#This Row],[Ship Mode]]=Introduction!$C$42,1,0)</f>
        <v>0</v>
      </c>
      <c r="N1477" s="51">
        <f>IF(Table2[[#This Row],[Ship Mode]]=Introduction!$C$44,1,0)</f>
        <v>1</v>
      </c>
      <c r="O1477" s="51">
        <f>IF(Table2[[#This Row],[Customer Segment]]=Introduction!$D$45,1,0)</f>
        <v>0</v>
      </c>
      <c r="P1477" s="51">
        <f>IF(Table2[[#This Row],[Customer Segment]]=Introduction!$D$42,1,0)</f>
        <v>1</v>
      </c>
      <c r="Q1477" s="51">
        <f>IF(Table2[[#This Row],[Customer Segment]]=Introduction!$D$44,1,0)</f>
        <v>0</v>
      </c>
      <c r="R1477" s="41">
        <v>269.33</v>
      </c>
      <c r="S14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789.6080697119047</v>
      </c>
    </row>
    <row r="1478" spans="1:19" customFormat="1" x14ac:dyDescent="0.2">
      <c r="A1478" s="1" t="s">
        <v>13</v>
      </c>
      <c r="B1478" s="1" t="s">
        <v>14</v>
      </c>
      <c r="C1478" s="1" t="s">
        <v>47</v>
      </c>
      <c r="D1478" s="47">
        <v>7.0000000000000007E-2</v>
      </c>
      <c r="E1478" s="47">
        <v>19.84</v>
      </c>
      <c r="F1478" s="47">
        <v>4.0999999999999996</v>
      </c>
      <c r="G1478" s="47">
        <v>0.44</v>
      </c>
      <c r="H1478" s="47">
        <v>117.852</v>
      </c>
      <c r="I1478" s="52">
        <f>IF(Table2[[#This Row],[Order Priority]]=Introduction!$B$42,1,0)</f>
        <v>0</v>
      </c>
      <c r="J1478" s="52">
        <f>IF(Table2[[#This Row],[Order Priority]]=Introduction!$B$43,1,0)</f>
        <v>1</v>
      </c>
      <c r="K1478" s="52">
        <f>IF(Table2[[#This Row],[Order Priority]]=Introduction!$B$44,1,0)</f>
        <v>0</v>
      </c>
      <c r="L1478" s="52">
        <f>IF(Table2[[#This Row],[Order Priority]]=Introduction!$B$45,1,0)</f>
        <v>0</v>
      </c>
      <c r="M1478" s="52">
        <f>IF(Table2[[#This Row],[Ship Mode]]=Introduction!$C$42,1,0)</f>
        <v>0</v>
      </c>
      <c r="N1478" s="51">
        <f>IF(Table2[[#This Row],[Ship Mode]]=Introduction!$C$44,1,0)</f>
        <v>1</v>
      </c>
      <c r="O1478" s="51">
        <f>IF(Table2[[#This Row],[Customer Segment]]=Introduction!$D$45,1,0)</f>
        <v>0</v>
      </c>
      <c r="P1478" s="51">
        <f>IF(Table2[[#This Row],[Customer Segment]]=Introduction!$D$42,1,0)</f>
        <v>0</v>
      </c>
      <c r="Q1478" s="51">
        <f>IF(Table2[[#This Row],[Customer Segment]]=Introduction!$D$44,1,0)</f>
        <v>1</v>
      </c>
      <c r="R1478" s="44">
        <v>170.8</v>
      </c>
      <c r="S14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280.55005835625917</v>
      </c>
    </row>
    <row r="1479" spans="1:19" customFormat="1" x14ac:dyDescent="0.2">
      <c r="A1479" s="1" t="s">
        <v>13</v>
      </c>
      <c r="B1479" s="1" t="s">
        <v>14</v>
      </c>
      <c r="C1479" s="1" t="s">
        <v>47</v>
      </c>
      <c r="D1479" s="49">
        <v>7.0000000000000007E-2</v>
      </c>
      <c r="E1479" s="49">
        <v>8.34</v>
      </c>
      <c r="F1479" s="49">
        <v>1.43</v>
      </c>
      <c r="G1479" s="49">
        <v>0.35</v>
      </c>
      <c r="H1479" s="49">
        <v>-190.68</v>
      </c>
      <c r="I1479" s="52">
        <f>IF(Table2[[#This Row],[Order Priority]]=Introduction!$B$42,1,0)</f>
        <v>0</v>
      </c>
      <c r="J1479" s="52">
        <f>IF(Table2[[#This Row],[Order Priority]]=Introduction!$B$43,1,0)</f>
        <v>1</v>
      </c>
      <c r="K1479" s="52">
        <f>IF(Table2[[#This Row],[Order Priority]]=Introduction!$B$44,1,0)</f>
        <v>0</v>
      </c>
      <c r="L1479" s="52">
        <f>IF(Table2[[#This Row],[Order Priority]]=Introduction!$B$45,1,0)</f>
        <v>0</v>
      </c>
      <c r="M1479" s="52">
        <f>IF(Table2[[#This Row],[Ship Mode]]=Introduction!$C$42,1,0)</f>
        <v>0</v>
      </c>
      <c r="N1479" s="51">
        <f>IF(Table2[[#This Row],[Ship Mode]]=Introduction!$C$44,1,0)</f>
        <v>1</v>
      </c>
      <c r="O1479" s="51">
        <f>IF(Table2[[#This Row],[Customer Segment]]=Introduction!$D$45,1,0)</f>
        <v>0</v>
      </c>
      <c r="P1479" s="51">
        <f>IF(Table2[[#This Row],[Customer Segment]]=Introduction!$D$42,1,0)</f>
        <v>0</v>
      </c>
      <c r="Q1479" s="51">
        <f>IF(Table2[[#This Row],[Customer Segment]]=Introduction!$D$44,1,0)</f>
        <v>1</v>
      </c>
      <c r="R1479" s="41">
        <v>132.08000000000001</v>
      </c>
      <c r="S14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-220.0297643512375</v>
      </c>
    </row>
    <row r="1480" spans="1:19" customFormat="1" x14ac:dyDescent="0.2">
      <c r="A1480" s="1" t="s">
        <v>13</v>
      </c>
      <c r="B1480" s="1" t="s">
        <v>14</v>
      </c>
      <c r="C1480" s="1" t="s">
        <v>47</v>
      </c>
      <c r="D1480" s="47">
        <v>0.09</v>
      </c>
      <c r="E1480" s="47">
        <v>4.9800000000000004</v>
      </c>
      <c r="F1480" s="47">
        <v>6.07</v>
      </c>
      <c r="G1480" s="47">
        <v>0.36</v>
      </c>
      <c r="H1480" s="47">
        <v>325.39800000000002</v>
      </c>
      <c r="I1480" s="52">
        <f>IF(Table2[[#This Row],[Order Priority]]=Introduction!$B$42,1,0)</f>
        <v>0</v>
      </c>
      <c r="J1480" s="52">
        <f>IF(Table2[[#This Row],[Order Priority]]=Introduction!$B$43,1,0)</f>
        <v>1</v>
      </c>
      <c r="K1480" s="52">
        <f>IF(Table2[[#This Row],[Order Priority]]=Introduction!$B$44,1,0)</f>
        <v>0</v>
      </c>
      <c r="L1480" s="52">
        <f>IF(Table2[[#This Row],[Order Priority]]=Introduction!$B$45,1,0)</f>
        <v>0</v>
      </c>
      <c r="M1480" s="52">
        <f>IF(Table2[[#This Row],[Ship Mode]]=Introduction!$C$42,1,0)</f>
        <v>0</v>
      </c>
      <c r="N1480" s="51">
        <f>IF(Table2[[#This Row],[Ship Mode]]=Introduction!$C$44,1,0)</f>
        <v>1</v>
      </c>
      <c r="O1480" s="51">
        <f>IF(Table2[[#This Row],[Customer Segment]]=Introduction!$D$45,1,0)</f>
        <v>0</v>
      </c>
      <c r="P1480" s="51">
        <f>IF(Table2[[#This Row],[Customer Segment]]=Introduction!$D$42,1,0)</f>
        <v>0</v>
      </c>
      <c r="Q1480" s="51">
        <f>IF(Table2[[#This Row],[Customer Segment]]=Introduction!$D$44,1,0)</f>
        <v>1</v>
      </c>
      <c r="R1480" s="44">
        <v>45.34</v>
      </c>
      <c r="S14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421.2615340532667</v>
      </c>
    </row>
    <row r="1481" spans="1:19" customFormat="1" x14ac:dyDescent="0.2">
      <c r="A1481" s="1" t="s">
        <v>23</v>
      </c>
      <c r="B1481" s="1" t="s">
        <v>63</v>
      </c>
      <c r="C1481" s="1" t="s">
        <v>3</v>
      </c>
      <c r="D1481" s="49">
        <v>0.02</v>
      </c>
      <c r="E1481" s="49">
        <v>4.0599999999999996</v>
      </c>
      <c r="F1481" s="49">
        <v>6.89</v>
      </c>
      <c r="G1481" s="49">
        <v>0.6</v>
      </c>
      <c r="H1481" s="49">
        <v>12.706</v>
      </c>
      <c r="I1481" s="52">
        <f>IF(Table2[[#This Row],[Order Priority]]=Introduction!$B$42,1,0)</f>
        <v>0</v>
      </c>
      <c r="J1481" s="52">
        <f>IF(Table2[[#This Row],[Order Priority]]=Introduction!$B$43,1,0)</f>
        <v>0</v>
      </c>
      <c r="K1481" s="52">
        <f>IF(Table2[[#This Row],[Order Priority]]=Introduction!$B$44,1,0)</f>
        <v>1</v>
      </c>
      <c r="L1481" s="52">
        <f>IF(Table2[[#This Row],[Order Priority]]=Introduction!$B$45,1,0)</f>
        <v>0</v>
      </c>
      <c r="M1481" s="52">
        <f>IF(Table2[[#This Row],[Ship Mode]]=Introduction!$C$42,1,0)</f>
        <v>0</v>
      </c>
      <c r="N1481" s="51">
        <f>IF(Table2[[#This Row],[Ship Mode]]=Introduction!$C$44,1,0)</f>
        <v>0</v>
      </c>
      <c r="O1481" s="51">
        <f>IF(Table2[[#This Row],[Customer Segment]]=Introduction!$D$45,1,0)</f>
        <v>1</v>
      </c>
      <c r="P1481" s="51">
        <f>IF(Table2[[#This Row],[Customer Segment]]=Introduction!$D$42,1,0)</f>
        <v>0</v>
      </c>
      <c r="Q1481" s="51">
        <f>IF(Table2[[#This Row],[Customer Segment]]=Introduction!$D$44,1,0)</f>
        <v>0</v>
      </c>
      <c r="R1481" s="41">
        <v>64.41</v>
      </c>
      <c r="S14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327.14666193569525</v>
      </c>
    </row>
    <row r="1482" spans="1:19" customFormat="1" x14ac:dyDescent="0.2">
      <c r="A1482" s="1" t="s">
        <v>23</v>
      </c>
      <c r="B1482" s="1" t="s">
        <v>14</v>
      </c>
      <c r="C1482" s="1" t="s">
        <v>3</v>
      </c>
      <c r="D1482" s="47">
        <v>7.0000000000000007E-2</v>
      </c>
      <c r="E1482" s="47">
        <v>9.49</v>
      </c>
      <c r="F1482" s="47">
        <v>5.76</v>
      </c>
      <c r="G1482" s="47">
        <v>0.39</v>
      </c>
      <c r="H1482" s="47">
        <v>7.71516</v>
      </c>
      <c r="I1482" s="52">
        <f>IF(Table2[[#This Row],[Order Priority]]=Introduction!$B$42,1,0)</f>
        <v>0</v>
      </c>
      <c r="J1482" s="52">
        <f>IF(Table2[[#This Row],[Order Priority]]=Introduction!$B$43,1,0)</f>
        <v>0</v>
      </c>
      <c r="K1482" s="52">
        <f>IF(Table2[[#This Row],[Order Priority]]=Introduction!$B$44,1,0)</f>
        <v>1</v>
      </c>
      <c r="L1482" s="52">
        <f>IF(Table2[[#This Row],[Order Priority]]=Introduction!$B$45,1,0)</f>
        <v>0</v>
      </c>
      <c r="M1482" s="52">
        <f>IF(Table2[[#This Row],[Ship Mode]]=Introduction!$C$42,1,0)</f>
        <v>0</v>
      </c>
      <c r="N1482" s="51">
        <f>IF(Table2[[#This Row],[Ship Mode]]=Introduction!$C$44,1,0)</f>
        <v>1</v>
      </c>
      <c r="O1482" s="51">
        <f>IF(Table2[[#This Row],[Customer Segment]]=Introduction!$D$45,1,0)</f>
        <v>1</v>
      </c>
      <c r="P1482" s="51">
        <f>IF(Table2[[#This Row],[Customer Segment]]=Introduction!$D$42,1,0)</f>
        <v>0</v>
      </c>
      <c r="Q1482" s="51">
        <f>IF(Table2[[#This Row],[Customer Segment]]=Introduction!$D$44,1,0)</f>
        <v>0</v>
      </c>
      <c r="R1482" s="44">
        <v>344.57</v>
      </c>
      <c r="S14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182.44192589213947</v>
      </c>
    </row>
    <row r="1483" spans="1:19" customFormat="1" x14ac:dyDescent="0.2">
      <c r="A1483" s="1" t="s">
        <v>23</v>
      </c>
      <c r="B1483" s="1" t="s">
        <v>14</v>
      </c>
      <c r="C1483" s="1" t="s">
        <v>70</v>
      </c>
      <c r="D1483" s="49">
        <v>7.0000000000000007E-2</v>
      </c>
      <c r="E1483" s="49">
        <v>172.99</v>
      </c>
      <c r="F1483" s="49">
        <v>19.989999999999998</v>
      </c>
      <c r="G1483" s="49">
        <v>0.39</v>
      </c>
      <c r="H1483" s="49">
        <v>2502.6851999999999</v>
      </c>
      <c r="I1483" s="52">
        <f>IF(Table2[[#This Row],[Order Priority]]=Introduction!$B$42,1,0)</f>
        <v>0</v>
      </c>
      <c r="J1483" s="52">
        <f>IF(Table2[[#This Row],[Order Priority]]=Introduction!$B$43,1,0)</f>
        <v>0</v>
      </c>
      <c r="K1483" s="52">
        <f>IF(Table2[[#This Row],[Order Priority]]=Introduction!$B$44,1,0)</f>
        <v>1</v>
      </c>
      <c r="L1483" s="52">
        <f>IF(Table2[[#This Row],[Order Priority]]=Introduction!$B$45,1,0)</f>
        <v>0</v>
      </c>
      <c r="M1483" s="52">
        <f>IF(Table2[[#This Row],[Ship Mode]]=Introduction!$C$42,1,0)</f>
        <v>0</v>
      </c>
      <c r="N1483" s="51">
        <f>IF(Table2[[#This Row],[Ship Mode]]=Introduction!$C$44,1,0)</f>
        <v>1</v>
      </c>
      <c r="O1483" s="51">
        <f>IF(Table2[[#This Row],[Customer Segment]]=Introduction!$D$45,1,0)</f>
        <v>0</v>
      </c>
      <c r="P1483" s="51">
        <f>IF(Table2[[#This Row],[Customer Segment]]=Introduction!$D$42,1,0)</f>
        <v>0</v>
      </c>
      <c r="Q1483" s="51">
        <f>IF(Table2[[#This Row],[Customer Segment]]=Introduction!$D$44,1,0)</f>
        <v>0</v>
      </c>
      <c r="R1483" s="41">
        <v>3627.08</v>
      </c>
      <c r="S14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3651.9741104605541</v>
      </c>
    </row>
    <row r="1484" spans="1:19" customFormat="1" x14ac:dyDescent="0.2">
      <c r="A1484" s="1" t="s">
        <v>23</v>
      </c>
      <c r="B1484" s="1" t="s">
        <v>14</v>
      </c>
      <c r="C1484" s="1" t="s">
        <v>70</v>
      </c>
      <c r="D1484" s="47">
        <v>0.09</v>
      </c>
      <c r="E1484" s="47">
        <v>7.64</v>
      </c>
      <c r="F1484" s="47">
        <v>1.39</v>
      </c>
      <c r="G1484" s="47">
        <v>0.36</v>
      </c>
      <c r="H1484" s="47">
        <v>0.68799999999999994</v>
      </c>
      <c r="I1484" s="52">
        <f>IF(Table2[[#This Row],[Order Priority]]=Introduction!$B$42,1,0)</f>
        <v>0</v>
      </c>
      <c r="J1484" s="52">
        <f>IF(Table2[[#This Row],[Order Priority]]=Introduction!$B$43,1,0)</f>
        <v>0</v>
      </c>
      <c r="K1484" s="52">
        <f>IF(Table2[[#This Row],[Order Priority]]=Introduction!$B$44,1,0)</f>
        <v>1</v>
      </c>
      <c r="L1484" s="52">
        <f>IF(Table2[[#This Row],[Order Priority]]=Introduction!$B$45,1,0)</f>
        <v>0</v>
      </c>
      <c r="M1484" s="52">
        <f>IF(Table2[[#This Row],[Ship Mode]]=Introduction!$C$42,1,0)</f>
        <v>0</v>
      </c>
      <c r="N1484" s="51">
        <f>IF(Table2[[#This Row],[Ship Mode]]=Introduction!$C$44,1,0)</f>
        <v>1</v>
      </c>
      <c r="O1484" s="51">
        <f>IF(Table2[[#This Row],[Customer Segment]]=Introduction!$D$45,1,0)</f>
        <v>0</v>
      </c>
      <c r="P1484" s="51">
        <f>IF(Table2[[#This Row],[Customer Segment]]=Introduction!$D$42,1,0)</f>
        <v>0</v>
      </c>
      <c r="Q1484" s="51">
        <f>IF(Table2[[#This Row],[Customer Segment]]=Introduction!$D$44,1,0)</f>
        <v>0</v>
      </c>
      <c r="R1484" s="44">
        <v>8.34</v>
      </c>
      <c r="S14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19.549922473231085</v>
      </c>
    </row>
    <row r="1485" spans="1:19" customFormat="1" x14ac:dyDescent="0.2">
      <c r="A1485" s="1" t="s">
        <v>92</v>
      </c>
      <c r="B1485" s="1" t="s">
        <v>14</v>
      </c>
      <c r="C1485" s="1" t="s">
        <v>70</v>
      </c>
      <c r="D1485" s="49">
        <v>0.06</v>
      </c>
      <c r="E1485" s="49">
        <v>2.94</v>
      </c>
      <c r="F1485" s="49">
        <v>0.96</v>
      </c>
      <c r="G1485" s="49">
        <v>0.57999999999999996</v>
      </c>
      <c r="H1485" s="49">
        <v>-8.8759999999999994</v>
      </c>
      <c r="I1485" s="52">
        <f>IF(Table2[[#This Row],[Order Priority]]=Introduction!$B$42,1,0)</f>
        <v>0</v>
      </c>
      <c r="J1485" s="52">
        <f>IF(Table2[[#This Row],[Order Priority]]=Introduction!$B$43,1,0)</f>
        <v>0</v>
      </c>
      <c r="K1485" s="52">
        <f>IF(Table2[[#This Row],[Order Priority]]=Introduction!$B$44,1,0)</f>
        <v>0</v>
      </c>
      <c r="L1485" s="52">
        <f>IF(Table2[[#This Row],[Order Priority]]=Introduction!$B$45,1,0)</f>
        <v>1</v>
      </c>
      <c r="M1485" s="52">
        <f>IF(Table2[[#This Row],[Ship Mode]]=Introduction!$C$42,1,0)</f>
        <v>0</v>
      </c>
      <c r="N1485" s="51">
        <f>IF(Table2[[#This Row],[Ship Mode]]=Introduction!$C$44,1,0)</f>
        <v>1</v>
      </c>
      <c r="O1485" s="51">
        <f>IF(Table2[[#This Row],[Customer Segment]]=Introduction!$D$45,1,0)</f>
        <v>0</v>
      </c>
      <c r="P1485" s="51">
        <f>IF(Table2[[#This Row],[Customer Segment]]=Introduction!$D$42,1,0)</f>
        <v>0</v>
      </c>
      <c r="Q1485" s="51">
        <f>IF(Table2[[#This Row],[Customer Segment]]=Introduction!$D$44,1,0)</f>
        <v>0</v>
      </c>
      <c r="R1485" s="41">
        <v>8.7899999999999991</v>
      </c>
      <c r="S14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118.8257082740862</v>
      </c>
    </row>
    <row r="1486" spans="1:19" customFormat="1" x14ac:dyDescent="0.2">
      <c r="A1486" s="1" t="s">
        <v>92</v>
      </c>
      <c r="B1486" s="1" t="s">
        <v>14</v>
      </c>
      <c r="C1486" s="1" t="s">
        <v>70</v>
      </c>
      <c r="D1486" s="47">
        <v>0.04</v>
      </c>
      <c r="E1486" s="47">
        <v>62.05</v>
      </c>
      <c r="F1486" s="47">
        <v>3.99</v>
      </c>
      <c r="G1486" s="47">
        <v>0.55000000000000004</v>
      </c>
      <c r="H1486" s="47">
        <v>1644.0768</v>
      </c>
      <c r="I1486" s="52">
        <f>IF(Table2[[#This Row],[Order Priority]]=Introduction!$B$42,1,0)</f>
        <v>0</v>
      </c>
      <c r="J1486" s="52">
        <f>IF(Table2[[#This Row],[Order Priority]]=Introduction!$B$43,1,0)</f>
        <v>0</v>
      </c>
      <c r="K1486" s="52">
        <f>IF(Table2[[#This Row],[Order Priority]]=Introduction!$B$44,1,0)</f>
        <v>0</v>
      </c>
      <c r="L1486" s="52">
        <f>IF(Table2[[#This Row],[Order Priority]]=Introduction!$B$45,1,0)</f>
        <v>1</v>
      </c>
      <c r="M1486" s="52">
        <f>IF(Table2[[#This Row],[Ship Mode]]=Introduction!$C$42,1,0)</f>
        <v>0</v>
      </c>
      <c r="N1486" s="51">
        <f>IF(Table2[[#This Row],[Ship Mode]]=Introduction!$C$44,1,0)</f>
        <v>1</v>
      </c>
      <c r="O1486" s="51">
        <f>IF(Table2[[#This Row],[Customer Segment]]=Introduction!$D$45,1,0)</f>
        <v>0</v>
      </c>
      <c r="P1486" s="51">
        <f>IF(Table2[[#This Row],[Customer Segment]]=Introduction!$D$42,1,0)</f>
        <v>0</v>
      </c>
      <c r="Q1486" s="51">
        <f>IF(Table2[[#This Row],[Customer Segment]]=Introduction!$D$44,1,0)</f>
        <v>0</v>
      </c>
      <c r="R1486" s="44">
        <v>2382.7199999999998</v>
      </c>
      <c r="S14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2068.7223808327017</v>
      </c>
    </row>
    <row r="1487" spans="1:19" customFormat="1" x14ac:dyDescent="0.2">
      <c r="A1487" s="1" t="s">
        <v>46</v>
      </c>
      <c r="B1487" s="1" t="s">
        <v>14</v>
      </c>
      <c r="C1487" s="1" t="s">
        <v>70</v>
      </c>
      <c r="D1487" s="49">
        <v>7.0000000000000007E-2</v>
      </c>
      <c r="E1487" s="49">
        <v>34.54</v>
      </c>
      <c r="F1487" s="49">
        <v>14.72</v>
      </c>
      <c r="G1487" s="49">
        <v>0.37</v>
      </c>
      <c r="H1487" s="49">
        <v>-20.182259999999999</v>
      </c>
      <c r="I1487" s="52">
        <f>IF(Table2[[#This Row],[Order Priority]]=Introduction!$B$42,1,0)</f>
        <v>0</v>
      </c>
      <c r="J1487" s="52">
        <f>IF(Table2[[#This Row],[Order Priority]]=Introduction!$B$43,1,0)</f>
        <v>0</v>
      </c>
      <c r="K1487" s="52">
        <f>IF(Table2[[#This Row],[Order Priority]]=Introduction!$B$44,1,0)</f>
        <v>0</v>
      </c>
      <c r="L1487" s="52">
        <f>IF(Table2[[#This Row],[Order Priority]]=Introduction!$B$45,1,0)</f>
        <v>0</v>
      </c>
      <c r="M1487" s="52">
        <f>IF(Table2[[#This Row],[Ship Mode]]=Introduction!$C$42,1,0)</f>
        <v>0</v>
      </c>
      <c r="N1487" s="51">
        <f>IF(Table2[[#This Row],[Ship Mode]]=Introduction!$C$44,1,0)</f>
        <v>1</v>
      </c>
      <c r="O1487" s="51">
        <f>IF(Table2[[#This Row],[Customer Segment]]=Introduction!$D$45,1,0)</f>
        <v>0</v>
      </c>
      <c r="P1487" s="51">
        <f>IF(Table2[[#This Row],[Customer Segment]]=Introduction!$D$42,1,0)</f>
        <v>0</v>
      </c>
      <c r="Q1487" s="51">
        <f>IF(Table2[[#This Row],[Customer Segment]]=Introduction!$D$44,1,0)</f>
        <v>0</v>
      </c>
      <c r="R1487" s="41">
        <v>574.97</v>
      </c>
      <c r="S14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593.68263725585939</v>
      </c>
    </row>
    <row r="1488" spans="1:19" customFormat="1" x14ac:dyDescent="0.2">
      <c r="A1488" s="1" t="s">
        <v>46</v>
      </c>
      <c r="B1488" s="1" t="s">
        <v>14</v>
      </c>
      <c r="C1488" s="1" t="s">
        <v>70</v>
      </c>
      <c r="D1488" s="47">
        <v>0.02</v>
      </c>
      <c r="E1488" s="47">
        <v>12.28</v>
      </c>
      <c r="F1488" s="47">
        <v>6.47</v>
      </c>
      <c r="G1488" s="47">
        <v>0.38</v>
      </c>
      <c r="H1488" s="47">
        <v>-156.97219999999999</v>
      </c>
      <c r="I1488" s="52">
        <f>IF(Table2[[#This Row],[Order Priority]]=Introduction!$B$42,1,0)</f>
        <v>0</v>
      </c>
      <c r="J1488" s="52">
        <f>IF(Table2[[#This Row],[Order Priority]]=Introduction!$B$43,1,0)</f>
        <v>0</v>
      </c>
      <c r="K1488" s="52">
        <f>IF(Table2[[#This Row],[Order Priority]]=Introduction!$B$44,1,0)</f>
        <v>0</v>
      </c>
      <c r="L1488" s="52">
        <f>IF(Table2[[#This Row],[Order Priority]]=Introduction!$B$45,1,0)</f>
        <v>0</v>
      </c>
      <c r="M1488" s="52">
        <f>IF(Table2[[#This Row],[Ship Mode]]=Introduction!$C$42,1,0)</f>
        <v>0</v>
      </c>
      <c r="N1488" s="51">
        <f>IF(Table2[[#This Row],[Ship Mode]]=Introduction!$C$44,1,0)</f>
        <v>1</v>
      </c>
      <c r="O1488" s="51">
        <f>IF(Table2[[#This Row],[Customer Segment]]=Introduction!$D$45,1,0)</f>
        <v>0</v>
      </c>
      <c r="P1488" s="51">
        <f>IF(Table2[[#This Row],[Customer Segment]]=Introduction!$D$42,1,0)</f>
        <v>0</v>
      </c>
      <c r="Q1488" s="51">
        <f>IF(Table2[[#This Row],[Customer Segment]]=Introduction!$D$44,1,0)</f>
        <v>0</v>
      </c>
      <c r="R1488" s="44">
        <v>115.22</v>
      </c>
      <c r="S14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197.19091841401479</v>
      </c>
    </row>
    <row r="1489" spans="1:19" customFormat="1" x14ac:dyDescent="0.2">
      <c r="A1489" s="1" t="s">
        <v>46</v>
      </c>
      <c r="B1489" s="1" t="s">
        <v>63</v>
      </c>
      <c r="C1489" s="1" t="s">
        <v>70</v>
      </c>
      <c r="D1489" s="49">
        <v>0.06</v>
      </c>
      <c r="E1489" s="49">
        <v>34.58</v>
      </c>
      <c r="F1489" s="49">
        <v>8.99</v>
      </c>
      <c r="G1489" s="49">
        <v>0.56000000000000005</v>
      </c>
      <c r="H1489" s="49">
        <v>384.5043</v>
      </c>
      <c r="I1489" s="52">
        <f>IF(Table2[[#This Row],[Order Priority]]=Introduction!$B$42,1,0)</f>
        <v>0</v>
      </c>
      <c r="J1489" s="52">
        <f>IF(Table2[[#This Row],[Order Priority]]=Introduction!$B$43,1,0)</f>
        <v>0</v>
      </c>
      <c r="K1489" s="52">
        <f>IF(Table2[[#This Row],[Order Priority]]=Introduction!$B$44,1,0)</f>
        <v>0</v>
      </c>
      <c r="L1489" s="52">
        <f>IF(Table2[[#This Row],[Order Priority]]=Introduction!$B$45,1,0)</f>
        <v>0</v>
      </c>
      <c r="M1489" s="52">
        <f>IF(Table2[[#This Row],[Ship Mode]]=Introduction!$C$42,1,0)</f>
        <v>0</v>
      </c>
      <c r="N1489" s="51">
        <f>IF(Table2[[#This Row],[Ship Mode]]=Introduction!$C$44,1,0)</f>
        <v>0</v>
      </c>
      <c r="O1489" s="51">
        <f>IF(Table2[[#This Row],[Customer Segment]]=Introduction!$D$45,1,0)</f>
        <v>0</v>
      </c>
      <c r="P1489" s="51">
        <f>IF(Table2[[#This Row],[Customer Segment]]=Introduction!$D$42,1,0)</f>
        <v>0</v>
      </c>
      <c r="Q1489" s="51">
        <f>IF(Table2[[#This Row],[Customer Segment]]=Introduction!$D$44,1,0)</f>
        <v>0</v>
      </c>
      <c r="R1489" s="41">
        <v>456.58</v>
      </c>
      <c r="S14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932.1614013870701</v>
      </c>
    </row>
    <row r="1490" spans="1:19" customFormat="1" x14ac:dyDescent="0.2">
      <c r="A1490" s="1" t="s">
        <v>1</v>
      </c>
      <c r="B1490" s="1" t="s">
        <v>14</v>
      </c>
      <c r="C1490" s="1" t="s">
        <v>15</v>
      </c>
      <c r="D1490" s="47">
        <v>0.1</v>
      </c>
      <c r="E1490" s="47">
        <v>1.89</v>
      </c>
      <c r="F1490" s="47">
        <v>0.76</v>
      </c>
      <c r="G1490" s="47">
        <v>0.83</v>
      </c>
      <c r="H1490" s="47">
        <v>-40.432000000000002</v>
      </c>
      <c r="I1490" s="52">
        <f>IF(Table2[[#This Row],[Order Priority]]=Introduction!$B$42,1,0)</f>
        <v>1</v>
      </c>
      <c r="J1490" s="52">
        <f>IF(Table2[[#This Row],[Order Priority]]=Introduction!$B$43,1,0)</f>
        <v>0</v>
      </c>
      <c r="K1490" s="52">
        <f>IF(Table2[[#This Row],[Order Priority]]=Introduction!$B$44,1,0)</f>
        <v>0</v>
      </c>
      <c r="L1490" s="52">
        <f>IF(Table2[[#This Row],[Order Priority]]=Introduction!$B$45,1,0)</f>
        <v>0</v>
      </c>
      <c r="M1490" s="52">
        <f>IF(Table2[[#This Row],[Ship Mode]]=Introduction!$C$42,1,0)</f>
        <v>0</v>
      </c>
      <c r="N1490" s="51">
        <f>IF(Table2[[#This Row],[Ship Mode]]=Introduction!$C$44,1,0)</f>
        <v>1</v>
      </c>
      <c r="O1490" s="51">
        <f>IF(Table2[[#This Row],[Customer Segment]]=Introduction!$D$45,1,0)</f>
        <v>0</v>
      </c>
      <c r="P1490" s="51">
        <f>IF(Table2[[#This Row],[Customer Segment]]=Introduction!$D$42,1,0)</f>
        <v>1</v>
      </c>
      <c r="Q1490" s="51">
        <f>IF(Table2[[#This Row],[Customer Segment]]=Introduction!$D$44,1,0)</f>
        <v>0</v>
      </c>
      <c r="R1490" s="44">
        <v>36.72</v>
      </c>
      <c r="S14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507.36862251315102</v>
      </c>
    </row>
    <row r="1491" spans="1:19" customFormat="1" x14ac:dyDescent="0.2">
      <c r="A1491" s="1" t="s">
        <v>13</v>
      </c>
      <c r="B1491" s="1" t="s">
        <v>14</v>
      </c>
      <c r="C1491" s="1" t="s">
        <v>3</v>
      </c>
      <c r="D1491" s="49">
        <v>0.04</v>
      </c>
      <c r="E1491" s="49">
        <v>10.98</v>
      </c>
      <c r="F1491" s="49">
        <v>3.99</v>
      </c>
      <c r="G1491" s="49">
        <v>0.57999999999999996</v>
      </c>
      <c r="H1491" s="49">
        <v>481.03199999999998</v>
      </c>
      <c r="I1491" s="52">
        <f>IF(Table2[[#This Row],[Order Priority]]=Introduction!$B$42,1,0)</f>
        <v>0</v>
      </c>
      <c r="J1491" s="52">
        <f>IF(Table2[[#This Row],[Order Priority]]=Introduction!$B$43,1,0)</f>
        <v>1</v>
      </c>
      <c r="K1491" s="52">
        <f>IF(Table2[[#This Row],[Order Priority]]=Introduction!$B$44,1,0)</f>
        <v>0</v>
      </c>
      <c r="L1491" s="52">
        <f>IF(Table2[[#This Row],[Order Priority]]=Introduction!$B$45,1,0)</f>
        <v>0</v>
      </c>
      <c r="M1491" s="52">
        <f>IF(Table2[[#This Row],[Ship Mode]]=Introduction!$C$42,1,0)</f>
        <v>0</v>
      </c>
      <c r="N1491" s="51">
        <f>IF(Table2[[#This Row],[Ship Mode]]=Introduction!$C$44,1,0)</f>
        <v>1</v>
      </c>
      <c r="O1491" s="51">
        <f>IF(Table2[[#This Row],[Customer Segment]]=Introduction!$D$45,1,0)</f>
        <v>1</v>
      </c>
      <c r="P1491" s="51">
        <f>IF(Table2[[#This Row],[Customer Segment]]=Introduction!$D$42,1,0)</f>
        <v>0</v>
      </c>
      <c r="Q1491" s="51">
        <f>IF(Table2[[#This Row],[Customer Segment]]=Introduction!$D$44,1,0)</f>
        <v>0</v>
      </c>
      <c r="R1491" s="41">
        <v>172.22</v>
      </c>
      <c r="S14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718.37065150195053</v>
      </c>
    </row>
    <row r="1492" spans="1:19" customFormat="1" x14ac:dyDescent="0.2">
      <c r="A1492" s="1" t="s">
        <v>13</v>
      </c>
      <c r="B1492" s="1" t="s">
        <v>63</v>
      </c>
      <c r="C1492" s="1" t="s">
        <v>15</v>
      </c>
      <c r="D1492" s="47">
        <v>0.05</v>
      </c>
      <c r="E1492" s="47">
        <v>39.99</v>
      </c>
      <c r="F1492" s="47">
        <v>10.25</v>
      </c>
      <c r="G1492" s="47">
        <v>0.55000000000000004</v>
      </c>
      <c r="H1492" s="47">
        <v>4.29</v>
      </c>
      <c r="I1492" s="52">
        <f>IF(Table2[[#This Row],[Order Priority]]=Introduction!$B$42,1,0)</f>
        <v>0</v>
      </c>
      <c r="J1492" s="52">
        <f>IF(Table2[[#This Row],[Order Priority]]=Introduction!$B$43,1,0)</f>
        <v>1</v>
      </c>
      <c r="K1492" s="52">
        <f>IF(Table2[[#This Row],[Order Priority]]=Introduction!$B$44,1,0)</f>
        <v>0</v>
      </c>
      <c r="L1492" s="52">
        <f>IF(Table2[[#This Row],[Order Priority]]=Introduction!$B$45,1,0)</f>
        <v>0</v>
      </c>
      <c r="M1492" s="52">
        <f>IF(Table2[[#This Row],[Ship Mode]]=Introduction!$C$42,1,0)</f>
        <v>0</v>
      </c>
      <c r="N1492" s="51">
        <f>IF(Table2[[#This Row],[Ship Mode]]=Introduction!$C$44,1,0)</f>
        <v>0</v>
      </c>
      <c r="O1492" s="51">
        <f>IF(Table2[[#This Row],[Customer Segment]]=Introduction!$D$45,1,0)</f>
        <v>0</v>
      </c>
      <c r="P1492" s="51">
        <f>IF(Table2[[#This Row],[Customer Segment]]=Introduction!$D$42,1,0)</f>
        <v>1</v>
      </c>
      <c r="Q1492" s="51">
        <f>IF(Table2[[#This Row],[Customer Segment]]=Introduction!$D$44,1,0)</f>
        <v>0</v>
      </c>
      <c r="R1492" s="44">
        <v>130.91</v>
      </c>
      <c r="S14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360.43136960471321</v>
      </c>
    </row>
    <row r="1493" spans="1:19" customFormat="1" x14ac:dyDescent="0.2">
      <c r="A1493" s="1" t="s">
        <v>92</v>
      </c>
      <c r="B1493" s="1" t="s">
        <v>63</v>
      </c>
      <c r="C1493" s="1" t="s">
        <v>70</v>
      </c>
      <c r="D1493" s="49">
        <v>0.1</v>
      </c>
      <c r="E1493" s="49">
        <v>3.36</v>
      </c>
      <c r="F1493" s="49">
        <v>6.27</v>
      </c>
      <c r="G1493" s="49">
        <v>0.4</v>
      </c>
      <c r="H1493" s="49">
        <v>-67.0565</v>
      </c>
      <c r="I1493" s="52">
        <f>IF(Table2[[#This Row],[Order Priority]]=Introduction!$B$42,1,0)</f>
        <v>0</v>
      </c>
      <c r="J1493" s="52">
        <f>IF(Table2[[#This Row],[Order Priority]]=Introduction!$B$43,1,0)</f>
        <v>0</v>
      </c>
      <c r="K1493" s="52">
        <f>IF(Table2[[#This Row],[Order Priority]]=Introduction!$B$44,1,0)</f>
        <v>0</v>
      </c>
      <c r="L1493" s="52">
        <f>IF(Table2[[#This Row],[Order Priority]]=Introduction!$B$45,1,0)</f>
        <v>1</v>
      </c>
      <c r="M1493" s="52">
        <f>IF(Table2[[#This Row],[Ship Mode]]=Introduction!$C$42,1,0)</f>
        <v>0</v>
      </c>
      <c r="N1493" s="51">
        <f>IF(Table2[[#This Row],[Ship Mode]]=Introduction!$C$44,1,0)</f>
        <v>0</v>
      </c>
      <c r="O1493" s="51">
        <f>IF(Table2[[#This Row],[Customer Segment]]=Introduction!$D$45,1,0)</f>
        <v>0</v>
      </c>
      <c r="P1493" s="51">
        <f>IF(Table2[[#This Row],[Customer Segment]]=Introduction!$D$42,1,0)</f>
        <v>0</v>
      </c>
      <c r="Q1493" s="51">
        <f>IF(Table2[[#This Row],[Customer Segment]]=Introduction!$D$44,1,0)</f>
        <v>0</v>
      </c>
      <c r="R1493" s="41">
        <v>20.87</v>
      </c>
      <c r="S14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-50.934301796720973</v>
      </c>
    </row>
    <row r="1494" spans="1:19" customFormat="1" x14ac:dyDescent="0.2">
      <c r="A1494" s="1" t="s">
        <v>92</v>
      </c>
      <c r="B1494" s="1" t="s">
        <v>14</v>
      </c>
      <c r="C1494" s="1" t="s">
        <v>70</v>
      </c>
      <c r="D1494" s="47">
        <v>7.0000000000000007E-2</v>
      </c>
      <c r="E1494" s="47">
        <v>12.28</v>
      </c>
      <c r="F1494" s="47">
        <v>4.8600000000000003</v>
      </c>
      <c r="G1494" s="47">
        <v>0.38</v>
      </c>
      <c r="H1494" s="47">
        <v>-7.94</v>
      </c>
      <c r="I1494" s="52">
        <f>IF(Table2[[#This Row],[Order Priority]]=Introduction!$B$42,1,0)</f>
        <v>0</v>
      </c>
      <c r="J1494" s="52">
        <f>IF(Table2[[#This Row],[Order Priority]]=Introduction!$B$43,1,0)</f>
        <v>0</v>
      </c>
      <c r="K1494" s="52">
        <f>IF(Table2[[#This Row],[Order Priority]]=Introduction!$B$44,1,0)</f>
        <v>0</v>
      </c>
      <c r="L1494" s="52">
        <f>IF(Table2[[#This Row],[Order Priority]]=Introduction!$B$45,1,0)</f>
        <v>1</v>
      </c>
      <c r="M1494" s="52">
        <f>IF(Table2[[#This Row],[Ship Mode]]=Introduction!$C$42,1,0)</f>
        <v>0</v>
      </c>
      <c r="N1494" s="51">
        <f>IF(Table2[[#This Row],[Ship Mode]]=Introduction!$C$44,1,0)</f>
        <v>1</v>
      </c>
      <c r="O1494" s="51">
        <f>IF(Table2[[#This Row],[Customer Segment]]=Introduction!$D$45,1,0)</f>
        <v>0</v>
      </c>
      <c r="P1494" s="51">
        <f>IF(Table2[[#This Row],[Customer Segment]]=Introduction!$D$42,1,0)</f>
        <v>0</v>
      </c>
      <c r="Q1494" s="51">
        <f>IF(Table2[[#This Row],[Customer Segment]]=Introduction!$D$44,1,0)</f>
        <v>0</v>
      </c>
      <c r="R1494" s="44">
        <v>25.7</v>
      </c>
      <c r="S14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83.996340343517318</v>
      </c>
    </row>
    <row r="1495" spans="1:19" customFormat="1" x14ac:dyDescent="0.2">
      <c r="A1495" s="1" t="s">
        <v>92</v>
      </c>
      <c r="B1495" s="1" t="s">
        <v>14</v>
      </c>
      <c r="C1495" s="1" t="s">
        <v>70</v>
      </c>
      <c r="D1495" s="49">
        <v>0.09</v>
      </c>
      <c r="E1495" s="49">
        <v>20.99</v>
      </c>
      <c r="F1495" s="49">
        <v>0.99</v>
      </c>
      <c r="G1495" s="49">
        <v>0.56999999999999995</v>
      </c>
      <c r="H1495" s="49">
        <v>122.292</v>
      </c>
      <c r="I1495" s="52">
        <f>IF(Table2[[#This Row],[Order Priority]]=Introduction!$B$42,1,0)</f>
        <v>0</v>
      </c>
      <c r="J1495" s="52">
        <f>IF(Table2[[#This Row],[Order Priority]]=Introduction!$B$43,1,0)</f>
        <v>0</v>
      </c>
      <c r="K1495" s="52">
        <f>IF(Table2[[#This Row],[Order Priority]]=Introduction!$B$44,1,0)</f>
        <v>0</v>
      </c>
      <c r="L1495" s="52">
        <f>IF(Table2[[#This Row],[Order Priority]]=Introduction!$B$45,1,0)</f>
        <v>1</v>
      </c>
      <c r="M1495" s="52">
        <f>IF(Table2[[#This Row],[Ship Mode]]=Introduction!$C$42,1,0)</f>
        <v>0</v>
      </c>
      <c r="N1495" s="51">
        <f>IF(Table2[[#This Row],[Ship Mode]]=Introduction!$C$44,1,0)</f>
        <v>1</v>
      </c>
      <c r="O1495" s="51">
        <f>IF(Table2[[#This Row],[Customer Segment]]=Introduction!$D$45,1,0)</f>
        <v>0</v>
      </c>
      <c r="P1495" s="51">
        <f>IF(Table2[[#This Row],[Customer Segment]]=Introduction!$D$42,1,0)</f>
        <v>0</v>
      </c>
      <c r="Q1495" s="51">
        <f>IF(Table2[[#This Row],[Customer Segment]]=Introduction!$D$44,1,0)</f>
        <v>0</v>
      </c>
      <c r="R1495" s="41">
        <v>229.57</v>
      </c>
      <c r="S14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282.39110826719741</v>
      </c>
    </row>
    <row r="1496" spans="1:19" customFormat="1" x14ac:dyDescent="0.2">
      <c r="A1496" s="1" t="s">
        <v>46</v>
      </c>
      <c r="B1496" s="1" t="s">
        <v>63</v>
      </c>
      <c r="C1496" s="1" t="s">
        <v>70</v>
      </c>
      <c r="D1496" s="47">
        <v>0</v>
      </c>
      <c r="E1496" s="47">
        <v>73.98</v>
      </c>
      <c r="F1496" s="47">
        <v>12.14</v>
      </c>
      <c r="G1496" s="47">
        <v>0.67</v>
      </c>
      <c r="H1496" s="47">
        <v>326.25</v>
      </c>
      <c r="I1496" s="52">
        <f>IF(Table2[[#This Row],[Order Priority]]=Introduction!$B$42,1,0)</f>
        <v>0</v>
      </c>
      <c r="J1496" s="52">
        <f>IF(Table2[[#This Row],[Order Priority]]=Introduction!$B$43,1,0)</f>
        <v>0</v>
      </c>
      <c r="K1496" s="52">
        <f>IF(Table2[[#This Row],[Order Priority]]=Introduction!$B$44,1,0)</f>
        <v>0</v>
      </c>
      <c r="L1496" s="52">
        <f>IF(Table2[[#This Row],[Order Priority]]=Introduction!$B$45,1,0)</f>
        <v>0</v>
      </c>
      <c r="M1496" s="52">
        <f>IF(Table2[[#This Row],[Ship Mode]]=Introduction!$C$42,1,0)</f>
        <v>0</v>
      </c>
      <c r="N1496" s="51">
        <f>IF(Table2[[#This Row],[Ship Mode]]=Introduction!$C$44,1,0)</f>
        <v>0</v>
      </c>
      <c r="O1496" s="51">
        <f>IF(Table2[[#This Row],[Customer Segment]]=Introduction!$D$45,1,0)</f>
        <v>0</v>
      </c>
      <c r="P1496" s="51">
        <f>IF(Table2[[#This Row],[Customer Segment]]=Introduction!$D$42,1,0)</f>
        <v>0</v>
      </c>
      <c r="Q1496" s="51">
        <f>IF(Table2[[#This Row],[Customer Segment]]=Introduction!$D$44,1,0)</f>
        <v>0</v>
      </c>
      <c r="R1496" s="44">
        <v>1300.81</v>
      </c>
      <c r="S14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1214.0991148720686</v>
      </c>
    </row>
    <row r="1497" spans="1:19" customFormat="1" x14ac:dyDescent="0.2">
      <c r="A1497" s="1" t="s">
        <v>13</v>
      </c>
      <c r="B1497" s="1" t="s">
        <v>2</v>
      </c>
      <c r="C1497" s="1" t="s">
        <v>70</v>
      </c>
      <c r="D1497" s="49">
        <v>7.0000000000000007E-2</v>
      </c>
      <c r="E1497" s="49">
        <v>300.98</v>
      </c>
      <c r="F1497" s="49">
        <v>64.73</v>
      </c>
      <c r="G1497" s="49">
        <v>0.56000000000000005</v>
      </c>
      <c r="H1497" s="49">
        <v>1399.64</v>
      </c>
      <c r="I1497" s="52">
        <f>IF(Table2[[#This Row],[Order Priority]]=Introduction!$B$42,1,0)</f>
        <v>0</v>
      </c>
      <c r="J1497" s="52">
        <f>IF(Table2[[#This Row],[Order Priority]]=Introduction!$B$43,1,0)</f>
        <v>1</v>
      </c>
      <c r="K1497" s="52">
        <f>IF(Table2[[#This Row],[Order Priority]]=Introduction!$B$44,1,0)</f>
        <v>0</v>
      </c>
      <c r="L1497" s="52">
        <f>IF(Table2[[#This Row],[Order Priority]]=Introduction!$B$45,1,0)</f>
        <v>0</v>
      </c>
      <c r="M1497" s="52">
        <f>IF(Table2[[#This Row],[Ship Mode]]=Introduction!$C$42,1,0)</f>
        <v>1</v>
      </c>
      <c r="N1497" s="51">
        <f>IF(Table2[[#This Row],[Ship Mode]]=Introduction!$C$44,1,0)</f>
        <v>0</v>
      </c>
      <c r="O1497" s="51">
        <f>IF(Table2[[#This Row],[Customer Segment]]=Introduction!$D$45,1,0)</f>
        <v>0</v>
      </c>
      <c r="P1497" s="51">
        <f>IF(Table2[[#This Row],[Customer Segment]]=Introduction!$D$42,1,0)</f>
        <v>0</v>
      </c>
      <c r="Q1497" s="51">
        <f>IF(Table2[[#This Row],[Customer Segment]]=Introduction!$D$44,1,0)</f>
        <v>0</v>
      </c>
      <c r="R1497" s="41">
        <v>4285.5600000000004</v>
      </c>
      <c r="S14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4415.5037552046479</v>
      </c>
    </row>
    <row r="1498" spans="1:19" customFormat="1" x14ac:dyDescent="0.2">
      <c r="A1498" s="1" t="s">
        <v>13</v>
      </c>
      <c r="B1498" s="1" t="s">
        <v>2</v>
      </c>
      <c r="C1498" s="1" t="s">
        <v>70</v>
      </c>
      <c r="D1498" s="47">
        <v>0.01</v>
      </c>
      <c r="E1498" s="47">
        <v>20.98</v>
      </c>
      <c r="F1498" s="47">
        <v>45</v>
      </c>
      <c r="G1498" s="47">
        <v>0.61</v>
      </c>
      <c r="H1498" s="47">
        <v>232.642</v>
      </c>
      <c r="I1498" s="52">
        <f>IF(Table2[[#This Row],[Order Priority]]=Introduction!$B$42,1,0)</f>
        <v>0</v>
      </c>
      <c r="J1498" s="52">
        <f>IF(Table2[[#This Row],[Order Priority]]=Introduction!$B$43,1,0)</f>
        <v>1</v>
      </c>
      <c r="K1498" s="52">
        <f>IF(Table2[[#This Row],[Order Priority]]=Introduction!$B$44,1,0)</f>
        <v>0</v>
      </c>
      <c r="L1498" s="52">
        <f>IF(Table2[[#This Row],[Order Priority]]=Introduction!$B$45,1,0)</f>
        <v>0</v>
      </c>
      <c r="M1498" s="52">
        <f>IF(Table2[[#This Row],[Ship Mode]]=Introduction!$C$42,1,0)</f>
        <v>1</v>
      </c>
      <c r="N1498" s="51">
        <f>IF(Table2[[#This Row],[Ship Mode]]=Introduction!$C$44,1,0)</f>
        <v>0</v>
      </c>
      <c r="O1498" s="51">
        <f>IF(Table2[[#This Row],[Customer Segment]]=Introduction!$D$45,1,0)</f>
        <v>0</v>
      </c>
      <c r="P1498" s="51">
        <f>IF(Table2[[#This Row],[Customer Segment]]=Introduction!$D$42,1,0)</f>
        <v>0</v>
      </c>
      <c r="Q1498" s="51">
        <f>IF(Table2[[#This Row],[Customer Segment]]=Introduction!$D$44,1,0)</f>
        <v>0</v>
      </c>
      <c r="R1498" s="44">
        <v>631.37</v>
      </c>
      <c r="S14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1879.0638667721537</v>
      </c>
    </row>
    <row r="1499" spans="1:19" customFormat="1" x14ac:dyDescent="0.2">
      <c r="A1499" s="1" t="s">
        <v>13</v>
      </c>
      <c r="B1499" s="1" t="s">
        <v>14</v>
      </c>
      <c r="C1499" s="1" t="s">
        <v>15</v>
      </c>
      <c r="D1499" s="49">
        <v>7.0000000000000007E-2</v>
      </c>
      <c r="E1499" s="49">
        <v>155.06</v>
      </c>
      <c r="F1499" s="49">
        <v>7.07</v>
      </c>
      <c r="G1499" s="49">
        <v>0.59</v>
      </c>
      <c r="H1499" s="49">
        <v>-121.75</v>
      </c>
      <c r="I1499" s="52">
        <f>IF(Table2[[#This Row],[Order Priority]]=Introduction!$B$42,1,0)</f>
        <v>0</v>
      </c>
      <c r="J1499" s="52">
        <f>IF(Table2[[#This Row],[Order Priority]]=Introduction!$B$43,1,0)</f>
        <v>1</v>
      </c>
      <c r="K1499" s="52">
        <f>IF(Table2[[#This Row],[Order Priority]]=Introduction!$B$44,1,0)</f>
        <v>0</v>
      </c>
      <c r="L1499" s="52">
        <f>IF(Table2[[#This Row],[Order Priority]]=Introduction!$B$45,1,0)</f>
        <v>0</v>
      </c>
      <c r="M1499" s="52">
        <f>IF(Table2[[#This Row],[Ship Mode]]=Introduction!$C$42,1,0)</f>
        <v>0</v>
      </c>
      <c r="N1499" s="51">
        <f>IF(Table2[[#This Row],[Ship Mode]]=Introduction!$C$44,1,0)</f>
        <v>1</v>
      </c>
      <c r="O1499" s="51">
        <f>IF(Table2[[#This Row],[Customer Segment]]=Introduction!$D$45,1,0)</f>
        <v>0</v>
      </c>
      <c r="P1499" s="51">
        <f>IF(Table2[[#This Row],[Customer Segment]]=Introduction!$D$42,1,0)</f>
        <v>1</v>
      </c>
      <c r="Q1499" s="51">
        <f>IF(Table2[[#This Row],[Customer Segment]]=Introduction!$D$44,1,0)</f>
        <v>0</v>
      </c>
      <c r="R1499" s="41">
        <v>2039.07</v>
      </c>
      <c r="S14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606.25102857702393</v>
      </c>
    </row>
    <row r="1500" spans="1:19" customFormat="1" x14ac:dyDescent="0.2">
      <c r="A1500" s="1" t="s">
        <v>13</v>
      </c>
      <c r="B1500" s="1" t="s">
        <v>14</v>
      </c>
      <c r="C1500" s="1" t="s">
        <v>15</v>
      </c>
      <c r="D1500" s="47">
        <v>7.0000000000000007E-2</v>
      </c>
      <c r="E1500" s="47">
        <v>155.06</v>
      </c>
      <c r="F1500" s="47">
        <v>7.07</v>
      </c>
      <c r="G1500" s="47">
        <v>0.59</v>
      </c>
      <c r="H1500" s="47">
        <v>24.35</v>
      </c>
      <c r="I1500" s="52">
        <f>IF(Table2[[#This Row],[Order Priority]]=Introduction!$B$42,1,0)</f>
        <v>0</v>
      </c>
      <c r="J1500" s="52">
        <f>IF(Table2[[#This Row],[Order Priority]]=Introduction!$B$43,1,0)</f>
        <v>1</v>
      </c>
      <c r="K1500" s="52">
        <f>IF(Table2[[#This Row],[Order Priority]]=Introduction!$B$44,1,0)</f>
        <v>0</v>
      </c>
      <c r="L1500" s="52">
        <f>IF(Table2[[#This Row],[Order Priority]]=Introduction!$B$45,1,0)</f>
        <v>0</v>
      </c>
      <c r="M1500" s="52">
        <f>IF(Table2[[#This Row],[Ship Mode]]=Introduction!$C$42,1,0)</f>
        <v>0</v>
      </c>
      <c r="N1500" s="51">
        <f>IF(Table2[[#This Row],[Ship Mode]]=Introduction!$C$44,1,0)</f>
        <v>1</v>
      </c>
      <c r="O1500" s="51">
        <f>IF(Table2[[#This Row],[Customer Segment]]=Introduction!$D$45,1,0)</f>
        <v>0</v>
      </c>
      <c r="P1500" s="51">
        <f>IF(Table2[[#This Row],[Customer Segment]]=Introduction!$D$42,1,0)</f>
        <v>1</v>
      </c>
      <c r="Q1500" s="51">
        <f>IF(Table2[[#This Row],[Customer Segment]]=Introduction!$D$44,1,0)</f>
        <v>0</v>
      </c>
      <c r="R1500" s="44">
        <v>436.94</v>
      </c>
      <c r="S15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755.86118661708736</v>
      </c>
    </row>
    <row r="1501" spans="1:19" customFormat="1" x14ac:dyDescent="0.2">
      <c r="A1501" s="1" t="s">
        <v>92</v>
      </c>
      <c r="B1501" s="1" t="s">
        <v>14</v>
      </c>
      <c r="C1501" s="1" t="s">
        <v>70</v>
      </c>
      <c r="D1501" s="49">
        <v>0.04</v>
      </c>
      <c r="E1501" s="49">
        <v>9.99</v>
      </c>
      <c r="F1501" s="49">
        <v>11.59</v>
      </c>
      <c r="G1501" s="49">
        <v>0.4</v>
      </c>
      <c r="H1501" s="49">
        <v>-92.32</v>
      </c>
      <c r="I1501" s="52">
        <f>IF(Table2[[#This Row],[Order Priority]]=Introduction!$B$42,1,0)</f>
        <v>0</v>
      </c>
      <c r="J1501" s="52">
        <f>IF(Table2[[#This Row],[Order Priority]]=Introduction!$B$43,1,0)</f>
        <v>0</v>
      </c>
      <c r="K1501" s="52">
        <f>IF(Table2[[#This Row],[Order Priority]]=Introduction!$B$44,1,0)</f>
        <v>0</v>
      </c>
      <c r="L1501" s="52">
        <f>IF(Table2[[#This Row],[Order Priority]]=Introduction!$B$45,1,0)</f>
        <v>1</v>
      </c>
      <c r="M1501" s="52">
        <f>IF(Table2[[#This Row],[Ship Mode]]=Introduction!$C$42,1,0)</f>
        <v>0</v>
      </c>
      <c r="N1501" s="51">
        <f>IF(Table2[[#This Row],[Ship Mode]]=Introduction!$C$44,1,0)</f>
        <v>1</v>
      </c>
      <c r="O1501" s="51">
        <f>IF(Table2[[#This Row],[Customer Segment]]=Introduction!$D$45,1,0)</f>
        <v>0</v>
      </c>
      <c r="P1501" s="51">
        <f>IF(Table2[[#This Row],[Customer Segment]]=Introduction!$D$42,1,0)</f>
        <v>0</v>
      </c>
      <c r="Q1501" s="51">
        <f>IF(Table2[[#This Row],[Customer Segment]]=Introduction!$D$44,1,0)</f>
        <v>0</v>
      </c>
      <c r="R1501" s="41">
        <v>52.09</v>
      </c>
      <c r="S15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212.87571467435149</v>
      </c>
    </row>
    <row r="1502" spans="1:19" customFormat="1" x14ac:dyDescent="0.2">
      <c r="A1502" s="1" t="s">
        <v>1</v>
      </c>
      <c r="B1502" s="1" t="s">
        <v>2</v>
      </c>
      <c r="C1502" s="1" t="s">
        <v>70</v>
      </c>
      <c r="D1502" s="47">
        <v>0.09</v>
      </c>
      <c r="E1502" s="47">
        <v>58.14</v>
      </c>
      <c r="F1502" s="47">
        <v>36.61</v>
      </c>
      <c r="G1502" s="47">
        <v>0.61</v>
      </c>
      <c r="H1502" s="47">
        <v>187.41200000000001</v>
      </c>
      <c r="I1502" s="52">
        <f>IF(Table2[[#This Row],[Order Priority]]=Introduction!$B$42,1,0)</f>
        <v>1</v>
      </c>
      <c r="J1502" s="52">
        <f>IF(Table2[[#This Row],[Order Priority]]=Introduction!$B$43,1,0)</f>
        <v>0</v>
      </c>
      <c r="K1502" s="52">
        <f>IF(Table2[[#This Row],[Order Priority]]=Introduction!$B$44,1,0)</f>
        <v>0</v>
      </c>
      <c r="L1502" s="52">
        <f>IF(Table2[[#This Row],[Order Priority]]=Introduction!$B$45,1,0)</f>
        <v>0</v>
      </c>
      <c r="M1502" s="52">
        <f>IF(Table2[[#This Row],[Ship Mode]]=Introduction!$C$42,1,0)</f>
        <v>1</v>
      </c>
      <c r="N1502" s="51">
        <f>IF(Table2[[#This Row],[Ship Mode]]=Introduction!$C$44,1,0)</f>
        <v>0</v>
      </c>
      <c r="O1502" s="51">
        <f>IF(Table2[[#This Row],[Customer Segment]]=Introduction!$D$45,1,0)</f>
        <v>0</v>
      </c>
      <c r="P1502" s="51">
        <f>IF(Table2[[#This Row],[Customer Segment]]=Introduction!$D$42,1,0)</f>
        <v>0</v>
      </c>
      <c r="Q1502" s="51">
        <f>IF(Table2[[#This Row],[Customer Segment]]=Introduction!$D$44,1,0)</f>
        <v>0</v>
      </c>
      <c r="R1502" s="44">
        <v>2115.06</v>
      </c>
      <c r="S15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1956.9144547763574</v>
      </c>
    </row>
    <row r="1503" spans="1:19" customFormat="1" x14ac:dyDescent="0.2">
      <c r="A1503" s="1" t="s">
        <v>1</v>
      </c>
      <c r="B1503" s="1" t="s">
        <v>2</v>
      </c>
      <c r="C1503" s="1" t="s">
        <v>47</v>
      </c>
      <c r="D1503" s="49">
        <v>0.1</v>
      </c>
      <c r="E1503" s="49">
        <v>442.14</v>
      </c>
      <c r="F1503" s="49">
        <v>14.7</v>
      </c>
      <c r="G1503" s="49">
        <v>0.56000000000000005</v>
      </c>
      <c r="H1503" s="49">
        <v>137.68794</v>
      </c>
      <c r="I1503" s="52">
        <f>IF(Table2[[#This Row],[Order Priority]]=Introduction!$B$42,1,0)</f>
        <v>1</v>
      </c>
      <c r="J1503" s="52">
        <f>IF(Table2[[#This Row],[Order Priority]]=Introduction!$B$43,1,0)</f>
        <v>0</v>
      </c>
      <c r="K1503" s="52">
        <f>IF(Table2[[#This Row],[Order Priority]]=Introduction!$B$44,1,0)</f>
        <v>0</v>
      </c>
      <c r="L1503" s="52">
        <f>IF(Table2[[#This Row],[Order Priority]]=Introduction!$B$45,1,0)</f>
        <v>0</v>
      </c>
      <c r="M1503" s="52">
        <f>IF(Table2[[#This Row],[Ship Mode]]=Introduction!$C$42,1,0)</f>
        <v>1</v>
      </c>
      <c r="N1503" s="51">
        <f>IF(Table2[[#This Row],[Ship Mode]]=Introduction!$C$44,1,0)</f>
        <v>0</v>
      </c>
      <c r="O1503" s="51">
        <f>IF(Table2[[#This Row],[Customer Segment]]=Introduction!$D$45,1,0)</f>
        <v>0</v>
      </c>
      <c r="P1503" s="51">
        <f>IF(Table2[[#This Row],[Customer Segment]]=Introduction!$D$42,1,0)</f>
        <v>0</v>
      </c>
      <c r="Q1503" s="51">
        <f>IF(Table2[[#This Row],[Customer Segment]]=Introduction!$D$44,1,0)</f>
        <v>1</v>
      </c>
      <c r="R1503" s="41">
        <v>2411.4299999999998</v>
      </c>
      <c r="S15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2485.8286523446536</v>
      </c>
    </row>
    <row r="1504" spans="1:19" customFormat="1" x14ac:dyDescent="0.2">
      <c r="A1504" s="1" t="s">
        <v>13</v>
      </c>
      <c r="B1504" s="1" t="s">
        <v>2</v>
      </c>
      <c r="C1504" s="1" t="s">
        <v>15</v>
      </c>
      <c r="D1504" s="47">
        <v>0.04</v>
      </c>
      <c r="E1504" s="47">
        <v>100.98</v>
      </c>
      <c r="F1504" s="47">
        <v>35.840000000000003</v>
      </c>
      <c r="G1504" s="47">
        <v>0.62</v>
      </c>
      <c r="H1504" s="47">
        <v>-152.76</v>
      </c>
      <c r="I1504" s="52">
        <f>IF(Table2[[#This Row],[Order Priority]]=Introduction!$B$42,1,0)</f>
        <v>0</v>
      </c>
      <c r="J1504" s="52">
        <f>IF(Table2[[#This Row],[Order Priority]]=Introduction!$B$43,1,0)</f>
        <v>1</v>
      </c>
      <c r="K1504" s="52">
        <f>IF(Table2[[#This Row],[Order Priority]]=Introduction!$B$44,1,0)</f>
        <v>0</v>
      </c>
      <c r="L1504" s="52">
        <f>IF(Table2[[#This Row],[Order Priority]]=Introduction!$B$45,1,0)</f>
        <v>0</v>
      </c>
      <c r="M1504" s="52">
        <f>IF(Table2[[#This Row],[Ship Mode]]=Introduction!$C$42,1,0)</f>
        <v>1</v>
      </c>
      <c r="N1504" s="51">
        <f>IF(Table2[[#This Row],[Ship Mode]]=Introduction!$C$44,1,0)</f>
        <v>0</v>
      </c>
      <c r="O1504" s="51">
        <f>IF(Table2[[#This Row],[Customer Segment]]=Introduction!$D$45,1,0)</f>
        <v>0</v>
      </c>
      <c r="P1504" s="51">
        <f>IF(Table2[[#This Row],[Customer Segment]]=Introduction!$D$42,1,0)</f>
        <v>1</v>
      </c>
      <c r="Q1504" s="51">
        <f>IF(Table2[[#This Row],[Customer Segment]]=Introduction!$D$44,1,0)</f>
        <v>0</v>
      </c>
      <c r="R1504" s="44">
        <v>110.75</v>
      </c>
      <c r="S15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1441.4308830983746</v>
      </c>
    </row>
    <row r="1505" spans="1:19" customFormat="1" x14ac:dyDescent="0.2">
      <c r="A1505" s="1" t="s">
        <v>13</v>
      </c>
      <c r="B1505" s="1" t="s">
        <v>2</v>
      </c>
      <c r="C1505" s="1" t="s">
        <v>70</v>
      </c>
      <c r="D1505" s="49">
        <v>0.1</v>
      </c>
      <c r="E1505" s="49">
        <v>218.75</v>
      </c>
      <c r="F1505" s="49">
        <v>69.64</v>
      </c>
      <c r="G1505" s="49">
        <v>0.77</v>
      </c>
      <c r="H1505" s="49">
        <v>62.298000000000002</v>
      </c>
      <c r="I1505" s="52">
        <f>IF(Table2[[#This Row],[Order Priority]]=Introduction!$B$42,1,0)</f>
        <v>0</v>
      </c>
      <c r="J1505" s="52">
        <f>IF(Table2[[#This Row],[Order Priority]]=Introduction!$B$43,1,0)</f>
        <v>1</v>
      </c>
      <c r="K1505" s="52">
        <f>IF(Table2[[#This Row],[Order Priority]]=Introduction!$B$44,1,0)</f>
        <v>0</v>
      </c>
      <c r="L1505" s="52">
        <f>IF(Table2[[#This Row],[Order Priority]]=Introduction!$B$45,1,0)</f>
        <v>0</v>
      </c>
      <c r="M1505" s="52">
        <f>IF(Table2[[#This Row],[Ship Mode]]=Introduction!$C$42,1,0)</f>
        <v>1</v>
      </c>
      <c r="N1505" s="51">
        <f>IF(Table2[[#This Row],[Ship Mode]]=Introduction!$C$44,1,0)</f>
        <v>0</v>
      </c>
      <c r="O1505" s="51">
        <f>IF(Table2[[#This Row],[Customer Segment]]=Introduction!$D$45,1,0)</f>
        <v>0</v>
      </c>
      <c r="P1505" s="51">
        <f>IF(Table2[[#This Row],[Customer Segment]]=Introduction!$D$42,1,0)</f>
        <v>0</v>
      </c>
      <c r="Q1505" s="51">
        <f>IF(Table2[[#This Row],[Customer Segment]]=Introduction!$D$44,1,0)</f>
        <v>0</v>
      </c>
      <c r="R1505" s="41">
        <v>2805.18</v>
      </c>
      <c r="S15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3078.8227466766357</v>
      </c>
    </row>
    <row r="1506" spans="1:19" customFormat="1" x14ac:dyDescent="0.2">
      <c r="A1506" s="1" t="s">
        <v>23</v>
      </c>
      <c r="B1506" s="1" t="s">
        <v>14</v>
      </c>
      <c r="C1506" s="1" t="s">
        <v>15</v>
      </c>
      <c r="D1506" s="47">
        <v>0.02</v>
      </c>
      <c r="E1506" s="47">
        <v>27.48</v>
      </c>
      <c r="F1506" s="47">
        <v>4</v>
      </c>
      <c r="G1506" s="47">
        <v>0.75</v>
      </c>
      <c r="H1506" s="47">
        <v>19.308</v>
      </c>
      <c r="I1506" s="52">
        <f>IF(Table2[[#This Row],[Order Priority]]=Introduction!$B$42,1,0)</f>
        <v>0</v>
      </c>
      <c r="J1506" s="52">
        <f>IF(Table2[[#This Row],[Order Priority]]=Introduction!$B$43,1,0)</f>
        <v>0</v>
      </c>
      <c r="K1506" s="52">
        <f>IF(Table2[[#This Row],[Order Priority]]=Introduction!$B$44,1,0)</f>
        <v>1</v>
      </c>
      <c r="L1506" s="52">
        <f>IF(Table2[[#This Row],[Order Priority]]=Introduction!$B$45,1,0)</f>
        <v>0</v>
      </c>
      <c r="M1506" s="52">
        <f>IF(Table2[[#This Row],[Ship Mode]]=Introduction!$C$42,1,0)</f>
        <v>0</v>
      </c>
      <c r="N1506" s="51">
        <f>IF(Table2[[#This Row],[Ship Mode]]=Introduction!$C$44,1,0)</f>
        <v>1</v>
      </c>
      <c r="O1506" s="51">
        <f>IF(Table2[[#This Row],[Customer Segment]]=Introduction!$D$45,1,0)</f>
        <v>0</v>
      </c>
      <c r="P1506" s="51">
        <f>IF(Table2[[#This Row],[Customer Segment]]=Introduction!$D$42,1,0)</f>
        <v>1</v>
      </c>
      <c r="Q1506" s="51">
        <f>IF(Table2[[#This Row],[Customer Segment]]=Introduction!$D$44,1,0)</f>
        <v>0</v>
      </c>
      <c r="R1506" s="44">
        <v>87.21</v>
      </c>
      <c r="S15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514.4028659370091</v>
      </c>
    </row>
    <row r="1507" spans="1:19" customFormat="1" x14ac:dyDescent="0.2">
      <c r="A1507" s="1" t="s">
        <v>23</v>
      </c>
      <c r="B1507" s="1" t="s">
        <v>14</v>
      </c>
      <c r="C1507" s="1" t="s">
        <v>15</v>
      </c>
      <c r="D1507" s="49">
        <v>0.08</v>
      </c>
      <c r="E1507" s="49">
        <v>10.06</v>
      </c>
      <c r="F1507" s="49">
        <v>2.06</v>
      </c>
      <c r="G1507" s="49">
        <v>0.39</v>
      </c>
      <c r="H1507" s="49">
        <v>0.33</v>
      </c>
      <c r="I1507" s="52">
        <f>IF(Table2[[#This Row],[Order Priority]]=Introduction!$B$42,1,0)</f>
        <v>0</v>
      </c>
      <c r="J1507" s="52">
        <f>IF(Table2[[#This Row],[Order Priority]]=Introduction!$B$43,1,0)</f>
        <v>0</v>
      </c>
      <c r="K1507" s="52">
        <f>IF(Table2[[#This Row],[Order Priority]]=Introduction!$B$44,1,0)</f>
        <v>1</v>
      </c>
      <c r="L1507" s="52">
        <f>IF(Table2[[#This Row],[Order Priority]]=Introduction!$B$45,1,0)</f>
        <v>0</v>
      </c>
      <c r="M1507" s="52">
        <f>IF(Table2[[#This Row],[Ship Mode]]=Introduction!$C$42,1,0)</f>
        <v>0</v>
      </c>
      <c r="N1507" s="51">
        <f>IF(Table2[[#This Row],[Ship Mode]]=Introduction!$C$44,1,0)</f>
        <v>1</v>
      </c>
      <c r="O1507" s="51">
        <f>IF(Table2[[#This Row],[Customer Segment]]=Introduction!$D$45,1,0)</f>
        <v>0</v>
      </c>
      <c r="P1507" s="51">
        <f>IF(Table2[[#This Row],[Customer Segment]]=Introduction!$D$42,1,0)</f>
        <v>1</v>
      </c>
      <c r="Q1507" s="51">
        <f>IF(Table2[[#This Row],[Customer Segment]]=Introduction!$D$44,1,0)</f>
        <v>0</v>
      </c>
      <c r="R1507" s="41">
        <v>40.15</v>
      </c>
      <c r="S15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47.892131818030343</v>
      </c>
    </row>
    <row r="1508" spans="1:19" customFormat="1" x14ac:dyDescent="0.2">
      <c r="A1508" s="1" t="s">
        <v>92</v>
      </c>
      <c r="B1508" s="1" t="s">
        <v>14</v>
      </c>
      <c r="C1508" s="1" t="s">
        <v>15</v>
      </c>
      <c r="D1508" s="47">
        <v>0.1</v>
      </c>
      <c r="E1508" s="47">
        <v>4.26</v>
      </c>
      <c r="F1508" s="47">
        <v>1.2</v>
      </c>
      <c r="G1508" s="47">
        <v>0.44</v>
      </c>
      <c r="H1508" s="47">
        <v>15.42</v>
      </c>
      <c r="I1508" s="52">
        <f>IF(Table2[[#This Row],[Order Priority]]=Introduction!$B$42,1,0)</f>
        <v>0</v>
      </c>
      <c r="J1508" s="52">
        <f>IF(Table2[[#This Row],[Order Priority]]=Introduction!$B$43,1,0)</f>
        <v>0</v>
      </c>
      <c r="K1508" s="52">
        <f>IF(Table2[[#This Row],[Order Priority]]=Introduction!$B$44,1,0)</f>
        <v>0</v>
      </c>
      <c r="L1508" s="52">
        <f>IF(Table2[[#This Row],[Order Priority]]=Introduction!$B$45,1,0)</f>
        <v>1</v>
      </c>
      <c r="M1508" s="52">
        <f>IF(Table2[[#This Row],[Ship Mode]]=Introduction!$C$42,1,0)</f>
        <v>0</v>
      </c>
      <c r="N1508" s="51">
        <f>IF(Table2[[#This Row],[Ship Mode]]=Introduction!$C$44,1,0)</f>
        <v>1</v>
      </c>
      <c r="O1508" s="51">
        <f>IF(Table2[[#This Row],[Customer Segment]]=Introduction!$D$45,1,0)</f>
        <v>0</v>
      </c>
      <c r="P1508" s="51">
        <f>IF(Table2[[#This Row],[Customer Segment]]=Introduction!$D$42,1,0)</f>
        <v>1</v>
      </c>
      <c r="Q1508" s="51">
        <f>IF(Table2[[#This Row],[Customer Segment]]=Introduction!$D$44,1,0)</f>
        <v>0</v>
      </c>
      <c r="R1508" s="44">
        <v>351.56</v>
      </c>
      <c r="S15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-17.260366062418804</v>
      </c>
    </row>
    <row r="1509" spans="1:19" customFormat="1" x14ac:dyDescent="0.2">
      <c r="A1509" s="1" t="s">
        <v>92</v>
      </c>
      <c r="B1509" s="1" t="s">
        <v>14</v>
      </c>
      <c r="C1509" s="1" t="s">
        <v>15</v>
      </c>
      <c r="D1509" s="49">
        <v>0.1</v>
      </c>
      <c r="E1509" s="49">
        <v>4.26</v>
      </c>
      <c r="F1509" s="49">
        <v>1.2</v>
      </c>
      <c r="G1509" s="49">
        <v>0.44</v>
      </c>
      <c r="H1509" s="49">
        <v>33.923999999999999</v>
      </c>
      <c r="I1509" s="52">
        <f>IF(Table2[[#This Row],[Order Priority]]=Introduction!$B$42,1,0)</f>
        <v>0</v>
      </c>
      <c r="J1509" s="52">
        <f>IF(Table2[[#This Row],[Order Priority]]=Introduction!$B$43,1,0)</f>
        <v>0</v>
      </c>
      <c r="K1509" s="52">
        <f>IF(Table2[[#This Row],[Order Priority]]=Introduction!$B$44,1,0)</f>
        <v>0</v>
      </c>
      <c r="L1509" s="52">
        <f>IF(Table2[[#This Row],[Order Priority]]=Introduction!$B$45,1,0)</f>
        <v>1</v>
      </c>
      <c r="M1509" s="52">
        <f>IF(Table2[[#This Row],[Ship Mode]]=Introduction!$C$42,1,0)</f>
        <v>0</v>
      </c>
      <c r="N1509" s="51">
        <f>IF(Table2[[#This Row],[Ship Mode]]=Introduction!$C$44,1,0)</f>
        <v>1</v>
      </c>
      <c r="O1509" s="51">
        <f>IF(Table2[[#This Row],[Customer Segment]]=Introduction!$D$45,1,0)</f>
        <v>0</v>
      </c>
      <c r="P1509" s="51">
        <f>IF(Table2[[#This Row],[Customer Segment]]=Introduction!$D$42,1,0)</f>
        <v>1</v>
      </c>
      <c r="Q1509" s="51">
        <f>IF(Table2[[#This Row],[Customer Segment]]=Introduction!$D$44,1,0)</f>
        <v>0</v>
      </c>
      <c r="R1509" s="41">
        <v>87.89</v>
      </c>
      <c r="S15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1.6882059045444677</v>
      </c>
    </row>
    <row r="1510" spans="1:19" customFormat="1" x14ac:dyDescent="0.2">
      <c r="A1510" s="1" t="s">
        <v>92</v>
      </c>
      <c r="B1510" s="1" t="s">
        <v>14</v>
      </c>
      <c r="C1510" s="1" t="s">
        <v>3</v>
      </c>
      <c r="D1510" s="47">
        <v>0.04</v>
      </c>
      <c r="E1510" s="47">
        <v>6.35</v>
      </c>
      <c r="F1510" s="47">
        <v>1.02</v>
      </c>
      <c r="G1510" s="47">
        <v>0.39</v>
      </c>
      <c r="H1510" s="47">
        <v>81.91</v>
      </c>
      <c r="I1510" s="52">
        <f>IF(Table2[[#This Row],[Order Priority]]=Introduction!$B$42,1,0)</f>
        <v>0</v>
      </c>
      <c r="J1510" s="52">
        <f>IF(Table2[[#This Row],[Order Priority]]=Introduction!$B$43,1,0)</f>
        <v>0</v>
      </c>
      <c r="K1510" s="52">
        <f>IF(Table2[[#This Row],[Order Priority]]=Introduction!$B$44,1,0)</f>
        <v>0</v>
      </c>
      <c r="L1510" s="52">
        <f>IF(Table2[[#This Row],[Order Priority]]=Introduction!$B$45,1,0)</f>
        <v>1</v>
      </c>
      <c r="M1510" s="52">
        <f>IF(Table2[[#This Row],[Ship Mode]]=Introduction!$C$42,1,0)</f>
        <v>0</v>
      </c>
      <c r="N1510" s="51">
        <f>IF(Table2[[#This Row],[Ship Mode]]=Introduction!$C$44,1,0)</f>
        <v>1</v>
      </c>
      <c r="O1510" s="51">
        <f>IF(Table2[[#This Row],[Customer Segment]]=Introduction!$D$45,1,0)</f>
        <v>1</v>
      </c>
      <c r="P1510" s="51">
        <f>IF(Table2[[#This Row],[Customer Segment]]=Introduction!$D$42,1,0)</f>
        <v>0</v>
      </c>
      <c r="Q1510" s="51">
        <f>IF(Table2[[#This Row],[Customer Segment]]=Introduction!$D$44,1,0)</f>
        <v>0</v>
      </c>
      <c r="R1510" s="44">
        <v>318.47000000000003</v>
      </c>
      <c r="S15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70.39064484593483</v>
      </c>
    </row>
    <row r="1511" spans="1:19" customFormat="1" x14ac:dyDescent="0.2">
      <c r="A1511" s="1" t="s">
        <v>92</v>
      </c>
      <c r="B1511" s="1" t="s">
        <v>63</v>
      </c>
      <c r="C1511" s="1" t="s">
        <v>3</v>
      </c>
      <c r="D1511" s="49">
        <v>0.09</v>
      </c>
      <c r="E1511" s="49">
        <v>31.74</v>
      </c>
      <c r="F1511" s="49">
        <v>12.62</v>
      </c>
      <c r="G1511" s="49">
        <v>0.37</v>
      </c>
      <c r="H1511" s="49">
        <v>67.107500000000002</v>
      </c>
      <c r="I1511" s="52">
        <f>IF(Table2[[#This Row],[Order Priority]]=Introduction!$B$42,1,0)</f>
        <v>0</v>
      </c>
      <c r="J1511" s="52">
        <f>IF(Table2[[#This Row],[Order Priority]]=Introduction!$B$43,1,0)</f>
        <v>0</v>
      </c>
      <c r="K1511" s="52">
        <f>IF(Table2[[#This Row],[Order Priority]]=Introduction!$B$44,1,0)</f>
        <v>0</v>
      </c>
      <c r="L1511" s="52">
        <f>IF(Table2[[#This Row],[Order Priority]]=Introduction!$B$45,1,0)</f>
        <v>1</v>
      </c>
      <c r="M1511" s="52">
        <f>IF(Table2[[#This Row],[Ship Mode]]=Introduction!$C$42,1,0)</f>
        <v>0</v>
      </c>
      <c r="N1511" s="51">
        <f>IF(Table2[[#This Row],[Ship Mode]]=Introduction!$C$44,1,0)</f>
        <v>0</v>
      </c>
      <c r="O1511" s="51">
        <f>IF(Table2[[#This Row],[Customer Segment]]=Introduction!$D$45,1,0)</f>
        <v>1</v>
      </c>
      <c r="P1511" s="51">
        <f>IF(Table2[[#This Row],[Customer Segment]]=Introduction!$D$42,1,0)</f>
        <v>0</v>
      </c>
      <c r="Q1511" s="51">
        <f>IF(Table2[[#This Row],[Customer Segment]]=Introduction!$D$44,1,0)</f>
        <v>0</v>
      </c>
      <c r="R1511" s="41">
        <v>270.55</v>
      </c>
      <c r="S15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323.51872701495989</v>
      </c>
    </row>
    <row r="1512" spans="1:19" customFormat="1" x14ac:dyDescent="0.2">
      <c r="A1512" s="1" t="s">
        <v>92</v>
      </c>
      <c r="B1512" s="1" t="s">
        <v>14</v>
      </c>
      <c r="C1512" s="1" t="s">
        <v>3</v>
      </c>
      <c r="D1512" s="47">
        <v>0.04</v>
      </c>
      <c r="E1512" s="47">
        <v>6.35</v>
      </c>
      <c r="F1512" s="47">
        <v>1.02</v>
      </c>
      <c r="G1512" s="47">
        <v>0.39</v>
      </c>
      <c r="H1512" s="47">
        <v>54.937800000000003</v>
      </c>
      <c r="I1512" s="52">
        <f>IF(Table2[[#This Row],[Order Priority]]=Introduction!$B$42,1,0)</f>
        <v>0</v>
      </c>
      <c r="J1512" s="52">
        <f>IF(Table2[[#This Row],[Order Priority]]=Introduction!$B$43,1,0)</f>
        <v>0</v>
      </c>
      <c r="K1512" s="52">
        <f>IF(Table2[[#This Row],[Order Priority]]=Introduction!$B$44,1,0)</f>
        <v>0</v>
      </c>
      <c r="L1512" s="52">
        <f>IF(Table2[[#This Row],[Order Priority]]=Introduction!$B$45,1,0)</f>
        <v>1</v>
      </c>
      <c r="M1512" s="52">
        <f>IF(Table2[[#This Row],[Ship Mode]]=Introduction!$C$42,1,0)</f>
        <v>0</v>
      </c>
      <c r="N1512" s="51">
        <f>IF(Table2[[#This Row],[Ship Mode]]=Introduction!$C$44,1,0)</f>
        <v>1</v>
      </c>
      <c r="O1512" s="51">
        <f>IF(Table2[[#This Row],[Customer Segment]]=Introduction!$D$45,1,0)</f>
        <v>1</v>
      </c>
      <c r="P1512" s="51">
        <f>IF(Table2[[#This Row],[Customer Segment]]=Introduction!$D$42,1,0)</f>
        <v>0</v>
      </c>
      <c r="Q1512" s="51">
        <f>IF(Table2[[#This Row],[Customer Segment]]=Introduction!$D$44,1,0)</f>
        <v>0</v>
      </c>
      <c r="R1512" s="44">
        <v>79.62</v>
      </c>
      <c r="S15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42.770418256693219</v>
      </c>
    </row>
    <row r="1513" spans="1:19" customFormat="1" x14ac:dyDescent="0.2">
      <c r="A1513" s="1" t="s">
        <v>92</v>
      </c>
      <c r="B1513" s="1" t="s">
        <v>63</v>
      </c>
      <c r="C1513" s="1" t="s">
        <v>3</v>
      </c>
      <c r="D1513" s="49">
        <v>0.02</v>
      </c>
      <c r="E1513" s="49">
        <v>65.989999999999995</v>
      </c>
      <c r="F1513" s="49">
        <v>8.99</v>
      </c>
      <c r="G1513" s="49">
        <v>0.56000000000000005</v>
      </c>
      <c r="H1513" s="49">
        <v>168.23699999999999</v>
      </c>
      <c r="I1513" s="52">
        <f>IF(Table2[[#This Row],[Order Priority]]=Introduction!$B$42,1,0)</f>
        <v>0</v>
      </c>
      <c r="J1513" s="52">
        <f>IF(Table2[[#This Row],[Order Priority]]=Introduction!$B$43,1,0)</f>
        <v>0</v>
      </c>
      <c r="K1513" s="52">
        <f>IF(Table2[[#This Row],[Order Priority]]=Introduction!$B$44,1,0)</f>
        <v>0</v>
      </c>
      <c r="L1513" s="52">
        <f>IF(Table2[[#This Row],[Order Priority]]=Introduction!$B$45,1,0)</f>
        <v>1</v>
      </c>
      <c r="M1513" s="52">
        <f>IF(Table2[[#This Row],[Ship Mode]]=Introduction!$C$42,1,0)</f>
        <v>0</v>
      </c>
      <c r="N1513" s="51">
        <f>IF(Table2[[#This Row],[Ship Mode]]=Introduction!$C$44,1,0)</f>
        <v>0</v>
      </c>
      <c r="O1513" s="51">
        <f>IF(Table2[[#This Row],[Customer Segment]]=Introduction!$D$45,1,0)</f>
        <v>1</v>
      </c>
      <c r="P1513" s="51">
        <f>IF(Table2[[#This Row],[Customer Segment]]=Introduction!$D$42,1,0)</f>
        <v>0</v>
      </c>
      <c r="Q1513" s="51">
        <f>IF(Table2[[#This Row],[Customer Segment]]=Introduction!$D$44,1,0)</f>
        <v>0</v>
      </c>
      <c r="R1513" s="41">
        <v>479.79</v>
      </c>
      <c r="S15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638.242035662803</v>
      </c>
    </row>
    <row r="1514" spans="1:19" customFormat="1" x14ac:dyDescent="0.2">
      <c r="A1514" s="1" t="s">
        <v>92</v>
      </c>
      <c r="B1514" s="1" t="s">
        <v>14</v>
      </c>
      <c r="C1514" s="1" t="s">
        <v>15</v>
      </c>
      <c r="D1514" s="47">
        <v>0.09</v>
      </c>
      <c r="E1514" s="47">
        <v>20.48</v>
      </c>
      <c r="F1514" s="47">
        <v>6.32</v>
      </c>
      <c r="G1514" s="47">
        <v>0.57999999999999996</v>
      </c>
      <c r="H1514" s="47">
        <v>-16.89</v>
      </c>
      <c r="I1514" s="52">
        <f>IF(Table2[[#This Row],[Order Priority]]=Introduction!$B$42,1,0)</f>
        <v>0</v>
      </c>
      <c r="J1514" s="52">
        <f>IF(Table2[[#This Row],[Order Priority]]=Introduction!$B$43,1,0)</f>
        <v>0</v>
      </c>
      <c r="K1514" s="52">
        <f>IF(Table2[[#This Row],[Order Priority]]=Introduction!$B$44,1,0)</f>
        <v>0</v>
      </c>
      <c r="L1514" s="52">
        <f>IF(Table2[[#This Row],[Order Priority]]=Introduction!$B$45,1,0)</f>
        <v>1</v>
      </c>
      <c r="M1514" s="52">
        <f>IF(Table2[[#This Row],[Ship Mode]]=Introduction!$C$42,1,0)</f>
        <v>0</v>
      </c>
      <c r="N1514" s="51">
        <f>IF(Table2[[#This Row],[Ship Mode]]=Introduction!$C$44,1,0)</f>
        <v>1</v>
      </c>
      <c r="O1514" s="51">
        <f>IF(Table2[[#This Row],[Customer Segment]]=Introduction!$D$45,1,0)</f>
        <v>0</v>
      </c>
      <c r="P1514" s="51">
        <f>IF(Table2[[#This Row],[Customer Segment]]=Introduction!$D$42,1,0)</f>
        <v>1</v>
      </c>
      <c r="Q1514" s="51">
        <f>IF(Table2[[#This Row],[Customer Segment]]=Introduction!$D$44,1,0)</f>
        <v>0</v>
      </c>
      <c r="R1514" s="44">
        <v>99.02</v>
      </c>
      <c r="S15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264.9610479374856</v>
      </c>
    </row>
    <row r="1515" spans="1:19" customFormat="1" x14ac:dyDescent="0.2">
      <c r="A1515" s="1" t="s">
        <v>92</v>
      </c>
      <c r="B1515" s="1" t="s">
        <v>14</v>
      </c>
      <c r="C1515" s="1" t="s">
        <v>15</v>
      </c>
      <c r="D1515" s="49">
        <v>0.06</v>
      </c>
      <c r="E1515" s="49">
        <v>15.67</v>
      </c>
      <c r="F1515" s="49">
        <v>1.39</v>
      </c>
      <c r="G1515" s="49">
        <v>0.38</v>
      </c>
      <c r="H1515" s="49">
        <v>25.51</v>
      </c>
      <c r="I1515" s="52">
        <f>IF(Table2[[#This Row],[Order Priority]]=Introduction!$B$42,1,0)</f>
        <v>0</v>
      </c>
      <c r="J1515" s="52">
        <f>IF(Table2[[#This Row],[Order Priority]]=Introduction!$B$43,1,0)</f>
        <v>0</v>
      </c>
      <c r="K1515" s="52">
        <f>IF(Table2[[#This Row],[Order Priority]]=Introduction!$B$44,1,0)</f>
        <v>0</v>
      </c>
      <c r="L1515" s="52">
        <f>IF(Table2[[#This Row],[Order Priority]]=Introduction!$B$45,1,0)</f>
        <v>1</v>
      </c>
      <c r="M1515" s="52">
        <f>IF(Table2[[#This Row],[Ship Mode]]=Introduction!$C$42,1,0)</f>
        <v>0</v>
      </c>
      <c r="N1515" s="51">
        <f>IF(Table2[[#This Row],[Ship Mode]]=Introduction!$C$44,1,0)</f>
        <v>1</v>
      </c>
      <c r="O1515" s="51">
        <f>IF(Table2[[#This Row],[Customer Segment]]=Introduction!$D$45,1,0)</f>
        <v>0</v>
      </c>
      <c r="P1515" s="51">
        <f>IF(Table2[[#This Row],[Customer Segment]]=Introduction!$D$42,1,0)</f>
        <v>1</v>
      </c>
      <c r="Q1515" s="51">
        <f>IF(Table2[[#This Row],[Customer Segment]]=Introduction!$D$44,1,0)</f>
        <v>0</v>
      </c>
      <c r="R1515" s="41">
        <v>46.4</v>
      </c>
      <c r="S15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10.635587082610321</v>
      </c>
    </row>
    <row r="1516" spans="1:19" customFormat="1" x14ac:dyDescent="0.2">
      <c r="A1516" s="1" t="s">
        <v>92</v>
      </c>
      <c r="B1516" s="1" t="s">
        <v>14</v>
      </c>
      <c r="C1516" s="1" t="s">
        <v>70</v>
      </c>
      <c r="D1516" s="47">
        <v>0.08</v>
      </c>
      <c r="E1516" s="47">
        <v>30.98</v>
      </c>
      <c r="F1516" s="47">
        <v>8.74</v>
      </c>
      <c r="G1516" s="47">
        <v>0.4</v>
      </c>
      <c r="H1516" s="47">
        <v>371.27199999999999</v>
      </c>
      <c r="I1516" s="52">
        <f>IF(Table2[[#This Row],[Order Priority]]=Introduction!$B$42,1,0)</f>
        <v>0</v>
      </c>
      <c r="J1516" s="52">
        <f>IF(Table2[[#This Row],[Order Priority]]=Introduction!$B$43,1,0)</f>
        <v>0</v>
      </c>
      <c r="K1516" s="52">
        <f>IF(Table2[[#This Row],[Order Priority]]=Introduction!$B$44,1,0)</f>
        <v>0</v>
      </c>
      <c r="L1516" s="52">
        <f>IF(Table2[[#This Row],[Order Priority]]=Introduction!$B$45,1,0)</f>
        <v>1</v>
      </c>
      <c r="M1516" s="52">
        <f>IF(Table2[[#This Row],[Ship Mode]]=Introduction!$C$42,1,0)</f>
        <v>0</v>
      </c>
      <c r="N1516" s="51">
        <f>IF(Table2[[#This Row],[Ship Mode]]=Introduction!$C$44,1,0)</f>
        <v>1</v>
      </c>
      <c r="O1516" s="51">
        <f>IF(Table2[[#This Row],[Customer Segment]]=Introduction!$D$45,1,0)</f>
        <v>0</v>
      </c>
      <c r="P1516" s="51">
        <f>IF(Table2[[#This Row],[Customer Segment]]=Introduction!$D$42,1,0)</f>
        <v>0</v>
      </c>
      <c r="Q1516" s="51">
        <f>IF(Table2[[#This Row],[Customer Segment]]=Introduction!$D$44,1,0)</f>
        <v>0</v>
      </c>
      <c r="R1516" s="44">
        <v>727.2</v>
      </c>
      <c r="S15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648.16551339838907</v>
      </c>
    </row>
    <row r="1517" spans="1:19" customFormat="1" x14ac:dyDescent="0.2">
      <c r="A1517" s="1" t="s">
        <v>92</v>
      </c>
      <c r="B1517" s="1" t="s">
        <v>2</v>
      </c>
      <c r="C1517" s="1" t="s">
        <v>70</v>
      </c>
      <c r="D1517" s="49">
        <v>0.09</v>
      </c>
      <c r="E1517" s="49">
        <v>159.31</v>
      </c>
      <c r="F1517" s="49">
        <v>60</v>
      </c>
      <c r="G1517" s="49">
        <v>0.55000000000000004</v>
      </c>
      <c r="H1517" s="49">
        <v>77.000895400000005</v>
      </c>
      <c r="I1517" s="52">
        <f>IF(Table2[[#This Row],[Order Priority]]=Introduction!$B$42,1,0)</f>
        <v>0</v>
      </c>
      <c r="J1517" s="52">
        <f>IF(Table2[[#This Row],[Order Priority]]=Introduction!$B$43,1,0)</f>
        <v>0</v>
      </c>
      <c r="K1517" s="52">
        <f>IF(Table2[[#This Row],[Order Priority]]=Introduction!$B$44,1,0)</f>
        <v>0</v>
      </c>
      <c r="L1517" s="52">
        <f>IF(Table2[[#This Row],[Order Priority]]=Introduction!$B$45,1,0)</f>
        <v>1</v>
      </c>
      <c r="M1517" s="52">
        <f>IF(Table2[[#This Row],[Ship Mode]]=Introduction!$C$42,1,0)</f>
        <v>1</v>
      </c>
      <c r="N1517" s="51">
        <f>IF(Table2[[#This Row],[Ship Mode]]=Introduction!$C$44,1,0)</f>
        <v>0</v>
      </c>
      <c r="O1517" s="51">
        <f>IF(Table2[[#This Row],[Customer Segment]]=Introduction!$D$45,1,0)</f>
        <v>0</v>
      </c>
      <c r="P1517" s="51">
        <f>IF(Table2[[#This Row],[Customer Segment]]=Introduction!$D$42,1,0)</f>
        <v>0</v>
      </c>
      <c r="Q1517" s="51">
        <f>IF(Table2[[#This Row],[Customer Segment]]=Introduction!$D$44,1,0)</f>
        <v>0</v>
      </c>
      <c r="R1517" s="41">
        <v>6173.42</v>
      </c>
      <c r="S15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2480.19916436013</v>
      </c>
    </row>
    <row r="1518" spans="1:19" customFormat="1" x14ac:dyDescent="0.2">
      <c r="A1518" s="1" t="s">
        <v>92</v>
      </c>
      <c r="B1518" s="1" t="s">
        <v>14</v>
      </c>
      <c r="C1518" s="1" t="s">
        <v>70</v>
      </c>
      <c r="D1518" s="47">
        <v>0.06</v>
      </c>
      <c r="E1518" s="47">
        <v>55.99</v>
      </c>
      <c r="F1518" s="47">
        <v>5</v>
      </c>
      <c r="G1518" s="47">
        <v>0.83</v>
      </c>
      <c r="H1518" s="47">
        <v>27.968599999999999</v>
      </c>
      <c r="I1518" s="52">
        <f>IF(Table2[[#This Row],[Order Priority]]=Introduction!$B$42,1,0)</f>
        <v>0</v>
      </c>
      <c r="J1518" s="52">
        <f>IF(Table2[[#This Row],[Order Priority]]=Introduction!$B$43,1,0)</f>
        <v>0</v>
      </c>
      <c r="K1518" s="52">
        <f>IF(Table2[[#This Row],[Order Priority]]=Introduction!$B$44,1,0)</f>
        <v>0</v>
      </c>
      <c r="L1518" s="52">
        <f>IF(Table2[[#This Row],[Order Priority]]=Introduction!$B$45,1,0)</f>
        <v>1</v>
      </c>
      <c r="M1518" s="52">
        <f>IF(Table2[[#This Row],[Ship Mode]]=Introduction!$C$42,1,0)</f>
        <v>0</v>
      </c>
      <c r="N1518" s="51">
        <f>IF(Table2[[#This Row],[Ship Mode]]=Introduction!$C$44,1,0)</f>
        <v>1</v>
      </c>
      <c r="O1518" s="51">
        <f>IF(Table2[[#This Row],[Customer Segment]]=Introduction!$D$45,1,0)</f>
        <v>0</v>
      </c>
      <c r="P1518" s="51">
        <f>IF(Table2[[#This Row],[Customer Segment]]=Introduction!$D$42,1,0)</f>
        <v>0</v>
      </c>
      <c r="Q1518" s="51">
        <f>IF(Table2[[#This Row],[Customer Segment]]=Introduction!$D$44,1,0)</f>
        <v>0</v>
      </c>
      <c r="R1518" s="44">
        <v>1553.7</v>
      </c>
      <c r="S15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642.22941209978467</v>
      </c>
    </row>
    <row r="1519" spans="1:19" customFormat="1" x14ac:dyDescent="0.2">
      <c r="A1519" s="1" t="s">
        <v>46</v>
      </c>
      <c r="B1519" s="1" t="s">
        <v>14</v>
      </c>
      <c r="C1519" s="1" t="s">
        <v>47</v>
      </c>
      <c r="D1519" s="49">
        <v>0.01</v>
      </c>
      <c r="E1519" s="49">
        <v>5.94</v>
      </c>
      <c r="F1519" s="49">
        <v>9.92</v>
      </c>
      <c r="G1519" s="49">
        <v>0.38</v>
      </c>
      <c r="H1519" s="49">
        <v>-239.315</v>
      </c>
      <c r="I1519" s="52">
        <f>IF(Table2[[#This Row],[Order Priority]]=Introduction!$B$42,1,0)</f>
        <v>0</v>
      </c>
      <c r="J1519" s="52">
        <f>IF(Table2[[#This Row],[Order Priority]]=Introduction!$B$43,1,0)</f>
        <v>0</v>
      </c>
      <c r="K1519" s="52">
        <f>IF(Table2[[#This Row],[Order Priority]]=Introduction!$B$44,1,0)</f>
        <v>0</v>
      </c>
      <c r="L1519" s="52">
        <f>IF(Table2[[#This Row],[Order Priority]]=Introduction!$B$45,1,0)</f>
        <v>0</v>
      </c>
      <c r="M1519" s="52">
        <f>IF(Table2[[#This Row],[Ship Mode]]=Introduction!$C$42,1,0)</f>
        <v>0</v>
      </c>
      <c r="N1519" s="51">
        <f>IF(Table2[[#This Row],[Ship Mode]]=Introduction!$C$44,1,0)</f>
        <v>1</v>
      </c>
      <c r="O1519" s="51">
        <f>IF(Table2[[#This Row],[Customer Segment]]=Introduction!$D$45,1,0)</f>
        <v>0</v>
      </c>
      <c r="P1519" s="51">
        <f>IF(Table2[[#This Row],[Customer Segment]]=Introduction!$D$42,1,0)</f>
        <v>0</v>
      </c>
      <c r="Q1519" s="51">
        <f>IF(Table2[[#This Row],[Customer Segment]]=Introduction!$D$44,1,0)</f>
        <v>1</v>
      </c>
      <c r="R1519" s="41">
        <v>74.77</v>
      </c>
      <c r="S15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225.40868651415181</v>
      </c>
    </row>
    <row r="1520" spans="1:19" customFormat="1" x14ac:dyDescent="0.2">
      <c r="A1520" s="1" t="s">
        <v>46</v>
      </c>
      <c r="B1520" s="1" t="s">
        <v>14</v>
      </c>
      <c r="C1520" s="1" t="s">
        <v>47</v>
      </c>
      <c r="D1520" s="47">
        <v>0</v>
      </c>
      <c r="E1520" s="47">
        <v>6.48</v>
      </c>
      <c r="F1520" s="47">
        <v>5.1100000000000003</v>
      </c>
      <c r="G1520" s="47">
        <v>0.37</v>
      </c>
      <c r="H1520" s="47">
        <v>-33.31</v>
      </c>
      <c r="I1520" s="52">
        <f>IF(Table2[[#This Row],[Order Priority]]=Introduction!$B$42,1,0)</f>
        <v>0</v>
      </c>
      <c r="J1520" s="52">
        <f>IF(Table2[[#This Row],[Order Priority]]=Introduction!$B$43,1,0)</f>
        <v>0</v>
      </c>
      <c r="K1520" s="52">
        <f>IF(Table2[[#This Row],[Order Priority]]=Introduction!$B$44,1,0)</f>
        <v>0</v>
      </c>
      <c r="L1520" s="52">
        <f>IF(Table2[[#This Row],[Order Priority]]=Introduction!$B$45,1,0)</f>
        <v>0</v>
      </c>
      <c r="M1520" s="52">
        <f>IF(Table2[[#This Row],[Ship Mode]]=Introduction!$C$42,1,0)</f>
        <v>0</v>
      </c>
      <c r="N1520" s="51">
        <f>IF(Table2[[#This Row],[Ship Mode]]=Introduction!$C$44,1,0)</f>
        <v>1</v>
      </c>
      <c r="O1520" s="51">
        <f>IF(Table2[[#This Row],[Customer Segment]]=Introduction!$D$45,1,0)</f>
        <v>0</v>
      </c>
      <c r="P1520" s="51">
        <f>IF(Table2[[#This Row],[Customer Segment]]=Introduction!$D$42,1,0)</f>
        <v>0</v>
      </c>
      <c r="Q1520" s="51">
        <f>IF(Table2[[#This Row],[Customer Segment]]=Introduction!$D$44,1,0)</f>
        <v>1</v>
      </c>
      <c r="R1520" s="44">
        <v>127.81</v>
      </c>
      <c r="S15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303.40632087491286</v>
      </c>
    </row>
    <row r="1521" spans="1:19" customFormat="1" x14ac:dyDescent="0.2">
      <c r="A1521" s="1" t="s">
        <v>46</v>
      </c>
      <c r="B1521" s="1" t="s">
        <v>63</v>
      </c>
      <c r="C1521" s="1" t="s">
        <v>3</v>
      </c>
      <c r="D1521" s="49">
        <v>0.01</v>
      </c>
      <c r="E1521" s="49">
        <v>65.989999999999995</v>
      </c>
      <c r="F1521" s="49">
        <v>8.99</v>
      </c>
      <c r="G1521" s="49">
        <v>0.56000000000000005</v>
      </c>
      <c r="H1521" s="49">
        <v>396.97199999999998</v>
      </c>
      <c r="I1521" s="52">
        <f>IF(Table2[[#This Row],[Order Priority]]=Introduction!$B$42,1,0)</f>
        <v>0</v>
      </c>
      <c r="J1521" s="52">
        <f>IF(Table2[[#This Row],[Order Priority]]=Introduction!$B$43,1,0)</f>
        <v>0</v>
      </c>
      <c r="K1521" s="52">
        <f>IF(Table2[[#This Row],[Order Priority]]=Introduction!$B$44,1,0)</f>
        <v>0</v>
      </c>
      <c r="L1521" s="52">
        <f>IF(Table2[[#This Row],[Order Priority]]=Introduction!$B$45,1,0)</f>
        <v>0</v>
      </c>
      <c r="M1521" s="52">
        <f>IF(Table2[[#This Row],[Ship Mode]]=Introduction!$C$42,1,0)</f>
        <v>0</v>
      </c>
      <c r="N1521" s="51">
        <f>IF(Table2[[#This Row],[Ship Mode]]=Introduction!$C$44,1,0)</f>
        <v>0</v>
      </c>
      <c r="O1521" s="51">
        <f>IF(Table2[[#This Row],[Customer Segment]]=Introduction!$D$45,1,0)</f>
        <v>1</v>
      </c>
      <c r="P1521" s="51">
        <f>IF(Table2[[#This Row],[Customer Segment]]=Introduction!$D$42,1,0)</f>
        <v>0</v>
      </c>
      <c r="Q1521" s="51">
        <f>IF(Table2[[#This Row],[Customer Segment]]=Introduction!$D$44,1,0)</f>
        <v>0</v>
      </c>
      <c r="R1521" s="41">
        <v>782</v>
      </c>
      <c r="S15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1067.3470417175506</v>
      </c>
    </row>
    <row r="1522" spans="1:19" customFormat="1" x14ac:dyDescent="0.2">
      <c r="A1522" s="1" t="s">
        <v>46</v>
      </c>
      <c r="B1522" s="1" t="s">
        <v>14</v>
      </c>
      <c r="C1522" s="1" t="s">
        <v>3</v>
      </c>
      <c r="D1522" s="47">
        <v>0.03</v>
      </c>
      <c r="E1522" s="47">
        <v>205.99</v>
      </c>
      <c r="F1522" s="47">
        <v>3</v>
      </c>
      <c r="G1522" s="47">
        <v>0.57999999999999996</v>
      </c>
      <c r="H1522" s="47">
        <v>3670.3515000000002</v>
      </c>
      <c r="I1522" s="52">
        <f>IF(Table2[[#This Row],[Order Priority]]=Introduction!$B$42,1,0)</f>
        <v>0</v>
      </c>
      <c r="J1522" s="52">
        <f>IF(Table2[[#This Row],[Order Priority]]=Introduction!$B$43,1,0)</f>
        <v>0</v>
      </c>
      <c r="K1522" s="52">
        <f>IF(Table2[[#This Row],[Order Priority]]=Introduction!$B$44,1,0)</f>
        <v>0</v>
      </c>
      <c r="L1522" s="52">
        <f>IF(Table2[[#This Row],[Order Priority]]=Introduction!$B$45,1,0)</f>
        <v>0</v>
      </c>
      <c r="M1522" s="52">
        <f>IF(Table2[[#This Row],[Ship Mode]]=Introduction!$C$42,1,0)</f>
        <v>0</v>
      </c>
      <c r="N1522" s="51">
        <f>IF(Table2[[#This Row],[Ship Mode]]=Introduction!$C$44,1,0)</f>
        <v>1</v>
      </c>
      <c r="O1522" s="51">
        <f>IF(Table2[[#This Row],[Customer Segment]]=Introduction!$D$45,1,0)</f>
        <v>1</v>
      </c>
      <c r="P1522" s="51">
        <f>IF(Table2[[#This Row],[Customer Segment]]=Introduction!$D$42,1,0)</f>
        <v>0</v>
      </c>
      <c r="Q1522" s="51">
        <f>IF(Table2[[#This Row],[Customer Segment]]=Introduction!$D$44,1,0)</f>
        <v>0</v>
      </c>
      <c r="R1522" s="44">
        <v>5319.35</v>
      </c>
      <c r="S15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4778.0795405791014</v>
      </c>
    </row>
    <row r="1523" spans="1:19" customFormat="1" x14ac:dyDescent="0.2">
      <c r="A1523" s="1" t="s">
        <v>1</v>
      </c>
      <c r="B1523" s="1" t="s">
        <v>63</v>
      </c>
      <c r="C1523" s="1" t="s">
        <v>70</v>
      </c>
      <c r="D1523" s="49">
        <v>0.04</v>
      </c>
      <c r="E1523" s="49">
        <v>1.98</v>
      </c>
      <c r="F1523" s="49">
        <v>0.7</v>
      </c>
      <c r="G1523" s="49">
        <v>0.83</v>
      </c>
      <c r="H1523" s="49">
        <v>-1</v>
      </c>
      <c r="I1523" s="52">
        <f>IF(Table2[[#This Row],[Order Priority]]=Introduction!$B$42,1,0)</f>
        <v>1</v>
      </c>
      <c r="J1523" s="52">
        <f>IF(Table2[[#This Row],[Order Priority]]=Introduction!$B$43,1,0)</f>
        <v>0</v>
      </c>
      <c r="K1523" s="52">
        <f>IF(Table2[[#This Row],[Order Priority]]=Introduction!$B$44,1,0)</f>
        <v>0</v>
      </c>
      <c r="L1523" s="52">
        <f>IF(Table2[[#This Row],[Order Priority]]=Introduction!$B$45,1,0)</f>
        <v>0</v>
      </c>
      <c r="M1523" s="52">
        <f>IF(Table2[[#This Row],[Ship Mode]]=Introduction!$C$42,1,0)</f>
        <v>0</v>
      </c>
      <c r="N1523" s="51">
        <f>IF(Table2[[#This Row],[Ship Mode]]=Introduction!$C$44,1,0)</f>
        <v>0</v>
      </c>
      <c r="O1523" s="51">
        <f>IF(Table2[[#This Row],[Customer Segment]]=Introduction!$D$45,1,0)</f>
        <v>0</v>
      </c>
      <c r="P1523" s="51">
        <f>IF(Table2[[#This Row],[Customer Segment]]=Introduction!$D$42,1,0)</f>
        <v>0</v>
      </c>
      <c r="Q1523" s="51">
        <f>IF(Table2[[#This Row],[Customer Segment]]=Introduction!$D$44,1,0)</f>
        <v>0</v>
      </c>
      <c r="R1523" s="41">
        <v>8.3000000000000007</v>
      </c>
      <c r="S15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532.74181916601117</v>
      </c>
    </row>
    <row r="1524" spans="1:19" customFormat="1" x14ac:dyDescent="0.2">
      <c r="A1524" s="1" t="s">
        <v>1</v>
      </c>
      <c r="B1524" s="1" t="s">
        <v>14</v>
      </c>
      <c r="C1524" s="1" t="s">
        <v>70</v>
      </c>
      <c r="D1524" s="47">
        <v>0.03</v>
      </c>
      <c r="E1524" s="47">
        <v>55.99</v>
      </c>
      <c r="F1524" s="47">
        <v>5</v>
      </c>
      <c r="G1524" s="47">
        <v>0.83</v>
      </c>
      <c r="H1524" s="47">
        <v>-221.25399999999999</v>
      </c>
      <c r="I1524" s="52">
        <f>IF(Table2[[#This Row],[Order Priority]]=Introduction!$B$42,1,0)</f>
        <v>1</v>
      </c>
      <c r="J1524" s="52">
        <f>IF(Table2[[#This Row],[Order Priority]]=Introduction!$B$43,1,0)</f>
        <v>0</v>
      </c>
      <c r="K1524" s="52">
        <f>IF(Table2[[#This Row],[Order Priority]]=Introduction!$B$44,1,0)</f>
        <v>0</v>
      </c>
      <c r="L1524" s="52">
        <f>IF(Table2[[#This Row],[Order Priority]]=Introduction!$B$45,1,0)</f>
        <v>0</v>
      </c>
      <c r="M1524" s="52">
        <f>IF(Table2[[#This Row],[Ship Mode]]=Introduction!$C$42,1,0)</f>
        <v>0</v>
      </c>
      <c r="N1524" s="51">
        <f>IF(Table2[[#This Row],[Ship Mode]]=Introduction!$C$44,1,0)</f>
        <v>1</v>
      </c>
      <c r="O1524" s="51">
        <f>IF(Table2[[#This Row],[Customer Segment]]=Introduction!$D$45,1,0)</f>
        <v>0</v>
      </c>
      <c r="P1524" s="51">
        <f>IF(Table2[[#This Row],[Customer Segment]]=Introduction!$D$42,1,0)</f>
        <v>0</v>
      </c>
      <c r="Q1524" s="51">
        <f>IF(Table2[[#This Row],[Customer Segment]]=Introduction!$D$44,1,0)</f>
        <v>0</v>
      </c>
      <c r="R1524" s="44">
        <v>416.95</v>
      </c>
      <c r="S15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684.09233052592651</v>
      </c>
    </row>
    <row r="1525" spans="1:19" customFormat="1" x14ac:dyDescent="0.2">
      <c r="A1525" s="1" t="s">
        <v>1</v>
      </c>
      <c r="B1525" s="1" t="s">
        <v>14</v>
      </c>
      <c r="C1525" s="1" t="s">
        <v>47</v>
      </c>
      <c r="D1525" s="49">
        <v>0</v>
      </c>
      <c r="E1525" s="49">
        <v>11.97</v>
      </c>
      <c r="F1525" s="49">
        <v>4.9800000000000004</v>
      </c>
      <c r="G1525" s="49">
        <v>0.57999999999999996</v>
      </c>
      <c r="H1525" s="49">
        <v>3.3839999999999999</v>
      </c>
      <c r="I1525" s="52">
        <f>IF(Table2[[#This Row],[Order Priority]]=Introduction!$B$42,1,0)</f>
        <v>1</v>
      </c>
      <c r="J1525" s="52">
        <f>IF(Table2[[#This Row],[Order Priority]]=Introduction!$B$43,1,0)</f>
        <v>0</v>
      </c>
      <c r="K1525" s="52">
        <f>IF(Table2[[#This Row],[Order Priority]]=Introduction!$B$44,1,0)</f>
        <v>0</v>
      </c>
      <c r="L1525" s="52">
        <f>IF(Table2[[#This Row],[Order Priority]]=Introduction!$B$45,1,0)</f>
        <v>0</v>
      </c>
      <c r="M1525" s="52">
        <f>IF(Table2[[#This Row],[Ship Mode]]=Introduction!$C$42,1,0)</f>
        <v>0</v>
      </c>
      <c r="N1525" s="51">
        <f>IF(Table2[[#This Row],[Ship Mode]]=Introduction!$C$44,1,0)</f>
        <v>1</v>
      </c>
      <c r="O1525" s="51">
        <f>IF(Table2[[#This Row],[Customer Segment]]=Introduction!$D$45,1,0)</f>
        <v>0</v>
      </c>
      <c r="P1525" s="51">
        <f>IF(Table2[[#This Row],[Customer Segment]]=Introduction!$D$42,1,0)</f>
        <v>0</v>
      </c>
      <c r="Q1525" s="51">
        <f>IF(Table2[[#This Row],[Customer Segment]]=Introduction!$D$44,1,0)</f>
        <v>1</v>
      </c>
      <c r="R1525" s="41">
        <v>53.3</v>
      </c>
      <c r="S15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618.12056221428679</v>
      </c>
    </row>
    <row r="1526" spans="1:19" customFormat="1" x14ac:dyDescent="0.2">
      <c r="A1526" s="1" t="s">
        <v>13</v>
      </c>
      <c r="B1526" s="1" t="s">
        <v>14</v>
      </c>
      <c r="C1526" s="1" t="s">
        <v>3</v>
      </c>
      <c r="D1526" s="47">
        <v>0.03</v>
      </c>
      <c r="E1526" s="47">
        <v>4.9800000000000004</v>
      </c>
      <c r="F1526" s="47">
        <v>0.8</v>
      </c>
      <c r="G1526" s="47">
        <v>0.36</v>
      </c>
      <c r="H1526" s="47">
        <v>50.2044</v>
      </c>
      <c r="I1526" s="52">
        <f>IF(Table2[[#This Row],[Order Priority]]=Introduction!$B$42,1,0)</f>
        <v>0</v>
      </c>
      <c r="J1526" s="52">
        <f>IF(Table2[[#This Row],[Order Priority]]=Introduction!$B$43,1,0)</f>
        <v>1</v>
      </c>
      <c r="K1526" s="52">
        <f>IF(Table2[[#This Row],[Order Priority]]=Introduction!$B$44,1,0)</f>
        <v>0</v>
      </c>
      <c r="L1526" s="52">
        <f>IF(Table2[[#This Row],[Order Priority]]=Introduction!$B$45,1,0)</f>
        <v>0</v>
      </c>
      <c r="M1526" s="52">
        <f>IF(Table2[[#This Row],[Ship Mode]]=Introduction!$C$42,1,0)</f>
        <v>0</v>
      </c>
      <c r="N1526" s="51">
        <f>IF(Table2[[#This Row],[Ship Mode]]=Introduction!$C$44,1,0)</f>
        <v>1</v>
      </c>
      <c r="O1526" s="51">
        <f>IF(Table2[[#This Row],[Customer Segment]]=Introduction!$D$45,1,0)</f>
        <v>1</v>
      </c>
      <c r="P1526" s="51">
        <f>IF(Table2[[#This Row],[Customer Segment]]=Introduction!$D$42,1,0)</f>
        <v>0</v>
      </c>
      <c r="Q1526" s="51">
        <f>IF(Table2[[#This Row],[Customer Segment]]=Introduction!$D$44,1,0)</f>
        <v>0</v>
      </c>
      <c r="R1526" s="44">
        <v>72.760000000000005</v>
      </c>
      <c r="S15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-6.0285182548060057</v>
      </c>
    </row>
    <row r="1527" spans="1:19" customFormat="1" x14ac:dyDescent="0.2">
      <c r="A1527" s="1" t="s">
        <v>13</v>
      </c>
      <c r="B1527" s="1" t="s">
        <v>14</v>
      </c>
      <c r="C1527" s="1" t="s">
        <v>3</v>
      </c>
      <c r="D1527" s="49">
        <v>0.01</v>
      </c>
      <c r="E1527" s="49">
        <v>9.31</v>
      </c>
      <c r="F1527" s="49">
        <v>3.98</v>
      </c>
      <c r="G1527" s="49">
        <v>0.56000000000000005</v>
      </c>
      <c r="H1527" s="49">
        <v>-10.9</v>
      </c>
      <c r="I1527" s="52">
        <f>IF(Table2[[#This Row],[Order Priority]]=Introduction!$B$42,1,0)</f>
        <v>0</v>
      </c>
      <c r="J1527" s="52">
        <f>IF(Table2[[#This Row],[Order Priority]]=Introduction!$B$43,1,0)</f>
        <v>1</v>
      </c>
      <c r="K1527" s="52">
        <f>IF(Table2[[#This Row],[Order Priority]]=Introduction!$B$44,1,0)</f>
        <v>0</v>
      </c>
      <c r="L1527" s="52">
        <f>IF(Table2[[#This Row],[Order Priority]]=Introduction!$B$45,1,0)</f>
        <v>0</v>
      </c>
      <c r="M1527" s="52">
        <f>IF(Table2[[#This Row],[Ship Mode]]=Introduction!$C$42,1,0)</f>
        <v>0</v>
      </c>
      <c r="N1527" s="51">
        <f>IF(Table2[[#This Row],[Ship Mode]]=Introduction!$C$44,1,0)</f>
        <v>1</v>
      </c>
      <c r="O1527" s="51">
        <f>IF(Table2[[#This Row],[Customer Segment]]=Introduction!$D$45,1,0)</f>
        <v>1</v>
      </c>
      <c r="P1527" s="51">
        <f>IF(Table2[[#This Row],[Customer Segment]]=Introduction!$D$42,1,0)</f>
        <v>0</v>
      </c>
      <c r="Q1527" s="51">
        <f>IF(Table2[[#This Row],[Customer Segment]]=Introduction!$D$44,1,0)</f>
        <v>0</v>
      </c>
      <c r="R1527" s="41">
        <v>586.96</v>
      </c>
      <c r="S15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212.31232308556136</v>
      </c>
    </row>
    <row r="1528" spans="1:19" customFormat="1" x14ac:dyDescent="0.2">
      <c r="A1528" s="1" t="s">
        <v>13</v>
      </c>
      <c r="B1528" s="1" t="s">
        <v>14</v>
      </c>
      <c r="C1528" s="1" t="s">
        <v>3</v>
      </c>
      <c r="D1528" s="47">
        <v>0.01</v>
      </c>
      <c r="E1528" s="47">
        <v>9.31</v>
      </c>
      <c r="F1528" s="47">
        <v>3.98</v>
      </c>
      <c r="G1528" s="47">
        <v>0.56000000000000005</v>
      </c>
      <c r="H1528" s="47">
        <v>2.1800000000000002</v>
      </c>
      <c r="I1528" s="52">
        <f>IF(Table2[[#This Row],[Order Priority]]=Introduction!$B$42,1,0)</f>
        <v>0</v>
      </c>
      <c r="J1528" s="52">
        <f>IF(Table2[[#This Row],[Order Priority]]=Introduction!$B$43,1,0)</f>
        <v>1</v>
      </c>
      <c r="K1528" s="52">
        <f>IF(Table2[[#This Row],[Order Priority]]=Introduction!$B$44,1,0)</f>
        <v>0</v>
      </c>
      <c r="L1528" s="52">
        <f>IF(Table2[[#This Row],[Order Priority]]=Introduction!$B$45,1,0)</f>
        <v>0</v>
      </c>
      <c r="M1528" s="52">
        <f>IF(Table2[[#This Row],[Ship Mode]]=Introduction!$C$42,1,0)</f>
        <v>0</v>
      </c>
      <c r="N1528" s="51">
        <f>IF(Table2[[#This Row],[Ship Mode]]=Introduction!$C$44,1,0)</f>
        <v>1</v>
      </c>
      <c r="O1528" s="51">
        <f>IF(Table2[[#This Row],[Customer Segment]]=Introduction!$D$45,1,0)</f>
        <v>1</v>
      </c>
      <c r="P1528" s="51">
        <f>IF(Table2[[#This Row],[Customer Segment]]=Introduction!$D$42,1,0)</f>
        <v>0</v>
      </c>
      <c r="Q1528" s="51">
        <f>IF(Table2[[#This Row],[Customer Segment]]=Introduction!$D$44,1,0)</f>
        <v>0</v>
      </c>
      <c r="R1528" s="44">
        <v>144.33000000000001</v>
      </c>
      <c r="S15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225.70657953432269</v>
      </c>
    </row>
    <row r="1529" spans="1:19" customFormat="1" x14ac:dyDescent="0.2">
      <c r="A1529" s="1" t="s">
        <v>23</v>
      </c>
      <c r="B1529" s="1" t="s">
        <v>14</v>
      </c>
      <c r="C1529" s="1" t="s">
        <v>3</v>
      </c>
      <c r="D1529" s="49">
        <v>0.09</v>
      </c>
      <c r="E1529" s="49">
        <v>5.84</v>
      </c>
      <c r="F1529" s="49">
        <v>0.83</v>
      </c>
      <c r="G1529" s="49">
        <v>0.49</v>
      </c>
      <c r="H1529" s="49">
        <v>-2.87</v>
      </c>
      <c r="I1529" s="52">
        <f>IF(Table2[[#This Row],[Order Priority]]=Introduction!$B$42,1,0)</f>
        <v>0</v>
      </c>
      <c r="J1529" s="52">
        <f>IF(Table2[[#This Row],[Order Priority]]=Introduction!$B$43,1,0)</f>
        <v>0</v>
      </c>
      <c r="K1529" s="52">
        <f>IF(Table2[[#This Row],[Order Priority]]=Introduction!$B$44,1,0)</f>
        <v>1</v>
      </c>
      <c r="L1529" s="52">
        <f>IF(Table2[[#This Row],[Order Priority]]=Introduction!$B$45,1,0)</f>
        <v>0</v>
      </c>
      <c r="M1529" s="52">
        <f>IF(Table2[[#This Row],[Ship Mode]]=Introduction!$C$42,1,0)</f>
        <v>0</v>
      </c>
      <c r="N1529" s="51">
        <f>IF(Table2[[#This Row],[Ship Mode]]=Introduction!$C$44,1,0)</f>
        <v>1</v>
      </c>
      <c r="O1529" s="51">
        <f>IF(Table2[[#This Row],[Customer Segment]]=Introduction!$D$45,1,0)</f>
        <v>1</v>
      </c>
      <c r="P1529" s="51">
        <f>IF(Table2[[#This Row],[Customer Segment]]=Introduction!$D$42,1,0)</f>
        <v>0</v>
      </c>
      <c r="Q1529" s="51">
        <f>IF(Table2[[#This Row],[Customer Segment]]=Introduction!$D$44,1,0)</f>
        <v>0</v>
      </c>
      <c r="R1529" s="41">
        <v>5.9</v>
      </c>
      <c r="S15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93.805995858125286</v>
      </c>
    </row>
    <row r="1530" spans="1:19" customFormat="1" x14ac:dyDescent="0.2">
      <c r="A1530" s="1" t="s">
        <v>23</v>
      </c>
      <c r="B1530" s="1" t="s">
        <v>14</v>
      </c>
      <c r="C1530" s="1" t="s">
        <v>47</v>
      </c>
      <c r="D1530" s="47">
        <v>0.09</v>
      </c>
      <c r="E1530" s="47">
        <v>50.98</v>
      </c>
      <c r="F1530" s="47">
        <v>6.5</v>
      </c>
      <c r="G1530" s="47">
        <v>0.73</v>
      </c>
      <c r="H1530" s="47">
        <v>70.176000000000002</v>
      </c>
      <c r="I1530" s="52">
        <f>IF(Table2[[#This Row],[Order Priority]]=Introduction!$B$42,1,0)</f>
        <v>0</v>
      </c>
      <c r="J1530" s="52">
        <f>IF(Table2[[#This Row],[Order Priority]]=Introduction!$B$43,1,0)</f>
        <v>0</v>
      </c>
      <c r="K1530" s="52">
        <f>IF(Table2[[#This Row],[Order Priority]]=Introduction!$B$44,1,0)</f>
        <v>1</v>
      </c>
      <c r="L1530" s="52">
        <f>IF(Table2[[#This Row],[Order Priority]]=Introduction!$B$45,1,0)</f>
        <v>0</v>
      </c>
      <c r="M1530" s="52">
        <f>IF(Table2[[#This Row],[Ship Mode]]=Introduction!$C$42,1,0)</f>
        <v>0</v>
      </c>
      <c r="N1530" s="51">
        <f>IF(Table2[[#This Row],[Ship Mode]]=Introduction!$C$44,1,0)</f>
        <v>1</v>
      </c>
      <c r="O1530" s="51">
        <f>IF(Table2[[#This Row],[Customer Segment]]=Introduction!$D$45,1,0)</f>
        <v>0</v>
      </c>
      <c r="P1530" s="51">
        <f>IF(Table2[[#This Row],[Customer Segment]]=Introduction!$D$42,1,0)</f>
        <v>0</v>
      </c>
      <c r="Q1530" s="51">
        <f>IF(Table2[[#This Row],[Customer Segment]]=Introduction!$D$44,1,0)</f>
        <v>1</v>
      </c>
      <c r="R1530" s="44">
        <v>1395.41</v>
      </c>
      <c r="S15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705.71345248347166</v>
      </c>
    </row>
    <row r="1531" spans="1:19" customFormat="1" x14ac:dyDescent="0.2">
      <c r="A1531" s="1" t="s">
        <v>23</v>
      </c>
      <c r="B1531" s="1" t="s">
        <v>14</v>
      </c>
      <c r="C1531" s="1" t="s">
        <v>3</v>
      </c>
      <c r="D1531" s="49">
        <v>0.03</v>
      </c>
      <c r="E1531" s="49">
        <v>20.98</v>
      </c>
      <c r="F1531" s="49">
        <v>1.49</v>
      </c>
      <c r="G1531" s="49">
        <v>0.35</v>
      </c>
      <c r="H1531" s="49">
        <v>30.024000000000001</v>
      </c>
      <c r="I1531" s="52">
        <f>IF(Table2[[#This Row],[Order Priority]]=Introduction!$B$42,1,0)</f>
        <v>0</v>
      </c>
      <c r="J1531" s="52">
        <f>IF(Table2[[#This Row],[Order Priority]]=Introduction!$B$43,1,0)</f>
        <v>0</v>
      </c>
      <c r="K1531" s="52">
        <f>IF(Table2[[#This Row],[Order Priority]]=Introduction!$B$44,1,0)</f>
        <v>1</v>
      </c>
      <c r="L1531" s="52">
        <f>IF(Table2[[#This Row],[Order Priority]]=Introduction!$B$45,1,0)</f>
        <v>0</v>
      </c>
      <c r="M1531" s="52">
        <f>IF(Table2[[#This Row],[Ship Mode]]=Introduction!$C$42,1,0)</f>
        <v>0</v>
      </c>
      <c r="N1531" s="51">
        <f>IF(Table2[[#This Row],[Ship Mode]]=Introduction!$C$44,1,0)</f>
        <v>1</v>
      </c>
      <c r="O1531" s="51">
        <f>IF(Table2[[#This Row],[Customer Segment]]=Introduction!$D$45,1,0)</f>
        <v>1</v>
      </c>
      <c r="P1531" s="51">
        <f>IF(Table2[[#This Row],[Customer Segment]]=Introduction!$D$42,1,0)</f>
        <v>0</v>
      </c>
      <c r="Q1531" s="51">
        <f>IF(Table2[[#This Row],[Customer Segment]]=Introduction!$D$44,1,0)</f>
        <v>0</v>
      </c>
      <c r="R1531" s="41">
        <v>431.43</v>
      </c>
      <c r="S15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116.45313776740879</v>
      </c>
    </row>
    <row r="1532" spans="1:19" customFormat="1" x14ac:dyDescent="0.2">
      <c r="A1532" s="1" t="s">
        <v>92</v>
      </c>
      <c r="B1532" s="1" t="s">
        <v>14</v>
      </c>
      <c r="C1532" s="1" t="s">
        <v>47</v>
      </c>
      <c r="D1532" s="47">
        <v>0.02</v>
      </c>
      <c r="E1532" s="47">
        <v>7.64</v>
      </c>
      <c r="F1532" s="47">
        <v>1.39</v>
      </c>
      <c r="G1532" s="47">
        <v>0.36</v>
      </c>
      <c r="H1532" s="47">
        <v>117.38</v>
      </c>
      <c r="I1532" s="52">
        <f>IF(Table2[[#This Row],[Order Priority]]=Introduction!$B$42,1,0)</f>
        <v>0</v>
      </c>
      <c r="J1532" s="52">
        <f>IF(Table2[[#This Row],[Order Priority]]=Introduction!$B$43,1,0)</f>
        <v>0</v>
      </c>
      <c r="K1532" s="52">
        <f>IF(Table2[[#This Row],[Order Priority]]=Introduction!$B$44,1,0)</f>
        <v>0</v>
      </c>
      <c r="L1532" s="52">
        <f>IF(Table2[[#This Row],[Order Priority]]=Introduction!$B$45,1,0)</f>
        <v>1</v>
      </c>
      <c r="M1532" s="52">
        <f>IF(Table2[[#This Row],[Ship Mode]]=Introduction!$C$42,1,0)</f>
        <v>0</v>
      </c>
      <c r="N1532" s="51">
        <f>IF(Table2[[#This Row],[Ship Mode]]=Introduction!$C$44,1,0)</f>
        <v>1</v>
      </c>
      <c r="O1532" s="51">
        <f>IF(Table2[[#This Row],[Customer Segment]]=Introduction!$D$45,1,0)</f>
        <v>0</v>
      </c>
      <c r="P1532" s="51">
        <f>IF(Table2[[#This Row],[Customer Segment]]=Introduction!$D$42,1,0)</f>
        <v>0</v>
      </c>
      <c r="Q1532" s="51">
        <f>IF(Table2[[#This Row],[Customer Segment]]=Introduction!$D$44,1,0)</f>
        <v>1</v>
      </c>
      <c r="R1532" s="44">
        <v>406.91</v>
      </c>
      <c r="S15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148.73816681132584</v>
      </c>
    </row>
    <row r="1533" spans="1:19" customFormat="1" x14ac:dyDescent="0.2">
      <c r="A1533" s="1" t="s">
        <v>92</v>
      </c>
      <c r="B1533" s="1" t="s">
        <v>14</v>
      </c>
      <c r="C1533" s="1" t="s">
        <v>47</v>
      </c>
      <c r="D1533" s="49">
        <v>0.02</v>
      </c>
      <c r="E1533" s="49">
        <v>7.64</v>
      </c>
      <c r="F1533" s="49">
        <v>1.39</v>
      </c>
      <c r="G1533" s="49">
        <v>0.36</v>
      </c>
      <c r="H1533" s="49">
        <v>70.193700000000007</v>
      </c>
      <c r="I1533" s="52">
        <f>IF(Table2[[#This Row],[Order Priority]]=Introduction!$B$42,1,0)</f>
        <v>0</v>
      </c>
      <c r="J1533" s="52">
        <f>IF(Table2[[#This Row],[Order Priority]]=Introduction!$B$43,1,0)</f>
        <v>0</v>
      </c>
      <c r="K1533" s="52">
        <f>IF(Table2[[#This Row],[Order Priority]]=Introduction!$B$44,1,0)</f>
        <v>0</v>
      </c>
      <c r="L1533" s="52">
        <f>IF(Table2[[#This Row],[Order Priority]]=Introduction!$B$45,1,0)</f>
        <v>1</v>
      </c>
      <c r="M1533" s="52">
        <f>IF(Table2[[#This Row],[Ship Mode]]=Introduction!$C$42,1,0)</f>
        <v>0</v>
      </c>
      <c r="N1533" s="51">
        <f>IF(Table2[[#This Row],[Ship Mode]]=Introduction!$C$44,1,0)</f>
        <v>1</v>
      </c>
      <c r="O1533" s="51">
        <f>IF(Table2[[#This Row],[Customer Segment]]=Introduction!$D$45,1,0)</f>
        <v>0</v>
      </c>
      <c r="P1533" s="51">
        <f>IF(Table2[[#This Row],[Customer Segment]]=Introduction!$D$42,1,0)</f>
        <v>0</v>
      </c>
      <c r="Q1533" s="51">
        <f>IF(Table2[[#This Row],[Customer Segment]]=Introduction!$D$44,1,0)</f>
        <v>1</v>
      </c>
      <c r="R1533" s="41">
        <v>101.73</v>
      </c>
      <c r="S15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100.41818186727491</v>
      </c>
    </row>
    <row r="1534" spans="1:19" customFormat="1" x14ac:dyDescent="0.2">
      <c r="A1534" s="1" t="s">
        <v>92</v>
      </c>
      <c r="B1534" s="1" t="s">
        <v>14</v>
      </c>
      <c r="C1534" s="1" t="s">
        <v>47</v>
      </c>
      <c r="D1534" s="47">
        <v>0.04</v>
      </c>
      <c r="E1534" s="47">
        <v>2.08</v>
      </c>
      <c r="F1534" s="47">
        <v>1.49</v>
      </c>
      <c r="G1534" s="47">
        <v>0.36</v>
      </c>
      <c r="H1534" s="47">
        <v>-11.281499999999999</v>
      </c>
      <c r="I1534" s="52">
        <f>IF(Table2[[#This Row],[Order Priority]]=Introduction!$B$42,1,0)</f>
        <v>0</v>
      </c>
      <c r="J1534" s="52">
        <f>IF(Table2[[#This Row],[Order Priority]]=Introduction!$B$43,1,0)</f>
        <v>0</v>
      </c>
      <c r="K1534" s="52">
        <f>IF(Table2[[#This Row],[Order Priority]]=Introduction!$B$44,1,0)</f>
        <v>0</v>
      </c>
      <c r="L1534" s="52">
        <f>IF(Table2[[#This Row],[Order Priority]]=Introduction!$B$45,1,0)</f>
        <v>1</v>
      </c>
      <c r="M1534" s="52">
        <f>IF(Table2[[#This Row],[Ship Mode]]=Introduction!$C$42,1,0)</f>
        <v>0</v>
      </c>
      <c r="N1534" s="51">
        <f>IF(Table2[[#This Row],[Ship Mode]]=Introduction!$C$44,1,0)</f>
        <v>1</v>
      </c>
      <c r="O1534" s="51">
        <f>IF(Table2[[#This Row],[Customer Segment]]=Introduction!$D$45,1,0)</f>
        <v>0</v>
      </c>
      <c r="P1534" s="51">
        <f>IF(Table2[[#This Row],[Customer Segment]]=Introduction!$D$42,1,0)</f>
        <v>0</v>
      </c>
      <c r="Q1534" s="51">
        <f>IF(Table2[[#This Row],[Customer Segment]]=Introduction!$D$44,1,0)</f>
        <v>1</v>
      </c>
      <c r="R1534" s="44">
        <v>33.770000000000003</v>
      </c>
      <c r="S15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-10.887818645150904</v>
      </c>
    </row>
    <row r="1535" spans="1:19" customFormat="1" x14ac:dyDescent="0.2">
      <c r="A1535" s="1" t="s">
        <v>46</v>
      </c>
      <c r="B1535" s="1" t="s">
        <v>14</v>
      </c>
      <c r="C1535" s="1" t="s">
        <v>3</v>
      </c>
      <c r="D1535" s="49">
        <v>7.0000000000000007E-2</v>
      </c>
      <c r="E1535" s="49">
        <v>12.99</v>
      </c>
      <c r="F1535" s="49">
        <v>9.44</v>
      </c>
      <c r="G1535" s="49">
        <v>0.39</v>
      </c>
      <c r="H1535" s="49">
        <v>-114.6399</v>
      </c>
      <c r="I1535" s="52">
        <f>IF(Table2[[#This Row],[Order Priority]]=Introduction!$B$42,1,0)</f>
        <v>0</v>
      </c>
      <c r="J1535" s="52">
        <f>IF(Table2[[#This Row],[Order Priority]]=Introduction!$B$43,1,0)</f>
        <v>0</v>
      </c>
      <c r="K1535" s="52">
        <f>IF(Table2[[#This Row],[Order Priority]]=Introduction!$B$44,1,0)</f>
        <v>0</v>
      </c>
      <c r="L1535" s="52">
        <f>IF(Table2[[#This Row],[Order Priority]]=Introduction!$B$45,1,0)</f>
        <v>0</v>
      </c>
      <c r="M1535" s="52">
        <f>IF(Table2[[#This Row],[Ship Mode]]=Introduction!$C$42,1,0)</f>
        <v>0</v>
      </c>
      <c r="N1535" s="51">
        <f>IF(Table2[[#This Row],[Ship Mode]]=Introduction!$C$44,1,0)</f>
        <v>1</v>
      </c>
      <c r="O1535" s="51">
        <f>IF(Table2[[#This Row],[Customer Segment]]=Introduction!$D$45,1,0)</f>
        <v>1</v>
      </c>
      <c r="P1535" s="51">
        <f>IF(Table2[[#This Row],[Customer Segment]]=Introduction!$D$42,1,0)</f>
        <v>0</v>
      </c>
      <c r="Q1535" s="51">
        <f>IF(Table2[[#This Row],[Customer Segment]]=Introduction!$D$44,1,0)</f>
        <v>0</v>
      </c>
      <c r="R1535" s="41">
        <v>231.79</v>
      </c>
      <c r="S15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6" spans="1:19" customFormat="1" x14ac:dyDescent="0.2">
      <c r="A1536" s="1" t="s">
        <v>46</v>
      </c>
      <c r="B1536" s="1" t="s">
        <v>14</v>
      </c>
      <c r="C1536" s="1" t="s">
        <v>3</v>
      </c>
      <c r="D1536" s="47">
        <v>0.08</v>
      </c>
      <c r="E1536" s="47">
        <v>5</v>
      </c>
      <c r="F1536" s="47">
        <v>3.39</v>
      </c>
      <c r="G1536" s="47">
        <v>0.37</v>
      </c>
      <c r="H1536" s="47">
        <v>-17.489999999999998</v>
      </c>
      <c r="I1536" s="52">
        <f>IF(Table2[[#This Row],[Order Priority]]=Introduction!$B$42,1,0)</f>
        <v>0</v>
      </c>
      <c r="J1536" s="52">
        <f>IF(Table2[[#This Row],[Order Priority]]=Introduction!$B$43,1,0)</f>
        <v>0</v>
      </c>
      <c r="K1536" s="52">
        <f>IF(Table2[[#This Row],[Order Priority]]=Introduction!$B$44,1,0)</f>
        <v>0</v>
      </c>
      <c r="L1536" s="52">
        <f>IF(Table2[[#This Row],[Order Priority]]=Introduction!$B$45,1,0)</f>
        <v>0</v>
      </c>
      <c r="M1536" s="52">
        <f>IF(Table2[[#This Row],[Ship Mode]]=Introduction!$C$42,1,0)</f>
        <v>0</v>
      </c>
      <c r="N1536" s="51">
        <f>IF(Table2[[#This Row],[Ship Mode]]=Introduction!$C$44,1,0)</f>
        <v>1</v>
      </c>
      <c r="O1536" s="51">
        <f>IF(Table2[[#This Row],[Customer Segment]]=Introduction!$D$45,1,0)</f>
        <v>1</v>
      </c>
      <c r="P1536" s="51">
        <f>IF(Table2[[#This Row],[Customer Segment]]=Introduction!$D$42,1,0)</f>
        <v>0</v>
      </c>
      <c r="Q1536" s="51">
        <f>IF(Table2[[#This Row],[Customer Segment]]=Introduction!$D$44,1,0)</f>
        <v>0</v>
      </c>
      <c r="R1536" s="44">
        <v>293.06</v>
      </c>
      <c r="S15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175.08680859967191</v>
      </c>
    </row>
    <row r="1537" spans="1:19" customFormat="1" x14ac:dyDescent="0.2">
      <c r="A1537" s="1" t="s">
        <v>46</v>
      </c>
      <c r="B1537" s="1" t="s">
        <v>14</v>
      </c>
      <c r="C1537" s="1" t="s">
        <v>3</v>
      </c>
      <c r="D1537" s="49">
        <v>7.0000000000000007E-2</v>
      </c>
      <c r="E1537" s="49">
        <v>12.99</v>
      </c>
      <c r="F1537" s="49">
        <v>9.44</v>
      </c>
      <c r="G1537" s="49">
        <v>0.39</v>
      </c>
      <c r="H1537" s="49">
        <v>-114.6399</v>
      </c>
      <c r="I1537" s="52">
        <f>IF(Table2[[#This Row],[Order Priority]]=Introduction!$B$42,1,0)</f>
        <v>0</v>
      </c>
      <c r="J1537" s="52">
        <f>IF(Table2[[#This Row],[Order Priority]]=Introduction!$B$43,1,0)</f>
        <v>0</v>
      </c>
      <c r="K1537" s="52">
        <f>IF(Table2[[#This Row],[Order Priority]]=Introduction!$B$44,1,0)</f>
        <v>0</v>
      </c>
      <c r="L1537" s="52">
        <f>IF(Table2[[#This Row],[Order Priority]]=Introduction!$B$45,1,0)</f>
        <v>0</v>
      </c>
      <c r="M1537" s="52">
        <f>IF(Table2[[#This Row],[Ship Mode]]=Introduction!$C$42,1,0)</f>
        <v>0</v>
      </c>
      <c r="N1537" s="51">
        <f>IF(Table2[[#This Row],[Ship Mode]]=Introduction!$C$44,1,0)</f>
        <v>1</v>
      </c>
      <c r="O1537" s="51">
        <f>IF(Table2[[#This Row],[Customer Segment]]=Introduction!$D$45,1,0)</f>
        <v>1</v>
      </c>
      <c r="P1537" s="51">
        <f>IF(Table2[[#This Row],[Customer Segment]]=Introduction!$D$42,1,0)</f>
        <v>0</v>
      </c>
      <c r="Q1537" s="51">
        <f>IF(Table2[[#This Row],[Customer Segment]]=Introduction!$D$44,1,0)</f>
        <v>0</v>
      </c>
      <c r="R1537" s="41">
        <v>914.29</v>
      </c>
      <c r="S15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291.08698920614847</v>
      </c>
    </row>
    <row r="1538" spans="1:19" customFormat="1" x14ac:dyDescent="0.2">
      <c r="A1538" s="1" t="s">
        <v>46</v>
      </c>
      <c r="B1538" s="1" t="s">
        <v>63</v>
      </c>
      <c r="C1538" s="1" t="s">
        <v>15</v>
      </c>
      <c r="D1538" s="47">
        <v>0.06</v>
      </c>
      <c r="E1538" s="47">
        <v>218.08</v>
      </c>
      <c r="F1538" s="47">
        <v>18.059999999999999</v>
      </c>
      <c r="G1538" s="47">
        <v>0.56999999999999995</v>
      </c>
      <c r="H1538" s="47">
        <v>969.42</v>
      </c>
      <c r="I1538" s="52">
        <f>IF(Table2[[#This Row],[Order Priority]]=Introduction!$B$42,1,0)</f>
        <v>0</v>
      </c>
      <c r="J1538" s="52">
        <f>IF(Table2[[#This Row],[Order Priority]]=Introduction!$B$43,1,0)</f>
        <v>0</v>
      </c>
      <c r="K1538" s="52">
        <f>IF(Table2[[#This Row],[Order Priority]]=Introduction!$B$44,1,0)</f>
        <v>0</v>
      </c>
      <c r="L1538" s="52">
        <f>IF(Table2[[#This Row],[Order Priority]]=Introduction!$B$45,1,0)</f>
        <v>0</v>
      </c>
      <c r="M1538" s="52">
        <f>IF(Table2[[#This Row],[Ship Mode]]=Introduction!$C$42,1,0)</f>
        <v>0</v>
      </c>
      <c r="N1538" s="51">
        <f>IF(Table2[[#This Row],[Ship Mode]]=Introduction!$C$44,1,0)</f>
        <v>0</v>
      </c>
      <c r="O1538" s="51">
        <f>IF(Table2[[#This Row],[Customer Segment]]=Introduction!$D$45,1,0)</f>
        <v>0</v>
      </c>
      <c r="P1538" s="51">
        <f>IF(Table2[[#This Row],[Customer Segment]]=Introduction!$D$42,1,0)</f>
        <v>1</v>
      </c>
      <c r="Q1538" s="51">
        <f>IF(Table2[[#This Row],[Customer Segment]]=Introduction!$D$44,1,0)</f>
        <v>0</v>
      </c>
      <c r="R1538" s="44">
        <v>1488.51</v>
      </c>
      <c r="S15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2336.1328039334344</v>
      </c>
    </row>
    <row r="1539" spans="1:19" customFormat="1" x14ac:dyDescent="0.2">
      <c r="A1539" s="1" t="s">
        <v>1</v>
      </c>
      <c r="B1539" s="1" t="s">
        <v>2</v>
      </c>
      <c r="C1539" s="1" t="s">
        <v>3</v>
      </c>
      <c r="D1539" s="49">
        <v>0.1</v>
      </c>
      <c r="E1539" s="49">
        <v>130.97999999999999</v>
      </c>
      <c r="F1539" s="49">
        <v>30</v>
      </c>
      <c r="G1539" s="49">
        <v>0.78</v>
      </c>
      <c r="H1539" s="49">
        <v>2000.11</v>
      </c>
      <c r="I1539" s="52">
        <f>IF(Table2[[#This Row],[Order Priority]]=Introduction!$B$42,1,0)</f>
        <v>1</v>
      </c>
      <c r="J1539" s="52">
        <f>IF(Table2[[#This Row],[Order Priority]]=Introduction!$B$43,1,0)</f>
        <v>0</v>
      </c>
      <c r="K1539" s="52">
        <f>IF(Table2[[#This Row],[Order Priority]]=Introduction!$B$44,1,0)</f>
        <v>0</v>
      </c>
      <c r="L1539" s="52">
        <f>IF(Table2[[#This Row],[Order Priority]]=Introduction!$B$45,1,0)</f>
        <v>0</v>
      </c>
      <c r="M1539" s="52">
        <f>IF(Table2[[#This Row],[Ship Mode]]=Introduction!$C$42,1,0)</f>
        <v>1</v>
      </c>
      <c r="N1539" s="51">
        <f>IF(Table2[[#This Row],[Ship Mode]]=Introduction!$C$44,1,0)</f>
        <v>0</v>
      </c>
      <c r="O1539" s="51">
        <f>IF(Table2[[#This Row],[Customer Segment]]=Introduction!$D$45,1,0)</f>
        <v>1</v>
      </c>
      <c r="P1539" s="51">
        <f>IF(Table2[[#This Row],[Customer Segment]]=Introduction!$D$42,1,0)</f>
        <v>0</v>
      </c>
      <c r="Q1539" s="51">
        <f>IF(Table2[[#This Row],[Customer Segment]]=Introduction!$D$44,1,0)</f>
        <v>0</v>
      </c>
      <c r="R1539" s="41">
        <v>2259.9899999999998</v>
      </c>
      <c r="S15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3984.3445450491122</v>
      </c>
    </row>
    <row r="1540" spans="1:19" customFormat="1" x14ac:dyDescent="0.2">
      <c r="A1540" s="1" t="s">
        <v>1</v>
      </c>
      <c r="B1540" s="1" t="s">
        <v>14</v>
      </c>
      <c r="C1540" s="1" t="s">
        <v>70</v>
      </c>
      <c r="D1540" s="47">
        <v>0.06</v>
      </c>
      <c r="E1540" s="47">
        <v>4.9800000000000004</v>
      </c>
      <c r="F1540" s="47">
        <v>4.95</v>
      </c>
      <c r="G1540" s="47">
        <v>0.37</v>
      </c>
      <c r="H1540" s="47">
        <v>-103.224</v>
      </c>
      <c r="I1540" s="52">
        <f>IF(Table2[[#This Row],[Order Priority]]=Introduction!$B$42,1,0)</f>
        <v>1</v>
      </c>
      <c r="J1540" s="52">
        <f>IF(Table2[[#This Row],[Order Priority]]=Introduction!$B$43,1,0)</f>
        <v>0</v>
      </c>
      <c r="K1540" s="52">
        <f>IF(Table2[[#This Row],[Order Priority]]=Introduction!$B$44,1,0)</f>
        <v>0</v>
      </c>
      <c r="L1540" s="52">
        <f>IF(Table2[[#This Row],[Order Priority]]=Introduction!$B$45,1,0)</f>
        <v>0</v>
      </c>
      <c r="M1540" s="52">
        <f>IF(Table2[[#This Row],[Ship Mode]]=Introduction!$C$42,1,0)</f>
        <v>0</v>
      </c>
      <c r="N1540" s="51">
        <f>IF(Table2[[#This Row],[Ship Mode]]=Introduction!$C$44,1,0)</f>
        <v>1</v>
      </c>
      <c r="O1540" s="51">
        <f>IF(Table2[[#This Row],[Customer Segment]]=Introduction!$D$45,1,0)</f>
        <v>0</v>
      </c>
      <c r="P1540" s="51">
        <f>IF(Table2[[#This Row],[Customer Segment]]=Introduction!$D$42,1,0)</f>
        <v>0</v>
      </c>
      <c r="Q1540" s="51">
        <f>IF(Table2[[#This Row],[Customer Segment]]=Introduction!$D$44,1,0)</f>
        <v>0</v>
      </c>
      <c r="R1540" s="44">
        <v>78.989999999999995</v>
      </c>
      <c r="S15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241.58308722621118</v>
      </c>
    </row>
    <row r="1541" spans="1:19" customFormat="1" x14ac:dyDescent="0.2">
      <c r="A1541" s="1" t="s">
        <v>13</v>
      </c>
      <c r="B1541" s="1" t="s">
        <v>14</v>
      </c>
      <c r="C1541" s="1" t="s">
        <v>70</v>
      </c>
      <c r="D1541" s="49">
        <v>7.0000000000000007E-2</v>
      </c>
      <c r="E1541" s="49">
        <v>1.68</v>
      </c>
      <c r="F1541" s="49">
        <v>1.57</v>
      </c>
      <c r="G1541" s="49">
        <v>0.59</v>
      </c>
      <c r="H1541" s="49">
        <v>-35.75</v>
      </c>
      <c r="I1541" s="52">
        <f>IF(Table2[[#This Row],[Order Priority]]=Introduction!$B$42,1,0)</f>
        <v>0</v>
      </c>
      <c r="J1541" s="52">
        <f>IF(Table2[[#This Row],[Order Priority]]=Introduction!$B$43,1,0)</f>
        <v>1</v>
      </c>
      <c r="K1541" s="52">
        <f>IF(Table2[[#This Row],[Order Priority]]=Introduction!$B$44,1,0)</f>
        <v>0</v>
      </c>
      <c r="L1541" s="52">
        <f>IF(Table2[[#This Row],[Order Priority]]=Introduction!$B$45,1,0)</f>
        <v>0</v>
      </c>
      <c r="M1541" s="52">
        <f>IF(Table2[[#This Row],[Ship Mode]]=Introduction!$C$42,1,0)</f>
        <v>0</v>
      </c>
      <c r="N1541" s="51">
        <f>IF(Table2[[#This Row],[Ship Mode]]=Introduction!$C$44,1,0)</f>
        <v>1</v>
      </c>
      <c r="O1541" s="51">
        <f>IF(Table2[[#This Row],[Customer Segment]]=Introduction!$D$45,1,0)</f>
        <v>0</v>
      </c>
      <c r="P1541" s="51">
        <f>IF(Table2[[#This Row],[Customer Segment]]=Introduction!$D$42,1,0)</f>
        <v>0</v>
      </c>
      <c r="Q1541" s="51">
        <f>IF(Table2[[#This Row],[Customer Segment]]=Introduction!$D$44,1,0)</f>
        <v>0</v>
      </c>
      <c r="R1541" s="41">
        <v>186.59</v>
      </c>
      <c r="S15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90.670109999577306</v>
      </c>
    </row>
    <row r="1542" spans="1:19" customFormat="1" x14ac:dyDescent="0.2">
      <c r="A1542" s="1" t="s">
        <v>13</v>
      </c>
      <c r="B1542" s="1" t="s">
        <v>14</v>
      </c>
      <c r="C1542" s="1" t="s">
        <v>70</v>
      </c>
      <c r="D1542" s="47">
        <v>7.0000000000000007E-2</v>
      </c>
      <c r="E1542" s="47">
        <v>10.06</v>
      </c>
      <c r="F1542" s="47">
        <v>2.06</v>
      </c>
      <c r="G1542" s="47">
        <v>0.39</v>
      </c>
      <c r="H1542" s="47">
        <v>152.65559999999999</v>
      </c>
      <c r="I1542" s="52">
        <f>IF(Table2[[#This Row],[Order Priority]]=Introduction!$B$42,1,0)</f>
        <v>0</v>
      </c>
      <c r="J1542" s="52">
        <f>IF(Table2[[#This Row],[Order Priority]]=Introduction!$B$43,1,0)</f>
        <v>1</v>
      </c>
      <c r="K1542" s="52">
        <f>IF(Table2[[#This Row],[Order Priority]]=Introduction!$B$44,1,0)</f>
        <v>0</v>
      </c>
      <c r="L1542" s="52">
        <f>IF(Table2[[#This Row],[Order Priority]]=Introduction!$B$45,1,0)</f>
        <v>0</v>
      </c>
      <c r="M1542" s="52">
        <f>IF(Table2[[#This Row],[Ship Mode]]=Introduction!$C$42,1,0)</f>
        <v>0</v>
      </c>
      <c r="N1542" s="51">
        <f>IF(Table2[[#This Row],[Ship Mode]]=Introduction!$C$44,1,0)</f>
        <v>1</v>
      </c>
      <c r="O1542" s="51">
        <f>IF(Table2[[#This Row],[Customer Segment]]=Introduction!$D$45,1,0)</f>
        <v>0</v>
      </c>
      <c r="P1542" s="51">
        <f>IF(Table2[[#This Row],[Customer Segment]]=Introduction!$D$42,1,0)</f>
        <v>0</v>
      </c>
      <c r="Q1542" s="51">
        <f>IF(Table2[[#This Row],[Customer Segment]]=Introduction!$D$44,1,0)</f>
        <v>0</v>
      </c>
      <c r="R1542" s="44">
        <v>221.24</v>
      </c>
      <c r="S15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157.16480841134225</v>
      </c>
    </row>
    <row r="1543" spans="1:19" customFormat="1" x14ac:dyDescent="0.2">
      <c r="A1543" s="1" t="s">
        <v>13</v>
      </c>
      <c r="B1543" s="1" t="s">
        <v>14</v>
      </c>
      <c r="C1543" s="1" t="s">
        <v>70</v>
      </c>
      <c r="D1543" s="49">
        <v>7.0000000000000007E-2</v>
      </c>
      <c r="E1543" s="49">
        <v>1.68</v>
      </c>
      <c r="F1543" s="49">
        <v>1.57</v>
      </c>
      <c r="G1543" s="49">
        <v>0.59</v>
      </c>
      <c r="H1543" s="49">
        <v>7.15</v>
      </c>
      <c r="I1543" s="52">
        <f>IF(Table2[[#This Row],[Order Priority]]=Introduction!$B$42,1,0)</f>
        <v>0</v>
      </c>
      <c r="J1543" s="52">
        <f>IF(Table2[[#This Row],[Order Priority]]=Introduction!$B$43,1,0)</f>
        <v>1</v>
      </c>
      <c r="K1543" s="52">
        <f>IF(Table2[[#This Row],[Order Priority]]=Introduction!$B$44,1,0)</f>
        <v>0</v>
      </c>
      <c r="L1543" s="52">
        <f>IF(Table2[[#This Row],[Order Priority]]=Introduction!$B$45,1,0)</f>
        <v>0</v>
      </c>
      <c r="M1543" s="52">
        <f>IF(Table2[[#This Row],[Ship Mode]]=Introduction!$C$42,1,0)</f>
        <v>0</v>
      </c>
      <c r="N1543" s="51">
        <f>IF(Table2[[#This Row],[Ship Mode]]=Introduction!$C$44,1,0)</f>
        <v>1</v>
      </c>
      <c r="O1543" s="51">
        <f>IF(Table2[[#This Row],[Customer Segment]]=Introduction!$D$45,1,0)</f>
        <v>0</v>
      </c>
      <c r="P1543" s="51">
        <f>IF(Table2[[#This Row],[Customer Segment]]=Introduction!$D$42,1,0)</f>
        <v>0</v>
      </c>
      <c r="Q1543" s="51">
        <f>IF(Table2[[#This Row],[Customer Segment]]=Introduction!$D$44,1,0)</f>
        <v>0</v>
      </c>
      <c r="R1543" s="41">
        <v>46.65</v>
      </c>
      <c r="S15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134.60081348978073</v>
      </c>
    </row>
    <row r="1544" spans="1:19" customFormat="1" x14ac:dyDescent="0.2">
      <c r="A1544" s="1" t="s">
        <v>23</v>
      </c>
      <c r="B1544" s="1" t="s">
        <v>14</v>
      </c>
      <c r="C1544" s="1" t="s">
        <v>47</v>
      </c>
      <c r="D1544" s="47">
        <v>0.03</v>
      </c>
      <c r="E1544" s="47">
        <v>256.99</v>
      </c>
      <c r="F1544" s="47">
        <v>11.25</v>
      </c>
      <c r="G1544" s="47">
        <v>0.51</v>
      </c>
      <c r="H1544" s="47">
        <v>1489.8</v>
      </c>
      <c r="I1544" s="52">
        <f>IF(Table2[[#This Row],[Order Priority]]=Introduction!$B$42,1,0)</f>
        <v>0</v>
      </c>
      <c r="J1544" s="52">
        <f>IF(Table2[[#This Row],[Order Priority]]=Introduction!$B$43,1,0)</f>
        <v>0</v>
      </c>
      <c r="K1544" s="52">
        <f>IF(Table2[[#This Row],[Order Priority]]=Introduction!$B$44,1,0)</f>
        <v>1</v>
      </c>
      <c r="L1544" s="52">
        <f>IF(Table2[[#This Row],[Order Priority]]=Introduction!$B$45,1,0)</f>
        <v>0</v>
      </c>
      <c r="M1544" s="52">
        <f>IF(Table2[[#This Row],[Ship Mode]]=Introduction!$C$42,1,0)</f>
        <v>0</v>
      </c>
      <c r="N1544" s="51">
        <f>IF(Table2[[#This Row],[Ship Mode]]=Introduction!$C$44,1,0)</f>
        <v>1</v>
      </c>
      <c r="O1544" s="51">
        <f>IF(Table2[[#This Row],[Customer Segment]]=Introduction!$D$45,1,0)</f>
        <v>0</v>
      </c>
      <c r="P1544" s="51">
        <f>IF(Table2[[#This Row],[Customer Segment]]=Introduction!$D$42,1,0)</f>
        <v>0</v>
      </c>
      <c r="Q1544" s="51">
        <f>IF(Table2[[#This Row],[Customer Segment]]=Introduction!$D$44,1,0)</f>
        <v>1</v>
      </c>
      <c r="R1544" s="44">
        <v>8216.2800000000007</v>
      </c>
      <c r="S15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2792.9872232019779</v>
      </c>
    </row>
    <row r="1545" spans="1:19" customFormat="1" x14ac:dyDescent="0.2">
      <c r="A1545" s="1" t="s">
        <v>92</v>
      </c>
      <c r="B1545" s="1" t="s">
        <v>2</v>
      </c>
      <c r="C1545" s="1" t="s">
        <v>47</v>
      </c>
      <c r="D1545" s="49">
        <v>0.01</v>
      </c>
      <c r="E1545" s="49">
        <v>115.99</v>
      </c>
      <c r="F1545" s="49">
        <v>56.14</v>
      </c>
      <c r="G1545" s="49">
        <v>0.4</v>
      </c>
      <c r="H1545" s="49">
        <v>-164.39519999999999</v>
      </c>
      <c r="I1545" s="52">
        <f>IF(Table2[[#This Row],[Order Priority]]=Introduction!$B$42,1,0)</f>
        <v>0</v>
      </c>
      <c r="J1545" s="52">
        <f>IF(Table2[[#This Row],[Order Priority]]=Introduction!$B$43,1,0)</f>
        <v>0</v>
      </c>
      <c r="K1545" s="52">
        <f>IF(Table2[[#This Row],[Order Priority]]=Introduction!$B$44,1,0)</f>
        <v>0</v>
      </c>
      <c r="L1545" s="52">
        <f>IF(Table2[[#This Row],[Order Priority]]=Introduction!$B$45,1,0)</f>
        <v>1</v>
      </c>
      <c r="M1545" s="52">
        <f>IF(Table2[[#This Row],[Ship Mode]]=Introduction!$C$42,1,0)</f>
        <v>1</v>
      </c>
      <c r="N1545" s="51">
        <f>IF(Table2[[#This Row],[Ship Mode]]=Introduction!$C$44,1,0)</f>
        <v>0</v>
      </c>
      <c r="O1545" s="51">
        <f>IF(Table2[[#This Row],[Customer Segment]]=Introduction!$D$45,1,0)</f>
        <v>0</v>
      </c>
      <c r="P1545" s="51">
        <f>IF(Table2[[#This Row],[Customer Segment]]=Introduction!$D$42,1,0)</f>
        <v>0</v>
      </c>
      <c r="Q1545" s="51">
        <f>IF(Table2[[#This Row],[Customer Segment]]=Introduction!$D$44,1,0)</f>
        <v>1</v>
      </c>
      <c r="R1545" s="41">
        <v>604.35</v>
      </c>
      <c r="S15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1949.2149644661174</v>
      </c>
    </row>
    <row r="1546" spans="1:19" customFormat="1" x14ac:dyDescent="0.2">
      <c r="A1546" s="1" t="s">
        <v>92</v>
      </c>
      <c r="B1546" s="1" t="s">
        <v>14</v>
      </c>
      <c r="C1546" s="1" t="s">
        <v>3</v>
      </c>
      <c r="D1546" s="47">
        <v>0.01</v>
      </c>
      <c r="E1546" s="47">
        <v>35.99</v>
      </c>
      <c r="F1546" s="47">
        <v>0.99</v>
      </c>
      <c r="G1546" s="47">
        <v>0.35</v>
      </c>
      <c r="H1546" s="47">
        <v>882.48239999999998</v>
      </c>
      <c r="I1546" s="52">
        <f>IF(Table2[[#This Row],[Order Priority]]=Introduction!$B$42,1,0)</f>
        <v>0</v>
      </c>
      <c r="J1546" s="52">
        <f>IF(Table2[[#This Row],[Order Priority]]=Introduction!$B$43,1,0)</f>
        <v>0</v>
      </c>
      <c r="K1546" s="52">
        <f>IF(Table2[[#This Row],[Order Priority]]=Introduction!$B$44,1,0)</f>
        <v>0</v>
      </c>
      <c r="L1546" s="52">
        <f>IF(Table2[[#This Row],[Order Priority]]=Introduction!$B$45,1,0)</f>
        <v>1</v>
      </c>
      <c r="M1546" s="52">
        <f>IF(Table2[[#This Row],[Ship Mode]]=Introduction!$C$42,1,0)</f>
        <v>0</v>
      </c>
      <c r="N1546" s="51">
        <f>IF(Table2[[#This Row],[Ship Mode]]=Introduction!$C$44,1,0)</f>
        <v>1</v>
      </c>
      <c r="O1546" s="51">
        <f>IF(Table2[[#This Row],[Customer Segment]]=Introduction!$D$45,1,0)</f>
        <v>1</v>
      </c>
      <c r="P1546" s="51">
        <f>IF(Table2[[#This Row],[Customer Segment]]=Introduction!$D$42,1,0)</f>
        <v>0</v>
      </c>
      <c r="Q1546" s="51">
        <f>IF(Table2[[#This Row],[Customer Segment]]=Introduction!$D$44,1,0)</f>
        <v>0</v>
      </c>
      <c r="R1546" s="44">
        <v>1278.96</v>
      </c>
      <c r="S15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968.81333213871449</v>
      </c>
    </row>
    <row r="1547" spans="1:19" customFormat="1" x14ac:dyDescent="0.2">
      <c r="A1547" s="1" t="s">
        <v>46</v>
      </c>
      <c r="B1547" s="1" t="s">
        <v>14</v>
      </c>
      <c r="C1547" s="1" t="s">
        <v>3</v>
      </c>
      <c r="D1547" s="49">
        <v>0.03</v>
      </c>
      <c r="E1547" s="49">
        <v>25.98</v>
      </c>
      <c r="F1547" s="49">
        <v>4.08</v>
      </c>
      <c r="G1547" s="49">
        <v>0.56999999999999995</v>
      </c>
      <c r="H1547" s="49">
        <v>295.90649999999999</v>
      </c>
      <c r="I1547" s="52">
        <f>IF(Table2[[#This Row],[Order Priority]]=Introduction!$B$42,1,0)</f>
        <v>0</v>
      </c>
      <c r="J1547" s="52">
        <f>IF(Table2[[#This Row],[Order Priority]]=Introduction!$B$43,1,0)</f>
        <v>0</v>
      </c>
      <c r="K1547" s="52">
        <f>IF(Table2[[#This Row],[Order Priority]]=Introduction!$B$44,1,0)</f>
        <v>0</v>
      </c>
      <c r="L1547" s="52">
        <f>IF(Table2[[#This Row],[Order Priority]]=Introduction!$B$45,1,0)</f>
        <v>0</v>
      </c>
      <c r="M1547" s="52">
        <f>IF(Table2[[#This Row],[Ship Mode]]=Introduction!$C$42,1,0)</f>
        <v>0</v>
      </c>
      <c r="N1547" s="51">
        <f>IF(Table2[[#This Row],[Ship Mode]]=Introduction!$C$44,1,0)</f>
        <v>1</v>
      </c>
      <c r="O1547" s="51">
        <f>IF(Table2[[#This Row],[Customer Segment]]=Introduction!$D$45,1,0)</f>
        <v>1</v>
      </c>
      <c r="P1547" s="51">
        <f>IF(Table2[[#This Row],[Customer Segment]]=Introduction!$D$42,1,0)</f>
        <v>0</v>
      </c>
      <c r="Q1547" s="51">
        <f>IF(Table2[[#This Row],[Customer Segment]]=Introduction!$D$44,1,0)</f>
        <v>0</v>
      </c>
      <c r="R1547" s="41">
        <v>428.85</v>
      </c>
      <c r="S15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780.09677629826081</v>
      </c>
    </row>
    <row r="1548" spans="1:19" customFormat="1" x14ac:dyDescent="0.2">
      <c r="A1548" s="1" t="s">
        <v>46</v>
      </c>
      <c r="B1548" s="1" t="s">
        <v>2</v>
      </c>
      <c r="C1548" s="1" t="s">
        <v>3</v>
      </c>
      <c r="D1548" s="47">
        <v>0.1</v>
      </c>
      <c r="E1548" s="47">
        <v>20.98</v>
      </c>
      <c r="F1548" s="47">
        <v>53.03</v>
      </c>
      <c r="G1548" s="47">
        <v>0.78</v>
      </c>
      <c r="H1548" s="47">
        <v>-2111.36</v>
      </c>
      <c r="I1548" s="52">
        <f>IF(Table2[[#This Row],[Order Priority]]=Introduction!$B$42,1,0)</f>
        <v>0</v>
      </c>
      <c r="J1548" s="52">
        <f>IF(Table2[[#This Row],[Order Priority]]=Introduction!$B$43,1,0)</f>
        <v>0</v>
      </c>
      <c r="K1548" s="52">
        <f>IF(Table2[[#This Row],[Order Priority]]=Introduction!$B$44,1,0)</f>
        <v>0</v>
      </c>
      <c r="L1548" s="52">
        <f>IF(Table2[[#This Row],[Order Priority]]=Introduction!$B$45,1,0)</f>
        <v>0</v>
      </c>
      <c r="M1548" s="52">
        <f>IF(Table2[[#This Row],[Ship Mode]]=Introduction!$C$42,1,0)</f>
        <v>1</v>
      </c>
      <c r="N1548" s="51">
        <f>IF(Table2[[#This Row],[Ship Mode]]=Introduction!$C$44,1,0)</f>
        <v>0</v>
      </c>
      <c r="O1548" s="51">
        <f>IF(Table2[[#This Row],[Customer Segment]]=Introduction!$D$45,1,0)</f>
        <v>1</v>
      </c>
      <c r="P1548" s="51">
        <f>IF(Table2[[#This Row],[Customer Segment]]=Introduction!$D$42,1,0)</f>
        <v>0</v>
      </c>
      <c r="Q1548" s="51">
        <f>IF(Table2[[#This Row],[Customer Segment]]=Introduction!$D$44,1,0)</f>
        <v>0</v>
      </c>
      <c r="R1548" s="44">
        <v>342.54</v>
      </c>
      <c r="S15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-23.003701256391299</v>
      </c>
    </row>
    <row r="1549" spans="1:19" customFormat="1" x14ac:dyDescent="0.2">
      <c r="A1549" s="1" t="s">
        <v>1</v>
      </c>
      <c r="B1549" s="1" t="s">
        <v>14</v>
      </c>
      <c r="C1549" s="1" t="s">
        <v>70</v>
      </c>
      <c r="D1549" s="49">
        <v>0.01</v>
      </c>
      <c r="E1549" s="49">
        <v>2.16</v>
      </c>
      <c r="F1549" s="49">
        <v>6.05</v>
      </c>
      <c r="G1549" s="49">
        <v>0.37</v>
      </c>
      <c r="H1549" s="49">
        <v>395.76</v>
      </c>
      <c r="I1549" s="52">
        <f>IF(Table2[[#This Row],[Order Priority]]=Introduction!$B$42,1,0)</f>
        <v>1</v>
      </c>
      <c r="J1549" s="52">
        <f>IF(Table2[[#This Row],[Order Priority]]=Introduction!$B$43,1,0)</f>
        <v>0</v>
      </c>
      <c r="K1549" s="52">
        <f>IF(Table2[[#This Row],[Order Priority]]=Introduction!$B$44,1,0)</f>
        <v>0</v>
      </c>
      <c r="L1549" s="52">
        <f>IF(Table2[[#This Row],[Order Priority]]=Introduction!$B$45,1,0)</f>
        <v>0</v>
      </c>
      <c r="M1549" s="52">
        <f>IF(Table2[[#This Row],[Ship Mode]]=Introduction!$C$42,1,0)</f>
        <v>0</v>
      </c>
      <c r="N1549" s="51">
        <f>IF(Table2[[#This Row],[Ship Mode]]=Introduction!$C$44,1,0)</f>
        <v>1</v>
      </c>
      <c r="O1549" s="51">
        <f>IF(Table2[[#This Row],[Customer Segment]]=Introduction!$D$45,1,0)</f>
        <v>0</v>
      </c>
      <c r="P1549" s="51">
        <f>IF(Table2[[#This Row],[Customer Segment]]=Introduction!$D$42,1,0)</f>
        <v>0</v>
      </c>
      <c r="Q1549" s="51">
        <f>IF(Table2[[#This Row],[Customer Segment]]=Introduction!$D$44,1,0)</f>
        <v>0</v>
      </c>
      <c r="R1549" s="41">
        <v>58.05</v>
      </c>
      <c r="S15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807.16520806867254</v>
      </c>
    </row>
    <row r="1550" spans="1:19" customFormat="1" x14ac:dyDescent="0.2">
      <c r="A1550" s="1" t="s">
        <v>1</v>
      </c>
      <c r="B1550" s="1" t="s">
        <v>14</v>
      </c>
      <c r="C1550" s="1" t="s">
        <v>70</v>
      </c>
      <c r="D1550" s="47">
        <v>7.0000000000000007E-2</v>
      </c>
      <c r="E1550" s="47">
        <v>21.38</v>
      </c>
      <c r="F1550" s="47">
        <v>8.99</v>
      </c>
      <c r="G1550" s="47">
        <v>0.59</v>
      </c>
      <c r="H1550" s="47">
        <v>-39.396000000000001</v>
      </c>
      <c r="I1550" s="52">
        <f>IF(Table2[[#This Row],[Order Priority]]=Introduction!$B$42,1,0)</f>
        <v>1</v>
      </c>
      <c r="J1550" s="52">
        <f>IF(Table2[[#This Row],[Order Priority]]=Introduction!$B$43,1,0)</f>
        <v>0</v>
      </c>
      <c r="K1550" s="52">
        <f>IF(Table2[[#This Row],[Order Priority]]=Introduction!$B$44,1,0)</f>
        <v>0</v>
      </c>
      <c r="L1550" s="52">
        <f>IF(Table2[[#This Row],[Order Priority]]=Introduction!$B$45,1,0)</f>
        <v>0</v>
      </c>
      <c r="M1550" s="52">
        <f>IF(Table2[[#This Row],[Ship Mode]]=Introduction!$C$42,1,0)</f>
        <v>0</v>
      </c>
      <c r="N1550" s="51">
        <f>IF(Table2[[#This Row],[Ship Mode]]=Introduction!$C$44,1,0)</f>
        <v>1</v>
      </c>
      <c r="O1550" s="51">
        <f>IF(Table2[[#This Row],[Customer Segment]]=Introduction!$D$45,1,0)</f>
        <v>0</v>
      </c>
      <c r="P1550" s="51">
        <f>IF(Table2[[#This Row],[Customer Segment]]=Introduction!$D$42,1,0)</f>
        <v>0</v>
      </c>
      <c r="Q1550" s="51">
        <f>IF(Table2[[#This Row],[Customer Segment]]=Introduction!$D$44,1,0)</f>
        <v>0</v>
      </c>
      <c r="R1550" s="44">
        <v>68.64</v>
      </c>
      <c r="S15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646.24369602612228</v>
      </c>
    </row>
    <row r="1551" spans="1:19" customFormat="1" x14ac:dyDescent="0.2">
      <c r="A1551" s="1" t="s">
        <v>13</v>
      </c>
      <c r="B1551" s="1" t="s">
        <v>14</v>
      </c>
      <c r="C1551" s="1" t="s">
        <v>47</v>
      </c>
      <c r="D1551" s="49">
        <v>7.0000000000000007E-2</v>
      </c>
      <c r="E1551" s="49">
        <v>2.61</v>
      </c>
      <c r="F1551" s="49">
        <v>0.5</v>
      </c>
      <c r="G1551" s="49">
        <v>0.39</v>
      </c>
      <c r="H1551" s="49">
        <v>27.013500000000001</v>
      </c>
      <c r="I1551" s="52">
        <f>IF(Table2[[#This Row],[Order Priority]]=Introduction!$B$42,1,0)</f>
        <v>0</v>
      </c>
      <c r="J1551" s="52">
        <f>IF(Table2[[#This Row],[Order Priority]]=Introduction!$B$43,1,0)</f>
        <v>1</v>
      </c>
      <c r="K1551" s="52">
        <f>IF(Table2[[#This Row],[Order Priority]]=Introduction!$B$44,1,0)</f>
        <v>0</v>
      </c>
      <c r="L1551" s="52">
        <f>IF(Table2[[#This Row],[Order Priority]]=Introduction!$B$45,1,0)</f>
        <v>0</v>
      </c>
      <c r="M1551" s="52">
        <f>IF(Table2[[#This Row],[Ship Mode]]=Introduction!$C$42,1,0)</f>
        <v>0</v>
      </c>
      <c r="N1551" s="51">
        <f>IF(Table2[[#This Row],[Ship Mode]]=Introduction!$C$44,1,0)</f>
        <v>1</v>
      </c>
      <c r="O1551" s="51">
        <f>IF(Table2[[#This Row],[Customer Segment]]=Introduction!$D$45,1,0)</f>
        <v>0</v>
      </c>
      <c r="P1551" s="51">
        <f>IF(Table2[[#This Row],[Customer Segment]]=Introduction!$D$42,1,0)</f>
        <v>0</v>
      </c>
      <c r="Q1551" s="51">
        <f>IF(Table2[[#This Row],[Customer Segment]]=Introduction!$D$44,1,0)</f>
        <v>1</v>
      </c>
      <c r="R1551" s="41">
        <v>39.15</v>
      </c>
      <c r="S15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-7.5163532949742127</v>
      </c>
    </row>
    <row r="1552" spans="1:19" customFormat="1" x14ac:dyDescent="0.2">
      <c r="A1552" s="1" t="s">
        <v>13</v>
      </c>
      <c r="B1552" s="1" t="s">
        <v>14</v>
      </c>
      <c r="C1552" s="1" t="s">
        <v>70</v>
      </c>
      <c r="D1552" s="47">
        <v>0.03</v>
      </c>
      <c r="E1552" s="47">
        <v>42.8</v>
      </c>
      <c r="F1552" s="47">
        <v>2.99</v>
      </c>
      <c r="G1552" s="47">
        <v>0.36</v>
      </c>
      <c r="H1552" s="47">
        <v>462.92099999999999</v>
      </c>
      <c r="I1552" s="52">
        <f>IF(Table2[[#This Row],[Order Priority]]=Introduction!$B$42,1,0)</f>
        <v>0</v>
      </c>
      <c r="J1552" s="52">
        <f>IF(Table2[[#This Row],[Order Priority]]=Introduction!$B$43,1,0)</f>
        <v>1</v>
      </c>
      <c r="K1552" s="52">
        <f>IF(Table2[[#This Row],[Order Priority]]=Introduction!$B$44,1,0)</f>
        <v>0</v>
      </c>
      <c r="L1552" s="52">
        <f>IF(Table2[[#This Row],[Order Priority]]=Introduction!$B$45,1,0)</f>
        <v>0</v>
      </c>
      <c r="M1552" s="52">
        <f>IF(Table2[[#This Row],[Ship Mode]]=Introduction!$C$42,1,0)</f>
        <v>0</v>
      </c>
      <c r="N1552" s="51">
        <f>IF(Table2[[#This Row],[Ship Mode]]=Introduction!$C$44,1,0)</f>
        <v>1</v>
      </c>
      <c r="O1552" s="51">
        <f>IF(Table2[[#This Row],[Customer Segment]]=Introduction!$D$45,1,0)</f>
        <v>0</v>
      </c>
      <c r="P1552" s="51">
        <f>IF(Table2[[#This Row],[Customer Segment]]=Introduction!$D$42,1,0)</f>
        <v>0</v>
      </c>
      <c r="Q1552" s="51">
        <f>IF(Table2[[#This Row],[Customer Segment]]=Introduction!$D$44,1,0)</f>
        <v>0</v>
      </c>
      <c r="R1552" s="44">
        <v>670.9</v>
      </c>
      <c r="S15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604.66735919293137</v>
      </c>
    </row>
    <row r="1553" spans="1:19" customFormat="1" x14ac:dyDescent="0.2">
      <c r="A1553" s="1" t="s">
        <v>23</v>
      </c>
      <c r="B1553" s="1" t="s">
        <v>14</v>
      </c>
      <c r="C1553" s="1" t="s">
        <v>47</v>
      </c>
      <c r="D1553" s="49">
        <v>7.0000000000000007E-2</v>
      </c>
      <c r="E1553" s="49">
        <v>16.91</v>
      </c>
      <c r="F1553" s="49">
        <v>6.25</v>
      </c>
      <c r="G1553" s="49">
        <v>0.57999999999999996</v>
      </c>
      <c r="H1553" s="49">
        <v>7.9</v>
      </c>
      <c r="I1553" s="52">
        <f>IF(Table2[[#This Row],[Order Priority]]=Introduction!$B$42,1,0)</f>
        <v>0</v>
      </c>
      <c r="J1553" s="52">
        <f>IF(Table2[[#This Row],[Order Priority]]=Introduction!$B$43,1,0)</f>
        <v>0</v>
      </c>
      <c r="K1553" s="52">
        <f>IF(Table2[[#This Row],[Order Priority]]=Introduction!$B$44,1,0)</f>
        <v>1</v>
      </c>
      <c r="L1553" s="52">
        <f>IF(Table2[[#This Row],[Order Priority]]=Introduction!$B$45,1,0)</f>
        <v>0</v>
      </c>
      <c r="M1553" s="52">
        <f>IF(Table2[[#This Row],[Ship Mode]]=Introduction!$C$42,1,0)</f>
        <v>0</v>
      </c>
      <c r="N1553" s="51">
        <f>IF(Table2[[#This Row],[Ship Mode]]=Introduction!$C$44,1,0)</f>
        <v>1</v>
      </c>
      <c r="O1553" s="51">
        <f>IF(Table2[[#This Row],[Customer Segment]]=Introduction!$D$45,1,0)</f>
        <v>0</v>
      </c>
      <c r="P1553" s="51">
        <f>IF(Table2[[#This Row],[Customer Segment]]=Introduction!$D$42,1,0)</f>
        <v>0</v>
      </c>
      <c r="Q1553" s="51">
        <f>IF(Table2[[#This Row],[Customer Segment]]=Introduction!$D$44,1,0)</f>
        <v>1</v>
      </c>
      <c r="R1553" s="41">
        <v>492.9</v>
      </c>
      <c r="S15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416.82329619720588</v>
      </c>
    </row>
    <row r="1554" spans="1:19" customFormat="1" x14ac:dyDescent="0.2">
      <c r="A1554" s="1" t="s">
        <v>23</v>
      </c>
      <c r="B1554" s="1" t="s">
        <v>14</v>
      </c>
      <c r="C1554" s="1" t="s">
        <v>70</v>
      </c>
      <c r="D1554" s="47">
        <v>0.04</v>
      </c>
      <c r="E1554" s="47">
        <v>67.28</v>
      </c>
      <c r="F1554" s="47">
        <v>19.989999999999998</v>
      </c>
      <c r="G1554" s="47">
        <v>0.4</v>
      </c>
      <c r="H1554" s="47">
        <v>14.754</v>
      </c>
      <c r="I1554" s="52">
        <f>IF(Table2[[#This Row],[Order Priority]]=Introduction!$B$42,1,0)</f>
        <v>0</v>
      </c>
      <c r="J1554" s="52">
        <f>IF(Table2[[#This Row],[Order Priority]]=Introduction!$B$43,1,0)</f>
        <v>0</v>
      </c>
      <c r="K1554" s="52">
        <f>IF(Table2[[#This Row],[Order Priority]]=Introduction!$B$44,1,0)</f>
        <v>1</v>
      </c>
      <c r="L1554" s="52">
        <f>IF(Table2[[#This Row],[Order Priority]]=Introduction!$B$45,1,0)</f>
        <v>0</v>
      </c>
      <c r="M1554" s="52">
        <f>IF(Table2[[#This Row],[Ship Mode]]=Introduction!$C$42,1,0)</f>
        <v>0</v>
      </c>
      <c r="N1554" s="51">
        <f>IF(Table2[[#This Row],[Ship Mode]]=Introduction!$C$44,1,0)</f>
        <v>1</v>
      </c>
      <c r="O1554" s="51">
        <f>IF(Table2[[#This Row],[Customer Segment]]=Introduction!$D$45,1,0)</f>
        <v>0</v>
      </c>
      <c r="P1554" s="51">
        <f>IF(Table2[[#This Row],[Customer Segment]]=Introduction!$D$42,1,0)</f>
        <v>0</v>
      </c>
      <c r="Q1554" s="51">
        <f>IF(Table2[[#This Row],[Customer Segment]]=Introduction!$D$44,1,0)</f>
        <v>0</v>
      </c>
      <c r="R1554" s="44">
        <v>2051.6799999999998</v>
      </c>
      <c r="S15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801.19757945446861</v>
      </c>
    </row>
    <row r="1555" spans="1:19" customFormat="1" x14ac:dyDescent="0.2">
      <c r="A1555" s="1" t="s">
        <v>23</v>
      </c>
      <c r="B1555" s="1" t="s">
        <v>2</v>
      </c>
      <c r="C1555" s="1" t="s">
        <v>70</v>
      </c>
      <c r="D1555" s="49">
        <v>0.1</v>
      </c>
      <c r="E1555" s="49">
        <v>130.97999999999999</v>
      </c>
      <c r="F1555" s="49">
        <v>54.74</v>
      </c>
      <c r="G1555" s="49">
        <v>0.69</v>
      </c>
      <c r="H1555" s="49">
        <v>669.61199999999997</v>
      </c>
      <c r="I1555" s="52">
        <f>IF(Table2[[#This Row],[Order Priority]]=Introduction!$B$42,1,0)</f>
        <v>0</v>
      </c>
      <c r="J1555" s="52">
        <f>IF(Table2[[#This Row],[Order Priority]]=Introduction!$B$43,1,0)</f>
        <v>0</v>
      </c>
      <c r="K1555" s="52">
        <f>IF(Table2[[#This Row],[Order Priority]]=Introduction!$B$44,1,0)</f>
        <v>1</v>
      </c>
      <c r="L1555" s="52">
        <f>IF(Table2[[#This Row],[Order Priority]]=Introduction!$B$45,1,0)</f>
        <v>0</v>
      </c>
      <c r="M1555" s="52">
        <f>IF(Table2[[#This Row],[Ship Mode]]=Introduction!$C$42,1,0)</f>
        <v>1</v>
      </c>
      <c r="N1555" s="51">
        <f>IF(Table2[[#This Row],[Ship Mode]]=Introduction!$C$44,1,0)</f>
        <v>0</v>
      </c>
      <c r="O1555" s="51">
        <f>IF(Table2[[#This Row],[Customer Segment]]=Introduction!$D$45,1,0)</f>
        <v>0</v>
      </c>
      <c r="P1555" s="51">
        <f>IF(Table2[[#This Row],[Customer Segment]]=Introduction!$D$42,1,0)</f>
        <v>0</v>
      </c>
      <c r="Q1555" s="51">
        <f>IF(Table2[[#This Row],[Customer Segment]]=Introduction!$D$44,1,0)</f>
        <v>0</v>
      </c>
      <c r="R1555" s="41">
        <v>5295.03</v>
      </c>
      <c r="S15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3029.6649167515752</v>
      </c>
    </row>
    <row r="1556" spans="1:19" customFormat="1" x14ac:dyDescent="0.2">
      <c r="A1556" s="1" t="s">
        <v>23</v>
      </c>
      <c r="B1556" s="1" t="s">
        <v>14</v>
      </c>
      <c r="C1556" s="1" t="s">
        <v>70</v>
      </c>
      <c r="D1556" s="47">
        <v>0.04</v>
      </c>
      <c r="E1556" s="47">
        <v>2.78</v>
      </c>
      <c r="F1556" s="47">
        <v>1.25</v>
      </c>
      <c r="G1556" s="47">
        <v>0.59</v>
      </c>
      <c r="H1556" s="47">
        <v>213</v>
      </c>
      <c r="I1556" s="52">
        <f>IF(Table2[[#This Row],[Order Priority]]=Introduction!$B$42,1,0)</f>
        <v>0</v>
      </c>
      <c r="J1556" s="52">
        <f>IF(Table2[[#This Row],[Order Priority]]=Introduction!$B$43,1,0)</f>
        <v>0</v>
      </c>
      <c r="K1556" s="52">
        <f>IF(Table2[[#This Row],[Order Priority]]=Introduction!$B$44,1,0)</f>
        <v>1</v>
      </c>
      <c r="L1556" s="52">
        <f>IF(Table2[[#This Row],[Order Priority]]=Introduction!$B$45,1,0)</f>
        <v>0</v>
      </c>
      <c r="M1556" s="52">
        <f>IF(Table2[[#This Row],[Ship Mode]]=Introduction!$C$42,1,0)</f>
        <v>0</v>
      </c>
      <c r="N1556" s="51">
        <f>IF(Table2[[#This Row],[Ship Mode]]=Introduction!$C$44,1,0)</f>
        <v>1</v>
      </c>
      <c r="O1556" s="51">
        <f>IF(Table2[[#This Row],[Customer Segment]]=Introduction!$D$45,1,0)</f>
        <v>0</v>
      </c>
      <c r="P1556" s="51">
        <f>IF(Table2[[#This Row],[Customer Segment]]=Introduction!$D$42,1,0)</f>
        <v>0</v>
      </c>
      <c r="Q1556" s="51">
        <f>IF(Table2[[#This Row],[Customer Segment]]=Introduction!$D$44,1,0)</f>
        <v>0</v>
      </c>
      <c r="R1556" s="44">
        <v>80.27</v>
      </c>
      <c r="S15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442.08036407039788</v>
      </c>
    </row>
    <row r="1557" spans="1:19" customFormat="1" x14ac:dyDescent="0.2">
      <c r="A1557" s="1" t="s">
        <v>92</v>
      </c>
      <c r="B1557" s="1" t="s">
        <v>14</v>
      </c>
      <c r="C1557" s="1" t="s">
        <v>70</v>
      </c>
      <c r="D1557" s="49">
        <v>0.05</v>
      </c>
      <c r="E1557" s="49">
        <v>63.94</v>
      </c>
      <c r="F1557" s="49">
        <v>14.48</v>
      </c>
      <c r="G1557" s="49">
        <v>0.46</v>
      </c>
      <c r="H1557" s="49">
        <v>1372.6307999999999</v>
      </c>
      <c r="I1557" s="52">
        <f>IF(Table2[[#This Row],[Order Priority]]=Introduction!$B$42,1,0)</f>
        <v>0</v>
      </c>
      <c r="J1557" s="52">
        <f>IF(Table2[[#This Row],[Order Priority]]=Introduction!$B$43,1,0)</f>
        <v>0</v>
      </c>
      <c r="K1557" s="52">
        <f>IF(Table2[[#This Row],[Order Priority]]=Introduction!$B$44,1,0)</f>
        <v>0</v>
      </c>
      <c r="L1557" s="52">
        <f>IF(Table2[[#This Row],[Order Priority]]=Introduction!$B$45,1,0)</f>
        <v>1</v>
      </c>
      <c r="M1557" s="52">
        <f>IF(Table2[[#This Row],[Ship Mode]]=Introduction!$C$42,1,0)</f>
        <v>0</v>
      </c>
      <c r="N1557" s="51">
        <f>IF(Table2[[#This Row],[Ship Mode]]=Introduction!$C$44,1,0)</f>
        <v>1</v>
      </c>
      <c r="O1557" s="51">
        <f>IF(Table2[[#This Row],[Customer Segment]]=Introduction!$D$45,1,0)</f>
        <v>0</v>
      </c>
      <c r="P1557" s="51">
        <f>IF(Table2[[#This Row],[Customer Segment]]=Introduction!$D$42,1,0)</f>
        <v>0</v>
      </c>
      <c r="Q1557" s="51">
        <f>IF(Table2[[#This Row],[Customer Segment]]=Introduction!$D$44,1,0)</f>
        <v>0</v>
      </c>
      <c r="R1557" s="41">
        <v>1989.32</v>
      </c>
      <c r="S15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2005.1981895174617</v>
      </c>
    </row>
    <row r="1558" spans="1:19" customFormat="1" x14ac:dyDescent="0.2">
      <c r="A1558" s="1" t="s">
        <v>92</v>
      </c>
      <c r="B1558" s="1" t="s">
        <v>14</v>
      </c>
      <c r="C1558" s="1" t="s">
        <v>3</v>
      </c>
      <c r="D1558" s="47">
        <v>0.05</v>
      </c>
      <c r="E1558" s="47">
        <v>204.1</v>
      </c>
      <c r="F1558" s="47">
        <v>13.99</v>
      </c>
      <c r="G1558" s="47">
        <v>0.37</v>
      </c>
      <c r="H1558" s="47">
        <v>5924.1122999999998</v>
      </c>
      <c r="I1558" s="52">
        <f>IF(Table2[[#This Row],[Order Priority]]=Introduction!$B$42,1,0)</f>
        <v>0</v>
      </c>
      <c r="J1558" s="52">
        <f>IF(Table2[[#This Row],[Order Priority]]=Introduction!$B$43,1,0)</f>
        <v>0</v>
      </c>
      <c r="K1558" s="52">
        <f>IF(Table2[[#This Row],[Order Priority]]=Introduction!$B$44,1,0)</f>
        <v>0</v>
      </c>
      <c r="L1558" s="52">
        <f>IF(Table2[[#This Row],[Order Priority]]=Introduction!$B$45,1,0)</f>
        <v>1</v>
      </c>
      <c r="M1558" s="52">
        <f>IF(Table2[[#This Row],[Ship Mode]]=Introduction!$C$42,1,0)</f>
        <v>0</v>
      </c>
      <c r="N1558" s="51">
        <f>IF(Table2[[#This Row],[Ship Mode]]=Introduction!$C$44,1,0)</f>
        <v>1</v>
      </c>
      <c r="O1558" s="51">
        <f>IF(Table2[[#This Row],[Customer Segment]]=Introduction!$D$45,1,0)</f>
        <v>1</v>
      </c>
      <c r="P1558" s="51">
        <f>IF(Table2[[#This Row],[Customer Segment]]=Introduction!$D$42,1,0)</f>
        <v>0</v>
      </c>
      <c r="Q1558" s="51">
        <f>IF(Table2[[#This Row],[Customer Segment]]=Introduction!$D$44,1,0)</f>
        <v>0</v>
      </c>
      <c r="R1558" s="44">
        <v>8585.67</v>
      </c>
      <c r="S15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7007.7917894269403</v>
      </c>
    </row>
    <row r="1559" spans="1:19" customFormat="1" x14ac:dyDescent="0.2">
      <c r="A1559" s="1" t="s">
        <v>92</v>
      </c>
      <c r="B1559" s="1" t="s">
        <v>14</v>
      </c>
      <c r="C1559" s="1" t="s">
        <v>47</v>
      </c>
      <c r="D1559" s="49">
        <v>0.05</v>
      </c>
      <c r="E1559" s="49">
        <v>12.88</v>
      </c>
      <c r="F1559" s="49">
        <v>4.59</v>
      </c>
      <c r="G1559" s="49">
        <v>0.82</v>
      </c>
      <c r="H1559" s="49">
        <v>5.98</v>
      </c>
      <c r="I1559" s="52">
        <f>IF(Table2[[#This Row],[Order Priority]]=Introduction!$B$42,1,0)</f>
        <v>0</v>
      </c>
      <c r="J1559" s="52">
        <f>IF(Table2[[#This Row],[Order Priority]]=Introduction!$B$43,1,0)</f>
        <v>0</v>
      </c>
      <c r="K1559" s="52">
        <f>IF(Table2[[#This Row],[Order Priority]]=Introduction!$B$44,1,0)</f>
        <v>0</v>
      </c>
      <c r="L1559" s="52">
        <f>IF(Table2[[#This Row],[Order Priority]]=Introduction!$B$45,1,0)</f>
        <v>1</v>
      </c>
      <c r="M1559" s="52">
        <f>IF(Table2[[#This Row],[Ship Mode]]=Introduction!$C$42,1,0)</f>
        <v>0</v>
      </c>
      <c r="N1559" s="51">
        <f>IF(Table2[[#This Row],[Ship Mode]]=Introduction!$C$44,1,0)</f>
        <v>1</v>
      </c>
      <c r="O1559" s="51">
        <f>IF(Table2[[#This Row],[Customer Segment]]=Introduction!$D$45,1,0)</f>
        <v>0</v>
      </c>
      <c r="P1559" s="51">
        <f>IF(Table2[[#This Row],[Customer Segment]]=Introduction!$D$42,1,0)</f>
        <v>0</v>
      </c>
      <c r="Q1559" s="51">
        <f>IF(Table2[[#This Row],[Customer Segment]]=Introduction!$D$44,1,0)</f>
        <v>1</v>
      </c>
      <c r="R1559" s="41">
        <v>42.35</v>
      </c>
      <c r="S15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502.04485602882357</v>
      </c>
    </row>
    <row r="1560" spans="1:19" customFormat="1" x14ac:dyDescent="0.2">
      <c r="A1560" s="1" t="s">
        <v>46</v>
      </c>
      <c r="B1560" s="1" t="s">
        <v>63</v>
      </c>
      <c r="C1560" s="1" t="s">
        <v>47</v>
      </c>
      <c r="D1560" s="47">
        <v>0.09</v>
      </c>
      <c r="E1560" s="47">
        <v>77.510000000000005</v>
      </c>
      <c r="F1560" s="47">
        <v>4</v>
      </c>
      <c r="G1560" s="47">
        <v>0.76</v>
      </c>
      <c r="H1560" s="47">
        <v>-986.524</v>
      </c>
      <c r="I1560" s="52">
        <f>IF(Table2[[#This Row],[Order Priority]]=Introduction!$B$42,1,0)</f>
        <v>0</v>
      </c>
      <c r="J1560" s="52">
        <f>IF(Table2[[#This Row],[Order Priority]]=Introduction!$B$43,1,0)</f>
        <v>0</v>
      </c>
      <c r="K1560" s="52">
        <f>IF(Table2[[#This Row],[Order Priority]]=Introduction!$B$44,1,0)</f>
        <v>0</v>
      </c>
      <c r="L1560" s="52">
        <f>IF(Table2[[#This Row],[Order Priority]]=Introduction!$B$45,1,0)</f>
        <v>0</v>
      </c>
      <c r="M1560" s="52">
        <f>IF(Table2[[#This Row],[Ship Mode]]=Introduction!$C$42,1,0)</f>
        <v>0</v>
      </c>
      <c r="N1560" s="51">
        <f>IF(Table2[[#This Row],[Ship Mode]]=Introduction!$C$44,1,0)</f>
        <v>0</v>
      </c>
      <c r="O1560" s="51">
        <f>IF(Table2[[#This Row],[Customer Segment]]=Introduction!$D$45,1,0)</f>
        <v>0</v>
      </c>
      <c r="P1560" s="51">
        <f>IF(Table2[[#This Row],[Customer Segment]]=Introduction!$D$42,1,0)</f>
        <v>0</v>
      </c>
      <c r="Q1560" s="51">
        <f>IF(Table2[[#This Row],[Customer Segment]]=Introduction!$D$44,1,0)</f>
        <v>1</v>
      </c>
      <c r="R1560" s="44">
        <v>1300.54</v>
      </c>
      <c r="S15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-298.36922476576729</v>
      </c>
    </row>
    <row r="1561" spans="1:19" customFormat="1" x14ac:dyDescent="0.2">
      <c r="A1561" s="1" t="s">
        <v>46</v>
      </c>
      <c r="B1561" s="1" t="s">
        <v>14</v>
      </c>
      <c r="C1561" s="1" t="s">
        <v>47</v>
      </c>
      <c r="D1561" s="49">
        <v>0</v>
      </c>
      <c r="E1561" s="49">
        <v>2.88</v>
      </c>
      <c r="F1561" s="49">
        <v>0.7</v>
      </c>
      <c r="G1561" s="49">
        <v>0.56000000000000005</v>
      </c>
      <c r="H1561" s="49">
        <v>-141.666</v>
      </c>
      <c r="I1561" s="52">
        <f>IF(Table2[[#This Row],[Order Priority]]=Introduction!$B$42,1,0)</f>
        <v>0</v>
      </c>
      <c r="J1561" s="52">
        <f>IF(Table2[[#This Row],[Order Priority]]=Introduction!$B$43,1,0)</f>
        <v>0</v>
      </c>
      <c r="K1561" s="52">
        <f>IF(Table2[[#This Row],[Order Priority]]=Introduction!$B$44,1,0)</f>
        <v>0</v>
      </c>
      <c r="L1561" s="52">
        <f>IF(Table2[[#This Row],[Order Priority]]=Introduction!$B$45,1,0)</f>
        <v>0</v>
      </c>
      <c r="M1561" s="52">
        <f>IF(Table2[[#This Row],[Ship Mode]]=Introduction!$C$42,1,0)</f>
        <v>0</v>
      </c>
      <c r="N1561" s="51">
        <f>IF(Table2[[#This Row],[Ship Mode]]=Introduction!$C$44,1,0)</f>
        <v>1</v>
      </c>
      <c r="O1561" s="51">
        <f>IF(Table2[[#This Row],[Customer Segment]]=Introduction!$D$45,1,0)</f>
        <v>0</v>
      </c>
      <c r="P1561" s="51">
        <f>IF(Table2[[#This Row],[Customer Segment]]=Introduction!$D$42,1,0)</f>
        <v>0</v>
      </c>
      <c r="Q1561" s="51">
        <f>IF(Table2[[#This Row],[Customer Segment]]=Introduction!$D$44,1,0)</f>
        <v>1</v>
      </c>
      <c r="R1561" s="41">
        <v>38.06</v>
      </c>
      <c r="S15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217.20297993490297</v>
      </c>
    </row>
    <row r="1562" spans="1:19" customFormat="1" x14ac:dyDescent="0.2">
      <c r="A1562" s="1" t="s">
        <v>46</v>
      </c>
      <c r="B1562" s="1" t="s">
        <v>14</v>
      </c>
      <c r="C1562" s="1" t="s">
        <v>47</v>
      </c>
      <c r="D1562" s="47">
        <v>0.08</v>
      </c>
      <c r="E1562" s="47">
        <v>4.13</v>
      </c>
      <c r="F1562" s="47">
        <v>1.17</v>
      </c>
      <c r="G1562" s="47">
        <v>0.56999999999999995</v>
      </c>
      <c r="H1562" s="47">
        <v>-5.54</v>
      </c>
      <c r="I1562" s="52">
        <f>IF(Table2[[#This Row],[Order Priority]]=Introduction!$B$42,1,0)</f>
        <v>0</v>
      </c>
      <c r="J1562" s="52">
        <f>IF(Table2[[#This Row],[Order Priority]]=Introduction!$B$43,1,0)</f>
        <v>0</v>
      </c>
      <c r="K1562" s="52">
        <f>IF(Table2[[#This Row],[Order Priority]]=Introduction!$B$44,1,0)</f>
        <v>0</v>
      </c>
      <c r="L1562" s="52">
        <f>IF(Table2[[#This Row],[Order Priority]]=Introduction!$B$45,1,0)</f>
        <v>0</v>
      </c>
      <c r="M1562" s="52">
        <f>IF(Table2[[#This Row],[Ship Mode]]=Introduction!$C$42,1,0)</f>
        <v>0</v>
      </c>
      <c r="N1562" s="51">
        <f>IF(Table2[[#This Row],[Ship Mode]]=Introduction!$C$44,1,0)</f>
        <v>1</v>
      </c>
      <c r="O1562" s="51">
        <f>IF(Table2[[#This Row],[Customer Segment]]=Introduction!$D$45,1,0)</f>
        <v>0</v>
      </c>
      <c r="P1562" s="51">
        <f>IF(Table2[[#This Row],[Customer Segment]]=Introduction!$D$42,1,0)</f>
        <v>0</v>
      </c>
      <c r="Q1562" s="51">
        <f>IF(Table2[[#This Row],[Customer Segment]]=Introduction!$D$44,1,0)</f>
        <v>1</v>
      </c>
      <c r="R1562" s="44">
        <v>4.21</v>
      </c>
      <c r="S15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328.95119313132466</v>
      </c>
    </row>
    <row r="1563" spans="1:19" customFormat="1" x14ac:dyDescent="0.2">
      <c r="A1563" s="1" t="s">
        <v>1</v>
      </c>
      <c r="B1563" s="1" t="s">
        <v>2</v>
      </c>
      <c r="C1563" s="1" t="s">
        <v>70</v>
      </c>
      <c r="D1563" s="49">
        <v>7.0000000000000007E-2</v>
      </c>
      <c r="E1563" s="49">
        <v>124.49</v>
      </c>
      <c r="F1563" s="49">
        <v>51.94</v>
      </c>
      <c r="G1563" s="49">
        <v>0.63</v>
      </c>
      <c r="H1563" s="49">
        <v>1074.44</v>
      </c>
      <c r="I1563" s="52">
        <f>IF(Table2[[#This Row],[Order Priority]]=Introduction!$B$42,1,0)</f>
        <v>1</v>
      </c>
      <c r="J1563" s="52">
        <f>IF(Table2[[#This Row],[Order Priority]]=Introduction!$B$43,1,0)</f>
        <v>0</v>
      </c>
      <c r="K1563" s="52">
        <f>IF(Table2[[#This Row],[Order Priority]]=Introduction!$B$44,1,0)</f>
        <v>0</v>
      </c>
      <c r="L1563" s="52">
        <f>IF(Table2[[#This Row],[Order Priority]]=Introduction!$B$45,1,0)</f>
        <v>0</v>
      </c>
      <c r="M1563" s="52">
        <f>IF(Table2[[#This Row],[Ship Mode]]=Introduction!$C$42,1,0)</f>
        <v>1</v>
      </c>
      <c r="N1563" s="51">
        <f>IF(Table2[[#This Row],[Ship Mode]]=Introduction!$C$44,1,0)</f>
        <v>0</v>
      </c>
      <c r="O1563" s="51">
        <f>IF(Table2[[#This Row],[Customer Segment]]=Introduction!$D$45,1,0)</f>
        <v>0</v>
      </c>
      <c r="P1563" s="51">
        <f>IF(Table2[[#This Row],[Customer Segment]]=Introduction!$D$42,1,0)</f>
        <v>0</v>
      </c>
      <c r="Q1563" s="51">
        <f>IF(Table2[[#This Row],[Customer Segment]]=Introduction!$D$44,1,0)</f>
        <v>0</v>
      </c>
      <c r="R1563" s="41">
        <v>1714.93</v>
      </c>
      <c r="S15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3526.6917597602942</v>
      </c>
    </row>
    <row r="1564" spans="1:19" customFormat="1" x14ac:dyDescent="0.2">
      <c r="A1564" s="1" t="s">
        <v>1</v>
      </c>
      <c r="B1564" s="1" t="s">
        <v>2</v>
      </c>
      <c r="C1564" s="1" t="s">
        <v>70</v>
      </c>
      <c r="D1564" s="47">
        <v>0.06</v>
      </c>
      <c r="E1564" s="47">
        <v>25.98</v>
      </c>
      <c r="F1564" s="47">
        <v>14.36</v>
      </c>
      <c r="G1564" s="47">
        <v>0.6</v>
      </c>
      <c r="H1564" s="47">
        <v>55.887999999999998</v>
      </c>
      <c r="I1564" s="52">
        <f>IF(Table2[[#This Row],[Order Priority]]=Introduction!$B$42,1,0)</f>
        <v>1</v>
      </c>
      <c r="J1564" s="52">
        <f>IF(Table2[[#This Row],[Order Priority]]=Introduction!$B$43,1,0)</f>
        <v>0</v>
      </c>
      <c r="K1564" s="52">
        <f>IF(Table2[[#This Row],[Order Priority]]=Introduction!$B$44,1,0)</f>
        <v>0</v>
      </c>
      <c r="L1564" s="52">
        <f>IF(Table2[[#This Row],[Order Priority]]=Introduction!$B$45,1,0)</f>
        <v>0</v>
      </c>
      <c r="M1564" s="52">
        <f>IF(Table2[[#This Row],[Ship Mode]]=Introduction!$C$42,1,0)</f>
        <v>1</v>
      </c>
      <c r="N1564" s="51">
        <f>IF(Table2[[#This Row],[Ship Mode]]=Introduction!$C$44,1,0)</f>
        <v>0</v>
      </c>
      <c r="O1564" s="51">
        <f>IF(Table2[[#This Row],[Customer Segment]]=Introduction!$D$45,1,0)</f>
        <v>0</v>
      </c>
      <c r="P1564" s="51">
        <f>IF(Table2[[#This Row],[Customer Segment]]=Introduction!$D$42,1,0)</f>
        <v>0</v>
      </c>
      <c r="Q1564" s="51">
        <f>IF(Table2[[#This Row],[Customer Segment]]=Introduction!$D$44,1,0)</f>
        <v>0</v>
      </c>
      <c r="R1564" s="44">
        <v>1033.56</v>
      </c>
      <c r="S15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1118.0054689525305</v>
      </c>
    </row>
    <row r="1565" spans="1:19" customFormat="1" x14ac:dyDescent="0.2">
      <c r="A1565" s="1" t="s">
        <v>13</v>
      </c>
      <c r="B1565" s="1" t="s">
        <v>14</v>
      </c>
      <c r="C1565" s="1" t="s">
        <v>3</v>
      </c>
      <c r="D1565" s="49">
        <v>0.06</v>
      </c>
      <c r="E1565" s="49">
        <v>15.01</v>
      </c>
      <c r="F1565" s="49">
        <v>8.4</v>
      </c>
      <c r="G1565" s="49">
        <v>0.39</v>
      </c>
      <c r="H1565" s="49">
        <v>1.6169</v>
      </c>
      <c r="I1565" s="52">
        <f>IF(Table2[[#This Row],[Order Priority]]=Introduction!$B$42,1,0)</f>
        <v>0</v>
      </c>
      <c r="J1565" s="52">
        <f>IF(Table2[[#This Row],[Order Priority]]=Introduction!$B$43,1,0)</f>
        <v>1</v>
      </c>
      <c r="K1565" s="52">
        <f>IF(Table2[[#This Row],[Order Priority]]=Introduction!$B$44,1,0)</f>
        <v>0</v>
      </c>
      <c r="L1565" s="52">
        <f>IF(Table2[[#This Row],[Order Priority]]=Introduction!$B$45,1,0)</f>
        <v>0</v>
      </c>
      <c r="M1565" s="52">
        <f>IF(Table2[[#This Row],[Ship Mode]]=Introduction!$C$42,1,0)</f>
        <v>0</v>
      </c>
      <c r="N1565" s="51">
        <f>IF(Table2[[#This Row],[Ship Mode]]=Introduction!$C$44,1,0)</f>
        <v>1</v>
      </c>
      <c r="O1565" s="51">
        <f>IF(Table2[[#This Row],[Customer Segment]]=Introduction!$D$45,1,0)</f>
        <v>1</v>
      </c>
      <c r="P1565" s="51">
        <f>IF(Table2[[#This Row],[Customer Segment]]=Introduction!$D$42,1,0)</f>
        <v>0</v>
      </c>
      <c r="Q1565" s="51">
        <f>IF(Table2[[#This Row],[Customer Segment]]=Introduction!$D$44,1,0)</f>
        <v>0</v>
      </c>
      <c r="R1565" s="41">
        <v>333.04</v>
      </c>
      <c r="S15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190.81175452227743</v>
      </c>
    </row>
    <row r="1566" spans="1:19" customFormat="1" x14ac:dyDescent="0.2">
      <c r="A1566" s="1" t="s">
        <v>13</v>
      </c>
      <c r="B1566" s="1" t="s">
        <v>14</v>
      </c>
      <c r="C1566" s="1" t="s">
        <v>3</v>
      </c>
      <c r="D1566" s="47">
        <v>0.09</v>
      </c>
      <c r="E1566" s="47">
        <v>40.479999999999997</v>
      </c>
      <c r="F1566" s="47">
        <v>19.989999999999998</v>
      </c>
      <c r="G1566" s="47">
        <v>0.77</v>
      </c>
      <c r="H1566" s="47">
        <v>65.394000000000005</v>
      </c>
      <c r="I1566" s="52">
        <f>IF(Table2[[#This Row],[Order Priority]]=Introduction!$B$42,1,0)</f>
        <v>0</v>
      </c>
      <c r="J1566" s="52">
        <f>IF(Table2[[#This Row],[Order Priority]]=Introduction!$B$43,1,0)</f>
        <v>1</v>
      </c>
      <c r="K1566" s="52">
        <f>IF(Table2[[#This Row],[Order Priority]]=Introduction!$B$44,1,0)</f>
        <v>0</v>
      </c>
      <c r="L1566" s="52">
        <f>IF(Table2[[#This Row],[Order Priority]]=Introduction!$B$45,1,0)</f>
        <v>0</v>
      </c>
      <c r="M1566" s="52">
        <f>IF(Table2[[#This Row],[Ship Mode]]=Introduction!$C$42,1,0)</f>
        <v>0</v>
      </c>
      <c r="N1566" s="51">
        <f>IF(Table2[[#This Row],[Ship Mode]]=Introduction!$C$44,1,0)</f>
        <v>1</v>
      </c>
      <c r="O1566" s="51">
        <f>IF(Table2[[#This Row],[Customer Segment]]=Introduction!$D$45,1,0)</f>
        <v>1</v>
      </c>
      <c r="P1566" s="51">
        <f>IF(Table2[[#This Row],[Customer Segment]]=Introduction!$D$42,1,0)</f>
        <v>0</v>
      </c>
      <c r="Q1566" s="51">
        <f>IF(Table2[[#This Row],[Customer Segment]]=Introduction!$D$44,1,0)</f>
        <v>0</v>
      </c>
      <c r="R1566" s="44">
        <v>472.44</v>
      </c>
      <c r="S15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952.28783856876976</v>
      </c>
    </row>
    <row r="1567" spans="1:19" customFormat="1" x14ac:dyDescent="0.2">
      <c r="A1567" s="1" t="s">
        <v>13</v>
      </c>
      <c r="B1567" s="1" t="s">
        <v>14</v>
      </c>
      <c r="C1567" s="1" t="s">
        <v>3</v>
      </c>
      <c r="D1567" s="49">
        <v>0.05</v>
      </c>
      <c r="E1567" s="49">
        <v>12.28</v>
      </c>
      <c r="F1567" s="49">
        <v>6.13</v>
      </c>
      <c r="G1567" s="49">
        <v>0.56999999999999995</v>
      </c>
      <c r="H1567" s="49">
        <v>1.3360000000000001</v>
      </c>
      <c r="I1567" s="52">
        <f>IF(Table2[[#This Row],[Order Priority]]=Introduction!$B$42,1,0)</f>
        <v>0</v>
      </c>
      <c r="J1567" s="52">
        <f>IF(Table2[[#This Row],[Order Priority]]=Introduction!$B$43,1,0)</f>
        <v>1</v>
      </c>
      <c r="K1567" s="52">
        <f>IF(Table2[[#This Row],[Order Priority]]=Introduction!$B$44,1,0)</f>
        <v>0</v>
      </c>
      <c r="L1567" s="52">
        <f>IF(Table2[[#This Row],[Order Priority]]=Introduction!$B$45,1,0)</f>
        <v>0</v>
      </c>
      <c r="M1567" s="52">
        <f>IF(Table2[[#This Row],[Ship Mode]]=Introduction!$C$42,1,0)</f>
        <v>0</v>
      </c>
      <c r="N1567" s="51">
        <f>IF(Table2[[#This Row],[Ship Mode]]=Introduction!$C$44,1,0)</f>
        <v>1</v>
      </c>
      <c r="O1567" s="51">
        <f>IF(Table2[[#This Row],[Customer Segment]]=Introduction!$D$45,1,0)</f>
        <v>1</v>
      </c>
      <c r="P1567" s="51">
        <f>IF(Table2[[#This Row],[Customer Segment]]=Introduction!$D$42,1,0)</f>
        <v>0</v>
      </c>
      <c r="Q1567" s="51">
        <f>IF(Table2[[#This Row],[Customer Segment]]=Introduction!$D$44,1,0)</f>
        <v>0</v>
      </c>
      <c r="R1567" s="41">
        <v>18.73</v>
      </c>
      <c r="S15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275.45070760992115</v>
      </c>
    </row>
    <row r="1568" spans="1:19" customFormat="1" x14ac:dyDescent="0.2">
      <c r="A1568" s="1" t="s">
        <v>13</v>
      </c>
      <c r="B1568" s="1" t="s">
        <v>63</v>
      </c>
      <c r="C1568" s="1" t="s">
        <v>15</v>
      </c>
      <c r="D1568" s="47">
        <v>0.08</v>
      </c>
      <c r="E1568" s="47">
        <v>40.98</v>
      </c>
      <c r="F1568" s="47">
        <v>7.2</v>
      </c>
      <c r="G1568" s="47">
        <v>0.6</v>
      </c>
      <c r="H1568" s="47">
        <v>-16.64</v>
      </c>
      <c r="I1568" s="52">
        <f>IF(Table2[[#This Row],[Order Priority]]=Introduction!$B$42,1,0)</f>
        <v>0</v>
      </c>
      <c r="J1568" s="52">
        <f>IF(Table2[[#This Row],[Order Priority]]=Introduction!$B$43,1,0)</f>
        <v>1</v>
      </c>
      <c r="K1568" s="52">
        <f>IF(Table2[[#This Row],[Order Priority]]=Introduction!$B$44,1,0)</f>
        <v>0</v>
      </c>
      <c r="L1568" s="52">
        <f>IF(Table2[[#This Row],[Order Priority]]=Introduction!$B$45,1,0)</f>
        <v>0</v>
      </c>
      <c r="M1568" s="52">
        <f>IF(Table2[[#This Row],[Ship Mode]]=Introduction!$C$42,1,0)</f>
        <v>0</v>
      </c>
      <c r="N1568" s="51">
        <f>IF(Table2[[#This Row],[Ship Mode]]=Introduction!$C$44,1,0)</f>
        <v>0</v>
      </c>
      <c r="O1568" s="51">
        <f>IF(Table2[[#This Row],[Customer Segment]]=Introduction!$D$45,1,0)</f>
        <v>0</v>
      </c>
      <c r="P1568" s="51">
        <f>IF(Table2[[#This Row],[Customer Segment]]=Introduction!$D$42,1,0)</f>
        <v>1</v>
      </c>
      <c r="Q1568" s="51">
        <f>IF(Table2[[#This Row],[Customer Segment]]=Introduction!$D$44,1,0)</f>
        <v>0</v>
      </c>
      <c r="R1568" s="44">
        <v>119.86</v>
      </c>
      <c r="S15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279.53437856062288</v>
      </c>
    </row>
    <row r="1569" spans="1:19" customFormat="1" x14ac:dyDescent="0.2">
      <c r="A1569" s="1" t="s">
        <v>13</v>
      </c>
      <c r="B1569" s="1" t="s">
        <v>63</v>
      </c>
      <c r="C1569" s="1" t="s">
        <v>15</v>
      </c>
      <c r="D1569" s="49">
        <v>0.08</v>
      </c>
      <c r="E1569" s="49">
        <v>8.1199999999999992</v>
      </c>
      <c r="F1569" s="49">
        <v>2.83</v>
      </c>
      <c r="G1569" s="49">
        <v>0.77</v>
      </c>
      <c r="H1569" s="49">
        <v>-59.73</v>
      </c>
      <c r="I1569" s="52">
        <f>IF(Table2[[#This Row],[Order Priority]]=Introduction!$B$42,1,0)</f>
        <v>0</v>
      </c>
      <c r="J1569" s="52">
        <f>IF(Table2[[#This Row],[Order Priority]]=Introduction!$B$43,1,0)</f>
        <v>1</v>
      </c>
      <c r="K1569" s="52">
        <f>IF(Table2[[#This Row],[Order Priority]]=Introduction!$B$44,1,0)</f>
        <v>0</v>
      </c>
      <c r="L1569" s="52">
        <f>IF(Table2[[#This Row],[Order Priority]]=Introduction!$B$45,1,0)</f>
        <v>0</v>
      </c>
      <c r="M1569" s="52">
        <f>IF(Table2[[#This Row],[Ship Mode]]=Introduction!$C$42,1,0)</f>
        <v>0</v>
      </c>
      <c r="N1569" s="51">
        <f>IF(Table2[[#This Row],[Ship Mode]]=Introduction!$C$44,1,0)</f>
        <v>0</v>
      </c>
      <c r="O1569" s="51">
        <f>IF(Table2[[#This Row],[Customer Segment]]=Introduction!$D$45,1,0)</f>
        <v>0</v>
      </c>
      <c r="P1569" s="51">
        <f>IF(Table2[[#This Row],[Customer Segment]]=Introduction!$D$42,1,0)</f>
        <v>1</v>
      </c>
      <c r="Q1569" s="51">
        <f>IF(Table2[[#This Row],[Customer Segment]]=Introduction!$D$44,1,0)</f>
        <v>0</v>
      </c>
      <c r="R1569" s="41">
        <v>98.77</v>
      </c>
      <c r="S15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152.97027891272714</v>
      </c>
    </row>
    <row r="1570" spans="1:19" customFormat="1" x14ac:dyDescent="0.2">
      <c r="A1570" s="1" t="s">
        <v>13</v>
      </c>
      <c r="B1570" s="1" t="s">
        <v>2</v>
      </c>
      <c r="C1570" s="1" t="s">
        <v>15</v>
      </c>
      <c r="D1570" s="47">
        <v>0.02</v>
      </c>
      <c r="E1570" s="47">
        <v>262.11</v>
      </c>
      <c r="F1570" s="47">
        <v>62.74</v>
      </c>
      <c r="G1570" s="47">
        <v>0.75</v>
      </c>
      <c r="H1570" s="47">
        <v>-633.441237</v>
      </c>
      <c r="I1570" s="52">
        <f>IF(Table2[[#This Row],[Order Priority]]=Introduction!$B$42,1,0)</f>
        <v>0</v>
      </c>
      <c r="J1570" s="52">
        <f>IF(Table2[[#This Row],[Order Priority]]=Introduction!$B$43,1,0)</f>
        <v>1</v>
      </c>
      <c r="K1570" s="52">
        <f>IF(Table2[[#This Row],[Order Priority]]=Introduction!$B$44,1,0)</f>
        <v>0</v>
      </c>
      <c r="L1570" s="52">
        <f>IF(Table2[[#This Row],[Order Priority]]=Introduction!$B$45,1,0)</f>
        <v>0</v>
      </c>
      <c r="M1570" s="52">
        <f>IF(Table2[[#This Row],[Ship Mode]]=Introduction!$C$42,1,0)</f>
        <v>1</v>
      </c>
      <c r="N1570" s="51">
        <f>IF(Table2[[#This Row],[Ship Mode]]=Introduction!$C$44,1,0)</f>
        <v>0</v>
      </c>
      <c r="O1570" s="51">
        <f>IF(Table2[[#This Row],[Customer Segment]]=Introduction!$D$45,1,0)</f>
        <v>0</v>
      </c>
      <c r="P1570" s="51">
        <f>IF(Table2[[#This Row],[Customer Segment]]=Introduction!$D$42,1,0)</f>
        <v>1</v>
      </c>
      <c r="Q1570" s="51">
        <f>IF(Table2[[#This Row],[Customer Segment]]=Introduction!$D$44,1,0)</f>
        <v>0</v>
      </c>
      <c r="R1570" s="44">
        <v>2495.35</v>
      </c>
      <c r="S15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2318.818579562068</v>
      </c>
    </row>
    <row r="1571" spans="1:19" customFormat="1" x14ac:dyDescent="0.2">
      <c r="A1571" s="1" t="s">
        <v>23</v>
      </c>
      <c r="B1571" s="1" t="s">
        <v>2</v>
      </c>
      <c r="C1571" s="1" t="s">
        <v>47</v>
      </c>
      <c r="D1571" s="49">
        <v>0.1</v>
      </c>
      <c r="E1571" s="49">
        <v>80.97</v>
      </c>
      <c r="F1571" s="49">
        <v>33.6</v>
      </c>
      <c r="G1571" s="49">
        <v>0.37</v>
      </c>
      <c r="H1571" s="49">
        <v>66.22</v>
      </c>
      <c r="I1571" s="52">
        <f>IF(Table2[[#This Row],[Order Priority]]=Introduction!$B$42,1,0)</f>
        <v>0</v>
      </c>
      <c r="J1571" s="52">
        <f>IF(Table2[[#This Row],[Order Priority]]=Introduction!$B$43,1,0)</f>
        <v>0</v>
      </c>
      <c r="K1571" s="52">
        <f>IF(Table2[[#This Row],[Order Priority]]=Introduction!$B$44,1,0)</f>
        <v>1</v>
      </c>
      <c r="L1571" s="52">
        <f>IF(Table2[[#This Row],[Order Priority]]=Introduction!$B$45,1,0)</f>
        <v>0</v>
      </c>
      <c r="M1571" s="52">
        <f>IF(Table2[[#This Row],[Ship Mode]]=Introduction!$C$42,1,0)</f>
        <v>1</v>
      </c>
      <c r="N1571" s="51">
        <f>IF(Table2[[#This Row],[Ship Mode]]=Introduction!$C$44,1,0)</f>
        <v>0</v>
      </c>
      <c r="O1571" s="51">
        <f>IF(Table2[[#This Row],[Customer Segment]]=Introduction!$D$45,1,0)</f>
        <v>0</v>
      </c>
      <c r="P1571" s="51">
        <f>IF(Table2[[#This Row],[Customer Segment]]=Introduction!$D$42,1,0)</f>
        <v>0</v>
      </c>
      <c r="Q1571" s="51">
        <f>IF(Table2[[#This Row],[Customer Segment]]=Introduction!$D$44,1,0)</f>
        <v>1</v>
      </c>
      <c r="R1571" s="41">
        <v>837.57</v>
      </c>
      <c r="S15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1435.2504018731677</v>
      </c>
    </row>
    <row r="1572" spans="1:19" customFormat="1" x14ac:dyDescent="0.2">
      <c r="A1572" s="1" t="s">
        <v>23</v>
      </c>
      <c r="B1572" s="1" t="s">
        <v>14</v>
      </c>
      <c r="C1572" s="1" t="s">
        <v>47</v>
      </c>
      <c r="D1572" s="47">
        <v>0.02</v>
      </c>
      <c r="E1572" s="47">
        <v>6.48</v>
      </c>
      <c r="F1572" s="47">
        <v>5.1100000000000003</v>
      </c>
      <c r="G1572" s="47">
        <v>0.37</v>
      </c>
      <c r="H1572" s="47">
        <v>-23.53</v>
      </c>
      <c r="I1572" s="52">
        <f>IF(Table2[[#This Row],[Order Priority]]=Introduction!$B$42,1,0)</f>
        <v>0</v>
      </c>
      <c r="J1572" s="52">
        <f>IF(Table2[[#This Row],[Order Priority]]=Introduction!$B$43,1,0)</f>
        <v>0</v>
      </c>
      <c r="K1572" s="52">
        <f>IF(Table2[[#This Row],[Order Priority]]=Introduction!$B$44,1,0)</f>
        <v>1</v>
      </c>
      <c r="L1572" s="52">
        <f>IF(Table2[[#This Row],[Order Priority]]=Introduction!$B$45,1,0)</f>
        <v>0</v>
      </c>
      <c r="M1572" s="52">
        <f>IF(Table2[[#This Row],[Ship Mode]]=Introduction!$C$42,1,0)</f>
        <v>0</v>
      </c>
      <c r="N1572" s="51">
        <f>IF(Table2[[#This Row],[Ship Mode]]=Introduction!$C$44,1,0)</f>
        <v>1</v>
      </c>
      <c r="O1572" s="51">
        <f>IF(Table2[[#This Row],[Customer Segment]]=Introduction!$D$45,1,0)</f>
        <v>0</v>
      </c>
      <c r="P1572" s="51">
        <f>IF(Table2[[#This Row],[Customer Segment]]=Introduction!$D$42,1,0)</f>
        <v>0</v>
      </c>
      <c r="Q1572" s="51">
        <f>IF(Table2[[#This Row],[Customer Segment]]=Introduction!$D$44,1,0)</f>
        <v>1</v>
      </c>
      <c r="R1572" s="44">
        <v>56.22</v>
      </c>
      <c r="S15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178.94362676043687</v>
      </c>
    </row>
    <row r="1573" spans="1:19" customFormat="1" x14ac:dyDescent="0.2">
      <c r="A1573" s="1" t="s">
        <v>92</v>
      </c>
      <c r="B1573" s="1" t="s">
        <v>63</v>
      </c>
      <c r="C1573" s="1" t="s">
        <v>15</v>
      </c>
      <c r="D1573" s="49">
        <v>0.1</v>
      </c>
      <c r="E1573" s="49">
        <v>218.08</v>
      </c>
      <c r="F1573" s="49">
        <v>18.059999999999999</v>
      </c>
      <c r="G1573" s="49">
        <v>0.56999999999999995</v>
      </c>
      <c r="H1573" s="49">
        <v>1318.83</v>
      </c>
      <c r="I1573" s="52">
        <f>IF(Table2[[#This Row],[Order Priority]]=Introduction!$B$42,1,0)</f>
        <v>0</v>
      </c>
      <c r="J1573" s="52">
        <f>IF(Table2[[#This Row],[Order Priority]]=Introduction!$B$43,1,0)</f>
        <v>0</v>
      </c>
      <c r="K1573" s="52">
        <f>IF(Table2[[#This Row],[Order Priority]]=Introduction!$B$44,1,0)</f>
        <v>0</v>
      </c>
      <c r="L1573" s="52">
        <f>IF(Table2[[#This Row],[Order Priority]]=Introduction!$B$45,1,0)</f>
        <v>1</v>
      </c>
      <c r="M1573" s="52">
        <f>IF(Table2[[#This Row],[Ship Mode]]=Introduction!$C$42,1,0)</f>
        <v>0</v>
      </c>
      <c r="N1573" s="51">
        <f>IF(Table2[[#This Row],[Ship Mode]]=Introduction!$C$44,1,0)</f>
        <v>0</v>
      </c>
      <c r="O1573" s="51">
        <f>IF(Table2[[#This Row],[Customer Segment]]=Introduction!$D$45,1,0)</f>
        <v>0</v>
      </c>
      <c r="P1573" s="51">
        <f>IF(Table2[[#This Row],[Customer Segment]]=Introduction!$D$42,1,0)</f>
        <v>1</v>
      </c>
      <c r="Q1573" s="51">
        <f>IF(Table2[[#This Row],[Customer Segment]]=Introduction!$D$44,1,0)</f>
        <v>0</v>
      </c>
      <c r="R1573" s="41">
        <v>2366.5100000000002</v>
      </c>
      <c r="S15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2479.2379819140765</v>
      </c>
    </row>
    <row r="1574" spans="1:19" customFormat="1" x14ac:dyDescent="0.2">
      <c r="A1574" s="1" t="s">
        <v>46</v>
      </c>
      <c r="B1574" s="1" t="s">
        <v>2</v>
      </c>
      <c r="C1574" s="1" t="s">
        <v>47</v>
      </c>
      <c r="D1574" s="47">
        <v>0.05</v>
      </c>
      <c r="E1574" s="47">
        <v>150.97999999999999</v>
      </c>
      <c r="F1574" s="47">
        <v>43.71</v>
      </c>
      <c r="G1574" s="47">
        <v>0.55000000000000004</v>
      </c>
      <c r="H1574" s="47">
        <v>650.29999999999995</v>
      </c>
      <c r="I1574" s="52">
        <f>IF(Table2[[#This Row],[Order Priority]]=Introduction!$B$42,1,0)</f>
        <v>0</v>
      </c>
      <c r="J1574" s="52">
        <f>IF(Table2[[#This Row],[Order Priority]]=Introduction!$B$43,1,0)</f>
        <v>0</v>
      </c>
      <c r="K1574" s="52">
        <f>IF(Table2[[#This Row],[Order Priority]]=Introduction!$B$44,1,0)</f>
        <v>0</v>
      </c>
      <c r="L1574" s="52">
        <f>IF(Table2[[#This Row],[Order Priority]]=Introduction!$B$45,1,0)</f>
        <v>0</v>
      </c>
      <c r="M1574" s="52">
        <f>IF(Table2[[#This Row],[Ship Mode]]=Introduction!$C$42,1,0)</f>
        <v>1</v>
      </c>
      <c r="N1574" s="51">
        <f>IF(Table2[[#This Row],[Ship Mode]]=Introduction!$C$44,1,0)</f>
        <v>0</v>
      </c>
      <c r="O1574" s="51">
        <f>IF(Table2[[#This Row],[Customer Segment]]=Introduction!$D$45,1,0)</f>
        <v>0</v>
      </c>
      <c r="P1574" s="51">
        <f>IF(Table2[[#This Row],[Customer Segment]]=Introduction!$D$42,1,0)</f>
        <v>0</v>
      </c>
      <c r="Q1574" s="51">
        <f>IF(Table2[[#This Row],[Customer Segment]]=Introduction!$D$44,1,0)</f>
        <v>1</v>
      </c>
      <c r="R1574" s="44">
        <v>1857.08</v>
      </c>
      <c r="S15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2836.0666767110674</v>
      </c>
    </row>
    <row r="1575" spans="1:19" customFormat="1" x14ac:dyDescent="0.2">
      <c r="A1575" s="1" t="s">
        <v>46</v>
      </c>
      <c r="B1575" s="1" t="s">
        <v>14</v>
      </c>
      <c r="C1575" s="1" t="s">
        <v>15</v>
      </c>
      <c r="D1575" s="49">
        <v>0.03</v>
      </c>
      <c r="E1575" s="49">
        <v>20.99</v>
      </c>
      <c r="F1575" s="49">
        <v>0.99</v>
      </c>
      <c r="G1575" s="49">
        <v>0.56999999999999995</v>
      </c>
      <c r="H1575" s="49">
        <v>4.1821999999999999</v>
      </c>
      <c r="I1575" s="52">
        <f>IF(Table2[[#This Row],[Order Priority]]=Introduction!$B$42,1,0)</f>
        <v>0</v>
      </c>
      <c r="J1575" s="52">
        <f>IF(Table2[[#This Row],[Order Priority]]=Introduction!$B$43,1,0)</f>
        <v>0</v>
      </c>
      <c r="K1575" s="52">
        <f>IF(Table2[[#This Row],[Order Priority]]=Introduction!$B$44,1,0)</f>
        <v>0</v>
      </c>
      <c r="L1575" s="52">
        <f>IF(Table2[[#This Row],[Order Priority]]=Introduction!$B$45,1,0)</f>
        <v>0</v>
      </c>
      <c r="M1575" s="52">
        <f>IF(Table2[[#This Row],[Ship Mode]]=Introduction!$C$42,1,0)</f>
        <v>0</v>
      </c>
      <c r="N1575" s="51">
        <f>IF(Table2[[#This Row],[Ship Mode]]=Introduction!$C$44,1,0)</f>
        <v>1</v>
      </c>
      <c r="O1575" s="51">
        <f>IF(Table2[[#This Row],[Customer Segment]]=Introduction!$D$45,1,0)</f>
        <v>0</v>
      </c>
      <c r="P1575" s="51">
        <f>IF(Table2[[#This Row],[Customer Segment]]=Introduction!$D$42,1,0)</f>
        <v>1</v>
      </c>
      <c r="Q1575" s="51">
        <f>IF(Table2[[#This Row],[Customer Segment]]=Introduction!$D$44,1,0)</f>
        <v>0</v>
      </c>
      <c r="R1575" s="41">
        <v>158.87</v>
      </c>
      <c r="S15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360.42432223031847</v>
      </c>
    </row>
    <row r="1576" spans="1:19" customFormat="1" x14ac:dyDescent="0.2">
      <c r="A1576" s="1" t="s">
        <v>1</v>
      </c>
      <c r="B1576" s="1" t="s">
        <v>14</v>
      </c>
      <c r="C1576" s="1" t="s">
        <v>3</v>
      </c>
      <c r="D1576" s="47">
        <v>0</v>
      </c>
      <c r="E1576" s="47">
        <v>7.59</v>
      </c>
      <c r="F1576" s="47">
        <v>4</v>
      </c>
      <c r="G1576" s="47">
        <v>0.42</v>
      </c>
      <c r="H1576" s="47">
        <v>86.438000000000002</v>
      </c>
      <c r="I1576" s="52">
        <f>IF(Table2[[#This Row],[Order Priority]]=Introduction!$B$42,1,0)</f>
        <v>1</v>
      </c>
      <c r="J1576" s="52">
        <f>IF(Table2[[#This Row],[Order Priority]]=Introduction!$B$43,1,0)</f>
        <v>0</v>
      </c>
      <c r="K1576" s="52">
        <f>IF(Table2[[#This Row],[Order Priority]]=Introduction!$B$44,1,0)</f>
        <v>0</v>
      </c>
      <c r="L1576" s="52">
        <f>IF(Table2[[#This Row],[Order Priority]]=Introduction!$B$45,1,0)</f>
        <v>0</v>
      </c>
      <c r="M1576" s="52">
        <f>IF(Table2[[#This Row],[Ship Mode]]=Introduction!$C$42,1,0)</f>
        <v>0</v>
      </c>
      <c r="N1576" s="51">
        <f>IF(Table2[[#This Row],[Ship Mode]]=Introduction!$C$44,1,0)</f>
        <v>1</v>
      </c>
      <c r="O1576" s="51">
        <f>IF(Table2[[#This Row],[Customer Segment]]=Introduction!$D$45,1,0)</f>
        <v>1</v>
      </c>
      <c r="P1576" s="51">
        <f>IF(Table2[[#This Row],[Customer Segment]]=Introduction!$D$42,1,0)</f>
        <v>0</v>
      </c>
      <c r="Q1576" s="51">
        <f>IF(Table2[[#This Row],[Customer Segment]]=Introduction!$D$44,1,0)</f>
        <v>0</v>
      </c>
      <c r="R1576" s="44">
        <v>355.92</v>
      </c>
      <c r="S15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489.89499582737722</v>
      </c>
    </row>
    <row r="1577" spans="1:19" customFormat="1" x14ac:dyDescent="0.2">
      <c r="A1577" s="1" t="s">
        <v>13</v>
      </c>
      <c r="B1577" s="1" t="s">
        <v>14</v>
      </c>
      <c r="C1577" s="1" t="s">
        <v>47</v>
      </c>
      <c r="D1577" s="49">
        <v>0.09</v>
      </c>
      <c r="E1577" s="49">
        <v>17.98</v>
      </c>
      <c r="F1577" s="49">
        <v>8.51</v>
      </c>
      <c r="G1577" s="49">
        <v>0.4</v>
      </c>
      <c r="H1577" s="49">
        <v>-6.6120000000000001</v>
      </c>
      <c r="I1577" s="52">
        <f>IF(Table2[[#This Row],[Order Priority]]=Introduction!$B$42,1,0)</f>
        <v>0</v>
      </c>
      <c r="J1577" s="52">
        <f>IF(Table2[[#This Row],[Order Priority]]=Introduction!$B$43,1,0)</f>
        <v>1</v>
      </c>
      <c r="K1577" s="52">
        <f>IF(Table2[[#This Row],[Order Priority]]=Introduction!$B$44,1,0)</f>
        <v>0</v>
      </c>
      <c r="L1577" s="52">
        <f>IF(Table2[[#This Row],[Order Priority]]=Introduction!$B$45,1,0)</f>
        <v>0</v>
      </c>
      <c r="M1577" s="52">
        <f>IF(Table2[[#This Row],[Ship Mode]]=Introduction!$C$42,1,0)</f>
        <v>0</v>
      </c>
      <c r="N1577" s="51">
        <f>IF(Table2[[#This Row],[Ship Mode]]=Introduction!$C$44,1,0)</f>
        <v>1</v>
      </c>
      <c r="O1577" s="51">
        <f>IF(Table2[[#This Row],[Customer Segment]]=Introduction!$D$45,1,0)</f>
        <v>0</v>
      </c>
      <c r="P1577" s="51">
        <f>IF(Table2[[#This Row],[Customer Segment]]=Introduction!$D$42,1,0)</f>
        <v>0</v>
      </c>
      <c r="Q1577" s="51">
        <f>IF(Table2[[#This Row],[Customer Segment]]=Introduction!$D$44,1,0)</f>
        <v>1</v>
      </c>
      <c r="R1577" s="41">
        <v>211.13</v>
      </c>
      <c r="S15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222.6933933150014</v>
      </c>
    </row>
    <row r="1578" spans="1:19" customFormat="1" x14ac:dyDescent="0.2">
      <c r="A1578" s="1" t="s">
        <v>13</v>
      </c>
      <c r="B1578" s="1" t="s">
        <v>14</v>
      </c>
      <c r="C1578" s="1" t="s">
        <v>47</v>
      </c>
      <c r="D1578" s="47">
        <v>0.01</v>
      </c>
      <c r="E1578" s="47">
        <v>3.15</v>
      </c>
      <c r="F1578" s="47">
        <v>0.49</v>
      </c>
      <c r="G1578" s="47">
        <v>0.37</v>
      </c>
      <c r="H1578" s="47">
        <v>17.505299999999998</v>
      </c>
      <c r="I1578" s="52">
        <f>IF(Table2[[#This Row],[Order Priority]]=Introduction!$B$42,1,0)</f>
        <v>0</v>
      </c>
      <c r="J1578" s="52">
        <f>IF(Table2[[#This Row],[Order Priority]]=Introduction!$B$43,1,0)</f>
        <v>1</v>
      </c>
      <c r="K1578" s="52">
        <f>IF(Table2[[#This Row],[Order Priority]]=Introduction!$B$44,1,0)</f>
        <v>0</v>
      </c>
      <c r="L1578" s="52">
        <f>IF(Table2[[#This Row],[Order Priority]]=Introduction!$B$45,1,0)</f>
        <v>0</v>
      </c>
      <c r="M1578" s="52">
        <f>IF(Table2[[#This Row],[Ship Mode]]=Introduction!$C$42,1,0)</f>
        <v>0</v>
      </c>
      <c r="N1578" s="51">
        <f>IF(Table2[[#This Row],[Ship Mode]]=Introduction!$C$44,1,0)</f>
        <v>1</v>
      </c>
      <c r="O1578" s="51">
        <f>IF(Table2[[#This Row],[Customer Segment]]=Introduction!$D$45,1,0)</f>
        <v>0</v>
      </c>
      <c r="P1578" s="51">
        <f>IF(Table2[[#This Row],[Customer Segment]]=Introduction!$D$42,1,0)</f>
        <v>0</v>
      </c>
      <c r="Q1578" s="51">
        <f>IF(Table2[[#This Row],[Customer Segment]]=Introduction!$D$44,1,0)</f>
        <v>1</v>
      </c>
      <c r="R1578" s="44">
        <v>25.37</v>
      </c>
      <c r="S15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7.1891838830543087</v>
      </c>
    </row>
    <row r="1579" spans="1:19" customFormat="1" x14ac:dyDescent="0.2">
      <c r="A1579" s="1" t="s">
        <v>23</v>
      </c>
      <c r="B1579" s="1" t="s">
        <v>14</v>
      </c>
      <c r="C1579" s="1" t="s">
        <v>15</v>
      </c>
      <c r="D1579" s="49">
        <v>0.09</v>
      </c>
      <c r="E1579" s="49">
        <v>125.99</v>
      </c>
      <c r="F1579" s="49">
        <v>8.99</v>
      </c>
      <c r="G1579" s="49">
        <v>0.55000000000000004</v>
      </c>
      <c r="H1579" s="49">
        <v>916.68060000000003</v>
      </c>
      <c r="I1579" s="52">
        <f>IF(Table2[[#This Row],[Order Priority]]=Introduction!$B$42,1,0)</f>
        <v>0</v>
      </c>
      <c r="J1579" s="52">
        <f>IF(Table2[[#This Row],[Order Priority]]=Introduction!$B$43,1,0)</f>
        <v>0</v>
      </c>
      <c r="K1579" s="52">
        <f>IF(Table2[[#This Row],[Order Priority]]=Introduction!$B$44,1,0)</f>
        <v>1</v>
      </c>
      <c r="L1579" s="52">
        <f>IF(Table2[[#This Row],[Order Priority]]=Introduction!$B$45,1,0)</f>
        <v>0</v>
      </c>
      <c r="M1579" s="52">
        <f>IF(Table2[[#This Row],[Ship Mode]]=Introduction!$C$42,1,0)</f>
        <v>0</v>
      </c>
      <c r="N1579" s="51">
        <f>IF(Table2[[#This Row],[Ship Mode]]=Introduction!$C$44,1,0)</f>
        <v>1</v>
      </c>
      <c r="O1579" s="51">
        <f>IF(Table2[[#This Row],[Customer Segment]]=Introduction!$D$45,1,0)</f>
        <v>0</v>
      </c>
      <c r="P1579" s="51">
        <f>IF(Table2[[#This Row],[Customer Segment]]=Introduction!$D$42,1,0)</f>
        <v>1</v>
      </c>
      <c r="Q1579" s="51">
        <f>IF(Table2[[#This Row],[Customer Segment]]=Introduction!$D$44,1,0)</f>
        <v>0</v>
      </c>
      <c r="R1579" s="41">
        <v>2104.9899999999998</v>
      </c>
      <c r="S15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1667.4094547220529</v>
      </c>
    </row>
    <row r="1580" spans="1:19" customFormat="1" x14ac:dyDescent="0.2">
      <c r="A1580" s="1" t="s">
        <v>23</v>
      </c>
      <c r="B1580" s="1" t="s">
        <v>14</v>
      </c>
      <c r="C1580" s="1" t="s">
        <v>3</v>
      </c>
      <c r="D1580" s="47">
        <v>0.08</v>
      </c>
      <c r="E1580" s="47">
        <v>30.56</v>
      </c>
      <c r="F1580" s="47">
        <v>2.99</v>
      </c>
      <c r="G1580" s="47">
        <v>0.35</v>
      </c>
      <c r="H1580" s="47">
        <v>352.87979999999999</v>
      </c>
      <c r="I1580" s="52">
        <f>IF(Table2[[#This Row],[Order Priority]]=Introduction!$B$42,1,0)</f>
        <v>0</v>
      </c>
      <c r="J1580" s="52">
        <f>IF(Table2[[#This Row],[Order Priority]]=Introduction!$B$43,1,0)</f>
        <v>0</v>
      </c>
      <c r="K1580" s="52">
        <f>IF(Table2[[#This Row],[Order Priority]]=Introduction!$B$44,1,0)</f>
        <v>1</v>
      </c>
      <c r="L1580" s="52">
        <f>IF(Table2[[#This Row],[Order Priority]]=Introduction!$B$45,1,0)</f>
        <v>0</v>
      </c>
      <c r="M1580" s="52">
        <f>IF(Table2[[#This Row],[Ship Mode]]=Introduction!$C$42,1,0)</f>
        <v>0</v>
      </c>
      <c r="N1580" s="51">
        <f>IF(Table2[[#This Row],[Ship Mode]]=Introduction!$C$44,1,0)</f>
        <v>1</v>
      </c>
      <c r="O1580" s="51">
        <f>IF(Table2[[#This Row],[Customer Segment]]=Introduction!$D$45,1,0)</f>
        <v>1</v>
      </c>
      <c r="P1580" s="51">
        <f>IF(Table2[[#This Row],[Customer Segment]]=Introduction!$D$42,1,0)</f>
        <v>0</v>
      </c>
      <c r="Q1580" s="51">
        <f>IF(Table2[[#This Row],[Customer Segment]]=Introduction!$D$44,1,0)</f>
        <v>0</v>
      </c>
      <c r="R1580" s="44">
        <v>511.42</v>
      </c>
      <c r="S15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485.49867606055597</v>
      </c>
    </row>
    <row r="1581" spans="1:19" customFormat="1" x14ac:dyDescent="0.2">
      <c r="A1581" s="1" t="s">
        <v>92</v>
      </c>
      <c r="B1581" s="1" t="s">
        <v>14</v>
      </c>
      <c r="C1581" s="1" t="s">
        <v>47</v>
      </c>
      <c r="D1581" s="49">
        <v>0.01</v>
      </c>
      <c r="E1581" s="49">
        <v>6.98</v>
      </c>
      <c r="F1581" s="49">
        <v>1.6</v>
      </c>
      <c r="G1581" s="49">
        <v>0.38</v>
      </c>
      <c r="H1581" s="49">
        <v>0.34599999999999997</v>
      </c>
      <c r="I1581" s="52">
        <f>IF(Table2[[#This Row],[Order Priority]]=Introduction!$B$42,1,0)</f>
        <v>0</v>
      </c>
      <c r="J1581" s="52">
        <f>IF(Table2[[#This Row],[Order Priority]]=Introduction!$B$43,1,0)</f>
        <v>0</v>
      </c>
      <c r="K1581" s="52">
        <f>IF(Table2[[#This Row],[Order Priority]]=Introduction!$B$44,1,0)</f>
        <v>0</v>
      </c>
      <c r="L1581" s="52">
        <f>IF(Table2[[#This Row],[Order Priority]]=Introduction!$B$45,1,0)</f>
        <v>1</v>
      </c>
      <c r="M1581" s="52">
        <f>IF(Table2[[#This Row],[Ship Mode]]=Introduction!$C$42,1,0)</f>
        <v>0</v>
      </c>
      <c r="N1581" s="51">
        <f>IF(Table2[[#This Row],[Ship Mode]]=Introduction!$C$44,1,0)</f>
        <v>1</v>
      </c>
      <c r="O1581" s="51">
        <f>IF(Table2[[#This Row],[Customer Segment]]=Introduction!$D$45,1,0)</f>
        <v>0</v>
      </c>
      <c r="P1581" s="51">
        <f>IF(Table2[[#This Row],[Customer Segment]]=Introduction!$D$42,1,0)</f>
        <v>0</v>
      </c>
      <c r="Q1581" s="51">
        <f>IF(Table2[[#This Row],[Customer Segment]]=Introduction!$D$44,1,0)</f>
        <v>1</v>
      </c>
      <c r="R1581" s="41">
        <v>21.93</v>
      </c>
      <c r="S15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55.860773350521868</v>
      </c>
    </row>
    <row r="1582" spans="1:19" customFormat="1" x14ac:dyDescent="0.2">
      <c r="A1582" s="1" t="s">
        <v>92</v>
      </c>
      <c r="B1582" s="1" t="s">
        <v>14</v>
      </c>
      <c r="C1582" s="1" t="s">
        <v>70</v>
      </c>
      <c r="D1582" s="47">
        <v>0.05</v>
      </c>
      <c r="E1582" s="47">
        <v>300.98</v>
      </c>
      <c r="F1582" s="47">
        <v>13.99</v>
      </c>
      <c r="G1582" s="47">
        <v>0.39</v>
      </c>
      <c r="H1582" s="47">
        <v>3985.3089</v>
      </c>
      <c r="I1582" s="52">
        <f>IF(Table2[[#This Row],[Order Priority]]=Introduction!$B$42,1,0)</f>
        <v>0</v>
      </c>
      <c r="J1582" s="52">
        <f>IF(Table2[[#This Row],[Order Priority]]=Introduction!$B$43,1,0)</f>
        <v>0</v>
      </c>
      <c r="K1582" s="52">
        <f>IF(Table2[[#This Row],[Order Priority]]=Introduction!$B$44,1,0)</f>
        <v>0</v>
      </c>
      <c r="L1582" s="52">
        <f>IF(Table2[[#This Row],[Order Priority]]=Introduction!$B$45,1,0)</f>
        <v>1</v>
      </c>
      <c r="M1582" s="52">
        <f>IF(Table2[[#This Row],[Ship Mode]]=Introduction!$C$42,1,0)</f>
        <v>0</v>
      </c>
      <c r="N1582" s="51">
        <f>IF(Table2[[#This Row],[Ship Mode]]=Introduction!$C$44,1,0)</f>
        <v>1</v>
      </c>
      <c r="O1582" s="51">
        <f>IF(Table2[[#This Row],[Customer Segment]]=Introduction!$D$45,1,0)</f>
        <v>0</v>
      </c>
      <c r="P1582" s="51">
        <f>IF(Table2[[#This Row],[Customer Segment]]=Introduction!$D$42,1,0)</f>
        <v>0</v>
      </c>
      <c r="Q1582" s="51">
        <f>IF(Table2[[#This Row],[Customer Segment]]=Introduction!$D$44,1,0)</f>
        <v>0</v>
      </c>
      <c r="R1582" s="44">
        <v>5775.81</v>
      </c>
      <c r="S15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5351.6095626076658</v>
      </c>
    </row>
    <row r="1583" spans="1:19" customFormat="1" x14ac:dyDescent="0.2">
      <c r="A1583" s="1" t="s">
        <v>92</v>
      </c>
      <c r="B1583" s="1" t="s">
        <v>63</v>
      </c>
      <c r="C1583" s="1" t="s">
        <v>70</v>
      </c>
      <c r="D1583" s="49">
        <v>0.04</v>
      </c>
      <c r="E1583" s="49">
        <v>205.99</v>
      </c>
      <c r="F1583" s="49">
        <v>5</v>
      </c>
      <c r="G1583" s="49">
        <v>0.59</v>
      </c>
      <c r="H1583" s="49">
        <v>13.956799999999999</v>
      </c>
      <c r="I1583" s="52">
        <f>IF(Table2[[#This Row],[Order Priority]]=Introduction!$B$42,1,0)</f>
        <v>0</v>
      </c>
      <c r="J1583" s="52">
        <f>IF(Table2[[#This Row],[Order Priority]]=Introduction!$B$43,1,0)</f>
        <v>0</v>
      </c>
      <c r="K1583" s="52">
        <f>IF(Table2[[#This Row],[Order Priority]]=Introduction!$B$44,1,0)</f>
        <v>0</v>
      </c>
      <c r="L1583" s="52">
        <f>IF(Table2[[#This Row],[Order Priority]]=Introduction!$B$45,1,0)</f>
        <v>1</v>
      </c>
      <c r="M1583" s="52">
        <f>IF(Table2[[#This Row],[Ship Mode]]=Introduction!$C$42,1,0)</f>
        <v>0</v>
      </c>
      <c r="N1583" s="51">
        <f>IF(Table2[[#This Row],[Ship Mode]]=Introduction!$C$44,1,0)</f>
        <v>0</v>
      </c>
      <c r="O1583" s="51">
        <f>IF(Table2[[#This Row],[Customer Segment]]=Introduction!$D$45,1,0)</f>
        <v>0</v>
      </c>
      <c r="P1583" s="51">
        <f>IF(Table2[[#This Row],[Customer Segment]]=Introduction!$D$42,1,0)</f>
        <v>0</v>
      </c>
      <c r="Q1583" s="51">
        <f>IF(Table2[[#This Row],[Customer Segment]]=Introduction!$D$44,1,0)</f>
        <v>0</v>
      </c>
      <c r="R1583" s="41">
        <v>1878.24</v>
      </c>
      <c r="S15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829.37407327336973</v>
      </c>
    </row>
    <row r="1584" spans="1:19" customFormat="1" x14ac:dyDescent="0.2">
      <c r="A1584" s="1" t="s">
        <v>92</v>
      </c>
      <c r="B1584" s="1" t="s">
        <v>14</v>
      </c>
      <c r="C1584" s="1" t="s">
        <v>47</v>
      </c>
      <c r="D1584" s="47">
        <v>0.05</v>
      </c>
      <c r="E1584" s="47">
        <v>20.27</v>
      </c>
      <c r="F1584" s="47">
        <v>3.99</v>
      </c>
      <c r="G1584" s="47">
        <v>0.56999999999999995</v>
      </c>
      <c r="H1584" s="47">
        <v>309.25400000000002</v>
      </c>
      <c r="I1584" s="52">
        <f>IF(Table2[[#This Row],[Order Priority]]=Introduction!$B$42,1,0)</f>
        <v>0</v>
      </c>
      <c r="J1584" s="52">
        <f>IF(Table2[[#This Row],[Order Priority]]=Introduction!$B$43,1,0)</f>
        <v>0</v>
      </c>
      <c r="K1584" s="52">
        <f>IF(Table2[[#This Row],[Order Priority]]=Introduction!$B$44,1,0)</f>
        <v>0</v>
      </c>
      <c r="L1584" s="52">
        <f>IF(Table2[[#This Row],[Order Priority]]=Introduction!$B$45,1,0)</f>
        <v>1</v>
      </c>
      <c r="M1584" s="52">
        <f>IF(Table2[[#This Row],[Ship Mode]]=Introduction!$C$42,1,0)</f>
        <v>0</v>
      </c>
      <c r="N1584" s="51">
        <f>IF(Table2[[#This Row],[Ship Mode]]=Introduction!$C$44,1,0)</f>
        <v>1</v>
      </c>
      <c r="O1584" s="51">
        <f>IF(Table2[[#This Row],[Customer Segment]]=Introduction!$D$45,1,0)</f>
        <v>0</v>
      </c>
      <c r="P1584" s="51">
        <f>IF(Table2[[#This Row],[Customer Segment]]=Introduction!$D$42,1,0)</f>
        <v>0</v>
      </c>
      <c r="Q1584" s="51">
        <f>IF(Table2[[#This Row],[Customer Segment]]=Introduction!$D$44,1,0)</f>
        <v>1</v>
      </c>
      <c r="R1584" s="44">
        <v>621.55999999999995</v>
      </c>
      <c r="S15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611.37982753942617</v>
      </c>
    </row>
    <row r="1585" spans="1:19" customFormat="1" x14ac:dyDescent="0.2">
      <c r="A1585" s="1" t="s">
        <v>92</v>
      </c>
      <c r="B1585" s="1" t="s">
        <v>14</v>
      </c>
      <c r="C1585" s="1" t="s">
        <v>47</v>
      </c>
      <c r="D1585" s="49">
        <v>0.05</v>
      </c>
      <c r="E1585" s="49">
        <v>11.58</v>
      </c>
      <c r="F1585" s="49">
        <v>6.97</v>
      </c>
      <c r="G1585" s="49">
        <v>0.35</v>
      </c>
      <c r="H1585" s="49">
        <v>2.806</v>
      </c>
      <c r="I1585" s="52">
        <f>IF(Table2[[#This Row],[Order Priority]]=Introduction!$B$42,1,0)</f>
        <v>0</v>
      </c>
      <c r="J1585" s="52">
        <f>IF(Table2[[#This Row],[Order Priority]]=Introduction!$B$43,1,0)</f>
        <v>0</v>
      </c>
      <c r="K1585" s="52">
        <f>IF(Table2[[#This Row],[Order Priority]]=Introduction!$B$44,1,0)</f>
        <v>0</v>
      </c>
      <c r="L1585" s="52">
        <f>IF(Table2[[#This Row],[Order Priority]]=Introduction!$B$45,1,0)</f>
        <v>1</v>
      </c>
      <c r="M1585" s="52">
        <f>IF(Table2[[#This Row],[Ship Mode]]=Introduction!$C$42,1,0)</f>
        <v>0</v>
      </c>
      <c r="N1585" s="51">
        <f>IF(Table2[[#This Row],[Ship Mode]]=Introduction!$C$44,1,0)</f>
        <v>1</v>
      </c>
      <c r="O1585" s="51">
        <f>IF(Table2[[#This Row],[Customer Segment]]=Introduction!$D$45,1,0)</f>
        <v>0</v>
      </c>
      <c r="P1585" s="51">
        <f>IF(Table2[[#This Row],[Customer Segment]]=Introduction!$D$42,1,0)</f>
        <v>0</v>
      </c>
      <c r="Q1585" s="51">
        <f>IF(Table2[[#This Row],[Customer Segment]]=Introduction!$D$44,1,0)</f>
        <v>1</v>
      </c>
      <c r="R1585" s="41">
        <v>73.959999999999994</v>
      </c>
      <c r="S15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169.84669523086706</v>
      </c>
    </row>
    <row r="1586" spans="1:19" customFormat="1" x14ac:dyDescent="0.2">
      <c r="A1586" s="1" t="s">
        <v>92</v>
      </c>
      <c r="B1586" s="1" t="s">
        <v>14</v>
      </c>
      <c r="C1586" s="1" t="s">
        <v>15</v>
      </c>
      <c r="D1586" s="47">
        <v>0.06</v>
      </c>
      <c r="E1586" s="47">
        <v>47.9</v>
      </c>
      <c r="F1586" s="47">
        <v>5.86</v>
      </c>
      <c r="G1586" s="47">
        <v>0.37</v>
      </c>
      <c r="H1586" s="47">
        <v>21.78</v>
      </c>
      <c r="I1586" s="52">
        <f>IF(Table2[[#This Row],[Order Priority]]=Introduction!$B$42,1,0)</f>
        <v>0</v>
      </c>
      <c r="J1586" s="52">
        <f>IF(Table2[[#This Row],[Order Priority]]=Introduction!$B$43,1,0)</f>
        <v>0</v>
      </c>
      <c r="K1586" s="52">
        <f>IF(Table2[[#This Row],[Order Priority]]=Introduction!$B$44,1,0)</f>
        <v>0</v>
      </c>
      <c r="L1586" s="52">
        <f>IF(Table2[[#This Row],[Order Priority]]=Introduction!$B$45,1,0)</f>
        <v>1</v>
      </c>
      <c r="M1586" s="52">
        <f>IF(Table2[[#This Row],[Ship Mode]]=Introduction!$C$42,1,0)</f>
        <v>0</v>
      </c>
      <c r="N1586" s="51">
        <f>IF(Table2[[#This Row],[Ship Mode]]=Introduction!$C$44,1,0)</f>
        <v>1</v>
      </c>
      <c r="O1586" s="51">
        <f>IF(Table2[[#This Row],[Customer Segment]]=Introduction!$D$45,1,0)</f>
        <v>0</v>
      </c>
      <c r="P1586" s="51">
        <f>IF(Table2[[#This Row],[Customer Segment]]=Introduction!$D$42,1,0)</f>
        <v>1</v>
      </c>
      <c r="Q1586" s="51">
        <f>IF(Table2[[#This Row],[Customer Segment]]=Introduction!$D$44,1,0)</f>
        <v>0</v>
      </c>
      <c r="R1586" s="44">
        <v>94.2</v>
      </c>
      <c r="S15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223.03425455930412</v>
      </c>
    </row>
    <row r="1587" spans="1:19" customFormat="1" x14ac:dyDescent="0.2">
      <c r="A1587" s="1" t="s">
        <v>46</v>
      </c>
      <c r="B1587" s="1" t="s">
        <v>14</v>
      </c>
      <c r="C1587" s="1" t="s">
        <v>3</v>
      </c>
      <c r="D1587" s="49">
        <v>7.0000000000000007E-2</v>
      </c>
      <c r="E1587" s="49">
        <v>15.74</v>
      </c>
      <c r="F1587" s="49">
        <v>1.39</v>
      </c>
      <c r="G1587" s="49">
        <v>0.4</v>
      </c>
      <c r="H1587" s="49">
        <v>149.8887</v>
      </c>
      <c r="I1587" s="52">
        <f>IF(Table2[[#This Row],[Order Priority]]=Introduction!$B$42,1,0)</f>
        <v>0</v>
      </c>
      <c r="J1587" s="52">
        <f>IF(Table2[[#This Row],[Order Priority]]=Introduction!$B$43,1,0)</f>
        <v>0</v>
      </c>
      <c r="K1587" s="52">
        <f>IF(Table2[[#This Row],[Order Priority]]=Introduction!$B$44,1,0)</f>
        <v>0</v>
      </c>
      <c r="L1587" s="52">
        <f>IF(Table2[[#This Row],[Order Priority]]=Introduction!$B$45,1,0)</f>
        <v>0</v>
      </c>
      <c r="M1587" s="52">
        <f>IF(Table2[[#This Row],[Ship Mode]]=Introduction!$C$42,1,0)</f>
        <v>0</v>
      </c>
      <c r="N1587" s="51">
        <f>IF(Table2[[#This Row],[Ship Mode]]=Introduction!$C$44,1,0)</f>
        <v>1</v>
      </c>
      <c r="O1587" s="51">
        <f>IF(Table2[[#This Row],[Customer Segment]]=Introduction!$D$45,1,0)</f>
        <v>1</v>
      </c>
      <c r="P1587" s="51">
        <f>IF(Table2[[#This Row],[Customer Segment]]=Introduction!$D$42,1,0)</f>
        <v>0</v>
      </c>
      <c r="Q1587" s="51">
        <f>IF(Table2[[#This Row],[Customer Segment]]=Introduction!$D$44,1,0)</f>
        <v>0</v>
      </c>
      <c r="R1587" s="41">
        <v>217.23</v>
      </c>
      <c r="S15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356.40242355269669</v>
      </c>
    </row>
    <row r="1588" spans="1:19" customFormat="1" x14ac:dyDescent="0.2">
      <c r="A1588" s="1" t="s">
        <v>46</v>
      </c>
      <c r="B1588" s="1" t="s">
        <v>63</v>
      </c>
      <c r="C1588" s="1" t="s">
        <v>70</v>
      </c>
      <c r="D1588" s="47">
        <v>0.03</v>
      </c>
      <c r="E1588" s="47">
        <v>5.44</v>
      </c>
      <c r="F1588" s="47">
        <v>7.46</v>
      </c>
      <c r="G1588" s="47">
        <v>0.36</v>
      </c>
      <c r="H1588" s="47">
        <v>-51.704000000000001</v>
      </c>
      <c r="I1588" s="52">
        <f>IF(Table2[[#This Row],[Order Priority]]=Introduction!$B$42,1,0)</f>
        <v>0</v>
      </c>
      <c r="J1588" s="52">
        <f>IF(Table2[[#This Row],[Order Priority]]=Introduction!$B$43,1,0)</f>
        <v>0</v>
      </c>
      <c r="K1588" s="52">
        <f>IF(Table2[[#This Row],[Order Priority]]=Introduction!$B$44,1,0)</f>
        <v>0</v>
      </c>
      <c r="L1588" s="52">
        <f>IF(Table2[[#This Row],[Order Priority]]=Introduction!$B$45,1,0)</f>
        <v>0</v>
      </c>
      <c r="M1588" s="52">
        <f>IF(Table2[[#This Row],[Ship Mode]]=Introduction!$C$42,1,0)</f>
        <v>0</v>
      </c>
      <c r="N1588" s="51">
        <f>IF(Table2[[#This Row],[Ship Mode]]=Introduction!$C$44,1,0)</f>
        <v>0</v>
      </c>
      <c r="O1588" s="51">
        <f>IF(Table2[[#This Row],[Customer Segment]]=Introduction!$D$45,1,0)</f>
        <v>0</v>
      </c>
      <c r="P1588" s="51">
        <f>IF(Table2[[#This Row],[Customer Segment]]=Introduction!$D$42,1,0)</f>
        <v>0</v>
      </c>
      <c r="Q1588" s="51">
        <f>IF(Table2[[#This Row],[Customer Segment]]=Introduction!$D$44,1,0)</f>
        <v>0</v>
      </c>
      <c r="R1588" s="44">
        <v>26.31</v>
      </c>
      <c r="S15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205.47234133855886</v>
      </c>
    </row>
    <row r="1589" spans="1:19" customFormat="1" x14ac:dyDescent="0.2">
      <c r="A1589" s="1" t="s">
        <v>46</v>
      </c>
      <c r="B1589" s="1" t="s">
        <v>14</v>
      </c>
      <c r="C1589" s="1" t="s">
        <v>70</v>
      </c>
      <c r="D1589" s="49">
        <v>0.08</v>
      </c>
      <c r="E1589" s="49">
        <v>26.38</v>
      </c>
      <c r="F1589" s="49">
        <v>5.58</v>
      </c>
      <c r="G1589" s="49">
        <v>0.39</v>
      </c>
      <c r="H1589" s="49">
        <v>144.7482</v>
      </c>
      <c r="I1589" s="52">
        <f>IF(Table2[[#This Row],[Order Priority]]=Introduction!$B$42,1,0)</f>
        <v>0</v>
      </c>
      <c r="J1589" s="52">
        <f>IF(Table2[[#This Row],[Order Priority]]=Introduction!$B$43,1,0)</f>
        <v>0</v>
      </c>
      <c r="K1589" s="52">
        <f>IF(Table2[[#This Row],[Order Priority]]=Introduction!$B$44,1,0)</f>
        <v>0</v>
      </c>
      <c r="L1589" s="52">
        <f>IF(Table2[[#This Row],[Order Priority]]=Introduction!$B$45,1,0)</f>
        <v>0</v>
      </c>
      <c r="M1589" s="52">
        <f>IF(Table2[[#This Row],[Ship Mode]]=Introduction!$C$42,1,0)</f>
        <v>0</v>
      </c>
      <c r="N1589" s="51">
        <f>IF(Table2[[#This Row],[Ship Mode]]=Introduction!$C$44,1,0)</f>
        <v>1</v>
      </c>
      <c r="O1589" s="51">
        <f>IF(Table2[[#This Row],[Customer Segment]]=Introduction!$D$45,1,0)</f>
        <v>0</v>
      </c>
      <c r="P1589" s="51">
        <f>IF(Table2[[#This Row],[Customer Segment]]=Introduction!$D$42,1,0)</f>
        <v>0</v>
      </c>
      <c r="Q1589" s="51">
        <f>IF(Table2[[#This Row],[Customer Segment]]=Introduction!$D$44,1,0)</f>
        <v>0</v>
      </c>
      <c r="R1589" s="41">
        <v>209.78</v>
      </c>
      <c r="S15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494.40063198375719</v>
      </c>
    </row>
    <row r="1590" spans="1:19" customFormat="1" x14ac:dyDescent="0.2">
      <c r="A1590" s="1" t="s">
        <v>46</v>
      </c>
      <c r="B1590" s="1" t="s">
        <v>14</v>
      </c>
      <c r="C1590" s="1" t="s">
        <v>70</v>
      </c>
      <c r="D1590" s="47">
        <v>0.06</v>
      </c>
      <c r="E1590" s="47">
        <v>20.99</v>
      </c>
      <c r="F1590" s="47">
        <v>2.5</v>
      </c>
      <c r="G1590" s="47">
        <v>0.81</v>
      </c>
      <c r="H1590" s="47">
        <v>-112.18899999999999</v>
      </c>
      <c r="I1590" s="52">
        <f>IF(Table2[[#This Row],[Order Priority]]=Introduction!$B$42,1,0)</f>
        <v>0</v>
      </c>
      <c r="J1590" s="52">
        <f>IF(Table2[[#This Row],[Order Priority]]=Introduction!$B$43,1,0)</f>
        <v>0</v>
      </c>
      <c r="K1590" s="52">
        <f>IF(Table2[[#This Row],[Order Priority]]=Introduction!$B$44,1,0)</f>
        <v>0</v>
      </c>
      <c r="L1590" s="52">
        <f>IF(Table2[[#This Row],[Order Priority]]=Introduction!$B$45,1,0)</f>
        <v>0</v>
      </c>
      <c r="M1590" s="52">
        <f>IF(Table2[[#This Row],[Ship Mode]]=Introduction!$C$42,1,0)</f>
        <v>0</v>
      </c>
      <c r="N1590" s="51">
        <f>IF(Table2[[#This Row],[Ship Mode]]=Introduction!$C$44,1,0)</f>
        <v>1</v>
      </c>
      <c r="O1590" s="51">
        <f>IF(Table2[[#This Row],[Customer Segment]]=Introduction!$D$45,1,0)</f>
        <v>0</v>
      </c>
      <c r="P1590" s="51">
        <f>IF(Table2[[#This Row],[Customer Segment]]=Introduction!$D$42,1,0)</f>
        <v>0</v>
      </c>
      <c r="Q1590" s="51">
        <f>IF(Table2[[#This Row],[Customer Segment]]=Introduction!$D$44,1,0)</f>
        <v>0</v>
      </c>
      <c r="R1590" s="44">
        <v>17.829999999999998</v>
      </c>
      <c r="S15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491.58733193370705</v>
      </c>
    </row>
    <row r="1591" spans="1:19" customFormat="1" x14ac:dyDescent="0.2">
      <c r="A1591" s="1" t="s">
        <v>46</v>
      </c>
      <c r="B1591" s="1" t="s">
        <v>14</v>
      </c>
      <c r="C1591" s="1" t="s">
        <v>70</v>
      </c>
      <c r="D1591" s="49">
        <v>0.06</v>
      </c>
      <c r="E1591" s="49">
        <v>4.7699999999999996</v>
      </c>
      <c r="F1591" s="49">
        <v>2.39</v>
      </c>
      <c r="G1591" s="49">
        <v>0.72</v>
      </c>
      <c r="H1591" s="49">
        <v>-45.64</v>
      </c>
      <c r="I1591" s="52">
        <f>IF(Table2[[#This Row],[Order Priority]]=Introduction!$B$42,1,0)</f>
        <v>0</v>
      </c>
      <c r="J1591" s="52">
        <f>IF(Table2[[#This Row],[Order Priority]]=Introduction!$B$43,1,0)</f>
        <v>0</v>
      </c>
      <c r="K1591" s="52">
        <f>IF(Table2[[#This Row],[Order Priority]]=Introduction!$B$44,1,0)</f>
        <v>0</v>
      </c>
      <c r="L1591" s="52">
        <f>IF(Table2[[#This Row],[Order Priority]]=Introduction!$B$45,1,0)</f>
        <v>0</v>
      </c>
      <c r="M1591" s="52">
        <f>IF(Table2[[#This Row],[Ship Mode]]=Introduction!$C$42,1,0)</f>
        <v>0</v>
      </c>
      <c r="N1591" s="51">
        <f>IF(Table2[[#This Row],[Ship Mode]]=Introduction!$C$44,1,0)</f>
        <v>1</v>
      </c>
      <c r="O1591" s="51">
        <f>IF(Table2[[#This Row],[Customer Segment]]=Introduction!$D$45,1,0)</f>
        <v>0</v>
      </c>
      <c r="P1591" s="51">
        <f>IF(Table2[[#This Row],[Customer Segment]]=Introduction!$D$42,1,0)</f>
        <v>0</v>
      </c>
      <c r="Q1591" s="51">
        <f>IF(Table2[[#This Row],[Customer Segment]]=Introduction!$D$44,1,0)</f>
        <v>0</v>
      </c>
      <c r="R1591" s="41">
        <v>42.46</v>
      </c>
      <c r="S15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431.06823578233286</v>
      </c>
    </row>
    <row r="1592" spans="1:19" customFormat="1" x14ac:dyDescent="0.2">
      <c r="A1592" s="1" t="s">
        <v>46</v>
      </c>
      <c r="B1592" s="1" t="s">
        <v>14</v>
      </c>
      <c r="C1592" s="1" t="s">
        <v>70</v>
      </c>
      <c r="D1592" s="47">
        <v>0.1</v>
      </c>
      <c r="E1592" s="47">
        <v>27.18</v>
      </c>
      <c r="F1592" s="47">
        <v>8.23</v>
      </c>
      <c r="G1592" s="47">
        <v>0.38</v>
      </c>
      <c r="H1592" s="47">
        <v>204.49</v>
      </c>
      <c r="I1592" s="52">
        <f>IF(Table2[[#This Row],[Order Priority]]=Introduction!$B$42,1,0)</f>
        <v>0</v>
      </c>
      <c r="J1592" s="52">
        <f>IF(Table2[[#This Row],[Order Priority]]=Introduction!$B$43,1,0)</f>
        <v>0</v>
      </c>
      <c r="K1592" s="52">
        <f>IF(Table2[[#This Row],[Order Priority]]=Introduction!$B$44,1,0)</f>
        <v>0</v>
      </c>
      <c r="L1592" s="52">
        <f>IF(Table2[[#This Row],[Order Priority]]=Introduction!$B$45,1,0)</f>
        <v>0</v>
      </c>
      <c r="M1592" s="52">
        <f>IF(Table2[[#This Row],[Ship Mode]]=Introduction!$C$42,1,0)</f>
        <v>0</v>
      </c>
      <c r="N1592" s="51">
        <f>IF(Table2[[#This Row],[Ship Mode]]=Introduction!$C$44,1,0)</f>
        <v>1</v>
      </c>
      <c r="O1592" s="51">
        <f>IF(Table2[[#This Row],[Customer Segment]]=Introduction!$D$45,1,0)</f>
        <v>0</v>
      </c>
      <c r="P1592" s="51">
        <f>IF(Table2[[#This Row],[Customer Segment]]=Introduction!$D$42,1,0)</f>
        <v>0</v>
      </c>
      <c r="Q1592" s="51">
        <f>IF(Table2[[#This Row],[Customer Segment]]=Introduction!$D$44,1,0)</f>
        <v>0</v>
      </c>
      <c r="R1592" s="44">
        <v>314.06</v>
      </c>
      <c r="S15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609.79996003156384</v>
      </c>
    </row>
    <row r="1593" spans="1:19" customFormat="1" x14ac:dyDescent="0.2">
      <c r="A1593" s="1" t="s">
        <v>46</v>
      </c>
      <c r="B1593" s="1" t="s">
        <v>63</v>
      </c>
      <c r="C1593" s="1" t="s">
        <v>70</v>
      </c>
      <c r="D1593" s="49">
        <v>0.08</v>
      </c>
      <c r="E1593" s="49">
        <v>15.99</v>
      </c>
      <c r="F1593" s="49">
        <v>13.18</v>
      </c>
      <c r="G1593" s="49">
        <v>0.37</v>
      </c>
      <c r="H1593" s="49">
        <v>-66.584999999999994</v>
      </c>
      <c r="I1593" s="52">
        <f>IF(Table2[[#This Row],[Order Priority]]=Introduction!$B$42,1,0)</f>
        <v>0</v>
      </c>
      <c r="J1593" s="52">
        <f>IF(Table2[[#This Row],[Order Priority]]=Introduction!$B$43,1,0)</f>
        <v>0</v>
      </c>
      <c r="K1593" s="52">
        <f>IF(Table2[[#This Row],[Order Priority]]=Introduction!$B$44,1,0)</f>
        <v>0</v>
      </c>
      <c r="L1593" s="52">
        <f>IF(Table2[[#This Row],[Order Priority]]=Introduction!$B$45,1,0)</f>
        <v>0</v>
      </c>
      <c r="M1593" s="52">
        <f>IF(Table2[[#This Row],[Ship Mode]]=Introduction!$C$42,1,0)</f>
        <v>0</v>
      </c>
      <c r="N1593" s="51">
        <f>IF(Table2[[#This Row],[Ship Mode]]=Introduction!$C$44,1,0)</f>
        <v>0</v>
      </c>
      <c r="O1593" s="51">
        <f>IF(Table2[[#This Row],[Customer Segment]]=Introduction!$D$45,1,0)</f>
        <v>0</v>
      </c>
      <c r="P1593" s="51">
        <f>IF(Table2[[#This Row],[Customer Segment]]=Introduction!$D$42,1,0)</f>
        <v>0</v>
      </c>
      <c r="Q1593" s="51">
        <f>IF(Table2[[#This Row],[Customer Segment]]=Introduction!$D$44,1,0)</f>
        <v>0</v>
      </c>
      <c r="R1593" s="41">
        <v>66.02</v>
      </c>
      <c r="S15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356.65576424919965</v>
      </c>
    </row>
    <row r="1594" spans="1:19" customFormat="1" x14ac:dyDescent="0.2">
      <c r="A1594" s="1" t="s">
        <v>1</v>
      </c>
      <c r="B1594" s="1" t="s">
        <v>14</v>
      </c>
      <c r="C1594" s="1" t="s">
        <v>70</v>
      </c>
      <c r="D1594" s="47">
        <v>0.02</v>
      </c>
      <c r="E1594" s="47">
        <v>11.33</v>
      </c>
      <c r="F1594" s="47">
        <v>6.12</v>
      </c>
      <c r="G1594" s="47">
        <v>0.42</v>
      </c>
      <c r="H1594" s="47">
        <v>-14.52</v>
      </c>
      <c r="I1594" s="52">
        <f>IF(Table2[[#This Row],[Order Priority]]=Introduction!$B$42,1,0)</f>
        <v>1</v>
      </c>
      <c r="J1594" s="52">
        <f>IF(Table2[[#This Row],[Order Priority]]=Introduction!$B$43,1,0)</f>
        <v>0</v>
      </c>
      <c r="K1594" s="52">
        <f>IF(Table2[[#This Row],[Order Priority]]=Introduction!$B$44,1,0)</f>
        <v>0</v>
      </c>
      <c r="L1594" s="52">
        <f>IF(Table2[[#This Row],[Order Priority]]=Introduction!$B$45,1,0)</f>
        <v>0</v>
      </c>
      <c r="M1594" s="52">
        <f>IF(Table2[[#This Row],[Ship Mode]]=Introduction!$C$42,1,0)</f>
        <v>0</v>
      </c>
      <c r="N1594" s="51">
        <f>IF(Table2[[#This Row],[Ship Mode]]=Introduction!$C$44,1,0)</f>
        <v>1</v>
      </c>
      <c r="O1594" s="51">
        <f>IF(Table2[[#This Row],[Customer Segment]]=Introduction!$D$45,1,0)</f>
        <v>0</v>
      </c>
      <c r="P1594" s="51">
        <f>IF(Table2[[#This Row],[Customer Segment]]=Introduction!$D$42,1,0)</f>
        <v>0</v>
      </c>
      <c r="Q1594" s="51">
        <f>IF(Table2[[#This Row],[Customer Segment]]=Introduction!$D$44,1,0)</f>
        <v>0</v>
      </c>
      <c r="R1594" s="44">
        <v>35.35</v>
      </c>
      <c r="S15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452.64471321961395</v>
      </c>
    </row>
    <row r="1595" spans="1:19" customFormat="1" x14ac:dyDescent="0.2">
      <c r="A1595" s="1" t="s">
        <v>1</v>
      </c>
      <c r="B1595" s="1" t="s">
        <v>14</v>
      </c>
      <c r="C1595" s="1" t="s">
        <v>70</v>
      </c>
      <c r="D1595" s="49">
        <v>0.01</v>
      </c>
      <c r="E1595" s="49">
        <v>15.67</v>
      </c>
      <c r="F1595" s="49">
        <v>1.39</v>
      </c>
      <c r="G1595" s="49">
        <v>0.38</v>
      </c>
      <c r="H1595" s="49">
        <v>171.26490000000001</v>
      </c>
      <c r="I1595" s="52">
        <f>IF(Table2[[#This Row],[Order Priority]]=Introduction!$B$42,1,0)</f>
        <v>1</v>
      </c>
      <c r="J1595" s="52">
        <f>IF(Table2[[#This Row],[Order Priority]]=Introduction!$B$43,1,0)</f>
        <v>0</v>
      </c>
      <c r="K1595" s="52">
        <f>IF(Table2[[#This Row],[Order Priority]]=Introduction!$B$44,1,0)</f>
        <v>0</v>
      </c>
      <c r="L1595" s="52">
        <f>IF(Table2[[#This Row],[Order Priority]]=Introduction!$B$45,1,0)</f>
        <v>0</v>
      </c>
      <c r="M1595" s="52">
        <f>IF(Table2[[#This Row],[Ship Mode]]=Introduction!$C$42,1,0)</f>
        <v>0</v>
      </c>
      <c r="N1595" s="51">
        <f>IF(Table2[[#This Row],[Ship Mode]]=Introduction!$C$44,1,0)</f>
        <v>1</v>
      </c>
      <c r="O1595" s="51">
        <f>IF(Table2[[#This Row],[Customer Segment]]=Introduction!$D$45,1,0)</f>
        <v>0</v>
      </c>
      <c r="P1595" s="51">
        <f>IF(Table2[[#This Row],[Customer Segment]]=Introduction!$D$42,1,0)</f>
        <v>0</v>
      </c>
      <c r="Q1595" s="51">
        <f>IF(Table2[[#This Row],[Customer Segment]]=Introduction!$D$44,1,0)</f>
        <v>0</v>
      </c>
      <c r="R1595" s="41">
        <v>248.21</v>
      </c>
      <c r="S15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499.11814402793755</v>
      </c>
    </row>
    <row r="1596" spans="1:19" customFormat="1" x14ac:dyDescent="0.2">
      <c r="A1596" s="1" t="s">
        <v>1</v>
      </c>
      <c r="B1596" s="1" t="s">
        <v>14</v>
      </c>
      <c r="C1596" s="1" t="s">
        <v>15</v>
      </c>
      <c r="D1596" s="47">
        <v>0.02</v>
      </c>
      <c r="E1596" s="47">
        <v>5.58</v>
      </c>
      <c r="F1596" s="47">
        <v>2.99</v>
      </c>
      <c r="G1596" s="47">
        <v>0.37</v>
      </c>
      <c r="H1596" s="47">
        <v>689.32799999999997</v>
      </c>
      <c r="I1596" s="52">
        <f>IF(Table2[[#This Row],[Order Priority]]=Introduction!$B$42,1,0)</f>
        <v>1</v>
      </c>
      <c r="J1596" s="52">
        <f>IF(Table2[[#This Row],[Order Priority]]=Introduction!$B$43,1,0)</f>
        <v>0</v>
      </c>
      <c r="K1596" s="52">
        <f>IF(Table2[[#This Row],[Order Priority]]=Introduction!$B$44,1,0)</f>
        <v>0</v>
      </c>
      <c r="L1596" s="52">
        <f>IF(Table2[[#This Row],[Order Priority]]=Introduction!$B$45,1,0)</f>
        <v>0</v>
      </c>
      <c r="M1596" s="52">
        <f>IF(Table2[[#This Row],[Ship Mode]]=Introduction!$C$42,1,0)</f>
        <v>0</v>
      </c>
      <c r="N1596" s="51">
        <f>IF(Table2[[#This Row],[Ship Mode]]=Introduction!$C$44,1,0)</f>
        <v>1</v>
      </c>
      <c r="O1596" s="51">
        <f>IF(Table2[[#This Row],[Customer Segment]]=Introduction!$D$45,1,0)</f>
        <v>0</v>
      </c>
      <c r="P1596" s="51">
        <f>IF(Table2[[#This Row],[Customer Segment]]=Introduction!$D$42,1,0)</f>
        <v>1</v>
      </c>
      <c r="Q1596" s="51">
        <f>IF(Table2[[#This Row],[Customer Segment]]=Introduction!$D$44,1,0)</f>
        <v>0</v>
      </c>
      <c r="R1596" s="44">
        <v>236.83</v>
      </c>
      <c r="S15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998.38132625915887</v>
      </c>
    </row>
    <row r="1597" spans="1:19" customFormat="1" x14ac:dyDescent="0.2">
      <c r="A1597" s="1" t="s">
        <v>1</v>
      </c>
      <c r="B1597" s="1" t="s">
        <v>14</v>
      </c>
      <c r="C1597" s="1" t="s">
        <v>15</v>
      </c>
      <c r="D1597" s="49">
        <v>0.02</v>
      </c>
      <c r="E1597" s="49">
        <v>54.1</v>
      </c>
      <c r="F1597" s="49">
        <v>19.989999999999998</v>
      </c>
      <c r="G1597" s="49">
        <v>0.59</v>
      </c>
      <c r="H1597" s="49">
        <v>-33.585999999999999</v>
      </c>
      <c r="I1597" s="52">
        <f>IF(Table2[[#This Row],[Order Priority]]=Introduction!$B$42,1,0)</f>
        <v>1</v>
      </c>
      <c r="J1597" s="52">
        <f>IF(Table2[[#This Row],[Order Priority]]=Introduction!$B$43,1,0)</f>
        <v>0</v>
      </c>
      <c r="K1597" s="52">
        <f>IF(Table2[[#This Row],[Order Priority]]=Introduction!$B$44,1,0)</f>
        <v>0</v>
      </c>
      <c r="L1597" s="52">
        <f>IF(Table2[[#This Row],[Order Priority]]=Introduction!$B$45,1,0)</f>
        <v>0</v>
      </c>
      <c r="M1597" s="52">
        <f>IF(Table2[[#This Row],[Ship Mode]]=Introduction!$C$42,1,0)</f>
        <v>0</v>
      </c>
      <c r="N1597" s="51">
        <f>IF(Table2[[#This Row],[Ship Mode]]=Introduction!$C$44,1,0)</f>
        <v>1</v>
      </c>
      <c r="O1597" s="51">
        <f>IF(Table2[[#This Row],[Customer Segment]]=Introduction!$D$45,1,0)</f>
        <v>0</v>
      </c>
      <c r="P1597" s="51">
        <f>IF(Table2[[#This Row],[Customer Segment]]=Introduction!$D$42,1,0)</f>
        <v>1</v>
      </c>
      <c r="Q1597" s="51">
        <f>IF(Table2[[#This Row],[Customer Segment]]=Introduction!$D$44,1,0)</f>
        <v>0</v>
      </c>
      <c r="R1597" s="41">
        <v>1944.87</v>
      </c>
      <c r="S15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1062.8497917383952</v>
      </c>
    </row>
    <row r="1598" spans="1:19" customFormat="1" x14ac:dyDescent="0.2">
      <c r="A1598" s="1" t="s">
        <v>1</v>
      </c>
      <c r="B1598" s="1" t="s">
        <v>14</v>
      </c>
      <c r="C1598" s="1" t="s">
        <v>3</v>
      </c>
      <c r="D1598" s="47">
        <v>0.05</v>
      </c>
      <c r="E1598" s="47">
        <v>2.62</v>
      </c>
      <c r="F1598" s="47">
        <v>0.8</v>
      </c>
      <c r="G1598" s="47">
        <v>0.39</v>
      </c>
      <c r="H1598" s="47">
        <v>12.71</v>
      </c>
      <c r="I1598" s="52">
        <f>IF(Table2[[#This Row],[Order Priority]]=Introduction!$B$42,1,0)</f>
        <v>1</v>
      </c>
      <c r="J1598" s="52">
        <f>IF(Table2[[#This Row],[Order Priority]]=Introduction!$B$43,1,0)</f>
        <v>0</v>
      </c>
      <c r="K1598" s="52">
        <f>IF(Table2[[#This Row],[Order Priority]]=Introduction!$B$44,1,0)</f>
        <v>0</v>
      </c>
      <c r="L1598" s="52">
        <f>IF(Table2[[#This Row],[Order Priority]]=Introduction!$B$45,1,0)</f>
        <v>0</v>
      </c>
      <c r="M1598" s="52">
        <f>IF(Table2[[#This Row],[Ship Mode]]=Introduction!$C$42,1,0)</f>
        <v>0</v>
      </c>
      <c r="N1598" s="51">
        <f>IF(Table2[[#This Row],[Ship Mode]]=Introduction!$C$44,1,0)</f>
        <v>1</v>
      </c>
      <c r="O1598" s="51">
        <f>IF(Table2[[#This Row],[Customer Segment]]=Introduction!$D$45,1,0)</f>
        <v>1</v>
      </c>
      <c r="P1598" s="51">
        <f>IF(Table2[[#This Row],[Customer Segment]]=Introduction!$D$42,1,0)</f>
        <v>0</v>
      </c>
      <c r="Q1598" s="51">
        <f>IF(Table2[[#This Row],[Customer Segment]]=Introduction!$D$44,1,0)</f>
        <v>0</v>
      </c>
      <c r="R1598" s="44">
        <v>21.41</v>
      </c>
      <c r="S15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252.40037907206448</v>
      </c>
    </row>
    <row r="1599" spans="1:19" customFormat="1" x14ac:dyDescent="0.2">
      <c r="A1599" s="1" t="s">
        <v>23</v>
      </c>
      <c r="B1599" s="1" t="s">
        <v>14</v>
      </c>
      <c r="C1599" s="1" t="s">
        <v>3</v>
      </c>
      <c r="D1599" s="49">
        <v>0.01</v>
      </c>
      <c r="E1599" s="49">
        <v>5.94</v>
      </c>
      <c r="F1599" s="49">
        <v>9.92</v>
      </c>
      <c r="G1599" s="49">
        <v>0.38</v>
      </c>
      <c r="H1599" s="49">
        <v>-256.51900000000001</v>
      </c>
      <c r="I1599" s="52">
        <f>IF(Table2[[#This Row],[Order Priority]]=Introduction!$B$42,1,0)</f>
        <v>0</v>
      </c>
      <c r="J1599" s="52">
        <f>IF(Table2[[#This Row],[Order Priority]]=Introduction!$B$43,1,0)</f>
        <v>0</v>
      </c>
      <c r="K1599" s="52">
        <f>IF(Table2[[#This Row],[Order Priority]]=Introduction!$B$44,1,0)</f>
        <v>1</v>
      </c>
      <c r="L1599" s="52">
        <f>IF(Table2[[#This Row],[Order Priority]]=Introduction!$B$45,1,0)</f>
        <v>0</v>
      </c>
      <c r="M1599" s="52">
        <f>IF(Table2[[#This Row],[Ship Mode]]=Introduction!$C$42,1,0)</f>
        <v>0</v>
      </c>
      <c r="N1599" s="51">
        <f>IF(Table2[[#This Row],[Ship Mode]]=Introduction!$C$44,1,0)</f>
        <v>1</v>
      </c>
      <c r="O1599" s="51">
        <f>IF(Table2[[#This Row],[Customer Segment]]=Introduction!$D$45,1,0)</f>
        <v>1</v>
      </c>
      <c r="P1599" s="51">
        <f>IF(Table2[[#This Row],[Customer Segment]]=Introduction!$D$42,1,0)</f>
        <v>0</v>
      </c>
      <c r="Q1599" s="51">
        <f>IF(Table2[[#This Row],[Customer Segment]]=Introduction!$D$44,1,0)</f>
        <v>0</v>
      </c>
      <c r="R1599" s="41">
        <v>79.930000000000007</v>
      </c>
      <c r="S15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47.05474729967402</v>
      </c>
    </row>
    <row r="1600" spans="1:19" customFormat="1" x14ac:dyDescent="0.2">
      <c r="A1600" s="1" t="s">
        <v>23</v>
      </c>
      <c r="B1600" s="1" t="s">
        <v>14</v>
      </c>
      <c r="C1600" s="1" t="s">
        <v>3</v>
      </c>
      <c r="D1600" s="47">
        <v>0.02</v>
      </c>
      <c r="E1600" s="47">
        <v>125.99</v>
      </c>
      <c r="F1600" s="47">
        <v>3</v>
      </c>
      <c r="G1600" s="47">
        <v>0.59</v>
      </c>
      <c r="H1600" s="47">
        <v>398.358</v>
      </c>
      <c r="I1600" s="52">
        <f>IF(Table2[[#This Row],[Order Priority]]=Introduction!$B$42,1,0)</f>
        <v>0</v>
      </c>
      <c r="J1600" s="52">
        <f>IF(Table2[[#This Row],[Order Priority]]=Introduction!$B$43,1,0)</f>
        <v>0</v>
      </c>
      <c r="K1600" s="52">
        <f>IF(Table2[[#This Row],[Order Priority]]=Introduction!$B$44,1,0)</f>
        <v>1</v>
      </c>
      <c r="L1600" s="52">
        <f>IF(Table2[[#This Row],[Order Priority]]=Introduction!$B$45,1,0)</f>
        <v>0</v>
      </c>
      <c r="M1600" s="52">
        <f>IF(Table2[[#This Row],[Ship Mode]]=Introduction!$C$42,1,0)</f>
        <v>0</v>
      </c>
      <c r="N1600" s="51">
        <f>IF(Table2[[#This Row],[Ship Mode]]=Introduction!$C$44,1,0)</f>
        <v>1</v>
      </c>
      <c r="O1600" s="51">
        <f>IF(Table2[[#This Row],[Customer Segment]]=Introduction!$D$45,1,0)</f>
        <v>1</v>
      </c>
      <c r="P1600" s="51">
        <f>IF(Table2[[#This Row],[Customer Segment]]=Introduction!$D$42,1,0)</f>
        <v>0</v>
      </c>
      <c r="Q1600" s="51">
        <f>IF(Table2[[#This Row],[Customer Segment]]=Introduction!$D$44,1,0)</f>
        <v>0</v>
      </c>
      <c r="R1600" s="44">
        <v>873.18</v>
      </c>
      <c r="S16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1070.4793253915634</v>
      </c>
    </row>
    <row r="1601" spans="1:19" customFormat="1" x14ac:dyDescent="0.2">
      <c r="A1601" s="1" t="s">
        <v>1</v>
      </c>
      <c r="B1601" s="1" t="s">
        <v>14</v>
      </c>
      <c r="C1601" s="1" t="s">
        <v>47</v>
      </c>
      <c r="D1601" s="49">
        <v>0.04</v>
      </c>
      <c r="E1601" s="49">
        <v>37.700000000000003</v>
      </c>
      <c r="F1601" s="49">
        <v>2.99</v>
      </c>
      <c r="G1601" s="49">
        <v>0.35</v>
      </c>
      <c r="H1601" s="49">
        <v>299.6739</v>
      </c>
      <c r="I1601" s="52">
        <f>IF(Table2[[#This Row],[Order Priority]]=Introduction!$B$42,1,0)</f>
        <v>1</v>
      </c>
      <c r="J1601" s="52">
        <f>IF(Table2[[#This Row],[Order Priority]]=Introduction!$B$43,1,0)</f>
        <v>0</v>
      </c>
      <c r="K1601" s="52">
        <f>IF(Table2[[#This Row],[Order Priority]]=Introduction!$B$44,1,0)</f>
        <v>0</v>
      </c>
      <c r="L1601" s="52">
        <f>IF(Table2[[#This Row],[Order Priority]]=Introduction!$B$45,1,0)</f>
        <v>0</v>
      </c>
      <c r="M1601" s="52">
        <f>IF(Table2[[#This Row],[Ship Mode]]=Introduction!$C$42,1,0)</f>
        <v>0</v>
      </c>
      <c r="N1601" s="51">
        <f>IF(Table2[[#This Row],[Ship Mode]]=Introduction!$C$44,1,0)</f>
        <v>1</v>
      </c>
      <c r="O1601" s="51">
        <f>IF(Table2[[#This Row],[Customer Segment]]=Introduction!$D$45,1,0)</f>
        <v>0</v>
      </c>
      <c r="P1601" s="51">
        <f>IF(Table2[[#This Row],[Customer Segment]]=Introduction!$D$42,1,0)</f>
        <v>0</v>
      </c>
      <c r="Q1601" s="51">
        <f>IF(Table2[[#This Row],[Customer Segment]]=Introduction!$D$44,1,0)</f>
        <v>1</v>
      </c>
      <c r="R1601" s="41">
        <v>434.31</v>
      </c>
      <c r="S16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729.53750747472009</v>
      </c>
    </row>
    <row r="1602" spans="1:19" customFormat="1" x14ac:dyDescent="0.2">
      <c r="A1602" s="1" t="s">
        <v>1</v>
      </c>
      <c r="B1602" s="1" t="s">
        <v>14</v>
      </c>
      <c r="C1602" s="1" t="s">
        <v>47</v>
      </c>
      <c r="D1602" s="47">
        <v>0.01</v>
      </c>
      <c r="E1602" s="47">
        <v>55.99</v>
      </c>
      <c r="F1602" s="47">
        <v>5</v>
      </c>
      <c r="G1602" s="47">
        <v>0.83</v>
      </c>
      <c r="H1602" s="47">
        <v>-235.89500000000001</v>
      </c>
      <c r="I1602" s="52">
        <f>IF(Table2[[#This Row],[Order Priority]]=Introduction!$B$42,1,0)</f>
        <v>1</v>
      </c>
      <c r="J1602" s="52">
        <f>IF(Table2[[#This Row],[Order Priority]]=Introduction!$B$43,1,0)</f>
        <v>0</v>
      </c>
      <c r="K1602" s="52">
        <f>IF(Table2[[#This Row],[Order Priority]]=Introduction!$B$44,1,0)</f>
        <v>0</v>
      </c>
      <c r="L1602" s="52">
        <f>IF(Table2[[#This Row],[Order Priority]]=Introduction!$B$45,1,0)</f>
        <v>0</v>
      </c>
      <c r="M1602" s="52">
        <f>IF(Table2[[#This Row],[Ship Mode]]=Introduction!$C$42,1,0)</f>
        <v>0</v>
      </c>
      <c r="N1602" s="51">
        <f>IF(Table2[[#This Row],[Ship Mode]]=Introduction!$C$44,1,0)</f>
        <v>1</v>
      </c>
      <c r="O1602" s="51">
        <f>IF(Table2[[#This Row],[Customer Segment]]=Introduction!$D$45,1,0)</f>
        <v>0</v>
      </c>
      <c r="P1602" s="51">
        <f>IF(Table2[[#This Row],[Customer Segment]]=Introduction!$D$42,1,0)</f>
        <v>0</v>
      </c>
      <c r="Q1602" s="51">
        <f>IF(Table2[[#This Row],[Customer Segment]]=Introduction!$D$44,1,0)</f>
        <v>1</v>
      </c>
      <c r="R1602" s="44">
        <v>51.83</v>
      </c>
      <c r="S16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712.75546512413723</v>
      </c>
    </row>
    <row r="1603" spans="1:19" customFormat="1" x14ac:dyDescent="0.2">
      <c r="A1603" s="1" t="s">
        <v>1</v>
      </c>
      <c r="B1603" s="1" t="s">
        <v>14</v>
      </c>
      <c r="C1603" s="1" t="s">
        <v>70</v>
      </c>
      <c r="D1603" s="49">
        <v>0.03</v>
      </c>
      <c r="E1603" s="49">
        <v>14.2</v>
      </c>
      <c r="F1603" s="49">
        <v>5.3</v>
      </c>
      <c r="G1603" s="49">
        <v>0.46</v>
      </c>
      <c r="H1603" s="49">
        <v>122.21</v>
      </c>
      <c r="I1603" s="52">
        <f>IF(Table2[[#This Row],[Order Priority]]=Introduction!$B$42,1,0)</f>
        <v>1</v>
      </c>
      <c r="J1603" s="52">
        <f>IF(Table2[[#This Row],[Order Priority]]=Introduction!$B$43,1,0)</f>
        <v>0</v>
      </c>
      <c r="K1603" s="52">
        <f>IF(Table2[[#This Row],[Order Priority]]=Introduction!$B$44,1,0)</f>
        <v>0</v>
      </c>
      <c r="L1603" s="52">
        <f>IF(Table2[[#This Row],[Order Priority]]=Introduction!$B$45,1,0)</f>
        <v>0</v>
      </c>
      <c r="M1603" s="52">
        <f>IF(Table2[[#This Row],[Ship Mode]]=Introduction!$C$42,1,0)</f>
        <v>0</v>
      </c>
      <c r="N1603" s="51">
        <f>IF(Table2[[#This Row],[Ship Mode]]=Introduction!$C$44,1,0)</f>
        <v>1</v>
      </c>
      <c r="O1603" s="51">
        <f>IF(Table2[[#This Row],[Customer Segment]]=Introduction!$D$45,1,0)</f>
        <v>0</v>
      </c>
      <c r="P1603" s="51">
        <f>IF(Table2[[#This Row],[Customer Segment]]=Introduction!$D$42,1,0)</f>
        <v>0</v>
      </c>
      <c r="Q1603" s="51">
        <f>IF(Table2[[#This Row],[Customer Segment]]=Introduction!$D$44,1,0)</f>
        <v>0</v>
      </c>
      <c r="R1603" s="41">
        <v>267.2</v>
      </c>
      <c r="S16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605.62666673420995</v>
      </c>
    </row>
    <row r="1604" spans="1:19" customFormat="1" x14ac:dyDescent="0.2">
      <c r="A1604" s="1" t="s">
        <v>46</v>
      </c>
      <c r="B1604" s="1" t="s">
        <v>14</v>
      </c>
      <c r="C1604" s="1" t="s">
        <v>70</v>
      </c>
      <c r="D1604" s="47">
        <v>0.02</v>
      </c>
      <c r="E1604" s="47">
        <v>20.99</v>
      </c>
      <c r="F1604" s="47">
        <v>4.8099999999999996</v>
      </c>
      <c r="G1604" s="47">
        <v>0.57999999999999996</v>
      </c>
      <c r="H1604" s="47">
        <v>49.787999999999997</v>
      </c>
      <c r="I1604" s="52">
        <f>IF(Table2[[#This Row],[Order Priority]]=Introduction!$B$42,1,0)</f>
        <v>0</v>
      </c>
      <c r="J1604" s="52">
        <f>IF(Table2[[#This Row],[Order Priority]]=Introduction!$B$43,1,0)</f>
        <v>0</v>
      </c>
      <c r="K1604" s="52">
        <f>IF(Table2[[#This Row],[Order Priority]]=Introduction!$B$44,1,0)</f>
        <v>0</v>
      </c>
      <c r="L1604" s="52">
        <f>IF(Table2[[#This Row],[Order Priority]]=Introduction!$B$45,1,0)</f>
        <v>0</v>
      </c>
      <c r="M1604" s="52">
        <f>IF(Table2[[#This Row],[Ship Mode]]=Introduction!$C$42,1,0)</f>
        <v>0</v>
      </c>
      <c r="N1604" s="51">
        <f>IF(Table2[[#This Row],[Ship Mode]]=Introduction!$C$44,1,0)</f>
        <v>1</v>
      </c>
      <c r="O1604" s="51">
        <f>IF(Table2[[#This Row],[Customer Segment]]=Introduction!$D$45,1,0)</f>
        <v>0</v>
      </c>
      <c r="P1604" s="51">
        <f>IF(Table2[[#This Row],[Customer Segment]]=Introduction!$D$42,1,0)</f>
        <v>0</v>
      </c>
      <c r="Q1604" s="51">
        <f>IF(Table2[[#This Row],[Customer Segment]]=Introduction!$D$44,1,0)</f>
        <v>0</v>
      </c>
      <c r="R1604" s="44">
        <v>266.39</v>
      </c>
      <c r="S16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556.56410104937299</v>
      </c>
    </row>
    <row r="1605" spans="1:19" customFormat="1" x14ac:dyDescent="0.2">
      <c r="A1605" s="1" t="s">
        <v>46</v>
      </c>
      <c r="B1605" s="1" t="s">
        <v>63</v>
      </c>
      <c r="C1605" s="1" t="s">
        <v>70</v>
      </c>
      <c r="D1605" s="49">
        <v>0.05</v>
      </c>
      <c r="E1605" s="49">
        <v>5.4</v>
      </c>
      <c r="F1605" s="49">
        <v>7.78</v>
      </c>
      <c r="G1605" s="49">
        <v>0.37</v>
      </c>
      <c r="H1605" s="49">
        <v>-132.62950000000001</v>
      </c>
      <c r="I1605" s="52">
        <f>IF(Table2[[#This Row],[Order Priority]]=Introduction!$B$42,1,0)</f>
        <v>0</v>
      </c>
      <c r="J1605" s="52">
        <f>IF(Table2[[#This Row],[Order Priority]]=Introduction!$B$43,1,0)</f>
        <v>0</v>
      </c>
      <c r="K1605" s="52">
        <f>IF(Table2[[#This Row],[Order Priority]]=Introduction!$B$44,1,0)</f>
        <v>0</v>
      </c>
      <c r="L1605" s="52">
        <f>IF(Table2[[#This Row],[Order Priority]]=Introduction!$B$45,1,0)</f>
        <v>0</v>
      </c>
      <c r="M1605" s="52">
        <f>IF(Table2[[#This Row],[Ship Mode]]=Introduction!$C$42,1,0)</f>
        <v>0</v>
      </c>
      <c r="N1605" s="51">
        <f>IF(Table2[[#This Row],[Ship Mode]]=Introduction!$C$44,1,0)</f>
        <v>0</v>
      </c>
      <c r="O1605" s="51">
        <f>IF(Table2[[#This Row],[Customer Segment]]=Introduction!$D$45,1,0)</f>
        <v>0</v>
      </c>
      <c r="P1605" s="51">
        <f>IF(Table2[[#This Row],[Customer Segment]]=Introduction!$D$42,1,0)</f>
        <v>0</v>
      </c>
      <c r="Q1605" s="51">
        <f>IF(Table2[[#This Row],[Customer Segment]]=Introduction!$D$44,1,0)</f>
        <v>0</v>
      </c>
      <c r="R1605" s="41">
        <v>51.82</v>
      </c>
      <c r="S16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126.41687163134696</v>
      </c>
    </row>
    <row r="1606" spans="1:19" customFormat="1" x14ac:dyDescent="0.2">
      <c r="A1606" s="1" t="s">
        <v>1</v>
      </c>
      <c r="B1606" s="1" t="s">
        <v>63</v>
      </c>
      <c r="C1606" s="1" t="s">
        <v>70</v>
      </c>
      <c r="D1606" s="47">
        <v>0.02</v>
      </c>
      <c r="E1606" s="47">
        <v>2.58</v>
      </c>
      <c r="F1606" s="47">
        <v>1.3</v>
      </c>
      <c r="G1606" s="47">
        <v>0.59</v>
      </c>
      <c r="H1606" s="47">
        <v>1.1080000000000001</v>
      </c>
      <c r="I1606" s="52">
        <f>IF(Table2[[#This Row],[Order Priority]]=Introduction!$B$42,1,0)</f>
        <v>1</v>
      </c>
      <c r="J1606" s="52">
        <f>IF(Table2[[#This Row],[Order Priority]]=Introduction!$B$43,1,0)</f>
        <v>0</v>
      </c>
      <c r="K1606" s="52">
        <f>IF(Table2[[#This Row],[Order Priority]]=Introduction!$B$44,1,0)</f>
        <v>0</v>
      </c>
      <c r="L1606" s="52">
        <f>IF(Table2[[#This Row],[Order Priority]]=Introduction!$B$45,1,0)</f>
        <v>0</v>
      </c>
      <c r="M1606" s="52">
        <f>IF(Table2[[#This Row],[Ship Mode]]=Introduction!$C$42,1,0)</f>
        <v>0</v>
      </c>
      <c r="N1606" s="51">
        <f>IF(Table2[[#This Row],[Ship Mode]]=Introduction!$C$44,1,0)</f>
        <v>0</v>
      </c>
      <c r="O1606" s="51">
        <f>IF(Table2[[#This Row],[Customer Segment]]=Introduction!$D$45,1,0)</f>
        <v>0</v>
      </c>
      <c r="P1606" s="51">
        <f>IF(Table2[[#This Row],[Customer Segment]]=Introduction!$D$42,1,0)</f>
        <v>0</v>
      </c>
      <c r="Q1606" s="51">
        <f>IF(Table2[[#This Row],[Customer Segment]]=Introduction!$D$44,1,0)</f>
        <v>0</v>
      </c>
      <c r="R1606" s="44">
        <v>109.74</v>
      </c>
      <c r="S16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367.09662854568376</v>
      </c>
    </row>
    <row r="1607" spans="1:19" customFormat="1" x14ac:dyDescent="0.2">
      <c r="A1607" s="1" t="s">
        <v>1</v>
      </c>
      <c r="B1607" s="1" t="s">
        <v>14</v>
      </c>
      <c r="C1607" s="1" t="s">
        <v>70</v>
      </c>
      <c r="D1607" s="49">
        <v>0.02</v>
      </c>
      <c r="E1607" s="49">
        <v>65.989999999999995</v>
      </c>
      <c r="F1607" s="49">
        <v>3.9</v>
      </c>
      <c r="G1607" s="49">
        <v>0.55000000000000004</v>
      </c>
      <c r="H1607" s="49">
        <v>1061.3789999999999</v>
      </c>
      <c r="I1607" s="52">
        <f>IF(Table2[[#This Row],[Order Priority]]=Introduction!$B$42,1,0)</f>
        <v>1</v>
      </c>
      <c r="J1607" s="52">
        <f>IF(Table2[[#This Row],[Order Priority]]=Introduction!$B$43,1,0)</f>
        <v>0</v>
      </c>
      <c r="K1607" s="52">
        <f>IF(Table2[[#This Row],[Order Priority]]=Introduction!$B$44,1,0)</f>
        <v>0</v>
      </c>
      <c r="L1607" s="52">
        <f>IF(Table2[[#This Row],[Order Priority]]=Introduction!$B$45,1,0)</f>
        <v>0</v>
      </c>
      <c r="M1607" s="52">
        <f>IF(Table2[[#This Row],[Ship Mode]]=Introduction!$C$42,1,0)</f>
        <v>0</v>
      </c>
      <c r="N1607" s="51">
        <f>IF(Table2[[#This Row],[Ship Mode]]=Introduction!$C$44,1,0)</f>
        <v>1</v>
      </c>
      <c r="O1607" s="51">
        <f>IF(Table2[[#This Row],[Customer Segment]]=Introduction!$D$45,1,0)</f>
        <v>0</v>
      </c>
      <c r="P1607" s="51">
        <f>IF(Table2[[#This Row],[Customer Segment]]=Introduction!$D$42,1,0)</f>
        <v>0</v>
      </c>
      <c r="Q1607" s="51">
        <f>IF(Table2[[#This Row],[Customer Segment]]=Introduction!$D$44,1,0)</f>
        <v>0</v>
      </c>
      <c r="R1607" s="41">
        <v>1543.55</v>
      </c>
      <c r="S16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1772.346898407613</v>
      </c>
    </row>
    <row r="1608" spans="1:19" customFormat="1" x14ac:dyDescent="0.2">
      <c r="A1608" s="1" t="s">
        <v>1</v>
      </c>
      <c r="B1608" s="1" t="s">
        <v>14</v>
      </c>
      <c r="C1608" s="1" t="s">
        <v>70</v>
      </c>
      <c r="D1608" s="47">
        <v>0.03</v>
      </c>
      <c r="E1608" s="47">
        <v>5.98</v>
      </c>
      <c r="F1608" s="47">
        <v>5.35</v>
      </c>
      <c r="G1608" s="47">
        <v>0.4</v>
      </c>
      <c r="H1608" s="47">
        <v>-23.5</v>
      </c>
      <c r="I1608" s="52">
        <f>IF(Table2[[#This Row],[Order Priority]]=Introduction!$B$42,1,0)</f>
        <v>1</v>
      </c>
      <c r="J1608" s="52">
        <f>IF(Table2[[#This Row],[Order Priority]]=Introduction!$B$43,1,0)</f>
        <v>0</v>
      </c>
      <c r="K1608" s="52">
        <f>IF(Table2[[#This Row],[Order Priority]]=Introduction!$B$44,1,0)</f>
        <v>0</v>
      </c>
      <c r="L1608" s="52">
        <f>IF(Table2[[#This Row],[Order Priority]]=Introduction!$B$45,1,0)</f>
        <v>0</v>
      </c>
      <c r="M1608" s="52">
        <f>IF(Table2[[#This Row],[Ship Mode]]=Introduction!$C$42,1,0)</f>
        <v>0</v>
      </c>
      <c r="N1608" s="51">
        <f>IF(Table2[[#This Row],[Ship Mode]]=Introduction!$C$44,1,0)</f>
        <v>1</v>
      </c>
      <c r="O1608" s="51">
        <f>IF(Table2[[#This Row],[Customer Segment]]=Introduction!$D$45,1,0)</f>
        <v>0</v>
      </c>
      <c r="P1608" s="51">
        <f>IF(Table2[[#This Row],[Customer Segment]]=Introduction!$D$42,1,0)</f>
        <v>0</v>
      </c>
      <c r="Q1608" s="51">
        <f>IF(Table2[[#This Row],[Customer Segment]]=Introduction!$D$44,1,0)</f>
        <v>0</v>
      </c>
      <c r="R1608" s="44">
        <v>107.08</v>
      </c>
      <c r="S16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382.17211070553645</v>
      </c>
    </row>
    <row r="1609" spans="1:19" customFormat="1" x14ac:dyDescent="0.2">
      <c r="A1609" s="1" t="s">
        <v>1</v>
      </c>
      <c r="B1609" s="1" t="s">
        <v>14</v>
      </c>
      <c r="C1609" s="1" t="s">
        <v>15</v>
      </c>
      <c r="D1609" s="49">
        <v>0.03</v>
      </c>
      <c r="E1609" s="49">
        <v>17.7</v>
      </c>
      <c r="F1609" s="49">
        <v>9.4700000000000006</v>
      </c>
      <c r="G1609" s="49">
        <v>0.59</v>
      </c>
      <c r="H1609" s="49">
        <v>28.182600000000001</v>
      </c>
      <c r="I1609" s="52">
        <f>IF(Table2[[#This Row],[Order Priority]]=Introduction!$B$42,1,0)</f>
        <v>1</v>
      </c>
      <c r="J1609" s="52">
        <f>IF(Table2[[#This Row],[Order Priority]]=Introduction!$B$43,1,0)</f>
        <v>0</v>
      </c>
      <c r="K1609" s="52">
        <f>IF(Table2[[#This Row],[Order Priority]]=Introduction!$B$44,1,0)</f>
        <v>0</v>
      </c>
      <c r="L1609" s="52">
        <f>IF(Table2[[#This Row],[Order Priority]]=Introduction!$B$45,1,0)</f>
        <v>0</v>
      </c>
      <c r="M1609" s="52">
        <f>IF(Table2[[#This Row],[Ship Mode]]=Introduction!$C$42,1,0)</f>
        <v>0</v>
      </c>
      <c r="N1609" s="51">
        <f>IF(Table2[[#This Row],[Ship Mode]]=Introduction!$C$44,1,0)</f>
        <v>1</v>
      </c>
      <c r="O1609" s="51">
        <f>IF(Table2[[#This Row],[Customer Segment]]=Introduction!$D$45,1,0)</f>
        <v>0</v>
      </c>
      <c r="P1609" s="51">
        <f>IF(Table2[[#This Row],[Customer Segment]]=Introduction!$D$42,1,0)</f>
        <v>1</v>
      </c>
      <c r="Q1609" s="51">
        <f>IF(Table2[[#This Row],[Customer Segment]]=Introduction!$D$44,1,0)</f>
        <v>0</v>
      </c>
      <c r="R1609" s="41">
        <v>201.77</v>
      </c>
      <c r="S16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714.68053584915674</v>
      </c>
    </row>
    <row r="1610" spans="1:19" customFormat="1" x14ac:dyDescent="0.2">
      <c r="A1610" s="1" t="s">
        <v>13</v>
      </c>
      <c r="B1610" s="1" t="s">
        <v>14</v>
      </c>
      <c r="C1610" s="1" t="s">
        <v>70</v>
      </c>
      <c r="D1610" s="47">
        <v>0.06</v>
      </c>
      <c r="E1610" s="47">
        <v>43.57</v>
      </c>
      <c r="F1610" s="47">
        <v>16.36</v>
      </c>
      <c r="G1610" s="47">
        <v>0.55000000000000004</v>
      </c>
      <c r="H1610" s="47">
        <v>-38.808</v>
      </c>
      <c r="I1610" s="52">
        <f>IF(Table2[[#This Row],[Order Priority]]=Introduction!$B$42,1,0)</f>
        <v>0</v>
      </c>
      <c r="J1610" s="52">
        <f>IF(Table2[[#This Row],[Order Priority]]=Introduction!$B$43,1,0)</f>
        <v>1</v>
      </c>
      <c r="K1610" s="52">
        <f>IF(Table2[[#This Row],[Order Priority]]=Introduction!$B$44,1,0)</f>
        <v>0</v>
      </c>
      <c r="L1610" s="52">
        <f>IF(Table2[[#This Row],[Order Priority]]=Introduction!$B$45,1,0)</f>
        <v>0</v>
      </c>
      <c r="M1610" s="52">
        <f>IF(Table2[[#This Row],[Ship Mode]]=Introduction!$C$42,1,0)</f>
        <v>0</v>
      </c>
      <c r="N1610" s="51">
        <f>IF(Table2[[#This Row],[Ship Mode]]=Introduction!$C$44,1,0)</f>
        <v>1</v>
      </c>
      <c r="O1610" s="51">
        <f>IF(Table2[[#This Row],[Customer Segment]]=Introduction!$D$45,1,0)</f>
        <v>0</v>
      </c>
      <c r="P1610" s="51">
        <f>IF(Table2[[#This Row],[Customer Segment]]=Introduction!$D$42,1,0)</f>
        <v>0</v>
      </c>
      <c r="Q1610" s="51">
        <f>IF(Table2[[#This Row],[Customer Segment]]=Introduction!$D$44,1,0)</f>
        <v>0</v>
      </c>
      <c r="R1610" s="44">
        <v>710.16</v>
      </c>
      <c r="S16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600.93431342968074</v>
      </c>
    </row>
    <row r="1611" spans="1:19" customFormat="1" x14ac:dyDescent="0.2">
      <c r="A1611" s="1" t="s">
        <v>23</v>
      </c>
      <c r="B1611" s="1" t="s">
        <v>14</v>
      </c>
      <c r="C1611" s="1" t="s">
        <v>70</v>
      </c>
      <c r="D1611" s="49">
        <v>0.03</v>
      </c>
      <c r="E1611" s="49">
        <v>5.85</v>
      </c>
      <c r="F1611" s="49">
        <v>2.27</v>
      </c>
      <c r="G1611" s="49">
        <v>0.56000000000000005</v>
      </c>
      <c r="H1611" s="49">
        <v>-5.08</v>
      </c>
      <c r="I1611" s="52">
        <f>IF(Table2[[#This Row],[Order Priority]]=Introduction!$B$42,1,0)</f>
        <v>0</v>
      </c>
      <c r="J1611" s="52">
        <f>IF(Table2[[#This Row],[Order Priority]]=Introduction!$B$43,1,0)</f>
        <v>0</v>
      </c>
      <c r="K1611" s="52">
        <f>IF(Table2[[#This Row],[Order Priority]]=Introduction!$B$44,1,0)</f>
        <v>1</v>
      </c>
      <c r="L1611" s="52">
        <f>IF(Table2[[#This Row],[Order Priority]]=Introduction!$B$45,1,0)</f>
        <v>0</v>
      </c>
      <c r="M1611" s="52">
        <f>IF(Table2[[#This Row],[Ship Mode]]=Introduction!$C$42,1,0)</f>
        <v>0</v>
      </c>
      <c r="N1611" s="51">
        <f>IF(Table2[[#This Row],[Ship Mode]]=Introduction!$C$44,1,0)</f>
        <v>1</v>
      </c>
      <c r="O1611" s="51">
        <f>IF(Table2[[#This Row],[Customer Segment]]=Introduction!$D$45,1,0)</f>
        <v>0</v>
      </c>
      <c r="P1611" s="51">
        <f>IF(Table2[[#This Row],[Customer Segment]]=Introduction!$D$42,1,0)</f>
        <v>0</v>
      </c>
      <c r="Q1611" s="51">
        <f>IF(Table2[[#This Row],[Customer Segment]]=Introduction!$D$44,1,0)</f>
        <v>0</v>
      </c>
      <c r="R1611" s="41">
        <v>41.4</v>
      </c>
      <c r="S16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238.24468875555263</v>
      </c>
    </row>
    <row r="1612" spans="1:19" customFormat="1" x14ac:dyDescent="0.2">
      <c r="A1612" s="1" t="s">
        <v>92</v>
      </c>
      <c r="B1612" s="1" t="s">
        <v>14</v>
      </c>
      <c r="C1612" s="1" t="s">
        <v>3</v>
      </c>
      <c r="D1612" s="47">
        <v>0.01</v>
      </c>
      <c r="E1612" s="47">
        <v>35.94</v>
      </c>
      <c r="F1612" s="47">
        <v>6.66</v>
      </c>
      <c r="G1612" s="47">
        <v>0.4</v>
      </c>
      <c r="H1612" s="47">
        <v>261.87569999999999</v>
      </c>
      <c r="I1612" s="52">
        <f>IF(Table2[[#This Row],[Order Priority]]=Introduction!$B$42,1,0)</f>
        <v>0</v>
      </c>
      <c r="J1612" s="52">
        <f>IF(Table2[[#This Row],[Order Priority]]=Introduction!$B$43,1,0)</f>
        <v>0</v>
      </c>
      <c r="K1612" s="52">
        <f>IF(Table2[[#This Row],[Order Priority]]=Introduction!$B$44,1,0)</f>
        <v>0</v>
      </c>
      <c r="L1612" s="52">
        <f>IF(Table2[[#This Row],[Order Priority]]=Introduction!$B$45,1,0)</f>
        <v>1</v>
      </c>
      <c r="M1612" s="52">
        <f>IF(Table2[[#This Row],[Ship Mode]]=Introduction!$C$42,1,0)</f>
        <v>0</v>
      </c>
      <c r="N1612" s="51">
        <f>IF(Table2[[#This Row],[Ship Mode]]=Introduction!$C$44,1,0)</f>
        <v>1</v>
      </c>
      <c r="O1612" s="51">
        <f>IF(Table2[[#This Row],[Customer Segment]]=Introduction!$D$45,1,0)</f>
        <v>1</v>
      </c>
      <c r="P1612" s="51">
        <f>IF(Table2[[#This Row],[Customer Segment]]=Introduction!$D$42,1,0)</f>
        <v>0</v>
      </c>
      <c r="Q1612" s="51">
        <f>IF(Table2[[#This Row],[Customer Segment]]=Introduction!$D$44,1,0)</f>
        <v>0</v>
      </c>
      <c r="R1612" s="44">
        <v>379.53</v>
      </c>
      <c r="S16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531.41372889183344</v>
      </c>
    </row>
    <row r="1613" spans="1:19" customFormat="1" x14ac:dyDescent="0.2">
      <c r="A1613" s="1" t="s">
        <v>92</v>
      </c>
      <c r="B1613" s="1" t="s">
        <v>14</v>
      </c>
      <c r="C1613" s="1" t="s">
        <v>15</v>
      </c>
      <c r="D1613" s="49">
        <v>7.0000000000000007E-2</v>
      </c>
      <c r="E1613" s="49">
        <v>60.97</v>
      </c>
      <c r="F1613" s="49">
        <v>4.5</v>
      </c>
      <c r="G1613" s="49">
        <v>0.56000000000000005</v>
      </c>
      <c r="H1613" s="49">
        <v>-41.77</v>
      </c>
      <c r="I1613" s="52">
        <f>IF(Table2[[#This Row],[Order Priority]]=Introduction!$B$42,1,0)</f>
        <v>0</v>
      </c>
      <c r="J1613" s="52">
        <f>IF(Table2[[#This Row],[Order Priority]]=Introduction!$B$43,1,0)</f>
        <v>0</v>
      </c>
      <c r="K1613" s="52">
        <f>IF(Table2[[#This Row],[Order Priority]]=Introduction!$B$44,1,0)</f>
        <v>0</v>
      </c>
      <c r="L1613" s="52">
        <f>IF(Table2[[#This Row],[Order Priority]]=Introduction!$B$45,1,0)</f>
        <v>1</v>
      </c>
      <c r="M1613" s="52">
        <f>IF(Table2[[#This Row],[Ship Mode]]=Introduction!$C$42,1,0)</f>
        <v>0</v>
      </c>
      <c r="N1613" s="51">
        <f>IF(Table2[[#This Row],[Ship Mode]]=Introduction!$C$44,1,0)</f>
        <v>1</v>
      </c>
      <c r="O1613" s="51">
        <f>IF(Table2[[#This Row],[Customer Segment]]=Introduction!$D$45,1,0)</f>
        <v>0</v>
      </c>
      <c r="P1613" s="51">
        <f>IF(Table2[[#This Row],[Customer Segment]]=Introduction!$D$42,1,0)</f>
        <v>1</v>
      </c>
      <c r="Q1613" s="51">
        <f>IF(Table2[[#This Row],[Customer Segment]]=Introduction!$D$44,1,0)</f>
        <v>0</v>
      </c>
      <c r="R1613" s="41">
        <v>57.84</v>
      </c>
      <c r="S16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312.63506078878544</v>
      </c>
    </row>
    <row r="1614" spans="1:19" customFormat="1" x14ac:dyDescent="0.2">
      <c r="A1614" s="1" t="s">
        <v>92</v>
      </c>
      <c r="B1614" s="1" t="s">
        <v>14</v>
      </c>
      <c r="C1614" s="1" t="s">
        <v>15</v>
      </c>
      <c r="D1614" s="47">
        <v>0</v>
      </c>
      <c r="E1614" s="47">
        <v>90.98</v>
      </c>
      <c r="F1614" s="47">
        <v>56.2</v>
      </c>
      <c r="G1614" s="47">
        <v>0.74</v>
      </c>
      <c r="H1614" s="47">
        <v>-1014.11</v>
      </c>
      <c r="I1614" s="52">
        <f>IF(Table2[[#This Row],[Order Priority]]=Introduction!$B$42,1,0)</f>
        <v>0</v>
      </c>
      <c r="J1614" s="52">
        <f>IF(Table2[[#This Row],[Order Priority]]=Introduction!$B$43,1,0)</f>
        <v>0</v>
      </c>
      <c r="K1614" s="52">
        <f>IF(Table2[[#This Row],[Order Priority]]=Introduction!$B$44,1,0)</f>
        <v>0</v>
      </c>
      <c r="L1614" s="52">
        <f>IF(Table2[[#This Row],[Order Priority]]=Introduction!$B$45,1,0)</f>
        <v>1</v>
      </c>
      <c r="M1614" s="52">
        <f>IF(Table2[[#This Row],[Ship Mode]]=Introduction!$C$42,1,0)</f>
        <v>0</v>
      </c>
      <c r="N1614" s="51">
        <f>IF(Table2[[#This Row],[Ship Mode]]=Introduction!$C$44,1,0)</f>
        <v>1</v>
      </c>
      <c r="O1614" s="51">
        <f>IF(Table2[[#This Row],[Customer Segment]]=Introduction!$D$45,1,0)</f>
        <v>0</v>
      </c>
      <c r="P1614" s="51">
        <f>IF(Table2[[#This Row],[Customer Segment]]=Introduction!$D$42,1,0)</f>
        <v>1</v>
      </c>
      <c r="Q1614" s="51">
        <f>IF(Table2[[#This Row],[Customer Segment]]=Introduction!$D$44,1,0)</f>
        <v>0</v>
      </c>
      <c r="R1614" s="44">
        <v>1425.71</v>
      </c>
      <c r="S16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1035.786449367321</v>
      </c>
    </row>
    <row r="1615" spans="1:19" customFormat="1" x14ac:dyDescent="0.2">
      <c r="A1615" s="1" t="s">
        <v>46</v>
      </c>
      <c r="B1615" s="1" t="s">
        <v>14</v>
      </c>
      <c r="C1615" s="1" t="s">
        <v>15</v>
      </c>
      <c r="D1615" s="49">
        <v>0.05</v>
      </c>
      <c r="E1615" s="49">
        <v>35.44</v>
      </c>
      <c r="F1615" s="49">
        <v>5.09</v>
      </c>
      <c r="G1615" s="49">
        <v>0.38</v>
      </c>
      <c r="H1615" s="49">
        <v>553.33169999999996</v>
      </c>
      <c r="I1615" s="52">
        <f>IF(Table2[[#This Row],[Order Priority]]=Introduction!$B$42,1,0)</f>
        <v>0</v>
      </c>
      <c r="J1615" s="52">
        <f>IF(Table2[[#This Row],[Order Priority]]=Introduction!$B$43,1,0)</f>
        <v>0</v>
      </c>
      <c r="K1615" s="52">
        <f>IF(Table2[[#This Row],[Order Priority]]=Introduction!$B$44,1,0)</f>
        <v>0</v>
      </c>
      <c r="L1615" s="52">
        <f>IF(Table2[[#This Row],[Order Priority]]=Introduction!$B$45,1,0)</f>
        <v>0</v>
      </c>
      <c r="M1615" s="52">
        <f>IF(Table2[[#This Row],[Ship Mode]]=Introduction!$C$42,1,0)</f>
        <v>0</v>
      </c>
      <c r="N1615" s="51">
        <f>IF(Table2[[#This Row],[Ship Mode]]=Introduction!$C$44,1,0)</f>
        <v>1</v>
      </c>
      <c r="O1615" s="51">
        <f>IF(Table2[[#This Row],[Customer Segment]]=Introduction!$D$45,1,0)</f>
        <v>0</v>
      </c>
      <c r="P1615" s="51">
        <f>IF(Table2[[#This Row],[Customer Segment]]=Introduction!$D$42,1,0)</f>
        <v>1</v>
      </c>
      <c r="Q1615" s="51">
        <f>IF(Table2[[#This Row],[Customer Segment]]=Introduction!$D$44,1,0)</f>
        <v>0</v>
      </c>
      <c r="R1615" s="41">
        <v>801.93</v>
      </c>
      <c r="S16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910.22152554834599</v>
      </c>
    </row>
    <row r="1616" spans="1:19" customFormat="1" x14ac:dyDescent="0.2">
      <c r="A1616" s="1" t="s">
        <v>1</v>
      </c>
      <c r="B1616" s="1" t="s">
        <v>14</v>
      </c>
      <c r="C1616" s="1" t="s">
        <v>47</v>
      </c>
      <c r="D1616" s="47">
        <v>0.02</v>
      </c>
      <c r="E1616" s="47">
        <v>14.58</v>
      </c>
      <c r="F1616" s="47">
        <v>7.4</v>
      </c>
      <c r="G1616" s="47">
        <v>0.48</v>
      </c>
      <c r="H1616" s="47">
        <v>10.802</v>
      </c>
      <c r="I1616" s="52">
        <f>IF(Table2[[#This Row],[Order Priority]]=Introduction!$B$42,1,0)</f>
        <v>1</v>
      </c>
      <c r="J1616" s="52">
        <f>IF(Table2[[#This Row],[Order Priority]]=Introduction!$B$43,1,0)</f>
        <v>0</v>
      </c>
      <c r="K1616" s="52">
        <f>IF(Table2[[#This Row],[Order Priority]]=Introduction!$B$44,1,0)</f>
        <v>0</v>
      </c>
      <c r="L1616" s="52">
        <f>IF(Table2[[#This Row],[Order Priority]]=Introduction!$B$45,1,0)</f>
        <v>0</v>
      </c>
      <c r="M1616" s="52">
        <f>IF(Table2[[#This Row],[Ship Mode]]=Introduction!$C$42,1,0)</f>
        <v>0</v>
      </c>
      <c r="N1616" s="51">
        <f>IF(Table2[[#This Row],[Ship Mode]]=Introduction!$C$44,1,0)</f>
        <v>1</v>
      </c>
      <c r="O1616" s="51">
        <f>IF(Table2[[#This Row],[Customer Segment]]=Introduction!$D$45,1,0)</f>
        <v>0</v>
      </c>
      <c r="P1616" s="51">
        <f>IF(Table2[[#This Row],[Customer Segment]]=Introduction!$D$42,1,0)</f>
        <v>0</v>
      </c>
      <c r="Q1616" s="51">
        <f>IF(Table2[[#This Row],[Customer Segment]]=Introduction!$D$44,1,0)</f>
        <v>1</v>
      </c>
      <c r="R1616" s="44">
        <v>261.33999999999997</v>
      </c>
      <c r="S16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604.44642385794816</v>
      </c>
    </row>
    <row r="1617" spans="1:19" customFormat="1" x14ac:dyDescent="0.2">
      <c r="A1617" s="1" t="s">
        <v>13</v>
      </c>
      <c r="B1617" s="1" t="s">
        <v>14</v>
      </c>
      <c r="C1617" s="1" t="s">
        <v>3</v>
      </c>
      <c r="D1617" s="49">
        <v>0.1</v>
      </c>
      <c r="E1617" s="49">
        <v>5.98</v>
      </c>
      <c r="F1617" s="49">
        <v>3.85</v>
      </c>
      <c r="G1617" s="49">
        <v>0.68</v>
      </c>
      <c r="H1617" s="49">
        <v>18.922000000000001</v>
      </c>
      <c r="I1617" s="52">
        <f>IF(Table2[[#This Row],[Order Priority]]=Introduction!$B$42,1,0)</f>
        <v>0</v>
      </c>
      <c r="J1617" s="52">
        <f>IF(Table2[[#This Row],[Order Priority]]=Introduction!$B$43,1,0)</f>
        <v>1</v>
      </c>
      <c r="K1617" s="52">
        <f>IF(Table2[[#This Row],[Order Priority]]=Introduction!$B$44,1,0)</f>
        <v>0</v>
      </c>
      <c r="L1617" s="52">
        <f>IF(Table2[[#This Row],[Order Priority]]=Introduction!$B$45,1,0)</f>
        <v>0</v>
      </c>
      <c r="M1617" s="52">
        <f>IF(Table2[[#This Row],[Ship Mode]]=Introduction!$C$42,1,0)</f>
        <v>0</v>
      </c>
      <c r="N1617" s="51">
        <f>IF(Table2[[#This Row],[Ship Mode]]=Introduction!$C$44,1,0)</f>
        <v>1</v>
      </c>
      <c r="O1617" s="51">
        <f>IF(Table2[[#This Row],[Customer Segment]]=Introduction!$D$45,1,0)</f>
        <v>1</v>
      </c>
      <c r="P1617" s="51">
        <f>IF(Table2[[#This Row],[Customer Segment]]=Introduction!$D$42,1,0)</f>
        <v>0</v>
      </c>
      <c r="Q1617" s="51">
        <f>IF(Table2[[#This Row],[Customer Segment]]=Introduction!$D$44,1,0)</f>
        <v>0</v>
      </c>
      <c r="R1617" s="41">
        <v>151.55000000000001</v>
      </c>
      <c r="S16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269.09079058200069</v>
      </c>
    </row>
    <row r="1618" spans="1:19" customFormat="1" x14ac:dyDescent="0.2">
      <c r="A1618" s="1" t="s">
        <v>13</v>
      </c>
      <c r="B1618" s="1" t="s">
        <v>14</v>
      </c>
      <c r="C1618" s="1" t="s">
        <v>3</v>
      </c>
      <c r="D1618" s="47">
        <v>7.0000000000000007E-2</v>
      </c>
      <c r="E1618" s="47">
        <v>2.61</v>
      </c>
      <c r="F1618" s="47">
        <v>0.5</v>
      </c>
      <c r="G1618" s="47">
        <v>0.39</v>
      </c>
      <c r="H1618" s="47">
        <v>39.350700000000003</v>
      </c>
      <c r="I1618" s="52">
        <f>IF(Table2[[#This Row],[Order Priority]]=Introduction!$B$42,1,0)</f>
        <v>0</v>
      </c>
      <c r="J1618" s="52">
        <f>IF(Table2[[#This Row],[Order Priority]]=Introduction!$B$43,1,0)</f>
        <v>1</v>
      </c>
      <c r="K1618" s="52">
        <f>IF(Table2[[#This Row],[Order Priority]]=Introduction!$B$44,1,0)</f>
        <v>0</v>
      </c>
      <c r="L1618" s="52">
        <f>IF(Table2[[#This Row],[Order Priority]]=Introduction!$B$45,1,0)</f>
        <v>0</v>
      </c>
      <c r="M1618" s="52">
        <f>IF(Table2[[#This Row],[Ship Mode]]=Introduction!$C$42,1,0)</f>
        <v>0</v>
      </c>
      <c r="N1618" s="51">
        <f>IF(Table2[[#This Row],[Ship Mode]]=Introduction!$C$44,1,0)</f>
        <v>1</v>
      </c>
      <c r="O1618" s="51">
        <f>IF(Table2[[#This Row],[Customer Segment]]=Introduction!$D$45,1,0)</f>
        <v>1</v>
      </c>
      <c r="P1618" s="51">
        <f>IF(Table2[[#This Row],[Customer Segment]]=Introduction!$D$42,1,0)</f>
        <v>0</v>
      </c>
      <c r="Q1618" s="51">
        <f>IF(Table2[[#This Row],[Customer Segment]]=Introduction!$D$44,1,0)</f>
        <v>0</v>
      </c>
      <c r="R1618" s="44">
        <v>57.03</v>
      </c>
      <c r="S16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-34.358456314276097</v>
      </c>
    </row>
    <row r="1619" spans="1:19" customFormat="1" x14ac:dyDescent="0.2">
      <c r="A1619" s="1" t="s">
        <v>13</v>
      </c>
      <c r="B1619" s="1" t="s">
        <v>14</v>
      </c>
      <c r="C1619" s="1" t="s">
        <v>70</v>
      </c>
      <c r="D1619" s="49">
        <v>0.01</v>
      </c>
      <c r="E1619" s="49">
        <v>23.99</v>
      </c>
      <c r="F1619" s="49">
        <v>6.3</v>
      </c>
      <c r="G1619" s="49">
        <v>0.38</v>
      </c>
      <c r="H1619" s="49">
        <v>-6.202</v>
      </c>
      <c r="I1619" s="52">
        <f>IF(Table2[[#This Row],[Order Priority]]=Introduction!$B$42,1,0)</f>
        <v>0</v>
      </c>
      <c r="J1619" s="52">
        <f>IF(Table2[[#This Row],[Order Priority]]=Introduction!$B$43,1,0)</f>
        <v>1</v>
      </c>
      <c r="K1619" s="52">
        <f>IF(Table2[[#This Row],[Order Priority]]=Introduction!$B$44,1,0)</f>
        <v>0</v>
      </c>
      <c r="L1619" s="52">
        <f>IF(Table2[[#This Row],[Order Priority]]=Introduction!$B$45,1,0)</f>
        <v>0</v>
      </c>
      <c r="M1619" s="52">
        <f>IF(Table2[[#This Row],[Ship Mode]]=Introduction!$C$42,1,0)</f>
        <v>0</v>
      </c>
      <c r="N1619" s="51">
        <f>IF(Table2[[#This Row],[Ship Mode]]=Introduction!$C$44,1,0)</f>
        <v>1</v>
      </c>
      <c r="O1619" s="51">
        <f>IF(Table2[[#This Row],[Customer Segment]]=Introduction!$D$45,1,0)</f>
        <v>0</v>
      </c>
      <c r="P1619" s="51">
        <f>IF(Table2[[#This Row],[Customer Segment]]=Introduction!$D$42,1,0)</f>
        <v>0</v>
      </c>
      <c r="Q1619" s="51">
        <f>IF(Table2[[#This Row],[Customer Segment]]=Introduction!$D$44,1,0)</f>
        <v>0</v>
      </c>
      <c r="R1619" s="41">
        <v>284.39</v>
      </c>
      <c r="S16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186.66499487058641</v>
      </c>
    </row>
    <row r="1620" spans="1:19" customFormat="1" x14ac:dyDescent="0.2">
      <c r="A1620" s="1" t="s">
        <v>13</v>
      </c>
      <c r="B1620" s="1" t="s">
        <v>14</v>
      </c>
      <c r="C1620" s="1" t="s">
        <v>47</v>
      </c>
      <c r="D1620" s="47">
        <v>0.05</v>
      </c>
      <c r="E1620" s="47">
        <v>165.2</v>
      </c>
      <c r="F1620" s="47">
        <v>19.989999999999998</v>
      </c>
      <c r="G1620" s="47">
        <v>0.59</v>
      </c>
      <c r="H1620" s="47">
        <v>2008.71</v>
      </c>
      <c r="I1620" s="52">
        <f>IF(Table2[[#This Row],[Order Priority]]=Introduction!$B$42,1,0)</f>
        <v>0</v>
      </c>
      <c r="J1620" s="52">
        <f>IF(Table2[[#This Row],[Order Priority]]=Introduction!$B$43,1,0)</f>
        <v>1</v>
      </c>
      <c r="K1620" s="52">
        <f>IF(Table2[[#This Row],[Order Priority]]=Introduction!$B$44,1,0)</f>
        <v>0</v>
      </c>
      <c r="L1620" s="52">
        <f>IF(Table2[[#This Row],[Order Priority]]=Introduction!$B$45,1,0)</f>
        <v>0</v>
      </c>
      <c r="M1620" s="52">
        <f>IF(Table2[[#This Row],[Ship Mode]]=Introduction!$C$42,1,0)</f>
        <v>0</v>
      </c>
      <c r="N1620" s="51">
        <f>IF(Table2[[#This Row],[Ship Mode]]=Introduction!$C$44,1,0)</f>
        <v>1</v>
      </c>
      <c r="O1620" s="51">
        <f>IF(Table2[[#This Row],[Customer Segment]]=Introduction!$D$45,1,0)</f>
        <v>0</v>
      </c>
      <c r="P1620" s="51">
        <f>IF(Table2[[#This Row],[Customer Segment]]=Introduction!$D$42,1,0)</f>
        <v>0</v>
      </c>
      <c r="Q1620" s="51">
        <f>IF(Table2[[#This Row],[Customer Segment]]=Introduction!$D$44,1,0)</f>
        <v>1</v>
      </c>
      <c r="R1620" s="44">
        <v>27587.55</v>
      </c>
      <c r="S16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3249.3592438993255</v>
      </c>
    </row>
    <row r="1621" spans="1:19" customFormat="1" x14ac:dyDescent="0.2">
      <c r="A1621" s="1" t="s">
        <v>13</v>
      </c>
      <c r="B1621" s="1" t="s">
        <v>14</v>
      </c>
      <c r="C1621" s="1" t="s">
        <v>47</v>
      </c>
      <c r="D1621" s="49">
        <v>0.09</v>
      </c>
      <c r="E1621" s="49">
        <v>17.989999999999998</v>
      </c>
      <c r="F1621" s="49">
        <v>8.65</v>
      </c>
      <c r="G1621" s="49">
        <v>0.56999999999999995</v>
      </c>
      <c r="H1621" s="49">
        <v>-80.53</v>
      </c>
      <c r="I1621" s="52">
        <f>IF(Table2[[#This Row],[Order Priority]]=Introduction!$B$42,1,0)</f>
        <v>0</v>
      </c>
      <c r="J1621" s="52">
        <f>IF(Table2[[#This Row],[Order Priority]]=Introduction!$B$43,1,0)</f>
        <v>1</v>
      </c>
      <c r="K1621" s="52">
        <f>IF(Table2[[#This Row],[Order Priority]]=Introduction!$B$44,1,0)</f>
        <v>0</v>
      </c>
      <c r="L1621" s="52">
        <f>IF(Table2[[#This Row],[Order Priority]]=Introduction!$B$45,1,0)</f>
        <v>0</v>
      </c>
      <c r="M1621" s="52">
        <f>IF(Table2[[#This Row],[Ship Mode]]=Introduction!$C$42,1,0)</f>
        <v>0</v>
      </c>
      <c r="N1621" s="51">
        <f>IF(Table2[[#This Row],[Ship Mode]]=Introduction!$C$44,1,0)</f>
        <v>1</v>
      </c>
      <c r="O1621" s="51">
        <f>IF(Table2[[#This Row],[Customer Segment]]=Introduction!$D$45,1,0)</f>
        <v>0</v>
      </c>
      <c r="P1621" s="51">
        <f>IF(Table2[[#This Row],[Customer Segment]]=Introduction!$D$42,1,0)</f>
        <v>0</v>
      </c>
      <c r="Q1621" s="51">
        <f>IF(Table2[[#This Row],[Customer Segment]]=Introduction!$D$44,1,0)</f>
        <v>1</v>
      </c>
      <c r="R1621" s="41">
        <v>1191.58</v>
      </c>
      <c r="S16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292.20155694708615</v>
      </c>
    </row>
    <row r="1622" spans="1:19" customFormat="1" x14ac:dyDescent="0.2">
      <c r="A1622" s="1" t="s">
        <v>13</v>
      </c>
      <c r="B1622" s="1" t="s">
        <v>14</v>
      </c>
      <c r="C1622" s="1" t="s">
        <v>47</v>
      </c>
      <c r="D1622" s="47">
        <v>0.05</v>
      </c>
      <c r="E1622" s="47">
        <v>165.2</v>
      </c>
      <c r="F1622" s="47">
        <v>19.989999999999998</v>
      </c>
      <c r="G1622" s="47">
        <v>0.59</v>
      </c>
      <c r="H1622" s="47">
        <v>-48.957999999999998</v>
      </c>
      <c r="I1622" s="52">
        <f>IF(Table2[[#This Row],[Order Priority]]=Introduction!$B$42,1,0)</f>
        <v>0</v>
      </c>
      <c r="J1622" s="52">
        <f>IF(Table2[[#This Row],[Order Priority]]=Introduction!$B$43,1,0)</f>
        <v>1</v>
      </c>
      <c r="K1622" s="52">
        <f>IF(Table2[[#This Row],[Order Priority]]=Introduction!$B$44,1,0)</f>
        <v>0</v>
      </c>
      <c r="L1622" s="52">
        <f>IF(Table2[[#This Row],[Order Priority]]=Introduction!$B$45,1,0)</f>
        <v>0</v>
      </c>
      <c r="M1622" s="52">
        <f>IF(Table2[[#This Row],[Ship Mode]]=Introduction!$C$42,1,0)</f>
        <v>0</v>
      </c>
      <c r="N1622" s="51">
        <f>IF(Table2[[#This Row],[Ship Mode]]=Introduction!$C$44,1,0)</f>
        <v>1</v>
      </c>
      <c r="O1622" s="51">
        <f>IF(Table2[[#This Row],[Customer Segment]]=Introduction!$D$45,1,0)</f>
        <v>0</v>
      </c>
      <c r="P1622" s="51">
        <f>IF(Table2[[#This Row],[Customer Segment]]=Introduction!$D$42,1,0)</f>
        <v>0</v>
      </c>
      <c r="Q1622" s="51">
        <f>IF(Table2[[#This Row],[Customer Segment]]=Introduction!$D$44,1,0)</f>
        <v>1</v>
      </c>
      <c r="R1622" s="44">
        <v>6938.19</v>
      </c>
      <c r="S16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1142.2542837762512</v>
      </c>
    </row>
    <row r="1623" spans="1:19" customFormat="1" x14ac:dyDescent="0.2">
      <c r="A1623" s="1" t="s">
        <v>23</v>
      </c>
      <c r="B1623" s="1" t="s">
        <v>14</v>
      </c>
      <c r="C1623" s="1" t="s">
        <v>3</v>
      </c>
      <c r="D1623" s="49">
        <v>0</v>
      </c>
      <c r="E1623" s="49">
        <v>20.99</v>
      </c>
      <c r="F1623" s="49">
        <v>3.3</v>
      </c>
      <c r="G1623" s="49">
        <v>0.81</v>
      </c>
      <c r="H1623" s="49">
        <v>-92.960999999999999</v>
      </c>
      <c r="I1623" s="52">
        <f>IF(Table2[[#This Row],[Order Priority]]=Introduction!$B$42,1,0)</f>
        <v>0</v>
      </c>
      <c r="J1623" s="52">
        <f>IF(Table2[[#This Row],[Order Priority]]=Introduction!$B$43,1,0)</f>
        <v>0</v>
      </c>
      <c r="K1623" s="52">
        <f>IF(Table2[[#This Row],[Order Priority]]=Introduction!$B$44,1,0)</f>
        <v>1</v>
      </c>
      <c r="L1623" s="52">
        <f>IF(Table2[[#This Row],[Order Priority]]=Introduction!$B$45,1,0)</f>
        <v>0</v>
      </c>
      <c r="M1623" s="52">
        <f>IF(Table2[[#This Row],[Ship Mode]]=Introduction!$C$42,1,0)</f>
        <v>0</v>
      </c>
      <c r="N1623" s="51">
        <f>IF(Table2[[#This Row],[Ship Mode]]=Introduction!$C$44,1,0)</f>
        <v>1</v>
      </c>
      <c r="O1623" s="51">
        <f>IF(Table2[[#This Row],[Customer Segment]]=Introduction!$D$45,1,0)</f>
        <v>1</v>
      </c>
      <c r="P1623" s="51">
        <f>IF(Table2[[#This Row],[Customer Segment]]=Introduction!$D$42,1,0)</f>
        <v>0</v>
      </c>
      <c r="Q1623" s="51">
        <f>IF(Table2[[#This Row],[Customer Segment]]=Introduction!$D$44,1,0)</f>
        <v>0</v>
      </c>
      <c r="R1623" s="41">
        <v>92.96</v>
      </c>
      <c r="S16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442.74162540956996</v>
      </c>
    </row>
    <row r="1624" spans="1:19" customFormat="1" x14ac:dyDescent="0.2">
      <c r="A1624" s="1" t="s">
        <v>92</v>
      </c>
      <c r="B1624" s="1" t="s">
        <v>14</v>
      </c>
      <c r="C1624" s="1" t="s">
        <v>47</v>
      </c>
      <c r="D1624" s="47">
        <v>0.02</v>
      </c>
      <c r="E1624" s="47">
        <v>3.78</v>
      </c>
      <c r="F1624" s="47">
        <v>0.71</v>
      </c>
      <c r="G1624" s="47">
        <v>0.39</v>
      </c>
      <c r="H1624" s="47">
        <v>106.7499</v>
      </c>
      <c r="I1624" s="52">
        <f>IF(Table2[[#This Row],[Order Priority]]=Introduction!$B$42,1,0)</f>
        <v>0</v>
      </c>
      <c r="J1624" s="52">
        <f>IF(Table2[[#This Row],[Order Priority]]=Introduction!$B$43,1,0)</f>
        <v>0</v>
      </c>
      <c r="K1624" s="52">
        <f>IF(Table2[[#This Row],[Order Priority]]=Introduction!$B$44,1,0)</f>
        <v>0</v>
      </c>
      <c r="L1624" s="52">
        <f>IF(Table2[[#This Row],[Order Priority]]=Introduction!$B$45,1,0)</f>
        <v>1</v>
      </c>
      <c r="M1624" s="52">
        <f>IF(Table2[[#This Row],[Ship Mode]]=Introduction!$C$42,1,0)</f>
        <v>0</v>
      </c>
      <c r="N1624" s="51">
        <f>IF(Table2[[#This Row],[Ship Mode]]=Introduction!$C$44,1,0)</f>
        <v>1</v>
      </c>
      <c r="O1624" s="51">
        <f>IF(Table2[[#This Row],[Customer Segment]]=Introduction!$D$45,1,0)</f>
        <v>0</v>
      </c>
      <c r="P1624" s="51">
        <f>IF(Table2[[#This Row],[Customer Segment]]=Introduction!$D$42,1,0)</f>
        <v>0</v>
      </c>
      <c r="Q1624" s="51">
        <f>IF(Table2[[#This Row],[Customer Segment]]=Introduction!$D$44,1,0)</f>
        <v>1</v>
      </c>
      <c r="R1624" s="44">
        <v>154.71</v>
      </c>
      <c r="S16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131.89937443887862</v>
      </c>
    </row>
    <row r="1625" spans="1:19" customFormat="1" x14ac:dyDescent="0.2">
      <c r="A1625" s="1" t="s">
        <v>92</v>
      </c>
      <c r="B1625" s="1" t="s">
        <v>14</v>
      </c>
      <c r="C1625" s="1" t="s">
        <v>70</v>
      </c>
      <c r="D1625" s="49">
        <v>0.02</v>
      </c>
      <c r="E1625" s="49">
        <v>6.48</v>
      </c>
      <c r="F1625" s="49">
        <v>7.91</v>
      </c>
      <c r="G1625" s="49">
        <v>0.37</v>
      </c>
      <c r="H1625" s="49">
        <v>-1191.5260000000001</v>
      </c>
      <c r="I1625" s="52">
        <f>IF(Table2[[#This Row],[Order Priority]]=Introduction!$B$42,1,0)</f>
        <v>0</v>
      </c>
      <c r="J1625" s="52">
        <f>IF(Table2[[#This Row],[Order Priority]]=Introduction!$B$43,1,0)</f>
        <v>0</v>
      </c>
      <c r="K1625" s="52">
        <f>IF(Table2[[#This Row],[Order Priority]]=Introduction!$B$44,1,0)</f>
        <v>0</v>
      </c>
      <c r="L1625" s="52">
        <f>IF(Table2[[#This Row],[Order Priority]]=Introduction!$B$45,1,0)</f>
        <v>1</v>
      </c>
      <c r="M1625" s="52">
        <f>IF(Table2[[#This Row],[Ship Mode]]=Introduction!$C$42,1,0)</f>
        <v>0</v>
      </c>
      <c r="N1625" s="51">
        <f>IF(Table2[[#This Row],[Ship Mode]]=Introduction!$C$44,1,0)</f>
        <v>1</v>
      </c>
      <c r="O1625" s="51">
        <f>IF(Table2[[#This Row],[Customer Segment]]=Introduction!$D$45,1,0)</f>
        <v>0</v>
      </c>
      <c r="P1625" s="51">
        <f>IF(Table2[[#This Row],[Customer Segment]]=Introduction!$D$42,1,0)</f>
        <v>0</v>
      </c>
      <c r="Q1625" s="51">
        <f>IF(Table2[[#This Row],[Customer Segment]]=Introduction!$D$44,1,0)</f>
        <v>0</v>
      </c>
      <c r="R1625" s="41">
        <v>16.5</v>
      </c>
      <c r="S16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-1037.1684775425638</v>
      </c>
    </row>
    <row r="1626" spans="1:19" customFormat="1" x14ac:dyDescent="0.2">
      <c r="A1626" s="1" t="s">
        <v>23</v>
      </c>
      <c r="B1626" s="1" t="s">
        <v>14</v>
      </c>
      <c r="C1626" s="1" t="s">
        <v>3</v>
      </c>
      <c r="D1626" s="47">
        <v>7.0000000000000007E-2</v>
      </c>
      <c r="E1626" s="47">
        <v>6.3</v>
      </c>
      <c r="F1626" s="47">
        <v>0.5</v>
      </c>
      <c r="G1626" s="47">
        <v>0.39</v>
      </c>
      <c r="H1626" s="47">
        <v>4.1673999999999998</v>
      </c>
      <c r="I1626" s="52">
        <f>IF(Table2[[#This Row],[Order Priority]]=Introduction!$B$42,1,0)</f>
        <v>0</v>
      </c>
      <c r="J1626" s="52">
        <f>IF(Table2[[#This Row],[Order Priority]]=Introduction!$B$43,1,0)</f>
        <v>0</v>
      </c>
      <c r="K1626" s="52">
        <f>IF(Table2[[#This Row],[Order Priority]]=Introduction!$B$44,1,0)</f>
        <v>1</v>
      </c>
      <c r="L1626" s="52">
        <f>IF(Table2[[#This Row],[Order Priority]]=Introduction!$B$45,1,0)</f>
        <v>0</v>
      </c>
      <c r="M1626" s="52">
        <f>IF(Table2[[#This Row],[Ship Mode]]=Introduction!$C$42,1,0)</f>
        <v>0</v>
      </c>
      <c r="N1626" s="51">
        <f>IF(Table2[[#This Row],[Ship Mode]]=Introduction!$C$44,1,0)</f>
        <v>1</v>
      </c>
      <c r="O1626" s="51">
        <f>IF(Table2[[#This Row],[Customer Segment]]=Introduction!$D$45,1,0)</f>
        <v>1</v>
      </c>
      <c r="P1626" s="51">
        <f>IF(Table2[[#This Row],[Customer Segment]]=Introduction!$D$42,1,0)</f>
        <v>0</v>
      </c>
      <c r="Q1626" s="51">
        <f>IF(Table2[[#This Row],[Customer Segment]]=Introduction!$D$44,1,0)</f>
        <v>0</v>
      </c>
      <c r="R1626" s="44">
        <v>121.87</v>
      </c>
      <c r="S16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23.43114311123831</v>
      </c>
    </row>
    <row r="1627" spans="1:19" customFormat="1" x14ac:dyDescent="0.2">
      <c r="A1627" s="1" t="s">
        <v>23</v>
      </c>
      <c r="B1627" s="1" t="s">
        <v>14</v>
      </c>
      <c r="C1627" s="1" t="s">
        <v>3</v>
      </c>
      <c r="D1627" s="49">
        <v>0.04</v>
      </c>
      <c r="E1627" s="49">
        <v>22.38</v>
      </c>
      <c r="F1627" s="49">
        <v>15.1</v>
      </c>
      <c r="G1627" s="49">
        <v>0.38</v>
      </c>
      <c r="H1627" s="49">
        <v>16.021799999999999</v>
      </c>
      <c r="I1627" s="52">
        <f>IF(Table2[[#This Row],[Order Priority]]=Introduction!$B$42,1,0)</f>
        <v>0</v>
      </c>
      <c r="J1627" s="52">
        <f>IF(Table2[[#This Row],[Order Priority]]=Introduction!$B$43,1,0)</f>
        <v>0</v>
      </c>
      <c r="K1627" s="52">
        <f>IF(Table2[[#This Row],[Order Priority]]=Introduction!$B$44,1,0)</f>
        <v>1</v>
      </c>
      <c r="L1627" s="52">
        <f>IF(Table2[[#This Row],[Order Priority]]=Introduction!$B$45,1,0)</f>
        <v>0</v>
      </c>
      <c r="M1627" s="52">
        <f>IF(Table2[[#This Row],[Ship Mode]]=Introduction!$C$42,1,0)</f>
        <v>0</v>
      </c>
      <c r="N1627" s="51">
        <f>IF(Table2[[#This Row],[Ship Mode]]=Introduction!$C$44,1,0)</f>
        <v>1</v>
      </c>
      <c r="O1627" s="51">
        <f>IF(Table2[[#This Row],[Customer Segment]]=Introduction!$D$45,1,0)</f>
        <v>1</v>
      </c>
      <c r="P1627" s="51">
        <f>IF(Table2[[#This Row],[Customer Segment]]=Introduction!$D$42,1,0)</f>
        <v>0</v>
      </c>
      <c r="Q1627" s="51">
        <f>IF(Table2[[#This Row],[Customer Segment]]=Introduction!$D$44,1,0)</f>
        <v>0</v>
      </c>
      <c r="R1627" s="41">
        <v>403.53</v>
      </c>
      <c r="S16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500.99958403027341</v>
      </c>
    </row>
    <row r="1628" spans="1:19" customFormat="1" x14ac:dyDescent="0.2">
      <c r="A1628" s="1" t="s">
        <v>23</v>
      </c>
      <c r="B1628" s="1" t="s">
        <v>14</v>
      </c>
      <c r="C1628" s="1" t="s">
        <v>3</v>
      </c>
      <c r="D1628" s="47">
        <v>0.06</v>
      </c>
      <c r="E1628" s="47">
        <v>17.78</v>
      </c>
      <c r="F1628" s="47">
        <v>5.03</v>
      </c>
      <c r="G1628" s="47">
        <v>0.54</v>
      </c>
      <c r="H1628" s="47">
        <v>38.067300000000003</v>
      </c>
      <c r="I1628" s="52">
        <f>IF(Table2[[#This Row],[Order Priority]]=Introduction!$B$42,1,0)</f>
        <v>0</v>
      </c>
      <c r="J1628" s="52">
        <f>IF(Table2[[#This Row],[Order Priority]]=Introduction!$B$43,1,0)</f>
        <v>0</v>
      </c>
      <c r="K1628" s="52">
        <f>IF(Table2[[#This Row],[Order Priority]]=Introduction!$B$44,1,0)</f>
        <v>1</v>
      </c>
      <c r="L1628" s="52">
        <f>IF(Table2[[#This Row],[Order Priority]]=Introduction!$B$45,1,0)</f>
        <v>0</v>
      </c>
      <c r="M1628" s="52">
        <f>IF(Table2[[#This Row],[Ship Mode]]=Introduction!$C$42,1,0)</f>
        <v>0</v>
      </c>
      <c r="N1628" s="51">
        <f>IF(Table2[[#This Row],[Ship Mode]]=Introduction!$C$44,1,0)</f>
        <v>1</v>
      </c>
      <c r="O1628" s="51">
        <f>IF(Table2[[#This Row],[Customer Segment]]=Introduction!$D$45,1,0)</f>
        <v>1</v>
      </c>
      <c r="P1628" s="51">
        <f>IF(Table2[[#This Row],[Customer Segment]]=Introduction!$D$42,1,0)</f>
        <v>0</v>
      </c>
      <c r="Q1628" s="51">
        <f>IF(Table2[[#This Row],[Customer Segment]]=Introduction!$D$44,1,0)</f>
        <v>0</v>
      </c>
      <c r="R1628" s="44">
        <v>55.17</v>
      </c>
      <c r="S16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350.60657049300329</v>
      </c>
    </row>
    <row r="1629" spans="1:19" customFormat="1" x14ac:dyDescent="0.2">
      <c r="A1629" s="1" t="s">
        <v>23</v>
      </c>
      <c r="B1629" s="1" t="s">
        <v>2</v>
      </c>
      <c r="C1629" s="1" t="s">
        <v>47</v>
      </c>
      <c r="D1629" s="49">
        <v>0.04</v>
      </c>
      <c r="E1629" s="49">
        <v>180.98</v>
      </c>
      <c r="F1629" s="49">
        <v>30</v>
      </c>
      <c r="G1629" s="49">
        <v>0.69</v>
      </c>
      <c r="H1629" s="49">
        <v>52.988</v>
      </c>
      <c r="I1629" s="52">
        <f>IF(Table2[[#This Row],[Order Priority]]=Introduction!$B$42,1,0)</f>
        <v>0</v>
      </c>
      <c r="J1629" s="52">
        <f>IF(Table2[[#This Row],[Order Priority]]=Introduction!$B$43,1,0)</f>
        <v>0</v>
      </c>
      <c r="K1629" s="52">
        <f>IF(Table2[[#This Row],[Order Priority]]=Introduction!$B$44,1,0)</f>
        <v>1</v>
      </c>
      <c r="L1629" s="52">
        <f>IF(Table2[[#This Row],[Order Priority]]=Introduction!$B$45,1,0)</f>
        <v>0</v>
      </c>
      <c r="M1629" s="52">
        <f>IF(Table2[[#This Row],[Ship Mode]]=Introduction!$C$42,1,0)</f>
        <v>1</v>
      </c>
      <c r="N1629" s="51">
        <f>IF(Table2[[#This Row],[Ship Mode]]=Introduction!$C$44,1,0)</f>
        <v>0</v>
      </c>
      <c r="O1629" s="51">
        <f>IF(Table2[[#This Row],[Customer Segment]]=Introduction!$D$45,1,0)</f>
        <v>0</v>
      </c>
      <c r="P1629" s="51">
        <f>IF(Table2[[#This Row],[Customer Segment]]=Introduction!$D$42,1,0)</f>
        <v>0</v>
      </c>
      <c r="Q1629" s="51">
        <f>IF(Table2[[#This Row],[Customer Segment]]=Introduction!$D$44,1,0)</f>
        <v>1</v>
      </c>
      <c r="R1629" s="41">
        <v>561.65</v>
      </c>
      <c r="S16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1941.176913875353</v>
      </c>
    </row>
    <row r="1630" spans="1:19" customFormat="1" x14ac:dyDescent="0.2">
      <c r="A1630" s="1" t="s">
        <v>23</v>
      </c>
      <c r="B1630" s="1" t="s">
        <v>14</v>
      </c>
      <c r="C1630" s="1" t="s">
        <v>47</v>
      </c>
      <c r="D1630" s="47">
        <v>0.06</v>
      </c>
      <c r="E1630" s="47">
        <v>3.25</v>
      </c>
      <c r="F1630" s="47">
        <v>49</v>
      </c>
      <c r="G1630" s="47">
        <v>0.56000000000000005</v>
      </c>
      <c r="H1630" s="47">
        <v>10.507999999999999</v>
      </c>
      <c r="I1630" s="52">
        <f>IF(Table2[[#This Row],[Order Priority]]=Introduction!$B$42,1,0)</f>
        <v>0</v>
      </c>
      <c r="J1630" s="52">
        <f>IF(Table2[[#This Row],[Order Priority]]=Introduction!$B$43,1,0)</f>
        <v>0</v>
      </c>
      <c r="K1630" s="52">
        <f>IF(Table2[[#This Row],[Order Priority]]=Introduction!$B$44,1,0)</f>
        <v>1</v>
      </c>
      <c r="L1630" s="52">
        <f>IF(Table2[[#This Row],[Order Priority]]=Introduction!$B$45,1,0)</f>
        <v>0</v>
      </c>
      <c r="M1630" s="52">
        <f>IF(Table2[[#This Row],[Ship Mode]]=Introduction!$C$42,1,0)</f>
        <v>0</v>
      </c>
      <c r="N1630" s="51">
        <f>IF(Table2[[#This Row],[Ship Mode]]=Introduction!$C$44,1,0)</f>
        <v>1</v>
      </c>
      <c r="O1630" s="51">
        <f>IF(Table2[[#This Row],[Customer Segment]]=Introduction!$D$45,1,0)</f>
        <v>0</v>
      </c>
      <c r="P1630" s="51">
        <f>IF(Table2[[#This Row],[Customer Segment]]=Introduction!$D$42,1,0)</f>
        <v>0</v>
      </c>
      <c r="Q1630" s="51">
        <f>IF(Table2[[#This Row],[Customer Segment]]=Introduction!$D$44,1,0)</f>
        <v>1</v>
      </c>
      <c r="R1630" s="44">
        <v>55.6</v>
      </c>
      <c r="S16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1548.2614905853534</v>
      </c>
    </row>
    <row r="1631" spans="1:19" customFormat="1" x14ac:dyDescent="0.2">
      <c r="A1631" s="1" t="s">
        <v>23</v>
      </c>
      <c r="B1631" s="1" t="s">
        <v>14</v>
      </c>
      <c r="C1631" s="1" t="s">
        <v>47</v>
      </c>
      <c r="D1631" s="49">
        <v>0.01</v>
      </c>
      <c r="E1631" s="49">
        <v>110.98</v>
      </c>
      <c r="F1631" s="49">
        <v>13.99</v>
      </c>
      <c r="G1631" s="49">
        <v>0.69</v>
      </c>
      <c r="H1631" s="49">
        <v>1448.7309</v>
      </c>
      <c r="I1631" s="52">
        <f>IF(Table2[[#This Row],[Order Priority]]=Introduction!$B$42,1,0)</f>
        <v>0</v>
      </c>
      <c r="J1631" s="52">
        <f>IF(Table2[[#This Row],[Order Priority]]=Introduction!$B$43,1,0)</f>
        <v>0</v>
      </c>
      <c r="K1631" s="52">
        <f>IF(Table2[[#This Row],[Order Priority]]=Introduction!$B$44,1,0)</f>
        <v>1</v>
      </c>
      <c r="L1631" s="52">
        <f>IF(Table2[[#This Row],[Order Priority]]=Introduction!$B$45,1,0)</f>
        <v>0</v>
      </c>
      <c r="M1631" s="52">
        <f>IF(Table2[[#This Row],[Ship Mode]]=Introduction!$C$42,1,0)</f>
        <v>0</v>
      </c>
      <c r="N1631" s="51">
        <f>IF(Table2[[#This Row],[Ship Mode]]=Introduction!$C$44,1,0)</f>
        <v>1</v>
      </c>
      <c r="O1631" s="51">
        <f>IF(Table2[[#This Row],[Customer Segment]]=Introduction!$D$45,1,0)</f>
        <v>0</v>
      </c>
      <c r="P1631" s="51">
        <f>IF(Table2[[#This Row],[Customer Segment]]=Introduction!$D$42,1,0)</f>
        <v>0</v>
      </c>
      <c r="Q1631" s="51">
        <f>IF(Table2[[#This Row],[Customer Segment]]=Introduction!$D$44,1,0)</f>
        <v>1</v>
      </c>
      <c r="R1631" s="41">
        <v>2099.61</v>
      </c>
      <c r="S16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2532.0181184373696</v>
      </c>
    </row>
    <row r="1632" spans="1:19" customFormat="1" x14ac:dyDescent="0.2">
      <c r="A1632" s="1" t="s">
        <v>23</v>
      </c>
      <c r="B1632" s="1" t="s">
        <v>63</v>
      </c>
      <c r="C1632" s="1" t="s">
        <v>47</v>
      </c>
      <c r="D1632" s="47">
        <v>0.05</v>
      </c>
      <c r="E1632" s="47">
        <v>3.95</v>
      </c>
      <c r="F1632" s="47">
        <v>2</v>
      </c>
      <c r="G1632" s="47">
        <v>0.53</v>
      </c>
      <c r="H1632" s="47">
        <v>1.004</v>
      </c>
      <c r="I1632" s="52">
        <f>IF(Table2[[#This Row],[Order Priority]]=Introduction!$B$42,1,0)</f>
        <v>0</v>
      </c>
      <c r="J1632" s="52">
        <f>IF(Table2[[#This Row],[Order Priority]]=Introduction!$B$43,1,0)</f>
        <v>0</v>
      </c>
      <c r="K1632" s="52">
        <f>IF(Table2[[#This Row],[Order Priority]]=Introduction!$B$44,1,0)</f>
        <v>1</v>
      </c>
      <c r="L1632" s="52">
        <f>IF(Table2[[#This Row],[Order Priority]]=Introduction!$B$45,1,0)</f>
        <v>0</v>
      </c>
      <c r="M1632" s="52">
        <f>IF(Table2[[#This Row],[Ship Mode]]=Introduction!$C$42,1,0)</f>
        <v>0</v>
      </c>
      <c r="N1632" s="51">
        <f>IF(Table2[[#This Row],[Ship Mode]]=Introduction!$C$44,1,0)</f>
        <v>0</v>
      </c>
      <c r="O1632" s="51">
        <f>IF(Table2[[#This Row],[Customer Segment]]=Introduction!$D$45,1,0)</f>
        <v>0</v>
      </c>
      <c r="P1632" s="51">
        <f>IF(Table2[[#This Row],[Customer Segment]]=Introduction!$D$42,1,0)</f>
        <v>0</v>
      </c>
      <c r="Q1632" s="51">
        <f>IF(Table2[[#This Row],[Customer Segment]]=Introduction!$D$44,1,0)</f>
        <v>1</v>
      </c>
      <c r="R1632" s="44">
        <v>96.6</v>
      </c>
      <c r="S16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141.13014160976232</v>
      </c>
    </row>
    <row r="1633" spans="1:19" customFormat="1" x14ac:dyDescent="0.2">
      <c r="A1633" s="1" t="s">
        <v>23</v>
      </c>
      <c r="B1633" s="1" t="s">
        <v>14</v>
      </c>
      <c r="C1633" s="1" t="s">
        <v>70</v>
      </c>
      <c r="D1633" s="49">
        <v>0.04</v>
      </c>
      <c r="E1633" s="49">
        <v>2.88</v>
      </c>
      <c r="F1633" s="49">
        <v>1.01</v>
      </c>
      <c r="G1633" s="49">
        <v>0.55000000000000004</v>
      </c>
      <c r="H1633" s="49">
        <v>15.246</v>
      </c>
      <c r="I1633" s="52">
        <f>IF(Table2[[#This Row],[Order Priority]]=Introduction!$B$42,1,0)</f>
        <v>0</v>
      </c>
      <c r="J1633" s="52">
        <f>IF(Table2[[#This Row],[Order Priority]]=Introduction!$B$43,1,0)</f>
        <v>0</v>
      </c>
      <c r="K1633" s="52">
        <f>IF(Table2[[#This Row],[Order Priority]]=Introduction!$B$44,1,0)</f>
        <v>1</v>
      </c>
      <c r="L1633" s="52">
        <f>IF(Table2[[#This Row],[Order Priority]]=Introduction!$B$45,1,0)</f>
        <v>0</v>
      </c>
      <c r="M1633" s="52">
        <f>IF(Table2[[#This Row],[Ship Mode]]=Introduction!$C$42,1,0)</f>
        <v>0</v>
      </c>
      <c r="N1633" s="51">
        <f>IF(Table2[[#This Row],[Ship Mode]]=Introduction!$C$44,1,0)</f>
        <v>1</v>
      </c>
      <c r="O1633" s="51">
        <f>IF(Table2[[#This Row],[Customer Segment]]=Introduction!$D$45,1,0)</f>
        <v>0</v>
      </c>
      <c r="P1633" s="51">
        <f>IF(Table2[[#This Row],[Customer Segment]]=Introduction!$D$42,1,0)</f>
        <v>0</v>
      </c>
      <c r="Q1633" s="51">
        <f>IF(Table2[[#This Row],[Customer Segment]]=Introduction!$D$44,1,0)</f>
        <v>0</v>
      </c>
      <c r="R1633" s="41">
        <v>111.92</v>
      </c>
      <c r="S16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200.00770153946218</v>
      </c>
    </row>
    <row r="1634" spans="1:19" customFormat="1" x14ac:dyDescent="0.2">
      <c r="A1634" s="1" t="s">
        <v>46</v>
      </c>
      <c r="B1634" s="1" t="s">
        <v>14</v>
      </c>
      <c r="C1634" s="1" t="s">
        <v>47</v>
      </c>
      <c r="D1634" s="47">
        <v>0.05</v>
      </c>
      <c r="E1634" s="47">
        <v>120.98</v>
      </c>
      <c r="F1634" s="47">
        <v>9.07</v>
      </c>
      <c r="G1634" s="47">
        <v>0.35</v>
      </c>
      <c r="H1634" s="47">
        <v>881.04719999999998</v>
      </c>
      <c r="I1634" s="52">
        <f>IF(Table2[[#This Row],[Order Priority]]=Introduction!$B$42,1,0)</f>
        <v>0</v>
      </c>
      <c r="J1634" s="52">
        <f>IF(Table2[[#This Row],[Order Priority]]=Introduction!$B$43,1,0)</f>
        <v>0</v>
      </c>
      <c r="K1634" s="52">
        <f>IF(Table2[[#This Row],[Order Priority]]=Introduction!$B$44,1,0)</f>
        <v>0</v>
      </c>
      <c r="L1634" s="52">
        <f>IF(Table2[[#This Row],[Order Priority]]=Introduction!$B$45,1,0)</f>
        <v>0</v>
      </c>
      <c r="M1634" s="52">
        <f>IF(Table2[[#This Row],[Ship Mode]]=Introduction!$C$42,1,0)</f>
        <v>0</v>
      </c>
      <c r="N1634" s="51">
        <f>IF(Table2[[#This Row],[Ship Mode]]=Introduction!$C$44,1,0)</f>
        <v>1</v>
      </c>
      <c r="O1634" s="51">
        <f>IF(Table2[[#This Row],[Customer Segment]]=Introduction!$D$45,1,0)</f>
        <v>0</v>
      </c>
      <c r="P1634" s="51">
        <f>IF(Table2[[#This Row],[Customer Segment]]=Introduction!$D$42,1,0)</f>
        <v>0</v>
      </c>
      <c r="Q1634" s="51">
        <f>IF(Table2[[#This Row],[Customer Segment]]=Introduction!$D$44,1,0)</f>
        <v>1</v>
      </c>
      <c r="R1634" s="44">
        <v>1276.8800000000001</v>
      </c>
      <c r="S16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1658.2664030461124</v>
      </c>
    </row>
    <row r="1635" spans="1:19" customFormat="1" x14ac:dyDescent="0.2">
      <c r="A1635" s="1" t="s">
        <v>1</v>
      </c>
      <c r="B1635" s="1" t="s">
        <v>14</v>
      </c>
      <c r="C1635" s="1" t="s">
        <v>70</v>
      </c>
      <c r="D1635" s="49">
        <v>0.04</v>
      </c>
      <c r="E1635" s="49">
        <v>3.68</v>
      </c>
      <c r="F1635" s="49">
        <v>1.32</v>
      </c>
      <c r="G1635" s="49">
        <v>0.83</v>
      </c>
      <c r="H1635" s="49">
        <v>300.92579999999998</v>
      </c>
      <c r="I1635" s="52">
        <f>IF(Table2[[#This Row],[Order Priority]]=Introduction!$B$42,1,0)</f>
        <v>1</v>
      </c>
      <c r="J1635" s="52">
        <f>IF(Table2[[#This Row],[Order Priority]]=Introduction!$B$43,1,0)</f>
        <v>0</v>
      </c>
      <c r="K1635" s="52">
        <f>IF(Table2[[#This Row],[Order Priority]]=Introduction!$B$44,1,0)</f>
        <v>0</v>
      </c>
      <c r="L1635" s="52">
        <f>IF(Table2[[#This Row],[Order Priority]]=Introduction!$B$45,1,0)</f>
        <v>0</v>
      </c>
      <c r="M1635" s="52">
        <f>IF(Table2[[#This Row],[Ship Mode]]=Introduction!$C$42,1,0)</f>
        <v>0</v>
      </c>
      <c r="N1635" s="51">
        <f>IF(Table2[[#This Row],[Ship Mode]]=Introduction!$C$44,1,0)</f>
        <v>1</v>
      </c>
      <c r="O1635" s="51">
        <f>IF(Table2[[#This Row],[Customer Segment]]=Introduction!$D$45,1,0)</f>
        <v>0</v>
      </c>
      <c r="P1635" s="51">
        <f>IF(Table2[[#This Row],[Customer Segment]]=Introduction!$D$42,1,0)</f>
        <v>0</v>
      </c>
      <c r="Q1635" s="51">
        <f>IF(Table2[[#This Row],[Customer Segment]]=Introduction!$D$44,1,0)</f>
        <v>0</v>
      </c>
      <c r="R1635" s="41">
        <v>41.29</v>
      </c>
      <c r="S16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946.60028288154706</v>
      </c>
    </row>
    <row r="1636" spans="1:19" customFormat="1" x14ac:dyDescent="0.2">
      <c r="A1636" s="1" t="s">
        <v>13</v>
      </c>
      <c r="B1636" s="1" t="s">
        <v>63</v>
      </c>
      <c r="C1636" s="1" t="s">
        <v>70</v>
      </c>
      <c r="D1636" s="47">
        <v>0.05</v>
      </c>
      <c r="E1636" s="47">
        <v>4.71</v>
      </c>
      <c r="F1636" s="47">
        <v>0.7</v>
      </c>
      <c r="G1636" s="47">
        <v>0.8</v>
      </c>
      <c r="H1636" s="47">
        <v>-2.3759999999999999</v>
      </c>
      <c r="I1636" s="52">
        <f>IF(Table2[[#This Row],[Order Priority]]=Introduction!$B$42,1,0)</f>
        <v>0</v>
      </c>
      <c r="J1636" s="52">
        <f>IF(Table2[[#This Row],[Order Priority]]=Introduction!$B$43,1,0)</f>
        <v>1</v>
      </c>
      <c r="K1636" s="52">
        <f>IF(Table2[[#This Row],[Order Priority]]=Introduction!$B$44,1,0)</f>
        <v>0</v>
      </c>
      <c r="L1636" s="52">
        <f>IF(Table2[[#This Row],[Order Priority]]=Introduction!$B$45,1,0)</f>
        <v>0</v>
      </c>
      <c r="M1636" s="52">
        <f>IF(Table2[[#This Row],[Ship Mode]]=Introduction!$C$42,1,0)</f>
        <v>0</v>
      </c>
      <c r="N1636" s="51">
        <f>IF(Table2[[#This Row],[Ship Mode]]=Introduction!$C$44,1,0)</f>
        <v>0</v>
      </c>
      <c r="O1636" s="51">
        <f>IF(Table2[[#This Row],[Customer Segment]]=Introduction!$D$45,1,0)</f>
        <v>0</v>
      </c>
      <c r="P1636" s="51">
        <f>IF(Table2[[#This Row],[Customer Segment]]=Introduction!$D$42,1,0)</f>
        <v>0</v>
      </c>
      <c r="Q1636" s="51">
        <f>IF(Table2[[#This Row],[Customer Segment]]=Introduction!$D$44,1,0)</f>
        <v>0</v>
      </c>
      <c r="R1636" s="44">
        <v>12.16</v>
      </c>
      <c r="S16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215.84274014008687</v>
      </c>
    </row>
    <row r="1637" spans="1:19" customFormat="1" x14ac:dyDescent="0.2">
      <c r="A1637" s="1" t="s">
        <v>13</v>
      </c>
      <c r="B1637" s="1" t="s">
        <v>63</v>
      </c>
      <c r="C1637" s="1" t="s">
        <v>70</v>
      </c>
      <c r="D1637" s="49">
        <v>0.04</v>
      </c>
      <c r="E1637" s="49">
        <v>55.99</v>
      </c>
      <c r="F1637" s="49">
        <v>1.25</v>
      </c>
      <c r="G1637" s="49">
        <v>0.35</v>
      </c>
      <c r="H1637" s="49">
        <v>-18.3216</v>
      </c>
      <c r="I1637" s="52">
        <f>IF(Table2[[#This Row],[Order Priority]]=Introduction!$B$42,1,0)</f>
        <v>0</v>
      </c>
      <c r="J1637" s="52">
        <f>IF(Table2[[#This Row],[Order Priority]]=Introduction!$B$43,1,0)</f>
        <v>1</v>
      </c>
      <c r="K1637" s="52">
        <f>IF(Table2[[#This Row],[Order Priority]]=Introduction!$B$44,1,0)</f>
        <v>0</v>
      </c>
      <c r="L1637" s="52">
        <f>IF(Table2[[#This Row],[Order Priority]]=Introduction!$B$45,1,0)</f>
        <v>0</v>
      </c>
      <c r="M1637" s="52">
        <f>IF(Table2[[#This Row],[Ship Mode]]=Introduction!$C$42,1,0)</f>
        <v>0</v>
      </c>
      <c r="N1637" s="51">
        <f>IF(Table2[[#This Row],[Ship Mode]]=Introduction!$C$44,1,0)</f>
        <v>0</v>
      </c>
      <c r="O1637" s="51">
        <f>IF(Table2[[#This Row],[Customer Segment]]=Introduction!$D$45,1,0)</f>
        <v>0</v>
      </c>
      <c r="P1637" s="51">
        <f>IF(Table2[[#This Row],[Customer Segment]]=Introduction!$D$42,1,0)</f>
        <v>0</v>
      </c>
      <c r="Q1637" s="51">
        <f>IF(Table2[[#This Row],[Customer Segment]]=Introduction!$D$44,1,0)</f>
        <v>0</v>
      </c>
      <c r="R1637" s="41">
        <v>147.56</v>
      </c>
      <c r="S16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7.960570280828307</v>
      </c>
    </row>
    <row r="1638" spans="1:19" customFormat="1" x14ac:dyDescent="0.2">
      <c r="A1638" s="1" t="s">
        <v>13</v>
      </c>
      <c r="B1638" s="1" t="s">
        <v>2</v>
      </c>
      <c r="C1638" s="1" t="s">
        <v>15</v>
      </c>
      <c r="D1638" s="47">
        <v>0.03</v>
      </c>
      <c r="E1638" s="47">
        <v>120.98</v>
      </c>
      <c r="F1638" s="47">
        <v>30</v>
      </c>
      <c r="G1638" s="47">
        <v>0.64</v>
      </c>
      <c r="H1638" s="47">
        <v>638.02800000000002</v>
      </c>
      <c r="I1638" s="52">
        <f>IF(Table2[[#This Row],[Order Priority]]=Introduction!$B$42,1,0)</f>
        <v>0</v>
      </c>
      <c r="J1638" s="52">
        <f>IF(Table2[[#This Row],[Order Priority]]=Introduction!$B$43,1,0)</f>
        <v>1</v>
      </c>
      <c r="K1638" s="52">
        <f>IF(Table2[[#This Row],[Order Priority]]=Introduction!$B$44,1,0)</f>
        <v>0</v>
      </c>
      <c r="L1638" s="52">
        <f>IF(Table2[[#This Row],[Order Priority]]=Introduction!$B$45,1,0)</f>
        <v>0</v>
      </c>
      <c r="M1638" s="52">
        <f>IF(Table2[[#This Row],[Ship Mode]]=Introduction!$C$42,1,0)</f>
        <v>1</v>
      </c>
      <c r="N1638" s="51">
        <f>IF(Table2[[#This Row],[Ship Mode]]=Introduction!$C$44,1,0)</f>
        <v>0</v>
      </c>
      <c r="O1638" s="51">
        <f>IF(Table2[[#This Row],[Customer Segment]]=Introduction!$D$45,1,0)</f>
        <v>0</v>
      </c>
      <c r="P1638" s="51">
        <f>IF(Table2[[#This Row],[Customer Segment]]=Introduction!$D$42,1,0)</f>
        <v>1</v>
      </c>
      <c r="Q1638" s="51">
        <f>IF(Table2[[#This Row],[Customer Segment]]=Introduction!$D$44,1,0)</f>
        <v>0</v>
      </c>
      <c r="R1638" s="44">
        <v>1894.45</v>
      </c>
      <c r="S16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2175.699939118716</v>
      </c>
    </row>
    <row r="1639" spans="1:19" customFormat="1" x14ac:dyDescent="0.2">
      <c r="A1639" s="1" t="s">
        <v>13</v>
      </c>
      <c r="B1639" s="1" t="s">
        <v>14</v>
      </c>
      <c r="C1639" s="1" t="s">
        <v>15</v>
      </c>
      <c r="D1639" s="49">
        <v>0.01</v>
      </c>
      <c r="E1639" s="49">
        <v>15.68</v>
      </c>
      <c r="F1639" s="49">
        <v>3.73</v>
      </c>
      <c r="G1639" s="49">
        <v>0.46</v>
      </c>
      <c r="H1639" s="49">
        <v>138.49680000000001</v>
      </c>
      <c r="I1639" s="52">
        <f>IF(Table2[[#This Row],[Order Priority]]=Introduction!$B$42,1,0)</f>
        <v>0</v>
      </c>
      <c r="J1639" s="52">
        <f>IF(Table2[[#This Row],[Order Priority]]=Introduction!$B$43,1,0)</f>
        <v>1</v>
      </c>
      <c r="K1639" s="52">
        <f>IF(Table2[[#This Row],[Order Priority]]=Introduction!$B$44,1,0)</f>
        <v>0</v>
      </c>
      <c r="L1639" s="52">
        <f>IF(Table2[[#This Row],[Order Priority]]=Introduction!$B$45,1,0)</f>
        <v>0</v>
      </c>
      <c r="M1639" s="52">
        <f>IF(Table2[[#This Row],[Ship Mode]]=Introduction!$C$42,1,0)</f>
        <v>0</v>
      </c>
      <c r="N1639" s="51">
        <f>IF(Table2[[#This Row],[Ship Mode]]=Introduction!$C$44,1,0)</f>
        <v>1</v>
      </c>
      <c r="O1639" s="51">
        <f>IF(Table2[[#This Row],[Customer Segment]]=Introduction!$D$45,1,0)</f>
        <v>0</v>
      </c>
      <c r="P1639" s="51">
        <f>IF(Table2[[#This Row],[Customer Segment]]=Introduction!$D$42,1,0)</f>
        <v>1</v>
      </c>
      <c r="Q1639" s="51">
        <f>IF(Table2[[#This Row],[Customer Segment]]=Introduction!$D$44,1,0)</f>
        <v>0</v>
      </c>
      <c r="R1639" s="41">
        <v>200.72</v>
      </c>
      <c r="S16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275.32945051684811</v>
      </c>
    </row>
    <row r="1640" spans="1:19" customFormat="1" x14ac:dyDescent="0.2">
      <c r="A1640" s="1" t="s">
        <v>23</v>
      </c>
      <c r="B1640" s="1" t="s">
        <v>14</v>
      </c>
      <c r="C1640" s="1" t="s">
        <v>15</v>
      </c>
      <c r="D1640" s="47">
        <v>0.09</v>
      </c>
      <c r="E1640" s="47">
        <v>6.84</v>
      </c>
      <c r="F1640" s="47">
        <v>8.3699999999999992</v>
      </c>
      <c r="G1640" s="47">
        <v>0.57999999999999996</v>
      </c>
      <c r="H1640" s="47">
        <v>-88.584999999999994</v>
      </c>
      <c r="I1640" s="52">
        <f>IF(Table2[[#This Row],[Order Priority]]=Introduction!$B$42,1,0)</f>
        <v>0</v>
      </c>
      <c r="J1640" s="52">
        <f>IF(Table2[[#This Row],[Order Priority]]=Introduction!$B$43,1,0)</f>
        <v>0</v>
      </c>
      <c r="K1640" s="52">
        <f>IF(Table2[[#This Row],[Order Priority]]=Introduction!$B$44,1,0)</f>
        <v>1</v>
      </c>
      <c r="L1640" s="52">
        <f>IF(Table2[[#This Row],[Order Priority]]=Introduction!$B$45,1,0)</f>
        <v>0</v>
      </c>
      <c r="M1640" s="52">
        <f>IF(Table2[[#This Row],[Ship Mode]]=Introduction!$C$42,1,0)</f>
        <v>0</v>
      </c>
      <c r="N1640" s="51">
        <f>IF(Table2[[#This Row],[Ship Mode]]=Introduction!$C$44,1,0)</f>
        <v>1</v>
      </c>
      <c r="O1640" s="51">
        <f>IF(Table2[[#This Row],[Customer Segment]]=Introduction!$D$45,1,0)</f>
        <v>0</v>
      </c>
      <c r="P1640" s="51">
        <f>IF(Table2[[#This Row],[Customer Segment]]=Introduction!$D$42,1,0)</f>
        <v>1</v>
      </c>
      <c r="Q1640" s="51">
        <f>IF(Table2[[#This Row],[Customer Segment]]=Introduction!$D$44,1,0)</f>
        <v>0</v>
      </c>
      <c r="R1640" s="44">
        <v>87.1</v>
      </c>
      <c r="S16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272.47287186044963</v>
      </c>
    </row>
    <row r="1641" spans="1:19" customFormat="1" x14ac:dyDescent="0.2">
      <c r="A1641" s="1" t="s">
        <v>23</v>
      </c>
      <c r="B1641" s="1" t="s">
        <v>63</v>
      </c>
      <c r="C1641" s="1" t="s">
        <v>15</v>
      </c>
      <c r="D1641" s="49">
        <v>7.0000000000000007E-2</v>
      </c>
      <c r="E1641" s="49">
        <v>48.91</v>
      </c>
      <c r="F1641" s="49">
        <v>35</v>
      </c>
      <c r="G1641" s="49">
        <v>0.83</v>
      </c>
      <c r="H1641" s="49">
        <v>-485.68</v>
      </c>
      <c r="I1641" s="52">
        <f>IF(Table2[[#This Row],[Order Priority]]=Introduction!$B$42,1,0)</f>
        <v>0</v>
      </c>
      <c r="J1641" s="52">
        <f>IF(Table2[[#This Row],[Order Priority]]=Introduction!$B$43,1,0)</f>
        <v>0</v>
      </c>
      <c r="K1641" s="52">
        <f>IF(Table2[[#This Row],[Order Priority]]=Introduction!$B$44,1,0)</f>
        <v>1</v>
      </c>
      <c r="L1641" s="52">
        <f>IF(Table2[[#This Row],[Order Priority]]=Introduction!$B$45,1,0)</f>
        <v>0</v>
      </c>
      <c r="M1641" s="52">
        <f>IF(Table2[[#This Row],[Ship Mode]]=Introduction!$C$42,1,0)</f>
        <v>0</v>
      </c>
      <c r="N1641" s="51">
        <f>IF(Table2[[#This Row],[Ship Mode]]=Introduction!$C$44,1,0)</f>
        <v>0</v>
      </c>
      <c r="O1641" s="51">
        <f>IF(Table2[[#This Row],[Customer Segment]]=Introduction!$D$45,1,0)</f>
        <v>0</v>
      </c>
      <c r="P1641" s="51">
        <f>IF(Table2[[#This Row],[Customer Segment]]=Introduction!$D$42,1,0)</f>
        <v>1</v>
      </c>
      <c r="Q1641" s="51">
        <f>IF(Table2[[#This Row],[Customer Segment]]=Introduction!$D$44,1,0)</f>
        <v>0</v>
      </c>
      <c r="R1641" s="41">
        <v>736.86</v>
      </c>
      <c r="S16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872.48269297620959</v>
      </c>
    </row>
    <row r="1642" spans="1:19" customFormat="1" x14ac:dyDescent="0.2">
      <c r="A1642" s="1" t="s">
        <v>92</v>
      </c>
      <c r="B1642" s="1" t="s">
        <v>14</v>
      </c>
      <c r="C1642" s="1" t="s">
        <v>3</v>
      </c>
      <c r="D1642" s="47">
        <v>0.03</v>
      </c>
      <c r="E1642" s="47">
        <v>15.31</v>
      </c>
      <c r="F1642" s="47">
        <v>8.7799999999999994</v>
      </c>
      <c r="G1642" s="47">
        <v>0.56999999999999995</v>
      </c>
      <c r="H1642" s="47">
        <v>-57.56</v>
      </c>
      <c r="I1642" s="52">
        <f>IF(Table2[[#This Row],[Order Priority]]=Introduction!$B$42,1,0)</f>
        <v>0</v>
      </c>
      <c r="J1642" s="52">
        <f>IF(Table2[[#This Row],[Order Priority]]=Introduction!$B$43,1,0)</f>
        <v>0</v>
      </c>
      <c r="K1642" s="52">
        <f>IF(Table2[[#This Row],[Order Priority]]=Introduction!$B$44,1,0)</f>
        <v>0</v>
      </c>
      <c r="L1642" s="52">
        <f>IF(Table2[[#This Row],[Order Priority]]=Introduction!$B$45,1,0)</f>
        <v>1</v>
      </c>
      <c r="M1642" s="52">
        <f>IF(Table2[[#This Row],[Ship Mode]]=Introduction!$C$42,1,0)</f>
        <v>0</v>
      </c>
      <c r="N1642" s="51">
        <f>IF(Table2[[#This Row],[Ship Mode]]=Introduction!$C$44,1,0)</f>
        <v>1</v>
      </c>
      <c r="O1642" s="51">
        <f>IF(Table2[[#This Row],[Customer Segment]]=Introduction!$D$45,1,0)</f>
        <v>1</v>
      </c>
      <c r="P1642" s="51">
        <f>IF(Table2[[#This Row],[Customer Segment]]=Introduction!$D$42,1,0)</f>
        <v>0</v>
      </c>
      <c r="Q1642" s="51">
        <f>IF(Table2[[#This Row],[Customer Segment]]=Introduction!$D$44,1,0)</f>
        <v>0</v>
      </c>
      <c r="R1642" s="44">
        <v>194.08</v>
      </c>
      <c r="S16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326.34583316725747</v>
      </c>
    </row>
    <row r="1643" spans="1:19" customFormat="1" x14ac:dyDescent="0.2">
      <c r="A1643" s="1" t="s">
        <v>92</v>
      </c>
      <c r="B1643" s="1" t="s">
        <v>14</v>
      </c>
      <c r="C1643" s="1" t="s">
        <v>70</v>
      </c>
      <c r="D1643" s="49">
        <v>7.0000000000000007E-2</v>
      </c>
      <c r="E1643" s="49">
        <v>39.479999999999997</v>
      </c>
      <c r="F1643" s="49">
        <v>1.99</v>
      </c>
      <c r="G1643" s="49">
        <v>0.54</v>
      </c>
      <c r="H1643" s="49">
        <v>322.25069999999999</v>
      </c>
      <c r="I1643" s="52">
        <f>IF(Table2[[#This Row],[Order Priority]]=Introduction!$B$42,1,0)</f>
        <v>0</v>
      </c>
      <c r="J1643" s="52">
        <f>IF(Table2[[#This Row],[Order Priority]]=Introduction!$B$43,1,0)</f>
        <v>0</v>
      </c>
      <c r="K1643" s="52">
        <f>IF(Table2[[#This Row],[Order Priority]]=Introduction!$B$44,1,0)</f>
        <v>0</v>
      </c>
      <c r="L1643" s="52">
        <f>IF(Table2[[#This Row],[Order Priority]]=Introduction!$B$45,1,0)</f>
        <v>1</v>
      </c>
      <c r="M1643" s="52">
        <f>IF(Table2[[#This Row],[Ship Mode]]=Introduction!$C$42,1,0)</f>
        <v>0</v>
      </c>
      <c r="N1643" s="51">
        <f>IF(Table2[[#This Row],[Ship Mode]]=Introduction!$C$44,1,0)</f>
        <v>1</v>
      </c>
      <c r="O1643" s="51">
        <f>IF(Table2[[#This Row],[Customer Segment]]=Introduction!$D$45,1,0)</f>
        <v>0</v>
      </c>
      <c r="P1643" s="51">
        <f>IF(Table2[[#This Row],[Customer Segment]]=Introduction!$D$42,1,0)</f>
        <v>0</v>
      </c>
      <c r="Q1643" s="51">
        <f>IF(Table2[[#This Row],[Customer Segment]]=Introduction!$D$44,1,0)</f>
        <v>0</v>
      </c>
      <c r="R1643" s="41">
        <v>467.03</v>
      </c>
      <c r="S16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561.00698461447405</v>
      </c>
    </row>
    <row r="1644" spans="1:19" customFormat="1" x14ac:dyDescent="0.2">
      <c r="A1644" s="1" t="s">
        <v>46</v>
      </c>
      <c r="B1644" s="1" t="s">
        <v>14</v>
      </c>
      <c r="C1644" s="1" t="s">
        <v>70</v>
      </c>
      <c r="D1644" s="47">
        <v>0.04</v>
      </c>
      <c r="E1644" s="47">
        <v>9.11</v>
      </c>
      <c r="F1644" s="47">
        <v>2.25</v>
      </c>
      <c r="G1644" s="47">
        <v>0.52</v>
      </c>
      <c r="H1644" s="47">
        <v>-3.496</v>
      </c>
      <c r="I1644" s="52">
        <f>IF(Table2[[#This Row],[Order Priority]]=Introduction!$B$42,1,0)</f>
        <v>0</v>
      </c>
      <c r="J1644" s="52">
        <f>IF(Table2[[#This Row],[Order Priority]]=Introduction!$B$43,1,0)</f>
        <v>0</v>
      </c>
      <c r="K1644" s="52">
        <f>IF(Table2[[#This Row],[Order Priority]]=Introduction!$B$44,1,0)</f>
        <v>0</v>
      </c>
      <c r="L1644" s="52">
        <f>IF(Table2[[#This Row],[Order Priority]]=Introduction!$B$45,1,0)</f>
        <v>0</v>
      </c>
      <c r="M1644" s="52">
        <f>IF(Table2[[#This Row],[Ship Mode]]=Introduction!$C$42,1,0)</f>
        <v>0</v>
      </c>
      <c r="N1644" s="51">
        <f>IF(Table2[[#This Row],[Ship Mode]]=Introduction!$C$44,1,0)</f>
        <v>1</v>
      </c>
      <c r="O1644" s="51">
        <f>IF(Table2[[#This Row],[Customer Segment]]=Introduction!$D$45,1,0)</f>
        <v>0</v>
      </c>
      <c r="P1644" s="51">
        <f>IF(Table2[[#This Row],[Customer Segment]]=Introduction!$D$42,1,0)</f>
        <v>0</v>
      </c>
      <c r="Q1644" s="51">
        <f>IF(Table2[[#This Row],[Customer Segment]]=Introduction!$D$44,1,0)</f>
        <v>0</v>
      </c>
      <c r="R1644" s="44">
        <v>18.59</v>
      </c>
      <c r="S16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330.93325493118249</v>
      </c>
    </row>
    <row r="1645" spans="1:19" customFormat="1" x14ac:dyDescent="0.2">
      <c r="A1645" s="1" t="s">
        <v>46</v>
      </c>
      <c r="B1645" s="1" t="s">
        <v>14</v>
      </c>
      <c r="C1645" s="1" t="s">
        <v>70</v>
      </c>
      <c r="D1645" s="49">
        <v>7.0000000000000007E-2</v>
      </c>
      <c r="E1645" s="49">
        <v>64.650000000000006</v>
      </c>
      <c r="F1645" s="49">
        <v>35</v>
      </c>
      <c r="G1645" s="49">
        <v>0.8</v>
      </c>
      <c r="H1645" s="49">
        <v>-717.072</v>
      </c>
      <c r="I1645" s="52">
        <f>IF(Table2[[#This Row],[Order Priority]]=Introduction!$B$42,1,0)</f>
        <v>0</v>
      </c>
      <c r="J1645" s="52">
        <f>IF(Table2[[#This Row],[Order Priority]]=Introduction!$B$43,1,0)</f>
        <v>0</v>
      </c>
      <c r="K1645" s="52">
        <f>IF(Table2[[#This Row],[Order Priority]]=Introduction!$B$44,1,0)</f>
        <v>0</v>
      </c>
      <c r="L1645" s="52">
        <f>IF(Table2[[#This Row],[Order Priority]]=Introduction!$B$45,1,0)</f>
        <v>0</v>
      </c>
      <c r="M1645" s="52">
        <f>IF(Table2[[#This Row],[Ship Mode]]=Introduction!$C$42,1,0)</f>
        <v>0</v>
      </c>
      <c r="N1645" s="51">
        <f>IF(Table2[[#This Row],[Ship Mode]]=Introduction!$C$44,1,0)</f>
        <v>1</v>
      </c>
      <c r="O1645" s="51">
        <f>IF(Table2[[#This Row],[Customer Segment]]=Introduction!$D$45,1,0)</f>
        <v>0</v>
      </c>
      <c r="P1645" s="51">
        <f>IF(Table2[[#This Row],[Customer Segment]]=Introduction!$D$42,1,0)</f>
        <v>0</v>
      </c>
      <c r="Q1645" s="51">
        <f>IF(Table2[[#This Row],[Customer Segment]]=Introduction!$D$44,1,0)</f>
        <v>0</v>
      </c>
      <c r="R1645" s="41">
        <v>834.08</v>
      </c>
      <c r="S16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892.32451494844395</v>
      </c>
    </row>
    <row r="1646" spans="1:19" customFormat="1" x14ac:dyDescent="0.2">
      <c r="A1646" s="1" t="s">
        <v>46</v>
      </c>
      <c r="B1646" s="1" t="s">
        <v>14</v>
      </c>
      <c r="C1646" s="1" t="s">
        <v>15</v>
      </c>
      <c r="D1646" s="47">
        <v>0.06</v>
      </c>
      <c r="E1646" s="47">
        <v>2.89</v>
      </c>
      <c r="F1646" s="47">
        <v>0.99</v>
      </c>
      <c r="G1646" s="47">
        <v>0.38</v>
      </c>
      <c r="H1646" s="47">
        <v>-2.0097</v>
      </c>
      <c r="I1646" s="52">
        <f>IF(Table2[[#This Row],[Order Priority]]=Introduction!$B$42,1,0)</f>
        <v>0</v>
      </c>
      <c r="J1646" s="52">
        <f>IF(Table2[[#This Row],[Order Priority]]=Introduction!$B$43,1,0)</f>
        <v>0</v>
      </c>
      <c r="K1646" s="52">
        <f>IF(Table2[[#This Row],[Order Priority]]=Introduction!$B$44,1,0)</f>
        <v>0</v>
      </c>
      <c r="L1646" s="52">
        <f>IF(Table2[[#This Row],[Order Priority]]=Introduction!$B$45,1,0)</f>
        <v>0</v>
      </c>
      <c r="M1646" s="52">
        <f>IF(Table2[[#This Row],[Ship Mode]]=Introduction!$C$42,1,0)</f>
        <v>0</v>
      </c>
      <c r="N1646" s="51">
        <f>IF(Table2[[#This Row],[Ship Mode]]=Introduction!$C$44,1,0)</f>
        <v>1</v>
      </c>
      <c r="O1646" s="51">
        <f>IF(Table2[[#This Row],[Customer Segment]]=Introduction!$D$45,1,0)</f>
        <v>0</v>
      </c>
      <c r="P1646" s="51">
        <f>IF(Table2[[#This Row],[Customer Segment]]=Introduction!$D$42,1,0)</f>
        <v>1</v>
      </c>
      <c r="Q1646" s="51">
        <f>IF(Table2[[#This Row],[Customer Segment]]=Introduction!$D$44,1,0)</f>
        <v>0</v>
      </c>
      <c r="R1646" s="44">
        <v>16.670000000000002</v>
      </c>
      <c r="S16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119.62307759247338</v>
      </c>
    </row>
    <row r="1647" spans="1:19" customFormat="1" x14ac:dyDescent="0.2">
      <c r="A1647" s="1" t="s">
        <v>46</v>
      </c>
      <c r="B1647" s="1" t="s">
        <v>14</v>
      </c>
      <c r="C1647" s="1" t="s">
        <v>15</v>
      </c>
      <c r="D1647" s="49">
        <v>0.08</v>
      </c>
      <c r="E1647" s="49">
        <v>22.84</v>
      </c>
      <c r="F1647" s="49">
        <v>11.54</v>
      </c>
      <c r="G1647" s="49">
        <v>0.39</v>
      </c>
      <c r="H1647" s="49">
        <v>-477.37200000000001</v>
      </c>
      <c r="I1647" s="52">
        <f>IF(Table2[[#This Row],[Order Priority]]=Introduction!$B$42,1,0)</f>
        <v>0</v>
      </c>
      <c r="J1647" s="52">
        <f>IF(Table2[[#This Row],[Order Priority]]=Introduction!$B$43,1,0)</f>
        <v>0</v>
      </c>
      <c r="K1647" s="52">
        <f>IF(Table2[[#This Row],[Order Priority]]=Introduction!$B$44,1,0)</f>
        <v>0</v>
      </c>
      <c r="L1647" s="52">
        <f>IF(Table2[[#This Row],[Order Priority]]=Introduction!$B$45,1,0)</f>
        <v>0</v>
      </c>
      <c r="M1647" s="52">
        <f>IF(Table2[[#This Row],[Ship Mode]]=Introduction!$C$42,1,0)</f>
        <v>0</v>
      </c>
      <c r="N1647" s="51">
        <f>IF(Table2[[#This Row],[Ship Mode]]=Introduction!$C$44,1,0)</f>
        <v>1</v>
      </c>
      <c r="O1647" s="51">
        <f>IF(Table2[[#This Row],[Customer Segment]]=Introduction!$D$45,1,0)</f>
        <v>0</v>
      </c>
      <c r="P1647" s="51">
        <f>IF(Table2[[#This Row],[Customer Segment]]=Introduction!$D$42,1,0)</f>
        <v>1</v>
      </c>
      <c r="Q1647" s="51">
        <f>IF(Table2[[#This Row],[Customer Segment]]=Introduction!$D$44,1,0)</f>
        <v>0</v>
      </c>
      <c r="R1647" s="41">
        <v>195.16</v>
      </c>
      <c r="S16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-17.96314077286781</v>
      </c>
    </row>
    <row r="1648" spans="1:19" customFormat="1" x14ac:dyDescent="0.2">
      <c r="A1648" s="1" t="s">
        <v>46</v>
      </c>
      <c r="B1648" s="1" t="s">
        <v>14</v>
      </c>
      <c r="C1648" s="1" t="s">
        <v>70</v>
      </c>
      <c r="D1648" s="47">
        <v>0.09</v>
      </c>
      <c r="E1648" s="47">
        <v>95.43</v>
      </c>
      <c r="F1648" s="47">
        <v>19.989999999999998</v>
      </c>
      <c r="G1648" s="47">
        <v>0.79</v>
      </c>
      <c r="H1648" s="47">
        <v>-143.23500000000001</v>
      </c>
      <c r="I1648" s="52">
        <f>IF(Table2[[#This Row],[Order Priority]]=Introduction!$B$42,1,0)</f>
        <v>0</v>
      </c>
      <c r="J1648" s="52">
        <f>IF(Table2[[#This Row],[Order Priority]]=Introduction!$B$43,1,0)</f>
        <v>0</v>
      </c>
      <c r="K1648" s="52">
        <f>IF(Table2[[#This Row],[Order Priority]]=Introduction!$B$44,1,0)</f>
        <v>0</v>
      </c>
      <c r="L1648" s="52">
        <f>IF(Table2[[#This Row],[Order Priority]]=Introduction!$B$45,1,0)</f>
        <v>0</v>
      </c>
      <c r="M1648" s="52">
        <f>IF(Table2[[#This Row],[Ship Mode]]=Introduction!$C$42,1,0)</f>
        <v>0</v>
      </c>
      <c r="N1648" s="51">
        <f>IF(Table2[[#This Row],[Ship Mode]]=Introduction!$C$44,1,0)</f>
        <v>1</v>
      </c>
      <c r="O1648" s="51">
        <f>IF(Table2[[#This Row],[Customer Segment]]=Introduction!$D$45,1,0)</f>
        <v>0</v>
      </c>
      <c r="P1648" s="51">
        <f>IF(Table2[[#This Row],[Customer Segment]]=Introduction!$D$42,1,0)</f>
        <v>0</v>
      </c>
      <c r="Q1648" s="51">
        <f>IF(Table2[[#This Row],[Customer Segment]]=Introduction!$D$44,1,0)</f>
        <v>0</v>
      </c>
      <c r="R1648" s="44">
        <v>2053.6</v>
      </c>
      <c r="S16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1139.9923218832382</v>
      </c>
    </row>
    <row r="1649" spans="1:19" customFormat="1" x14ac:dyDescent="0.2">
      <c r="A1649" s="1" t="s">
        <v>46</v>
      </c>
      <c r="B1649" s="1" t="s">
        <v>14</v>
      </c>
      <c r="C1649" s="1" t="s">
        <v>70</v>
      </c>
      <c r="D1649" s="49">
        <v>0.06</v>
      </c>
      <c r="E1649" s="49">
        <v>2.2799999999999998</v>
      </c>
      <c r="F1649" s="49">
        <v>5.2</v>
      </c>
      <c r="G1649" s="49">
        <v>0.41</v>
      </c>
      <c r="H1649" s="49">
        <v>-2002.6314</v>
      </c>
      <c r="I1649" s="52">
        <f>IF(Table2[[#This Row],[Order Priority]]=Introduction!$B$42,1,0)</f>
        <v>0</v>
      </c>
      <c r="J1649" s="52">
        <f>IF(Table2[[#This Row],[Order Priority]]=Introduction!$B$43,1,0)</f>
        <v>0</v>
      </c>
      <c r="K1649" s="52">
        <f>IF(Table2[[#This Row],[Order Priority]]=Introduction!$B$44,1,0)</f>
        <v>0</v>
      </c>
      <c r="L1649" s="52">
        <f>IF(Table2[[#This Row],[Order Priority]]=Introduction!$B$45,1,0)</f>
        <v>0</v>
      </c>
      <c r="M1649" s="52">
        <f>IF(Table2[[#This Row],[Ship Mode]]=Introduction!$C$42,1,0)</f>
        <v>0</v>
      </c>
      <c r="N1649" s="51">
        <f>IF(Table2[[#This Row],[Ship Mode]]=Introduction!$C$44,1,0)</f>
        <v>1</v>
      </c>
      <c r="O1649" s="51">
        <f>IF(Table2[[#This Row],[Customer Segment]]=Introduction!$D$45,1,0)</f>
        <v>0</v>
      </c>
      <c r="P1649" s="51">
        <f>IF(Table2[[#This Row],[Customer Segment]]=Introduction!$D$42,1,0)</f>
        <v>0</v>
      </c>
      <c r="Q1649" s="51">
        <f>IF(Table2[[#This Row],[Customer Segment]]=Introduction!$D$44,1,0)</f>
        <v>0</v>
      </c>
      <c r="R1649" s="41">
        <v>30.47</v>
      </c>
      <c r="S16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-1760.74334176194</v>
      </c>
    </row>
    <row r="1650" spans="1:19" customFormat="1" x14ac:dyDescent="0.2">
      <c r="A1650" s="1" t="s">
        <v>1</v>
      </c>
      <c r="B1650" s="1" t="s">
        <v>14</v>
      </c>
      <c r="C1650" s="1" t="s">
        <v>3</v>
      </c>
      <c r="D1650" s="47">
        <v>0.03</v>
      </c>
      <c r="E1650" s="47">
        <v>22.84</v>
      </c>
      <c r="F1650" s="47">
        <v>11.54</v>
      </c>
      <c r="G1650" s="47">
        <v>0.39</v>
      </c>
      <c r="H1650" s="47">
        <v>91.956000000000003</v>
      </c>
      <c r="I1650" s="52">
        <f>IF(Table2[[#This Row],[Order Priority]]=Introduction!$B$42,1,0)</f>
        <v>1</v>
      </c>
      <c r="J1650" s="52">
        <f>IF(Table2[[#This Row],[Order Priority]]=Introduction!$B$43,1,0)</f>
        <v>0</v>
      </c>
      <c r="K1650" s="52">
        <f>IF(Table2[[#This Row],[Order Priority]]=Introduction!$B$44,1,0)</f>
        <v>0</v>
      </c>
      <c r="L1650" s="52">
        <f>IF(Table2[[#This Row],[Order Priority]]=Introduction!$B$45,1,0)</f>
        <v>0</v>
      </c>
      <c r="M1650" s="52">
        <f>IF(Table2[[#This Row],[Ship Mode]]=Introduction!$C$42,1,0)</f>
        <v>0</v>
      </c>
      <c r="N1650" s="51">
        <f>IF(Table2[[#This Row],[Ship Mode]]=Introduction!$C$44,1,0)</f>
        <v>1</v>
      </c>
      <c r="O1650" s="51">
        <f>IF(Table2[[#This Row],[Customer Segment]]=Introduction!$D$45,1,0)</f>
        <v>1</v>
      </c>
      <c r="P1650" s="51">
        <f>IF(Table2[[#This Row],[Customer Segment]]=Introduction!$D$42,1,0)</f>
        <v>0</v>
      </c>
      <c r="Q1650" s="51">
        <f>IF(Table2[[#This Row],[Customer Segment]]=Introduction!$D$44,1,0)</f>
        <v>0</v>
      </c>
      <c r="R1650" s="44">
        <v>312.58999999999997</v>
      </c>
      <c r="S16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706.96647639709181</v>
      </c>
    </row>
    <row r="1651" spans="1:19" customFormat="1" x14ac:dyDescent="0.2">
      <c r="A1651" s="1" t="s">
        <v>1</v>
      </c>
      <c r="B1651" s="1" t="s">
        <v>14</v>
      </c>
      <c r="C1651" s="1" t="s">
        <v>3</v>
      </c>
      <c r="D1651" s="49">
        <v>0.05</v>
      </c>
      <c r="E1651" s="49">
        <v>10.98</v>
      </c>
      <c r="F1651" s="49">
        <v>3.37</v>
      </c>
      <c r="G1651" s="49">
        <v>0.56999999999999995</v>
      </c>
      <c r="H1651" s="49">
        <v>-2.544</v>
      </c>
      <c r="I1651" s="52">
        <f>IF(Table2[[#This Row],[Order Priority]]=Introduction!$B$42,1,0)</f>
        <v>1</v>
      </c>
      <c r="J1651" s="52">
        <f>IF(Table2[[#This Row],[Order Priority]]=Introduction!$B$43,1,0)</f>
        <v>0</v>
      </c>
      <c r="K1651" s="52">
        <f>IF(Table2[[#This Row],[Order Priority]]=Introduction!$B$44,1,0)</f>
        <v>0</v>
      </c>
      <c r="L1651" s="52">
        <f>IF(Table2[[#This Row],[Order Priority]]=Introduction!$B$45,1,0)</f>
        <v>0</v>
      </c>
      <c r="M1651" s="52">
        <f>IF(Table2[[#This Row],[Ship Mode]]=Introduction!$C$42,1,0)</f>
        <v>0</v>
      </c>
      <c r="N1651" s="51">
        <f>IF(Table2[[#This Row],[Ship Mode]]=Introduction!$C$44,1,0)</f>
        <v>1</v>
      </c>
      <c r="O1651" s="51">
        <f>IF(Table2[[#This Row],[Customer Segment]]=Introduction!$D$45,1,0)</f>
        <v>1</v>
      </c>
      <c r="P1651" s="51">
        <f>IF(Table2[[#This Row],[Customer Segment]]=Introduction!$D$42,1,0)</f>
        <v>0</v>
      </c>
      <c r="Q1651" s="51">
        <f>IF(Table2[[#This Row],[Customer Segment]]=Introduction!$D$44,1,0)</f>
        <v>0</v>
      </c>
      <c r="R1651" s="41">
        <v>64.400000000000006</v>
      </c>
      <c r="S16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483.61945112048789</v>
      </c>
    </row>
    <row r="1652" spans="1:19" customFormat="1" x14ac:dyDescent="0.2">
      <c r="A1652" s="1" t="s">
        <v>13</v>
      </c>
      <c r="B1652" s="1" t="s">
        <v>14</v>
      </c>
      <c r="C1652" s="1" t="s">
        <v>15</v>
      </c>
      <c r="D1652" s="47">
        <v>0.05</v>
      </c>
      <c r="E1652" s="47">
        <v>12.95</v>
      </c>
      <c r="F1652" s="47">
        <v>4.9800000000000004</v>
      </c>
      <c r="G1652" s="47">
        <v>0.4</v>
      </c>
      <c r="H1652" s="47">
        <v>134.16825</v>
      </c>
      <c r="I1652" s="52">
        <f>IF(Table2[[#This Row],[Order Priority]]=Introduction!$B$42,1,0)</f>
        <v>0</v>
      </c>
      <c r="J1652" s="52">
        <f>IF(Table2[[#This Row],[Order Priority]]=Introduction!$B$43,1,0)</f>
        <v>1</v>
      </c>
      <c r="K1652" s="52">
        <f>IF(Table2[[#This Row],[Order Priority]]=Introduction!$B$44,1,0)</f>
        <v>0</v>
      </c>
      <c r="L1652" s="52">
        <f>IF(Table2[[#This Row],[Order Priority]]=Introduction!$B$45,1,0)</f>
        <v>0</v>
      </c>
      <c r="M1652" s="52">
        <f>IF(Table2[[#This Row],[Ship Mode]]=Introduction!$C$42,1,0)</f>
        <v>0</v>
      </c>
      <c r="N1652" s="51">
        <f>IF(Table2[[#This Row],[Ship Mode]]=Introduction!$C$44,1,0)</f>
        <v>1</v>
      </c>
      <c r="O1652" s="51">
        <f>IF(Table2[[#This Row],[Customer Segment]]=Introduction!$D$45,1,0)</f>
        <v>0</v>
      </c>
      <c r="P1652" s="51">
        <f>IF(Table2[[#This Row],[Customer Segment]]=Introduction!$D$42,1,0)</f>
        <v>1</v>
      </c>
      <c r="Q1652" s="51">
        <f>IF(Table2[[#This Row],[Customer Segment]]=Introduction!$D$44,1,0)</f>
        <v>0</v>
      </c>
      <c r="R1652" s="44">
        <v>252.36</v>
      </c>
      <c r="S16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220.58792778209013</v>
      </c>
    </row>
    <row r="1653" spans="1:19" customFormat="1" x14ac:dyDescent="0.2">
      <c r="A1653" s="1" t="s">
        <v>23</v>
      </c>
      <c r="B1653" s="1" t="s">
        <v>14</v>
      </c>
      <c r="C1653" s="1" t="s">
        <v>15</v>
      </c>
      <c r="D1653" s="49">
        <v>0</v>
      </c>
      <c r="E1653" s="49">
        <v>24.92</v>
      </c>
      <c r="F1653" s="49">
        <v>12.98</v>
      </c>
      <c r="G1653" s="49">
        <v>0.39</v>
      </c>
      <c r="H1653" s="49">
        <v>-23.155999999999999</v>
      </c>
      <c r="I1653" s="52">
        <f>IF(Table2[[#This Row],[Order Priority]]=Introduction!$B$42,1,0)</f>
        <v>0</v>
      </c>
      <c r="J1653" s="52">
        <f>IF(Table2[[#This Row],[Order Priority]]=Introduction!$B$43,1,0)</f>
        <v>0</v>
      </c>
      <c r="K1653" s="52">
        <f>IF(Table2[[#This Row],[Order Priority]]=Introduction!$B$44,1,0)</f>
        <v>1</v>
      </c>
      <c r="L1653" s="52">
        <f>IF(Table2[[#This Row],[Order Priority]]=Introduction!$B$45,1,0)</f>
        <v>0</v>
      </c>
      <c r="M1653" s="52">
        <f>IF(Table2[[#This Row],[Ship Mode]]=Introduction!$C$42,1,0)</f>
        <v>0</v>
      </c>
      <c r="N1653" s="51">
        <f>IF(Table2[[#This Row],[Ship Mode]]=Introduction!$C$44,1,0)</f>
        <v>1</v>
      </c>
      <c r="O1653" s="51">
        <f>IF(Table2[[#This Row],[Customer Segment]]=Introduction!$D$45,1,0)</f>
        <v>0</v>
      </c>
      <c r="P1653" s="51">
        <f>IF(Table2[[#This Row],[Customer Segment]]=Introduction!$D$42,1,0)</f>
        <v>1</v>
      </c>
      <c r="Q1653" s="51">
        <f>IF(Table2[[#This Row],[Customer Segment]]=Introduction!$D$44,1,0)</f>
        <v>0</v>
      </c>
      <c r="R1653" s="41">
        <v>32.659999999999997</v>
      </c>
      <c r="S16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425.08961399828542</v>
      </c>
    </row>
    <row r="1654" spans="1:19" customFormat="1" x14ac:dyDescent="0.2">
      <c r="A1654" s="1" t="s">
        <v>23</v>
      </c>
      <c r="B1654" s="1" t="s">
        <v>14</v>
      </c>
      <c r="C1654" s="1" t="s">
        <v>47</v>
      </c>
      <c r="D1654" s="47">
        <v>0.06</v>
      </c>
      <c r="E1654" s="47">
        <v>3.74</v>
      </c>
      <c r="F1654" s="47">
        <v>0.94</v>
      </c>
      <c r="G1654" s="47">
        <v>0.83</v>
      </c>
      <c r="H1654" s="47">
        <v>-7.6849999999999996</v>
      </c>
      <c r="I1654" s="52">
        <f>IF(Table2[[#This Row],[Order Priority]]=Introduction!$B$42,1,0)</f>
        <v>0</v>
      </c>
      <c r="J1654" s="52">
        <f>IF(Table2[[#This Row],[Order Priority]]=Introduction!$B$43,1,0)</f>
        <v>0</v>
      </c>
      <c r="K1654" s="52">
        <f>IF(Table2[[#This Row],[Order Priority]]=Introduction!$B$44,1,0)</f>
        <v>1</v>
      </c>
      <c r="L1654" s="52">
        <f>IF(Table2[[#This Row],[Order Priority]]=Introduction!$B$45,1,0)</f>
        <v>0</v>
      </c>
      <c r="M1654" s="52">
        <f>IF(Table2[[#This Row],[Ship Mode]]=Introduction!$C$42,1,0)</f>
        <v>0</v>
      </c>
      <c r="N1654" s="51">
        <f>IF(Table2[[#This Row],[Ship Mode]]=Introduction!$C$44,1,0)</f>
        <v>1</v>
      </c>
      <c r="O1654" s="51">
        <f>IF(Table2[[#This Row],[Customer Segment]]=Introduction!$D$45,1,0)</f>
        <v>0</v>
      </c>
      <c r="P1654" s="51">
        <f>IF(Table2[[#This Row],[Customer Segment]]=Introduction!$D$42,1,0)</f>
        <v>0</v>
      </c>
      <c r="Q1654" s="51">
        <f>IF(Table2[[#This Row],[Customer Segment]]=Introduction!$D$44,1,0)</f>
        <v>1</v>
      </c>
      <c r="R1654" s="44">
        <v>44.75</v>
      </c>
      <c r="S16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427.23936542258741</v>
      </c>
    </row>
    <row r="1655" spans="1:19" customFormat="1" x14ac:dyDescent="0.2">
      <c r="A1655" s="1" t="s">
        <v>92</v>
      </c>
      <c r="B1655" s="1" t="s">
        <v>63</v>
      </c>
      <c r="C1655" s="1" t="s">
        <v>47</v>
      </c>
      <c r="D1655" s="49">
        <v>0.09</v>
      </c>
      <c r="E1655" s="49">
        <v>5.4</v>
      </c>
      <c r="F1655" s="49">
        <v>7.78</v>
      </c>
      <c r="G1655" s="49">
        <v>0.37</v>
      </c>
      <c r="H1655" s="49">
        <v>-21.487749999999998</v>
      </c>
      <c r="I1655" s="52">
        <f>IF(Table2[[#This Row],[Order Priority]]=Introduction!$B$42,1,0)</f>
        <v>0</v>
      </c>
      <c r="J1655" s="52">
        <f>IF(Table2[[#This Row],[Order Priority]]=Introduction!$B$43,1,0)</f>
        <v>0</v>
      </c>
      <c r="K1655" s="52">
        <f>IF(Table2[[#This Row],[Order Priority]]=Introduction!$B$44,1,0)</f>
        <v>0</v>
      </c>
      <c r="L1655" s="52">
        <f>IF(Table2[[#This Row],[Order Priority]]=Introduction!$B$45,1,0)</f>
        <v>1</v>
      </c>
      <c r="M1655" s="52">
        <f>IF(Table2[[#This Row],[Ship Mode]]=Introduction!$C$42,1,0)</f>
        <v>0</v>
      </c>
      <c r="N1655" s="51">
        <f>IF(Table2[[#This Row],[Ship Mode]]=Introduction!$C$44,1,0)</f>
        <v>0</v>
      </c>
      <c r="O1655" s="51">
        <f>IF(Table2[[#This Row],[Customer Segment]]=Introduction!$D$45,1,0)</f>
        <v>0</v>
      </c>
      <c r="P1655" s="51">
        <f>IF(Table2[[#This Row],[Customer Segment]]=Introduction!$D$42,1,0)</f>
        <v>0</v>
      </c>
      <c r="Q1655" s="51">
        <f>IF(Table2[[#This Row],[Customer Segment]]=Introduction!$D$44,1,0)</f>
        <v>1</v>
      </c>
      <c r="R1655" s="41">
        <v>27.3</v>
      </c>
      <c r="S16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55.968349830326758</v>
      </c>
    </row>
    <row r="1656" spans="1:19" customFormat="1" x14ac:dyDescent="0.2">
      <c r="A1656" s="1" t="s">
        <v>92</v>
      </c>
      <c r="B1656" s="1" t="s">
        <v>14</v>
      </c>
      <c r="C1656" s="1" t="s">
        <v>47</v>
      </c>
      <c r="D1656" s="47">
        <v>0.02</v>
      </c>
      <c r="E1656" s="47">
        <v>20.28</v>
      </c>
      <c r="F1656" s="47">
        <v>6.68</v>
      </c>
      <c r="G1656" s="47">
        <v>0.53</v>
      </c>
      <c r="H1656" s="47">
        <v>44.677500000000002</v>
      </c>
      <c r="I1656" s="52">
        <f>IF(Table2[[#This Row],[Order Priority]]=Introduction!$B$42,1,0)</f>
        <v>0</v>
      </c>
      <c r="J1656" s="52">
        <f>IF(Table2[[#This Row],[Order Priority]]=Introduction!$B$43,1,0)</f>
        <v>0</v>
      </c>
      <c r="K1656" s="52">
        <f>IF(Table2[[#This Row],[Order Priority]]=Introduction!$B$44,1,0)</f>
        <v>0</v>
      </c>
      <c r="L1656" s="52">
        <f>IF(Table2[[#This Row],[Order Priority]]=Introduction!$B$45,1,0)</f>
        <v>1</v>
      </c>
      <c r="M1656" s="52">
        <f>IF(Table2[[#This Row],[Ship Mode]]=Introduction!$C$42,1,0)</f>
        <v>0</v>
      </c>
      <c r="N1656" s="51">
        <f>IF(Table2[[#This Row],[Ship Mode]]=Introduction!$C$44,1,0)</f>
        <v>1</v>
      </c>
      <c r="O1656" s="51">
        <f>IF(Table2[[#This Row],[Customer Segment]]=Introduction!$D$45,1,0)</f>
        <v>0</v>
      </c>
      <c r="P1656" s="51">
        <f>IF(Table2[[#This Row],[Customer Segment]]=Introduction!$D$42,1,0)</f>
        <v>0</v>
      </c>
      <c r="Q1656" s="51">
        <f>IF(Table2[[#This Row],[Customer Segment]]=Introduction!$D$44,1,0)</f>
        <v>1</v>
      </c>
      <c r="R1656" s="44">
        <v>64.75</v>
      </c>
      <c r="S16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401.40566868796475</v>
      </c>
    </row>
    <row r="1657" spans="1:19" customFormat="1" x14ac:dyDescent="0.2">
      <c r="A1657" s="1" t="s">
        <v>92</v>
      </c>
      <c r="B1657" s="1" t="s">
        <v>14</v>
      </c>
      <c r="C1657" s="1" t="s">
        <v>47</v>
      </c>
      <c r="D1657" s="49">
        <v>0</v>
      </c>
      <c r="E1657" s="49">
        <v>11.55</v>
      </c>
      <c r="F1657" s="49">
        <v>2.36</v>
      </c>
      <c r="G1657" s="49">
        <v>0.55000000000000004</v>
      </c>
      <c r="H1657" s="49">
        <v>23.594999999999999</v>
      </c>
      <c r="I1657" s="52">
        <f>IF(Table2[[#This Row],[Order Priority]]=Introduction!$B$42,1,0)</f>
        <v>0</v>
      </c>
      <c r="J1657" s="52">
        <f>IF(Table2[[#This Row],[Order Priority]]=Introduction!$B$43,1,0)</f>
        <v>0</v>
      </c>
      <c r="K1657" s="52">
        <f>IF(Table2[[#This Row],[Order Priority]]=Introduction!$B$44,1,0)</f>
        <v>0</v>
      </c>
      <c r="L1657" s="52">
        <f>IF(Table2[[#This Row],[Order Priority]]=Introduction!$B$45,1,0)</f>
        <v>1</v>
      </c>
      <c r="M1657" s="52">
        <f>IF(Table2[[#This Row],[Ship Mode]]=Introduction!$C$42,1,0)</f>
        <v>0</v>
      </c>
      <c r="N1657" s="51">
        <f>IF(Table2[[#This Row],[Ship Mode]]=Introduction!$C$44,1,0)</f>
        <v>1</v>
      </c>
      <c r="O1657" s="51">
        <f>IF(Table2[[#This Row],[Customer Segment]]=Introduction!$D$45,1,0)</f>
        <v>0</v>
      </c>
      <c r="P1657" s="51">
        <f>IF(Table2[[#This Row],[Customer Segment]]=Introduction!$D$42,1,0)</f>
        <v>0</v>
      </c>
      <c r="Q1657" s="51">
        <f>IF(Table2[[#This Row],[Customer Segment]]=Introduction!$D$44,1,0)</f>
        <v>1</v>
      </c>
      <c r="R1657" s="41">
        <v>62.98</v>
      </c>
      <c r="S16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262.90250810744368</v>
      </c>
    </row>
    <row r="1658" spans="1:19" customFormat="1" x14ac:dyDescent="0.2">
      <c r="A1658" s="1" t="s">
        <v>92</v>
      </c>
      <c r="B1658" s="1" t="s">
        <v>14</v>
      </c>
      <c r="C1658" s="1" t="s">
        <v>47</v>
      </c>
      <c r="D1658" s="47">
        <v>0.05</v>
      </c>
      <c r="E1658" s="47">
        <v>2.08</v>
      </c>
      <c r="F1658" s="47">
        <v>2.56</v>
      </c>
      <c r="G1658" s="47">
        <v>0.55000000000000004</v>
      </c>
      <c r="H1658" s="47">
        <v>-36.25</v>
      </c>
      <c r="I1658" s="52">
        <f>IF(Table2[[#This Row],[Order Priority]]=Introduction!$B$42,1,0)</f>
        <v>0</v>
      </c>
      <c r="J1658" s="52">
        <f>IF(Table2[[#This Row],[Order Priority]]=Introduction!$B$43,1,0)</f>
        <v>0</v>
      </c>
      <c r="K1658" s="52">
        <f>IF(Table2[[#This Row],[Order Priority]]=Introduction!$B$44,1,0)</f>
        <v>0</v>
      </c>
      <c r="L1658" s="52">
        <f>IF(Table2[[#This Row],[Order Priority]]=Introduction!$B$45,1,0)</f>
        <v>1</v>
      </c>
      <c r="M1658" s="52">
        <f>IF(Table2[[#This Row],[Ship Mode]]=Introduction!$C$42,1,0)</f>
        <v>0</v>
      </c>
      <c r="N1658" s="51">
        <f>IF(Table2[[#This Row],[Ship Mode]]=Introduction!$C$44,1,0)</f>
        <v>1</v>
      </c>
      <c r="O1658" s="51">
        <f>IF(Table2[[#This Row],[Customer Segment]]=Introduction!$D$45,1,0)</f>
        <v>0</v>
      </c>
      <c r="P1658" s="51">
        <f>IF(Table2[[#This Row],[Customer Segment]]=Introduction!$D$42,1,0)</f>
        <v>0</v>
      </c>
      <c r="Q1658" s="51">
        <f>IF(Table2[[#This Row],[Customer Segment]]=Introduction!$D$44,1,0)</f>
        <v>1</v>
      </c>
      <c r="R1658" s="44">
        <v>42.29</v>
      </c>
      <c r="S16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144.43443946020977</v>
      </c>
    </row>
    <row r="1659" spans="1:19" customFormat="1" x14ac:dyDescent="0.2">
      <c r="A1659" s="1" t="s">
        <v>92</v>
      </c>
      <c r="B1659" s="1" t="s">
        <v>2</v>
      </c>
      <c r="C1659" s="1" t="s">
        <v>70</v>
      </c>
      <c r="D1659" s="49">
        <v>0.01</v>
      </c>
      <c r="E1659" s="49">
        <v>179.29</v>
      </c>
      <c r="F1659" s="49">
        <v>29.21</v>
      </c>
      <c r="G1659" s="49">
        <v>0.76</v>
      </c>
      <c r="H1659" s="49">
        <v>66.362219999999994</v>
      </c>
      <c r="I1659" s="52">
        <f>IF(Table2[[#This Row],[Order Priority]]=Introduction!$B$42,1,0)</f>
        <v>0</v>
      </c>
      <c r="J1659" s="52">
        <f>IF(Table2[[#This Row],[Order Priority]]=Introduction!$B$43,1,0)</f>
        <v>0</v>
      </c>
      <c r="K1659" s="52">
        <f>IF(Table2[[#This Row],[Order Priority]]=Introduction!$B$44,1,0)</f>
        <v>0</v>
      </c>
      <c r="L1659" s="52">
        <f>IF(Table2[[#This Row],[Order Priority]]=Introduction!$B$45,1,0)</f>
        <v>1</v>
      </c>
      <c r="M1659" s="52">
        <f>IF(Table2[[#This Row],[Ship Mode]]=Introduction!$C$42,1,0)</f>
        <v>1</v>
      </c>
      <c r="N1659" s="51">
        <f>IF(Table2[[#This Row],[Ship Mode]]=Introduction!$C$44,1,0)</f>
        <v>0</v>
      </c>
      <c r="O1659" s="51">
        <f>IF(Table2[[#This Row],[Customer Segment]]=Introduction!$D$45,1,0)</f>
        <v>0</v>
      </c>
      <c r="P1659" s="51">
        <f>IF(Table2[[#This Row],[Customer Segment]]=Introduction!$D$42,1,0)</f>
        <v>0</v>
      </c>
      <c r="Q1659" s="51">
        <f>IF(Table2[[#This Row],[Customer Segment]]=Introduction!$D$44,1,0)</f>
        <v>0</v>
      </c>
      <c r="R1659" s="41">
        <v>1487.9</v>
      </c>
      <c r="S16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1908.3060246321322</v>
      </c>
    </row>
    <row r="1660" spans="1:19" customFormat="1" x14ac:dyDescent="0.2">
      <c r="A1660" s="1" t="s">
        <v>46</v>
      </c>
      <c r="B1660" s="1" t="s">
        <v>14</v>
      </c>
      <c r="C1660" s="1" t="s">
        <v>15</v>
      </c>
      <c r="D1660" s="47">
        <v>0.09</v>
      </c>
      <c r="E1660" s="47">
        <v>9.7799999999999994</v>
      </c>
      <c r="F1660" s="47">
        <v>1.39</v>
      </c>
      <c r="G1660" s="47">
        <v>0.39</v>
      </c>
      <c r="H1660" s="47">
        <v>125.20740000000001</v>
      </c>
      <c r="I1660" s="52">
        <f>IF(Table2[[#This Row],[Order Priority]]=Introduction!$B$42,1,0)</f>
        <v>0</v>
      </c>
      <c r="J1660" s="52">
        <f>IF(Table2[[#This Row],[Order Priority]]=Introduction!$B$43,1,0)</f>
        <v>0</v>
      </c>
      <c r="K1660" s="52">
        <f>IF(Table2[[#This Row],[Order Priority]]=Introduction!$B$44,1,0)</f>
        <v>0</v>
      </c>
      <c r="L1660" s="52">
        <f>IF(Table2[[#This Row],[Order Priority]]=Introduction!$B$45,1,0)</f>
        <v>0</v>
      </c>
      <c r="M1660" s="52">
        <f>IF(Table2[[#This Row],[Ship Mode]]=Introduction!$C$42,1,0)</f>
        <v>0</v>
      </c>
      <c r="N1660" s="51">
        <f>IF(Table2[[#This Row],[Ship Mode]]=Introduction!$C$44,1,0)</f>
        <v>1</v>
      </c>
      <c r="O1660" s="51">
        <f>IF(Table2[[#This Row],[Customer Segment]]=Introduction!$D$45,1,0)</f>
        <v>0</v>
      </c>
      <c r="P1660" s="51">
        <f>IF(Table2[[#This Row],[Customer Segment]]=Introduction!$D$42,1,0)</f>
        <v>1</v>
      </c>
      <c r="Q1660" s="51">
        <f>IF(Table2[[#This Row],[Customer Segment]]=Introduction!$D$44,1,0)</f>
        <v>0</v>
      </c>
      <c r="R1660" s="44">
        <v>181.46</v>
      </c>
      <c r="S16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271.02664963863236</v>
      </c>
    </row>
    <row r="1661" spans="1:19" customFormat="1" x14ac:dyDescent="0.2">
      <c r="A1661" s="1" t="s">
        <v>46</v>
      </c>
      <c r="B1661" s="1" t="s">
        <v>14</v>
      </c>
      <c r="C1661" s="1" t="s">
        <v>15</v>
      </c>
      <c r="D1661" s="49">
        <v>0</v>
      </c>
      <c r="E1661" s="49">
        <v>200.99</v>
      </c>
      <c r="F1661" s="49">
        <v>8.08</v>
      </c>
      <c r="G1661" s="49">
        <v>0.59</v>
      </c>
      <c r="H1661" s="49">
        <v>281.53440000000001</v>
      </c>
      <c r="I1661" s="52">
        <f>IF(Table2[[#This Row],[Order Priority]]=Introduction!$B$42,1,0)</f>
        <v>0</v>
      </c>
      <c r="J1661" s="52">
        <f>IF(Table2[[#This Row],[Order Priority]]=Introduction!$B$43,1,0)</f>
        <v>0</v>
      </c>
      <c r="K1661" s="52">
        <f>IF(Table2[[#This Row],[Order Priority]]=Introduction!$B$44,1,0)</f>
        <v>0</v>
      </c>
      <c r="L1661" s="52">
        <f>IF(Table2[[#This Row],[Order Priority]]=Introduction!$B$45,1,0)</f>
        <v>0</v>
      </c>
      <c r="M1661" s="52">
        <f>IF(Table2[[#This Row],[Ship Mode]]=Introduction!$C$42,1,0)</f>
        <v>0</v>
      </c>
      <c r="N1661" s="51">
        <f>IF(Table2[[#This Row],[Ship Mode]]=Introduction!$C$44,1,0)</f>
        <v>1</v>
      </c>
      <c r="O1661" s="51">
        <f>IF(Table2[[#This Row],[Customer Segment]]=Introduction!$D$45,1,0)</f>
        <v>0</v>
      </c>
      <c r="P1661" s="51">
        <f>IF(Table2[[#This Row],[Customer Segment]]=Introduction!$D$42,1,0)</f>
        <v>1</v>
      </c>
      <c r="Q1661" s="51">
        <f>IF(Table2[[#This Row],[Customer Segment]]=Introduction!$D$44,1,0)</f>
        <v>0</v>
      </c>
      <c r="R1661" s="41">
        <v>1076.3</v>
      </c>
      <c r="S16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1440.8235181310001</v>
      </c>
    </row>
    <row r="1662" spans="1:19" customFormat="1" x14ac:dyDescent="0.2">
      <c r="A1662" s="1" t="s">
        <v>46</v>
      </c>
      <c r="B1662" s="1" t="s">
        <v>63</v>
      </c>
      <c r="C1662" s="1" t="s">
        <v>3</v>
      </c>
      <c r="D1662" s="47">
        <v>0.02</v>
      </c>
      <c r="E1662" s="47">
        <v>136.97999999999999</v>
      </c>
      <c r="F1662" s="47">
        <v>24.49</v>
      </c>
      <c r="G1662" s="47">
        <v>0.59</v>
      </c>
      <c r="H1662" s="47">
        <v>88.56</v>
      </c>
      <c r="I1662" s="52">
        <f>IF(Table2[[#This Row],[Order Priority]]=Introduction!$B$42,1,0)</f>
        <v>0</v>
      </c>
      <c r="J1662" s="52">
        <f>IF(Table2[[#This Row],[Order Priority]]=Introduction!$B$43,1,0)</f>
        <v>0</v>
      </c>
      <c r="K1662" s="52">
        <f>IF(Table2[[#This Row],[Order Priority]]=Introduction!$B$44,1,0)</f>
        <v>0</v>
      </c>
      <c r="L1662" s="52">
        <f>IF(Table2[[#This Row],[Order Priority]]=Introduction!$B$45,1,0)</f>
        <v>0</v>
      </c>
      <c r="M1662" s="52">
        <f>IF(Table2[[#This Row],[Ship Mode]]=Introduction!$C$42,1,0)</f>
        <v>0</v>
      </c>
      <c r="N1662" s="51">
        <f>IF(Table2[[#This Row],[Ship Mode]]=Introduction!$C$44,1,0)</f>
        <v>0</v>
      </c>
      <c r="O1662" s="51">
        <f>IF(Table2[[#This Row],[Customer Segment]]=Introduction!$D$45,1,0)</f>
        <v>1</v>
      </c>
      <c r="P1662" s="51">
        <f>IF(Table2[[#This Row],[Customer Segment]]=Introduction!$D$42,1,0)</f>
        <v>0</v>
      </c>
      <c r="Q1662" s="51">
        <f>IF(Table2[[#This Row],[Customer Segment]]=Introduction!$D$44,1,0)</f>
        <v>0</v>
      </c>
      <c r="R1662" s="44">
        <v>1140.95</v>
      </c>
      <c r="S16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1420.686331989898</v>
      </c>
    </row>
    <row r="1663" spans="1:19" customFormat="1" x14ac:dyDescent="0.2">
      <c r="A1663" s="1" t="s">
        <v>13</v>
      </c>
      <c r="B1663" s="1" t="s">
        <v>14</v>
      </c>
      <c r="C1663" s="1" t="s">
        <v>15</v>
      </c>
      <c r="D1663" s="49">
        <v>0.09</v>
      </c>
      <c r="E1663" s="49">
        <v>2.61</v>
      </c>
      <c r="F1663" s="49">
        <v>0.5</v>
      </c>
      <c r="G1663" s="49">
        <v>0.39</v>
      </c>
      <c r="H1663" s="49">
        <v>29.380199999999999</v>
      </c>
      <c r="I1663" s="52">
        <f>IF(Table2[[#This Row],[Order Priority]]=Introduction!$B$42,1,0)</f>
        <v>0</v>
      </c>
      <c r="J1663" s="52">
        <f>IF(Table2[[#This Row],[Order Priority]]=Introduction!$B$43,1,0)</f>
        <v>1</v>
      </c>
      <c r="K1663" s="52">
        <f>IF(Table2[[#This Row],[Order Priority]]=Introduction!$B$44,1,0)</f>
        <v>0</v>
      </c>
      <c r="L1663" s="52">
        <f>IF(Table2[[#This Row],[Order Priority]]=Introduction!$B$45,1,0)</f>
        <v>0</v>
      </c>
      <c r="M1663" s="52">
        <f>IF(Table2[[#This Row],[Ship Mode]]=Introduction!$C$42,1,0)</f>
        <v>0</v>
      </c>
      <c r="N1663" s="51">
        <f>IF(Table2[[#This Row],[Ship Mode]]=Introduction!$C$44,1,0)</f>
        <v>1</v>
      </c>
      <c r="O1663" s="51">
        <f>IF(Table2[[#This Row],[Customer Segment]]=Introduction!$D$45,1,0)</f>
        <v>0</v>
      </c>
      <c r="P1663" s="51">
        <f>IF(Table2[[#This Row],[Customer Segment]]=Introduction!$D$42,1,0)</f>
        <v>1</v>
      </c>
      <c r="Q1663" s="51">
        <f>IF(Table2[[#This Row],[Customer Segment]]=Introduction!$D$44,1,0)</f>
        <v>0</v>
      </c>
      <c r="R1663" s="41">
        <v>42.58</v>
      </c>
      <c r="S16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-77.684427420086649</v>
      </c>
    </row>
    <row r="1664" spans="1:19" customFormat="1" x14ac:dyDescent="0.2">
      <c r="A1664" s="1" t="s">
        <v>23</v>
      </c>
      <c r="B1664" s="1" t="s">
        <v>14</v>
      </c>
      <c r="C1664" s="1" t="s">
        <v>70</v>
      </c>
      <c r="D1664" s="47">
        <v>0.05</v>
      </c>
      <c r="E1664" s="47">
        <v>161.55000000000001</v>
      </c>
      <c r="F1664" s="47">
        <v>19.989999999999998</v>
      </c>
      <c r="G1664" s="47">
        <v>0.66</v>
      </c>
      <c r="H1664" s="47">
        <v>1892.424</v>
      </c>
      <c r="I1664" s="52">
        <f>IF(Table2[[#This Row],[Order Priority]]=Introduction!$B$42,1,0)</f>
        <v>0</v>
      </c>
      <c r="J1664" s="52">
        <f>IF(Table2[[#This Row],[Order Priority]]=Introduction!$B$43,1,0)</f>
        <v>0</v>
      </c>
      <c r="K1664" s="52">
        <f>IF(Table2[[#This Row],[Order Priority]]=Introduction!$B$44,1,0)</f>
        <v>1</v>
      </c>
      <c r="L1664" s="52">
        <f>IF(Table2[[#This Row],[Order Priority]]=Introduction!$B$45,1,0)</f>
        <v>0</v>
      </c>
      <c r="M1664" s="52">
        <f>IF(Table2[[#This Row],[Ship Mode]]=Introduction!$C$42,1,0)</f>
        <v>0</v>
      </c>
      <c r="N1664" s="51">
        <f>IF(Table2[[#This Row],[Ship Mode]]=Introduction!$C$44,1,0)</f>
        <v>1</v>
      </c>
      <c r="O1664" s="51">
        <f>IF(Table2[[#This Row],[Customer Segment]]=Introduction!$D$45,1,0)</f>
        <v>0</v>
      </c>
      <c r="P1664" s="51">
        <f>IF(Table2[[#This Row],[Customer Segment]]=Introduction!$D$42,1,0)</f>
        <v>0</v>
      </c>
      <c r="Q1664" s="51">
        <f>IF(Table2[[#This Row],[Customer Segment]]=Introduction!$D$44,1,0)</f>
        <v>0</v>
      </c>
      <c r="R1664" s="44">
        <v>3127.69</v>
      </c>
      <c r="S16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3228.8438369218743</v>
      </c>
    </row>
    <row r="1665" spans="1:19" customFormat="1" x14ac:dyDescent="0.2">
      <c r="A1665" s="1" t="s">
        <v>23</v>
      </c>
      <c r="B1665" s="1" t="s">
        <v>2</v>
      </c>
      <c r="C1665" s="1" t="s">
        <v>3</v>
      </c>
      <c r="D1665" s="49">
        <v>0.08</v>
      </c>
      <c r="E1665" s="49">
        <v>259.70999999999998</v>
      </c>
      <c r="F1665" s="49">
        <v>66.67</v>
      </c>
      <c r="G1665" s="49">
        <v>0.61</v>
      </c>
      <c r="H1665" s="49">
        <v>138.22200000000001</v>
      </c>
      <c r="I1665" s="52">
        <f>IF(Table2[[#This Row],[Order Priority]]=Introduction!$B$42,1,0)</f>
        <v>0</v>
      </c>
      <c r="J1665" s="52">
        <f>IF(Table2[[#This Row],[Order Priority]]=Introduction!$B$43,1,0)</f>
        <v>0</v>
      </c>
      <c r="K1665" s="52">
        <f>IF(Table2[[#This Row],[Order Priority]]=Introduction!$B$44,1,0)</f>
        <v>1</v>
      </c>
      <c r="L1665" s="52">
        <f>IF(Table2[[#This Row],[Order Priority]]=Introduction!$B$45,1,0)</f>
        <v>0</v>
      </c>
      <c r="M1665" s="52">
        <f>IF(Table2[[#This Row],[Ship Mode]]=Introduction!$C$42,1,0)</f>
        <v>1</v>
      </c>
      <c r="N1665" s="51">
        <f>IF(Table2[[#This Row],[Ship Mode]]=Introduction!$C$44,1,0)</f>
        <v>0</v>
      </c>
      <c r="O1665" s="51">
        <f>IF(Table2[[#This Row],[Customer Segment]]=Introduction!$D$45,1,0)</f>
        <v>1</v>
      </c>
      <c r="P1665" s="51">
        <f>IF(Table2[[#This Row],[Customer Segment]]=Introduction!$D$42,1,0)</f>
        <v>0</v>
      </c>
      <c r="Q1665" s="51">
        <f>IF(Table2[[#This Row],[Customer Segment]]=Introduction!$D$44,1,0)</f>
        <v>0</v>
      </c>
      <c r="R1665" s="41">
        <v>4086.5</v>
      </c>
      <c r="S16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3156.2644426973006</v>
      </c>
    </row>
    <row r="1666" spans="1:19" customFormat="1" x14ac:dyDescent="0.2">
      <c r="A1666" s="1" t="s">
        <v>92</v>
      </c>
      <c r="B1666" s="1" t="s">
        <v>14</v>
      </c>
      <c r="C1666" s="1" t="s">
        <v>47</v>
      </c>
      <c r="D1666" s="47">
        <v>0.03</v>
      </c>
      <c r="E1666" s="47">
        <v>125.99</v>
      </c>
      <c r="F1666" s="47">
        <v>7.69</v>
      </c>
      <c r="G1666" s="47">
        <v>0.57999999999999996</v>
      </c>
      <c r="H1666" s="47">
        <v>500.95800000000003</v>
      </c>
      <c r="I1666" s="52">
        <f>IF(Table2[[#This Row],[Order Priority]]=Introduction!$B$42,1,0)</f>
        <v>0</v>
      </c>
      <c r="J1666" s="52">
        <f>IF(Table2[[#This Row],[Order Priority]]=Introduction!$B$43,1,0)</f>
        <v>0</v>
      </c>
      <c r="K1666" s="52">
        <f>IF(Table2[[#This Row],[Order Priority]]=Introduction!$B$44,1,0)</f>
        <v>0</v>
      </c>
      <c r="L1666" s="52">
        <f>IF(Table2[[#This Row],[Order Priority]]=Introduction!$B$45,1,0)</f>
        <v>1</v>
      </c>
      <c r="M1666" s="52">
        <f>IF(Table2[[#This Row],[Ship Mode]]=Introduction!$C$42,1,0)</f>
        <v>0</v>
      </c>
      <c r="N1666" s="51">
        <f>IF(Table2[[#This Row],[Ship Mode]]=Introduction!$C$44,1,0)</f>
        <v>1</v>
      </c>
      <c r="O1666" s="51">
        <f>IF(Table2[[#This Row],[Customer Segment]]=Introduction!$D$45,1,0)</f>
        <v>0</v>
      </c>
      <c r="P1666" s="51">
        <f>IF(Table2[[#This Row],[Customer Segment]]=Introduction!$D$42,1,0)</f>
        <v>0</v>
      </c>
      <c r="Q1666" s="51">
        <f>IF(Table2[[#This Row],[Customer Segment]]=Introduction!$D$44,1,0)</f>
        <v>1</v>
      </c>
      <c r="R1666" s="44">
        <v>981.65</v>
      </c>
      <c r="S16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1262.7231725347301</v>
      </c>
    </row>
    <row r="1667" spans="1:19" customFormat="1" x14ac:dyDescent="0.2">
      <c r="A1667" s="1" t="s">
        <v>46</v>
      </c>
      <c r="B1667" s="1" t="s">
        <v>14</v>
      </c>
      <c r="C1667" s="1" t="s">
        <v>70</v>
      </c>
      <c r="D1667" s="49">
        <v>0.09</v>
      </c>
      <c r="E1667" s="49">
        <v>30.93</v>
      </c>
      <c r="F1667" s="49">
        <v>3.92</v>
      </c>
      <c r="G1667" s="49">
        <v>0.44</v>
      </c>
      <c r="H1667" s="49">
        <v>-130.42400000000001</v>
      </c>
      <c r="I1667" s="52">
        <f>IF(Table2[[#This Row],[Order Priority]]=Introduction!$B$42,1,0)</f>
        <v>0</v>
      </c>
      <c r="J1667" s="52">
        <f>IF(Table2[[#This Row],[Order Priority]]=Introduction!$B$43,1,0)</f>
        <v>0</v>
      </c>
      <c r="K1667" s="52">
        <f>IF(Table2[[#This Row],[Order Priority]]=Introduction!$B$44,1,0)</f>
        <v>0</v>
      </c>
      <c r="L1667" s="52">
        <f>IF(Table2[[#This Row],[Order Priority]]=Introduction!$B$45,1,0)</f>
        <v>0</v>
      </c>
      <c r="M1667" s="52">
        <f>IF(Table2[[#This Row],[Ship Mode]]=Introduction!$C$42,1,0)</f>
        <v>0</v>
      </c>
      <c r="N1667" s="51">
        <f>IF(Table2[[#This Row],[Ship Mode]]=Introduction!$C$44,1,0)</f>
        <v>1</v>
      </c>
      <c r="O1667" s="51">
        <f>IF(Table2[[#This Row],[Customer Segment]]=Introduction!$D$45,1,0)</f>
        <v>0</v>
      </c>
      <c r="P1667" s="51">
        <f>IF(Table2[[#This Row],[Customer Segment]]=Introduction!$D$42,1,0)</f>
        <v>0</v>
      </c>
      <c r="Q1667" s="51">
        <f>IF(Table2[[#This Row],[Customer Segment]]=Introduction!$D$44,1,0)</f>
        <v>0</v>
      </c>
      <c r="R1667" s="41">
        <v>451.83</v>
      </c>
      <c r="S16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215.94266137289429</v>
      </c>
    </row>
    <row r="1668" spans="1:19" customFormat="1" x14ac:dyDescent="0.2">
      <c r="A1668" s="1" t="s">
        <v>46</v>
      </c>
      <c r="B1668" s="1" t="s">
        <v>63</v>
      </c>
      <c r="C1668" s="1" t="s">
        <v>70</v>
      </c>
      <c r="D1668" s="47">
        <v>0.03</v>
      </c>
      <c r="E1668" s="47">
        <v>1.68</v>
      </c>
      <c r="F1668" s="47">
        <v>0.7</v>
      </c>
      <c r="G1668" s="47">
        <v>0.6</v>
      </c>
      <c r="H1668" s="47">
        <v>-106.42100000000001</v>
      </c>
      <c r="I1668" s="52">
        <f>IF(Table2[[#This Row],[Order Priority]]=Introduction!$B$42,1,0)</f>
        <v>0</v>
      </c>
      <c r="J1668" s="52">
        <f>IF(Table2[[#This Row],[Order Priority]]=Introduction!$B$43,1,0)</f>
        <v>0</v>
      </c>
      <c r="K1668" s="52">
        <f>IF(Table2[[#This Row],[Order Priority]]=Introduction!$B$44,1,0)</f>
        <v>0</v>
      </c>
      <c r="L1668" s="52">
        <f>IF(Table2[[#This Row],[Order Priority]]=Introduction!$B$45,1,0)</f>
        <v>0</v>
      </c>
      <c r="M1668" s="52">
        <f>IF(Table2[[#This Row],[Ship Mode]]=Introduction!$C$42,1,0)</f>
        <v>0</v>
      </c>
      <c r="N1668" s="51">
        <f>IF(Table2[[#This Row],[Ship Mode]]=Introduction!$C$44,1,0)</f>
        <v>0</v>
      </c>
      <c r="O1668" s="51">
        <f>IF(Table2[[#This Row],[Customer Segment]]=Introduction!$D$45,1,0)</f>
        <v>0</v>
      </c>
      <c r="P1668" s="51">
        <f>IF(Table2[[#This Row],[Customer Segment]]=Introduction!$D$42,1,0)</f>
        <v>0</v>
      </c>
      <c r="Q1668" s="51">
        <f>IF(Table2[[#This Row],[Customer Segment]]=Introduction!$D$44,1,0)</f>
        <v>0</v>
      </c>
      <c r="R1668" s="44">
        <v>20.239999999999998</v>
      </c>
      <c r="S16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150.30214029575558</v>
      </c>
    </row>
    <row r="1669" spans="1:19" customFormat="1" x14ac:dyDescent="0.2">
      <c r="A1669" s="1" t="s">
        <v>46</v>
      </c>
      <c r="B1669" s="1" t="s">
        <v>14</v>
      </c>
      <c r="C1669" s="1" t="s">
        <v>70</v>
      </c>
      <c r="D1669" s="49">
        <v>0.06</v>
      </c>
      <c r="E1669" s="49">
        <v>4.42</v>
      </c>
      <c r="F1669" s="49">
        <v>4.99</v>
      </c>
      <c r="G1669" s="49">
        <v>0.38</v>
      </c>
      <c r="H1669" s="49">
        <v>-10.435</v>
      </c>
      <c r="I1669" s="52">
        <f>IF(Table2[[#This Row],[Order Priority]]=Introduction!$B$42,1,0)</f>
        <v>0</v>
      </c>
      <c r="J1669" s="52">
        <f>IF(Table2[[#This Row],[Order Priority]]=Introduction!$B$43,1,0)</f>
        <v>0</v>
      </c>
      <c r="K1669" s="52">
        <f>IF(Table2[[#This Row],[Order Priority]]=Introduction!$B$44,1,0)</f>
        <v>0</v>
      </c>
      <c r="L1669" s="52">
        <f>IF(Table2[[#This Row],[Order Priority]]=Introduction!$B$45,1,0)</f>
        <v>0</v>
      </c>
      <c r="M1669" s="52">
        <f>IF(Table2[[#This Row],[Ship Mode]]=Introduction!$C$42,1,0)</f>
        <v>0</v>
      </c>
      <c r="N1669" s="51">
        <f>IF(Table2[[#This Row],[Ship Mode]]=Introduction!$C$44,1,0)</f>
        <v>1</v>
      </c>
      <c r="O1669" s="51">
        <f>IF(Table2[[#This Row],[Customer Segment]]=Introduction!$D$45,1,0)</f>
        <v>0</v>
      </c>
      <c r="P1669" s="51">
        <f>IF(Table2[[#This Row],[Customer Segment]]=Introduction!$D$42,1,0)</f>
        <v>0</v>
      </c>
      <c r="Q1669" s="51">
        <f>IF(Table2[[#This Row],[Customer Segment]]=Introduction!$D$44,1,0)</f>
        <v>0</v>
      </c>
      <c r="R1669" s="41">
        <v>14.85</v>
      </c>
      <c r="S16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255.28223326475643</v>
      </c>
    </row>
    <row r="1670" spans="1:19" customFormat="1" x14ac:dyDescent="0.2">
      <c r="A1670" s="1" t="s">
        <v>46</v>
      </c>
      <c r="B1670" s="1" t="s">
        <v>2</v>
      </c>
      <c r="C1670" s="1" t="s">
        <v>70</v>
      </c>
      <c r="D1670" s="47">
        <v>0.01</v>
      </c>
      <c r="E1670" s="47">
        <v>145.97999999999999</v>
      </c>
      <c r="F1670" s="47">
        <v>46.2</v>
      </c>
      <c r="G1670" s="47">
        <v>0.69</v>
      </c>
      <c r="H1670" s="47">
        <v>-134.512</v>
      </c>
      <c r="I1670" s="52">
        <f>IF(Table2[[#This Row],[Order Priority]]=Introduction!$B$42,1,0)</f>
        <v>0</v>
      </c>
      <c r="J1670" s="52">
        <f>IF(Table2[[#This Row],[Order Priority]]=Introduction!$B$43,1,0)</f>
        <v>0</v>
      </c>
      <c r="K1670" s="52">
        <f>IF(Table2[[#This Row],[Order Priority]]=Introduction!$B$44,1,0)</f>
        <v>0</v>
      </c>
      <c r="L1670" s="52">
        <f>IF(Table2[[#This Row],[Order Priority]]=Introduction!$B$45,1,0)</f>
        <v>0</v>
      </c>
      <c r="M1670" s="52">
        <f>IF(Table2[[#This Row],[Ship Mode]]=Introduction!$C$42,1,0)</f>
        <v>1</v>
      </c>
      <c r="N1670" s="51">
        <f>IF(Table2[[#This Row],[Ship Mode]]=Introduction!$C$44,1,0)</f>
        <v>0</v>
      </c>
      <c r="O1670" s="51">
        <f>IF(Table2[[#This Row],[Customer Segment]]=Introduction!$D$45,1,0)</f>
        <v>0</v>
      </c>
      <c r="P1670" s="51">
        <f>IF(Table2[[#This Row],[Customer Segment]]=Introduction!$D$42,1,0)</f>
        <v>0</v>
      </c>
      <c r="Q1670" s="51">
        <f>IF(Table2[[#This Row],[Customer Segment]]=Introduction!$D$44,1,0)</f>
        <v>0</v>
      </c>
      <c r="R1670" s="44">
        <v>1370.79</v>
      </c>
      <c r="S16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2197.9152729819798</v>
      </c>
    </row>
    <row r="1671" spans="1:19" customFormat="1" x14ac:dyDescent="0.2">
      <c r="A1671" s="1" t="s">
        <v>13</v>
      </c>
      <c r="B1671" s="1" t="s">
        <v>2</v>
      </c>
      <c r="C1671" s="1" t="s">
        <v>70</v>
      </c>
      <c r="D1671" s="49">
        <v>0.06</v>
      </c>
      <c r="E1671" s="49">
        <v>218.75</v>
      </c>
      <c r="F1671" s="49">
        <v>69.64</v>
      </c>
      <c r="G1671" s="49">
        <v>0.77</v>
      </c>
      <c r="H1671" s="49">
        <v>-453.2</v>
      </c>
      <c r="I1671" s="52">
        <f>IF(Table2[[#This Row],[Order Priority]]=Introduction!$B$42,1,0)</f>
        <v>0</v>
      </c>
      <c r="J1671" s="52">
        <f>IF(Table2[[#This Row],[Order Priority]]=Introduction!$B$43,1,0)</f>
        <v>1</v>
      </c>
      <c r="K1671" s="52">
        <f>IF(Table2[[#This Row],[Order Priority]]=Introduction!$B$44,1,0)</f>
        <v>0</v>
      </c>
      <c r="L1671" s="52">
        <f>IF(Table2[[#This Row],[Order Priority]]=Introduction!$B$45,1,0)</f>
        <v>0</v>
      </c>
      <c r="M1671" s="52">
        <f>IF(Table2[[#This Row],[Ship Mode]]=Introduction!$C$42,1,0)</f>
        <v>1</v>
      </c>
      <c r="N1671" s="51">
        <f>IF(Table2[[#This Row],[Ship Mode]]=Introduction!$C$44,1,0)</f>
        <v>0</v>
      </c>
      <c r="O1671" s="51">
        <f>IF(Table2[[#This Row],[Customer Segment]]=Introduction!$D$45,1,0)</f>
        <v>0</v>
      </c>
      <c r="P1671" s="51">
        <f>IF(Table2[[#This Row],[Customer Segment]]=Introduction!$D$42,1,0)</f>
        <v>0</v>
      </c>
      <c r="Q1671" s="51">
        <f>IF(Table2[[#This Row],[Customer Segment]]=Introduction!$D$44,1,0)</f>
        <v>0</v>
      </c>
      <c r="R1671" s="41">
        <v>905.4</v>
      </c>
      <c r="S16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2577.3730911484549</v>
      </c>
    </row>
    <row r="1672" spans="1:19" customFormat="1" x14ac:dyDescent="0.2">
      <c r="A1672" s="1" t="s">
        <v>13</v>
      </c>
      <c r="B1672" s="1" t="s">
        <v>14</v>
      </c>
      <c r="C1672" s="1" t="s">
        <v>15</v>
      </c>
      <c r="D1672" s="47">
        <v>0.09</v>
      </c>
      <c r="E1672" s="47">
        <v>99.99</v>
      </c>
      <c r="F1672" s="47">
        <v>19.989999999999998</v>
      </c>
      <c r="G1672" s="47">
        <v>0.52</v>
      </c>
      <c r="H1672" s="47">
        <v>-161.47499999999999</v>
      </c>
      <c r="I1672" s="52">
        <f>IF(Table2[[#This Row],[Order Priority]]=Introduction!$B$42,1,0)</f>
        <v>0</v>
      </c>
      <c r="J1672" s="52">
        <f>IF(Table2[[#This Row],[Order Priority]]=Introduction!$B$43,1,0)</f>
        <v>1</v>
      </c>
      <c r="K1672" s="52">
        <f>IF(Table2[[#This Row],[Order Priority]]=Introduction!$B$44,1,0)</f>
        <v>0</v>
      </c>
      <c r="L1672" s="52">
        <f>IF(Table2[[#This Row],[Order Priority]]=Introduction!$B$45,1,0)</f>
        <v>0</v>
      </c>
      <c r="M1672" s="52">
        <f>IF(Table2[[#This Row],[Ship Mode]]=Introduction!$C$42,1,0)</f>
        <v>0</v>
      </c>
      <c r="N1672" s="51">
        <f>IF(Table2[[#This Row],[Ship Mode]]=Introduction!$C$44,1,0)</f>
        <v>1</v>
      </c>
      <c r="O1672" s="51">
        <f>IF(Table2[[#This Row],[Customer Segment]]=Introduction!$D$45,1,0)</f>
        <v>0</v>
      </c>
      <c r="P1672" s="51">
        <f>IF(Table2[[#This Row],[Customer Segment]]=Introduction!$D$42,1,0)</f>
        <v>1</v>
      </c>
      <c r="Q1672" s="51">
        <f>IF(Table2[[#This Row],[Customer Segment]]=Introduction!$D$44,1,0)</f>
        <v>0</v>
      </c>
      <c r="R1672" s="44">
        <v>97.65</v>
      </c>
      <c r="S16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678.72831631581812</v>
      </c>
    </row>
    <row r="1673" spans="1:19" customFormat="1" x14ac:dyDescent="0.2">
      <c r="A1673" s="1" t="s">
        <v>13</v>
      </c>
      <c r="B1673" s="1" t="s">
        <v>14</v>
      </c>
      <c r="C1673" s="1" t="s">
        <v>15</v>
      </c>
      <c r="D1673" s="49">
        <v>0.04</v>
      </c>
      <c r="E1673" s="49">
        <v>205.99</v>
      </c>
      <c r="F1673" s="49">
        <v>5.26</v>
      </c>
      <c r="G1673" s="49">
        <v>0.56000000000000005</v>
      </c>
      <c r="H1673" s="49">
        <v>-0.81399999999999995</v>
      </c>
      <c r="I1673" s="52">
        <f>IF(Table2[[#This Row],[Order Priority]]=Introduction!$B$42,1,0)</f>
        <v>0</v>
      </c>
      <c r="J1673" s="52">
        <f>IF(Table2[[#This Row],[Order Priority]]=Introduction!$B$43,1,0)</f>
        <v>1</v>
      </c>
      <c r="K1673" s="52">
        <f>IF(Table2[[#This Row],[Order Priority]]=Introduction!$B$44,1,0)</f>
        <v>0</v>
      </c>
      <c r="L1673" s="52">
        <f>IF(Table2[[#This Row],[Order Priority]]=Introduction!$B$45,1,0)</f>
        <v>0</v>
      </c>
      <c r="M1673" s="52">
        <f>IF(Table2[[#This Row],[Ship Mode]]=Introduction!$C$42,1,0)</f>
        <v>0</v>
      </c>
      <c r="N1673" s="51">
        <f>IF(Table2[[#This Row],[Ship Mode]]=Introduction!$C$44,1,0)</f>
        <v>1</v>
      </c>
      <c r="O1673" s="51">
        <f>IF(Table2[[#This Row],[Customer Segment]]=Introduction!$D$45,1,0)</f>
        <v>0</v>
      </c>
      <c r="P1673" s="51">
        <f>IF(Table2[[#This Row],[Customer Segment]]=Introduction!$D$42,1,0)</f>
        <v>1</v>
      </c>
      <c r="Q1673" s="51">
        <f>IF(Table2[[#This Row],[Customer Segment]]=Introduction!$D$44,1,0)</f>
        <v>0</v>
      </c>
      <c r="R1673" s="41">
        <v>1018.61</v>
      </c>
      <c r="S16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834.52767330199276</v>
      </c>
    </row>
    <row r="1674" spans="1:19" customFormat="1" x14ac:dyDescent="0.2">
      <c r="A1674" s="1" t="s">
        <v>23</v>
      </c>
      <c r="B1674" s="1" t="s">
        <v>14</v>
      </c>
      <c r="C1674" s="1" t="s">
        <v>70</v>
      </c>
      <c r="D1674" s="47">
        <v>0.06</v>
      </c>
      <c r="E1674" s="47">
        <v>115.99</v>
      </c>
      <c r="F1674" s="47">
        <v>5.92</v>
      </c>
      <c r="G1674" s="47">
        <v>0.57999999999999996</v>
      </c>
      <c r="H1674" s="47">
        <v>-13.068</v>
      </c>
      <c r="I1674" s="52">
        <f>IF(Table2[[#This Row],[Order Priority]]=Introduction!$B$42,1,0)</f>
        <v>0</v>
      </c>
      <c r="J1674" s="52">
        <f>IF(Table2[[#This Row],[Order Priority]]=Introduction!$B$43,1,0)</f>
        <v>0</v>
      </c>
      <c r="K1674" s="52">
        <f>IF(Table2[[#This Row],[Order Priority]]=Introduction!$B$44,1,0)</f>
        <v>1</v>
      </c>
      <c r="L1674" s="52">
        <f>IF(Table2[[#This Row],[Order Priority]]=Introduction!$B$45,1,0)</f>
        <v>0</v>
      </c>
      <c r="M1674" s="52">
        <f>IF(Table2[[#This Row],[Ship Mode]]=Introduction!$C$42,1,0)</f>
        <v>0</v>
      </c>
      <c r="N1674" s="51">
        <f>IF(Table2[[#This Row],[Ship Mode]]=Introduction!$C$44,1,0)</f>
        <v>1</v>
      </c>
      <c r="O1674" s="51">
        <f>IF(Table2[[#This Row],[Customer Segment]]=Introduction!$D$45,1,0)</f>
        <v>0</v>
      </c>
      <c r="P1674" s="51">
        <f>IF(Table2[[#This Row],[Customer Segment]]=Introduction!$D$42,1,0)</f>
        <v>0</v>
      </c>
      <c r="Q1674" s="51">
        <f>IF(Table2[[#This Row],[Customer Segment]]=Introduction!$D$44,1,0)</f>
        <v>0</v>
      </c>
      <c r="R1674" s="44">
        <v>495.82</v>
      </c>
      <c r="S16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672.83485134634407</v>
      </c>
    </row>
    <row r="1675" spans="1:19" customFormat="1" x14ac:dyDescent="0.2">
      <c r="A1675" s="1" t="s">
        <v>46</v>
      </c>
      <c r="B1675" s="1" t="s">
        <v>14</v>
      </c>
      <c r="C1675" s="1" t="s">
        <v>70</v>
      </c>
      <c r="D1675" s="49">
        <v>0</v>
      </c>
      <c r="E1675" s="49">
        <v>999.99</v>
      </c>
      <c r="F1675" s="49">
        <v>13.99</v>
      </c>
      <c r="G1675" s="49">
        <v>0.36</v>
      </c>
      <c r="H1675" s="49">
        <v>-1455.9972</v>
      </c>
      <c r="I1675" s="52">
        <f>IF(Table2[[#This Row],[Order Priority]]=Introduction!$B$42,1,0)</f>
        <v>0</v>
      </c>
      <c r="J1675" s="52">
        <f>IF(Table2[[#This Row],[Order Priority]]=Introduction!$B$43,1,0)</f>
        <v>0</v>
      </c>
      <c r="K1675" s="52">
        <f>IF(Table2[[#This Row],[Order Priority]]=Introduction!$B$44,1,0)</f>
        <v>0</v>
      </c>
      <c r="L1675" s="52">
        <f>IF(Table2[[#This Row],[Order Priority]]=Introduction!$B$45,1,0)</f>
        <v>0</v>
      </c>
      <c r="M1675" s="52">
        <f>IF(Table2[[#This Row],[Ship Mode]]=Introduction!$C$42,1,0)</f>
        <v>0</v>
      </c>
      <c r="N1675" s="51">
        <f>IF(Table2[[#This Row],[Ship Mode]]=Introduction!$C$44,1,0)</f>
        <v>1</v>
      </c>
      <c r="O1675" s="51">
        <f>IF(Table2[[#This Row],[Customer Segment]]=Introduction!$D$45,1,0)</f>
        <v>0</v>
      </c>
      <c r="P1675" s="51">
        <f>IF(Table2[[#This Row],[Customer Segment]]=Introduction!$D$42,1,0)</f>
        <v>0</v>
      </c>
      <c r="Q1675" s="51">
        <f>IF(Table2[[#This Row],[Customer Segment]]=Introduction!$D$44,1,0)</f>
        <v>0</v>
      </c>
      <c r="R1675" s="41">
        <v>1009.99</v>
      </c>
      <c r="S16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2166.0657510802766</v>
      </c>
    </row>
    <row r="1676" spans="1:19" customFormat="1" x14ac:dyDescent="0.2">
      <c r="A1676" s="1" t="s">
        <v>46</v>
      </c>
      <c r="B1676" s="1" t="s">
        <v>63</v>
      </c>
      <c r="C1676" s="1" t="s">
        <v>70</v>
      </c>
      <c r="D1676" s="47">
        <v>0.05</v>
      </c>
      <c r="E1676" s="47">
        <v>6.48</v>
      </c>
      <c r="F1676" s="47">
        <v>5.14</v>
      </c>
      <c r="G1676" s="47">
        <v>0.37</v>
      </c>
      <c r="H1676" s="47">
        <v>-22.56</v>
      </c>
      <c r="I1676" s="52">
        <f>IF(Table2[[#This Row],[Order Priority]]=Introduction!$B$42,1,0)</f>
        <v>0</v>
      </c>
      <c r="J1676" s="52">
        <f>IF(Table2[[#This Row],[Order Priority]]=Introduction!$B$43,1,0)</f>
        <v>0</v>
      </c>
      <c r="K1676" s="52">
        <f>IF(Table2[[#This Row],[Order Priority]]=Introduction!$B$44,1,0)</f>
        <v>0</v>
      </c>
      <c r="L1676" s="52">
        <f>IF(Table2[[#This Row],[Order Priority]]=Introduction!$B$45,1,0)</f>
        <v>0</v>
      </c>
      <c r="M1676" s="52">
        <f>IF(Table2[[#This Row],[Ship Mode]]=Introduction!$C$42,1,0)</f>
        <v>0</v>
      </c>
      <c r="N1676" s="51">
        <f>IF(Table2[[#This Row],[Ship Mode]]=Introduction!$C$44,1,0)</f>
        <v>0</v>
      </c>
      <c r="O1676" s="51">
        <f>IF(Table2[[#This Row],[Customer Segment]]=Introduction!$D$45,1,0)</f>
        <v>0</v>
      </c>
      <c r="P1676" s="51">
        <f>IF(Table2[[#This Row],[Customer Segment]]=Introduction!$D$42,1,0)</f>
        <v>0</v>
      </c>
      <c r="Q1676" s="51">
        <f>IF(Table2[[#This Row],[Customer Segment]]=Introduction!$D$44,1,0)</f>
        <v>0</v>
      </c>
      <c r="R1676" s="44">
        <v>92.16</v>
      </c>
      <c r="S16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169.54682951538405</v>
      </c>
    </row>
    <row r="1677" spans="1:19" customFormat="1" x14ac:dyDescent="0.2">
      <c r="A1677" s="1" t="s">
        <v>46</v>
      </c>
      <c r="B1677" s="1" t="s">
        <v>14</v>
      </c>
      <c r="C1677" s="1" t="s">
        <v>3</v>
      </c>
      <c r="D1677" s="49">
        <v>0.09</v>
      </c>
      <c r="E1677" s="49">
        <v>5.98</v>
      </c>
      <c r="F1677" s="49">
        <v>1.67</v>
      </c>
      <c r="G1677" s="49">
        <v>0.51</v>
      </c>
      <c r="H1677" s="49">
        <v>23.87</v>
      </c>
      <c r="I1677" s="52">
        <f>IF(Table2[[#This Row],[Order Priority]]=Introduction!$B$42,1,0)</f>
        <v>0</v>
      </c>
      <c r="J1677" s="52">
        <f>IF(Table2[[#This Row],[Order Priority]]=Introduction!$B$43,1,0)</f>
        <v>0</v>
      </c>
      <c r="K1677" s="52">
        <f>IF(Table2[[#This Row],[Order Priority]]=Introduction!$B$44,1,0)</f>
        <v>0</v>
      </c>
      <c r="L1677" s="52">
        <f>IF(Table2[[#This Row],[Order Priority]]=Introduction!$B$45,1,0)</f>
        <v>0</v>
      </c>
      <c r="M1677" s="52">
        <f>IF(Table2[[#This Row],[Ship Mode]]=Introduction!$C$42,1,0)</f>
        <v>0</v>
      </c>
      <c r="N1677" s="51">
        <f>IF(Table2[[#This Row],[Ship Mode]]=Introduction!$C$44,1,0)</f>
        <v>1</v>
      </c>
      <c r="O1677" s="51">
        <f>IF(Table2[[#This Row],[Customer Segment]]=Introduction!$D$45,1,0)</f>
        <v>1</v>
      </c>
      <c r="P1677" s="51">
        <f>IF(Table2[[#This Row],[Customer Segment]]=Introduction!$D$42,1,0)</f>
        <v>0</v>
      </c>
      <c r="Q1677" s="51">
        <f>IF(Table2[[#This Row],[Customer Segment]]=Introduction!$D$44,1,0)</f>
        <v>0</v>
      </c>
      <c r="R1677" s="41">
        <v>448.26</v>
      </c>
      <c r="S16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282.72870293499619</v>
      </c>
    </row>
    <row r="1678" spans="1:19" customFormat="1" x14ac:dyDescent="0.2">
      <c r="A1678" s="1" t="s">
        <v>46</v>
      </c>
      <c r="B1678" s="1" t="s">
        <v>14</v>
      </c>
      <c r="C1678" s="1" t="s">
        <v>3</v>
      </c>
      <c r="D1678" s="47">
        <v>0.09</v>
      </c>
      <c r="E1678" s="47">
        <v>5.98</v>
      </c>
      <c r="F1678" s="47">
        <v>1.67</v>
      </c>
      <c r="G1678" s="47">
        <v>0.51</v>
      </c>
      <c r="H1678" s="47">
        <v>35.805</v>
      </c>
      <c r="I1678" s="52">
        <f>IF(Table2[[#This Row],[Order Priority]]=Introduction!$B$42,1,0)</f>
        <v>0</v>
      </c>
      <c r="J1678" s="52">
        <f>IF(Table2[[#This Row],[Order Priority]]=Introduction!$B$43,1,0)</f>
        <v>0</v>
      </c>
      <c r="K1678" s="52">
        <f>IF(Table2[[#This Row],[Order Priority]]=Introduction!$B$44,1,0)</f>
        <v>0</v>
      </c>
      <c r="L1678" s="52">
        <f>IF(Table2[[#This Row],[Order Priority]]=Introduction!$B$45,1,0)</f>
        <v>0</v>
      </c>
      <c r="M1678" s="52">
        <f>IF(Table2[[#This Row],[Ship Mode]]=Introduction!$C$42,1,0)</f>
        <v>0</v>
      </c>
      <c r="N1678" s="51">
        <f>IF(Table2[[#This Row],[Ship Mode]]=Introduction!$C$44,1,0)</f>
        <v>1</v>
      </c>
      <c r="O1678" s="51">
        <f>IF(Table2[[#This Row],[Customer Segment]]=Introduction!$D$45,1,0)</f>
        <v>1</v>
      </c>
      <c r="P1678" s="51">
        <f>IF(Table2[[#This Row],[Customer Segment]]=Introduction!$D$42,1,0)</f>
        <v>0</v>
      </c>
      <c r="Q1678" s="51">
        <f>IF(Table2[[#This Row],[Customer Segment]]=Introduction!$D$44,1,0)</f>
        <v>0</v>
      </c>
      <c r="R1678" s="44">
        <v>110.68</v>
      </c>
      <c r="S16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294.95044993162975</v>
      </c>
    </row>
    <row r="1679" spans="1:19" customFormat="1" x14ac:dyDescent="0.2">
      <c r="A1679" s="1" t="s">
        <v>13</v>
      </c>
      <c r="B1679" s="1" t="s">
        <v>14</v>
      </c>
      <c r="C1679" s="1" t="s">
        <v>15</v>
      </c>
      <c r="D1679" s="49">
        <v>0.09</v>
      </c>
      <c r="E1679" s="49">
        <v>363.25</v>
      </c>
      <c r="F1679" s="49">
        <v>19.989999999999998</v>
      </c>
      <c r="G1679" s="49">
        <v>0.56999999999999995</v>
      </c>
      <c r="H1679" s="49">
        <v>732.26980000000003</v>
      </c>
      <c r="I1679" s="52">
        <f>IF(Table2[[#This Row],[Order Priority]]=Introduction!$B$42,1,0)</f>
        <v>0</v>
      </c>
      <c r="J1679" s="52">
        <f>IF(Table2[[#This Row],[Order Priority]]=Introduction!$B$43,1,0)</f>
        <v>1</v>
      </c>
      <c r="K1679" s="52">
        <f>IF(Table2[[#This Row],[Order Priority]]=Introduction!$B$44,1,0)</f>
        <v>0</v>
      </c>
      <c r="L1679" s="52">
        <f>IF(Table2[[#This Row],[Order Priority]]=Introduction!$B$45,1,0)</f>
        <v>0</v>
      </c>
      <c r="M1679" s="52">
        <f>IF(Table2[[#This Row],[Ship Mode]]=Introduction!$C$42,1,0)</f>
        <v>0</v>
      </c>
      <c r="N1679" s="51">
        <f>IF(Table2[[#This Row],[Ship Mode]]=Introduction!$C$44,1,0)</f>
        <v>1</v>
      </c>
      <c r="O1679" s="51">
        <f>IF(Table2[[#This Row],[Customer Segment]]=Introduction!$D$45,1,0)</f>
        <v>0</v>
      </c>
      <c r="P1679" s="51">
        <f>IF(Table2[[#This Row],[Customer Segment]]=Introduction!$D$42,1,0)</f>
        <v>1</v>
      </c>
      <c r="Q1679" s="51">
        <f>IF(Table2[[#This Row],[Customer Segment]]=Introduction!$D$44,1,0)</f>
        <v>0</v>
      </c>
      <c r="R1679" s="41">
        <v>7497.05</v>
      </c>
      <c r="S16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2460.3449821420286</v>
      </c>
    </row>
    <row r="1680" spans="1:19" customFormat="1" x14ac:dyDescent="0.2">
      <c r="A1680" s="1" t="s">
        <v>13</v>
      </c>
      <c r="B1680" s="1" t="s">
        <v>14</v>
      </c>
      <c r="C1680" s="1" t="s">
        <v>15</v>
      </c>
      <c r="D1680" s="47">
        <v>0.09</v>
      </c>
      <c r="E1680" s="47">
        <v>363.25</v>
      </c>
      <c r="F1680" s="47">
        <v>19.989999999999998</v>
      </c>
      <c r="G1680" s="47">
        <v>0.56999999999999995</v>
      </c>
      <c r="H1680" s="47">
        <v>1231.6569</v>
      </c>
      <c r="I1680" s="52">
        <f>IF(Table2[[#This Row],[Order Priority]]=Introduction!$B$42,1,0)</f>
        <v>0</v>
      </c>
      <c r="J1680" s="52">
        <f>IF(Table2[[#This Row],[Order Priority]]=Introduction!$B$43,1,0)</f>
        <v>1</v>
      </c>
      <c r="K1680" s="52">
        <f>IF(Table2[[#This Row],[Order Priority]]=Introduction!$B$44,1,0)</f>
        <v>0</v>
      </c>
      <c r="L1680" s="52">
        <f>IF(Table2[[#This Row],[Order Priority]]=Introduction!$B$45,1,0)</f>
        <v>0</v>
      </c>
      <c r="M1680" s="52">
        <f>IF(Table2[[#This Row],[Ship Mode]]=Introduction!$C$42,1,0)</f>
        <v>0</v>
      </c>
      <c r="N1680" s="51">
        <f>IF(Table2[[#This Row],[Ship Mode]]=Introduction!$C$44,1,0)</f>
        <v>1</v>
      </c>
      <c r="O1680" s="51">
        <f>IF(Table2[[#This Row],[Customer Segment]]=Introduction!$D$45,1,0)</f>
        <v>0</v>
      </c>
      <c r="P1680" s="51">
        <f>IF(Table2[[#This Row],[Customer Segment]]=Introduction!$D$42,1,0)</f>
        <v>1</v>
      </c>
      <c r="Q1680" s="51">
        <f>IF(Table2[[#This Row],[Customer Segment]]=Introduction!$D$44,1,0)</f>
        <v>0</v>
      </c>
      <c r="R1680" s="44">
        <v>1785.01</v>
      </c>
      <c r="S16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2971.7302179679623</v>
      </c>
    </row>
    <row r="1681" spans="1:19" customFormat="1" x14ac:dyDescent="0.2">
      <c r="A1681" s="1" t="s">
        <v>23</v>
      </c>
      <c r="B1681" s="1" t="s">
        <v>14</v>
      </c>
      <c r="C1681" s="1" t="s">
        <v>47</v>
      </c>
      <c r="D1681" s="49">
        <v>0.09</v>
      </c>
      <c r="E1681" s="49">
        <v>35.94</v>
      </c>
      <c r="F1681" s="49">
        <v>6.66</v>
      </c>
      <c r="G1681" s="49">
        <v>0.4</v>
      </c>
      <c r="H1681" s="49">
        <v>144.2928</v>
      </c>
      <c r="I1681" s="52">
        <f>IF(Table2[[#This Row],[Order Priority]]=Introduction!$B$42,1,0)</f>
        <v>0</v>
      </c>
      <c r="J1681" s="52">
        <f>IF(Table2[[#This Row],[Order Priority]]=Introduction!$B$43,1,0)</f>
        <v>0</v>
      </c>
      <c r="K1681" s="52">
        <f>IF(Table2[[#This Row],[Order Priority]]=Introduction!$B$44,1,0)</f>
        <v>1</v>
      </c>
      <c r="L1681" s="52">
        <f>IF(Table2[[#This Row],[Order Priority]]=Introduction!$B$45,1,0)</f>
        <v>0</v>
      </c>
      <c r="M1681" s="52">
        <f>IF(Table2[[#This Row],[Ship Mode]]=Introduction!$C$42,1,0)</f>
        <v>0</v>
      </c>
      <c r="N1681" s="51">
        <f>IF(Table2[[#This Row],[Ship Mode]]=Introduction!$C$44,1,0)</f>
        <v>1</v>
      </c>
      <c r="O1681" s="51">
        <f>IF(Table2[[#This Row],[Customer Segment]]=Introduction!$D$45,1,0)</f>
        <v>0</v>
      </c>
      <c r="P1681" s="51">
        <f>IF(Table2[[#This Row],[Customer Segment]]=Introduction!$D$42,1,0)</f>
        <v>0</v>
      </c>
      <c r="Q1681" s="51">
        <f>IF(Table2[[#This Row],[Customer Segment]]=Introduction!$D$44,1,0)</f>
        <v>1</v>
      </c>
      <c r="R1681" s="41">
        <v>209.12</v>
      </c>
      <c r="S16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464.61962116739448</v>
      </c>
    </row>
    <row r="1682" spans="1:19" customFormat="1" x14ac:dyDescent="0.2">
      <c r="A1682" s="1" t="s">
        <v>23</v>
      </c>
      <c r="B1682" s="1" t="s">
        <v>14</v>
      </c>
      <c r="C1682" s="1" t="s">
        <v>47</v>
      </c>
      <c r="D1682" s="47">
        <v>0</v>
      </c>
      <c r="E1682" s="47">
        <v>170.98</v>
      </c>
      <c r="F1682" s="47">
        <v>13.99</v>
      </c>
      <c r="G1682" s="47">
        <v>0.75</v>
      </c>
      <c r="H1682" s="47">
        <v>888.14729999999997</v>
      </c>
      <c r="I1682" s="52">
        <f>IF(Table2[[#This Row],[Order Priority]]=Introduction!$B$42,1,0)</f>
        <v>0</v>
      </c>
      <c r="J1682" s="52">
        <f>IF(Table2[[#This Row],[Order Priority]]=Introduction!$B$43,1,0)</f>
        <v>0</v>
      </c>
      <c r="K1682" s="52">
        <f>IF(Table2[[#This Row],[Order Priority]]=Introduction!$B$44,1,0)</f>
        <v>1</v>
      </c>
      <c r="L1682" s="52">
        <f>IF(Table2[[#This Row],[Order Priority]]=Introduction!$B$45,1,0)</f>
        <v>0</v>
      </c>
      <c r="M1682" s="52">
        <f>IF(Table2[[#This Row],[Ship Mode]]=Introduction!$C$42,1,0)</f>
        <v>0</v>
      </c>
      <c r="N1682" s="51">
        <f>IF(Table2[[#This Row],[Ship Mode]]=Introduction!$C$44,1,0)</f>
        <v>1</v>
      </c>
      <c r="O1682" s="51">
        <f>IF(Table2[[#This Row],[Customer Segment]]=Introduction!$D$45,1,0)</f>
        <v>0</v>
      </c>
      <c r="P1682" s="51">
        <f>IF(Table2[[#This Row],[Customer Segment]]=Introduction!$D$42,1,0)</f>
        <v>0</v>
      </c>
      <c r="Q1682" s="51">
        <f>IF(Table2[[#This Row],[Customer Segment]]=Introduction!$D$44,1,0)</f>
        <v>1</v>
      </c>
      <c r="R1682" s="44">
        <v>1287.17</v>
      </c>
      <c r="S16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2202.4360493551621</v>
      </c>
    </row>
    <row r="1683" spans="1:19" customFormat="1" x14ac:dyDescent="0.2">
      <c r="A1683" s="1" t="s">
        <v>23</v>
      </c>
      <c r="B1683" s="1" t="s">
        <v>14</v>
      </c>
      <c r="C1683" s="1" t="s">
        <v>47</v>
      </c>
      <c r="D1683" s="49">
        <v>0.09</v>
      </c>
      <c r="E1683" s="49">
        <v>4.9800000000000004</v>
      </c>
      <c r="F1683" s="49">
        <v>7.44</v>
      </c>
      <c r="G1683" s="49">
        <v>0.36</v>
      </c>
      <c r="H1683" s="49">
        <v>-46.005000000000003</v>
      </c>
      <c r="I1683" s="52">
        <f>IF(Table2[[#This Row],[Order Priority]]=Introduction!$B$42,1,0)</f>
        <v>0</v>
      </c>
      <c r="J1683" s="52">
        <f>IF(Table2[[#This Row],[Order Priority]]=Introduction!$B$43,1,0)</f>
        <v>0</v>
      </c>
      <c r="K1683" s="52">
        <f>IF(Table2[[#This Row],[Order Priority]]=Introduction!$B$44,1,0)</f>
        <v>1</v>
      </c>
      <c r="L1683" s="52">
        <f>IF(Table2[[#This Row],[Order Priority]]=Introduction!$B$45,1,0)</f>
        <v>0</v>
      </c>
      <c r="M1683" s="52">
        <f>IF(Table2[[#This Row],[Ship Mode]]=Introduction!$C$42,1,0)</f>
        <v>0</v>
      </c>
      <c r="N1683" s="51">
        <f>IF(Table2[[#This Row],[Ship Mode]]=Introduction!$C$44,1,0)</f>
        <v>1</v>
      </c>
      <c r="O1683" s="51">
        <f>IF(Table2[[#This Row],[Customer Segment]]=Introduction!$D$45,1,0)</f>
        <v>0</v>
      </c>
      <c r="P1683" s="51">
        <f>IF(Table2[[#This Row],[Customer Segment]]=Introduction!$D$42,1,0)</f>
        <v>0</v>
      </c>
      <c r="Q1683" s="51">
        <f>IF(Table2[[#This Row],[Customer Segment]]=Introduction!$D$44,1,0)</f>
        <v>1</v>
      </c>
      <c r="R1683" s="41">
        <v>46.17</v>
      </c>
      <c r="S16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161.05799710739529</v>
      </c>
    </row>
    <row r="1684" spans="1:19" customFormat="1" x14ac:dyDescent="0.2">
      <c r="A1684" s="1" t="s">
        <v>23</v>
      </c>
      <c r="B1684" s="1" t="s">
        <v>14</v>
      </c>
      <c r="C1684" s="1" t="s">
        <v>47</v>
      </c>
      <c r="D1684" s="47">
        <v>0.09</v>
      </c>
      <c r="E1684" s="47">
        <v>35.94</v>
      </c>
      <c r="F1684" s="47">
        <v>6.66</v>
      </c>
      <c r="G1684" s="47">
        <v>0.4</v>
      </c>
      <c r="H1684" s="47">
        <v>72.1858</v>
      </c>
      <c r="I1684" s="52">
        <f>IF(Table2[[#This Row],[Order Priority]]=Introduction!$B$42,1,0)</f>
        <v>0</v>
      </c>
      <c r="J1684" s="52">
        <f>IF(Table2[[#This Row],[Order Priority]]=Introduction!$B$43,1,0)</f>
        <v>0</v>
      </c>
      <c r="K1684" s="52">
        <f>IF(Table2[[#This Row],[Order Priority]]=Introduction!$B$44,1,0)</f>
        <v>1</v>
      </c>
      <c r="L1684" s="52">
        <f>IF(Table2[[#This Row],[Order Priority]]=Introduction!$B$45,1,0)</f>
        <v>0</v>
      </c>
      <c r="M1684" s="52">
        <f>IF(Table2[[#This Row],[Ship Mode]]=Introduction!$C$42,1,0)</f>
        <v>0</v>
      </c>
      <c r="N1684" s="51">
        <f>IF(Table2[[#This Row],[Ship Mode]]=Introduction!$C$44,1,0)</f>
        <v>1</v>
      </c>
      <c r="O1684" s="51">
        <f>IF(Table2[[#This Row],[Customer Segment]]=Introduction!$D$45,1,0)</f>
        <v>0</v>
      </c>
      <c r="P1684" s="51">
        <f>IF(Table2[[#This Row],[Customer Segment]]=Introduction!$D$42,1,0)</f>
        <v>0</v>
      </c>
      <c r="Q1684" s="51">
        <f>IF(Table2[[#This Row],[Customer Segment]]=Introduction!$D$44,1,0)</f>
        <v>1</v>
      </c>
      <c r="R1684" s="44">
        <v>836.47</v>
      </c>
      <c r="S16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390.78019840356944</v>
      </c>
    </row>
    <row r="1685" spans="1:19" customFormat="1" x14ac:dyDescent="0.2">
      <c r="A1685" s="1" t="s">
        <v>23</v>
      </c>
      <c r="B1685" s="1" t="s">
        <v>14</v>
      </c>
      <c r="C1685" s="1" t="s">
        <v>47</v>
      </c>
      <c r="D1685" s="49">
        <v>0.09</v>
      </c>
      <c r="E1685" s="49">
        <v>4.9800000000000004</v>
      </c>
      <c r="F1685" s="49">
        <v>7.44</v>
      </c>
      <c r="G1685" s="49">
        <v>0.36</v>
      </c>
      <c r="H1685" s="49">
        <v>-122.3733</v>
      </c>
      <c r="I1685" s="52">
        <f>IF(Table2[[#This Row],[Order Priority]]=Introduction!$B$42,1,0)</f>
        <v>0</v>
      </c>
      <c r="J1685" s="52">
        <f>IF(Table2[[#This Row],[Order Priority]]=Introduction!$B$43,1,0)</f>
        <v>0</v>
      </c>
      <c r="K1685" s="52">
        <f>IF(Table2[[#This Row],[Order Priority]]=Introduction!$B$44,1,0)</f>
        <v>1</v>
      </c>
      <c r="L1685" s="52">
        <f>IF(Table2[[#This Row],[Order Priority]]=Introduction!$B$45,1,0)</f>
        <v>0</v>
      </c>
      <c r="M1685" s="52">
        <f>IF(Table2[[#This Row],[Ship Mode]]=Introduction!$C$42,1,0)</f>
        <v>0</v>
      </c>
      <c r="N1685" s="51">
        <f>IF(Table2[[#This Row],[Ship Mode]]=Introduction!$C$44,1,0)</f>
        <v>1</v>
      </c>
      <c r="O1685" s="51">
        <f>IF(Table2[[#This Row],[Customer Segment]]=Introduction!$D$45,1,0)</f>
        <v>0</v>
      </c>
      <c r="P1685" s="51">
        <f>IF(Table2[[#This Row],[Customer Segment]]=Introduction!$D$42,1,0)</f>
        <v>0</v>
      </c>
      <c r="Q1685" s="51">
        <f>IF(Table2[[#This Row],[Customer Segment]]=Introduction!$D$44,1,0)</f>
        <v>1</v>
      </c>
      <c r="R1685" s="41">
        <v>189.83</v>
      </c>
      <c r="S16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82.854893532782228</v>
      </c>
    </row>
    <row r="1686" spans="1:19" customFormat="1" x14ac:dyDescent="0.2">
      <c r="A1686" s="1" t="s">
        <v>23</v>
      </c>
      <c r="B1686" s="1" t="s">
        <v>14</v>
      </c>
      <c r="C1686" s="1" t="s">
        <v>47</v>
      </c>
      <c r="D1686" s="47">
        <v>7.0000000000000007E-2</v>
      </c>
      <c r="E1686" s="47">
        <v>12.64</v>
      </c>
      <c r="F1686" s="47">
        <v>4.9800000000000004</v>
      </c>
      <c r="G1686" s="47">
        <v>0.48</v>
      </c>
      <c r="H1686" s="47">
        <v>113.41500000000001</v>
      </c>
      <c r="I1686" s="52">
        <f>IF(Table2[[#This Row],[Order Priority]]=Introduction!$B$42,1,0)</f>
        <v>0</v>
      </c>
      <c r="J1686" s="52">
        <f>IF(Table2[[#This Row],[Order Priority]]=Introduction!$B$43,1,0)</f>
        <v>0</v>
      </c>
      <c r="K1686" s="52">
        <f>IF(Table2[[#This Row],[Order Priority]]=Introduction!$B$44,1,0)</f>
        <v>1</v>
      </c>
      <c r="L1686" s="52">
        <f>IF(Table2[[#This Row],[Order Priority]]=Introduction!$B$45,1,0)</f>
        <v>0</v>
      </c>
      <c r="M1686" s="52">
        <f>IF(Table2[[#This Row],[Ship Mode]]=Introduction!$C$42,1,0)</f>
        <v>0</v>
      </c>
      <c r="N1686" s="51">
        <f>IF(Table2[[#This Row],[Ship Mode]]=Introduction!$C$44,1,0)</f>
        <v>1</v>
      </c>
      <c r="O1686" s="51">
        <f>IF(Table2[[#This Row],[Customer Segment]]=Introduction!$D$45,1,0)</f>
        <v>0</v>
      </c>
      <c r="P1686" s="51">
        <f>IF(Table2[[#This Row],[Customer Segment]]=Introduction!$D$42,1,0)</f>
        <v>0</v>
      </c>
      <c r="Q1686" s="51">
        <f>IF(Table2[[#This Row],[Customer Segment]]=Introduction!$D$44,1,0)</f>
        <v>1</v>
      </c>
      <c r="R1686" s="44">
        <v>199.76</v>
      </c>
      <c r="S16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393.27435581598877</v>
      </c>
    </row>
    <row r="1687" spans="1:19" customFormat="1" x14ac:dyDescent="0.2">
      <c r="A1687" s="1" t="s">
        <v>92</v>
      </c>
      <c r="B1687" s="1" t="s">
        <v>14</v>
      </c>
      <c r="C1687" s="1" t="s">
        <v>47</v>
      </c>
      <c r="D1687" s="49">
        <v>0.02</v>
      </c>
      <c r="E1687" s="49">
        <v>6.48</v>
      </c>
      <c r="F1687" s="49">
        <v>8.74</v>
      </c>
      <c r="G1687" s="49">
        <v>0.36</v>
      </c>
      <c r="H1687" s="49">
        <v>-6.835</v>
      </c>
      <c r="I1687" s="52">
        <f>IF(Table2[[#This Row],[Order Priority]]=Introduction!$B$42,1,0)</f>
        <v>0</v>
      </c>
      <c r="J1687" s="52">
        <f>IF(Table2[[#This Row],[Order Priority]]=Introduction!$B$43,1,0)</f>
        <v>0</v>
      </c>
      <c r="K1687" s="52">
        <f>IF(Table2[[#This Row],[Order Priority]]=Introduction!$B$44,1,0)</f>
        <v>0</v>
      </c>
      <c r="L1687" s="52">
        <f>IF(Table2[[#This Row],[Order Priority]]=Introduction!$B$45,1,0)</f>
        <v>1</v>
      </c>
      <c r="M1687" s="52">
        <f>IF(Table2[[#This Row],[Ship Mode]]=Introduction!$C$42,1,0)</f>
        <v>0</v>
      </c>
      <c r="N1687" s="51">
        <f>IF(Table2[[#This Row],[Ship Mode]]=Introduction!$C$44,1,0)</f>
        <v>1</v>
      </c>
      <c r="O1687" s="51">
        <f>IF(Table2[[#This Row],[Customer Segment]]=Introduction!$D$45,1,0)</f>
        <v>0</v>
      </c>
      <c r="P1687" s="51">
        <f>IF(Table2[[#This Row],[Customer Segment]]=Introduction!$D$42,1,0)</f>
        <v>0</v>
      </c>
      <c r="Q1687" s="51">
        <f>IF(Table2[[#This Row],[Customer Segment]]=Introduction!$D$44,1,0)</f>
        <v>1</v>
      </c>
      <c r="R1687" s="41">
        <v>10.72</v>
      </c>
      <c r="S16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221.05351435264322</v>
      </c>
    </row>
    <row r="1688" spans="1:19" customFormat="1" x14ac:dyDescent="0.2">
      <c r="A1688" s="1" t="s">
        <v>92</v>
      </c>
      <c r="B1688" s="1" t="s">
        <v>63</v>
      </c>
      <c r="C1688" s="1" t="s">
        <v>47</v>
      </c>
      <c r="D1688" s="47">
        <v>0.06</v>
      </c>
      <c r="E1688" s="47">
        <v>699.99</v>
      </c>
      <c r="F1688" s="47">
        <v>24.49</v>
      </c>
      <c r="G1688" s="47">
        <v>0.41</v>
      </c>
      <c r="H1688" s="47">
        <v>7024.2069000000001</v>
      </c>
      <c r="I1688" s="52">
        <f>IF(Table2[[#This Row],[Order Priority]]=Introduction!$B$42,1,0)</f>
        <v>0</v>
      </c>
      <c r="J1688" s="52">
        <f>IF(Table2[[#This Row],[Order Priority]]=Introduction!$B$43,1,0)</f>
        <v>0</v>
      </c>
      <c r="K1688" s="52">
        <f>IF(Table2[[#This Row],[Order Priority]]=Introduction!$B$44,1,0)</f>
        <v>0</v>
      </c>
      <c r="L1688" s="52">
        <f>IF(Table2[[#This Row],[Order Priority]]=Introduction!$B$45,1,0)</f>
        <v>1</v>
      </c>
      <c r="M1688" s="52">
        <f>IF(Table2[[#This Row],[Ship Mode]]=Introduction!$C$42,1,0)</f>
        <v>0</v>
      </c>
      <c r="N1688" s="51">
        <f>IF(Table2[[#This Row],[Ship Mode]]=Introduction!$C$44,1,0)</f>
        <v>0</v>
      </c>
      <c r="O1688" s="51">
        <f>IF(Table2[[#This Row],[Customer Segment]]=Introduction!$D$45,1,0)</f>
        <v>0</v>
      </c>
      <c r="P1688" s="51">
        <f>IF(Table2[[#This Row],[Customer Segment]]=Introduction!$D$42,1,0)</f>
        <v>0</v>
      </c>
      <c r="Q1688" s="51">
        <f>IF(Table2[[#This Row],[Customer Segment]]=Introduction!$D$44,1,0)</f>
        <v>1</v>
      </c>
      <c r="R1688" s="44">
        <v>10180.01</v>
      </c>
      <c r="S16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9962.1393208293885</v>
      </c>
    </row>
    <row r="1689" spans="1:19" customFormat="1" x14ac:dyDescent="0.2">
      <c r="A1689" s="1" t="s">
        <v>92</v>
      </c>
      <c r="B1689" s="1" t="s">
        <v>14</v>
      </c>
      <c r="C1689" s="1" t="s">
        <v>47</v>
      </c>
      <c r="D1689" s="49">
        <v>0.02</v>
      </c>
      <c r="E1689" s="49">
        <v>17.149999999999999</v>
      </c>
      <c r="F1689" s="49">
        <v>4.96</v>
      </c>
      <c r="G1689" s="49">
        <v>0.57999999999999996</v>
      </c>
      <c r="H1689" s="49">
        <v>36.494999999999997</v>
      </c>
      <c r="I1689" s="52">
        <f>IF(Table2[[#This Row],[Order Priority]]=Introduction!$B$42,1,0)</f>
        <v>0</v>
      </c>
      <c r="J1689" s="52">
        <f>IF(Table2[[#This Row],[Order Priority]]=Introduction!$B$43,1,0)</f>
        <v>0</v>
      </c>
      <c r="K1689" s="52">
        <f>IF(Table2[[#This Row],[Order Priority]]=Introduction!$B$44,1,0)</f>
        <v>0</v>
      </c>
      <c r="L1689" s="52">
        <f>IF(Table2[[#This Row],[Order Priority]]=Introduction!$B$45,1,0)</f>
        <v>1</v>
      </c>
      <c r="M1689" s="52">
        <f>IF(Table2[[#This Row],[Ship Mode]]=Introduction!$C$42,1,0)</f>
        <v>0</v>
      </c>
      <c r="N1689" s="51">
        <f>IF(Table2[[#This Row],[Ship Mode]]=Introduction!$C$44,1,0)</f>
        <v>1</v>
      </c>
      <c r="O1689" s="51">
        <f>IF(Table2[[#This Row],[Customer Segment]]=Introduction!$D$45,1,0)</f>
        <v>0</v>
      </c>
      <c r="P1689" s="51">
        <f>IF(Table2[[#This Row],[Customer Segment]]=Introduction!$D$42,1,0)</f>
        <v>0</v>
      </c>
      <c r="Q1689" s="51">
        <f>IF(Table2[[#This Row],[Customer Segment]]=Introduction!$D$44,1,0)</f>
        <v>1</v>
      </c>
      <c r="R1689" s="41">
        <v>190.85</v>
      </c>
      <c r="S16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377.2392582608461</v>
      </c>
    </row>
    <row r="1690" spans="1:19" customFormat="1" x14ac:dyDescent="0.2">
      <c r="A1690" s="1" t="s">
        <v>92</v>
      </c>
      <c r="B1690" s="1" t="s">
        <v>14</v>
      </c>
      <c r="C1690" s="1" t="s">
        <v>47</v>
      </c>
      <c r="D1690" s="47">
        <v>7.0000000000000007E-2</v>
      </c>
      <c r="E1690" s="47">
        <v>30.98</v>
      </c>
      <c r="F1690" s="47">
        <v>8.74</v>
      </c>
      <c r="G1690" s="47">
        <v>0.4</v>
      </c>
      <c r="H1690" s="47">
        <v>255.76920000000001</v>
      </c>
      <c r="I1690" s="52">
        <f>IF(Table2[[#This Row],[Order Priority]]=Introduction!$B$42,1,0)</f>
        <v>0</v>
      </c>
      <c r="J1690" s="52">
        <f>IF(Table2[[#This Row],[Order Priority]]=Introduction!$B$43,1,0)</f>
        <v>0</v>
      </c>
      <c r="K1690" s="52">
        <f>IF(Table2[[#This Row],[Order Priority]]=Introduction!$B$44,1,0)</f>
        <v>0</v>
      </c>
      <c r="L1690" s="52">
        <f>IF(Table2[[#This Row],[Order Priority]]=Introduction!$B$45,1,0)</f>
        <v>1</v>
      </c>
      <c r="M1690" s="52">
        <f>IF(Table2[[#This Row],[Ship Mode]]=Introduction!$C$42,1,0)</f>
        <v>0</v>
      </c>
      <c r="N1690" s="51">
        <f>IF(Table2[[#This Row],[Ship Mode]]=Introduction!$C$44,1,0)</f>
        <v>1</v>
      </c>
      <c r="O1690" s="51">
        <f>IF(Table2[[#This Row],[Customer Segment]]=Introduction!$D$45,1,0)</f>
        <v>0</v>
      </c>
      <c r="P1690" s="51">
        <f>IF(Table2[[#This Row],[Customer Segment]]=Introduction!$D$42,1,0)</f>
        <v>0</v>
      </c>
      <c r="Q1690" s="51">
        <f>IF(Table2[[#This Row],[Customer Segment]]=Introduction!$D$44,1,0)</f>
        <v>1</v>
      </c>
      <c r="R1690" s="44">
        <v>370.68</v>
      </c>
      <c r="S16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566.93518131369353</v>
      </c>
    </row>
    <row r="1691" spans="1:19" customFormat="1" x14ac:dyDescent="0.2">
      <c r="A1691" s="1" t="s">
        <v>92</v>
      </c>
      <c r="B1691" s="1" t="s">
        <v>2</v>
      </c>
      <c r="C1691" s="1" t="s">
        <v>47</v>
      </c>
      <c r="D1691" s="49">
        <v>0.04</v>
      </c>
      <c r="E1691" s="49">
        <v>1360.14</v>
      </c>
      <c r="F1691" s="49">
        <v>14.7</v>
      </c>
      <c r="G1691" s="49">
        <v>0.59</v>
      </c>
      <c r="H1691" s="49">
        <v>2639.01</v>
      </c>
      <c r="I1691" s="52">
        <f>IF(Table2[[#This Row],[Order Priority]]=Introduction!$B$42,1,0)</f>
        <v>0</v>
      </c>
      <c r="J1691" s="52">
        <f>IF(Table2[[#This Row],[Order Priority]]=Introduction!$B$43,1,0)</f>
        <v>0</v>
      </c>
      <c r="K1691" s="52">
        <f>IF(Table2[[#This Row],[Order Priority]]=Introduction!$B$44,1,0)</f>
        <v>0</v>
      </c>
      <c r="L1691" s="52">
        <f>IF(Table2[[#This Row],[Order Priority]]=Introduction!$B$45,1,0)</f>
        <v>1</v>
      </c>
      <c r="M1691" s="52">
        <f>IF(Table2[[#This Row],[Ship Mode]]=Introduction!$C$42,1,0)</f>
        <v>1</v>
      </c>
      <c r="N1691" s="51">
        <f>IF(Table2[[#This Row],[Ship Mode]]=Introduction!$C$44,1,0)</f>
        <v>0</v>
      </c>
      <c r="O1691" s="51">
        <f>IF(Table2[[#This Row],[Customer Segment]]=Introduction!$D$45,1,0)</f>
        <v>0</v>
      </c>
      <c r="P1691" s="51">
        <f>IF(Table2[[#This Row],[Customer Segment]]=Introduction!$D$42,1,0)</f>
        <v>0</v>
      </c>
      <c r="Q1691" s="51">
        <f>IF(Table2[[#This Row],[Customer Segment]]=Introduction!$D$44,1,0)</f>
        <v>1</v>
      </c>
      <c r="R1691" s="41">
        <v>7303.05</v>
      </c>
      <c r="S16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7710.8397277490758</v>
      </c>
    </row>
    <row r="1692" spans="1:19" customFormat="1" x14ac:dyDescent="0.2">
      <c r="A1692" s="1" t="s">
        <v>1</v>
      </c>
      <c r="B1692" s="1" t="s">
        <v>14</v>
      </c>
      <c r="C1692" s="1" t="s">
        <v>15</v>
      </c>
      <c r="D1692" s="47">
        <v>0.02</v>
      </c>
      <c r="E1692" s="47">
        <v>6.47</v>
      </c>
      <c r="F1692" s="47">
        <v>1.22</v>
      </c>
      <c r="G1692" s="47">
        <v>0.4</v>
      </c>
      <c r="H1692" s="47">
        <v>40.200000000000003</v>
      </c>
      <c r="I1692" s="52">
        <f>IF(Table2[[#This Row],[Order Priority]]=Introduction!$B$42,1,0)</f>
        <v>1</v>
      </c>
      <c r="J1692" s="52">
        <f>IF(Table2[[#This Row],[Order Priority]]=Introduction!$B$43,1,0)</f>
        <v>0</v>
      </c>
      <c r="K1692" s="52">
        <f>IF(Table2[[#This Row],[Order Priority]]=Introduction!$B$44,1,0)</f>
        <v>0</v>
      </c>
      <c r="L1692" s="52">
        <f>IF(Table2[[#This Row],[Order Priority]]=Introduction!$B$45,1,0)</f>
        <v>0</v>
      </c>
      <c r="M1692" s="52">
        <f>IF(Table2[[#This Row],[Ship Mode]]=Introduction!$C$42,1,0)</f>
        <v>0</v>
      </c>
      <c r="N1692" s="51">
        <f>IF(Table2[[#This Row],[Ship Mode]]=Introduction!$C$44,1,0)</f>
        <v>1</v>
      </c>
      <c r="O1692" s="51">
        <f>IF(Table2[[#This Row],[Customer Segment]]=Introduction!$D$45,1,0)</f>
        <v>0</v>
      </c>
      <c r="P1692" s="51">
        <f>IF(Table2[[#This Row],[Customer Segment]]=Introduction!$D$42,1,0)</f>
        <v>1</v>
      </c>
      <c r="Q1692" s="51">
        <f>IF(Table2[[#This Row],[Customer Segment]]=Introduction!$D$44,1,0)</f>
        <v>0</v>
      </c>
      <c r="R1692" s="44">
        <v>193.95</v>
      </c>
      <c r="S16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312.4599585566915</v>
      </c>
    </row>
    <row r="1693" spans="1:19" customFormat="1" x14ac:dyDescent="0.2">
      <c r="A1693" s="1" t="s">
        <v>1</v>
      </c>
      <c r="B1693" s="1" t="s">
        <v>14</v>
      </c>
      <c r="C1693" s="1" t="s">
        <v>15</v>
      </c>
      <c r="D1693" s="49">
        <v>7.0000000000000007E-2</v>
      </c>
      <c r="E1693" s="49">
        <v>2.84</v>
      </c>
      <c r="F1693" s="49">
        <v>0.93</v>
      </c>
      <c r="G1693" s="49">
        <v>0.54</v>
      </c>
      <c r="H1693" s="49">
        <v>3.21</v>
      </c>
      <c r="I1693" s="52">
        <f>IF(Table2[[#This Row],[Order Priority]]=Introduction!$B$42,1,0)</f>
        <v>1</v>
      </c>
      <c r="J1693" s="52">
        <f>IF(Table2[[#This Row],[Order Priority]]=Introduction!$B$43,1,0)</f>
        <v>0</v>
      </c>
      <c r="K1693" s="52">
        <f>IF(Table2[[#This Row],[Order Priority]]=Introduction!$B$44,1,0)</f>
        <v>0</v>
      </c>
      <c r="L1693" s="52">
        <f>IF(Table2[[#This Row],[Order Priority]]=Introduction!$B$45,1,0)</f>
        <v>0</v>
      </c>
      <c r="M1693" s="52">
        <f>IF(Table2[[#This Row],[Ship Mode]]=Introduction!$C$42,1,0)</f>
        <v>0</v>
      </c>
      <c r="N1693" s="51">
        <f>IF(Table2[[#This Row],[Ship Mode]]=Introduction!$C$44,1,0)</f>
        <v>1</v>
      </c>
      <c r="O1693" s="51">
        <f>IF(Table2[[#This Row],[Customer Segment]]=Introduction!$D$45,1,0)</f>
        <v>0</v>
      </c>
      <c r="P1693" s="51">
        <f>IF(Table2[[#This Row],[Customer Segment]]=Introduction!$D$42,1,0)</f>
        <v>1</v>
      </c>
      <c r="Q1693" s="51">
        <f>IF(Table2[[#This Row],[Customer Segment]]=Introduction!$D$44,1,0)</f>
        <v>0</v>
      </c>
      <c r="R1693" s="41">
        <v>158.80000000000001</v>
      </c>
      <c r="S16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338.5162051889962</v>
      </c>
    </row>
    <row r="1694" spans="1:19" customFormat="1" x14ac:dyDescent="0.2">
      <c r="A1694" s="1" t="s">
        <v>1</v>
      </c>
      <c r="B1694" s="1" t="s">
        <v>14</v>
      </c>
      <c r="C1694" s="1" t="s">
        <v>15</v>
      </c>
      <c r="D1694" s="47">
        <v>7.0000000000000007E-2</v>
      </c>
      <c r="E1694" s="47">
        <v>2.84</v>
      </c>
      <c r="F1694" s="47">
        <v>0.93</v>
      </c>
      <c r="G1694" s="47">
        <v>0.54</v>
      </c>
      <c r="H1694" s="47">
        <v>3.8519999999999999</v>
      </c>
      <c r="I1694" s="52">
        <f>IF(Table2[[#This Row],[Order Priority]]=Introduction!$B$42,1,0)</f>
        <v>1</v>
      </c>
      <c r="J1694" s="52">
        <f>IF(Table2[[#This Row],[Order Priority]]=Introduction!$B$43,1,0)</f>
        <v>0</v>
      </c>
      <c r="K1694" s="52">
        <f>IF(Table2[[#This Row],[Order Priority]]=Introduction!$B$44,1,0)</f>
        <v>0</v>
      </c>
      <c r="L1694" s="52">
        <f>IF(Table2[[#This Row],[Order Priority]]=Introduction!$B$45,1,0)</f>
        <v>0</v>
      </c>
      <c r="M1694" s="52">
        <f>IF(Table2[[#This Row],[Ship Mode]]=Introduction!$C$42,1,0)</f>
        <v>0</v>
      </c>
      <c r="N1694" s="51">
        <f>IF(Table2[[#This Row],[Ship Mode]]=Introduction!$C$44,1,0)</f>
        <v>1</v>
      </c>
      <c r="O1694" s="51">
        <f>IF(Table2[[#This Row],[Customer Segment]]=Introduction!$D$45,1,0)</f>
        <v>0</v>
      </c>
      <c r="P1694" s="51">
        <f>IF(Table2[[#This Row],[Customer Segment]]=Introduction!$D$42,1,0)</f>
        <v>1</v>
      </c>
      <c r="Q1694" s="51">
        <f>IF(Table2[[#This Row],[Customer Segment]]=Introduction!$D$44,1,0)</f>
        <v>0</v>
      </c>
      <c r="R1694" s="44">
        <v>40.369999999999997</v>
      </c>
      <c r="S16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339.17362970276565</v>
      </c>
    </row>
    <row r="1695" spans="1:19" customFormat="1" x14ac:dyDescent="0.2">
      <c r="A1695" s="1" t="s">
        <v>13</v>
      </c>
      <c r="B1695" s="1" t="s">
        <v>14</v>
      </c>
      <c r="C1695" s="1" t="s">
        <v>3</v>
      </c>
      <c r="D1695" s="49">
        <v>0</v>
      </c>
      <c r="E1695" s="49">
        <v>6.48</v>
      </c>
      <c r="F1695" s="49">
        <v>5.19</v>
      </c>
      <c r="G1695" s="49">
        <v>0.37</v>
      </c>
      <c r="H1695" s="49">
        <v>-14.074999999999999</v>
      </c>
      <c r="I1695" s="52">
        <f>IF(Table2[[#This Row],[Order Priority]]=Introduction!$B$42,1,0)</f>
        <v>0</v>
      </c>
      <c r="J1695" s="52">
        <f>IF(Table2[[#This Row],[Order Priority]]=Introduction!$B$43,1,0)</f>
        <v>1</v>
      </c>
      <c r="K1695" s="52">
        <f>IF(Table2[[#This Row],[Order Priority]]=Introduction!$B$44,1,0)</f>
        <v>0</v>
      </c>
      <c r="L1695" s="52">
        <f>IF(Table2[[#This Row],[Order Priority]]=Introduction!$B$45,1,0)</f>
        <v>0</v>
      </c>
      <c r="M1695" s="52">
        <f>IF(Table2[[#This Row],[Ship Mode]]=Introduction!$C$42,1,0)</f>
        <v>0</v>
      </c>
      <c r="N1695" s="51">
        <f>IF(Table2[[#This Row],[Ship Mode]]=Introduction!$C$44,1,0)</f>
        <v>1</v>
      </c>
      <c r="O1695" s="51">
        <f>IF(Table2[[#This Row],[Customer Segment]]=Introduction!$D$45,1,0)</f>
        <v>1</v>
      </c>
      <c r="P1695" s="51">
        <f>IF(Table2[[#This Row],[Customer Segment]]=Introduction!$D$42,1,0)</f>
        <v>0</v>
      </c>
      <c r="Q1695" s="51">
        <f>IF(Table2[[#This Row],[Customer Segment]]=Introduction!$D$44,1,0)</f>
        <v>0</v>
      </c>
      <c r="R1695" s="41">
        <v>84.04</v>
      </c>
      <c r="S16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82.321216900967656</v>
      </c>
    </row>
    <row r="1696" spans="1:19" customFormat="1" x14ac:dyDescent="0.2">
      <c r="A1696" s="1" t="s">
        <v>92</v>
      </c>
      <c r="B1696" s="1" t="s">
        <v>14</v>
      </c>
      <c r="C1696" s="1" t="s">
        <v>47</v>
      </c>
      <c r="D1696" s="47">
        <v>0.01</v>
      </c>
      <c r="E1696" s="47">
        <v>18.97</v>
      </c>
      <c r="F1696" s="47">
        <v>9.5399999999999991</v>
      </c>
      <c r="G1696" s="47">
        <v>0.37</v>
      </c>
      <c r="H1696" s="47">
        <v>85.875</v>
      </c>
      <c r="I1696" s="52">
        <f>IF(Table2[[#This Row],[Order Priority]]=Introduction!$B$42,1,0)</f>
        <v>0</v>
      </c>
      <c r="J1696" s="52">
        <f>IF(Table2[[#This Row],[Order Priority]]=Introduction!$B$43,1,0)</f>
        <v>0</v>
      </c>
      <c r="K1696" s="52">
        <f>IF(Table2[[#This Row],[Order Priority]]=Introduction!$B$44,1,0)</f>
        <v>0</v>
      </c>
      <c r="L1696" s="52">
        <f>IF(Table2[[#This Row],[Order Priority]]=Introduction!$B$45,1,0)</f>
        <v>1</v>
      </c>
      <c r="M1696" s="52">
        <f>IF(Table2[[#This Row],[Ship Mode]]=Introduction!$C$42,1,0)</f>
        <v>0</v>
      </c>
      <c r="N1696" s="51">
        <f>IF(Table2[[#This Row],[Ship Mode]]=Introduction!$C$44,1,0)</f>
        <v>1</v>
      </c>
      <c r="O1696" s="51">
        <f>IF(Table2[[#This Row],[Customer Segment]]=Introduction!$D$45,1,0)</f>
        <v>0</v>
      </c>
      <c r="P1696" s="51">
        <f>IF(Table2[[#This Row],[Customer Segment]]=Introduction!$D$42,1,0)</f>
        <v>0</v>
      </c>
      <c r="Q1696" s="51">
        <f>IF(Table2[[#This Row],[Customer Segment]]=Introduction!$D$44,1,0)</f>
        <v>1</v>
      </c>
      <c r="R1696" s="44">
        <v>227.67</v>
      </c>
      <c r="S16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392.15600608861587</v>
      </c>
    </row>
    <row r="1697" spans="1:19" customFormat="1" x14ac:dyDescent="0.2">
      <c r="A1697" s="1" t="s">
        <v>92</v>
      </c>
      <c r="B1697" s="1" t="s">
        <v>2</v>
      </c>
      <c r="C1697" s="1" t="s">
        <v>70</v>
      </c>
      <c r="D1697" s="49">
        <v>0.05</v>
      </c>
      <c r="E1697" s="49">
        <v>399.98</v>
      </c>
      <c r="F1697" s="49">
        <v>12.06</v>
      </c>
      <c r="G1697" s="49">
        <v>0.56000000000000005</v>
      </c>
      <c r="H1697" s="49">
        <v>567.59</v>
      </c>
      <c r="I1697" s="52">
        <f>IF(Table2[[#This Row],[Order Priority]]=Introduction!$B$42,1,0)</f>
        <v>0</v>
      </c>
      <c r="J1697" s="52">
        <f>IF(Table2[[#This Row],[Order Priority]]=Introduction!$B$43,1,0)</f>
        <v>0</v>
      </c>
      <c r="K1697" s="52">
        <f>IF(Table2[[#This Row],[Order Priority]]=Introduction!$B$44,1,0)</f>
        <v>0</v>
      </c>
      <c r="L1697" s="52">
        <f>IF(Table2[[#This Row],[Order Priority]]=Introduction!$B$45,1,0)</f>
        <v>1</v>
      </c>
      <c r="M1697" s="52">
        <f>IF(Table2[[#This Row],[Ship Mode]]=Introduction!$C$42,1,0)</f>
        <v>1</v>
      </c>
      <c r="N1697" s="51">
        <f>IF(Table2[[#This Row],[Ship Mode]]=Introduction!$C$44,1,0)</f>
        <v>0</v>
      </c>
      <c r="O1697" s="51">
        <f>IF(Table2[[#This Row],[Customer Segment]]=Introduction!$D$45,1,0)</f>
        <v>0</v>
      </c>
      <c r="P1697" s="51">
        <f>IF(Table2[[#This Row],[Customer Segment]]=Introduction!$D$42,1,0)</f>
        <v>0</v>
      </c>
      <c r="Q1697" s="51">
        <f>IF(Table2[[#This Row],[Customer Segment]]=Introduction!$D$44,1,0)</f>
        <v>0</v>
      </c>
      <c r="R1697" s="41">
        <v>9666.7199999999993</v>
      </c>
      <c r="S16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2446.3515897732887</v>
      </c>
    </row>
    <row r="1698" spans="1:19" customFormat="1" x14ac:dyDescent="0.2">
      <c r="A1698" s="1" t="s">
        <v>92</v>
      </c>
      <c r="B1698" s="1" t="s">
        <v>14</v>
      </c>
      <c r="C1698" s="1" t="s">
        <v>70</v>
      </c>
      <c r="D1698" s="47">
        <v>7.0000000000000007E-2</v>
      </c>
      <c r="E1698" s="47">
        <v>6.48</v>
      </c>
      <c r="F1698" s="47">
        <v>5.74</v>
      </c>
      <c r="G1698" s="47">
        <v>0.37</v>
      </c>
      <c r="H1698" s="47">
        <v>-28.45</v>
      </c>
      <c r="I1698" s="52">
        <f>IF(Table2[[#This Row],[Order Priority]]=Introduction!$B$42,1,0)</f>
        <v>0</v>
      </c>
      <c r="J1698" s="52">
        <f>IF(Table2[[#This Row],[Order Priority]]=Introduction!$B$43,1,0)</f>
        <v>0</v>
      </c>
      <c r="K1698" s="52">
        <f>IF(Table2[[#This Row],[Order Priority]]=Introduction!$B$44,1,0)</f>
        <v>0</v>
      </c>
      <c r="L1698" s="52">
        <f>IF(Table2[[#This Row],[Order Priority]]=Introduction!$B$45,1,0)</f>
        <v>1</v>
      </c>
      <c r="M1698" s="52">
        <f>IF(Table2[[#This Row],[Ship Mode]]=Introduction!$C$42,1,0)</f>
        <v>0</v>
      </c>
      <c r="N1698" s="51">
        <f>IF(Table2[[#This Row],[Ship Mode]]=Introduction!$C$44,1,0)</f>
        <v>1</v>
      </c>
      <c r="O1698" s="51">
        <f>IF(Table2[[#This Row],[Customer Segment]]=Introduction!$D$45,1,0)</f>
        <v>0</v>
      </c>
      <c r="P1698" s="51">
        <f>IF(Table2[[#This Row],[Customer Segment]]=Introduction!$D$42,1,0)</f>
        <v>0</v>
      </c>
      <c r="Q1698" s="51">
        <f>IF(Table2[[#This Row],[Customer Segment]]=Introduction!$D$44,1,0)</f>
        <v>0</v>
      </c>
      <c r="R1698" s="44">
        <v>134.58000000000001</v>
      </c>
      <c r="S16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60.83193933270428</v>
      </c>
    </row>
    <row r="1699" spans="1:19" customFormat="1" x14ac:dyDescent="0.2">
      <c r="A1699" s="1" t="s">
        <v>92</v>
      </c>
      <c r="B1699" s="1" t="s">
        <v>14</v>
      </c>
      <c r="C1699" s="1" t="s">
        <v>70</v>
      </c>
      <c r="D1699" s="49">
        <v>7.0000000000000007E-2</v>
      </c>
      <c r="E1699" s="49">
        <v>6.48</v>
      </c>
      <c r="F1699" s="49">
        <v>5.74</v>
      </c>
      <c r="G1699" s="49">
        <v>0.37</v>
      </c>
      <c r="H1699" s="49">
        <v>-14.225</v>
      </c>
      <c r="I1699" s="52">
        <f>IF(Table2[[#This Row],[Order Priority]]=Introduction!$B$42,1,0)</f>
        <v>0</v>
      </c>
      <c r="J1699" s="52">
        <f>IF(Table2[[#This Row],[Order Priority]]=Introduction!$B$43,1,0)</f>
        <v>0</v>
      </c>
      <c r="K1699" s="52">
        <f>IF(Table2[[#This Row],[Order Priority]]=Introduction!$B$44,1,0)</f>
        <v>0</v>
      </c>
      <c r="L1699" s="52">
        <f>IF(Table2[[#This Row],[Order Priority]]=Introduction!$B$45,1,0)</f>
        <v>1</v>
      </c>
      <c r="M1699" s="52">
        <f>IF(Table2[[#This Row],[Ship Mode]]=Introduction!$C$42,1,0)</f>
        <v>0</v>
      </c>
      <c r="N1699" s="51">
        <f>IF(Table2[[#This Row],[Ship Mode]]=Introduction!$C$44,1,0)</f>
        <v>1</v>
      </c>
      <c r="O1699" s="51">
        <f>IF(Table2[[#This Row],[Customer Segment]]=Introduction!$D$45,1,0)</f>
        <v>0</v>
      </c>
      <c r="P1699" s="51">
        <f>IF(Table2[[#This Row],[Customer Segment]]=Introduction!$D$42,1,0)</f>
        <v>0</v>
      </c>
      <c r="Q1699" s="51">
        <f>IF(Table2[[#This Row],[Customer Segment]]=Introduction!$D$44,1,0)</f>
        <v>0</v>
      </c>
      <c r="R1699" s="41">
        <v>33.65</v>
      </c>
      <c r="S16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75.398705233593404</v>
      </c>
    </row>
    <row r="1700" spans="1:19" customFormat="1" x14ac:dyDescent="0.2">
      <c r="A1700" s="1" t="s">
        <v>92</v>
      </c>
      <c r="B1700" s="1" t="s">
        <v>14</v>
      </c>
      <c r="C1700" s="1" t="s">
        <v>70</v>
      </c>
      <c r="D1700" s="47">
        <v>0</v>
      </c>
      <c r="E1700" s="47">
        <v>49.99</v>
      </c>
      <c r="F1700" s="47">
        <v>19.989999999999998</v>
      </c>
      <c r="G1700" s="47">
        <v>0.41</v>
      </c>
      <c r="H1700" s="47">
        <v>38.886000000000003</v>
      </c>
      <c r="I1700" s="52">
        <f>IF(Table2[[#This Row],[Order Priority]]=Introduction!$B$42,1,0)</f>
        <v>0</v>
      </c>
      <c r="J1700" s="52">
        <f>IF(Table2[[#This Row],[Order Priority]]=Introduction!$B$43,1,0)</f>
        <v>0</v>
      </c>
      <c r="K1700" s="52">
        <f>IF(Table2[[#This Row],[Order Priority]]=Introduction!$B$44,1,0)</f>
        <v>0</v>
      </c>
      <c r="L1700" s="52">
        <f>IF(Table2[[#This Row],[Order Priority]]=Introduction!$B$45,1,0)</f>
        <v>1</v>
      </c>
      <c r="M1700" s="52">
        <f>IF(Table2[[#This Row],[Ship Mode]]=Introduction!$C$42,1,0)</f>
        <v>0</v>
      </c>
      <c r="N1700" s="51">
        <f>IF(Table2[[#This Row],[Ship Mode]]=Introduction!$C$44,1,0)</f>
        <v>1</v>
      </c>
      <c r="O1700" s="51">
        <f>IF(Table2[[#This Row],[Customer Segment]]=Introduction!$D$45,1,0)</f>
        <v>0</v>
      </c>
      <c r="P1700" s="51">
        <f>IF(Table2[[#This Row],[Customer Segment]]=Introduction!$D$42,1,0)</f>
        <v>0</v>
      </c>
      <c r="Q1700" s="51">
        <f>IF(Table2[[#This Row],[Customer Segment]]=Introduction!$D$44,1,0)</f>
        <v>0</v>
      </c>
      <c r="R1700" s="44">
        <v>832.97</v>
      </c>
      <c r="S17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739.47695118869001</v>
      </c>
    </row>
    <row r="1701" spans="1:19" customFormat="1" x14ac:dyDescent="0.2">
      <c r="A1701" s="1" t="s">
        <v>46</v>
      </c>
      <c r="B1701" s="1" t="s">
        <v>14</v>
      </c>
      <c r="C1701" s="1" t="s">
        <v>15</v>
      </c>
      <c r="D1701" s="49">
        <v>0.08</v>
      </c>
      <c r="E1701" s="49">
        <v>140.81</v>
      </c>
      <c r="F1701" s="49">
        <v>24.49</v>
      </c>
      <c r="G1701" s="49">
        <v>0.56999999999999995</v>
      </c>
      <c r="H1701" s="49">
        <v>1232.79</v>
      </c>
      <c r="I1701" s="52">
        <f>IF(Table2[[#This Row],[Order Priority]]=Introduction!$B$42,1,0)</f>
        <v>0</v>
      </c>
      <c r="J1701" s="52">
        <f>IF(Table2[[#This Row],[Order Priority]]=Introduction!$B$43,1,0)</f>
        <v>0</v>
      </c>
      <c r="K1701" s="52">
        <f>IF(Table2[[#This Row],[Order Priority]]=Introduction!$B$44,1,0)</f>
        <v>0</v>
      </c>
      <c r="L1701" s="52">
        <f>IF(Table2[[#This Row],[Order Priority]]=Introduction!$B$45,1,0)</f>
        <v>0</v>
      </c>
      <c r="M1701" s="52">
        <f>IF(Table2[[#This Row],[Ship Mode]]=Introduction!$C$42,1,0)</f>
        <v>0</v>
      </c>
      <c r="N1701" s="51">
        <f>IF(Table2[[#This Row],[Ship Mode]]=Introduction!$C$44,1,0)</f>
        <v>1</v>
      </c>
      <c r="O1701" s="51">
        <f>IF(Table2[[#This Row],[Customer Segment]]=Introduction!$D$45,1,0)</f>
        <v>0</v>
      </c>
      <c r="P1701" s="51">
        <f>IF(Table2[[#This Row],[Customer Segment]]=Introduction!$D$42,1,0)</f>
        <v>1</v>
      </c>
      <c r="Q1701" s="51">
        <f>IF(Table2[[#This Row],[Customer Segment]]=Introduction!$D$44,1,0)</f>
        <v>0</v>
      </c>
      <c r="R1701" s="41">
        <v>11272.77</v>
      </c>
      <c r="S17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2610.4500764188797</v>
      </c>
    </row>
    <row r="1702" spans="1:19" customFormat="1" x14ac:dyDescent="0.2">
      <c r="A1702" s="1" t="s">
        <v>46</v>
      </c>
      <c r="B1702" s="1" t="s">
        <v>14</v>
      </c>
      <c r="C1702" s="1" t="s">
        <v>47</v>
      </c>
      <c r="D1702" s="47">
        <v>7.0000000000000007E-2</v>
      </c>
      <c r="E1702" s="47">
        <v>3.98</v>
      </c>
      <c r="F1702" s="47">
        <v>0.83</v>
      </c>
      <c r="G1702" s="47">
        <v>0.51</v>
      </c>
      <c r="H1702" s="47">
        <v>27.38</v>
      </c>
      <c r="I1702" s="52">
        <f>IF(Table2[[#This Row],[Order Priority]]=Introduction!$B$42,1,0)</f>
        <v>0</v>
      </c>
      <c r="J1702" s="52">
        <f>IF(Table2[[#This Row],[Order Priority]]=Introduction!$B$43,1,0)</f>
        <v>0</v>
      </c>
      <c r="K1702" s="52">
        <f>IF(Table2[[#This Row],[Order Priority]]=Introduction!$B$44,1,0)</f>
        <v>0</v>
      </c>
      <c r="L1702" s="52">
        <f>IF(Table2[[#This Row],[Order Priority]]=Introduction!$B$45,1,0)</f>
        <v>0</v>
      </c>
      <c r="M1702" s="52">
        <f>IF(Table2[[#This Row],[Ship Mode]]=Introduction!$C$42,1,0)</f>
        <v>0</v>
      </c>
      <c r="N1702" s="51">
        <f>IF(Table2[[#This Row],[Ship Mode]]=Introduction!$C$44,1,0)</f>
        <v>1</v>
      </c>
      <c r="O1702" s="51">
        <f>IF(Table2[[#This Row],[Customer Segment]]=Introduction!$D$45,1,0)</f>
        <v>0</v>
      </c>
      <c r="P1702" s="51">
        <f>IF(Table2[[#This Row],[Customer Segment]]=Introduction!$D$42,1,0)</f>
        <v>0</v>
      </c>
      <c r="Q1702" s="51">
        <f>IF(Table2[[#This Row],[Customer Segment]]=Introduction!$D$44,1,0)</f>
        <v>1</v>
      </c>
      <c r="R1702" s="44">
        <v>282.85000000000002</v>
      </c>
      <c r="S17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309.53212347080694</v>
      </c>
    </row>
    <row r="1703" spans="1:19" customFormat="1" x14ac:dyDescent="0.2">
      <c r="A1703" s="1" t="s">
        <v>46</v>
      </c>
      <c r="B1703" s="1" t="s">
        <v>14</v>
      </c>
      <c r="C1703" s="1" t="s">
        <v>47</v>
      </c>
      <c r="D1703" s="49">
        <v>0</v>
      </c>
      <c r="E1703" s="49">
        <v>20.89</v>
      </c>
      <c r="F1703" s="49">
        <v>1.99</v>
      </c>
      <c r="G1703" s="49">
        <v>0.48</v>
      </c>
      <c r="H1703" s="49">
        <v>-5.2949999999999999</v>
      </c>
      <c r="I1703" s="52">
        <f>IF(Table2[[#This Row],[Order Priority]]=Introduction!$B$42,1,0)</f>
        <v>0</v>
      </c>
      <c r="J1703" s="52">
        <f>IF(Table2[[#This Row],[Order Priority]]=Introduction!$B$43,1,0)</f>
        <v>0</v>
      </c>
      <c r="K1703" s="52">
        <f>IF(Table2[[#This Row],[Order Priority]]=Introduction!$B$44,1,0)</f>
        <v>0</v>
      </c>
      <c r="L1703" s="52">
        <f>IF(Table2[[#This Row],[Order Priority]]=Introduction!$B$45,1,0)</f>
        <v>0</v>
      </c>
      <c r="M1703" s="52">
        <f>IF(Table2[[#This Row],[Ship Mode]]=Introduction!$C$42,1,0)</f>
        <v>0</v>
      </c>
      <c r="N1703" s="51">
        <f>IF(Table2[[#This Row],[Ship Mode]]=Introduction!$C$44,1,0)</f>
        <v>1</v>
      </c>
      <c r="O1703" s="51">
        <f>IF(Table2[[#This Row],[Customer Segment]]=Introduction!$D$45,1,0)</f>
        <v>0</v>
      </c>
      <c r="P1703" s="51">
        <f>IF(Table2[[#This Row],[Customer Segment]]=Introduction!$D$42,1,0)</f>
        <v>0</v>
      </c>
      <c r="Q1703" s="51">
        <f>IF(Table2[[#This Row],[Customer Segment]]=Introduction!$D$44,1,0)</f>
        <v>1</v>
      </c>
      <c r="R1703" s="41">
        <v>84.56</v>
      </c>
      <c r="S17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382.43893027729609</v>
      </c>
    </row>
    <row r="1704" spans="1:19" customFormat="1" x14ac:dyDescent="0.2">
      <c r="A1704" s="1" t="s">
        <v>46</v>
      </c>
      <c r="B1704" s="1" t="s">
        <v>14</v>
      </c>
      <c r="C1704" s="1" t="s">
        <v>47</v>
      </c>
      <c r="D1704" s="47">
        <v>7.0000000000000007E-2</v>
      </c>
      <c r="E1704" s="47">
        <v>3.98</v>
      </c>
      <c r="F1704" s="47">
        <v>0.83</v>
      </c>
      <c r="G1704" s="47">
        <v>0.51</v>
      </c>
      <c r="H1704" s="47">
        <v>41.07</v>
      </c>
      <c r="I1704" s="52">
        <f>IF(Table2[[#This Row],[Order Priority]]=Introduction!$B$42,1,0)</f>
        <v>0</v>
      </c>
      <c r="J1704" s="52">
        <f>IF(Table2[[#This Row],[Order Priority]]=Introduction!$B$43,1,0)</f>
        <v>0</v>
      </c>
      <c r="K1704" s="52">
        <f>IF(Table2[[#This Row],[Order Priority]]=Introduction!$B$44,1,0)</f>
        <v>0</v>
      </c>
      <c r="L1704" s="52">
        <f>IF(Table2[[#This Row],[Order Priority]]=Introduction!$B$45,1,0)</f>
        <v>0</v>
      </c>
      <c r="M1704" s="52">
        <f>IF(Table2[[#This Row],[Ship Mode]]=Introduction!$C$42,1,0)</f>
        <v>0</v>
      </c>
      <c r="N1704" s="51">
        <f>IF(Table2[[#This Row],[Ship Mode]]=Introduction!$C$44,1,0)</f>
        <v>1</v>
      </c>
      <c r="O1704" s="51">
        <f>IF(Table2[[#This Row],[Customer Segment]]=Introduction!$D$45,1,0)</f>
        <v>0</v>
      </c>
      <c r="P1704" s="51">
        <f>IF(Table2[[#This Row],[Customer Segment]]=Introduction!$D$42,1,0)</f>
        <v>0</v>
      </c>
      <c r="Q1704" s="51">
        <f>IF(Table2[[#This Row],[Customer Segment]]=Introduction!$D$44,1,0)</f>
        <v>1</v>
      </c>
      <c r="R1704" s="44">
        <v>70.709999999999994</v>
      </c>
      <c r="S17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323.5510356102215</v>
      </c>
    </row>
    <row r="1705" spans="1:19" customFormat="1" x14ac:dyDescent="0.2">
      <c r="A1705" s="1" t="s">
        <v>46</v>
      </c>
      <c r="B1705" s="1" t="s">
        <v>63</v>
      </c>
      <c r="C1705" s="1" t="s">
        <v>15</v>
      </c>
      <c r="D1705" s="49">
        <v>0.09</v>
      </c>
      <c r="E1705" s="49">
        <v>5.4</v>
      </c>
      <c r="F1705" s="49">
        <v>7.78</v>
      </c>
      <c r="G1705" s="49">
        <v>0.37</v>
      </c>
      <c r="H1705" s="49">
        <v>-34.764499999999998</v>
      </c>
      <c r="I1705" s="52">
        <f>IF(Table2[[#This Row],[Order Priority]]=Introduction!$B$42,1,0)</f>
        <v>0</v>
      </c>
      <c r="J1705" s="52">
        <f>IF(Table2[[#This Row],[Order Priority]]=Introduction!$B$43,1,0)</f>
        <v>0</v>
      </c>
      <c r="K1705" s="52">
        <f>IF(Table2[[#This Row],[Order Priority]]=Introduction!$B$44,1,0)</f>
        <v>0</v>
      </c>
      <c r="L1705" s="52">
        <f>IF(Table2[[#This Row],[Order Priority]]=Introduction!$B$45,1,0)</f>
        <v>0</v>
      </c>
      <c r="M1705" s="52">
        <f>IF(Table2[[#This Row],[Ship Mode]]=Introduction!$C$42,1,0)</f>
        <v>0</v>
      </c>
      <c r="N1705" s="51">
        <f>IF(Table2[[#This Row],[Ship Mode]]=Introduction!$C$44,1,0)</f>
        <v>0</v>
      </c>
      <c r="O1705" s="51">
        <f>IF(Table2[[#This Row],[Customer Segment]]=Introduction!$D$45,1,0)</f>
        <v>0</v>
      </c>
      <c r="P1705" s="51">
        <f>IF(Table2[[#This Row],[Customer Segment]]=Introduction!$D$42,1,0)</f>
        <v>1</v>
      </c>
      <c r="Q1705" s="51">
        <f>IF(Table2[[#This Row],[Customer Segment]]=Introduction!$D$44,1,0)</f>
        <v>0</v>
      </c>
      <c r="R1705" s="41">
        <v>37.380000000000003</v>
      </c>
      <c r="S17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171.26385204115024</v>
      </c>
    </row>
    <row r="1706" spans="1:19" customFormat="1" x14ac:dyDescent="0.2">
      <c r="A1706" s="1" t="s">
        <v>1</v>
      </c>
      <c r="B1706" s="1" t="s">
        <v>14</v>
      </c>
      <c r="C1706" s="1" t="s">
        <v>47</v>
      </c>
      <c r="D1706" s="47">
        <v>0.06</v>
      </c>
      <c r="E1706" s="47">
        <v>44.01</v>
      </c>
      <c r="F1706" s="47">
        <v>3.5</v>
      </c>
      <c r="G1706" s="47">
        <v>0.59</v>
      </c>
      <c r="H1706" s="47">
        <v>-21.231999999999999</v>
      </c>
      <c r="I1706" s="52">
        <f>IF(Table2[[#This Row],[Order Priority]]=Introduction!$B$42,1,0)</f>
        <v>1</v>
      </c>
      <c r="J1706" s="52">
        <f>IF(Table2[[#This Row],[Order Priority]]=Introduction!$B$43,1,0)</f>
        <v>0</v>
      </c>
      <c r="K1706" s="52">
        <f>IF(Table2[[#This Row],[Order Priority]]=Introduction!$B$44,1,0)</f>
        <v>0</v>
      </c>
      <c r="L1706" s="52">
        <f>IF(Table2[[#This Row],[Order Priority]]=Introduction!$B$45,1,0)</f>
        <v>0</v>
      </c>
      <c r="M1706" s="52">
        <f>IF(Table2[[#This Row],[Ship Mode]]=Introduction!$C$42,1,0)</f>
        <v>0</v>
      </c>
      <c r="N1706" s="51">
        <f>IF(Table2[[#This Row],[Ship Mode]]=Introduction!$C$44,1,0)</f>
        <v>1</v>
      </c>
      <c r="O1706" s="51">
        <f>IF(Table2[[#This Row],[Customer Segment]]=Introduction!$D$45,1,0)</f>
        <v>0</v>
      </c>
      <c r="P1706" s="51">
        <f>IF(Table2[[#This Row],[Customer Segment]]=Introduction!$D$42,1,0)</f>
        <v>0</v>
      </c>
      <c r="Q1706" s="51">
        <f>IF(Table2[[#This Row],[Customer Segment]]=Introduction!$D$44,1,0)</f>
        <v>1</v>
      </c>
      <c r="R1706" s="44">
        <v>46.94</v>
      </c>
      <c r="S17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621.05536468146749</v>
      </c>
    </row>
    <row r="1707" spans="1:19" customFormat="1" x14ac:dyDescent="0.2">
      <c r="A1707" s="1" t="s">
        <v>13</v>
      </c>
      <c r="B1707" s="1" t="s">
        <v>14</v>
      </c>
      <c r="C1707" s="1" t="s">
        <v>70</v>
      </c>
      <c r="D1707" s="49">
        <v>7.0000000000000007E-2</v>
      </c>
      <c r="E1707" s="49">
        <v>4.76</v>
      </c>
      <c r="F1707" s="49">
        <v>0.88</v>
      </c>
      <c r="G1707" s="49">
        <v>0.39</v>
      </c>
      <c r="H1707" s="49">
        <v>15.8148</v>
      </c>
      <c r="I1707" s="52">
        <f>IF(Table2[[#This Row],[Order Priority]]=Introduction!$B$42,1,0)</f>
        <v>0</v>
      </c>
      <c r="J1707" s="52">
        <f>IF(Table2[[#This Row],[Order Priority]]=Introduction!$B$43,1,0)</f>
        <v>1</v>
      </c>
      <c r="K1707" s="52">
        <f>IF(Table2[[#This Row],[Order Priority]]=Introduction!$B$44,1,0)</f>
        <v>0</v>
      </c>
      <c r="L1707" s="52">
        <f>IF(Table2[[#This Row],[Order Priority]]=Introduction!$B$45,1,0)</f>
        <v>0</v>
      </c>
      <c r="M1707" s="52">
        <f>IF(Table2[[#This Row],[Ship Mode]]=Introduction!$C$42,1,0)</f>
        <v>0</v>
      </c>
      <c r="N1707" s="51">
        <f>IF(Table2[[#This Row],[Ship Mode]]=Introduction!$C$44,1,0)</f>
        <v>1</v>
      </c>
      <c r="O1707" s="51">
        <f>IF(Table2[[#This Row],[Customer Segment]]=Introduction!$D$45,1,0)</f>
        <v>0</v>
      </c>
      <c r="P1707" s="51">
        <f>IF(Table2[[#This Row],[Customer Segment]]=Introduction!$D$42,1,0)</f>
        <v>0</v>
      </c>
      <c r="Q1707" s="51">
        <f>IF(Table2[[#This Row],[Customer Segment]]=Introduction!$D$44,1,0)</f>
        <v>0</v>
      </c>
      <c r="R1707" s="41">
        <v>22.92</v>
      </c>
      <c r="S17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-32.183948529315913</v>
      </c>
    </row>
    <row r="1708" spans="1:19" customFormat="1" x14ac:dyDescent="0.2">
      <c r="A1708" s="1" t="s">
        <v>23</v>
      </c>
      <c r="B1708" s="1" t="s">
        <v>14</v>
      </c>
      <c r="C1708" s="1" t="s">
        <v>15</v>
      </c>
      <c r="D1708" s="47">
        <v>0.02</v>
      </c>
      <c r="E1708" s="47">
        <v>48.04</v>
      </c>
      <c r="F1708" s="47">
        <v>5.79</v>
      </c>
      <c r="G1708" s="47">
        <v>0.37</v>
      </c>
      <c r="H1708" s="47">
        <v>422.45249999999999</v>
      </c>
      <c r="I1708" s="52">
        <f>IF(Table2[[#This Row],[Order Priority]]=Introduction!$B$42,1,0)</f>
        <v>0</v>
      </c>
      <c r="J1708" s="52">
        <f>IF(Table2[[#This Row],[Order Priority]]=Introduction!$B$43,1,0)</f>
        <v>0</v>
      </c>
      <c r="K1708" s="52">
        <f>IF(Table2[[#This Row],[Order Priority]]=Introduction!$B$44,1,0)</f>
        <v>1</v>
      </c>
      <c r="L1708" s="52">
        <f>IF(Table2[[#This Row],[Order Priority]]=Introduction!$B$45,1,0)</f>
        <v>0</v>
      </c>
      <c r="M1708" s="52">
        <f>IF(Table2[[#This Row],[Ship Mode]]=Introduction!$C$42,1,0)</f>
        <v>0</v>
      </c>
      <c r="N1708" s="51">
        <f>IF(Table2[[#This Row],[Ship Mode]]=Introduction!$C$44,1,0)</f>
        <v>1</v>
      </c>
      <c r="O1708" s="51">
        <f>IF(Table2[[#This Row],[Customer Segment]]=Introduction!$D$45,1,0)</f>
        <v>0</v>
      </c>
      <c r="P1708" s="51">
        <f>IF(Table2[[#This Row],[Customer Segment]]=Introduction!$D$42,1,0)</f>
        <v>1</v>
      </c>
      <c r="Q1708" s="51">
        <f>IF(Table2[[#This Row],[Customer Segment]]=Introduction!$D$44,1,0)</f>
        <v>0</v>
      </c>
      <c r="R1708" s="44">
        <v>612.25</v>
      </c>
      <c r="S17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725.27585339061022</v>
      </c>
    </row>
    <row r="1709" spans="1:19" customFormat="1" x14ac:dyDescent="0.2">
      <c r="A1709" s="1" t="s">
        <v>23</v>
      </c>
      <c r="B1709" s="1" t="s">
        <v>14</v>
      </c>
      <c r="C1709" s="1" t="s">
        <v>15</v>
      </c>
      <c r="D1709" s="49">
        <v>0.02</v>
      </c>
      <c r="E1709" s="49">
        <v>70.97</v>
      </c>
      <c r="F1709" s="49">
        <v>3.5</v>
      </c>
      <c r="G1709" s="49">
        <v>0.59</v>
      </c>
      <c r="H1709" s="49">
        <v>23.616</v>
      </c>
      <c r="I1709" s="52">
        <f>IF(Table2[[#This Row],[Order Priority]]=Introduction!$B$42,1,0)</f>
        <v>0</v>
      </c>
      <c r="J1709" s="52">
        <f>IF(Table2[[#This Row],[Order Priority]]=Introduction!$B$43,1,0)</f>
        <v>0</v>
      </c>
      <c r="K1709" s="52">
        <f>IF(Table2[[#This Row],[Order Priority]]=Introduction!$B$44,1,0)</f>
        <v>1</v>
      </c>
      <c r="L1709" s="52">
        <f>IF(Table2[[#This Row],[Order Priority]]=Introduction!$B$45,1,0)</f>
        <v>0</v>
      </c>
      <c r="M1709" s="52">
        <f>IF(Table2[[#This Row],[Ship Mode]]=Introduction!$C$42,1,0)</f>
        <v>0</v>
      </c>
      <c r="N1709" s="51">
        <f>IF(Table2[[#This Row],[Ship Mode]]=Introduction!$C$44,1,0)</f>
        <v>1</v>
      </c>
      <c r="O1709" s="51">
        <f>IF(Table2[[#This Row],[Customer Segment]]=Introduction!$D$45,1,0)</f>
        <v>0</v>
      </c>
      <c r="P1709" s="51">
        <f>IF(Table2[[#This Row],[Customer Segment]]=Introduction!$D$42,1,0)</f>
        <v>1</v>
      </c>
      <c r="Q1709" s="51">
        <f>IF(Table2[[#This Row],[Customer Segment]]=Introduction!$D$44,1,0)</f>
        <v>0</v>
      </c>
      <c r="R1709" s="41">
        <v>1533.59</v>
      </c>
      <c r="S17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508.26708473574371</v>
      </c>
    </row>
    <row r="1710" spans="1:19" customFormat="1" x14ac:dyDescent="0.2">
      <c r="A1710" s="1" t="s">
        <v>23</v>
      </c>
      <c r="B1710" s="1" t="s">
        <v>2</v>
      </c>
      <c r="C1710" s="1" t="s">
        <v>3</v>
      </c>
      <c r="D1710" s="47">
        <v>0.02</v>
      </c>
      <c r="E1710" s="47">
        <v>284.98</v>
      </c>
      <c r="F1710" s="47">
        <v>69.55</v>
      </c>
      <c r="G1710" s="47">
        <v>0.6</v>
      </c>
      <c r="H1710" s="47">
        <v>15.528</v>
      </c>
      <c r="I1710" s="52">
        <f>IF(Table2[[#This Row],[Order Priority]]=Introduction!$B$42,1,0)</f>
        <v>0</v>
      </c>
      <c r="J1710" s="52">
        <f>IF(Table2[[#This Row],[Order Priority]]=Introduction!$B$43,1,0)</f>
        <v>0</v>
      </c>
      <c r="K1710" s="52">
        <f>IF(Table2[[#This Row],[Order Priority]]=Introduction!$B$44,1,0)</f>
        <v>1</v>
      </c>
      <c r="L1710" s="52">
        <f>IF(Table2[[#This Row],[Order Priority]]=Introduction!$B$45,1,0)</f>
        <v>0</v>
      </c>
      <c r="M1710" s="52">
        <f>IF(Table2[[#This Row],[Ship Mode]]=Introduction!$C$42,1,0)</f>
        <v>1</v>
      </c>
      <c r="N1710" s="51">
        <f>IF(Table2[[#This Row],[Ship Mode]]=Introduction!$C$44,1,0)</f>
        <v>0</v>
      </c>
      <c r="O1710" s="51">
        <f>IF(Table2[[#This Row],[Customer Segment]]=Introduction!$D$45,1,0)</f>
        <v>1</v>
      </c>
      <c r="P1710" s="51">
        <f>IF(Table2[[#This Row],[Customer Segment]]=Introduction!$D$42,1,0)</f>
        <v>0</v>
      </c>
      <c r="Q1710" s="51">
        <f>IF(Table2[[#This Row],[Customer Segment]]=Introduction!$D$44,1,0)</f>
        <v>0</v>
      </c>
      <c r="R1710" s="44">
        <v>926.3</v>
      </c>
      <c r="S17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3220.7377877527292</v>
      </c>
    </row>
    <row r="1711" spans="1:19" customFormat="1" x14ac:dyDescent="0.2">
      <c r="A1711" s="1" t="s">
        <v>23</v>
      </c>
      <c r="B1711" s="1" t="s">
        <v>14</v>
      </c>
      <c r="C1711" s="1" t="s">
        <v>3</v>
      </c>
      <c r="D1711" s="49">
        <v>0.08</v>
      </c>
      <c r="E1711" s="49">
        <v>55.48</v>
      </c>
      <c r="F1711" s="49">
        <v>14.3</v>
      </c>
      <c r="G1711" s="49">
        <v>0.37</v>
      </c>
      <c r="H1711" s="49">
        <v>-225.56379999999999</v>
      </c>
      <c r="I1711" s="52">
        <f>IF(Table2[[#This Row],[Order Priority]]=Introduction!$B$42,1,0)</f>
        <v>0</v>
      </c>
      <c r="J1711" s="52">
        <f>IF(Table2[[#This Row],[Order Priority]]=Introduction!$B$43,1,0)</f>
        <v>0</v>
      </c>
      <c r="K1711" s="52">
        <f>IF(Table2[[#This Row],[Order Priority]]=Introduction!$B$44,1,0)</f>
        <v>1</v>
      </c>
      <c r="L1711" s="52">
        <f>IF(Table2[[#This Row],[Order Priority]]=Introduction!$B$45,1,0)</f>
        <v>0</v>
      </c>
      <c r="M1711" s="52">
        <f>IF(Table2[[#This Row],[Ship Mode]]=Introduction!$C$42,1,0)</f>
        <v>0</v>
      </c>
      <c r="N1711" s="51">
        <f>IF(Table2[[#This Row],[Ship Mode]]=Introduction!$C$44,1,0)</f>
        <v>1</v>
      </c>
      <c r="O1711" s="51">
        <f>IF(Table2[[#This Row],[Customer Segment]]=Introduction!$D$45,1,0)</f>
        <v>1</v>
      </c>
      <c r="P1711" s="51">
        <f>IF(Table2[[#This Row],[Customer Segment]]=Introduction!$D$42,1,0)</f>
        <v>0</v>
      </c>
      <c r="Q1711" s="51">
        <f>IF(Table2[[#This Row],[Customer Segment]]=Introduction!$D$44,1,0)</f>
        <v>0</v>
      </c>
      <c r="R1711" s="41">
        <v>942.53</v>
      </c>
      <c r="S17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300.46095678253658</v>
      </c>
    </row>
    <row r="1712" spans="1:19" customFormat="1" x14ac:dyDescent="0.2">
      <c r="A1712" s="1" t="s">
        <v>23</v>
      </c>
      <c r="B1712" s="1" t="s">
        <v>14</v>
      </c>
      <c r="C1712" s="1" t="s">
        <v>3</v>
      </c>
      <c r="D1712" s="47">
        <v>0</v>
      </c>
      <c r="E1712" s="47">
        <v>1270.99</v>
      </c>
      <c r="F1712" s="47">
        <v>19.989999999999998</v>
      </c>
      <c r="G1712" s="47">
        <v>0.35</v>
      </c>
      <c r="H1712" s="47">
        <v>6384.4389000000001</v>
      </c>
      <c r="I1712" s="52">
        <f>IF(Table2[[#This Row],[Order Priority]]=Introduction!$B$42,1,0)</f>
        <v>0</v>
      </c>
      <c r="J1712" s="52">
        <f>IF(Table2[[#This Row],[Order Priority]]=Introduction!$B$43,1,0)</f>
        <v>0</v>
      </c>
      <c r="K1712" s="52">
        <f>IF(Table2[[#This Row],[Order Priority]]=Introduction!$B$44,1,0)</f>
        <v>1</v>
      </c>
      <c r="L1712" s="52">
        <f>IF(Table2[[#This Row],[Order Priority]]=Introduction!$B$45,1,0)</f>
        <v>0</v>
      </c>
      <c r="M1712" s="52">
        <f>IF(Table2[[#This Row],[Ship Mode]]=Introduction!$C$42,1,0)</f>
        <v>0</v>
      </c>
      <c r="N1712" s="51">
        <f>IF(Table2[[#This Row],[Ship Mode]]=Introduction!$C$44,1,0)</f>
        <v>1</v>
      </c>
      <c r="O1712" s="51">
        <f>IF(Table2[[#This Row],[Customer Segment]]=Introduction!$D$45,1,0)</f>
        <v>1</v>
      </c>
      <c r="P1712" s="51">
        <f>IF(Table2[[#This Row],[Customer Segment]]=Introduction!$D$42,1,0)</f>
        <v>0</v>
      </c>
      <c r="Q1712" s="51">
        <f>IF(Table2[[#This Row],[Customer Segment]]=Introduction!$D$44,1,0)</f>
        <v>0</v>
      </c>
      <c r="R1712" s="44">
        <v>9252.81</v>
      </c>
      <c r="S17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11071.191327682498</v>
      </c>
    </row>
    <row r="1713" spans="1:19" customFormat="1" x14ac:dyDescent="0.2">
      <c r="A1713" s="1" t="s">
        <v>92</v>
      </c>
      <c r="B1713" s="1" t="s">
        <v>63</v>
      </c>
      <c r="C1713" s="1" t="s">
        <v>70</v>
      </c>
      <c r="D1713" s="49">
        <v>0.04</v>
      </c>
      <c r="E1713" s="49">
        <v>12.98</v>
      </c>
      <c r="F1713" s="49">
        <v>3.14</v>
      </c>
      <c r="G1713" s="49">
        <v>0.6</v>
      </c>
      <c r="H1713" s="49">
        <v>22.818000000000001</v>
      </c>
      <c r="I1713" s="52">
        <f>IF(Table2[[#This Row],[Order Priority]]=Introduction!$B$42,1,0)</f>
        <v>0</v>
      </c>
      <c r="J1713" s="52">
        <f>IF(Table2[[#This Row],[Order Priority]]=Introduction!$B$43,1,0)</f>
        <v>0</v>
      </c>
      <c r="K1713" s="52">
        <f>IF(Table2[[#This Row],[Order Priority]]=Introduction!$B$44,1,0)</f>
        <v>0</v>
      </c>
      <c r="L1713" s="52">
        <f>IF(Table2[[#This Row],[Order Priority]]=Introduction!$B$45,1,0)</f>
        <v>1</v>
      </c>
      <c r="M1713" s="52">
        <f>IF(Table2[[#This Row],[Ship Mode]]=Introduction!$C$42,1,0)</f>
        <v>0</v>
      </c>
      <c r="N1713" s="51">
        <f>IF(Table2[[#This Row],[Ship Mode]]=Introduction!$C$44,1,0)</f>
        <v>0</v>
      </c>
      <c r="O1713" s="51">
        <f>IF(Table2[[#This Row],[Customer Segment]]=Introduction!$D$45,1,0)</f>
        <v>0</v>
      </c>
      <c r="P1713" s="51">
        <f>IF(Table2[[#This Row],[Customer Segment]]=Introduction!$D$42,1,0)</f>
        <v>0</v>
      </c>
      <c r="Q1713" s="51">
        <f>IF(Table2[[#This Row],[Customer Segment]]=Introduction!$D$44,1,0)</f>
        <v>0</v>
      </c>
      <c r="R1713" s="41">
        <v>216.04</v>
      </c>
      <c r="S17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190.61660444935191</v>
      </c>
    </row>
    <row r="1714" spans="1:19" customFormat="1" x14ac:dyDescent="0.2">
      <c r="A1714" s="1" t="s">
        <v>92</v>
      </c>
      <c r="B1714" s="1" t="s">
        <v>2</v>
      </c>
      <c r="C1714" s="1" t="s">
        <v>47</v>
      </c>
      <c r="D1714" s="47">
        <v>0.04</v>
      </c>
      <c r="E1714" s="47">
        <v>510.14</v>
      </c>
      <c r="F1714" s="47">
        <v>14.7</v>
      </c>
      <c r="G1714" s="47">
        <v>0.56000000000000005</v>
      </c>
      <c r="H1714" s="47">
        <v>-251.40389999999999</v>
      </c>
      <c r="I1714" s="52">
        <f>IF(Table2[[#This Row],[Order Priority]]=Introduction!$B$42,1,0)</f>
        <v>0</v>
      </c>
      <c r="J1714" s="52">
        <f>IF(Table2[[#This Row],[Order Priority]]=Introduction!$B$43,1,0)</f>
        <v>0</v>
      </c>
      <c r="K1714" s="52">
        <f>IF(Table2[[#This Row],[Order Priority]]=Introduction!$B$44,1,0)</f>
        <v>0</v>
      </c>
      <c r="L1714" s="52">
        <f>IF(Table2[[#This Row],[Order Priority]]=Introduction!$B$45,1,0)</f>
        <v>1</v>
      </c>
      <c r="M1714" s="52">
        <f>IF(Table2[[#This Row],[Ship Mode]]=Introduction!$C$42,1,0)</f>
        <v>1</v>
      </c>
      <c r="N1714" s="51">
        <f>IF(Table2[[#This Row],[Ship Mode]]=Introduction!$C$44,1,0)</f>
        <v>0</v>
      </c>
      <c r="O1714" s="51">
        <f>IF(Table2[[#This Row],[Customer Segment]]=Introduction!$D$45,1,0)</f>
        <v>0</v>
      </c>
      <c r="P1714" s="51">
        <f>IF(Table2[[#This Row],[Customer Segment]]=Introduction!$D$42,1,0)</f>
        <v>0</v>
      </c>
      <c r="Q1714" s="51">
        <f>IF(Table2[[#This Row],[Customer Segment]]=Introduction!$D$44,1,0)</f>
        <v>1</v>
      </c>
      <c r="R1714" s="44">
        <v>1527.97</v>
      </c>
      <c r="S17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2062.8467708109811</v>
      </c>
    </row>
    <row r="1715" spans="1:19" customFormat="1" x14ac:dyDescent="0.2">
      <c r="A1715" s="1" t="s">
        <v>92</v>
      </c>
      <c r="B1715" s="1" t="s">
        <v>14</v>
      </c>
      <c r="C1715" s="1" t="s">
        <v>47</v>
      </c>
      <c r="D1715" s="49">
        <v>0</v>
      </c>
      <c r="E1715" s="49">
        <v>4.76</v>
      </c>
      <c r="F1715" s="49">
        <v>3.01</v>
      </c>
      <c r="G1715" s="49">
        <v>0.36</v>
      </c>
      <c r="H1715" s="49">
        <v>-2.3450000000000002</v>
      </c>
      <c r="I1715" s="52">
        <f>IF(Table2[[#This Row],[Order Priority]]=Introduction!$B$42,1,0)</f>
        <v>0</v>
      </c>
      <c r="J1715" s="52">
        <f>IF(Table2[[#This Row],[Order Priority]]=Introduction!$B$43,1,0)</f>
        <v>0</v>
      </c>
      <c r="K1715" s="52">
        <f>IF(Table2[[#This Row],[Order Priority]]=Introduction!$B$44,1,0)</f>
        <v>0</v>
      </c>
      <c r="L1715" s="52">
        <f>IF(Table2[[#This Row],[Order Priority]]=Introduction!$B$45,1,0)</f>
        <v>1</v>
      </c>
      <c r="M1715" s="52">
        <f>IF(Table2[[#This Row],[Ship Mode]]=Introduction!$C$42,1,0)</f>
        <v>0</v>
      </c>
      <c r="N1715" s="51">
        <f>IF(Table2[[#This Row],[Ship Mode]]=Introduction!$C$44,1,0)</f>
        <v>1</v>
      </c>
      <c r="O1715" s="51">
        <f>IF(Table2[[#This Row],[Customer Segment]]=Introduction!$D$45,1,0)</f>
        <v>0</v>
      </c>
      <c r="P1715" s="51">
        <f>IF(Table2[[#This Row],[Customer Segment]]=Introduction!$D$42,1,0)</f>
        <v>0</v>
      </c>
      <c r="Q1715" s="51">
        <f>IF(Table2[[#This Row],[Customer Segment]]=Introduction!$D$44,1,0)</f>
        <v>1</v>
      </c>
      <c r="R1715" s="41">
        <v>110.86</v>
      </c>
      <c r="S17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75.105658658887791</v>
      </c>
    </row>
    <row r="1716" spans="1:19" customFormat="1" x14ac:dyDescent="0.2">
      <c r="A1716" s="1" t="s">
        <v>92</v>
      </c>
      <c r="B1716" s="1" t="s">
        <v>2</v>
      </c>
      <c r="C1716" s="1" t="s">
        <v>47</v>
      </c>
      <c r="D1716" s="47">
        <v>0.05</v>
      </c>
      <c r="E1716" s="47">
        <v>535.64</v>
      </c>
      <c r="F1716" s="47">
        <v>14.7</v>
      </c>
      <c r="G1716" s="47">
        <v>0.59</v>
      </c>
      <c r="H1716" s="47">
        <v>-1220.9145000000001</v>
      </c>
      <c r="I1716" s="52">
        <f>IF(Table2[[#This Row],[Order Priority]]=Introduction!$B$42,1,0)</f>
        <v>0</v>
      </c>
      <c r="J1716" s="52">
        <f>IF(Table2[[#This Row],[Order Priority]]=Introduction!$B$43,1,0)</f>
        <v>0</v>
      </c>
      <c r="K1716" s="52">
        <f>IF(Table2[[#This Row],[Order Priority]]=Introduction!$B$44,1,0)</f>
        <v>0</v>
      </c>
      <c r="L1716" s="52">
        <f>IF(Table2[[#This Row],[Order Priority]]=Introduction!$B$45,1,0)</f>
        <v>1</v>
      </c>
      <c r="M1716" s="52">
        <f>IF(Table2[[#This Row],[Ship Mode]]=Introduction!$C$42,1,0)</f>
        <v>1</v>
      </c>
      <c r="N1716" s="51">
        <f>IF(Table2[[#This Row],[Ship Mode]]=Introduction!$C$44,1,0)</f>
        <v>0</v>
      </c>
      <c r="O1716" s="51">
        <f>IF(Table2[[#This Row],[Customer Segment]]=Introduction!$D$45,1,0)</f>
        <v>0</v>
      </c>
      <c r="P1716" s="51">
        <f>IF(Table2[[#This Row],[Customer Segment]]=Introduction!$D$42,1,0)</f>
        <v>0</v>
      </c>
      <c r="Q1716" s="51">
        <f>IF(Table2[[#This Row],[Customer Segment]]=Introduction!$D$44,1,0)</f>
        <v>1</v>
      </c>
      <c r="R1716" s="44">
        <v>1068.5999999999999</v>
      </c>
      <c r="S17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1168.2660829095553</v>
      </c>
    </row>
    <row r="1717" spans="1:19" customFormat="1" x14ac:dyDescent="0.2">
      <c r="A1717" s="1" t="s">
        <v>1</v>
      </c>
      <c r="B1717" s="1" t="s">
        <v>63</v>
      </c>
      <c r="C1717" s="1" t="s">
        <v>70</v>
      </c>
      <c r="D1717" s="49">
        <v>0.05</v>
      </c>
      <c r="E1717" s="49">
        <v>122.99</v>
      </c>
      <c r="F1717" s="49">
        <v>19.989999999999998</v>
      </c>
      <c r="G1717" s="49">
        <v>0.37</v>
      </c>
      <c r="H1717" s="49">
        <v>1039.7541000000001</v>
      </c>
      <c r="I1717" s="52">
        <f>IF(Table2[[#This Row],[Order Priority]]=Introduction!$B$42,1,0)</f>
        <v>1</v>
      </c>
      <c r="J1717" s="52">
        <f>IF(Table2[[#This Row],[Order Priority]]=Introduction!$B$43,1,0)</f>
        <v>0</v>
      </c>
      <c r="K1717" s="52">
        <f>IF(Table2[[#This Row],[Order Priority]]=Introduction!$B$44,1,0)</f>
        <v>0</v>
      </c>
      <c r="L1717" s="52">
        <f>IF(Table2[[#This Row],[Order Priority]]=Introduction!$B$45,1,0)</f>
        <v>0</v>
      </c>
      <c r="M1717" s="52">
        <f>IF(Table2[[#This Row],[Ship Mode]]=Introduction!$C$42,1,0)</f>
        <v>0</v>
      </c>
      <c r="N1717" s="51">
        <f>IF(Table2[[#This Row],[Ship Mode]]=Introduction!$C$44,1,0)</f>
        <v>0</v>
      </c>
      <c r="O1717" s="51">
        <f>IF(Table2[[#This Row],[Customer Segment]]=Introduction!$D$45,1,0)</f>
        <v>0</v>
      </c>
      <c r="P1717" s="51">
        <f>IF(Table2[[#This Row],[Customer Segment]]=Introduction!$D$42,1,0)</f>
        <v>0</v>
      </c>
      <c r="Q1717" s="51">
        <f>IF(Table2[[#This Row],[Customer Segment]]=Introduction!$D$44,1,0)</f>
        <v>0</v>
      </c>
      <c r="R1717" s="41">
        <v>1506.89</v>
      </c>
      <c r="S17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2121.8563674658267</v>
      </c>
    </row>
    <row r="1718" spans="1:19" customFormat="1" x14ac:dyDescent="0.2">
      <c r="A1718" s="1" t="s">
        <v>23</v>
      </c>
      <c r="B1718" s="1" t="s">
        <v>63</v>
      </c>
      <c r="C1718" s="1" t="s">
        <v>15</v>
      </c>
      <c r="D1718" s="47">
        <v>0.05</v>
      </c>
      <c r="E1718" s="47">
        <v>100.97</v>
      </c>
      <c r="F1718" s="47">
        <v>7.18</v>
      </c>
      <c r="G1718" s="47">
        <v>0.46</v>
      </c>
      <c r="H1718" s="47">
        <v>881.46810000000005</v>
      </c>
      <c r="I1718" s="52">
        <f>IF(Table2[[#This Row],[Order Priority]]=Introduction!$B$42,1,0)</f>
        <v>0</v>
      </c>
      <c r="J1718" s="52">
        <f>IF(Table2[[#This Row],[Order Priority]]=Introduction!$B$43,1,0)</f>
        <v>0</v>
      </c>
      <c r="K1718" s="52">
        <f>IF(Table2[[#This Row],[Order Priority]]=Introduction!$B$44,1,0)</f>
        <v>1</v>
      </c>
      <c r="L1718" s="52">
        <f>IF(Table2[[#This Row],[Order Priority]]=Introduction!$B$45,1,0)</f>
        <v>0</v>
      </c>
      <c r="M1718" s="52">
        <f>IF(Table2[[#This Row],[Ship Mode]]=Introduction!$C$42,1,0)</f>
        <v>0</v>
      </c>
      <c r="N1718" s="51">
        <f>IF(Table2[[#This Row],[Ship Mode]]=Introduction!$C$44,1,0)</f>
        <v>0</v>
      </c>
      <c r="O1718" s="51">
        <f>IF(Table2[[#This Row],[Customer Segment]]=Introduction!$D$45,1,0)</f>
        <v>0</v>
      </c>
      <c r="P1718" s="51">
        <f>IF(Table2[[#This Row],[Customer Segment]]=Introduction!$D$42,1,0)</f>
        <v>1</v>
      </c>
      <c r="Q1718" s="51">
        <f>IF(Table2[[#This Row],[Customer Segment]]=Introduction!$D$44,1,0)</f>
        <v>0</v>
      </c>
      <c r="R1718" s="44">
        <v>1277.49</v>
      </c>
      <c r="S17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1372.3428036270063</v>
      </c>
    </row>
    <row r="1719" spans="1:19" customFormat="1" x14ac:dyDescent="0.2">
      <c r="A1719" s="1" t="s">
        <v>46</v>
      </c>
      <c r="B1719" s="1" t="s">
        <v>14</v>
      </c>
      <c r="C1719" s="1" t="s">
        <v>70</v>
      </c>
      <c r="D1719" s="49">
        <v>0.09</v>
      </c>
      <c r="E1719" s="49">
        <v>304.99</v>
      </c>
      <c r="F1719" s="49">
        <v>19.989999999999998</v>
      </c>
      <c r="G1719" s="49">
        <v>0.4</v>
      </c>
      <c r="H1719" s="49">
        <v>1623.9494999999999</v>
      </c>
      <c r="I1719" s="52">
        <f>IF(Table2[[#This Row],[Order Priority]]=Introduction!$B$42,1,0)</f>
        <v>0</v>
      </c>
      <c r="J1719" s="52">
        <f>IF(Table2[[#This Row],[Order Priority]]=Introduction!$B$43,1,0)</f>
        <v>0</v>
      </c>
      <c r="K1719" s="52">
        <f>IF(Table2[[#This Row],[Order Priority]]=Introduction!$B$44,1,0)</f>
        <v>0</v>
      </c>
      <c r="L1719" s="52">
        <f>IF(Table2[[#This Row],[Order Priority]]=Introduction!$B$45,1,0)</f>
        <v>0</v>
      </c>
      <c r="M1719" s="52">
        <f>IF(Table2[[#This Row],[Ship Mode]]=Introduction!$C$42,1,0)</f>
        <v>0</v>
      </c>
      <c r="N1719" s="51">
        <f>IF(Table2[[#This Row],[Ship Mode]]=Introduction!$C$44,1,0)</f>
        <v>1</v>
      </c>
      <c r="O1719" s="51">
        <f>IF(Table2[[#This Row],[Customer Segment]]=Introduction!$D$45,1,0)</f>
        <v>0</v>
      </c>
      <c r="P1719" s="51">
        <f>IF(Table2[[#This Row],[Customer Segment]]=Introduction!$D$42,1,0)</f>
        <v>0</v>
      </c>
      <c r="Q1719" s="51">
        <f>IF(Table2[[#This Row],[Customer Segment]]=Introduction!$D$44,1,0)</f>
        <v>0</v>
      </c>
      <c r="R1719" s="41">
        <v>2353.5500000000002</v>
      </c>
      <c r="S17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3282.0612775549257</v>
      </c>
    </row>
    <row r="1720" spans="1:19" customFormat="1" x14ac:dyDescent="0.2">
      <c r="A1720" s="1" t="s">
        <v>1</v>
      </c>
      <c r="B1720" s="1" t="s">
        <v>63</v>
      </c>
      <c r="C1720" s="1" t="s">
        <v>47</v>
      </c>
      <c r="D1720" s="47">
        <v>0</v>
      </c>
      <c r="E1720" s="47">
        <v>8.34</v>
      </c>
      <c r="F1720" s="47">
        <v>2.64</v>
      </c>
      <c r="G1720" s="47">
        <v>0.59</v>
      </c>
      <c r="H1720" s="47">
        <v>5.8624999999999998</v>
      </c>
      <c r="I1720" s="52">
        <f>IF(Table2[[#This Row],[Order Priority]]=Introduction!$B$42,1,0)</f>
        <v>1</v>
      </c>
      <c r="J1720" s="52">
        <f>IF(Table2[[#This Row],[Order Priority]]=Introduction!$B$43,1,0)</f>
        <v>0</v>
      </c>
      <c r="K1720" s="52">
        <f>IF(Table2[[#This Row],[Order Priority]]=Introduction!$B$44,1,0)</f>
        <v>0</v>
      </c>
      <c r="L1720" s="52">
        <f>IF(Table2[[#This Row],[Order Priority]]=Introduction!$B$45,1,0)</f>
        <v>0</v>
      </c>
      <c r="M1720" s="52">
        <f>IF(Table2[[#This Row],[Ship Mode]]=Introduction!$C$42,1,0)</f>
        <v>0</v>
      </c>
      <c r="N1720" s="51">
        <f>IF(Table2[[#This Row],[Ship Mode]]=Introduction!$C$44,1,0)</f>
        <v>0</v>
      </c>
      <c r="O1720" s="51">
        <f>IF(Table2[[#This Row],[Customer Segment]]=Introduction!$D$45,1,0)</f>
        <v>0</v>
      </c>
      <c r="P1720" s="51">
        <f>IF(Table2[[#This Row],[Customer Segment]]=Introduction!$D$42,1,0)</f>
        <v>0</v>
      </c>
      <c r="Q1720" s="51">
        <f>IF(Table2[[#This Row],[Customer Segment]]=Introduction!$D$44,1,0)</f>
        <v>1</v>
      </c>
      <c r="R1720" s="44">
        <v>212.89</v>
      </c>
      <c r="S17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470.70506790002446</v>
      </c>
    </row>
    <row r="1721" spans="1:19" customFormat="1" x14ac:dyDescent="0.2">
      <c r="A1721" s="1" t="s">
        <v>1</v>
      </c>
      <c r="B1721" s="1" t="s">
        <v>63</v>
      </c>
      <c r="C1721" s="1" t="s">
        <v>47</v>
      </c>
      <c r="D1721" s="49">
        <v>0</v>
      </c>
      <c r="E1721" s="49">
        <v>8.34</v>
      </c>
      <c r="F1721" s="49">
        <v>2.64</v>
      </c>
      <c r="G1721" s="49">
        <v>0.59</v>
      </c>
      <c r="H1721" s="49">
        <v>10.5</v>
      </c>
      <c r="I1721" s="52">
        <f>IF(Table2[[#This Row],[Order Priority]]=Introduction!$B$42,1,0)</f>
        <v>1</v>
      </c>
      <c r="J1721" s="52">
        <f>IF(Table2[[#This Row],[Order Priority]]=Introduction!$B$43,1,0)</f>
        <v>0</v>
      </c>
      <c r="K1721" s="52">
        <f>IF(Table2[[#This Row],[Order Priority]]=Introduction!$B$44,1,0)</f>
        <v>0</v>
      </c>
      <c r="L1721" s="52">
        <f>IF(Table2[[#This Row],[Order Priority]]=Introduction!$B$45,1,0)</f>
        <v>0</v>
      </c>
      <c r="M1721" s="52">
        <f>IF(Table2[[#This Row],[Ship Mode]]=Introduction!$C$42,1,0)</f>
        <v>0</v>
      </c>
      <c r="N1721" s="51">
        <f>IF(Table2[[#This Row],[Ship Mode]]=Introduction!$C$44,1,0)</f>
        <v>0</v>
      </c>
      <c r="O1721" s="51">
        <f>IF(Table2[[#This Row],[Customer Segment]]=Introduction!$D$45,1,0)</f>
        <v>0</v>
      </c>
      <c r="P1721" s="51">
        <f>IF(Table2[[#This Row],[Customer Segment]]=Introduction!$D$42,1,0)</f>
        <v>0</v>
      </c>
      <c r="Q1721" s="51">
        <f>IF(Table2[[#This Row],[Customer Segment]]=Introduction!$D$44,1,0)</f>
        <v>1</v>
      </c>
      <c r="R1721" s="41">
        <v>55.54</v>
      </c>
      <c r="S17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475.45398718757264</v>
      </c>
    </row>
    <row r="1722" spans="1:19" customFormat="1" x14ac:dyDescent="0.2">
      <c r="A1722" s="1" t="s">
        <v>1</v>
      </c>
      <c r="B1722" s="1" t="s">
        <v>14</v>
      </c>
      <c r="C1722" s="1" t="s">
        <v>47</v>
      </c>
      <c r="D1722" s="47">
        <v>0.04</v>
      </c>
      <c r="E1722" s="47">
        <v>6.3</v>
      </c>
      <c r="F1722" s="47">
        <v>0.5</v>
      </c>
      <c r="G1722" s="47">
        <v>0.39</v>
      </c>
      <c r="H1722" s="47">
        <v>67.606200000000001</v>
      </c>
      <c r="I1722" s="52">
        <f>IF(Table2[[#This Row],[Order Priority]]=Introduction!$B$42,1,0)</f>
        <v>1</v>
      </c>
      <c r="J1722" s="52">
        <f>IF(Table2[[#This Row],[Order Priority]]=Introduction!$B$43,1,0)</f>
        <v>0</v>
      </c>
      <c r="K1722" s="52">
        <f>IF(Table2[[#This Row],[Order Priority]]=Introduction!$B$44,1,0)</f>
        <v>0</v>
      </c>
      <c r="L1722" s="52">
        <f>IF(Table2[[#This Row],[Order Priority]]=Introduction!$B$45,1,0)</f>
        <v>0</v>
      </c>
      <c r="M1722" s="52">
        <f>IF(Table2[[#This Row],[Ship Mode]]=Introduction!$C$42,1,0)</f>
        <v>0</v>
      </c>
      <c r="N1722" s="51">
        <f>IF(Table2[[#This Row],[Ship Mode]]=Introduction!$C$44,1,0)</f>
        <v>1</v>
      </c>
      <c r="O1722" s="51">
        <f>IF(Table2[[#This Row],[Customer Segment]]=Introduction!$D$45,1,0)</f>
        <v>0</v>
      </c>
      <c r="P1722" s="51">
        <f>IF(Table2[[#This Row],[Customer Segment]]=Introduction!$D$42,1,0)</f>
        <v>0</v>
      </c>
      <c r="Q1722" s="51">
        <f>IF(Table2[[#This Row],[Customer Segment]]=Introduction!$D$44,1,0)</f>
        <v>1</v>
      </c>
      <c r="R1722" s="44">
        <v>97.98</v>
      </c>
      <c r="S17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357.93788485157592</v>
      </c>
    </row>
    <row r="1723" spans="1:19" customFormat="1" x14ac:dyDescent="0.2">
      <c r="A1723" s="1" t="s">
        <v>23</v>
      </c>
      <c r="B1723" s="1" t="s">
        <v>14</v>
      </c>
      <c r="C1723" s="1" t="s">
        <v>70</v>
      </c>
      <c r="D1723" s="49">
        <v>0.05</v>
      </c>
      <c r="E1723" s="49">
        <v>7.59</v>
      </c>
      <c r="F1723" s="49">
        <v>4</v>
      </c>
      <c r="G1723" s="49">
        <v>0.42</v>
      </c>
      <c r="H1723" s="49">
        <v>6.0926999999999998</v>
      </c>
      <c r="I1723" s="52">
        <f>IF(Table2[[#This Row],[Order Priority]]=Introduction!$B$42,1,0)</f>
        <v>0</v>
      </c>
      <c r="J1723" s="52">
        <f>IF(Table2[[#This Row],[Order Priority]]=Introduction!$B$43,1,0)</f>
        <v>0</v>
      </c>
      <c r="K1723" s="52">
        <f>IF(Table2[[#This Row],[Order Priority]]=Introduction!$B$44,1,0)</f>
        <v>1</v>
      </c>
      <c r="L1723" s="52">
        <f>IF(Table2[[#This Row],[Order Priority]]=Introduction!$B$45,1,0)</f>
        <v>0</v>
      </c>
      <c r="M1723" s="52">
        <f>IF(Table2[[#This Row],[Ship Mode]]=Introduction!$C$42,1,0)</f>
        <v>0</v>
      </c>
      <c r="N1723" s="51">
        <f>IF(Table2[[#This Row],[Ship Mode]]=Introduction!$C$44,1,0)</f>
        <v>1</v>
      </c>
      <c r="O1723" s="51">
        <f>IF(Table2[[#This Row],[Customer Segment]]=Introduction!$D$45,1,0)</f>
        <v>0</v>
      </c>
      <c r="P1723" s="51">
        <f>IF(Table2[[#This Row],[Customer Segment]]=Introduction!$D$42,1,0)</f>
        <v>0</v>
      </c>
      <c r="Q1723" s="51">
        <f>IF(Table2[[#This Row],[Customer Segment]]=Introduction!$D$44,1,0)</f>
        <v>0</v>
      </c>
      <c r="R1723" s="41">
        <v>8.83</v>
      </c>
      <c r="S17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173.37109433492623</v>
      </c>
    </row>
    <row r="1724" spans="1:19" customFormat="1" x14ac:dyDescent="0.2">
      <c r="A1724" s="1" t="s">
        <v>92</v>
      </c>
      <c r="B1724" s="1" t="s">
        <v>2</v>
      </c>
      <c r="C1724" s="1" t="s">
        <v>15</v>
      </c>
      <c r="D1724" s="47">
        <v>0.05</v>
      </c>
      <c r="E1724" s="47">
        <v>119.99</v>
      </c>
      <c r="F1724" s="47">
        <v>56.14</v>
      </c>
      <c r="G1724" s="47">
        <v>0.39</v>
      </c>
      <c r="H1724" s="47">
        <v>-102.5121</v>
      </c>
      <c r="I1724" s="52">
        <f>IF(Table2[[#This Row],[Order Priority]]=Introduction!$B$42,1,0)</f>
        <v>0</v>
      </c>
      <c r="J1724" s="52">
        <f>IF(Table2[[#This Row],[Order Priority]]=Introduction!$B$43,1,0)</f>
        <v>0</v>
      </c>
      <c r="K1724" s="52">
        <f>IF(Table2[[#This Row],[Order Priority]]=Introduction!$B$44,1,0)</f>
        <v>0</v>
      </c>
      <c r="L1724" s="52">
        <f>IF(Table2[[#This Row],[Order Priority]]=Introduction!$B$45,1,0)</f>
        <v>1</v>
      </c>
      <c r="M1724" s="52">
        <f>IF(Table2[[#This Row],[Ship Mode]]=Introduction!$C$42,1,0)</f>
        <v>1</v>
      </c>
      <c r="N1724" s="51">
        <f>IF(Table2[[#This Row],[Ship Mode]]=Introduction!$C$44,1,0)</f>
        <v>0</v>
      </c>
      <c r="O1724" s="51">
        <f>IF(Table2[[#This Row],[Customer Segment]]=Introduction!$D$45,1,0)</f>
        <v>0</v>
      </c>
      <c r="P1724" s="51">
        <f>IF(Table2[[#This Row],[Customer Segment]]=Introduction!$D$42,1,0)</f>
        <v>1</v>
      </c>
      <c r="Q1724" s="51">
        <f>IF(Table2[[#This Row],[Customer Segment]]=Introduction!$D$44,1,0)</f>
        <v>0</v>
      </c>
      <c r="R1724" s="44">
        <v>730.37</v>
      </c>
      <c r="S17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1930.9973004441604</v>
      </c>
    </row>
    <row r="1725" spans="1:19" customFormat="1" x14ac:dyDescent="0.2">
      <c r="A1725" s="1" t="s">
        <v>92</v>
      </c>
      <c r="B1725" s="1" t="s">
        <v>14</v>
      </c>
      <c r="C1725" s="1" t="s">
        <v>47</v>
      </c>
      <c r="D1725" s="49">
        <v>0.03</v>
      </c>
      <c r="E1725" s="49">
        <v>4.9800000000000004</v>
      </c>
      <c r="F1725" s="49">
        <v>4.95</v>
      </c>
      <c r="G1725" s="49">
        <v>0.37</v>
      </c>
      <c r="H1725" s="49">
        <v>-47.995249999999999</v>
      </c>
      <c r="I1725" s="52">
        <f>IF(Table2[[#This Row],[Order Priority]]=Introduction!$B$42,1,0)</f>
        <v>0</v>
      </c>
      <c r="J1725" s="52">
        <f>IF(Table2[[#This Row],[Order Priority]]=Introduction!$B$43,1,0)</f>
        <v>0</v>
      </c>
      <c r="K1725" s="52">
        <f>IF(Table2[[#This Row],[Order Priority]]=Introduction!$B$44,1,0)</f>
        <v>0</v>
      </c>
      <c r="L1725" s="52">
        <f>IF(Table2[[#This Row],[Order Priority]]=Introduction!$B$45,1,0)</f>
        <v>1</v>
      </c>
      <c r="M1725" s="52">
        <f>IF(Table2[[#This Row],[Ship Mode]]=Introduction!$C$42,1,0)</f>
        <v>0</v>
      </c>
      <c r="N1725" s="51">
        <f>IF(Table2[[#This Row],[Ship Mode]]=Introduction!$C$44,1,0)</f>
        <v>1</v>
      </c>
      <c r="O1725" s="51">
        <f>IF(Table2[[#This Row],[Customer Segment]]=Introduction!$D$45,1,0)</f>
        <v>0</v>
      </c>
      <c r="P1725" s="51">
        <f>IF(Table2[[#This Row],[Customer Segment]]=Introduction!$D$42,1,0)</f>
        <v>0</v>
      </c>
      <c r="Q1725" s="51">
        <f>IF(Table2[[#This Row],[Customer Segment]]=Introduction!$D$44,1,0)</f>
        <v>1</v>
      </c>
      <c r="R1725" s="41">
        <v>95</v>
      </c>
      <c r="S17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71.154927924177571</v>
      </c>
    </row>
    <row r="1726" spans="1:19" customFormat="1" x14ac:dyDescent="0.2">
      <c r="A1726" s="1" t="s">
        <v>46</v>
      </c>
      <c r="B1726" s="1" t="s">
        <v>14</v>
      </c>
      <c r="C1726" s="1" t="s">
        <v>15</v>
      </c>
      <c r="D1726" s="47">
        <v>0.06</v>
      </c>
      <c r="E1726" s="47">
        <v>7.99</v>
      </c>
      <c r="F1726" s="47">
        <v>5.03</v>
      </c>
      <c r="G1726" s="47">
        <v>0.6</v>
      </c>
      <c r="H1726" s="47">
        <v>-29.172000000000001</v>
      </c>
      <c r="I1726" s="52">
        <f>IF(Table2[[#This Row],[Order Priority]]=Introduction!$B$42,1,0)</f>
        <v>0</v>
      </c>
      <c r="J1726" s="52">
        <f>IF(Table2[[#This Row],[Order Priority]]=Introduction!$B$43,1,0)</f>
        <v>0</v>
      </c>
      <c r="K1726" s="52">
        <f>IF(Table2[[#This Row],[Order Priority]]=Introduction!$B$44,1,0)</f>
        <v>0</v>
      </c>
      <c r="L1726" s="52">
        <f>IF(Table2[[#This Row],[Order Priority]]=Introduction!$B$45,1,0)</f>
        <v>0</v>
      </c>
      <c r="M1726" s="52">
        <f>IF(Table2[[#This Row],[Ship Mode]]=Introduction!$C$42,1,0)</f>
        <v>0</v>
      </c>
      <c r="N1726" s="51">
        <f>IF(Table2[[#This Row],[Ship Mode]]=Introduction!$C$44,1,0)</f>
        <v>1</v>
      </c>
      <c r="O1726" s="51">
        <f>IF(Table2[[#This Row],[Customer Segment]]=Introduction!$D$45,1,0)</f>
        <v>0</v>
      </c>
      <c r="P1726" s="51">
        <f>IF(Table2[[#This Row],[Customer Segment]]=Introduction!$D$42,1,0)</f>
        <v>1</v>
      </c>
      <c r="Q1726" s="51">
        <f>IF(Table2[[#This Row],[Customer Segment]]=Introduction!$D$44,1,0)</f>
        <v>0</v>
      </c>
      <c r="R1726" s="44">
        <v>28.46</v>
      </c>
      <c r="S17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402.31078351443523</v>
      </c>
    </row>
    <row r="1727" spans="1:19" customFormat="1" x14ac:dyDescent="0.2">
      <c r="A1727" s="1" t="s">
        <v>1</v>
      </c>
      <c r="B1727" s="1" t="s">
        <v>63</v>
      </c>
      <c r="C1727" s="1" t="s">
        <v>3</v>
      </c>
      <c r="D1727" s="49">
        <v>0</v>
      </c>
      <c r="E1727" s="49">
        <v>2.21</v>
      </c>
      <c r="F1727" s="49">
        <v>1</v>
      </c>
      <c r="G1727" s="49">
        <v>0.38</v>
      </c>
      <c r="H1727" s="49">
        <v>10.01</v>
      </c>
      <c r="I1727" s="52">
        <f>IF(Table2[[#This Row],[Order Priority]]=Introduction!$B$42,1,0)</f>
        <v>1</v>
      </c>
      <c r="J1727" s="52">
        <f>IF(Table2[[#This Row],[Order Priority]]=Introduction!$B$43,1,0)</f>
        <v>0</v>
      </c>
      <c r="K1727" s="52">
        <f>IF(Table2[[#This Row],[Order Priority]]=Introduction!$B$44,1,0)</f>
        <v>0</v>
      </c>
      <c r="L1727" s="52">
        <f>IF(Table2[[#This Row],[Order Priority]]=Introduction!$B$45,1,0)</f>
        <v>0</v>
      </c>
      <c r="M1727" s="52">
        <f>IF(Table2[[#This Row],[Ship Mode]]=Introduction!$C$42,1,0)</f>
        <v>0</v>
      </c>
      <c r="N1727" s="51">
        <f>IF(Table2[[#This Row],[Ship Mode]]=Introduction!$C$44,1,0)</f>
        <v>0</v>
      </c>
      <c r="O1727" s="51">
        <f>IF(Table2[[#This Row],[Customer Segment]]=Introduction!$D$45,1,0)</f>
        <v>1</v>
      </c>
      <c r="P1727" s="51">
        <f>IF(Table2[[#This Row],[Customer Segment]]=Introduction!$D$42,1,0)</f>
        <v>0</v>
      </c>
      <c r="Q1727" s="51">
        <f>IF(Table2[[#This Row],[Customer Segment]]=Introduction!$D$44,1,0)</f>
        <v>0</v>
      </c>
      <c r="R1727" s="41">
        <v>87.18</v>
      </c>
      <c r="S17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196.39299758932555</v>
      </c>
    </row>
    <row r="1728" spans="1:19" customFormat="1" x14ac:dyDescent="0.2">
      <c r="A1728" s="1" t="s">
        <v>13</v>
      </c>
      <c r="B1728" s="1" t="s">
        <v>14</v>
      </c>
      <c r="C1728" s="1" t="s">
        <v>3</v>
      </c>
      <c r="D1728" s="47">
        <v>0</v>
      </c>
      <c r="E1728" s="47">
        <v>7.28</v>
      </c>
      <c r="F1728" s="47">
        <v>3.52</v>
      </c>
      <c r="G1728" s="47">
        <v>0.68</v>
      </c>
      <c r="H1728" s="47">
        <v>-25.103999999999999</v>
      </c>
      <c r="I1728" s="52">
        <f>IF(Table2[[#This Row],[Order Priority]]=Introduction!$B$42,1,0)</f>
        <v>0</v>
      </c>
      <c r="J1728" s="52">
        <f>IF(Table2[[#This Row],[Order Priority]]=Introduction!$B$43,1,0)</f>
        <v>1</v>
      </c>
      <c r="K1728" s="52">
        <f>IF(Table2[[#This Row],[Order Priority]]=Introduction!$B$44,1,0)</f>
        <v>0</v>
      </c>
      <c r="L1728" s="52">
        <f>IF(Table2[[#This Row],[Order Priority]]=Introduction!$B$45,1,0)</f>
        <v>0</v>
      </c>
      <c r="M1728" s="52">
        <f>IF(Table2[[#This Row],[Ship Mode]]=Introduction!$C$42,1,0)</f>
        <v>0</v>
      </c>
      <c r="N1728" s="51">
        <f>IF(Table2[[#This Row],[Ship Mode]]=Introduction!$C$44,1,0)</f>
        <v>1</v>
      </c>
      <c r="O1728" s="51">
        <f>IF(Table2[[#This Row],[Customer Segment]]=Introduction!$D$45,1,0)</f>
        <v>1</v>
      </c>
      <c r="P1728" s="51">
        <f>IF(Table2[[#This Row],[Customer Segment]]=Introduction!$D$42,1,0)</f>
        <v>0</v>
      </c>
      <c r="Q1728" s="51">
        <f>IF(Table2[[#This Row],[Customer Segment]]=Introduction!$D$44,1,0)</f>
        <v>0</v>
      </c>
      <c r="R1728" s="44">
        <v>24.44</v>
      </c>
      <c r="S17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285.04306930162664</v>
      </c>
    </row>
    <row r="1729" spans="1:19" customFormat="1" x14ac:dyDescent="0.2">
      <c r="A1729" s="1" t="s">
        <v>92</v>
      </c>
      <c r="B1729" s="1" t="s">
        <v>2</v>
      </c>
      <c r="C1729" s="1" t="s">
        <v>47</v>
      </c>
      <c r="D1729" s="49">
        <v>0.1</v>
      </c>
      <c r="E1729" s="49">
        <v>280.98</v>
      </c>
      <c r="F1729" s="49">
        <v>35.67</v>
      </c>
      <c r="G1729" s="49">
        <v>0.66</v>
      </c>
      <c r="H1729" s="49">
        <v>-53.744999999999997</v>
      </c>
      <c r="I1729" s="52">
        <f>IF(Table2[[#This Row],[Order Priority]]=Introduction!$B$42,1,0)</f>
        <v>0</v>
      </c>
      <c r="J1729" s="52">
        <f>IF(Table2[[#This Row],[Order Priority]]=Introduction!$B$43,1,0)</f>
        <v>0</v>
      </c>
      <c r="K1729" s="52">
        <f>IF(Table2[[#This Row],[Order Priority]]=Introduction!$B$44,1,0)</f>
        <v>0</v>
      </c>
      <c r="L1729" s="52">
        <f>IF(Table2[[#This Row],[Order Priority]]=Introduction!$B$45,1,0)</f>
        <v>1</v>
      </c>
      <c r="M1729" s="52">
        <f>IF(Table2[[#This Row],[Ship Mode]]=Introduction!$C$42,1,0)</f>
        <v>1</v>
      </c>
      <c r="N1729" s="51">
        <f>IF(Table2[[#This Row],[Ship Mode]]=Introduction!$C$44,1,0)</f>
        <v>0</v>
      </c>
      <c r="O1729" s="51">
        <f>IF(Table2[[#This Row],[Customer Segment]]=Introduction!$D$45,1,0)</f>
        <v>0</v>
      </c>
      <c r="P1729" s="51">
        <f>IF(Table2[[#This Row],[Customer Segment]]=Introduction!$D$42,1,0)</f>
        <v>0</v>
      </c>
      <c r="Q1729" s="51">
        <f>IF(Table2[[#This Row],[Customer Segment]]=Introduction!$D$44,1,0)</f>
        <v>1</v>
      </c>
      <c r="R1729" s="41">
        <v>1332.82</v>
      </c>
      <c r="S17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2170.3211667150008</v>
      </c>
    </row>
    <row r="1730" spans="1:19" customFormat="1" x14ac:dyDescent="0.2">
      <c r="A1730" s="1" t="s">
        <v>46</v>
      </c>
      <c r="B1730" s="1" t="s">
        <v>14</v>
      </c>
      <c r="C1730" s="1" t="s">
        <v>3</v>
      </c>
      <c r="D1730" s="47">
        <v>0.1</v>
      </c>
      <c r="E1730" s="47">
        <v>6.48</v>
      </c>
      <c r="F1730" s="47">
        <v>5.9</v>
      </c>
      <c r="G1730" s="47">
        <v>0.37</v>
      </c>
      <c r="H1730" s="47">
        <v>-51.634999999999998</v>
      </c>
      <c r="I1730" s="52">
        <f>IF(Table2[[#This Row],[Order Priority]]=Introduction!$B$42,1,0)</f>
        <v>0</v>
      </c>
      <c r="J1730" s="52">
        <f>IF(Table2[[#This Row],[Order Priority]]=Introduction!$B$43,1,0)</f>
        <v>0</v>
      </c>
      <c r="K1730" s="52">
        <f>IF(Table2[[#This Row],[Order Priority]]=Introduction!$B$44,1,0)</f>
        <v>0</v>
      </c>
      <c r="L1730" s="52">
        <f>IF(Table2[[#This Row],[Order Priority]]=Introduction!$B$45,1,0)</f>
        <v>0</v>
      </c>
      <c r="M1730" s="52">
        <f>IF(Table2[[#This Row],[Ship Mode]]=Introduction!$C$42,1,0)</f>
        <v>0</v>
      </c>
      <c r="N1730" s="51">
        <f>IF(Table2[[#This Row],[Ship Mode]]=Introduction!$C$44,1,0)</f>
        <v>1</v>
      </c>
      <c r="O1730" s="51">
        <f>IF(Table2[[#This Row],[Customer Segment]]=Introduction!$D$45,1,0)</f>
        <v>1</v>
      </c>
      <c r="P1730" s="51">
        <f>IF(Table2[[#This Row],[Customer Segment]]=Introduction!$D$42,1,0)</f>
        <v>0</v>
      </c>
      <c r="Q1730" s="51">
        <f>IF(Table2[[#This Row],[Customer Segment]]=Introduction!$D$44,1,0)</f>
        <v>0</v>
      </c>
      <c r="R1730" s="44">
        <v>116.8</v>
      </c>
      <c r="S17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200.91652819317807</v>
      </c>
    </row>
    <row r="1731" spans="1:19" customFormat="1" x14ac:dyDescent="0.2">
      <c r="A1731" s="1" t="s">
        <v>46</v>
      </c>
      <c r="B1731" s="1" t="s">
        <v>14</v>
      </c>
      <c r="C1731" s="1" t="s">
        <v>15</v>
      </c>
      <c r="D1731" s="49">
        <v>0.05</v>
      </c>
      <c r="E1731" s="49">
        <v>8.85</v>
      </c>
      <c r="F1731" s="49">
        <v>5.6</v>
      </c>
      <c r="G1731" s="49">
        <v>0.36</v>
      </c>
      <c r="H1731" s="49">
        <v>-9.1769999999999996</v>
      </c>
      <c r="I1731" s="52">
        <f>IF(Table2[[#This Row],[Order Priority]]=Introduction!$B$42,1,0)</f>
        <v>0</v>
      </c>
      <c r="J1731" s="52">
        <f>IF(Table2[[#This Row],[Order Priority]]=Introduction!$B$43,1,0)</f>
        <v>0</v>
      </c>
      <c r="K1731" s="52">
        <f>IF(Table2[[#This Row],[Order Priority]]=Introduction!$B$44,1,0)</f>
        <v>0</v>
      </c>
      <c r="L1731" s="52">
        <f>IF(Table2[[#This Row],[Order Priority]]=Introduction!$B$45,1,0)</f>
        <v>0</v>
      </c>
      <c r="M1731" s="52">
        <f>IF(Table2[[#This Row],[Ship Mode]]=Introduction!$C$42,1,0)</f>
        <v>0</v>
      </c>
      <c r="N1731" s="51">
        <f>IF(Table2[[#This Row],[Ship Mode]]=Introduction!$C$44,1,0)</f>
        <v>1</v>
      </c>
      <c r="O1731" s="51">
        <f>IF(Table2[[#This Row],[Customer Segment]]=Introduction!$D$45,1,0)</f>
        <v>0</v>
      </c>
      <c r="P1731" s="51">
        <f>IF(Table2[[#This Row],[Customer Segment]]=Introduction!$D$42,1,0)</f>
        <v>1</v>
      </c>
      <c r="Q1731" s="51">
        <f>IF(Table2[[#This Row],[Customer Segment]]=Introduction!$D$44,1,0)</f>
        <v>0</v>
      </c>
      <c r="R1731" s="41">
        <v>199.08</v>
      </c>
      <c r="S17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248.35939721654387</v>
      </c>
    </row>
    <row r="1732" spans="1:19" customFormat="1" x14ac:dyDescent="0.2">
      <c r="A1732" s="1" t="s">
        <v>46</v>
      </c>
      <c r="B1732" s="1" t="s">
        <v>14</v>
      </c>
      <c r="C1732" s="1" t="s">
        <v>15</v>
      </c>
      <c r="D1732" s="47">
        <v>0.05</v>
      </c>
      <c r="E1732" s="47">
        <v>8.85</v>
      </c>
      <c r="F1732" s="47">
        <v>5.6</v>
      </c>
      <c r="G1732" s="47">
        <v>0.36</v>
      </c>
      <c r="H1732" s="47">
        <v>-7.3415999999999997</v>
      </c>
      <c r="I1732" s="52">
        <f>IF(Table2[[#This Row],[Order Priority]]=Introduction!$B$42,1,0)</f>
        <v>0</v>
      </c>
      <c r="J1732" s="52">
        <f>IF(Table2[[#This Row],[Order Priority]]=Introduction!$B$43,1,0)</f>
        <v>0</v>
      </c>
      <c r="K1732" s="52">
        <f>IF(Table2[[#This Row],[Order Priority]]=Introduction!$B$44,1,0)</f>
        <v>0</v>
      </c>
      <c r="L1732" s="52">
        <f>IF(Table2[[#This Row],[Order Priority]]=Introduction!$B$45,1,0)</f>
        <v>0</v>
      </c>
      <c r="M1732" s="52">
        <f>IF(Table2[[#This Row],[Ship Mode]]=Introduction!$C$42,1,0)</f>
        <v>0</v>
      </c>
      <c r="N1732" s="51">
        <f>IF(Table2[[#This Row],[Ship Mode]]=Introduction!$C$44,1,0)</f>
        <v>1</v>
      </c>
      <c r="O1732" s="51">
        <f>IF(Table2[[#This Row],[Customer Segment]]=Introduction!$D$45,1,0)</f>
        <v>0</v>
      </c>
      <c r="P1732" s="51">
        <f>IF(Table2[[#This Row],[Customer Segment]]=Introduction!$D$42,1,0)</f>
        <v>1</v>
      </c>
      <c r="Q1732" s="51">
        <f>IF(Table2[[#This Row],[Customer Segment]]=Introduction!$D$44,1,0)</f>
        <v>0</v>
      </c>
      <c r="R1732" s="44">
        <v>47.4</v>
      </c>
      <c r="S17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250.23889402740451</v>
      </c>
    </row>
    <row r="1733" spans="1:19" customFormat="1" x14ac:dyDescent="0.2">
      <c r="A1733" s="1" t="s">
        <v>1</v>
      </c>
      <c r="B1733" s="1" t="s">
        <v>14</v>
      </c>
      <c r="C1733" s="1" t="s">
        <v>47</v>
      </c>
      <c r="D1733" s="49">
        <v>0.05</v>
      </c>
      <c r="E1733" s="49">
        <v>5.28</v>
      </c>
      <c r="F1733" s="49">
        <v>6.26</v>
      </c>
      <c r="G1733" s="49">
        <v>0.4</v>
      </c>
      <c r="H1733" s="49">
        <v>-11.375999999999999</v>
      </c>
      <c r="I1733" s="52">
        <f>IF(Table2[[#This Row],[Order Priority]]=Introduction!$B$42,1,0)</f>
        <v>1</v>
      </c>
      <c r="J1733" s="52">
        <f>IF(Table2[[#This Row],[Order Priority]]=Introduction!$B$43,1,0)</f>
        <v>0</v>
      </c>
      <c r="K1733" s="52">
        <f>IF(Table2[[#This Row],[Order Priority]]=Introduction!$B$44,1,0)</f>
        <v>0</v>
      </c>
      <c r="L1733" s="52">
        <f>IF(Table2[[#This Row],[Order Priority]]=Introduction!$B$45,1,0)</f>
        <v>0</v>
      </c>
      <c r="M1733" s="52">
        <f>IF(Table2[[#This Row],[Ship Mode]]=Introduction!$C$42,1,0)</f>
        <v>0</v>
      </c>
      <c r="N1733" s="51">
        <f>IF(Table2[[#This Row],[Ship Mode]]=Introduction!$C$44,1,0)</f>
        <v>1</v>
      </c>
      <c r="O1733" s="51">
        <f>IF(Table2[[#This Row],[Customer Segment]]=Introduction!$D$45,1,0)</f>
        <v>0</v>
      </c>
      <c r="P1733" s="51">
        <f>IF(Table2[[#This Row],[Customer Segment]]=Introduction!$D$42,1,0)</f>
        <v>0</v>
      </c>
      <c r="Q1733" s="51">
        <f>IF(Table2[[#This Row],[Customer Segment]]=Introduction!$D$44,1,0)</f>
        <v>1</v>
      </c>
      <c r="R1733" s="41">
        <v>7.15</v>
      </c>
      <c r="S17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434.76831855885405</v>
      </c>
    </row>
    <row r="1734" spans="1:19" customFormat="1" x14ac:dyDescent="0.2">
      <c r="A1734" s="1" t="s">
        <v>1</v>
      </c>
      <c r="B1734" s="1" t="s">
        <v>14</v>
      </c>
      <c r="C1734" s="1" t="s">
        <v>70</v>
      </c>
      <c r="D1734" s="47">
        <v>0.01</v>
      </c>
      <c r="E1734" s="47">
        <v>35.99</v>
      </c>
      <c r="F1734" s="47">
        <v>5.99</v>
      </c>
      <c r="G1734" s="47">
        <v>0.38</v>
      </c>
      <c r="H1734" s="47">
        <v>-60.704000000000001</v>
      </c>
      <c r="I1734" s="52">
        <f>IF(Table2[[#This Row],[Order Priority]]=Introduction!$B$42,1,0)</f>
        <v>1</v>
      </c>
      <c r="J1734" s="52">
        <f>IF(Table2[[#This Row],[Order Priority]]=Introduction!$B$43,1,0)</f>
        <v>0</v>
      </c>
      <c r="K1734" s="52">
        <f>IF(Table2[[#This Row],[Order Priority]]=Introduction!$B$44,1,0)</f>
        <v>0</v>
      </c>
      <c r="L1734" s="52">
        <f>IF(Table2[[#This Row],[Order Priority]]=Introduction!$B$45,1,0)</f>
        <v>0</v>
      </c>
      <c r="M1734" s="52">
        <f>IF(Table2[[#This Row],[Ship Mode]]=Introduction!$C$42,1,0)</f>
        <v>0</v>
      </c>
      <c r="N1734" s="51">
        <f>IF(Table2[[#This Row],[Ship Mode]]=Introduction!$C$44,1,0)</f>
        <v>1</v>
      </c>
      <c r="O1734" s="51">
        <f>IF(Table2[[#This Row],[Customer Segment]]=Introduction!$D$45,1,0)</f>
        <v>0</v>
      </c>
      <c r="P1734" s="51">
        <f>IF(Table2[[#This Row],[Customer Segment]]=Introduction!$D$42,1,0)</f>
        <v>0</v>
      </c>
      <c r="Q1734" s="51">
        <f>IF(Table2[[#This Row],[Customer Segment]]=Introduction!$D$44,1,0)</f>
        <v>0</v>
      </c>
      <c r="R1734" s="44">
        <v>345.07</v>
      </c>
      <c r="S17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452.38313917559532</v>
      </c>
    </row>
    <row r="1735" spans="1:19" customFormat="1" x14ac:dyDescent="0.2">
      <c r="A1735" s="1" t="s">
        <v>1</v>
      </c>
      <c r="B1735" s="1" t="s">
        <v>14</v>
      </c>
      <c r="C1735" s="1" t="s">
        <v>70</v>
      </c>
      <c r="D1735" s="49">
        <v>0.02</v>
      </c>
      <c r="E1735" s="49">
        <v>5.28</v>
      </c>
      <c r="F1735" s="49">
        <v>6.26</v>
      </c>
      <c r="G1735" s="49">
        <v>0.4</v>
      </c>
      <c r="H1735" s="49">
        <v>-131.16</v>
      </c>
      <c r="I1735" s="52">
        <f>IF(Table2[[#This Row],[Order Priority]]=Introduction!$B$42,1,0)</f>
        <v>1</v>
      </c>
      <c r="J1735" s="52">
        <f>IF(Table2[[#This Row],[Order Priority]]=Introduction!$B$43,1,0)</f>
        <v>0</v>
      </c>
      <c r="K1735" s="52">
        <f>IF(Table2[[#This Row],[Order Priority]]=Introduction!$B$44,1,0)</f>
        <v>0</v>
      </c>
      <c r="L1735" s="52">
        <f>IF(Table2[[#This Row],[Order Priority]]=Introduction!$B$45,1,0)</f>
        <v>0</v>
      </c>
      <c r="M1735" s="52">
        <f>IF(Table2[[#This Row],[Ship Mode]]=Introduction!$C$42,1,0)</f>
        <v>0</v>
      </c>
      <c r="N1735" s="51">
        <f>IF(Table2[[#This Row],[Ship Mode]]=Introduction!$C$44,1,0)</f>
        <v>1</v>
      </c>
      <c r="O1735" s="51">
        <f>IF(Table2[[#This Row],[Customer Segment]]=Introduction!$D$45,1,0)</f>
        <v>0</v>
      </c>
      <c r="P1735" s="51">
        <f>IF(Table2[[#This Row],[Customer Segment]]=Introduction!$D$42,1,0)</f>
        <v>0</v>
      </c>
      <c r="Q1735" s="51">
        <f>IF(Table2[[#This Row],[Customer Segment]]=Introduction!$D$44,1,0)</f>
        <v>0</v>
      </c>
      <c r="R1735" s="41">
        <v>412.72</v>
      </c>
      <c r="S17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301.49247161499784</v>
      </c>
    </row>
    <row r="1736" spans="1:19" customFormat="1" x14ac:dyDescent="0.2">
      <c r="A1736" s="1" t="s">
        <v>1</v>
      </c>
      <c r="B1736" s="1" t="s">
        <v>14</v>
      </c>
      <c r="C1736" s="1" t="s">
        <v>70</v>
      </c>
      <c r="D1736" s="47">
        <v>0.02</v>
      </c>
      <c r="E1736" s="47">
        <v>5.28</v>
      </c>
      <c r="F1736" s="47">
        <v>6.26</v>
      </c>
      <c r="G1736" s="47">
        <v>0.4</v>
      </c>
      <c r="H1736" s="47">
        <v>-65.58</v>
      </c>
      <c r="I1736" s="52">
        <f>IF(Table2[[#This Row],[Order Priority]]=Introduction!$B$42,1,0)</f>
        <v>1</v>
      </c>
      <c r="J1736" s="52">
        <f>IF(Table2[[#This Row],[Order Priority]]=Introduction!$B$43,1,0)</f>
        <v>0</v>
      </c>
      <c r="K1736" s="52">
        <f>IF(Table2[[#This Row],[Order Priority]]=Introduction!$B$44,1,0)</f>
        <v>0</v>
      </c>
      <c r="L1736" s="52">
        <f>IF(Table2[[#This Row],[Order Priority]]=Introduction!$B$45,1,0)</f>
        <v>0</v>
      </c>
      <c r="M1736" s="52">
        <f>IF(Table2[[#This Row],[Ship Mode]]=Introduction!$C$42,1,0)</f>
        <v>0</v>
      </c>
      <c r="N1736" s="51">
        <f>IF(Table2[[#This Row],[Ship Mode]]=Introduction!$C$44,1,0)</f>
        <v>1</v>
      </c>
      <c r="O1736" s="51">
        <f>IF(Table2[[#This Row],[Customer Segment]]=Introduction!$D$45,1,0)</f>
        <v>0</v>
      </c>
      <c r="P1736" s="51">
        <f>IF(Table2[[#This Row],[Customer Segment]]=Introduction!$D$42,1,0)</f>
        <v>0</v>
      </c>
      <c r="Q1736" s="51">
        <f>IF(Table2[[#This Row],[Customer Segment]]=Introduction!$D$44,1,0)</f>
        <v>0</v>
      </c>
      <c r="R1736" s="44">
        <v>103.18</v>
      </c>
      <c r="S17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368.64807848883322</v>
      </c>
    </row>
    <row r="1737" spans="1:19" customFormat="1" x14ac:dyDescent="0.2">
      <c r="A1737" s="1" t="s">
        <v>13</v>
      </c>
      <c r="B1737" s="1" t="s">
        <v>14</v>
      </c>
      <c r="C1737" s="1" t="s">
        <v>3</v>
      </c>
      <c r="D1737" s="49">
        <v>0</v>
      </c>
      <c r="E1737" s="49">
        <v>65.989999999999995</v>
      </c>
      <c r="F1737" s="49">
        <v>8.99</v>
      </c>
      <c r="G1737" s="49">
        <v>0.56000000000000005</v>
      </c>
      <c r="H1737" s="49">
        <v>253.3032</v>
      </c>
      <c r="I1737" s="52">
        <f>IF(Table2[[#This Row],[Order Priority]]=Introduction!$B$42,1,0)</f>
        <v>0</v>
      </c>
      <c r="J1737" s="52">
        <f>IF(Table2[[#This Row],[Order Priority]]=Introduction!$B$43,1,0)</f>
        <v>1</v>
      </c>
      <c r="K1737" s="52">
        <f>IF(Table2[[#This Row],[Order Priority]]=Introduction!$B$44,1,0)</f>
        <v>0</v>
      </c>
      <c r="L1737" s="52">
        <f>IF(Table2[[#This Row],[Order Priority]]=Introduction!$B$45,1,0)</f>
        <v>0</v>
      </c>
      <c r="M1737" s="52">
        <f>IF(Table2[[#This Row],[Ship Mode]]=Introduction!$C$42,1,0)</f>
        <v>0</v>
      </c>
      <c r="N1737" s="51">
        <f>IF(Table2[[#This Row],[Ship Mode]]=Introduction!$C$44,1,0)</f>
        <v>1</v>
      </c>
      <c r="O1737" s="51">
        <f>IF(Table2[[#This Row],[Customer Segment]]=Introduction!$D$45,1,0)</f>
        <v>1</v>
      </c>
      <c r="P1737" s="51">
        <f>IF(Table2[[#This Row],[Customer Segment]]=Introduction!$D$42,1,0)</f>
        <v>0</v>
      </c>
      <c r="Q1737" s="51">
        <f>IF(Table2[[#This Row],[Customer Segment]]=Introduction!$D$44,1,0)</f>
        <v>0</v>
      </c>
      <c r="R1737" s="41">
        <v>575.07000000000005</v>
      </c>
      <c r="S17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805.53309669851183</v>
      </c>
    </row>
    <row r="1738" spans="1:19" customFormat="1" x14ac:dyDescent="0.2">
      <c r="A1738" s="1" t="s">
        <v>13</v>
      </c>
      <c r="B1738" s="1" t="s">
        <v>14</v>
      </c>
      <c r="C1738" s="1" t="s">
        <v>70</v>
      </c>
      <c r="D1738" s="47">
        <v>0.01</v>
      </c>
      <c r="E1738" s="47">
        <v>39.979999999999997</v>
      </c>
      <c r="F1738" s="47">
        <v>4</v>
      </c>
      <c r="G1738" s="47">
        <v>0.7</v>
      </c>
      <c r="H1738" s="47">
        <v>-30.808</v>
      </c>
      <c r="I1738" s="52">
        <f>IF(Table2[[#This Row],[Order Priority]]=Introduction!$B$42,1,0)</f>
        <v>0</v>
      </c>
      <c r="J1738" s="52">
        <f>IF(Table2[[#This Row],[Order Priority]]=Introduction!$B$43,1,0)</f>
        <v>1</v>
      </c>
      <c r="K1738" s="52">
        <f>IF(Table2[[#This Row],[Order Priority]]=Introduction!$B$44,1,0)</f>
        <v>0</v>
      </c>
      <c r="L1738" s="52">
        <f>IF(Table2[[#This Row],[Order Priority]]=Introduction!$B$45,1,0)</f>
        <v>0</v>
      </c>
      <c r="M1738" s="52">
        <f>IF(Table2[[#This Row],[Ship Mode]]=Introduction!$C$42,1,0)</f>
        <v>0</v>
      </c>
      <c r="N1738" s="51">
        <f>IF(Table2[[#This Row],[Ship Mode]]=Introduction!$C$44,1,0)</f>
        <v>1</v>
      </c>
      <c r="O1738" s="51">
        <f>IF(Table2[[#This Row],[Customer Segment]]=Introduction!$D$45,1,0)</f>
        <v>0</v>
      </c>
      <c r="P1738" s="51">
        <f>IF(Table2[[#This Row],[Customer Segment]]=Introduction!$D$42,1,0)</f>
        <v>0</v>
      </c>
      <c r="Q1738" s="51">
        <f>IF(Table2[[#This Row],[Customer Segment]]=Introduction!$D$44,1,0)</f>
        <v>0</v>
      </c>
      <c r="R1738" s="44">
        <v>203.29</v>
      </c>
      <c r="S17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413.97563862718653</v>
      </c>
    </row>
    <row r="1739" spans="1:19" customFormat="1" x14ac:dyDescent="0.2">
      <c r="A1739" s="1" t="s">
        <v>13</v>
      </c>
      <c r="B1739" s="1" t="s">
        <v>14</v>
      </c>
      <c r="C1739" s="1" t="s">
        <v>47</v>
      </c>
      <c r="D1739" s="49">
        <v>0.01</v>
      </c>
      <c r="E1739" s="49">
        <v>12.28</v>
      </c>
      <c r="F1739" s="49">
        <v>6.47</v>
      </c>
      <c r="G1739" s="49">
        <v>0.38</v>
      </c>
      <c r="H1739" s="49">
        <v>47.61</v>
      </c>
      <c r="I1739" s="52">
        <f>IF(Table2[[#This Row],[Order Priority]]=Introduction!$B$42,1,0)</f>
        <v>0</v>
      </c>
      <c r="J1739" s="52">
        <f>IF(Table2[[#This Row],[Order Priority]]=Introduction!$B$43,1,0)</f>
        <v>1</v>
      </c>
      <c r="K1739" s="52">
        <f>IF(Table2[[#This Row],[Order Priority]]=Introduction!$B$44,1,0)</f>
        <v>0</v>
      </c>
      <c r="L1739" s="52">
        <f>IF(Table2[[#This Row],[Order Priority]]=Introduction!$B$45,1,0)</f>
        <v>0</v>
      </c>
      <c r="M1739" s="52">
        <f>IF(Table2[[#This Row],[Ship Mode]]=Introduction!$C$42,1,0)</f>
        <v>0</v>
      </c>
      <c r="N1739" s="51">
        <f>IF(Table2[[#This Row],[Ship Mode]]=Introduction!$C$44,1,0)</f>
        <v>1</v>
      </c>
      <c r="O1739" s="51">
        <f>IF(Table2[[#This Row],[Customer Segment]]=Introduction!$D$45,1,0)</f>
        <v>0</v>
      </c>
      <c r="P1739" s="51">
        <f>IF(Table2[[#This Row],[Customer Segment]]=Introduction!$D$42,1,0)</f>
        <v>0</v>
      </c>
      <c r="Q1739" s="51">
        <f>IF(Table2[[#This Row],[Customer Segment]]=Introduction!$D$44,1,0)</f>
        <v>1</v>
      </c>
      <c r="R1739" s="41">
        <v>160.66</v>
      </c>
      <c r="S17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240.21818648914467</v>
      </c>
    </row>
    <row r="1740" spans="1:19" customFormat="1" x14ac:dyDescent="0.2">
      <c r="A1740" s="1" t="s">
        <v>92</v>
      </c>
      <c r="B1740" s="1" t="s">
        <v>14</v>
      </c>
      <c r="C1740" s="1" t="s">
        <v>3</v>
      </c>
      <c r="D1740" s="47">
        <v>0.05</v>
      </c>
      <c r="E1740" s="47">
        <v>15.68</v>
      </c>
      <c r="F1740" s="47">
        <v>3.73</v>
      </c>
      <c r="G1740" s="47">
        <v>0.46</v>
      </c>
      <c r="H1740" s="47">
        <v>3.54</v>
      </c>
      <c r="I1740" s="52">
        <f>IF(Table2[[#This Row],[Order Priority]]=Introduction!$B$42,1,0)</f>
        <v>0</v>
      </c>
      <c r="J1740" s="52">
        <f>IF(Table2[[#This Row],[Order Priority]]=Introduction!$B$43,1,0)</f>
        <v>0</v>
      </c>
      <c r="K1740" s="52">
        <f>IF(Table2[[#This Row],[Order Priority]]=Introduction!$B$44,1,0)</f>
        <v>0</v>
      </c>
      <c r="L1740" s="52">
        <f>IF(Table2[[#This Row],[Order Priority]]=Introduction!$B$45,1,0)</f>
        <v>1</v>
      </c>
      <c r="M1740" s="52">
        <f>IF(Table2[[#This Row],[Ship Mode]]=Introduction!$C$42,1,0)</f>
        <v>0</v>
      </c>
      <c r="N1740" s="51">
        <f>IF(Table2[[#This Row],[Ship Mode]]=Introduction!$C$44,1,0)</f>
        <v>1</v>
      </c>
      <c r="O1740" s="51">
        <f>IF(Table2[[#This Row],[Customer Segment]]=Introduction!$D$45,1,0)</f>
        <v>1</v>
      </c>
      <c r="P1740" s="51">
        <f>IF(Table2[[#This Row],[Customer Segment]]=Introduction!$D$42,1,0)</f>
        <v>0</v>
      </c>
      <c r="Q1740" s="51">
        <f>IF(Table2[[#This Row],[Customer Segment]]=Introduction!$D$44,1,0)</f>
        <v>0</v>
      </c>
      <c r="R1740" s="44">
        <v>257.48</v>
      </c>
      <c r="S17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145.8473839049453</v>
      </c>
    </row>
    <row r="1741" spans="1:19" customFormat="1" x14ac:dyDescent="0.2">
      <c r="A1741" s="1" t="s">
        <v>92</v>
      </c>
      <c r="B1741" s="1" t="s">
        <v>14</v>
      </c>
      <c r="C1741" s="1" t="s">
        <v>3</v>
      </c>
      <c r="D1741" s="49">
        <v>0.02</v>
      </c>
      <c r="E1741" s="49">
        <v>195.99</v>
      </c>
      <c r="F1741" s="49">
        <v>4.2</v>
      </c>
      <c r="G1741" s="49">
        <v>0.56000000000000005</v>
      </c>
      <c r="H1741" s="49">
        <v>40.283999999999999</v>
      </c>
      <c r="I1741" s="52">
        <f>IF(Table2[[#This Row],[Order Priority]]=Introduction!$B$42,1,0)</f>
        <v>0</v>
      </c>
      <c r="J1741" s="52">
        <f>IF(Table2[[#This Row],[Order Priority]]=Introduction!$B$43,1,0)</f>
        <v>0</v>
      </c>
      <c r="K1741" s="52">
        <f>IF(Table2[[#This Row],[Order Priority]]=Introduction!$B$44,1,0)</f>
        <v>0</v>
      </c>
      <c r="L1741" s="52">
        <f>IF(Table2[[#This Row],[Order Priority]]=Introduction!$B$45,1,0)</f>
        <v>1</v>
      </c>
      <c r="M1741" s="52">
        <f>IF(Table2[[#This Row],[Ship Mode]]=Introduction!$C$42,1,0)</f>
        <v>0</v>
      </c>
      <c r="N1741" s="51">
        <f>IF(Table2[[#This Row],[Ship Mode]]=Introduction!$C$44,1,0)</f>
        <v>1</v>
      </c>
      <c r="O1741" s="51">
        <f>IF(Table2[[#This Row],[Customer Segment]]=Introduction!$D$45,1,0)</f>
        <v>1</v>
      </c>
      <c r="P1741" s="51">
        <f>IF(Table2[[#This Row],[Customer Segment]]=Introduction!$D$42,1,0)</f>
        <v>0</v>
      </c>
      <c r="Q1741" s="51">
        <f>IF(Table2[[#This Row],[Customer Segment]]=Introduction!$D$44,1,0)</f>
        <v>0</v>
      </c>
      <c r="R1741" s="41">
        <v>3194.99</v>
      </c>
      <c r="S17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864.35112312716319</v>
      </c>
    </row>
    <row r="1742" spans="1:19" customFormat="1" x14ac:dyDescent="0.2">
      <c r="A1742" s="1" t="s">
        <v>92</v>
      </c>
      <c r="B1742" s="1" t="s">
        <v>14</v>
      </c>
      <c r="C1742" s="1" t="s">
        <v>70</v>
      </c>
      <c r="D1742" s="47">
        <v>0.05</v>
      </c>
      <c r="E1742" s="47">
        <v>15.68</v>
      </c>
      <c r="F1742" s="47">
        <v>3.73</v>
      </c>
      <c r="G1742" s="47">
        <v>0.46</v>
      </c>
      <c r="H1742" s="47">
        <v>1166.6279999999999</v>
      </c>
      <c r="I1742" s="52">
        <f>IF(Table2[[#This Row],[Order Priority]]=Introduction!$B$42,1,0)</f>
        <v>0</v>
      </c>
      <c r="J1742" s="52">
        <f>IF(Table2[[#This Row],[Order Priority]]=Introduction!$B$43,1,0)</f>
        <v>0</v>
      </c>
      <c r="K1742" s="52">
        <f>IF(Table2[[#This Row],[Order Priority]]=Introduction!$B$44,1,0)</f>
        <v>0</v>
      </c>
      <c r="L1742" s="52">
        <f>IF(Table2[[#This Row],[Order Priority]]=Introduction!$B$45,1,0)</f>
        <v>1</v>
      </c>
      <c r="M1742" s="52">
        <f>IF(Table2[[#This Row],[Ship Mode]]=Introduction!$C$42,1,0)</f>
        <v>0</v>
      </c>
      <c r="N1742" s="51">
        <f>IF(Table2[[#This Row],[Ship Mode]]=Introduction!$C$44,1,0)</f>
        <v>1</v>
      </c>
      <c r="O1742" s="51">
        <f>IF(Table2[[#This Row],[Customer Segment]]=Introduction!$D$45,1,0)</f>
        <v>0</v>
      </c>
      <c r="P1742" s="51">
        <f>IF(Table2[[#This Row],[Customer Segment]]=Introduction!$D$42,1,0)</f>
        <v>0</v>
      </c>
      <c r="Q1742" s="51">
        <f>IF(Table2[[#This Row],[Customer Segment]]=Introduction!$D$44,1,0)</f>
        <v>0</v>
      </c>
      <c r="R1742" s="44">
        <v>260.01</v>
      </c>
      <c r="S17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1345.9160094153121</v>
      </c>
    </row>
    <row r="1743" spans="1:19" customFormat="1" x14ac:dyDescent="0.2">
      <c r="A1743" s="1" t="s">
        <v>92</v>
      </c>
      <c r="B1743" s="1" t="s">
        <v>14</v>
      </c>
      <c r="C1743" s="1" t="s">
        <v>70</v>
      </c>
      <c r="D1743" s="49">
        <v>0</v>
      </c>
      <c r="E1743" s="49">
        <v>14.98</v>
      </c>
      <c r="F1743" s="49">
        <v>8.99</v>
      </c>
      <c r="G1743" s="49">
        <v>0.39</v>
      </c>
      <c r="H1743" s="49">
        <v>-40.604199999999999</v>
      </c>
      <c r="I1743" s="52">
        <f>IF(Table2[[#This Row],[Order Priority]]=Introduction!$B$42,1,0)</f>
        <v>0</v>
      </c>
      <c r="J1743" s="52">
        <f>IF(Table2[[#This Row],[Order Priority]]=Introduction!$B$43,1,0)</f>
        <v>0</v>
      </c>
      <c r="K1743" s="52">
        <f>IF(Table2[[#This Row],[Order Priority]]=Introduction!$B$44,1,0)</f>
        <v>0</v>
      </c>
      <c r="L1743" s="52">
        <f>IF(Table2[[#This Row],[Order Priority]]=Introduction!$B$45,1,0)</f>
        <v>1</v>
      </c>
      <c r="M1743" s="52">
        <f>IF(Table2[[#This Row],[Ship Mode]]=Introduction!$C$42,1,0)</f>
        <v>0</v>
      </c>
      <c r="N1743" s="51">
        <f>IF(Table2[[#This Row],[Ship Mode]]=Introduction!$C$44,1,0)</f>
        <v>1</v>
      </c>
      <c r="O1743" s="51">
        <f>IF(Table2[[#This Row],[Customer Segment]]=Introduction!$D$45,1,0)</f>
        <v>0</v>
      </c>
      <c r="P1743" s="51">
        <f>IF(Table2[[#This Row],[Customer Segment]]=Introduction!$D$42,1,0)</f>
        <v>0</v>
      </c>
      <c r="Q1743" s="51">
        <f>IF(Table2[[#This Row],[Customer Segment]]=Introduction!$D$44,1,0)</f>
        <v>0</v>
      </c>
      <c r="R1743" s="41">
        <v>273.79000000000002</v>
      </c>
      <c r="S17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227.72799082380536</v>
      </c>
    </row>
    <row r="1744" spans="1:19" customFormat="1" x14ac:dyDescent="0.2">
      <c r="A1744" s="1" t="s">
        <v>92</v>
      </c>
      <c r="B1744" s="1" t="s">
        <v>14</v>
      </c>
      <c r="C1744" s="1" t="s">
        <v>70</v>
      </c>
      <c r="D1744" s="47">
        <v>0.02</v>
      </c>
      <c r="E1744" s="47">
        <v>38.76</v>
      </c>
      <c r="F1744" s="47">
        <v>13.26</v>
      </c>
      <c r="G1744" s="47">
        <v>0.36</v>
      </c>
      <c r="H1744" s="47">
        <v>-294.084</v>
      </c>
      <c r="I1744" s="52">
        <f>IF(Table2[[#This Row],[Order Priority]]=Introduction!$B$42,1,0)</f>
        <v>0</v>
      </c>
      <c r="J1744" s="52">
        <f>IF(Table2[[#This Row],[Order Priority]]=Introduction!$B$43,1,0)</f>
        <v>0</v>
      </c>
      <c r="K1744" s="52">
        <f>IF(Table2[[#This Row],[Order Priority]]=Introduction!$B$44,1,0)</f>
        <v>0</v>
      </c>
      <c r="L1744" s="52">
        <f>IF(Table2[[#This Row],[Order Priority]]=Introduction!$B$45,1,0)</f>
        <v>1</v>
      </c>
      <c r="M1744" s="52">
        <f>IF(Table2[[#This Row],[Ship Mode]]=Introduction!$C$42,1,0)</f>
        <v>0</v>
      </c>
      <c r="N1744" s="51">
        <f>IF(Table2[[#This Row],[Ship Mode]]=Introduction!$C$44,1,0)</f>
        <v>1</v>
      </c>
      <c r="O1744" s="51">
        <f>IF(Table2[[#This Row],[Customer Segment]]=Introduction!$D$45,1,0)</f>
        <v>0</v>
      </c>
      <c r="P1744" s="51">
        <f>IF(Table2[[#This Row],[Customer Segment]]=Introduction!$D$42,1,0)</f>
        <v>0</v>
      </c>
      <c r="Q1744" s="51">
        <f>IF(Table2[[#This Row],[Customer Segment]]=Introduction!$D$44,1,0)</f>
        <v>0</v>
      </c>
      <c r="R1744" s="44">
        <v>44.62</v>
      </c>
      <c r="S17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122.53278067568911</v>
      </c>
    </row>
    <row r="1745" spans="1:19" customFormat="1" x14ac:dyDescent="0.2">
      <c r="A1745" s="1" t="s">
        <v>46</v>
      </c>
      <c r="B1745" s="1" t="s">
        <v>14</v>
      </c>
      <c r="C1745" s="1" t="s">
        <v>3</v>
      </c>
      <c r="D1745" s="49">
        <v>0.04</v>
      </c>
      <c r="E1745" s="49">
        <v>35.44</v>
      </c>
      <c r="F1745" s="49">
        <v>5.09</v>
      </c>
      <c r="G1745" s="49">
        <v>0.38</v>
      </c>
      <c r="H1745" s="49">
        <v>118.6317</v>
      </c>
      <c r="I1745" s="52">
        <f>IF(Table2[[#This Row],[Order Priority]]=Introduction!$B$42,1,0)</f>
        <v>0</v>
      </c>
      <c r="J1745" s="52">
        <f>IF(Table2[[#This Row],[Order Priority]]=Introduction!$B$43,1,0)</f>
        <v>0</v>
      </c>
      <c r="K1745" s="52">
        <f>IF(Table2[[#This Row],[Order Priority]]=Introduction!$B$44,1,0)</f>
        <v>0</v>
      </c>
      <c r="L1745" s="52">
        <f>IF(Table2[[#This Row],[Order Priority]]=Introduction!$B$45,1,0)</f>
        <v>0</v>
      </c>
      <c r="M1745" s="52">
        <f>IF(Table2[[#This Row],[Ship Mode]]=Introduction!$C$42,1,0)</f>
        <v>0</v>
      </c>
      <c r="N1745" s="51">
        <f>IF(Table2[[#This Row],[Ship Mode]]=Introduction!$C$44,1,0)</f>
        <v>1</v>
      </c>
      <c r="O1745" s="51">
        <f>IF(Table2[[#This Row],[Customer Segment]]=Introduction!$D$45,1,0)</f>
        <v>1</v>
      </c>
      <c r="P1745" s="51">
        <f>IF(Table2[[#This Row],[Customer Segment]]=Introduction!$D$42,1,0)</f>
        <v>0</v>
      </c>
      <c r="Q1745" s="51">
        <f>IF(Table2[[#This Row],[Customer Segment]]=Introduction!$D$44,1,0)</f>
        <v>0</v>
      </c>
      <c r="R1745" s="41">
        <v>171.93</v>
      </c>
      <c r="S17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491.58507759240905</v>
      </c>
    </row>
    <row r="1746" spans="1:19" customFormat="1" x14ac:dyDescent="0.2">
      <c r="A1746" s="1" t="s">
        <v>46</v>
      </c>
      <c r="B1746" s="1" t="s">
        <v>14</v>
      </c>
      <c r="C1746" s="1" t="s">
        <v>3</v>
      </c>
      <c r="D1746" s="47">
        <v>0.08</v>
      </c>
      <c r="E1746" s="47">
        <v>3.98</v>
      </c>
      <c r="F1746" s="47">
        <v>0.7</v>
      </c>
      <c r="G1746" s="47">
        <v>0.52</v>
      </c>
      <c r="H1746" s="47">
        <v>23.303999999999998</v>
      </c>
      <c r="I1746" s="52">
        <f>IF(Table2[[#This Row],[Order Priority]]=Introduction!$B$42,1,0)</f>
        <v>0</v>
      </c>
      <c r="J1746" s="52">
        <f>IF(Table2[[#This Row],[Order Priority]]=Introduction!$B$43,1,0)</f>
        <v>0</v>
      </c>
      <c r="K1746" s="52">
        <f>IF(Table2[[#This Row],[Order Priority]]=Introduction!$B$44,1,0)</f>
        <v>0</v>
      </c>
      <c r="L1746" s="52">
        <f>IF(Table2[[#This Row],[Order Priority]]=Introduction!$B$45,1,0)</f>
        <v>0</v>
      </c>
      <c r="M1746" s="52">
        <f>IF(Table2[[#This Row],[Ship Mode]]=Introduction!$C$42,1,0)</f>
        <v>0</v>
      </c>
      <c r="N1746" s="51">
        <f>IF(Table2[[#This Row],[Ship Mode]]=Introduction!$C$44,1,0)</f>
        <v>1</v>
      </c>
      <c r="O1746" s="51">
        <f>IF(Table2[[#This Row],[Customer Segment]]=Introduction!$D$45,1,0)</f>
        <v>1</v>
      </c>
      <c r="P1746" s="51">
        <f>IF(Table2[[#This Row],[Customer Segment]]=Introduction!$D$42,1,0)</f>
        <v>0</v>
      </c>
      <c r="Q1746" s="51">
        <f>IF(Table2[[#This Row],[Customer Segment]]=Introduction!$D$44,1,0)</f>
        <v>0</v>
      </c>
      <c r="R1746" s="44">
        <v>35.19</v>
      </c>
      <c r="S17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263.9928161691866</v>
      </c>
    </row>
    <row r="1747" spans="1:19" customFormat="1" x14ac:dyDescent="0.2">
      <c r="A1747" s="1" t="s">
        <v>46</v>
      </c>
      <c r="B1747" s="1" t="s">
        <v>14</v>
      </c>
      <c r="C1747" s="1" t="s">
        <v>3</v>
      </c>
      <c r="D1747" s="49">
        <v>0.04</v>
      </c>
      <c r="E1747" s="49">
        <v>35.44</v>
      </c>
      <c r="F1747" s="49">
        <v>5.09</v>
      </c>
      <c r="G1747" s="49">
        <v>0.38</v>
      </c>
      <c r="H1747" s="49">
        <v>150.72</v>
      </c>
      <c r="I1747" s="52">
        <f>IF(Table2[[#This Row],[Order Priority]]=Introduction!$B$42,1,0)</f>
        <v>0</v>
      </c>
      <c r="J1747" s="52">
        <f>IF(Table2[[#This Row],[Order Priority]]=Introduction!$B$43,1,0)</f>
        <v>0</v>
      </c>
      <c r="K1747" s="52">
        <f>IF(Table2[[#This Row],[Order Priority]]=Introduction!$B$44,1,0)</f>
        <v>0</v>
      </c>
      <c r="L1747" s="52">
        <f>IF(Table2[[#This Row],[Order Priority]]=Introduction!$B$45,1,0)</f>
        <v>0</v>
      </c>
      <c r="M1747" s="52">
        <f>IF(Table2[[#This Row],[Ship Mode]]=Introduction!$C$42,1,0)</f>
        <v>0</v>
      </c>
      <c r="N1747" s="51">
        <f>IF(Table2[[#This Row],[Ship Mode]]=Introduction!$C$44,1,0)</f>
        <v>1</v>
      </c>
      <c r="O1747" s="51">
        <f>IF(Table2[[#This Row],[Customer Segment]]=Introduction!$D$45,1,0)</f>
        <v>1</v>
      </c>
      <c r="P1747" s="51">
        <f>IF(Table2[[#This Row],[Customer Segment]]=Introduction!$D$42,1,0)</f>
        <v>0</v>
      </c>
      <c r="Q1747" s="51">
        <f>IF(Table2[[#This Row],[Customer Segment]]=Introduction!$D$44,1,0)</f>
        <v>0</v>
      </c>
      <c r="R1747" s="41">
        <v>722.1</v>
      </c>
      <c r="S17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524.44432217993108</v>
      </c>
    </row>
    <row r="1748" spans="1:19" customFormat="1" x14ac:dyDescent="0.2">
      <c r="A1748" s="1" t="s">
        <v>46</v>
      </c>
      <c r="B1748" s="1" t="s">
        <v>14</v>
      </c>
      <c r="C1748" s="1" t="s">
        <v>3</v>
      </c>
      <c r="D1748" s="47">
        <v>0.08</v>
      </c>
      <c r="E1748" s="47">
        <v>3.98</v>
      </c>
      <c r="F1748" s="47">
        <v>0.7</v>
      </c>
      <c r="G1748" s="47">
        <v>0.52</v>
      </c>
      <c r="H1748" s="47">
        <v>19.420000000000002</v>
      </c>
      <c r="I1748" s="52">
        <f>IF(Table2[[#This Row],[Order Priority]]=Introduction!$B$42,1,0)</f>
        <v>0</v>
      </c>
      <c r="J1748" s="52">
        <f>IF(Table2[[#This Row],[Order Priority]]=Introduction!$B$43,1,0)</f>
        <v>0</v>
      </c>
      <c r="K1748" s="52">
        <f>IF(Table2[[#This Row],[Order Priority]]=Introduction!$B$44,1,0)</f>
        <v>0</v>
      </c>
      <c r="L1748" s="52">
        <f>IF(Table2[[#This Row],[Order Priority]]=Introduction!$B$45,1,0)</f>
        <v>0</v>
      </c>
      <c r="M1748" s="52">
        <f>IF(Table2[[#This Row],[Ship Mode]]=Introduction!$C$42,1,0)</f>
        <v>0</v>
      </c>
      <c r="N1748" s="51">
        <f>IF(Table2[[#This Row],[Ship Mode]]=Introduction!$C$44,1,0)</f>
        <v>1</v>
      </c>
      <c r="O1748" s="51">
        <f>IF(Table2[[#This Row],[Customer Segment]]=Introduction!$D$45,1,0)</f>
        <v>1</v>
      </c>
      <c r="P1748" s="51">
        <f>IF(Table2[[#This Row],[Customer Segment]]=Introduction!$D$42,1,0)</f>
        <v>0</v>
      </c>
      <c r="Q1748" s="51">
        <f>IF(Table2[[#This Row],[Customer Segment]]=Introduction!$D$44,1,0)</f>
        <v>0</v>
      </c>
      <c r="R1748" s="44">
        <v>140.78</v>
      </c>
      <c r="S17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260.01550026345348</v>
      </c>
    </row>
    <row r="1749" spans="1:19" customFormat="1" x14ac:dyDescent="0.2">
      <c r="A1749" s="1" t="s">
        <v>46</v>
      </c>
      <c r="B1749" s="1" t="s">
        <v>14</v>
      </c>
      <c r="C1749" s="1" t="s">
        <v>3</v>
      </c>
      <c r="D1749" s="49">
        <v>0.01</v>
      </c>
      <c r="E1749" s="49">
        <v>1.76</v>
      </c>
      <c r="F1749" s="49">
        <v>0.7</v>
      </c>
      <c r="G1749" s="49">
        <v>0.56000000000000005</v>
      </c>
      <c r="H1749" s="49">
        <v>3.13</v>
      </c>
      <c r="I1749" s="52">
        <f>IF(Table2[[#This Row],[Order Priority]]=Introduction!$B$42,1,0)</f>
        <v>0</v>
      </c>
      <c r="J1749" s="52">
        <f>IF(Table2[[#This Row],[Order Priority]]=Introduction!$B$43,1,0)</f>
        <v>0</v>
      </c>
      <c r="K1749" s="52">
        <f>IF(Table2[[#This Row],[Order Priority]]=Introduction!$B$44,1,0)</f>
        <v>0</v>
      </c>
      <c r="L1749" s="52">
        <f>IF(Table2[[#This Row],[Order Priority]]=Introduction!$B$45,1,0)</f>
        <v>0</v>
      </c>
      <c r="M1749" s="52">
        <f>IF(Table2[[#This Row],[Ship Mode]]=Introduction!$C$42,1,0)</f>
        <v>0</v>
      </c>
      <c r="N1749" s="51">
        <f>IF(Table2[[#This Row],[Ship Mode]]=Introduction!$C$44,1,0)</f>
        <v>1</v>
      </c>
      <c r="O1749" s="51">
        <f>IF(Table2[[#This Row],[Customer Segment]]=Introduction!$D$45,1,0)</f>
        <v>1</v>
      </c>
      <c r="P1749" s="51">
        <f>IF(Table2[[#This Row],[Customer Segment]]=Introduction!$D$42,1,0)</f>
        <v>0</v>
      </c>
      <c r="Q1749" s="51">
        <f>IF(Table2[[#This Row],[Customer Segment]]=Introduction!$D$44,1,0)</f>
        <v>0</v>
      </c>
      <c r="R1749" s="41">
        <v>129.72</v>
      </c>
      <c r="S17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315.8845495235924</v>
      </c>
    </row>
    <row r="1750" spans="1:19" customFormat="1" x14ac:dyDescent="0.2">
      <c r="A1750" s="1" t="s">
        <v>46</v>
      </c>
      <c r="B1750" s="1" t="s">
        <v>63</v>
      </c>
      <c r="C1750" s="1" t="s">
        <v>3</v>
      </c>
      <c r="D1750" s="47">
        <v>0.01</v>
      </c>
      <c r="E1750" s="47">
        <v>193.17</v>
      </c>
      <c r="F1750" s="47">
        <v>19.989999999999998</v>
      </c>
      <c r="G1750" s="47">
        <v>0.71</v>
      </c>
      <c r="H1750" s="47">
        <v>1141.07</v>
      </c>
      <c r="I1750" s="52">
        <f>IF(Table2[[#This Row],[Order Priority]]=Introduction!$B$42,1,0)</f>
        <v>0</v>
      </c>
      <c r="J1750" s="52">
        <f>IF(Table2[[#This Row],[Order Priority]]=Introduction!$B$43,1,0)</f>
        <v>0</v>
      </c>
      <c r="K1750" s="52">
        <f>IF(Table2[[#This Row],[Order Priority]]=Introduction!$B$44,1,0)</f>
        <v>0</v>
      </c>
      <c r="L1750" s="52">
        <f>IF(Table2[[#This Row],[Order Priority]]=Introduction!$B$45,1,0)</f>
        <v>0</v>
      </c>
      <c r="M1750" s="52">
        <f>IF(Table2[[#This Row],[Ship Mode]]=Introduction!$C$42,1,0)</f>
        <v>0</v>
      </c>
      <c r="N1750" s="51">
        <f>IF(Table2[[#This Row],[Ship Mode]]=Introduction!$C$44,1,0)</f>
        <v>0</v>
      </c>
      <c r="O1750" s="51">
        <f>IF(Table2[[#This Row],[Customer Segment]]=Introduction!$D$45,1,0)</f>
        <v>1</v>
      </c>
      <c r="P1750" s="51">
        <f>IF(Table2[[#This Row],[Customer Segment]]=Introduction!$D$42,1,0)</f>
        <v>0</v>
      </c>
      <c r="Q1750" s="51">
        <f>IF(Table2[[#This Row],[Customer Segment]]=Introduction!$D$44,1,0)</f>
        <v>0</v>
      </c>
      <c r="R1750" s="44">
        <v>12190.98</v>
      </c>
      <c r="S17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2656.5101818751114</v>
      </c>
    </row>
    <row r="1751" spans="1:19" customFormat="1" x14ac:dyDescent="0.2">
      <c r="A1751" s="1" t="s">
        <v>1</v>
      </c>
      <c r="B1751" s="1" t="s">
        <v>14</v>
      </c>
      <c r="C1751" s="1" t="s">
        <v>70</v>
      </c>
      <c r="D1751" s="49">
        <v>0.04</v>
      </c>
      <c r="E1751" s="49">
        <v>4.28</v>
      </c>
      <c r="F1751" s="49">
        <v>5.68</v>
      </c>
      <c r="G1751" s="49">
        <v>0.4</v>
      </c>
      <c r="H1751" s="49">
        <v>-27.375</v>
      </c>
      <c r="I1751" s="52">
        <f>IF(Table2[[#This Row],[Order Priority]]=Introduction!$B$42,1,0)</f>
        <v>1</v>
      </c>
      <c r="J1751" s="52">
        <f>IF(Table2[[#This Row],[Order Priority]]=Introduction!$B$43,1,0)</f>
        <v>0</v>
      </c>
      <c r="K1751" s="52">
        <f>IF(Table2[[#This Row],[Order Priority]]=Introduction!$B$44,1,0)</f>
        <v>0</v>
      </c>
      <c r="L1751" s="52">
        <f>IF(Table2[[#This Row],[Order Priority]]=Introduction!$B$45,1,0)</f>
        <v>0</v>
      </c>
      <c r="M1751" s="52">
        <f>IF(Table2[[#This Row],[Ship Mode]]=Introduction!$C$42,1,0)</f>
        <v>0</v>
      </c>
      <c r="N1751" s="51">
        <f>IF(Table2[[#This Row],[Ship Mode]]=Introduction!$C$44,1,0)</f>
        <v>1</v>
      </c>
      <c r="O1751" s="51">
        <f>IF(Table2[[#This Row],[Customer Segment]]=Introduction!$D$45,1,0)</f>
        <v>0</v>
      </c>
      <c r="P1751" s="51">
        <f>IF(Table2[[#This Row],[Customer Segment]]=Introduction!$D$42,1,0)</f>
        <v>0</v>
      </c>
      <c r="Q1751" s="51">
        <f>IF(Table2[[#This Row],[Customer Segment]]=Introduction!$D$44,1,0)</f>
        <v>0</v>
      </c>
      <c r="R1751" s="41">
        <v>31.54</v>
      </c>
      <c r="S17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375.39020731259222</v>
      </c>
    </row>
    <row r="1752" spans="1:19" customFormat="1" x14ac:dyDescent="0.2">
      <c r="A1752" s="1" t="s">
        <v>1</v>
      </c>
      <c r="B1752" s="1" t="s">
        <v>2</v>
      </c>
      <c r="C1752" s="1" t="s">
        <v>70</v>
      </c>
      <c r="D1752" s="47">
        <v>0.06</v>
      </c>
      <c r="E1752" s="47">
        <v>376.13</v>
      </c>
      <c r="F1752" s="47">
        <v>85.63</v>
      </c>
      <c r="G1752" s="47">
        <v>0.74</v>
      </c>
      <c r="H1752" s="47">
        <v>-435.75749999999999</v>
      </c>
      <c r="I1752" s="52">
        <f>IF(Table2[[#This Row],[Order Priority]]=Introduction!$B$42,1,0)</f>
        <v>1</v>
      </c>
      <c r="J1752" s="52">
        <f>IF(Table2[[#This Row],[Order Priority]]=Introduction!$B$43,1,0)</f>
        <v>0</v>
      </c>
      <c r="K1752" s="52">
        <f>IF(Table2[[#This Row],[Order Priority]]=Introduction!$B$44,1,0)</f>
        <v>0</v>
      </c>
      <c r="L1752" s="52">
        <f>IF(Table2[[#This Row],[Order Priority]]=Introduction!$B$45,1,0)</f>
        <v>0</v>
      </c>
      <c r="M1752" s="52">
        <f>IF(Table2[[#This Row],[Ship Mode]]=Introduction!$C$42,1,0)</f>
        <v>1</v>
      </c>
      <c r="N1752" s="51">
        <f>IF(Table2[[#This Row],[Ship Mode]]=Introduction!$C$44,1,0)</f>
        <v>0</v>
      </c>
      <c r="O1752" s="51">
        <f>IF(Table2[[#This Row],[Customer Segment]]=Introduction!$D$45,1,0)</f>
        <v>0</v>
      </c>
      <c r="P1752" s="51">
        <f>IF(Table2[[#This Row],[Customer Segment]]=Introduction!$D$42,1,0)</f>
        <v>0</v>
      </c>
      <c r="Q1752" s="51">
        <f>IF(Table2[[#This Row],[Customer Segment]]=Introduction!$D$44,1,0)</f>
        <v>0</v>
      </c>
      <c r="R1752" s="44">
        <v>4634.6899999999996</v>
      </c>
      <c r="S17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3797.8511314949847</v>
      </c>
    </row>
    <row r="1753" spans="1:19" customFormat="1" x14ac:dyDescent="0.2">
      <c r="A1753" s="1" t="s">
        <v>1</v>
      </c>
      <c r="B1753" s="1" t="s">
        <v>2</v>
      </c>
      <c r="C1753" s="1" t="s">
        <v>70</v>
      </c>
      <c r="D1753" s="49">
        <v>0.06</v>
      </c>
      <c r="E1753" s="49">
        <v>424.21</v>
      </c>
      <c r="F1753" s="49">
        <v>110.2</v>
      </c>
      <c r="G1753" s="49">
        <v>0.67</v>
      </c>
      <c r="H1753" s="49">
        <v>682.53</v>
      </c>
      <c r="I1753" s="52">
        <f>IF(Table2[[#This Row],[Order Priority]]=Introduction!$B$42,1,0)</f>
        <v>1</v>
      </c>
      <c r="J1753" s="52">
        <f>IF(Table2[[#This Row],[Order Priority]]=Introduction!$B$43,1,0)</f>
        <v>0</v>
      </c>
      <c r="K1753" s="52">
        <f>IF(Table2[[#This Row],[Order Priority]]=Introduction!$B$44,1,0)</f>
        <v>0</v>
      </c>
      <c r="L1753" s="52">
        <f>IF(Table2[[#This Row],[Order Priority]]=Introduction!$B$45,1,0)</f>
        <v>0</v>
      </c>
      <c r="M1753" s="52">
        <f>IF(Table2[[#This Row],[Ship Mode]]=Introduction!$C$42,1,0)</f>
        <v>1</v>
      </c>
      <c r="N1753" s="51">
        <f>IF(Table2[[#This Row],[Ship Mode]]=Introduction!$C$44,1,0)</f>
        <v>0</v>
      </c>
      <c r="O1753" s="51">
        <f>IF(Table2[[#This Row],[Customer Segment]]=Introduction!$D$45,1,0)</f>
        <v>0</v>
      </c>
      <c r="P1753" s="51">
        <f>IF(Table2[[#This Row],[Customer Segment]]=Introduction!$D$42,1,0)</f>
        <v>0</v>
      </c>
      <c r="Q1753" s="51">
        <f>IF(Table2[[#This Row],[Customer Segment]]=Introduction!$D$44,1,0)</f>
        <v>0</v>
      </c>
      <c r="R1753" s="41">
        <v>7304.03</v>
      </c>
      <c r="S17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5714.5652174448023</v>
      </c>
    </row>
    <row r="1754" spans="1:19" customFormat="1" x14ac:dyDescent="0.2">
      <c r="A1754" s="1" t="s">
        <v>1</v>
      </c>
      <c r="B1754" s="1" t="s">
        <v>14</v>
      </c>
      <c r="C1754" s="1" t="s">
        <v>70</v>
      </c>
      <c r="D1754" s="47">
        <v>0.06</v>
      </c>
      <c r="E1754" s="47">
        <v>195.99</v>
      </c>
      <c r="F1754" s="47">
        <v>8.99</v>
      </c>
      <c r="G1754" s="47">
        <v>0.6</v>
      </c>
      <c r="H1754" s="47">
        <v>-277.22199999999998</v>
      </c>
      <c r="I1754" s="52">
        <f>IF(Table2[[#This Row],[Order Priority]]=Introduction!$B$42,1,0)</f>
        <v>1</v>
      </c>
      <c r="J1754" s="52">
        <f>IF(Table2[[#This Row],[Order Priority]]=Introduction!$B$43,1,0)</f>
        <v>0</v>
      </c>
      <c r="K1754" s="52">
        <f>IF(Table2[[#This Row],[Order Priority]]=Introduction!$B$44,1,0)</f>
        <v>0</v>
      </c>
      <c r="L1754" s="52">
        <f>IF(Table2[[#This Row],[Order Priority]]=Introduction!$B$45,1,0)</f>
        <v>0</v>
      </c>
      <c r="M1754" s="52">
        <f>IF(Table2[[#This Row],[Ship Mode]]=Introduction!$C$42,1,0)</f>
        <v>0</v>
      </c>
      <c r="N1754" s="51">
        <f>IF(Table2[[#This Row],[Ship Mode]]=Introduction!$C$44,1,0)</f>
        <v>1</v>
      </c>
      <c r="O1754" s="51">
        <f>IF(Table2[[#This Row],[Customer Segment]]=Introduction!$D$45,1,0)</f>
        <v>0</v>
      </c>
      <c r="P1754" s="51">
        <f>IF(Table2[[#This Row],[Customer Segment]]=Introduction!$D$42,1,0)</f>
        <v>0</v>
      </c>
      <c r="Q1754" s="51">
        <f>IF(Table2[[#This Row],[Customer Segment]]=Introduction!$D$44,1,0)</f>
        <v>0</v>
      </c>
      <c r="R1754" s="44">
        <v>632.65</v>
      </c>
      <c r="S17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964.70777362101455</v>
      </c>
    </row>
    <row r="1755" spans="1:19" customFormat="1" x14ac:dyDescent="0.2">
      <c r="A1755" s="1" t="s">
        <v>13</v>
      </c>
      <c r="B1755" s="1" t="s">
        <v>14</v>
      </c>
      <c r="C1755" s="1" t="s">
        <v>70</v>
      </c>
      <c r="D1755" s="49">
        <v>0.04</v>
      </c>
      <c r="E1755" s="49">
        <v>29.14</v>
      </c>
      <c r="F1755" s="49">
        <v>4.8600000000000003</v>
      </c>
      <c r="G1755" s="49">
        <v>0.38</v>
      </c>
      <c r="H1755" s="49">
        <v>349.40910000000002</v>
      </c>
      <c r="I1755" s="52">
        <f>IF(Table2[[#This Row],[Order Priority]]=Introduction!$B$42,1,0)</f>
        <v>0</v>
      </c>
      <c r="J1755" s="52">
        <f>IF(Table2[[#This Row],[Order Priority]]=Introduction!$B$43,1,0)</f>
        <v>1</v>
      </c>
      <c r="K1755" s="52">
        <f>IF(Table2[[#This Row],[Order Priority]]=Introduction!$B$44,1,0)</f>
        <v>0</v>
      </c>
      <c r="L1755" s="52">
        <f>IF(Table2[[#This Row],[Order Priority]]=Introduction!$B$45,1,0)</f>
        <v>0</v>
      </c>
      <c r="M1755" s="52">
        <f>IF(Table2[[#This Row],[Ship Mode]]=Introduction!$C$42,1,0)</f>
        <v>0</v>
      </c>
      <c r="N1755" s="51">
        <f>IF(Table2[[#This Row],[Ship Mode]]=Introduction!$C$44,1,0)</f>
        <v>1</v>
      </c>
      <c r="O1755" s="51">
        <f>IF(Table2[[#This Row],[Customer Segment]]=Introduction!$D$45,1,0)</f>
        <v>0</v>
      </c>
      <c r="P1755" s="51">
        <f>IF(Table2[[#This Row],[Customer Segment]]=Introduction!$D$42,1,0)</f>
        <v>0</v>
      </c>
      <c r="Q1755" s="51">
        <f>IF(Table2[[#This Row],[Customer Segment]]=Introduction!$D$44,1,0)</f>
        <v>0</v>
      </c>
      <c r="R1755" s="41">
        <v>506.39</v>
      </c>
      <c r="S17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507.32993862240062</v>
      </c>
    </row>
    <row r="1756" spans="1:19" customFormat="1" x14ac:dyDescent="0.2">
      <c r="A1756" s="1" t="s">
        <v>13</v>
      </c>
      <c r="B1756" s="1" t="s">
        <v>63</v>
      </c>
      <c r="C1756" s="1" t="s">
        <v>70</v>
      </c>
      <c r="D1756" s="47">
        <v>0.1</v>
      </c>
      <c r="E1756" s="47">
        <v>8.8800000000000008</v>
      </c>
      <c r="F1756" s="47">
        <v>6.28</v>
      </c>
      <c r="G1756" s="47">
        <v>0.35</v>
      </c>
      <c r="H1756" s="47">
        <v>-27.283750000000001</v>
      </c>
      <c r="I1756" s="52">
        <f>IF(Table2[[#This Row],[Order Priority]]=Introduction!$B$42,1,0)</f>
        <v>0</v>
      </c>
      <c r="J1756" s="52">
        <f>IF(Table2[[#This Row],[Order Priority]]=Introduction!$B$43,1,0)</f>
        <v>1</v>
      </c>
      <c r="K1756" s="52">
        <f>IF(Table2[[#This Row],[Order Priority]]=Introduction!$B$44,1,0)</f>
        <v>0</v>
      </c>
      <c r="L1756" s="52">
        <f>IF(Table2[[#This Row],[Order Priority]]=Introduction!$B$45,1,0)</f>
        <v>0</v>
      </c>
      <c r="M1756" s="52">
        <f>IF(Table2[[#This Row],[Ship Mode]]=Introduction!$C$42,1,0)</f>
        <v>0</v>
      </c>
      <c r="N1756" s="51">
        <f>IF(Table2[[#This Row],[Ship Mode]]=Introduction!$C$44,1,0)</f>
        <v>0</v>
      </c>
      <c r="O1756" s="51">
        <f>IF(Table2[[#This Row],[Customer Segment]]=Introduction!$D$45,1,0)</f>
        <v>0</v>
      </c>
      <c r="P1756" s="51">
        <f>IF(Table2[[#This Row],[Customer Segment]]=Introduction!$D$42,1,0)</f>
        <v>0</v>
      </c>
      <c r="Q1756" s="51">
        <f>IF(Table2[[#This Row],[Customer Segment]]=Introduction!$D$44,1,0)</f>
        <v>0</v>
      </c>
      <c r="R1756" s="44">
        <v>126.9</v>
      </c>
      <c r="S17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-49.445233019815362</v>
      </c>
    </row>
    <row r="1757" spans="1:19" customFormat="1" x14ac:dyDescent="0.2">
      <c r="A1757" s="1" t="s">
        <v>13</v>
      </c>
      <c r="B1757" s="1" t="s">
        <v>63</v>
      </c>
      <c r="C1757" s="1" t="s">
        <v>47</v>
      </c>
      <c r="D1757" s="49">
        <v>0.02</v>
      </c>
      <c r="E1757" s="49">
        <v>6.48</v>
      </c>
      <c r="F1757" s="49">
        <v>7.86</v>
      </c>
      <c r="G1757" s="49">
        <v>0.37</v>
      </c>
      <c r="H1757" s="49">
        <v>111.22199999999999</v>
      </c>
      <c r="I1757" s="52">
        <f>IF(Table2[[#This Row],[Order Priority]]=Introduction!$B$42,1,0)</f>
        <v>0</v>
      </c>
      <c r="J1757" s="52">
        <f>IF(Table2[[#This Row],[Order Priority]]=Introduction!$B$43,1,0)</f>
        <v>1</v>
      </c>
      <c r="K1757" s="52">
        <f>IF(Table2[[#This Row],[Order Priority]]=Introduction!$B$44,1,0)</f>
        <v>0</v>
      </c>
      <c r="L1757" s="52">
        <f>IF(Table2[[#This Row],[Order Priority]]=Introduction!$B$45,1,0)</f>
        <v>0</v>
      </c>
      <c r="M1757" s="52">
        <f>IF(Table2[[#This Row],[Ship Mode]]=Introduction!$C$42,1,0)</f>
        <v>0</v>
      </c>
      <c r="N1757" s="51">
        <f>IF(Table2[[#This Row],[Ship Mode]]=Introduction!$C$44,1,0)</f>
        <v>0</v>
      </c>
      <c r="O1757" s="51">
        <f>IF(Table2[[#This Row],[Customer Segment]]=Introduction!$D$45,1,0)</f>
        <v>0</v>
      </c>
      <c r="P1757" s="51">
        <f>IF(Table2[[#This Row],[Customer Segment]]=Introduction!$D$42,1,0)</f>
        <v>0</v>
      </c>
      <c r="Q1757" s="51">
        <f>IF(Table2[[#This Row],[Customer Segment]]=Introduction!$D$44,1,0)</f>
        <v>1</v>
      </c>
      <c r="R1757" s="41">
        <v>11.41</v>
      </c>
      <c r="S17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228.4686684139416</v>
      </c>
    </row>
    <row r="1758" spans="1:19" customFormat="1" x14ac:dyDescent="0.2">
      <c r="A1758" s="1" t="s">
        <v>13</v>
      </c>
      <c r="B1758" s="1" t="s">
        <v>2</v>
      </c>
      <c r="C1758" s="1" t="s">
        <v>15</v>
      </c>
      <c r="D1758" s="47">
        <v>0.04</v>
      </c>
      <c r="E1758" s="47">
        <v>124.49</v>
      </c>
      <c r="F1758" s="47">
        <v>51.94</v>
      </c>
      <c r="G1758" s="47">
        <v>0.63</v>
      </c>
      <c r="H1758" s="47">
        <v>-247.55157</v>
      </c>
      <c r="I1758" s="52">
        <f>IF(Table2[[#This Row],[Order Priority]]=Introduction!$B$42,1,0)</f>
        <v>0</v>
      </c>
      <c r="J1758" s="52">
        <f>IF(Table2[[#This Row],[Order Priority]]=Introduction!$B$43,1,0)</f>
        <v>1</v>
      </c>
      <c r="K1758" s="52">
        <f>IF(Table2[[#This Row],[Order Priority]]=Introduction!$B$44,1,0)</f>
        <v>0</v>
      </c>
      <c r="L1758" s="52">
        <f>IF(Table2[[#This Row],[Order Priority]]=Introduction!$B$45,1,0)</f>
        <v>0</v>
      </c>
      <c r="M1758" s="52">
        <f>IF(Table2[[#This Row],[Ship Mode]]=Introduction!$C$42,1,0)</f>
        <v>1</v>
      </c>
      <c r="N1758" s="51">
        <f>IF(Table2[[#This Row],[Ship Mode]]=Introduction!$C$44,1,0)</f>
        <v>0</v>
      </c>
      <c r="O1758" s="51">
        <f>IF(Table2[[#This Row],[Customer Segment]]=Introduction!$D$45,1,0)</f>
        <v>0</v>
      </c>
      <c r="P1758" s="51">
        <f>IF(Table2[[#This Row],[Customer Segment]]=Introduction!$D$42,1,0)</f>
        <v>1</v>
      </c>
      <c r="Q1758" s="51">
        <f>IF(Table2[[#This Row],[Customer Segment]]=Introduction!$D$44,1,0)</f>
        <v>0</v>
      </c>
      <c r="R1758" s="44">
        <v>605.82000000000005</v>
      </c>
      <c r="S17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1871.3281299221201</v>
      </c>
    </row>
    <row r="1759" spans="1:19" customFormat="1" x14ac:dyDescent="0.2">
      <c r="A1759" s="1" t="s">
        <v>13</v>
      </c>
      <c r="B1759" s="1" t="s">
        <v>14</v>
      </c>
      <c r="C1759" s="1" t="s">
        <v>15</v>
      </c>
      <c r="D1759" s="49">
        <v>0.1</v>
      </c>
      <c r="E1759" s="49">
        <v>35.99</v>
      </c>
      <c r="F1759" s="49">
        <v>5</v>
      </c>
      <c r="G1759" s="49">
        <v>0.82</v>
      </c>
      <c r="H1759" s="49">
        <v>-277.20924000000002</v>
      </c>
      <c r="I1759" s="52">
        <f>IF(Table2[[#This Row],[Order Priority]]=Introduction!$B$42,1,0)</f>
        <v>0</v>
      </c>
      <c r="J1759" s="52">
        <f>IF(Table2[[#This Row],[Order Priority]]=Introduction!$B$43,1,0)</f>
        <v>1</v>
      </c>
      <c r="K1759" s="52">
        <f>IF(Table2[[#This Row],[Order Priority]]=Introduction!$B$44,1,0)</f>
        <v>0</v>
      </c>
      <c r="L1759" s="52">
        <f>IF(Table2[[#This Row],[Order Priority]]=Introduction!$B$45,1,0)</f>
        <v>0</v>
      </c>
      <c r="M1759" s="52">
        <f>IF(Table2[[#This Row],[Ship Mode]]=Introduction!$C$42,1,0)</f>
        <v>0</v>
      </c>
      <c r="N1759" s="51">
        <f>IF(Table2[[#This Row],[Ship Mode]]=Introduction!$C$44,1,0)</f>
        <v>1</v>
      </c>
      <c r="O1759" s="51">
        <f>IF(Table2[[#This Row],[Customer Segment]]=Introduction!$D$45,1,0)</f>
        <v>0</v>
      </c>
      <c r="P1759" s="51">
        <f>IF(Table2[[#This Row],[Customer Segment]]=Introduction!$D$42,1,0)</f>
        <v>1</v>
      </c>
      <c r="Q1759" s="51">
        <f>IF(Table2[[#This Row],[Customer Segment]]=Introduction!$D$44,1,0)</f>
        <v>0</v>
      </c>
      <c r="R1759" s="41">
        <v>1569</v>
      </c>
      <c r="S17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188.12322668686087</v>
      </c>
    </row>
    <row r="1760" spans="1:19" customFormat="1" x14ac:dyDescent="0.2">
      <c r="A1760" s="1" t="s">
        <v>13</v>
      </c>
      <c r="B1760" s="1" t="s">
        <v>2</v>
      </c>
      <c r="C1760" s="1" t="s">
        <v>15</v>
      </c>
      <c r="D1760" s="47">
        <v>0.04</v>
      </c>
      <c r="E1760" s="47">
        <v>124.49</v>
      </c>
      <c r="F1760" s="47">
        <v>51.94</v>
      </c>
      <c r="G1760" s="47">
        <v>0.63</v>
      </c>
      <c r="H1760" s="47">
        <v>-93.064499999999995</v>
      </c>
      <c r="I1760" s="52">
        <f>IF(Table2[[#This Row],[Order Priority]]=Introduction!$B$42,1,0)</f>
        <v>0</v>
      </c>
      <c r="J1760" s="52">
        <f>IF(Table2[[#This Row],[Order Priority]]=Introduction!$B$43,1,0)</f>
        <v>1</v>
      </c>
      <c r="K1760" s="52">
        <f>IF(Table2[[#This Row],[Order Priority]]=Introduction!$B$44,1,0)</f>
        <v>0</v>
      </c>
      <c r="L1760" s="52">
        <f>IF(Table2[[#This Row],[Order Priority]]=Introduction!$B$45,1,0)</f>
        <v>0</v>
      </c>
      <c r="M1760" s="52">
        <f>IF(Table2[[#This Row],[Ship Mode]]=Introduction!$C$42,1,0)</f>
        <v>1</v>
      </c>
      <c r="N1760" s="51">
        <f>IF(Table2[[#This Row],[Ship Mode]]=Introduction!$C$44,1,0)</f>
        <v>0</v>
      </c>
      <c r="O1760" s="51">
        <f>IF(Table2[[#This Row],[Customer Segment]]=Introduction!$D$45,1,0)</f>
        <v>0</v>
      </c>
      <c r="P1760" s="51">
        <f>IF(Table2[[#This Row],[Customer Segment]]=Introduction!$D$42,1,0)</f>
        <v>1</v>
      </c>
      <c r="Q1760" s="51">
        <f>IF(Table2[[#This Row],[Customer Segment]]=Introduction!$D$44,1,0)</f>
        <v>0</v>
      </c>
      <c r="R1760" s="44">
        <v>151.46</v>
      </c>
      <c r="S17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2029.5268633776045</v>
      </c>
    </row>
    <row r="1761" spans="1:19" customFormat="1" x14ac:dyDescent="0.2">
      <c r="A1761" s="1" t="s">
        <v>13</v>
      </c>
      <c r="B1761" s="1" t="s">
        <v>14</v>
      </c>
      <c r="C1761" s="1" t="s">
        <v>70</v>
      </c>
      <c r="D1761" s="49">
        <v>0</v>
      </c>
      <c r="E1761" s="49">
        <v>55.48</v>
      </c>
      <c r="F1761" s="49">
        <v>14.3</v>
      </c>
      <c r="G1761" s="49">
        <v>0.37</v>
      </c>
      <c r="H1761" s="49">
        <v>454.44779999999997</v>
      </c>
      <c r="I1761" s="52">
        <f>IF(Table2[[#This Row],[Order Priority]]=Introduction!$B$42,1,0)</f>
        <v>0</v>
      </c>
      <c r="J1761" s="52">
        <f>IF(Table2[[#This Row],[Order Priority]]=Introduction!$B$43,1,0)</f>
        <v>1</v>
      </c>
      <c r="K1761" s="52">
        <f>IF(Table2[[#This Row],[Order Priority]]=Introduction!$B$44,1,0)</f>
        <v>0</v>
      </c>
      <c r="L1761" s="52">
        <f>IF(Table2[[#This Row],[Order Priority]]=Introduction!$B$45,1,0)</f>
        <v>0</v>
      </c>
      <c r="M1761" s="52">
        <f>IF(Table2[[#This Row],[Ship Mode]]=Introduction!$C$42,1,0)</f>
        <v>0</v>
      </c>
      <c r="N1761" s="51">
        <f>IF(Table2[[#This Row],[Ship Mode]]=Introduction!$C$44,1,0)</f>
        <v>1</v>
      </c>
      <c r="O1761" s="51">
        <f>IF(Table2[[#This Row],[Customer Segment]]=Introduction!$D$45,1,0)</f>
        <v>0</v>
      </c>
      <c r="P1761" s="51">
        <f>IF(Table2[[#This Row],[Customer Segment]]=Introduction!$D$42,1,0)</f>
        <v>0</v>
      </c>
      <c r="Q1761" s="51">
        <f>IF(Table2[[#This Row],[Customer Segment]]=Introduction!$D$44,1,0)</f>
        <v>0</v>
      </c>
      <c r="R1761" s="41">
        <v>658.62</v>
      </c>
      <c r="S17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976.45724977019813</v>
      </c>
    </row>
    <row r="1762" spans="1:19" customFormat="1" x14ac:dyDescent="0.2">
      <c r="A1762" s="1" t="s">
        <v>13</v>
      </c>
      <c r="B1762" s="1" t="s">
        <v>14</v>
      </c>
      <c r="C1762" s="1" t="s">
        <v>70</v>
      </c>
      <c r="D1762" s="47">
        <v>0.06</v>
      </c>
      <c r="E1762" s="47">
        <v>6.68</v>
      </c>
      <c r="F1762" s="47">
        <v>6.93</v>
      </c>
      <c r="G1762" s="47">
        <v>0.37</v>
      </c>
      <c r="H1762" s="47">
        <v>7.6245000000000003</v>
      </c>
      <c r="I1762" s="52">
        <f>IF(Table2[[#This Row],[Order Priority]]=Introduction!$B$42,1,0)</f>
        <v>0</v>
      </c>
      <c r="J1762" s="52">
        <f>IF(Table2[[#This Row],[Order Priority]]=Introduction!$B$43,1,0)</f>
        <v>1</v>
      </c>
      <c r="K1762" s="52">
        <f>IF(Table2[[#This Row],[Order Priority]]=Introduction!$B$44,1,0)</f>
        <v>0</v>
      </c>
      <c r="L1762" s="52">
        <f>IF(Table2[[#This Row],[Order Priority]]=Introduction!$B$45,1,0)</f>
        <v>0</v>
      </c>
      <c r="M1762" s="52">
        <f>IF(Table2[[#This Row],[Ship Mode]]=Introduction!$C$42,1,0)</f>
        <v>0</v>
      </c>
      <c r="N1762" s="51">
        <f>IF(Table2[[#This Row],[Ship Mode]]=Introduction!$C$44,1,0)</f>
        <v>1</v>
      </c>
      <c r="O1762" s="51">
        <f>IF(Table2[[#This Row],[Customer Segment]]=Introduction!$D$45,1,0)</f>
        <v>0</v>
      </c>
      <c r="P1762" s="51">
        <f>IF(Table2[[#This Row],[Customer Segment]]=Introduction!$D$42,1,0)</f>
        <v>0</v>
      </c>
      <c r="Q1762" s="51">
        <f>IF(Table2[[#This Row],[Customer Segment]]=Introduction!$D$44,1,0)</f>
        <v>0</v>
      </c>
      <c r="R1762" s="44">
        <v>91.92</v>
      </c>
      <c r="S17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122.64742027706788</v>
      </c>
    </row>
    <row r="1763" spans="1:19" customFormat="1" x14ac:dyDescent="0.2">
      <c r="A1763" s="1" t="s">
        <v>23</v>
      </c>
      <c r="B1763" s="1" t="s">
        <v>2</v>
      </c>
      <c r="C1763" s="1" t="s">
        <v>3</v>
      </c>
      <c r="D1763" s="49">
        <v>0.04</v>
      </c>
      <c r="E1763" s="49">
        <v>130.97999999999999</v>
      </c>
      <c r="F1763" s="49">
        <v>54.74</v>
      </c>
      <c r="G1763" s="49">
        <v>0.69</v>
      </c>
      <c r="H1763" s="49">
        <v>-723.78399999999999</v>
      </c>
      <c r="I1763" s="52">
        <f>IF(Table2[[#This Row],[Order Priority]]=Introduction!$B$42,1,0)</f>
        <v>0</v>
      </c>
      <c r="J1763" s="52">
        <f>IF(Table2[[#This Row],[Order Priority]]=Introduction!$B$43,1,0)</f>
        <v>0</v>
      </c>
      <c r="K1763" s="52">
        <f>IF(Table2[[#This Row],[Order Priority]]=Introduction!$B$44,1,0)</f>
        <v>1</v>
      </c>
      <c r="L1763" s="52">
        <f>IF(Table2[[#This Row],[Order Priority]]=Introduction!$B$45,1,0)</f>
        <v>0</v>
      </c>
      <c r="M1763" s="52">
        <f>IF(Table2[[#This Row],[Ship Mode]]=Introduction!$C$42,1,0)</f>
        <v>1</v>
      </c>
      <c r="N1763" s="51">
        <f>IF(Table2[[#This Row],[Ship Mode]]=Introduction!$C$44,1,0)</f>
        <v>0</v>
      </c>
      <c r="O1763" s="51">
        <f>IF(Table2[[#This Row],[Customer Segment]]=Introduction!$D$45,1,0)</f>
        <v>1</v>
      </c>
      <c r="P1763" s="51">
        <f>IF(Table2[[#This Row],[Customer Segment]]=Introduction!$D$42,1,0)</f>
        <v>0</v>
      </c>
      <c r="Q1763" s="51">
        <f>IF(Table2[[#This Row],[Customer Segment]]=Introduction!$D$44,1,0)</f>
        <v>0</v>
      </c>
      <c r="R1763" s="41">
        <v>1781.66</v>
      </c>
      <c r="S17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1633.4053096334956</v>
      </c>
    </row>
    <row r="1764" spans="1:19" customFormat="1" x14ac:dyDescent="0.2">
      <c r="A1764" s="1" t="s">
        <v>23</v>
      </c>
      <c r="B1764" s="1" t="s">
        <v>14</v>
      </c>
      <c r="C1764" s="1" t="s">
        <v>3</v>
      </c>
      <c r="D1764" s="47">
        <v>0.04</v>
      </c>
      <c r="E1764" s="47">
        <v>105.29</v>
      </c>
      <c r="F1764" s="47">
        <v>10.119999999999999</v>
      </c>
      <c r="G1764" s="47">
        <v>0.79</v>
      </c>
      <c r="H1764" s="47">
        <v>589.18799999999999</v>
      </c>
      <c r="I1764" s="52">
        <f>IF(Table2[[#This Row],[Order Priority]]=Introduction!$B$42,1,0)</f>
        <v>0</v>
      </c>
      <c r="J1764" s="52">
        <f>IF(Table2[[#This Row],[Order Priority]]=Introduction!$B$43,1,0)</f>
        <v>0</v>
      </c>
      <c r="K1764" s="52">
        <f>IF(Table2[[#This Row],[Order Priority]]=Introduction!$B$44,1,0)</f>
        <v>1</v>
      </c>
      <c r="L1764" s="52">
        <f>IF(Table2[[#This Row],[Order Priority]]=Introduction!$B$45,1,0)</f>
        <v>0</v>
      </c>
      <c r="M1764" s="52">
        <f>IF(Table2[[#This Row],[Ship Mode]]=Introduction!$C$42,1,0)</f>
        <v>0</v>
      </c>
      <c r="N1764" s="51">
        <f>IF(Table2[[#This Row],[Ship Mode]]=Introduction!$C$44,1,0)</f>
        <v>1</v>
      </c>
      <c r="O1764" s="51">
        <f>IF(Table2[[#This Row],[Customer Segment]]=Introduction!$D$45,1,0)</f>
        <v>1</v>
      </c>
      <c r="P1764" s="51">
        <f>IF(Table2[[#This Row],[Customer Segment]]=Introduction!$D$42,1,0)</f>
        <v>0</v>
      </c>
      <c r="Q1764" s="51">
        <f>IF(Table2[[#This Row],[Customer Segment]]=Introduction!$D$44,1,0)</f>
        <v>0</v>
      </c>
      <c r="R1764" s="44">
        <v>940.64</v>
      </c>
      <c r="S17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1550.8495507527098</v>
      </c>
    </row>
    <row r="1765" spans="1:19" customFormat="1" x14ac:dyDescent="0.2">
      <c r="A1765" s="1" t="s">
        <v>23</v>
      </c>
      <c r="B1765" s="1" t="s">
        <v>2</v>
      </c>
      <c r="C1765" s="1" t="s">
        <v>3</v>
      </c>
      <c r="D1765" s="49">
        <v>7.0000000000000007E-2</v>
      </c>
      <c r="E1765" s="49">
        <v>31.76</v>
      </c>
      <c r="F1765" s="49">
        <v>45.51</v>
      </c>
      <c r="G1765" s="49">
        <v>0.65</v>
      </c>
      <c r="H1765" s="49">
        <v>-1314.992</v>
      </c>
      <c r="I1765" s="52">
        <f>IF(Table2[[#This Row],[Order Priority]]=Introduction!$B$42,1,0)</f>
        <v>0</v>
      </c>
      <c r="J1765" s="52">
        <f>IF(Table2[[#This Row],[Order Priority]]=Introduction!$B$43,1,0)</f>
        <v>0</v>
      </c>
      <c r="K1765" s="52">
        <f>IF(Table2[[#This Row],[Order Priority]]=Introduction!$B$44,1,0)</f>
        <v>1</v>
      </c>
      <c r="L1765" s="52">
        <f>IF(Table2[[#This Row],[Order Priority]]=Introduction!$B$45,1,0)</f>
        <v>0</v>
      </c>
      <c r="M1765" s="52">
        <f>IF(Table2[[#This Row],[Ship Mode]]=Introduction!$C$42,1,0)</f>
        <v>1</v>
      </c>
      <c r="N1765" s="51">
        <f>IF(Table2[[#This Row],[Ship Mode]]=Introduction!$C$44,1,0)</f>
        <v>0</v>
      </c>
      <c r="O1765" s="51">
        <f>IF(Table2[[#This Row],[Customer Segment]]=Introduction!$D$45,1,0)</f>
        <v>1</v>
      </c>
      <c r="P1765" s="51">
        <f>IF(Table2[[#This Row],[Customer Segment]]=Introduction!$D$42,1,0)</f>
        <v>0</v>
      </c>
      <c r="Q1765" s="51">
        <f>IF(Table2[[#This Row],[Customer Segment]]=Introduction!$D$44,1,0)</f>
        <v>0</v>
      </c>
      <c r="R1765" s="41">
        <v>439.27</v>
      </c>
      <c r="S17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408.9357505385222</v>
      </c>
    </row>
    <row r="1766" spans="1:19" customFormat="1" x14ac:dyDescent="0.2">
      <c r="A1766" s="1" t="s">
        <v>23</v>
      </c>
      <c r="B1766" s="1" t="s">
        <v>14</v>
      </c>
      <c r="C1766" s="1" t="s">
        <v>70</v>
      </c>
      <c r="D1766" s="47">
        <v>7.0000000000000007E-2</v>
      </c>
      <c r="E1766" s="47">
        <v>35.44</v>
      </c>
      <c r="F1766" s="47">
        <v>7.5</v>
      </c>
      <c r="G1766" s="47">
        <v>0.38</v>
      </c>
      <c r="H1766" s="47">
        <v>262.2</v>
      </c>
      <c r="I1766" s="52">
        <f>IF(Table2[[#This Row],[Order Priority]]=Introduction!$B$42,1,0)</f>
        <v>0</v>
      </c>
      <c r="J1766" s="52">
        <f>IF(Table2[[#This Row],[Order Priority]]=Introduction!$B$43,1,0)</f>
        <v>0</v>
      </c>
      <c r="K1766" s="52">
        <f>IF(Table2[[#This Row],[Order Priority]]=Introduction!$B$44,1,0)</f>
        <v>1</v>
      </c>
      <c r="L1766" s="52">
        <f>IF(Table2[[#This Row],[Order Priority]]=Introduction!$B$45,1,0)</f>
        <v>0</v>
      </c>
      <c r="M1766" s="52">
        <f>IF(Table2[[#This Row],[Ship Mode]]=Introduction!$C$42,1,0)</f>
        <v>0</v>
      </c>
      <c r="N1766" s="51">
        <f>IF(Table2[[#This Row],[Ship Mode]]=Introduction!$C$44,1,0)</f>
        <v>1</v>
      </c>
      <c r="O1766" s="51">
        <f>IF(Table2[[#This Row],[Customer Segment]]=Introduction!$D$45,1,0)</f>
        <v>0</v>
      </c>
      <c r="P1766" s="51">
        <f>IF(Table2[[#This Row],[Customer Segment]]=Introduction!$D$42,1,0)</f>
        <v>0</v>
      </c>
      <c r="Q1766" s="51">
        <f>IF(Table2[[#This Row],[Customer Segment]]=Introduction!$D$44,1,0)</f>
        <v>0</v>
      </c>
      <c r="R1766" s="44">
        <v>380</v>
      </c>
      <c r="S17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573.16407271477112</v>
      </c>
    </row>
    <row r="1767" spans="1:19" customFormat="1" x14ac:dyDescent="0.2">
      <c r="A1767" s="1" t="s">
        <v>92</v>
      </c>
      <c r="B1767" s="1" t="s">
        <v>2</v>
      </c>
      <c r="C1767" s="1" t="s">
        <v>70</v>
      </c>
      <c r="D1767" s="49">
        <v>0.06</v>
      </c>
      <c r="E1767" s="49">
        <v>549.99</v>
      </c>
      <c r="F1767" s="49">
        <v>49</v>
      </c>
      <c r="G1767" s="49">
        <v>0.35</v>
      </c>
      <c r="H1767" s="49">
        <v>4637.4071999999996</v>
      </c>
      <c r="I1767" s="52">
        <f>IF(Table2[[#This Row],[Order Priority]]=Introduction!$B$42,1,0)</f>
        <v>0</v>
      </c>
      <c r="J1767" s="52">
        <f>IF(Table2[[#This Row],[Order Priority]]=Introduction!$B$43,1,0)</f>
        <v>0</v>
      </c>
      <c r="K1767" s="52">
        <f>IF(Table2[[#This Row],[Order Priority]]=Introduction!$B$44,1,0)</f>
        <v>0</v>
      </c>
      <c r="L1767" s="52">
        <f>IF(Table2[[#This Row],[Order Priority]]=Introduction!$B$45,1,0)</f>
        <v>1</v>
      </c>
      <c r="M1767" s="52">
        <f>IF(Table2[[#This Row],[Ship Mode]]=Introduction!$C$42,1,0)</f>
        <v>1</v>
      </c>
      <c r="N1767" s="51">
        <f>IF(Table2[[#This Row],[Ship Mode]]=Introduction!$C$44,1,0)</f>
        <v>0</v>
      </c>
      <c r="O1767" s="51">
        <f>IF(Table2[[#This Row],[Customer Segment]]=Introduction!$D$45,1,0)</f>
        <v>0</v>
      </c>
      <c r="P1767" s="51">
        <f>IF(Table2[[#This Row],[Customer Segment]]=Introduction!$D$42,1,0)</f>
        <v>0</v>
      </c>
      <c r="Q1767" s="51">
        <f>IF(Table2[[#This Row],[Customer Segment]]=Introduction!$D$44,1,0)</f>
        <v>0</v>
      </c>
      <c r="R1767" s="41">
        <v>6720.88</v>
      </c>
      <c r="S17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7923.7971662789951</v>
      </c>
    </row>
    <row r="1768" spans="1:19" customFormat="1" x14ac:dyDescent="0.2">
      <c r="A1768" s="1" t="s">
        <v>92</v>
      </c>
      <c r="B1768" s="1" t="s">
        <v>63</v>
      </c>
      <c r="C1768" s="1" t="s">
        <v>70</v>
      </c>
      <c r="D1768" s="47">
        <v>0.08</v>
      </c>
      <c r="E1768" s="47">
        <v>115.99</v>
      </c>
      <c r="F1768" s="47">
        <v>5.99</v>
      </c>
      <c r="G1768" s="47">
        <v>0.56999999999999995</v>
      </c>
      <c r="H1768" s="47">
        <v>-239.54150000000001</v>
      </c>
      <c r="I1768" s="52">
        <f>IF(Table2[[#This Row],[Order Priority]]=Introduction!$B$42,1,0)</f>
        <v>0</v>
      </c>
      <c r="J1768" s="52">
        <f>IF(Table2[[#This Row],[Order Priority]]=Introduction!$B$43,1,0)</f>
        <v>0</v>
      </c>
      <c r="K1768" s="52">
        <f>IF(Table2[[#This Row],[Order Priority]]=Introduction!$B$44,1,0)</f>
        <v>0</v>
      </c>
      <c r="L1768" s="52">
        <f>IF(Table2[[#This Row],[Order Priority]]=Introduction!$B$45,1,0)</f>
        <v>1</v>
      </c>
      <c r="M1768" s="52">
        <f>IF(Table2[[#This Row],[Ship Mode]]=Introduction!$C$42,1,0)</f>
        <v>0</v>
      </c>
      <c r="N1768" s="51">
        <f>IF(Table2[[#This Row],[Ship Mode]]=Introduction!$C$44,1,0)</f>
        <v>0</v>
      </c>
      <c r="O1768" s="51">
        <f>IF(Table2[[#This Row],[Customer Segment]]=Introduction!$D$45,1,0)</f>
        <v>0</v>
      </c>
      <c r="P1768" s="51">
        <f>IF(Table2[[#This Row],[Customer Segment]]=Introduction!$D$42,1,0)</f>
        <v>0</v>
      </c>
      <c r="Q1768" s="51">
        <f>IF(Table2[[#This Row],[Customer Segment]]=Introduction!$D$44,1,0)</f>
        <v>0</v>
      </c>
      <c r="R1768" s="44">
        <v>102.21</v>
      </c>
      <c r="S17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272.1052076279567</v>
      </c>
    </row>
    <row r="1769" spans="1:19" customFormat="1" x14ac:dyDescent="0.2">
      <c r="A1769" s="1" t="s">
        <v>1</v>
      </c>
      <c r="B1769" s="1" t="s">
        <v>63</v>
      </c>
      <c r="C1769" s="1" t="s">
        <v>3</v>
      </c>
      <c r="D1769" s="49">
        <v>0.06</v>
      </c>
      <c r="E1769" s="49">
        <v>4.91</v>
      </c>
      <c r="F1769" s="49">
        <v>5.68</v>
      </c>
      <c r="G1769" s="49">
        <v>0.36</v>
      </c>
      <c r="H1769" s="49">
        <v>-31.68825</v>
      </c>
      <c r="I1769" s="52">
        <f>IF(Table2[[#This Row],[Order Priority]]=Introduction!$B$42,1,0)</f>
        <v>1</v>
      </c>
      <c r="J1769" s="52">
        <f>IF(Table2[[#This Row],[Order Priority]]=Introduction!$B$43,1,0)</f>
        <v>0</v>
      </c>
      <c r="K1769" s="52">
        <f>IF(Table2[[#This Row],[Order Priority]]=Introduction!$B$44,1,0)</f>
        <v>0</v>
      </c>
      <c r="L1769" s="52">
        <f>IF(Table2[[#This Row],[Order Priority]]=Introduction!$B$45,1,0)</f>
        <v>0</v>
      </c>
      <c r="M1769" s="52">
        <f>IF(Table2[[#This Row],[Ship Mode]]=Introduction!$C$42,1,0)</f>
        <v>0</v>
      </c>
      <c r="N1769" s="51">
        <f>IF(Table2[[#This Row],[Ship Mode]]=Introduction!$C$44,1,0)</f>
        <v>0</v>
      </c>
      <c r="O1769" s="51">
        <f>IF(Table2[[#This Row],[Customer Segment]]=Introduction!$D$45,1,0)</f>
        <v>1</v>
      </c>
      <c r="P1769" s="51">
        <f>IF(Table2[[#This Row],[Customer Segment]]=Introduction!$D$42,1,0)</f>
        <v>0</v>
      </c>
      <c r="Q1769" s="51">
        <f>IF(Table2[[#This Row],[Customer Segment]]=Introduction!$D$44,1,0)</f>
        <v>0</v>
      </c>
      <c r="R1769" s="41">
        <v>53.89</v>
      </c>
      <c r="S17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235.23061435841237</v>
      </c>
    </row>
    <row r="1770" spans="1:19" customFormat="1" x14ac:dyDescent="0.2">
      <c r="A1770" s="1" t="s">
        <v>1</v>
      </c>
      <c r="B1770" s="1" t="s">
        <v>63</v>
      </c>
      <c r="C1770" s="1" t="s">
        <v>3</v>
      </c>
      <c r="D1770" s="47">
        <v>7.0000000000000007E-2</v>
      </c>
      <c r="E1770" s="47">
        <v>48.94</v>
      </c>
      <c r="F1770" s="47">
        <v>5.86</v>
      </c>
      <c r="G1770" s="47">
        <v>0.35</v>
      </c>
      <c r="H1770" s="47">
        <v>690.7038</v>
      </c>
      <c r="I1770" s="52">
        <f>IF(Table2[[#This Row],[Order Priority]]=Introduction!$B$42,1,0)</f>
        <v>1</v>
      </c>
      <c r="J1770" s="52">
        <f>IF(Table2[[#This Row],[Order Priority]]=Introduction!$B$43,1,0)</f>
        <v>0</v>
      </c>
      <c r="K1770" s="52">
        <f>IF(Table2[[#This Row],[Order Priority]]=Introduction!$B$44,1,0)</f>
        <v>0</v>
      </c>
      <c r="L1770" s="52">
        <f>IF(Table2[[#This Row],[Order Priority]]=Introduction!$B$45,1,0)</f>
        <v>0</v>
      </c>
      <c r="M1770" s="52">
        <f>IF(Table2[[#This Row],[Ship Mode]]=Introduction!$C$42,1,0)</f>
        <v>0</v>
      </c>
      <c r="N1770" s="51">
        <f>IF(Table2[[#This Row],[Ship Mode]]=Introduction!$C$44,1,0)</f>
        <v>0</v>
      </c>
      <c r="O1770" s="51">
        <f>IF(Table2[[#This Row],[Customer Segment]]=Introduction!$D$45,1,0)</f>
        <v>1</v>
      </c>
      <c r="P1770" s="51">
        <f>IF(Table2[[#This Row],[Customer Segment]]=Introduction!$D$42,1,0)</f>
        <v>0</v>
      </c>
      <c r="Q1770" s="51">
        <f>IF(Table2[[#This Row],[Customer Segment]]=Introduction!$D$44,1,0)</f>
        <v>0</v>
      </c>
      <c r="R1770" s="44">
        <v>1001.02</v>
      </c>
      <c r="S17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1102.9872312188286</v>
      </c>
    </row>
    <row r="1771" spans="1:19" customFormat="1" x14ac:dyDescent="0.2">
      <c r="A1771" s="1" t="s">
        <v>13</v>
      </c>
      <c r="B1771" s="1" t="s">
        <v>14</v>
      </c>
      <c r="C1771" s="1" t="s">
        <v>47</v>
      </c>
      <c r="D1771" s="49">
        <v>0.08</v>
      </c>
      <c r="E1771" s="49">
        <v>17.149999999999999</v>
      </c>
      <c r="F1771" s="49">
        <v>4.96</v>
      </c>
      <c r="G1771" s="49">
        <v>0.57999999999999996</v>
      </c>
      <c r="H1771" s="49">
        <v>33.659999999999997</v>
      </c>
      <c r="I1771" s="52">
        <f>IF(Table2[[#This Row],[Order Priority]]=Introduction!$B$42,1,0)</f>
        <v>0</v>
      </c>
      <c r="J1771" s="52">
        <f>IF(Table2[[#This Row],[Order Priority]]=Introduction!$B$43,1,0)</f>
        <v>1</v>
      </c>
      <c r="K1771" s="52">
        <f>IF(Table2[[#This Row],[Order Priority]]=Introduction!$B$44,1,0)</f>
        <v>0</v>
      </c>
      <c r="L1771" s="52">
        <f>IF(Table2[[#This Row],[Order Priority]]=Introduction!$B$45,1,0)</f>
        <v>0</v>
      </c>
      <c r="M1771" s="52">
        <f>IF(Table2[[#This Row],[Ship Mode]]=Introduction!$C$42,1,0)</f>
        <v>0</v>
      </c>
      <c r="N1771" s="51">
        <f>IF(Table2[[#This Row],[Ship Mode]]=Introduction!$C$44,1,0)</f>
        <v>1</v>
      </c>
      <c r="O1771" s="51">
        <f>IF(Table2[[#This Row],[Customer Segment]]=Introduction!$D$45,1,0)</f>
        <v>0</v>
      </c>
      <c r="P1771" s="51">
        <f>IF(Table2[[#This Row],[Customer Segment]]=Introduction!$D$42,1,0)</f>
        <v>0</v>
      </c>
      <c r="Q1771" s="51">
        <f>IF(Table2[[#This Row],[Customer Segment]]=Introduction!$D$44,1,0)</f>
        <v>1</v>
      </c>
      <c r="R1771" s="41">
        <v>200.61</v>
      </c>
      <c r="S17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319.43423105473084</v>
      </c>
    </row>
    <row r="1772" spans="1:19" customFormat="1" x14ac:dyDescent="0.2">
      <c r="A1772" s="1" t="s">
        <v>13</v>
      </c>
      <c r="B1772" s="1" t="s">
        <v>14</v>
      </c>
      <c r="C1772" s="1" t="s">
        <v>70</v>
      </c>
      <c r="D1772" s="47">
        <v>7.0000000000000007E-2</v>
      </c>
      <c r="E1772" s="47">
        <v>177.98</v>
      </c>
      <c r="F1772" s="47">
        <v>0.99</v>
      </c>
      <c r="G1772" s="47">
        <v>0.56000000000000005</v>
      </c>
      <c r="H1772" s="47">
        <v>-191.548</v>
      </c>
      <c r="I1772" s="52">
        <f>IF(Table2[[#This Row],[Order Priority]]=Introduction!$B$42,1,0)</f>
        <v>0</v>
      </c>
      <c r="J1772" s="52">
        <f>IF(Table2[[#This Row],[Order Priority]]=Introduction!$B$43,1,0)</f>
        <v>1</v>
      </c>
      <c r="K1772" s="52">
        <f>IF(Table2[[#This Row],[Order Priority]]=Introduction!$B$44,1,0)</f>
        <v>0</v>
      </c>
      <c r="L1772" s="52">
        <f>IF(Table2[[#This Row],[Order Priority]]=Introduction!$B$45,1,0)</f>
        <v>0</v>
      </c>
      <c r="M1772" s="52">
        <f>IF(Table2[[#This Row],[Ship Mode]]=Introduction!$C$42,1,0)</f>
        <v>0</v>
      </c>
      <c r="N1772" s="51">
        <f>IF(Table2[[#This Row],[Ship Mode]]=Introduction!$C$44,1,0)</f>
        <v>1</v>
      </c>
      <c r="O1772" s="51">
        <f>IF(Table2[[#This Row],[Customer Segment]]=Introduction!$D$45,1,0)</f>
        <v>0</v>
      </c>
      <c r="P1772" s="51">
        <f>IF(Table2[[#This Row],[Customer Segment]]=Introduction!$D$42,1,0)</f>
        <v>0</v>
      </c>
      <c r="Q1772" s="51">
        <f>IF(Table2[[#This Row],[Customer Segment]]=Introduction!$D$44,1,0)</f>
        <v>0</v>
      </c>
      <c r="R1772" s="44">
        <v>536.29</v>
      </c>
      <c r="S17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442.54147252090115</v>
      </c>
    </row>
    <row r="1773" spans="1:19" customFormat="1" x14ac:dyDescent="0.2">
      <c r="A1773" s="1" t="s">
        <v>23</v>
      </c>
      <c r="B1773" s="1" t="s">
        <v>14</v>
      </c>
      <c r="C1773" s="1" t="s">
        <v>70</v>
      </c>
      <c r="D1773" s="49">
        <v>0.03</v>
      </c>
      <c r="E1773" s="49">
        <v>30.98</v>
      </c>
      <c r="F1773" s="49">
        <v>6.5</v>
      </c>
      <c r="G1773" s="49">
        <v>0.79</v>
      </c>
      <c r="H1773" s="49">
        <v>-144.19999999999999</v>
      </c>
      <c r="I1773" s="52">
        <f>IF(Table2[[#This Row],[Order Priority]]=Introduction!$B$42,1,0)</f>
        <v>0</v>
      </c>
      <c r="J1773" s="52">
        <f>IF(Table2[[#This Row],[Order Priority]]=Introduction!$B$43,1,0)</f>
        <v>0</v>
      </c>
      <c r="K1773" s="52">
        <f>IF(Table2[[#This Row],[Order Priority]]=Introduction!$B$44,1,0)</f>
        <v>1</v>
      </c>
      <c r="L1773" s="52">
        <f>IF(Table2[[#This Row],[Order Priority]]=Introduction!$B$45,1,0)</f>
        <v>0</v>
      </c>
      <c r="M1773" s="52">
        <f>IF(Table2[[#This Row],[Ship Mode]]=Introduction!$C$42,1,0)</f>
        <v>0</v>
      </c>
      <c r="N1773" s="51">
        <f>IF(Table2[[#This Row],[Ship Mode]]=Introduction!$C$44,1,0)</f>
        <v>1</v>
      </c>
      <c r="O1773" s="51">
        <f>IF(Table2[[#This Row],[Customer Segment]]=Introduction!$D$45,1,0)</f>
        <v>0</v>
      </c>
      <c r="P1773" s="51">
        <f>IF(Table2[[#This Row],[Customer Segment]]=Introduction!$D$42,1,0)</f>
        <v>0</v>
      </c>
      <c r="Q1773" s="51">
        <f>IF(Table2[[#This Row],[Customer Segment]]=Introduction!$D$44,1,0)</f>
        <v>0</v>
      </c>
      <c r="R1773" s="41">
        <v>1332.09</v>
      </c>
      <c r="S17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482.60565151226285</v>
      </c>
    </row>
    <row r="1774" spans="1:19" customFormat="1" x14ac:dyDescent="0.2">
      <c r="A1774" s="1" t="s">
        <v>23</v>
      </c>
      <c r="B1774" s="1" t="s">
        <v>14</v>
      </c>
      <c r="C1774" s="1" t="s">
        <v>70</v>
      </c>
      <c r="D1774" s="47">
        <v>0.03</v>
      </c>
      <c r="E1774" s="47">
        <v>30.98</v>
      </c>
      <c r="F1774" s="47">
        <v>6.5</v>
      </c>
      <c r="G1774" s="47">
        <v>0.79</v>
      </c>
      <c r="H1774" s="47">
        <v>-115.36</v>
      </c>
      <c r="I1774" s="52">
        <f>IF(Table2[[#This Row],[Order Priority]]=Introduction!$B$42,1,0)</f>
        <v>0</v>
      </c>
      <c r="J1774" s="52">
        <f>IF(Table2[[#This Row],[Order Priority]]=Introduction!$B$43,1,0)</f>
        <v>0</v>
      </c>
      <c r="K1774" s="52">
        <f>IF(Table2[[#This Row],[Order Priority]]=Introduction!$B$44,1,0)</f>
        <v>1</v>
      </c>
      <c r="L1774" s="52">
        <f>IF(Table2[[#This Row],[Order Priority]]=Introduction!$B$45,1,0)</f>
        <v>0</v>
      </c>
      <c r="M1774" s="52">
        <f>IF(Table2[[#This Row],[Ship Mode]]=Introduction!$C$42,1,0)</f>
        <v>0</v>
      </c>
      <c r="N1774" s="51">
        <f>IF(Table2[[#This Row],[Ship Mode]]=Introduction!$C$44,1,0)</f>
        <v>1</v>
      </c>
      <c r="O1774" s="51">
        <f>IF(Table2[[#This Row],[Customer Segment]]=Introduction!$D$45,1,0)</f>
        <v>0</v>
      </c>
      <c r="P1774" s="51">
        <f>IF(Table2[[#This Row],[Customer Segment]]=Introduction!$D$42,1,0)</f>
        <v>0</v>
      </c>
      <c r="Q1774" s="51">
        <f>IF(Table2[[#This Row],[Customer Segment]]=Introduction!$D$44,1,0)</f>
        <v>0</v>
      </c>
      <c r="R1774" s="44">
        <v>333.02</v>
      </c>
      <c r="S17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512.13855334577022</v>
      </c>
    </row>
    <row r="1775" spans="1:19" customFormat="1" x14ac:dyDescent="0.2">
      <c r="A1775" s="1" t="s">
        <v>23</v>
      </c>
      <c r="B1775" s="1" t="s">
        <v>14</v>
      </c>
      <c r="C1775" s="1" t="s">
        <v>3</v>
      </c>
      <c r="D1775" s="49">
        <v>0</v>
      </c>
      <c r="E1775" s="49">
        <v>85.99</v>
      </c>
      <c r="F1775" s="49">
        <v>0.99</v>
      </c>
      <c r="G1775" s="49">
        <v>0.85</v>
      </c>
      <c r="H1775" s="49">
        <v>-138.0368</v>
      </c>
      <c r="I1775" s="52">
        <f>IF(Table2[[#This Row],[Order Priority]]=Introduction!$B$42,1,0)</f>
        <v>0</v>
      </c>
      <c r="J1775" s="52">
        <f>IF(Table2[[#This Row],[Order Priority]]=Introduction!$B$43,1,0)</f>
        <v>0</v>
      </c>
      <c r="K1775" s="52">
        <f>IF(Table2[[#This Row],[Order Priority]]=Introduction!$B$44,1,0)</f>
        <v>1</v>
      </c>
      <c r="L1775" s="52">
        <f>IF(Table2[[#This Row],[Order Priority]]=Introduction!$B$45,1,0)</f>
        <v>0</v>
      </c>
      <c r="M1775" s="52">
        <f>IF(Table2[[#This Row],[Ship Mode]]=Introduction!$C$42,1,0)</f>
        <v>0</v>
      </c>
      <c r="N1775" s="51">
        <f>IF(Table2[[#This Row],[Ship Mode]]=Introduction!$C$44,1,0)</f>
        <v>1</v>
      </c>
      <c r="O1775" s="51">
        <f>IF(Table2[[#This Row],[Customer Segment]]=Introduction!$D$45,1,0)</f>
        <v>1</v>
      </c>
      <c r="P1775" s="51">
        <f>IF(Table2[[#This Row],[Customer Segment]]=Introduction!$D$42,1,0)</f>
        <v>0</v>
      </c>
      <c r="Q1775" s="51">
        <f>IF(Table2[[#This Row],[Customer Segment]]=Introduction!$D$44,1,0)</f>
        <v>0</v>
      </c>
      <c r="R1775" s="41">
        <v>464.86</v>
      </c>
      <c r="S17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569.63972811383758</v>
      </c>
    </row>
    <row r="1776" spans="1:19" customFormat="1" x14ac:dyDescent="0.2">
      <c r="A1776" s="1" t="s">
        <v>46</v>
      </c>
      <c r="B1776" s="1" t="s">
        <v>2</v>
      </c>
      <c r="C1776" s="1" t="s">
        <v>47</v>
      </c>
      <c r="D1776" s="47">
        <v>0.02</v>
      </c>
      <c r="E1776" s="47">
        <v>500.98</v>
      </c>
      <c r="F1776" s="47">
        <v>26</v>
      </c>
      <c r="G1776" s="47">
        <v>0.6</v>
      </c>
      <c r="H1776" s="47">
        <v>4390.3665000000001</v>
      </c>
      <c r="I1776" s="52">
        <f>IF(Table2[[#This Row],[Order Priority]]=Introduction!$B$42,1,0)</f>
        <v>0</v>
      </c>
      <c r="J1776" s="52">
        <f>IF(Table2[[#This Row],[Order Priority]]=Introduction!$B$43,1,0)</f>
        <v>0</v>
      </c>
      <c r="K1776" s="52">
        <f>IF(Table2[[#This Row],[Order Priority]]=Introduction!$B$44,1,0)</f>
        <v>0</v>
      </c>
      <c r="L1776" s="52">
        <f>IF(Table2[[#This Row],[Order Priority]]=Introduction!$B$45,1,0)</f>
        <v>0</v>
      </c>
      <c r="M1776" s="52">
        <f>IF(Table2[[#This Row],[Ship Mode]]=Introduction!$C$42,1,0)</f>
        <v>1</v>
      </c>
      <c r="N1776" s="51">
        <f>IF(Table2[[#This Row],[Ship Mode]]=Introduction!$C$44,1,0)</f>
        <v>0</v>
      </c>
      <c r="O1776" s="51">
        <f>IF(Table2[[#This Row],[Customer Segment]]=Introduction!$D$45,1,0)</f>
        <v>0</v>
      </c>
      <c r="P1776" s="51">
        <f>IF(Table2[[#This Row],[Customer Segment]]=Introduction!$D$42,1,0)</f>
        <v>0</v>
      </c>
      <c r="Q1776" s="51">
        <f>IF(Table2[[#This Row],[Customer Segment]]=Introduction!$D$44,1,0)</f>
        <v>1</v>
      </c>
      <c r="R1776" s="44">
        <v>6362.85</v>
      </c>
      <c r="S17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7334.4939948180236</v>
      </c>
    </row>
    <row r="1777" spans="1:19" customFormat="1" x14ac:dyDescent="0.2">
      <c r="A1777" s="1" t="s">
        <v>1</v>
      </c>
      <c r="B1777" s="1" t="s">
        <v>14</v>
      </c>
      <c r="C1777" s="1" t="s">
        <v>47</v>
      </c>
      <c r="D1777" s="49">
        <v>0.02</v>
      </c>
      <c r="E1777" s="49">
        <v>209.84</v>
      </c>
      <c r="F1777" s="49">
        <v>21.21</v>
      </c>
      <c r="G1777" s="49">
        <v>0.59</v>
      </c>
      <c r="H1777" s="49">
        <v>2593.14</v>
      </c>
      <c r="I1777" s="52">
        <f>IF(Table2[[#This Row],[Order Priority]]=Introduction!$B$42,1,0)</f>
        <v>1</v>
      </c>
      <c r="J1777" s="52">
        <f>IF(Table2[[#This Row],[Order Priority]]=Introduction!$B$43,1,0)</f>
        <v>0</v>
      </c>
      <c r="K1777" s="52">
        <f>IF(Table2[[#This Row],[Order Priority]]=Introduction!$B$44,1,0)</f>
        <v>0</v>
      </c>
      <c r="L1777" s="52">
        <f>IF(Table2[[#This Row],[Order Priority]]=Introduction!$B$45,1,0)</f>
        <v>0</v>
      </c>
      <c r="M1777" s="52">
        <f>IF(Table2[[#This Row],[Ship Mode]]=Introduction!$C$42,1,0)</f>
        <v>0</v>
      </c>
      <c r="N1777" s="51">
        <f>IF(Table2[[#This Row],[Ship Mode]]=Introduction!$C$44,1,0)</f>
        <v>1</v>
      </c>
      <c r="O1777" s="51">
        <f>IF(Table2[[#This Row],[Customer Segment]]=Introduction!$D$45,1,0)</f>
        <v>0</v>
      </c>
      <c r="P1777" s="51">
        <f>IF(Table2[[#This Row],[Customer Segment]]=Introduction!$D$42,1,0)</f>
        <v>0</v>
      </c>
      <c r="Q1777" s="51">
        <f>IF(Table2[[#This Row],[Customer Segment]]=Introduction!$D$44,1,0)</f>
        <v>1</v>
      </c>
      <c r="R1777" s="41">
        <v>13546.94</v>
      </c>
      <c r="S17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4333.7404078108011</v>
      </c>
    </row>
    <row r="1778" spans="1:19" customFormat="1" x14ac:dyDescent="0.2">
      <c r="A1778" s="1" t="s">
        <v>1</v>
      </c>
      <c r="B1778" s="1" t="s">
        <v>14</v>
      </c>
      <c r="C1778" s="1" t="s">
        <v>47</v>
      </c>
      <c r="D1778" s="47">
        <v>0.01</v>
      </c>
      <c r="E1778" s="47">
        <v>194.3</v>
      </c>
      <c r="F1778" s="47">
        <v>11.54</v>
      </c>
      <c r="G1778" s="47">
        <v>0.59</v>
      </c>
      <c r="H1778" s="47">
        <v>1162.76</v>
      </c>
      <c r="I1778" s="52">
        <f>IF(Table2[[#This Row],[Order Priority]]=Introduction!$B$42,1,0)</f>
        <v>1</v>
      </c>
      <c r="J1778" s="52">
        <f>IF(Table2[[#This Row],[Order Priority]]=Introduction!$B$43,1,0)</f>
        <v>0</v>
      </c>
      <c r="K1778" s="52">
        <f>IF(Table2[[#This Row],[Order Priority]]=Introduction!$B$44,1,0)</f>
        <v>0</v>
      </c>
      <c r="L1778" s="52">
        <f>IF(Table2[[#This Row],[Order Priority]]=Introduction!$B$45,1,0)</f>
        <v>0</v>
      </c>
      <c r="M1778" s="52">
        <f>IF(Table2[[#This Row],[Ship Mode]]=Introduction!$C$42,1,0)</f>
        <v>0</v>
      </c>
      <c r="N1778" s="51">
        <f>IF(Table2[[#This Row],[Ship Mode]]=Introduction!$C$44,1,0)</f>
        <v>1</v>
      </c>
      <c r="O1778" s="51">
        <f>IF(Table2[[#This Row],[Customer Segment]]=Introduction!$D$45,1,0)</f>
        <v>0</v>
      </c>
      <c r="P1778" s="51">
        <f>IF(Table2[[#This Row],[Customer Segment]]=Introduction!$D$42,1,0)</f>
        <v>0</v>
      </c>
      <c r="Q1778" s="51">
        <f>IF(Table2[[#This Row],[Customer Segment]]=Introduction!$D$44,1,0)</f>
        <v>1</v>
      </c>
      <c r="R1778" s="44">
        <v>6401.65</v>
      </c>
      <c r="S17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2559.6408683708555</v>
      </c>
    </row>
    <row r="1779" spans="1:19" customFormat="1" x14ac:dyDescent="0.2">
      <c r="A1779" s="1" t="s">
        <v>1</v>
      </c>
      <c r="B1779" s="1" t="s">
        <v>14</v>
      </c>
      <c r="C1779" s="1" t="s">
        <v>15</v>
      </c>
      <c r="D1779" s="49">
        <v>0.06</v>
      </c>
      <c r="E1779" s="49">
        <v>55.48</v>
      </c>
      <c r="F1779" s="49">
        <v>4.8499999999999996</v>
      </c>
      <c r="G1779" s="49">
        <v>0.37</v>
      </c>
      <c r="H1779" s="49">
        <v>711.05190000000005</v>
      </c>
      <c r="I1779" s="52">
        <f>IF(Table2[[#This Row],[Order Priority]]=Introduction!$B$42,1,0)</f>
        <v>1</v>
      </c>
      <c r="J1779" s="52">
        <f>IF(Table2[[#This Row],[Order Priority]]=Introduction!$B$43,1,0)</f>
        <v>0</v>
      </c>
      <c r="K1779" s="52">
        <f>IF(Table2[[#This Row],[Order Priority]]=Introduction!$B$44,1,0)</f>
        <v>0</v>
      </c>
      <c r="L1779" s="52">
        <f>IF(Table2[[#This Row],[Order Priority]]=Introduction!$B$45,1,0)</f>
        <v>0</v>
      </c>
      <c r="M1779" s="52">
        <f>IF(Table2[[#This Row],[Ship Mode]]=Introduction!$C$42,1,0)</f>
        <v>0</v>
      </c>
      <c r="N1779" s="51">
        <f>IF(Table2[[#This Row],[Ship Mode]]=Introduction!$C$44,1,0)</f>
        <v>1</v>
      </c>
      <c r="O1779" s="51">
        <f>IF(Table2[[#This Row],[Customer Segment]]=Introduction!$D$45,1,0)</f>
        <v>0</v>
      </c>
      <c r="P1779" s="51">
        <f>IF(Table2[[#This Row],[Customer Segment]]=Introduction!$D$42,1,0)</f>
        <v>1</v>
      </c>
      <c r="Q1779" s="51">
        <f>IF(Table2[[#This Row],[Customer Segment]]=Introduction!$D$44,1,0)</f>
        <v>0</v>
      </c>
      <c r="R1779" s="41">
        <v>1030.51</v>
      </c>
      <c r="S17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1201.9482465769424</v>
      </c>
    </row>
    <row r="1780" spans="1:19" customFormat="1" x14ac:dyDescent="0.2">
      <c r="A1780" s="1" t="s">
        <v>1</v>
      </c>
      <c r="B1780" s="1" t="s">
        <v>2</v>
      </c>
      <c r="C1780" s="1" t="s">
        <v>15</v>
      </c>
      <c r="D1780" s="47">
        <v>0.1</v>
      </c>
      <c r="E1780" s="47">
        <v>122.99</v>
      </c>
      <c r="F1780" s="47">
        <v>70.2</v>
      </c>
      <c r="G1780" s="47">
        <v>0.74</v>
      </c>
      <c r="H1780" s="47">
        <v>-899.67499999999995</v>
      </c>
      <c r="I1780" s="52">
        <f>IF(Table2[[#This Row],[Order Priority]]=Introduction!$B$42,1,0)</f>
        <v>1</v>
      </c>
      <c r="J1780" s="52">
        <f>IF(Table2[[#This Row],[Order Priority]]=Introduction!$B$43,1,0)</f>
        <v>0</v>
      </c>
      <c r="K1780" s="52">
        <f>IF(Table2[[#This Row],[Order Priority]]=Introduction!$B$44,1,0)</f>
        <v>0</v>
      </c>
      <c r="L1780" s="52">
        <f>IF(Table2[[#This Row],[Order Priority]]=Introduction!$B$45,1,0)</f>
        <v>0</v>
      </c>
      <c r="M1780" s="52">
        <f>IF(Table2[[#This Row],[Ship Mode]]=Introduction!$C$42,1,0)</f>
        <v>1</v>
      </c>
      <c r="N1780" s="51">
        <f>IF(Table2[[#This Row],[Ship Mode]]=Introduction!$C$44,1,0)</f>
        <v>0</v>
      </c>
      <c r="O1780" s="51">
        <f>IF(Table2[[#This Row],[Customer Segment]]=Introduction!$D$45,1,0)</f>
        <v>0</v>
      </c>
      <c r="P1780" s="51">
        <f>IF(Table2[[#This Row],[Customer Segment]]=Introduction!$D$42,1,0)</f>
        <v>1</v>
      </c>
      <c r="Q1780" s="51">
        <f>IF(Table2[[#This Row],[Customer Segment]]=Introduction!$D$44,1,0)</f>
        <v>0</v>
      </c>
      <c r="R1780" s="44">
        <v>2026.91</v>
      </c>
      <c r="S17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2047.8112158178719</v>
      </c>
    </row>
    <row r="1781" spans="1:19" customFormat="1" x14ac:dyDescent="0.2">
      <c r="A1781" s="1" t="s">
        <v>13</v>
      </c>
      <c r="B1781" s="1" t="s">
        <v>14</v>
      </c>
      <c r="C1781" s="1" t="s">
        <v>15</v>
      </c>
      <c r="D1781" s="49">
        <v>0.03</v>
      </c>
      <c r="E1781" s="49">
        <v>2.61</v>
      </c>
      <c r="F1781" s="49">
        <v>0.5</v>
      </c>
      <c r="G1781" s="49">
        <v>0.39</v>
      </c>
      <c r="H1781" s="49">
        <v>4.0442999999999998</v>
      </c>
      <c r="I1781" s="52">
        <f>IF(Table2[[#This Row],[Order Priority]]=Introduction!$B$42,1,0)</f>
        <v>0</v>
      </c>
      <c r="J1781" s="52">
        <f>IF(Table2[[#This Row],[Order Priority]]=Introduction!$B$43,1,0)</f>
        <v>1</v>
      </c>
      <c r="K1781" s="52">
        <f>IF(Table2[[#This Row],[Order Priority]]=Introduction!$B$44,1,0)</f>
        <v>0</v>
      </c>
      <c r="L1781" s="52">
        <f>IF(Table2[[#This Row],[Order Priority]]=Introduction!$B$45,1,0)</f>
        <v>0</v>
      </c>
      <c r="M1781" s="52">
        <f>IF(Table2[[#This Row],[Ship Mode]]=Introduction!$C$42,1,0)</f>
        <v>0</v>
      </c>
      <c r="N1781" s="51">
        <f>IF(Table2[[#This Row],[Ship Mode]]=Introduction!$C$44,1,0)</f>
        <v>1</v>
      </c>
      <c r="O1781" s="51">
        <f>IF(Table2[[#This Row],[Customer Segment]]=Introduction!$D$45,1,0)</f>
        <v>0</v>
      </c>
      <c r="P1781" s="51">
        <f>IF(Table2[[#This Row],[Customer Segment]]=Introduction!$D$42,1,0)</f>
        <v>1</v>
      </c>
      <c r="Q1781" s="51">
        <f>IF(Table2[[#This Row],[Customer Segment]]=Introduction!$D$44,1,0)</f>
        <v>0</v>
      </c>
      <c r="R1781" s="41">
        <v>19.02</v>
      </c>
      <c r="S17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-63.97870625706954</v>
      </c>
    </row>
    <row r="1782" spans="1:19" customFormat="1" x14ac:dyDescent="0.2">
      <c r="A1782" s="1" t="s">
        <v>13</v>
      </c>
      <c r="B1782" s="1" t="s">
        <v>14</v>
      </c>
      <c r="C1782" s="1" t="s">
        <v>15</v>
      </c>
      <c r="D1782" s="47">
        <v>0.01</v>
      </c>
      <c r="E1782" s="47">
        <v>11.66</v>
      </c>
      <c r="F1782" s="47">
        <v>7.95</v>
      </c>
      <c r="G1782" s="47">
        <v>0.57999999999999996</v>
      </c>
      <c r="H1782" s="47">
        <v>-10.368399999999999</v>
      </c>
      <c r="I1782" s="52">
        <f>IF(Table2[[#This Row],[Order Priority]]=Introduction!$B$42,1,0)</f>
        <v>0</v>
      </c>
      <c r="J1782" s="52">
        <f>IF(Table2[[#This Row],[Order Priority]]=Introduction!$B$43,1,0)</f>
        <v>1</v>
      </c>
      <c r="K1782" s="52">
        <f>IF(Table2[[#This Row],[Order Priority]]=Introduction!$B$44,1,0)</f>
        <v>0</v>
      </c>
      <c r="L1782" s="52">
        <f>IF(Table2[[#This Row],[Order Priority]]=Introduction!$B$45,1,0)</f>
        <v>0</v>
      </c>
      <c r="M1782" s="52">
        <f>IF(Table2[[#This Row],[Ship Mode]]=Introduction!$C$42,1,0)</f>
        <v>0</v>
      </c>
      <c r="N1782" s="51">
        <f>IF(Table2[[#This Row],[Ship Mode]]=Introduction!$C$44,1,0)</f>
        <v>1</v>
      </c>
      <c r="O1782" s="51">
        <f>IF(Table2[[#This Row],[Customer Segment]]=Introduction!$D$45,1,0)</f>
        <v>0</v>
      </c>
      <c r="P1782" s="51">
        <f>IF(Table2[[#This Row],[Customer Segment]]=Introduction!$D$42,1,0)</f>
        <v>1</v>
      </c>
      <c r="Q1782" s="51">
        <f>IF(Table2[[#This Row],[Customer Segment]]=Introduction!$D$44,1,0)</f>
        <v>0</v>
      </c>
      <c r="R1782" s="44">
        <v>193.87</v>
      </c>
      <c r="S17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326.67239058388037</v>
      </c>
    </row>
    <row r="1783" spans="1:19" customFormat="1" x14ac:dyDescent="0.2">
      <c r="A1783" s="1" t="s">
        <v>23</v>
      </c>
      <c r="B1783" s="1" t="s">
        <v>14</v>
      </c>
      <c r="C1783" s="1" t="s">
        <v>3</v>
      </c>
      <c r="D1783" s="49">
        <v>0.09</v>
      </c>
      <c r="E1783" s="49">
        <v>107.53</v>
      </c>
      <c r="F1783" s="49">
        <v>5.81</v>
      </c>
      <c r="G1783" s="49">
        <v>0.65</v>
      </c>
      <c r="H1783" s="49">
        <v>69.545100000000005</v>
      </c>
      <c r="I1783" s="52">
        <f>IF(Table2[[#This Row],[Order Priority]]=Introduction!$B$42,1,0)</f>
        <v>0</v>
      </c>
      <c r="J1783" s="52">
        <f>IF(Table2[[#This Row],[Order Priority]]=Introduction!$B$43,1,0)</f>
        <v>0</v>
      </c>
      <c r="K1783" s="52">
        <f>IF(Table2[[#This Row],[Order Priority]]=Introduction!$B$44,1,0)</f>
        <v>1</v>
      </c>
      <c r="L1783" s="52">
        <f>IF(Table2[[#This Row],[Order Priority]]=Introduction!$B$45,1,0)</f>
        <v>0</v>
      </c>
      <c r="M1783" s="52">
        <f>IF(Table2[[#This Row],[Ship Mode]]=Introduction!$C$42,1,0)</f>
        <v>0</v>
      </c>
      <c r="N1783" s="51">
        <f>IF(Table2[[#This Row],[Ship Mode]]=Introduction!$C$44,1,0)</f>
        <v>1</v>
      </c>
      <c r="O1783" s="51">
        <f>IF(Table2[[#This Row],[Customer Segment]]=Introduction!$D$45,1,0)</f>
        <v>1</v>
      </c>
      <c r="P1783" s="51">
        <f>IF(Table2[[#This Row],[Customer Segment]]=Introduction!$D$42,1,0)</f>
        <v>0</v>
      </c>
      <c r="Q1783" s="51">
        <f>IF(Table2[[#This Row],[Customer Segment]]=Introduction!$D$44,1,0)</f>
        <v>0</v>
      </c>
      <c r="R1783" s="41">
        <v>100.79</v>
      </c>
      <c r="S17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757.20690437203928</v>
      </c>
    </row>
    <row r="1784" spans="1:19" customFormat="1" x14ac:dyDescent="0.2">
      <c r="A1784" s="1" t="s">
        <v>23</v>
      </c>
      <c r="B1784" s="1" t="s">
        <v>14</v>
      </c>
      <c r="C1784" s="1" t="s">
        <v>70</v>
      </c>
      <c r="D1784" s="47">
        <v>0.04</v>
      </c>
      <c r="E1784" s="47">
        <v>35.44</v>
      </c>
      <c r="F1784" s="47">
        <v>19.989999999999998</v>
      </c>
      <c r="G1784" s="47">
        <v>0.38</v>
      </c>
      <c r="H1784" s="47">
        <v>-108.27249999999999</v>
      </c>
      <c r="I1784" s="52">
        <f>IF(Table2[[#This Row],[Order Priority]]=Introduction!$B$42,1,0)</f>
        <v>0</v>
      </c>
      <c r="J1784" s="52">
        <f>IF(Table2[[#This Row],[Order Priority]]=Introduction!$B$43,1,0)</f>
        <v>0</v>
      </c>
      <c r="K1784" s="52">
        <f>IF(Table2[[#This Row],[Order Priority]]=Introduction!$B$44,1,0)</f>
        <v>1</v>
      </c>
      <c r="L1784" s="52">
        <f>IF(Table2[[#This Row],[Order Priority]]=Introduction!$B$45,1,0)</f>
        <v>0</v>
      </c>
      <c r="M1784" s="52">
        <f>IF(Table2[[#This Row],[Ship Mode]]=Introduction!$C$42,1,0)</f>
        <v>0</v>
      </c>
      <c r="N1784" s="51">
        <f>IF(Table2[[#This Row],[Ship Mode]]=Introduction!$C$44,1,0)</f>
        <v>1</v>
      </c>
      <c r="O1784" s="51">
        <f>IF(Table2[[#This Row],[Customer Segment]]=Introduction!$D$45,1,0)</f>
        <v>0</v>
      </c>
      <c r="P1784" s="51">
        <f>IF(Table2[[#This Row],[Customer Segment]]=Introduction!$D$42,1,0)</f>
        <v>0</v>
      </c>
      <c r="Q1784" s="51">
        <f>IF(Table2[[#This Row],[Customer Segment]]=Introduction!$D$44,1,0)</f>
        <v>0</v>
      </c>
      <c r="R1784" s="44">
        <v>406.26</v>
      </c>
      <c r="S17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558.83129056647056</v>
      </c>
    </row>
    <row r="1785" spans="1:19" customFormat="1" x14ac:dyDescent="0.2">
      <c r="A1785" s="1" t="s">
        <v>23</v>
      </c>
      <c r="B1785" s="1" t="s">
        <v>14</v>
      </c>
      <c r="C1785" s="1" t="s">
        <v>15</v>
      </c>
      <c r="D1785" s="49">
        <v>0.09</v>
      </c>
      <c r="E1785" s="49">
        <v>12.95</v>
      </c>
      <c r="F1785" s="49">
        <v>4.9800000000000004</v>
      </c>
      <c r="G1785" s="49">
        <v>0.4</v>
      </c>
      <c r="H1785" s="49">
        <v>123.89175</v>
      </c>
      <c r="I1785" s="52">
        <f>IF(Table2[[#This Row],[Order Priority]]=Introduction!$B$42,1,0)</f>
        <v>0</v>
      </c>
      <c r="J1785" s="52">
        <f>IF(Table2[[#This Row],[Order Priority]]=Introduction!$B$43,1,0)</f>
        <v>0</v>
      </c>
      <c r="K1785" s="52">
        <f>IF(Table2[[#This Row],[Order Priority]]=Introduction!$B$44,1,0)</f>
        <v>1</v>
      </c>
      <c r="L1785" s="52">
        <f>IF(Table2[[#This Row],[Order Priority]]=Introduction!$B$45,1,0)</f>
        <v>0</v>
      </c>
      <c r="M1785" s="52">
        <f>IF(Table2[[#This Row],[Ship Mode]]=Introduction!$C$42,1,0)</f>
        <v>0</v>
      </c>
      <c r="N1785" s="51">
        <f>IF(Table2[[#This Row],[Ship Mode]]=Introduction!$C$44,1,0)</f>
        <v>1</v>
      </c>
      <c r="O1785" s="51">
        <f>IF(Table2[[#This Row],[Customer Segment]]=Introduction!$D$45,1,0)</f>
        <v>0</v>
      </c>
      <c r="P1785" s="51">
        <f>IF(Table2[[#This Row],[Customer Segment]]=Introduction!$D$42,1,0)</f>
        <v>1</v>
      </c>
      <c r="Q1785" s="51">
        <f>IF(Table2[[#This Row],[Customer Segment]]=Introduction!$D$44,1,0)</f>
        <v>0</v>
      </c>
      <c r="R1785" s="41">
        <v>269.54000000000002</v>
      </c>
      <c r="S17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265.88775680134444</v>
      </c>
    </row>
    <row r="1786" spans="1:19" customFormat="1" x14ac:dyDescent="0.2">
      <c r="A1786" s="1" t="s">
        <v>46</v>
      </c>
      <c r="B1786" s="1" t="s">
        <v>63</v>
      </c>
      <c r="C1786" s="1" t="s">
        <v>70</v>
      </c>
      <c r="D1786" s="47">
        <v>0.03</v>
      </c>
      <c r="E1786" s="47">
        <v>13.73</v>
      </c>
      <c r="F1786" s="47">
        <v>6.85</v>
      </c>
      <c r="G1786" s="47">
        <v>0.54</v>
      </c>
      <c r="H1786" s="47">
        <v>39.585299999999997</v>
      </c>
      <c r="I1786" s="52">
        <f>IF(Table2[[#This Row],[Order Priority]]=Introduction!$B$42,1,0)</f>
        <v>0</v>
      </c>
      <c r="J1786" s="52">
        <f>IF(Table2[[#This Row],[Order Priority]]=Introduction!$B$43,1,0)</f>
        <v>0</v>
      </c>
      <c r="K1786" s="52">
        <f>IF(Table2[[#This Row],[Order Priority]]=Introduction!$B$44,1,0)</f>
        <v>0</v>
      </c>
      <c r="L1786" s="52">
        <f>IF(Table2[[#This Row],[Order Priority]]=Introduction!$B$45,1,0)</f>
        <v>0</v>
      </c>
      <c r="M1786" s="52">
        <f>IF(Table2[[#This Row],[Ship Mode]]=Introduction!$C$42,1,0)</f>
        <v>0</v>
      </c>
      <c r="N1786" s="51">
        <f>IF(Table2[[#This Row],[Ship Mode]]=Introduction!$C$44,1,0)</f>
        <v>0</v>
      </c>
      <c r="O1786" s="51">
        <f>IF(Table2[[#This Row],[Customer Segment]]=Introduction!$D$45,1,0)</f>
        <v>0</v>
      </c>
      <c r="P1786" s="51">
        <f>IF(Table2[[#This Row],[Customer Segment]]=Introduction!$D$42,1,0)</f>
        <v>0</v>
      </c>
      <c r="Q1786" s="51">
        <f>IF(Table2[[#This Row],[Customer Segment]]=Introduction!$D$44,1,0)</f>
        <v>0</v>
      </c>
      <c r="R1786" s="44">
        <v>57.37</v>
      </c>
      <c r="S17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457.68205348651981</v>
      </c>
    </row>
    <row r="1787" spans="1:19" customFormat="1" x14ac:dyDescent="0.2">
      <c r="A1787" s="1" t="s">
        <v>46</v>
      </c>
      <c r="B1787" s="1" t="s">
        <v>14</v>
      </c>
      <c r="C1787" s="1" t="s">
        <v>70</v>
      </c>
      <c r="D1787" s="49">
        <v>0.01</v>
      </c>
      <c r="E1787" s="49">
        <v>5.84</v>
      </c>
      <c r="F1787" s="49">
        <v>0.83</v>
      </c>
      <c r="G1787" s="49">
        <v>0.49</v>
      </c>
      <c r="H1787" s="49">
        <v>16.091999999999999</v>
      </c>
      <c r="I1787" s="52">
        <f>IF(Table2[[#This Row],[Order Priority]]=Introduction!$B$42,1,0)</f>
        <v>0</v>
      </c>
      <c r="J1787" s="52">
        <f>IF(Table2[[#This Row],[Order Priority]]=Introduction!$B$43,1,0)</f>
        <v>0</v>
      </c>
      <c r="K1787" s="52">
        <f>IF(Table2[[#This Row],[Order Priority]]=Introduction!$B$44,1,0)</f>
        <v>0</v>
      </c>
      <c r="L1787" s="52">
        <f>IF(Table2[[#This Row],[Order Priority]]=Introduction!$B$45,1,0)</f>
        <v>0</v>
      </c>
      <c r="M1787" s="52">
        <f>IF(Table2[[#This Row],[Ship Mode]]=Introduction!$C$42,1,0)</f>
        <v>0</v>
      </c>
      <c r="N1787" s="51">
        <f>IF(Table2[[#This Row],[Ship Mode]]=Introduction!$C$44,1,0)</f>
        <v>1</v>
      </c>
      <c r="O1787" s="51">
        <f>IF(Table2[[#This Row],[Customer Segment]]=Introduction!$D$45,1,0)</f>
        <v>0</v>
      </c>
      <c r="P1787" s="51">
        <f>IF(Table2[[#This Row],[Customer Segment]]=Introduction!$D$42,1,0)</f>
        <v>0</v>
      </c>
      <c r="Q1787" s="51">
        <f>IF(Table2[[#This Row],[Customer Segment]]=Introduction!$D$44,1,0)</f>
        <v>0</v>
      </c>
      <c r="R1787" s="41">
        <v>23.89</v>
      </c>
      <c r="S17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296.38816786414782</v>
      </c>
    </row>
    <row r="1788" spans="1:19" customFormat="1" x14ac:dyDescent="0.2">
      <c r="A1788" s="1" t="s">
        <v>46</v>
      </c>
      <c r="B1788" s="1" t="s">
        <v>14</v>
      </c>
      <c r="C1788" s="1" t="s">
        <v>47</v>
      </c>
      <c r="D1788" s="47">
        <v>0.08</v>
      </c>
      <c r="E1788" s="47">
        <v>315.98</v>
      </c>
      <c r="F1788" s="47">
        <v>19.989999999999998</v>
      </c>
      <c r="G1788" s="47">
        <v>0.38</v>
      </c>
      <c r="H1788" s="47">
        <v>44.52</v>
      </c>
      <c r="I1788" s="52">
        <f>IF(Table2[[#This Row],[Order Priority]]=Introduction!$B$42,1,0)</f>
        <v>0</v>
      </c>
      <c r="J1788" s="52">
        <f>IF(Table2[[#This Row],[Order Priority]]=Introduction!$B$43,1,0)</f>
        <v>0</v>
      </c>
      <c r="K1788" s="52">
        <f>IF(Table2[[#This Row],[Order Priority]]=Introduction!$B$44,1,0)</f>
        <v>0</v>
      </c>
      <c r="L1788" s="52">
        <f>IF(Table2[[#This Row],[Order Priority]]=Introduction!$B$45,1,0)</f>
        <v>0</v>
      </c>
      <c r="M1788" s="52">
        <f>IF(Table2[[#This Row],[Ship Mode]]=Introduction!$C$42,1,0)</f>
        <v>0</v>
      </c>
      <c r="N1788" s="51">
        <f>IF(Table2[[#This Row],[Ship Mode]]=Introduction!$C$44,1,0)</f>
        <v>1</v>
      </c>
      <c r="O1788" s="51">
        <f>IF(Table2[[#This Row],[Customer Segment]]=Introduction!$D$45,1,0)</f>
        <v>0</v>
      </c>
      <c r="P1788" s="51">
        <f>IF(Table2[[#This Row],[Customer Segment]]=Introduction!$D$42,1,0)</f>
        <v>0</v>
      </c>
      <c r="Q1788" s="51">
        <f>IF(Table2[[#This Row],[Customer Segment]]=Introduction!$D$44,1,0)</f>
        <v>1</v>
      </c>
      <c r="R1788" s="44">
        <v>2642.48</v>
      </c>
      <c r="S17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1719.5422715362665</v>
      </c>
    </row>
    <row r="1789" spans="1:19" customFormat="1" x14ac:dyDescent="0.2">
      <c r="A1789" s="1" t="s">
        <v>1</v>
      </c>
      <c r="B1789" s="1" t="s">
        <v>14</v>
      </c>
      <c r="C1789" s="1" t="s">
        <v>47</v>
      </c>
      <c r="D1789" s="49">
        <v>0.09</v>
      </c>
      <c r="E1789" s="49">
        <v>5.98</v>
      </c>
      <c r="F1789" s="49">
        <v>1.49</v>
      </c>
      <c r="G1789" s="49">
        <v>0.39</v>
      </c>
      <c r="H1789" s="49">
        <v>13.2294</v>
      </c>
      <c r="I1789" s="52">
        <f>IF(Table2[[#This Row],[Order Priority]]=Introduction!$B$42,1,0)</f>
        <v>1</v>
      </c>
      <c r="J1789" s="52">
        <f>IF(Table2[[#This Row],[Order Priority]]=Introduction!$B$43,1,0)</f>
        <v>0</v>
      </c>
      <c r="K1789" s="52">
        <f>IF(Table2[[#This Row],[Order Priority]]=Introduction!$B$44,1,0)</f>
        <v>0</v>
      </c>
      <c r="L1789" s="52">
        <f>IF(Table2[[#This Row],[Order Priority]]=Introduction!$B$45,1,0)</f>
        <v>0</v>
      </c>
      <c r="M1789" s="52">
        <f>IF(Table2[[#This Row],[Ship Mode]]=Introduction!$C$42,1,0)</f>
        <v>0</v>
      </c>
      <c r="N1789" s="51">
        <f>IF(Table2[[#This Row],[Ship Mode]]=Introduction!$C$44,1,0)</f>
        <v>1</v>
      </c>
      <c r="O1789" s="51">
        <f>IF(Table2[[#This Row],[Customer Segment]]=Introduction!$D$45,1,0)</f>
        <v>0</v>
      </c>
      <c r="P1789" s="51">
        <f>IF(Table2[[#This Row],[Customer Segment]]=Introduction!$D$42,1,0)</f>
        <v>0</v>
      </c>
      <c r="Q1789" s="51">
        <f>IF(Table2[[#This Row],[Customer Segment]]=Introduction!$D$44,1,0)</f>
        <v>1</v>
      </c>
      <c r="R1789" s="41">
        <v>28.01</v>
      </c>
      <c r="S17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295.57303300318722</v>
      </c>
    </row>
    <row r="1790" spans="1:19" customFormat="1" x14ac:dyDescent="0.2">
      <c r="A1790" s="1" t="s">
        <v>46</v>
      </c>
      <c r="B1790" s="1" t="s">
        <v>14</v>
      </c>
      <c r="C1790" s="1" t="s">
        <v>70</v>
      </c>
      <c r="D1790" s="47">
        <v>0.03</v>
      </c>
      <c r="E1790" s="47">
        <v>4.24</v>
      </c>
      <c r="F1790" s="47">
        <v>5.41</v>
      </c>
      <c r="G1790" s="47">
        <v>0.35</v>
      </c>
      <c r="H1790" s="47">
        <v>-84.437600000000003</v>
      </c>
      <c r="I1790" s="52">
        <f>IF(Table2[[#This Row],[Order Priority]]=Introduction!$B$42,1,0)</f>
        <v>0</v>
      </c>
      <c r="J1790" s="52">
        <f>IF(Table2[[#This Row],[Order Priority]]=Introduction!$B$43,1,0)</f>
        <v>0</v>
      </c>
      <c r="K1790" s="52">
        <f>IF(Table2[[#This Row],[Order Priority]]=Introduction!$B$44,1,0)</f>
        <v>0</v>
      </c>
      <c r="L1790" s="52">
        <f>IF(Table2[[#This Row],[Order Priority]]=Introduction!$B$45,1,0)</f>
        <v>0</v>
      </c>
      <c r="M1790" s="52">
        <f>IF(Table2[[#This Row],[Ship Mode]]=Introduction!$C$42,1,0)</f>
        <v>0</v>
      </c>
      <c r="N1790" s="51">
        <f>IF(Table2[[#This Row],[Ship Mode]]=Introduction!$C$44,1,0)</f>
        <v>1</v>
      </c>
      <c r="O1790" s="51">
        <f>IF(Table2[[#This Row],[Customer Segment]]=Introduction!$D$45,1,0)</f>
        <v>0</v>
      </c>
      <c r="P1790" s="51">
        <f>IF(Table2[[#This Row],[Customer Segment]]=Introduction!$D$42,1,0)</f>
        <v>0</v>
      </c>
      <c r="Q1790" s="51">
        <f>IF(Table2[[#This Row],[Customer Segment]]=Introduction!$D$44,1,0)</f>
        <v>0</v>
      </c>
      <c r="R1790" s="44">
        <v>58.68</v>
      </c>
      <c r="S17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185.43587197333017</v>
      </c>
    </row>
    <row r="1791" spans="1:19" customFormat="1" x14ac:dyDescent="0.2">
      <c r="A1791" s="1" t="s">
        <v>46</v>
      </c>
      <c r="B1791" s="1" t="s">
        <v>14</v>
      </c>
      <c r="C1791" s="1" t="s">
        <v>70</v>
      </c>
      <c r="D1791" s="49">
        <v>0.04</v>
      </c>
      <c r="E1791" s="49">
        <v>2.94</v>
      </c>
      <c r="F1791" s="49">
        <v>0.7</v>
      </c>
      <c r="G1791" s="49">
        <v>0.57999999999999996</v>
      </c>
      <c r="H1791" s="49">
        <v>24.312000000000001</v>
      </c>
      <c r="I1791" s="52">
        <f>IF(Table2[[#This Row],[Order Priority]]=Introduction!$B$42,1,0)</f>
        <v>0</v>
      </c>
      <c r="J1791" s="52">
        <f>IF(Table2[[#This Row],[Order Priority]]=Introduction!$B$43,1,0)</f>
        <v>0</v>
      </c>
      <c r="K1791" s="52">
        <f>IF(Table2[[#This Row],[Order Priority]]=Introduction!$B$44,1,0)</f>
        <v>0</v>
      </c>
      <c r="L1791" s="52">
        <f>IF(Table2[[#This Row],[Order Priority]]=Introduction!$B$45,1,0)</f>
        <v>0</v>
      </c>
      <c r="M1791" s="52">
        <f>IF(Table2[[#This Row],[Ship Mode]]=Introduction!$C$42,1,0)</f>
        <v>0</v>
      </c>
      <c r="N1791" s="51">
        <f>IF(Table2[[#This Row],[Ship Mode]]=Introduction!$C$44,1,0)</f>
        <v>1</v>
      </c>
      <c r="O1791" s="51">
        <f>IF(Table2[[#This Row],[Customer Segment]]=Introduction!$D$45,1,0)</f>
        <v>0</v>
      </c>
      <c r="P1791" s="51">
        <f>IF(Table2[[#This Row],[Customer Segment]]=Introduction!$D$42,1,0)</f>
        <v>0</v>
      </c>
      <c r="Q1791" s="51">
        <f>IF(Table2[[#This Row],[Customer Segment]]=Introduction!$D$44,1,0)</f>
        <v>0</v>
      </c>
      <c r="R1791" s="41">
        <v>53.1</v>
      </c>
      <c r="S17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347.1077157503164</v>
      </c>
    </row>
    <row r="1792" spans="1:19" customFormat="1" x14ac:dyDescent="0.2">
      <c r="A1792" s="1" t="s">
        <v>46</v>
      </c>
      <c r="B1792" s="1" t="s">
        <v>2</v>
      </c>
      <c r="C1792" s="1" t="s">
        <v>15</v>
      </c>
      <c r="D1792" s="47">
        <v>0.06</v>
      </c>
      <c r="E1792" s="47">
        <v>350.98</v>
      </c>
      <c r="F1792" s="47">
        <v>30</v>
      </c>
      <c r="G1792" s="47">
        <v>0.61</v>
      </c>
      <c r="H1792" s="47">
        <v>797.85599999999999</v>
      </c>
      <c r="I1792" s="52">
        <f>IF(Table2[[#This Row],[Order Priority]]=Introduction!$B$42,1,0)</f>
        <v>0</v>
      </c>
      <c r="J1792" s="52">
        <f>IF(Table2[[#This Row],[Order Priority]]=Introduction!$B$43,1,0)</f>
        <v>0</v>
      </c>
      <c r="K1792" s="52">
        <f>IF(Table2[[#This Row],[Order Priority]]=Introduction!$B$44,1,0)</f>
        <v>0</v>
      </c>
      <c r="L1792" s="52">
        <f>IF(Table2[[#This Row],[Order Priority]]=Introduction!$B$45,1,0)</f>
        <v>0</v>
      </c>
      <c r="M1792" s="52">
        <f>IF(Table2[[#This Row],[Ship Mode]]=Introduction!$C$42,1,0)</f>
        <v>1</v>
      </c>
      <c r="N1792" s="51">
        <f>IF(Table2[[#This Row],[Ship Mode]]=Introduction!$C$44,1,0)</f>
        <v>0</v>
      </c>
      <c r="O1792" s="51">
        <f>IF(Table2[[#This Row],[Customer Segment]]=Introduction!$D$45,1,0)</f>
        <v>0</v>
      </c>
      <c r="P1792" s="51">
        <f>IF(Table2[[#This Row],[Customer Segment]]=Introduction!$D$42,1,0)</f>
        <v>1</v>
      </c>
      <c r="Q1792" s="51">
        <f>IF(Table2[[#This Row],[Customer Segment]]=Introduction!$D$44,1,0)</f>
        <v>0</v>
      </c>
      <c r="R1792" s="44">
        <v>2016.32</v>
      </c>
      <c r="S17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3218.7553000589032</v>
      </c>
    </row>
    <row r="1793" spans="1:19" customFormat="1" x14ac:dyDescent="0.2">
      <c r="A1793" s="1" t="s">
        <v>46</v>
      </c>
      <c r="B1793" s="1" t="s">
        <v>2</v>
      </c>
      <c r="C1793" s="1" t="s">
        <v>15</v>
      </c>
      <c r="D1793" s="49">
        <v>0.02</v>
      </c>
      <c r="E1793" s="49">
        <v>70.98</v>
      </c>
      <c r="F1793" s="49">
        <v>46.74</v>
      </c>
      <c r="G1793" s="49">
        <v>0.56000000000000005</v>
      </c>
      <c r="H1793" s="49">
        <v>-178.21600000000001</v>
      </c>
      <c r="I1793" s="52">
        <f>IF(Table2[[#This Row],[Order Priority]]=Introduction!$B$42,1,0)</f>
        <v>0</v>
      </c>
      <c r="J1793" s="52">
        <f>IF(Table2[[#This Row],[Order Priority]]=Introduction!$B$43,1,0)</f>
        <v>0</v>
      </c>
      <c r="K1793" s="52">
        <f>IF(Table2[[#This Row],[Order Priority]]=Introduction!$B$44,1,0)</f>
        <v>0</v>
      </c>
      <c r="L1793" s="52">
        <f>IF(Table2[[#This Row],[Order Priority]]=Introduction!$B$45,1,0)</f>
        <v>0</v>
      </c>
      <c r="M1793" s="52">
        <f>IF(Table2[[#This Row],[Ship Mode]]=Introduction!$C$42,1,0)</f>
        <v>1</v>
      </c>
      <c r="N1793" s="51">
        <f>IF(Table2[[#This Row],[Ship Mode]]=Introduction!$C$44,1,0)</f>
        <v>0</v>
      </c>
      <c r="O1793" s="51">
        <f>IF(Table2[[#This Row],[Customer Segment]]=Introduction!$D$45,1,0)</f>
        <v>0</v>
      </c>
      <c r="P1793" s="51">
        <f>IF(Table2[[#This Row],[Customer Segment]]=Introduction!$D$42,1,0)</f>
        <v>1</v>
      </c>
      <c r="Q1793" s="51">
        <f>IF(Table2[[#This Row],[Customer Segment]]=Introduction!$D$44,1,0)</f>
        <v>0</v>
      </c>
      <c r="R1793" s="41">
        <v>313.63</v>
      </c>
      <c r="S17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1789.5002972113869</v>
      </c>
    </row>
    <row r="1794" spans="1:19" customFormat="1" x14ac:dyDescent="0.2">
      <c r="A1794" s="1" t="s">
        <v>46</v>
      </c>
      <c r="B1794" s="1" t="s">
        <v>14</v>
      </c>
      <c r="C1794" s="1" t="s">
        <v>15</v>
      </c>
      <c r="D1794" s="47">
        <v>0.04</v>
      </c>
      <c r="E1794" s="47">
        <v>27.48</v>
      </c>
      <c r="F1794" s="47">
        <v>4</v>
      </c>
      <c r="G1794" s="47">
        <v>0.75</v>
      </c>
      <c r="H1794" s="47">
        <v>-26.655999999999999</v>
      </c>
      <c r="I1794" s="52">
        <f>IF(Table2[[#This Row],[Order Priority]]=Introduction!$B$42,1,0)</f>
        <v>0</v>
      </c>
      <c r="J1794" s="52">
        <f>IF(Table2[[#This Row],[Order Priority]]=Introduction!$B$43,1,0)</f>
        <v>0</v>
      </c>
      <c r="K1794" s="52">
        <f>IF(Table2[[#This Row],[Order Priority]]=Introduction!$B$44,1,0)</f>
        <v>0</v>
      </c>
      <c r="L1794" s="52">
        <f>IF(Table2[[#This Row],[Order Priority]]=Introduction!$B$45,1,0)</f>
        <v>0</v>
      </c>
      <c r="M1794" s="52">
        <f>IF(Table2[[#This Row],[Ship Mode]]=Introduction!$C$42,1,0)</f>
        <v>0</v>
      </c>
      <c r="N1794" s="51">
        <f>IF(Table2[[#This Row],[Ship Mode]]=Introduction!$C$44,1,0)</f>
        <v>1</v>
      </c>
      <c r="O1794" s="51">
        <f>IF(Table2[[#This Row],[Customer Segment]]=Introduction!$D$45,1,0)</f>
        <v>0</v>
      </c>
      <c r="P1794" s="51">
        <f>IF(Table2[[#This Row],[Customer Segment]]=Introduction!$D$42,1,0)</f>
        <v>1</v>
      </c>
      <c r="Q1794" s="51">
        <f>IF(Table2[[#This Row],[Customer Segment]]=Introduction!$D$44,1,0)</f>
        <v>0</v>
      </c>
      <c r="R1794" s="44">
        <v>397.17</v>
      </c>
      <c r="S17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575.37865700431848</v>
      </c>
    </row>
    <row r="1795" spans="1:19" customFormat="1" x14ac:dyDescent="0.2">
      <c r="A1795" s="1" t="s">
        <v>46</v>
      </c>
      <c r="B1795" s="1" t="s">
        <v>14</v>
      </c>
      <c r="C1795" s="1" t="s">
        <v>47</v>
      </c>
      <c r="D1795" s="49">
        <v>0</v>
      </c>
      <c r="E1795" s="49">
        <v>1.48</v>
      </c>
      <c r="F1795" s="49">
        <v>0.7</v>
      </c>
      <c r="G1795" s="49">
        <v>0.37</v>
      </c>
      <c r="H1795" s="49">
        <v>-203.09800000000001</v>
      </c>
      <c r="I1795" s="52">
        <f>IF(Table2[[#This Row],[Order Priority]]=Introduction!$B$42,1,0)</f>
        <v>0</v>
      </c>
      <c r="J1795" s="52">
        <f>IF(Table2[[#This Row],[Order Priority]]=Introduction!$B$43,1,0)</f>
        <v>0</v>
      </c>
      <c r="K1795" s="52">
        <f>IF(Table2[[#This Row],[Order Priority]]=Introduction!$B$44,1,0)</f>
        <v>0</v>
      </c>
      <c r="L1795" s="52">
        <f>IF(Table2[[#This Row],[Order Priority]]=Introduction!$B$45,1,0)</f>
        <v>0</v>
      </c>
      <c r="M1795" s="52">
        <f>IF(Table2[[#This Row],[Ship Mode]]=Introduction!$C$42,1,0)</f>
        <v>0</v>
      </c>
      <c r="N1795" s="51">
        <f>IF(Table2[[#This Row],[Ship Mode]]=Introduction!$C$44,1,0)</f>
        <v>1</v>
      </c>
      <c r="O1795" s="51">
        <f>IF(Table2[[#This Row],[Customer Segment]]=Introduction!$D$45,1,0)</f>
        <v>0</v>
      </c>
      <c r="P1795" s="51">
        <f>IF(Table2[[#This Row],[Customer Segment]]=Introduction!$D$42,1,0)</f>
        <v>0</v>
      </c>
      <c r="Q1795" s="51">
        <f>IF(Table2[[#This Row],[Customer Segment]]=Introduction!$D$44,1,0)</f>
        <v>1</v>
      </c>
      <c r="R1795" s="41">
        <v>19.32</v>
      </c>
      <c r="S17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-8.0163482766107599</v>
      </c>
    </row>
    <row r="1796" spans="1:19" customFormat="1" x14ac:dyDescent="0.2">
      <c r="A1796" s="1" t="s">
        <v>46</v>
      </c>
      <c r="B1796" s="1" t="s">
        <v>14</v>
      </c>
      <c r="C1796" s="1" t="s">
        <v>47</v>
      </c>
      <c r="D1796" s="47">
        <v>0.04</v>
      </c>
      <c r="E1796" s="47">
        <v>6.48</v>
      </c>
      <c r="F1796" s="47">
        <v>9.5399999999999991</v>
      </c>
      <c r="G1796" s="47">
        <v>0.37</v>
      </c>
      <c r="H1796" s="47">
        <v>-223.94399999999999</v>
      </c>
      <c r="I1796" s="52">
        <f>IF(Table2[[#This Row],[Order Priority]]=Introduction!$B$42,1,0)</f>
        <v>0</v>
      </c>
      <c r="J1796" s="52">
        <f>IF(Table2[[#This Row],[Order Priority]]=Introduction!$B$43,1,0)</f>
        <v>0</v>
      </c>
      <c r="K1796" s="52">
        <f>IF(Table2[[#This Row],[Order Priority]]=Introduction!$B$44,1,0)</f>
        <v>0</v>
      </c>
      <c r="L1796" s="52">
        <f>IF(Table2[[#This Row],[Order Priority]]=Introduction!$B$45,1,0)</f>
        <v>0</v>
      </c>
      <c r="M1796" s="52">
        <f>IF(Table2[[#This Row],[Ship Mode]]=Introduction!$C$42,1,0)</f>
        <v>0</v>
      </c>
      <c r="N1796" s="51">
        <f>IF(Table2[[#This Row],[Ship Mode]]=Introduction!$C$44,1,0)</f>
        <v>1</v>
      </c>
      <c r="O1796" s="51">
        <f>IF(Table2[[#This Row],[Customer Segment]]=Introduction!$D$45,1,0)</f>
        <v>0</v>
      </c>
      <c r="P1796" s="51">
        <f>IF(Table2[[#This Row],[Customer Segment]]=Introduction!$D$42,1,0)</f>
        <v>0</v>
      </c>
      <c r="Q1796" s="51">
        <f>IF(Table2[[#This Row],[Customer Segment]]=Introduction!$D$44,1,0)</f>
        <v>1</v>
      </c>
      <c r="R1796" s="44">
        <v>125.37</v>
      </c>
      <c r="S17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204.20094371247353</v>
      </c>
    </row>
    <row r="1797" spans="1:19" customFormat="1" x14ac:dyDescent="0.2">
      <c r="A1797" s="1" t="s">
        <v>1</v>
      </c>
      <c r="B1797" s="1" t="s">
        <v>14</v>
      </c>
      <c r="C1797" s="1" t="s">
        <v>70</v>
      </c>
      <c r="D1797" s="49">
        <v>0.1</v>
      </c>
      <c r="E1797" s="49">
        <v>7.64</v>
      </c>
      <c r="F1797" s="49">
        <v>5.83</v>
      </c>
      <c r="G1797" s="49">
        <v>0.36</v>
      </c>
      <c r="H1797" s="49">
        <v>-403.18740000000003</v>
      </c>
      <c r="I1797" s="52">
        <f>IF(Table2[[#This Row],[Order Priority]]=Introduction!$B$42,1,0)</f>
        <v>1</v>
      </c>
      <c r="J1797" s="52">
        <f>IF(Table2[[#This Row],[Order Priority]]=Introduction!$B$43,1,0)</f>
        <v>0</v>
      </c>
      <c r="K1797" s="52">
        <f>IF(Table2[[#This Row],[Order Priority]]=Introduction!$B$44,1,0)</f>
        <v>0</v>
      </c>
      <c r="L1797" s="52">
        <f>IF(Table2[[#This Row],[Order Priority]]=Introduction!$B$45,1,0)</f>
        <v>0</v>
      </c>
      <c r="M1797" s="52">
        <f>IF(Table2[[#This Row],[Ship Mode]]=Introduction!$C$42,1,0)</f>
        <v>0</v>
      </c>
      <c r="N1797" s="51">
        <f>IF(Table2[[#This Row],[Ship Mode]]=Introduction!$C$44,1,0)</f>
        <v>1</v>
      </c>
      <c r="O1797" s="51">
        <f>IF(Table2[[#This Row],[Customer Segment]]=Introduction!$D$45,1,0)</f>
        <v>0</v>
      </c>
      <c r="P1797" s="51">
        <f>IF(Table2[[#This Row],[Customer Segment]]=Introduction!$D$42,1,0)</f>
        <v>0</v>
      </c>
      <c r="Q1797" s="51">
        <f>IF(Table2[[#This Row],[Customer Segment]]=Introduction!$D$44,1,0)</f>
        <v>0</v>
      </c>
      <c r="R1797" s="41">
        <v>39.36</v>
      </c>
      <c r="S17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-67.675674333439815</v>
      </c>
    </row>
    <row r="1798" spans="1:19" customFormat="1" x14ac:dyDescent="0.2">
      <c r="A1798" s="1" t="s">
        <v>1</v>
      </c>
      <c r="B1798" s="1" t="s">
        <v>63</v>
      </c>
      <c r="C1798" s="1" t="s">
        <v>3</v>
      </c>
      <c r="D1798" s="47">
        <v>0.03</v>
      </c>
      <c r="E1798" s="47">
        <v>41.32</v>
      </c>
      <c r="F1798" s="47">
        <v>58.66</v>
      </c>
      <c r="G1798" s="47">
        <v>0.76</v>
      </c>
      <c r="H1798" s="47">
        <v>-32.816000000000003</v>
      </c>
      <c r="I1798" s="52">
        <f>IF(Table2[[#This Row],[Order Priority]]=Introduction!$B$42,1,0)</f>
        <v>1</v>
      </c>
      <c r="J1798" s="52">
        <f>IF(Table2[[#This Row],[Order Priority]]=Introduction!$B$43,1,0)</f>
        <v>0</v>
      </c>
      <c r="K1798" s="52">
        <f>IF(Table2[[#This Row],[Order Priority]]=Introduction!$B$44,1,0)</f>
        <v>0</v>
      </c>
      <c r="L1798" s="52">
        <f>IF(Table2[[#This Row],[Order Priority]]=Introduction!$B$45,1,0)</f>
        <v>0</v>
      </c>
      <c r="M1798" s="52">
        <f>IF(Table2[[#This Row],[Ship Mode]]=Introduction!$C$42,1,0)</f>
        <v>0</v>
      </c>
      <c r="N1798" s="51">
        <f>IF(Table2[[#This Row],[Ship Mode]]=Introduction!$C$44,1,0)</f>
        <v>0</v>
      </c>
      <c r="O1798" s="51">
        <f>IF(Table2[[#This Row],[Customer Segment]]=Introduction!$D$45,1,0)</f>
        <v>1</v>
      </c>
      <c r="P1798" s="51">
        <f>IF(Table2[[#This Row],[Customer Segment]]=Introduction!$D$42,1,0)</f>
        <v>0</v>
      </c>
      <c r="Q1798" s="51">
        <f>IF(Table2[[#This Row],[Customer Segment]]=Introduction!$D$44,1,0)</f>
        <v>0</v>
      </c>
      <c r="R1798" s="44">
        <v>419.27</v>
      </c>
      <c r="S17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2164.7859081787155</v>
      </c>
    </row>
    <row r="1799" spans="1:19" customFormat="1" x14ac:dyDescent="0.2">
      <c r="A1799" s="1" t="s">
        <v>1</v>
      </c>
      <c r="B1799" s="1" t="s">
        <v>14</v>
      </c>
      <c r="C1799" s="1" t="s">
        <v>3</v>
      </c>
      <c r="D1799" s="49">
        <v>0</v>
      </c>
      <c r="E1799" s="49">
        <v>6.88</v>
      </c>
      <c r="F1799" s="49">
        <v>2</v>
      </c>
      <c r="G1799" s="49">
        <v>0.39</v>
      </c>
      <c r="H1799" s="49">
        <v>-15.61</v>
      </c>
      <c r="I1799" s="52">
        <f>IF(Table2[[#This Row],[Order Priority]]=Introduction!$B$42,1,0)</f>
        <v>1</v>
      </c>
      <c r="J1799" s="52">
        <f>IF(Table2[[#This Row],[Order Priority]]=Introduction!$B$43,1,0)</f>
        <v>0</v>
      </c>
      <c r="K1799" s="52">
        <f>IF(Table2[[#This Row],[Order Priority]]=Introduction!$B$44,1,0)</f>
        <v>0</v>
      </c>
      <c r="L1799" s="52">
        <f>IF(Table2[[#This Row],[Order Priority]]=Introduction!$B$45,1,0)</f>
        <v>0</v>
      </c>
      <c r="M1799" s="52">
        <f>IF(Table2[[#This Row],[Ship Mode]]=Introduction!$C$42,1,0)</f>
        <v>0</v>
      </c>
      <c r="N1799" s="51">
        <f>IF(Table2[[#This Row],[Ship Mode]]=Introduction!$C$44,1,0)</f>
        <v>1</v>
      </c>
      <c r="O1799" s="51">
        <f>IF(Table2[[#This Row],[Customer Segment]]=Introduction!$D$45,1,0)</f>
        <v>1</v>
      </c>
      <c r="P1799" s="51">
        <f>IF(Table2[[#This Row],[Customer Segment]]=Introduction!$D$42,1,0)</f>
        <v>0</v>
      </c>
      <c r="Q1799" s="51">
        <f>IF(Table2[[#This Row],[Customer Segment]]=Introduction!$D$44,1,0)</f>
        <v>0</v>
      </c>
      <c r="R1799" s="41">
        <v>36</v>
      </c>
      <c r="S17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302.95645814781216</v>
      </c>
    </row>
    <row r="1800" spans="1:19" customFormat="1" x14ac:dyDescent="0.2">
      <c r="A1800" s="1" t="s">
        <v>1</v>
      </c>
      <c r="B1800" s="1" t="s">
        <v>14</v>
      </c>
      <c r="C1800" s="1" t="s">
        <v>3</v>
      </c>
      <c r="D1800" s="47">
        <v>0</v>
      </c>
      <c r="E1800" s="47">
        <v>40.479999999999997</v>
      </c>
      <c r="F1800" s="47">
        <v>19.989999999999998</v>
      </c>
      <c r="G1800" s="47">
        <v>0.77</v>
      </c>
      <c r="H1800" s="47">
        <v>-25.634</v>
      </c>
      <c r="I1800" s="52">
        <f>IF(Table2[[#This Row],[Order Priority]]=Introduction!$B$42,1,0)</f>
        <v>1</v>
      </c>
      <c r="J1800" s="52">
        <f>IF(Table2[[#This Row],[Order Priority]]=Introduction!$B$43,1,0)</f>
        <v>0</v>
      </c>
      <c r="K1800" s="52">
        <f>IF(Table2[[#This Row],[Order Priority]]=Introduction!$B$44,1,0)</f>
        <v>0</v>
      </c>
      <c r="L1800" s="52">
        <f>IF(Table2[[#This Row],[Order Priority]]=Introduction!$B$45,1,0)</f>
        <v>0</v>
      </c>
      <c r="M1800" s="52">
        <f>IF(Table2[[#This Row],[Ship Mode]]=Introduction!$C$42,1,0)</f>
        <v>0</v>
      </c>
      <c r="N1800" s="51">
        <f>IF(Table2[[#This Row],[Ship Mode]]=Introduction!$C$44,1,0)</f>
        <v>1</v>
      </c>
      <c r="O1800" s="51">
        <f>IF(Table2[[#This Row],[Customer Segment]]=Introduction!$D$45,1,0)</f>
        <v>1</v>
      </c>
      <c r="P1800" s="51">
        <f>IF(Table2[[#This Row],[Customer Segment]]=Introduction!$D$42,1,0)</f>
        <v>0</v>
      </c>
      <c r="Q1800" s="51">
        <f>IF(Table2[[#This Row],[Customer Segment]]=Introduction!$D$44,1,0)</f>
        <v>0</v>
      </c>
      <c r="R1800" s="44">
        <v>264.95</v>
      </c>
      <c r="S18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1211.048010820062</v>
      </c>
    </row>
    <row r="1801" spans="1:19" customFormat="1" x14ac:dyDescent="0.2">
      <c r="A1801" s="1" t="s">
        <v>13</v>
      </c>
      <c r="B1801" s="1" t="s">
        <v>2</v>
      </c>
      <c r="C1801" s="1" t="s">
        <v>70</v>
      </c>
      <c r="D1801" s="49">
        <v>0.04</v>
      </c>
      <c r="E1801" s="49">
        <v>119.99</v>
      </c>
      <c r="F1801" s="49">
        <v>14</v>
      </c>
      <c r="G1801" s="49">
        <v>0.36</v>
      </c>
      <c r="H1801" s="49">
        <v>509.95830000000001</v>
      </c>
      <c r="I1801" s="52">
        <f>IF(Table2[[#This Row],[Order Priority]]=Introduction!$B$42,1,0)</f>
        <v>0</v>
      </c>
      <c r="J1801" s="52">
        <f>IF(Table2[[#This Row],[Order Priority]]=Introduction!$B$43,1,0)</f>
        <v>1</v>
      </c>
      <c r="K1801" s="52">
        <f>IF(Table2[[#This Row],[Order Priority]]=Introduction!$B$44,1,0)</f>
        <v>0</v>
      </c>
      <c r="L1801" s="52">
        <f>IF(Table2[[#This Row],[Order Priority]]=Introduction!$B$45,1,0)</f>
        <v>0</v>
      </c>
      <c r="M1801" s="52">
        <f>IF(Table2[[#This Row],[Ship Mode]]=Introduction!$C$42,1,0)</f>
        <v>1</v>
      </c>
      <c r="N1801" s="51">
        <f>IF(Table2[[#This Row],[Ship Mode]]=Introduction!$C$44,1,0)</f>
        <v>0</v>
      </c>
      <c r="O1801" s="51">
        <f>IF(Table2[[#This Row],[Customer Segment]]=Introduction!$D$45,1,0)</f>
        <v>0</v>
      </c>
      <c r="P1801" s="51">
        <f>IF(Table2[[#This Row],[Customer Segment]]=Introduction!$D$42,1,0)</f>
        <v>0</v>
      </c>
      <c r="Q1801" s="51">
        <f>IF(Table2[[#This Row],[Customer Segment]]=Introduction!$D$44,1,0)</f>
        <v>0</v>
      </c>
      <c r="R1801" s="41">
        <v>739.07</v>
      </c>
      <c r="S18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1388.8177764827767</v>
      </c>
    </row>
    <row r="1802" spans="1:19" customFormat="1" x14ac:dyDescent="0.2">
      <c r="A1802" s="1" t="s">
        <v>92</v>
      </c>
      <c r="B1802" s="1" t="s">
        <v>2</v>
      </c>
      <c r="C1802" s="1" t="s">
        <v>15</v>
      </c>
      <c r="D1802" s="47">
        <v>0.06</v>
      </c>
      <c r="E1802" s="47">
        <v>146.34</v>
      </c>
      <c r="F1802" s="47">
        <v>43.75</v>
      </c>
      <c r="G1802" s="47">
        <v>0.65</v>
      </c>
      <c r="H1802" s="47">
        <v>-89.27</v>
      </c>
      <c r="I1802" s="52">
        <f>IF(Table2[[#This Row],[Order Priority]]=Introduction!$B$42,1,0)</f>
        <v>0</v>
      </c>
      <c r="J1802" s="52">
        <f>IF(Table2[[#This Row],[Order Priority]]=Introduction!$B$43,1,0)</f>
        <v>0</v>
      </c>
      <c r="K1802" s="52">
        <f>IF(Table2[[#This Row],[Order Priority]]=Introduction!$B$44,1,0)</f>
        <v>0</v>
      </c>
      <c r="L1802" s="52">
        <f>IF(Table2[[#This Row],[Order Priority]]=Introduction!$B$45,1,0)</f>
        <v>1</v>
      </c>
      <c r="M1802" s="52">
        <f>IF(Table2[[#This Row],[Ship Mode]]=Introduction!$C$42,1,0)</f>
        <v>1</v>
      </c>
      <c r="N1802" s="51">
        <f>IF(Table2[[#This Row],[Ship Mode]]=Introduction!$C$44,1,0)</f>
        <v>0</v>
      </c>
      <c r="O1802" s="51">
        <f>IF(Table2[[#This Row],[Customer Segment]]=Introduction!$D$45,1,0)</f>
        <v>0</v>
      </c>
      <c r="P1802" s="51">
        <f>IF(Table2[[#This Row],[Customer Segment]]=Introduction!$D$42,1,0)</f>
        <v>1</v>
      </c>
      <c r="Q1802" s="51">
        <f>IF(Table2[[#This Row],[Customer Segment]]=Introduction!$D$44,1,0)</f>
        <v>0</v>
      </c>
      <c r="R1802" s="44">
        <v>1721.24</v>
      </c>
      <c r="S18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1894.1646585580847</v>
      </c>
    </row>
    <row r="1803" spans="1:19" customFormat="1" x14ac:dyDescent="0.2">
      <c r="A1803" s="1" t="s">
        <v>1</v>
      </c>
      <c r="B1803" s="1" t="s">
        <v>63</v>
      </c>
      <c r="C1803" s="1" t="s">
        <v>15</v>
      </c>
      <c r="D1803" s="49">
        <v>0.04</v>
      </c>
      <c r="E1803" s="49">
        <v>33.89</v>
      </c>
      <c r="F1803" s="49">
        <v>5.0999999999999996</v>
      </c>
      <c r="G1803" s="49">
        <v>0.6</v>
      </c>
      <c r="H1803" s="49">
        <v>72.983999999999995</v>
      </c>
      <c r="I1803" s="52">
        <f>IF(Table2[[#This Row],[Order Priority]]=Introduction!$B$42,1,0)</f>
        <v>1</v>
      </c>
      <c r="J1803" s="52">
        <f>IF(Table2[[#This Row],[Order Priority]]=Introduction!$B$43,1,0)</f>
        <v>0</v>
      </c>
      <c r="K1803" s="52">
        <f>IF(Table2[[#This Row],[Order Priority]]=Introduction!$B$44,1,0)</f>
        <v>0</v>
      </c>
      <c r="L1803" s="52">
        <f>IF(Table2[[#This Row],[Order Priority]]=Introduction!$B$45,1,0)</f>
        <v>0</v>
      </c>
      <c r="M1803" s="52">
        <f>IF(Table2[[#This Row],[Ship Mode]]=Introduction!$C$42,1,0)</f>
        <v>0</v>
      </c>
      <c r="N1803" s="51">
        <f>IF(Table2[[#This Row],[Ship Mode]]=Introduction!$C$44,1,0)</f>
        <v>0</v>
      </c>
      <c r="O1803" s="51">
        <f>IF(Table2[[#This Row],[Customer Segment]]=Introduction!$D$45,1,0)</f>
        <v>0</v>
      </c>
      <c r="P1803" s="51">
        <f>IF(Table2[[#This Row],[Customer Segment]]=Introduction!$D$42,1,0)</f>
        <v>1</v>
      </c>
      <c r="Q1803" s="51">
        <f>IF(Table2[[#This Row],[Customer Segment]]=Introduction!$D$44,1,0)</f>
        <v>0</v>
      </c>
      <c r="R1803" s="41">
        <v>200.83</v>
      </c>
      <c r="S18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609.98806056071362</v>
      </c>
    </row>
    <row r="1804" spans="1:19" customFormat="1" x14ac:dyDescent="0.2">
      <c r="A1804" s="1" t="s">
        <v>13</v>
      </c>
      <c r="B1804" s="1" t="s">
        <v>14</v>
      </c>
      <c r="C1804" s="1" t="s">
        <v>70</v>
      </c>
      <c r="D1804" s="47">
        <v>0.1</v>
      </c>
      <c r="E1804" s="47">
        <v>1.68</v>
      </c>
      <c r="F1804" s="47">
        <v>1.57</v>
      </c>
      <c r="G1804" s="47">
        <v>0.59</v>
      </c>
      <c r="H1804" s="47">
        <v>-11.57</v>
      </c>
      <c r="I1804" s="52">
        <f>IF(Table2[[#This Row],[Order Priority]]=Introduction!$B$42,1,0)</f>
        <v>0</v>
      </c>
      <c r="J1804" s="52">
        <f>IF(Table2[[#This Row],[Order Priority]]=Introduction!$B$43,1,0)</f>
        <v>1</v>
      </c>
      <c r="K1804" s="52">
        <f>IF(Table2[[#This Row],[Order Priority]]=Introduction!$B$44,1,0)</f>
        <v>0</v>
      </c>
      <c r="L1804" s="52">
        <f>IF(Table2[[#This Row],[Order Priority]]=Introduction!$B$45,1,0)</f>
        <v>0</v>
      </c>
      <c r="M1804" s="52">
        <f>IF(Table2[[#This Row],[Ship Mode]]=Introduction!$C$42,1,0)</f>
        <v>0</v>
      </c>
      <c r="N1804" s="51">
        <f>IF(Table2[[#This Row],[Ship Mode]]=Introduction!$C$44,1,0)</f>
        <v>1</v>
      </c>
      <c r="O1804" s="51">
        <f>IF(Table2[[#This Row],[Customer Segment]]=Introduction!$D$45,1,0)</f>
        <v>0</v>
      </c>
      <c r="P1804" s="51">
        <f>IF(Table2[[#This Row],[Customer Segment]]=Introduction!$D$42,1,0)</f>
        <v>0</v>
      </c>
      <c r="Q1804" s="51">
        <f>IF(Table2[[#This Row],[Customer Segment]]=Introduction!$D$44,1,0)</f>
        <v>0</v>
      </c>
      <c r="R1804" s="44">
        <v>18.71</v>
      </c>
      <c r="S18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95.605884735420602</v>
      </c>
    </row>
    <row r="1805" spans="1:19" customFormat="1" x14ac:dyDescent="0.2">
      <c r="A1805" s="1" t="s">
        <v>23</v>
      </c>
      <c r="B1805" s="1" t="s">
        <v>14</v>
      </c>
      <c r="C1805" s="1" t="s">
        <v>3</v>
      </c>
      <c r="D1805" s="49">
        <v>0</v>
      </c>
      <c r="E1805" s="49">
        <v>4.13</v>
      </c>
      <c r="F1805" s="49">
        <v>5.34</v>
      </c>
      <c r="G1805" s="49">
        <v>0.38</v>
      </c>
      <c r="H1805" s="49">
        <v>-61.87</v>
      </c>
      <c r="I1805" s="52">
        <f>IF(Table2[[#This Row],[Order Priority]]=Introduction!$B$42,1,0)</f>
        <v>0</v>
      </c>
      <c r="J1805" s="52">
        <f>IF(Table2[[#This Row],[Order Priority]]=Introduction!$B$43,1,0)</f>
        <v>0</v>
      </c>
      <c r="K1805" s="52">
        <f>IF(Table2[[#This Row],[Order Priority]]=Introduction!$B$44,1,0)</f>
        <v>1</v>
      </c>
      <c r="L1805" s="52">
        <f>IF(Table2[[#This Row],[Order Priority]]=Introduction!$B$45,1,0)</f>
        <v>0</v>
      </c>
      <c r="M1805" s="52">
        <f>IF(Table2[[#This Row],[Ship Mode]]=Introduction!$C$42,1,0)</f>
        <v>0</v>
      </c>
      <c r="N1805" s="51">
        <f>IF(Table2[[#This Row],[Ship Mode]]=Introduction!$C$44,1,0)</f>
        <v>1</v>
      </c>
      <c r="O1805" s="51">
        <f>IF(Table2[[#This Row],[Customer Segment]]=Introduction!$D$45,1,0)</f>
        <v>1</v>
      </c>
      <c r="P1805" s="51">
        <f>IF(Table2[[#This Row],[Customer Segment]]=Introduction!$D$42,1,0)</f>
        <v>0</v>
      </c>
      <c r="Q1805" s="51">
        <f>IF(Table2[[#This Row],[Customer Segment]]=Introduction!$D$44,1,0)</f>
        <v>0</v>
      </c>
      <c r="R1805" s="41">
        <v>40.950000000000003</v>
      </c>
      <c r="S18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120.72947090999592</v>
      </c>
    </row>
    <row r="1806" spans="1:19" customFormat="1" x14ac:dyDescent="0.2">
      <c r="A1806" s="1" t="s">
        <v>23</v>
      </c>
      <c r="B1806" s="1" t="s">
        <v>2</v>
      </c>
      <c r="C1806" s="1" t="s">
        <v>3</v>
      </c>
      <c r="D1806" s="47">
        <v>0.1</v>
      </c>
      <c r="E1806" s="47">
        <v>130.97999999999999</v>
      </c>
      <c r="F1806" s="47">
        <v>54.74</v>
      </c>
      <c r="G1806" s="47">
        <v>0.69</v>
      </c>
      <c r="H1806" s="47">
        <v>-530.24</v>
      </c>
      <c r="I1806" s="52">
        <f>IF(Table2[[#This Row],[Order Priority]]=Introduction!$B$42,1,0)</f>
        <v>0</v>
      </c>
      <c r="J1806" s="52">
        <f>IF(Table2[[#This Row],[Order Priority]]=Introduction!$B$43,1,0)</f>
        <v>0</v>
      </c>
      <c r="K1806" s="52">
        <f>IF(Table2[[#This Row],[Order Priority]]=Introduction!$B$44,1,0)</f>
        <v>1</v>
      </c>
      <c r="L1806" s="52">
        <f>IF(Table2[[#This Row],[Order Priority]]=Introduction!$B$45,1,0)</f>
        <v>0</v>
      </c>
      <c r="M1806" s="52">
        <f>IF(Table2[[#This Row],[Ship Mode]]=Introduction!$C$42,1,0)</f>
        <v>1</v>
      </c>
      <c r="N1806" s="51">
        <f>IF(Table2[[#This Row],[Ship Mode]]=Introduction!$C$44,1,0)</f>
        <v>0</v>
      </c>
      <c r="O1806" s="51">
        <f>IF(Table2[[#This Row],[Customer Segment]]=Introduction!$D$45,1,0)</f>
        <v>1</v>
      </c>
      <c r="P1806" s="51">
        <f>IF(Table2[[#This Row],[Customer Segment]]=Introduction!$D$42,1,0)</f>
        <v>0</v>
      </c>
      <c r="Q1806" s="51">
        <f>IF(Table2[[#This Row],[Customer Segment]]=Introduction!$D$44,1,0)</f>
        <v>0</v>
      </c>
      <c r="R1806" s="44">
        <v>1155.73</v>
      </c>
      <c r="S18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1791.9490095835433</v>
      </c>
    </row>
    <row r="1807" spans="1:19" customFormat="1" x14ac:dyDescent="0.2">
      <c r="A1807" s="1" t="s">
        <v>23</v>
      </c>
      <c r="B1807" s="1" t="s">
        <v>14</v>
      </c>
      <c r="C1807" s="1" t="s">
        <v>70</v>
      </c>
      <c r="D1807" s="49">
        <v>0.03</v>
      </c>
      <c r="E1807" s="49">
        <v>51.75</v>
      </c>
      <c r="F1807" s="49">
        <v>19.989999999999998</v>
      </c>
      <c r="G1807" s="49">
        <v>0.55000000000000004</v>
      </c>
      <c r="H1807" s="49">
        <v>261.44400000000002</v>
      </c>
      <c r="I1807" s="52">
        <f>IF(Table2[[#This Row],[Order Priority]]=Introduction!$B$42,1,0)</f>
        <v>0</v>
      </c>
      <c r="J1807" s="52">
        <f>IF(Table2[[#This Row],[Order Priority]]=Introduction!$B$43,1,0)</f>
        <v>0</v>
      </c>
      <c r="K1807" s="52">
        <f>IF(Table2[[#This Row],[Order Priority]]=Introduction!$B$44,1,0)</f>
        <v>1</v>
      </c>
      <c r="L1807" s="52">
        <f>IF(Table2[[#This Row],[Order Priority]]=Introduction!$B$45,1,0)</f>
        <v>0</v>
      </c>
      <c r="M1807" s="52">
        <f>IF(Table2[[#This Row],[Ship Mode]]=Introduction!$C$42,1,0)</f>
        <v>0</v>
      </c>
      <c r="N1807" s="51">
        <f>IF(Table2[[#This Row],[Ship Mode]]=Introduction!$C$44,1,0)</f>
        <v>1</v>
      </c>
      <c r="O1807" s="51">
        <f>IF(Table2[[#This Row],[Customer Segment]]=Introduction!$D$45,1,0)</f>
        <v>0</v>
      </c>
      <c r="P1807" s="51">
        <f>IF(Table2[[#This Row],[Customer Segment]]=Introduction!$D$42,1,0)</f>
        <v>0</v>
      </c>
      <c r="Q1807" s="51">
        <f>IF(Table2[[#This Row],[Customer Segment]]=Introduction!$D$44,1,0)</f>
        <v>0</v>
      </c>
      <c r="R1807" s="41">
        <v>818.81</v>
      </c>
      <c r="S18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1136.4422365630185</v>
      </c>
    </row>
    <row r="1808" spans="1:19" customFormat="1" x14ac:dyDescent="0.2">
      <c r="A1808" s="1" t="s">
        <v>23</v>
      </c>
      <c r="B1808" s="1" t="s">
        <v>14</v>
      </c>
      <c r="C1808" s="1" t="s">
        <v>15</v>
      </c>
      <c r="D1808" s="47">
        <v>0.06</v>
      </c>
      <c r="E1808" s="47">
        <v>10.89</v>
      </c>
      <c r="F1808" s="47">
        <v>4.5</v>
      </c>
      <c r="G1808" s="47">
        <v>0.59</v>
      </c>
      <c r="H1808" s="47">
        <v>-25.111999999999998</v>
      </c>
      <c r="I1808" s="52">
        <f>IF(Table2[[#This Row],[Order Priority]]=Introduction!$B$42,1,0)</f>
        <v>0</v>
      </c>
      <c r="J1808" s="52">
        <f>IF(Table2[[#This Row],[Order Priority]]=Introduction!$B$43,1,0)</f>
        <v>0</v>
      </c>
      <c r="K1808" s="52">
        <f>IF(Table2[[#This Row],[Order Priority]]=Introduction!$B$44,1,0)</f>
        <v>1</v>
      </c>
      <c r="L1808" s="52">
        <f>IF(Table2[[#This Row],[Order Priority]]=Introduction!$B$45,1,0)</f>
        <v>0</v>
      </c>
      <c r="M1808" s="52">
        <f>IF(Table2[[#This Row],[Ship Mode]]=Introduction!$C$42,1,0)</f>
        <v>0</v>
      </c>
      <c r="N1808" s="51">
        <f>IF(Table2[[#This Row],[Ship Mode]]=Introduction!$C$44,1,0)</f>
        <v>1</v>
      </c>
      <c r="O1808" s="51">
        <f>IF(Table2[[#This Row],[Customer Segment]]=Introduction!$D$45,1,0)</f>
        <v>0</v>
      </c>
      <c r="P1808" s="51">
        <f>IF(Table2[[#This Row],[Customer Segment]]=Introduction!$D$42,1,0)</f>
        <v>1</v>
      </c>
      <c r="Q1808" s="51">
        <f>IF(Table2[[#This Row],[Customer Segment]]=Introduction!$D$44,1,0)</f>
        <v>0</v>
      </c>
      <c r="R1808" s="44">
        <v>149.32</v>
      </c>
      <c r="S18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271.33295812448938</v>
      </c>
    </row>
    <row r="1809" spans="1:19" customFormat="1" x14ac:dyDescent="0.2">
      <c r="A1809" s="1" t="s">
        <v>23</v>
      </c>
      <c r="B1809" s="1" t="s">
        <v>14</v>
      </c>
      <c r="C1809" s="1" t="s">
        <v>15</v>
      </c>
      <c r="D1809" s="49">
        <v>0.03</v>
      </c>
      <c r="E1809" s="49">
        <v>10.64</v>
      </c>
      <c r="F1809" s="49">
        <v>5.16</v>
      </c>
      <c r="G1809" s="49">
        <v>0.56999999999999995</v>
      </c>
      <c r="H1809" s="49">
        <v>17.376000000000001</v>
      </c>
      <c r="I1809" s="52">
        <f>IF(Table2[[#This Row],[Order Priority]]=Introduction!$B$42,1,0)</f>
        <v>0</v>
      </c>
      <c r="J1809" s="52">
        <f>IF(Table2[[#This Row],[Order Priority]]=Introduction!$B$43,1,0)</f>
        <v>0</v>
      </c>
      <c r="K1809" s="52">
        <f>IF(Table2[[#This Row],[Order Priority]]=Introduction!$B$44,1,0)</f>
        <v>1</v>
      </c>
      <c r="L1809" s="52">
        <f>IF(Table2[[#This Row],[Order Priority]]=Introduction!$B$45,1,0)</f>
        <v>0</v>
      </c>
      <c r="M1809" s="52">
        <f>IF(Table2[[#This Row],[Ship Mode]]=Introduction!$C$42,1,0)</f>
        <v>0</v>
      </c>
      <c r="N1809" s="51">
        <f>IF(Table2[[#This Row],[Ship Mode]]=Introduction!$C$44,1,0)</f>
        <v>1</v>
      </c>
      <c r="O1809" s="51">
        <f>IF(Table2[[#This Row],[Customer Segment]]=Introduction!$D$45,1,0)</f>
        <v>0</v>
      </c>
      <c r="P1809" s="51">
        <f>IF(Table2[[#This Row],[Customer Segment]]=Introduction!$D$42,1,0)</f>
        <v>1</v>
      </c>
      <c r="Q1809" s="51">
        <f>IF(Table2[[#This Row],[Customer Segment]]=Introduction!$D$44,1,0)</f>
        <v>0</v>
      </c>
      <c r="R1809" s="41">
        <v>177.01</v>
      </c>
      <c r="S18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335.50192681809307</v>
      </c>
    </row>
    <row r="1810" spans="1:19" customFormat="1" x14ac:dyDescent="0.2">
      <c r="A1810" s="1" t="s">
        <v>23</v>
      </c>
      <c r="B1810" s="1" t="s">
        <v>14</v>
      </c>
      <c r="C1810" s="1" t="s">
        <v>15</v>
      </c>
      <c r="D1810" s="47">
        <v>0.03</v>
      </c>
      <c r="E1810" s="47">
        <v>7.96</v>
      </c>
      <c r="F1810" s="47">
        <v>4.95</v>
      </c>
      <c r="G1810" s="47">
        <v>0.41</v>
      </c>
      <c r="H1810" s="47">
        <v>24.260400000000001</v>
      </c>
      <c r="I1810" s="52">
        <f>IF(Table2[[#This Row],[Order Priority]]=Introduction!$B$42,1,0)</f>
        <v>0</v>
      </c>
      <c r="J1810" s="52">
        <f>IF(Table2[[#This Row],[Order Priority]]=Introduction!$B$43,1,0)</f>
        <v>0</v>
      </c>
      <c r="K1810" s="52">
        <f>IF(Table2[[#This Row],[Order Priority]]=Introduction!$B$44,1,0)</f>
        <v>1</v>
      </c>
      <c r="L1810" s="52">
        <f>IF(Table2[[#This Row],[Order Priority]]=Introduction!$B$45,1,0)</f>
        <v>0</v>
      </c>
      <c r="M1810" s="52">
        <f>IF(Table2[[#This Row],[Ship Mode]]=Introduction!$C$42,1,0)</f>
        <v>0</v>
      </c>
      <c r="N1810" s="51">
        <f>IF(Table2[[#This Row],[Ship Mode]]=Introduction!$C$44,1,0)</f>
        <v>1</v>
      </c>
      <c r="O1810" s="51">
        <f>IF(Table2[[#This Row],[Customer Segment]]=Introduction!$D$45,1,0)</f>
        <v>0</v>
      </c>
      <c r="P1810" s="51">
        <f>IF(Table2[[#This Row],[Customer Segment]]=Introduction!$D$42,1,0)</f>
        <v>1</v>
      </c>
      <c r="Q1810" s="51">
        <f>IF(Table2[[#This Row],[Customer Segment]]=Introduction!$D$44,1,0)</f>
        <v>0</v>
      </c>
      <c r="R1810" s="44">
        <v>35.159999999999997</v>
      </c>
      <c r="S18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195.36113815924412</v>
      </c>
    </row>
    <row r="1811" spans="1:19" customFormat="1" x14ac:dyDescent="0.2">
      <c r="A1811" s="1" t="s">
        <v>23</v>
      </c>
      <c r="B1811" s="1" t="s">
        <v>14</v>
      </c>
      <c r="C1811" s="1" t="s">
        <v>15</v>
      </c>
      <c r="D1811" s="49">
        <v>0.03</v>
      </c>
      <c r="E1811" s="49">
        <v>10.64</v>
      </c>
      <c r="F1811" s="49">
        <v>5.16</v>
      </c>
      <c r="G1811" s="49">
        <v>0.56999999999999995</v>
      </c>
      <c r="H1811" s="49">
        <v>14.48</v>
      </c>
      <c r="I1811" s="52">
        <f>IF(Table2[[#This Row],[Order Priority]]=Introduction!$B$42,1,0)</f>
        <v>0</v>
      </c>
      <c r="J1811" s="52">
        <f>IF(Table2[[#This Row],[Order Priority]]=Introduction!$B$43,1,0)</f>
        <v>0</v>
      </c>
      <c r="K1811" s="52">
        <f>IF(Table2[[#This Row],[Order Priority]]=Introduction!$B$44,1,0)</f>
        <v>1</v>
      </c>
      <c r="L1811" s="52">
        <f>IF(Table2[[#This Row],[Order Priority]]=Introduction!$B$45,1,0)</f>
        <v>0</v>
      </c>
      <c r="M1811" s="52">
        <f>IF(Table2[[#This Row],[Ship Mode]]=Introduction!$C$42,1,0)</f>
        <v>0</v>
      </c>
      <c r="N1811" s="51">
        <f>IF(Table2[[#This Row],[Ship Mode]]=Introduction!$C$44,1,0)</f>
        <v>1</v>
      </c>
      <c r="O1811" s="51">
        <f>IF(Table2[[#This Row],[Customer Segment]]=Introduction!$D$45,1,0)</f>
        <v>0</v>
      </c>
      <c r="P1811" s="51">
        <f>IF(Table2[[#This Row],[Customer Segment]]=Introduction!$D$42,1,0)</f>
        <v>1</v>
      </c>
      <c r="Q1811" s="51">
        <f>IF(Table2[[#This Row],[Customer Segment]]=Introduction!$D$44,1,0)</f>
        <v>0</v>
      </c>
      <c r="R1811" s="41">
        <v>696.96</v>
      </c>
      <c r="S18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332.53634832607378</v>
      </c>
    </row>
    <row r="1812" spans="1:19" customFormat="1" x14ac:dyDescent="0.2">
      <c r="A1812" s="1" t="s">
        <v>23</v>
      </c>
      <c r="B1812" s="1" t="s">
        <v>14</v>
      </c>
      <c r="C1812" s="1" t="s">
        <v>15</v>
      </c>
      <c r="D1812" s="47">
        <v>0.03</v>
      </c>
      <c r="E1812" s="47">
        <v>7.96</v>
      </c>
      <c r="F1812" s="47">
        <v>4.95</v>
      </c>
      <c r="G1812" s="47">
        <v>0.41</v>
      </c>
      <c r="H1812" s="47">
        <v>22.25</v>
      </c>
      <c r="I1812" s="52">
        <f>IF(Table2[[#This Row],[Order Priority]]=Introduction!$B$42,1,0)</f>
        <v>0</v>
      </c>
      <c r="J1812" s="52">
        <f>IF(Table2[[#This Row],[Order Priority]]=Introduction!$B$43,1,0)</f>
        <v>0</v>
      </c>
      <c r="K1812" s="52">
        <f>IF(Table2[[#This Row],[Order Priority]]=Introduction!$B$44,1,0)</f>
        <v>1</v>
      </c>
      <c r="L1812" s="52">
        <f>IF(Table2[[#This Row],[Order Priority]]=Introduction!$B$45,1,0)</f>
        <v>0</v>
      </c>
      <c r="M1812" s="52">
        <f>IF(Table2[[#This Row],[Ship Mode]]=Introduction!$C$42,1,0)</f>
        <v>0</v>
      </c>
      <c r="N1812" s="51">
        <f>IF(Table2[[#This Row],[Ship Mode]]=Introduction!$C$44,1,0)</f>
        <v>1</v>
      </c>
      <c r="O1812" s="51">
        <f>IF(Table2[[#This Row],[Customer Segment]]=Introduction!$D$45,1,0)</f>
        <v>0</v>
      </c>
      <c r="P1812" s="51">
        <f>IF(Table2[[#This Row],[Customer Segment]]=Introduction!$D$42,1,0)</f>
        <v>1</v>
      </c>
      <c r="Q1812" s="51">
        <f>IF(Table2[[#This Row],[Customer Segment]]=Introduction!$D$44,1,0)</f>
        <v>0</v>
      </c>
      <c r="R1812" s="44">
        <v>149.41</v>
      </c>
      <c r="S18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193.30243684696663</v>
      </c>
    </row>
    <row r="1813" spans="1:19" customFormat="1" x14ac:dyDescent="0.2">
      <c r="A1813" s="1" t="s">
        <v>23</v>
      </c>
      <c r="B1813" s="1" t="s">
        <v>63</v>
      </c>
      <c r="C1813" s="1" t="s">
        <v>15</v>
      </c>
      <c r="D1813" s="49">
        <v>0</v>
      </c>
      <c r="E1813" s="49">
        <v>11.7</v>
      </c>
      <c r="F1813" s="49">
        <v>6.96</v>
      </c>
      <c r="G1813" s="49">
        <v>0.5</v>
      </c>
      <c r="H1813" s="49">
        <v>-11.247999999999999</v>
      </c>
      <c r="I1813" s="52">
        <f>IF(Table2[[#This Row],[Order Priority]]=Introduction!$B$42,1,0)</f>
        <v>0</v>
      </c>
      <c r="J1813" s="52">
        <f>IF(Table2[[#This Row],[Order Priority]]=Introduction!$B$43,1,0)</f>
        <v>0</v>
      </c>
      <c r="K1813" s="52">
        <f>IF(Table2[[#This Row],[Order Priority]]=Introduction!$B$44,1,0)</f>
        <v>1</v>
      </c>
      <c r="L1813" s="52">
        <f>IF(Table2[[#This Row],[Order Priority]]=Introduction!$B$45,1,0)</f>
        <v>0</v>
      </c>
      <c r="M1813" s="52">
        <f>IF(Table2[[#This Row],[Ship Mode]]=Introduction!$C$42,1,0)</f>
        <v>0</v>
      </c>
      <c r="N1813" s="51">
        <f>IF(Table2[[#This Row],[Ship Mode]]=Introduction!$C$44,1,0)</f>
        <v>0</v>
      </c>
      <c r="O1813" s="51">
        <f>IF(Table2[[#This Row],[Customer Segment]]=Introduction!$D$45,1,0)</f>
        <v>0</v>
      </c>
      <c r="P1813" s="51">
        <f>IF(Table2[[#This Row],[Customer Segment]]=Introduction!$D$42,1,0)</f>
        <v>1</v>
      </c>
      <c r="Q1813" s="51">
        <f>IF(Table2[[#This Row],[Customer Segment]]=Introduction!$D$44,1,0)</f>
        <v>0</v>
      </c>
      <c r="R1813" s="41">
        <v>131.69</v>
      </c>
      <c r="S18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238.68861276205467</v>
      </c>
    </row>
    <row r="1814" spans="1:19" customFormat="1" x14ac:dyDescent="0.2">
      <c r="A1814" s="1" t="s">
        <v>92</v>
      </c>
      <c r="B1814" s="1" t="s">
        <v>14</v>
      </c>
      <c r="C1814" s="1" t="s">
        <v>47</v>
      </c>
      <c r="D1814" s="47">
        <v>0.09</v>
      </c>
      <c r="E1814" s="47">
        <v>2.6</v>
      </c>
      <c r="F1814" s="47">
        <v>2.4</v>
      </c>
      <c r="G1814" s="47">
        <v>0.57999999999999996</v>
      </c>
      <c r="H1814" s="47">
        <v>1107.4079999999999</v>
      </c>
      <c r="I1814" s="52">
        <f>IF(Table2[[#This Row],[Order Priority]]=Introduction!$B$42,1,0)</f>
        <v>0</v>
      </c>
      <c r="J1814" s="52">
        <f>IF(Table2[[#This Row],[Order Priority]]=Introduction!$B$43,1,0)</f>
        <v>0</v>
      </c>
      <c r="K1814" s="52">
        <f>IF(Table2[[#This Row],[Order Priority]]=Introduction!$B$44,1,0)</f>
        <v>0</v>
      </c>
      <c r="L1814" s="52">
        <f>IF(Table2[[#This Row],[Order Priority]]=Introduction!$B$45,1,0)</f>
        <v>1</v>
      </c>
      <c r="M1814" s="52">
        <f>IF(Table2[[#This Row],[Ship Mode]]=Introduction!$C$42,1,0)</f>
        <v>0</v>
      </c>
      <c r="N1814" s="51">
        <f>IF(Table2[[#This Row],[Ship Mode]]=Introduction!$C$44,1,0)</f>
        <v>1</v>
      </c>
      <c r="O1814" s="51">
        <f>IF(Table2[[#This Row],[Customer Segment]]=Introduction!$D$45,1,0)</f>
        <v>0</v>
      </c>
      <c r="P1814" s="51">
        <f>IF(Table2[[#This Row],[Customer Segment]]=Introduction!$D$42,1,0)</f>
        <v>0</v>
      </c>
      <c r="Q1814" s="51">
        <f>IF(Table2[[#This Row],[Customer Segment]]=Introduction!$D$44,1,0)</f>
        <v>1</v>
      </c>
      <c r="R1814" s="44">
        <v>31.73</v>
      </c>
      <c r="S18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1311.2785647842779</v>
      </c>
    </row>
    <row r="1815" spans="1:19" customFormat="1" x14ac:dyDescent="0.2">
      <c r="A1815" s="1" t="s">
        <v>46</v>
      </c>
      <c r="B1815" s="1" t="s">
        <v>14</v>
      </c>
      <c r="C1815" s="1" t="s">
        <v>70</v>
      </c>
      <c r="D1815" s="49">
        <v>0.09</v>
      </c>
      <c r="E1815" s="49">
        <v>7.38</v>
      </c>
      <c r="F1815" s="49">
        <v>5.21</v>
      </c>
      <c r="G1815" s="49">
        <v>0.56000000000000005</v>
      </c>
      <c r="H1815" s="49">
        <v>-27.16</v>
      </c>
      <c r="I1815" s="52">
        <f>IF(Table2[[#This Row],[Order Priority]]=Introduction!$B$42,1,0)</f>
        <v>0</v>
      </c>
      <c r="J1815" s="52">
        <f>IF(Table2[[#This Row],[Order Priority]]=Introduction!$B$43,1,0)</f>
        <v>0</v>
      </c>
      <c r="K1815" s="52">
        <f>IF(Table2[[#This Row],[Order Priority]]=Introduction!$B$44,1,0)</f>
        <v>0</v>
      </c>
      <c r="L1815" s="52">
        <f>IF(Table2[[#This Row],[Order Priority]]=Introduction!$B$45,1,0)</f>
        <v>0</v>
      </c>
      <c r="M1815" s="52">
        <f>IF(Table2[[#This Row],[Ship Mode]]=Introduction!$C$42,1,0)</f>
        <v>0</v>
      </c>
      <c r="N1815" s="51">
        <f>IF(Table2[[#This Row],[Ship Mode]]=Introduction!$C$44,1,0)</f>
        <v>1</v>
      </c>
      <c r="O1815" s="51">
        <f>IF(Table2[[#This Row],[Customer Segment]]=Introduction!$D$45,1,0)</f>
        <v>0</v>
      </c>
      <c r="P1815" s="51">
        <f>IF(Table2[[#This Row],[Customer Segment]]=Introduction!$D$42,1,0)</f>
        <v>0</v>
      </c>
      <c r="Q1815" s="51">
        <f>IF(Table2[[#This Row],[Customer Segment]]=Introduction!$D$44,1,0)</f>
        <v>0</v>
      </c>
      <c r="R1815" s="41">
        <v>66.55</v>
      </c>
      <c r="S18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383.29818707082057</v>
      </c>
    </row>
    <row r="1816" spans="1:19" customFormat="1" x14ac:dyDescent="0.2">
      <c r="A1816" s="1" t="s">
        <v>46</v>
      </c>
      <c r="B1816" s="1" t="s">
        <v>14</v>
      </c>
      <c r="C1816" s="1" t="s">
        <v>70</v>
      </c>
      <c r="D1816" s="47">
        <v>0.04</v>
      </c>
      <c r="E1816" s="47">
        <v>5.98</v>
      </c>
      <c r="F1816" s="47">
        <v>5.15</v>
      </c>
      <c r="G1816" s="47">
        <v>0.36</v>
      </c>
      <c r="H1816" s="47">
        <v>-52.344000000000001</v>
      </c>
      <c r="I1816" s="52">
        <f>IF(Table2[[#This Row],[Order Priority]]=Introduction!$B$42,1,0)</f>
        <v>0</v>
      </c>
      <c r="J1816" s="52">
        <f>IF(Table2[[#This Row],[Order Priority]]=Introduction!$B$43,1,0)</f>
        <v>0</v>
      </c>
      <c r="K1816" s="52">
        <f>IF(Table2[[#This Row],[Order Priority]]=Introduction!$B$44,1,0)</f>
        <v>0</v>
      </c>
      <c r="L1816" s="52">
        <f>IF(Table2[[#This Row],[Order Priority]]=Introduction!$B$45,1,0)</f>
        <v>0</v>
      </c>
      <c r="M1816" s="52">
        <f>IF(Table2[[#This Row],[Ship Mode]]=Introduction!$C$42,1,0)</f>
        <v>0</v>
      </c>
      <c r="N1816" s="51">
        <f>IF(Table2[[#This Row],[Ship Mode]]=Introduction!$C$44,1,0)</f>
        <v>1</v>
      </c>
      <c r="O1816" s="51">
        <f>IF(Table2[[#This Row],[Customer Segment]]=Introduction!$D$45,1,0)</f>
        <v>0</v>
      </c>
      <c r="P1816" s="51">
        <f>IF(Table2[[#This Row],[Customer Segment]]=Introduction!$D$42,1,0)</f>
        <v>0</v>
      </c>
      <c r="Q1816" s="51">
        <f>IF(Table2[[#This Row],[Customer Segment]]=Introduction!$D$44,1,0)</f>
        <v>0</v>
      </c>
      <c r="R1816" s="44">
        <v>103.49</v>
      </c>
      <c r="S18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218.26948928312021</v>
      </c>
    </row>
    <row r="1817" spans="1:19" customFormat="1" x14ac:dyDescent="0.2">
      <c r="A1817" s="1" t="s">
        <v>46</v>
      </c>
      <c r="B1817" s="1" t="s">
        <v>14</v>
      </c>
      <c r="C1817" s="1" t="s">
        <v>70</v>
      </c>
      <c r="D1817" s="49">
        <v>0.04</v>
      </c>
      <c r="E1817" s="49">
        <v>15.42</v>
      </c>
      <c r="F1817" s="49">
        <v>10.68</v>
      </c>
      <c r="G1817" s="49">
        <v>0.57999999999999996</v>
      </c>
      <c r="H1817" s="49">
        <v>-119.93600000000001</v>
      </c>
      <c r="I1817" s="52">
        <f>IF(Table2[[#This Row],[Order Priority]]=Introduction!$B$42,1,0)</f>
        <v>0</v>
      </c>
      <c r="J1817" s="52">
        <f>IF(Table2[[#This Row],[Order Priority]]=Introduction!$B$43,1,0)</f>
        <v>0</v>
      </c>
      <c r="K1817" s="52">
        <f>IF(Table2[[#This Row],[Order Priority]]=Introduction!$B$44,1,0)</f>
        <v>0</v>
      </c>
      <c r="L1817" s="52">
        <f>IF(Table2[[#This Row],[Order Priority]]=Introduction!$B$45,1,0)</f>
        <v>0</v>
      </c>
      <c r="M1817" s="52">
        <f>IF(Table2[[#This Row],[Ship Mode]]=Introduction!$C$42,1,0)</f>
        <v>0</v>
      </c>
      <c r="N1817" s="51">
        <f>IF(Table2[[#This Row],[Ship Mode]]=Introduction!$C$44,1,0)</f>
        <v>1</v>
      </c>
      <c r="O1817" s="51">
        <f>IF(Table2[[#This Row],[Customer Segment]]=Introduction!$D$45,1,0)</f>
        <v>0</v>
      </c>
      <c r="P1817" s="51">
        <f>IF(Table2[[#This Row],[Customer Segment]]=Introduction!$D$42,1,0)</f>
        <v>0</v>
      </c>
      <c r="Q1817" s="51">
        <f>IF(Table2[[#This Row],[Customer Segment]]=Introduction!$D$44,1,0)</f>
        <v>0</v>
      </c>
      <c r="R1817" s="41">
        <v>192.18</v>
      </c>
      <c r="S18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514.33674872615518</v>
      </c>
    </row>
    <row r="1818" spans="1:19" customFormat="1" x14ac:dyDescent="0.2">
      <c r="A1818" s="1" t="s">
        <v>1</v>
      </c>
      <c r="B1818" s="1" t="s">
        <v>14</v>
      </c>
      <c r="C1818" s="1" t="s">
        <v>70</v>
      </c>
      <c r="D1818" s="47">
        <v>0.04</v>
      </c>
      <c r="E1818" s="47">
        <v>15.98</v>
      </c>
      <c r="F1818" s="47">
        <v>4</v>
      </c>
      <c r="G1818" s="47">
        <v>0.37</v>
      </c>
      <c r="H1818" s="47">
        <v>-19.207999999999998</v>
      </c>
      <c r="I1818" s="52">
        <f>IF(Table2[[#This Row],[Order Priority]]=Introduction!$B$42,1,0)</f>
        <v>1</v>
      </c>
      <c r="J1818" s="52">
        <f>IF(Table2[[#This Row],[Order Priority]]=Introduction!$B$43,1,0)</f>
        <v>0</v>
      </c>
      <c r="K1818" s="52">
        <f>IF(Table2[[#This Row],[Order Priority]]=Introduction!$B$44,1,0)</f>
        <v>0</v>
      </c>
      <c r="L1818" s="52">
        <f>IF(Table2[[#This Row],[Order Priority]]=Introduction!$B$45,1,0)</f>
        <v>0</v>
      </c>
      <c r="M1818" s="52">
        <f>IF(Table2[[#This Row],[Ship Mode]]=Introduction!$C$42,1,0)</f>
        <v>0</v>
      </c>
      <c r="N1818" s="51">
        <f>IF(Table2[[#This Row],[Ship Mode]]=Introduction!$C$44,1,0)</f>
        <v>1</v>
      </c>
      <c r="O1818" s="51">
        <f>IF(Table2[[#This Row],[Customer Segment]]=Introduction!$D$45,1,0)</f>
        <v>0</v>
      </c>
      <c r="P1818" s="51">
        <f>IF(Table2[[#This Row],[Customer Segment]]=Introduction!$D$42,1,0)</f>
        <v>0</v>
      </c>
      <c r="Q1818" s="51">
        <f>IF(Table2[[#This Row],[Customer Segment]]=Introduction!$D$44,1,0)</f>
        <v>0</v>
      </c>
      <c r="R1818" s="44">
        <v>64.59</v>
      </c>
      <c r="S18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349.04196423374606</v>
      </c>
    </row>
    <row r="1819" spans="1:19" customFormat="1" x14ac:dyDescent="0.2">
      <c r="A1819" s="1" t="s">
        <v>1</v>
      </c>
      <c r="B1819" s="1" t="s">
        <v>14</v>
      </c>
      <c r="C1819" s="1" t="s">
        <v>70</v>
      </c>
      <c r="D1819" s="49">
        <v>0.06</v>
      </c>
      <c r="E1819" s="49">
        <v>22.84</v>
      </c>
      <c r="F1819" s="49">
        <v>5.47</v>
      </c>
      <c r="G1819" s="49">
        <v>0.39</v>
      </c>
      <c r="H1819" s="49">
        <v>7.44</v>
      </c>
      <c r="I1819" s="52">
        <f>IF(Table2[[#This Row],[Order Priority]]=Introduction!$B$42,1,0)</f>
        <v>1</v>
      </c>
      <c r="J1819" s="52">
        <f>IF(Table2[[#This Row],[Order Priority]]=Introduction!$B$43,1,0)</f>
        <v>0</v>
      </c>
      <c r="K1819" s="52">
        <f>IF(Table2[[#This Row],[Order Priority]]=Introduction!$B$44,1,0)</f>
        <v>0</v>
      </c>
      <c r="L1819" s="52">
        <f>IF(Table2[[#This Row],[Order Priority]]=Introduction!$B$45,1,0)</f>
        <v>0</v>
      </c>
      <c r="M1819" s="52">
        <f>IF(Table2[[#This Row],[Ship Mode]]=Introduction!$C$42,1,0)</f>
        <v>0</v>
      </c>
      <c r="N1819" s="51">
        <f>IF(Table2[[#This Row],[Ship Mode]]=Introduction!$C$44,1,0)</f>
        <v>1</v>
      </c>
      <c r="O1819" s="51">
        <f>IF(Table2[[#This Row],[Customer Segment]]=Introduction!$D$45,1,0)</f>
        <v>0</v>
      </c>
      <c r="P1819" s="51">
        <f>IF(Table2[[#This Row],[Customer Segment]]=Introduction!$D$42,1,0)</f>
        <v>0</v>
      </c>
      <c r="Q1819" s="51">
        <f>IF(Table2[[#This Row],[Customer Segment]]=Introduction!$D$44,1,0)</f>
        <v>0</v>
      </c>
      <c r="R1819" s="41">
        <v>461.94</v>
      </c>
      <c r="S18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441.86052269024105</v>
      </c>
    </row>
    <row r="1820" spans="1:19" customFormat="1" x14ac:dyDescent="0.2">
      <c r="A1820" s="1" t="s">
        <v>23</v>
      </c>
      <c r="B1820" s="1" t="s">
        <v>14</v>
      </c>
      <c r="C1820" s="1" t="s">
        <v>3</v>
      </c>
      <c r="D1820" s="47">
        <v>0.1</v>
      </c>
      <c r="E1820" s="47">
        <v>39.979999999999997</v>
      </c>
      <c r="F1820" s="47">
        <v>4</v>
      </c>
      <c r="G1820" s="47">
        <v>0.7</v>
      </c>
      <c r="H1820" s="47">
        <v>360.24</v>
      </c>
      <c r="I1820" s="52">
        <f>IF(Table2[[#This Row],[Order Priority]]=Introduction!$B$42,1,0)</f>
        <v>0</v>
      </c>
      <c r="J1820" s="52">
        <f>IF(Table2[[#This Row],[Order Priority]]=Introduction!$B$43,1,0)</f>
        <v>0</v>
      </c>
      <c r="K1820" s="52">
        <f>IF(Table2[[#This Row],[Order Priority]]=Introduction!$B$44,1,0)</f>
        <v>1</v>
      </c>
      <c r="L1820" s="52">
        <f>IF(Table2[[#This Row],[Order Priority]]=Introduction!$B$45,1,0)</f>
        <v>0</v>
      </c>
      <c r="M1820" s="52">
        <f>IF(Table2[[#This Row],[Ship Mode]]=Introduction!$C$42,1,0)</f>
        <v>0</v>
      </c>
      <c r="N1820" s="51">
        <f>IF(Table2[[#This Row],[Ship Mode]]=Introduction!$C$44,1,0)</f>
        <v>1</v>
      </c>
      <c r="O1820" s="51">
        <f>IF(Table2[[#This Row],[Customer Segment]]=Introduction!$D$45,1,0)</f>
        <v>1</v>
      </c>
      <c r="P1820" s="51">
        <f>IF(Table2[[#This Row],[Customer Segment]]=Introduction!$D$42,1,0)</f>
        <v>0</v>
      </c>
      <c r="Q1820" s="51">
        <f>IF(Table2[[#This Row],[Customer Segment]]=Introduction!$D$44,1,0)</f>
        <v>0</v>
      </c>
      <c r="R1820" s="44">
        <v>772.56</v>
      </c>
      <c r="S18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828.16353716696983</v>
      </c>
    </row>
    <row r="1821" spans="1:19" customFormat="1" x14ac:dyDescent="0.2">
      <c r="A1821" s="1" t="s">
        <v>23</v>
      </c>
      <c r="B1821" s="1" t="s">
        <v>63</v>
      </c>
      <c r="C1821" s="1" t="s">
        <v>15</v>
      </c>
      <c r="D1821" s="49">
        <v>0.09</v>
      </c>
      <c r="E1821" s="49">
        <v>30.98</v>
      </c>
      <c r="F1821" s="49">
        <v>6.5</v>
      </c>
      <c r="G1821" s="49">
        <v>0.64</v>
      </c>
      <c r="H1821" s="49">
        <v>-55.97</v>
      </c>
      <c r="I1821" s="52">
        <f>IF(Table2[[#This Row],[Order Priority]]=Introduction!$B$42,1,0)</f>
        <v>0</v>
      </c>
      <c r="J1821" s="52">
        <f>IF(Table2[[#This Row],[Order Priority]]=Introduction!$B$43,1,0)</f>
        <v>0</v>
      </c>
      <c r="K1821" s="52">
        <f>IF(Table2[[#This Row],[Order Priority]]=Introduction!$B$44,1,0)</f>
        <v>1</v>
      </c>
      <c r="L1821" s="52">
        <f>IF(Table2[[#This Row],[Order Priority]]=Introduction!$B$45,1,0)</f>
        <v>0</v>
      </c>
      <c r="M1821" s="52">
        <f>IF(Table2[[#This Row],[Ship Mode]]=Introduction!$C$42,1,0)</f>
        <v>0</v>
      </c>
      <c r="N1821" s="51">
        <f>IF(Table2[[#This Row],[Ship Mode]]=Introduction!$C$44,1,0)</f>
        <v>0</v>
      </c>
      <c r="O1821" s="51">
        <f>IF(Table2[[#This Row],[Customer Segment]]=Introduction!$D$45,1,0)</f>
        <v>0</v>
      </c>
      <c r="P1821" s="51">
        <f>IF(Table2[[#This Row],[Customer Segment]]=Introduction!$D$42,1,0)</f>
        <v>1</v>
      </c>
      <c r="Q1821" s="51">
        <f>IF(Table2[[#This Row],[Customer Segment]]=Introduction!$D$44,1,0)</f>
        <v>0</v>
      </c>
      <c r="R1821" s="41">
        <v>204.34</v>
      </c>
      <c r="S18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297.47590050795696</v>
      </c>
    </row>
    <row r="1822" spans="1:19" customFormat="1" x14ac:dyDescent="0.2">
      <c r="A1822" s="1" t="s">
        <v>23</v>
      </c>
      <c r="B1822" s="1" t="s">
        <v>14</v>
      </c>
      <c r="C1822" s="1" t="s">
        <v>15</v>
      </c>
      <c r="D1822" s="47">
        <v>0.09</v>
      </c>
      <c r="E1822" s="47">
        <v>12.22</v>
      </c>
      <c r="F1822" s="47">
        <v>2.85</v>
      </c>
      <c r="G1822" s="47">
        <v>0.55000000000000004</v>
      </c>
      <c r="H1822" s="47">
        <v>70.676699999999997</v>
      </c>
      <c r="I1822" s="52">
        <f>IF(Table2[[#This Row],[Order Priority]]=Introduction!$B$42,1,0)</f>
        <v>0</v>
      </c>
      <c r="J1822" s="52">
        <f>IF(Table2[[#This Row],[Order Priority]]=Introduction!$B$43,1,0)</f>
        <v>0</v>
      </c>
      <c r="K1822" s="52">
        <f>IF(Table2[[#This Row],[Order Priority]]=Introduction!$B$44,1,0)</f>
        <v>1</v>
      </c>
      <c r="L1822" s="52">
        <f>IF(Table2[[#This Row],[Order Priority]]=Introduction!$B$45,1,0)</f>
        <v>0</v>
      </c>
      <c r="M1822" s="52">
        <f>IF(Table2[[#This Row],[Ship Mode]]=Introduction!$C$42,1,0)</f>
        <v>0</v>
      </c>
      <c r="N1822" s="51">
        <f>IF(Table2[[#This Row],[Ship Mode]]=Introduction!$C$44,1,0)</f>
        <v>1</v>
      </c>
      <c r="O1822" s="51">
        <f>IF(Table2[[#This Row],[Customer Segment]]=Introduction!$D$45,1,0)</f>
        <v>0</v>
      </c>
      <c r="P1822" s="51">
        <f>IF(Table2[[#This Row],[Customer Segment]]=Introduction!$D$42,1,0)</f>
        <v>1</v>
      </c>
      <c r="Q1822" s="51">
        <f>IF(Table2[[#This Row],[Customer Segment]]=Introduction!$D$44,1,0)</f>
        <v>0</v>
      </c>
      <c r="R1822" s="44">
        <v>102.43</v>
      </c>
      <c r="S18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274.91273320290435</v>
      </c>
    </row>
    <row r="1823" spans="1:19" customFormat="1" x14ac:dyDescent="0.2">
      <c r="A1823" s="1" t="s">
        <v>92</v>
      </c>
      <c r="B1823" s="1" t="s">
        <v>2</v>
      </c>
      <c r="C1823" s="1" t="s">
        <v>70</v>
      </c>
      <c r="D1823" s="49">
        <v>0.08</v>
      </c>
      <c r="E1823" s="49">
        <v>124.49</v>
      </c>
      <c r="F1823" s="49">
        <v>51.94</v>
      </c>
      <c r="G1823" s="49">
        <v>0.63</v>
      </c>
      <c r="H1823" s="49">
        <v>-500.38</v>
      </c>
      <c r="I1823" s="52">
        <f>IF(Table2[[#This Row],[Order Priority]]=Introduction!$B$42,1,0)</f>
        <v>0</v>
      </c>
      <c r="J1823" s="52">
        <f>IF(Table2[[#This Row],[Order Priority]]=Introduction!$B$43,1,0)</f>
        <v>0</v>
      </c>
      <c r="K1823" s="52">
        <f>IF(Table2[[#This Row],[Order Priority]]=Introduction!$B$44,1,0)</f>
        <v>0</v>
      </c>
      <c r="L1823" s="52">
        <f>IF(Table2[[#This Row],[Order Priority]]=Introduction!$B$45,1,0)</f>
        <v>1</v>
      </c>
      <c r="M1823" s="52">
        <f>IF(Table2[[#This Row],[Ship Mode]]=Introduction!$C$42,1,0)</f>
        <v>1</v>
      </c>
      <c r="N1823" s="51">
        <f>IF(Table2[[#This Row],[Ship Mode]]=Introduction!$C$44,1,0)</f>
        <v>0</v>
      </c>
      <c r="O1823" s="51">
        <f>IF(Table2[[#This Row],[Customer Segment]]=Introduction!$D$45,1,0)</f>
        <v>0</v>
      </c>
      <c r="P1823" s="51">
        <f>IF(Table2[[#This Row],[Customer Segment]]=Introduction!$D$42,1,0)</f>
        <v>0</v>
      </c>
      <c r="Q1823" s="51">
        <f>IF(Table2[[#This Row],[Customer Segment]]=Introduction!$D$44,1,0)</f>
        <v>0</v>
      </c>
      <c r="R1823" s="41">
        <v>6831.37</v>
      </c>
      <c r="S18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1630.1790783671886</v>
      </c>
    </row>
    <row r="1824" spans="1:19" customFormat="1" x14ac:dyDescent="0.2">
      <c r="A1824" s="1" t="s">
        <v>92</v>
      </c>
      <c r="B1824" s="1" t="s">
        <v>2</v>
      </c>
      <c r="C1824" s="1" t="s">
        <v>70</v>
      </c>
      <c r="D1824" s="47">
        <v>0.08</v>
      </c>
      <c r="E1824" s="47">
        <v>124.49</v>
      </c>
      <c r="F1824" s="47">
        <v>51.94</v>
      </c>
      <c r="G1824" s="47">
        <v>0.63</v>
      </c>
      <c r="H1824" s="47">
        <v>-250.19</v>
      </c>
      <c r="I1824" s="52">
        <f>IF(Table2[[#This Row],[Order Priority]]=Introduction!$B$42,1,0)</f>
        <v>0</v>
      </c>
      <c r="J1824" s="52">
        <f>IF(Table2[[#This Row],[Order Priority]]=Introduction!$B$43,1,0)</f>
        <v>0</v>
      </c>
      <c r="K1824" s="52">
        <f>IF(Table2[[#This Row],[Order Priority]]=Introduction!$B$44,1,0)</f>
        <v>0</v>
      </c>
      <c r="L1824" s="52">
        <f>IF(Table2[[#This Row],[Order Priority]]=Introduction!$B$45,1,0)</f>
        <v>1</v>
      </c>
      <c r="M1824" s="52">
        <f>IF(Table2[[#This Row],[Ship Mode]]=Introduction!$C$42,1,0)</f>
        <v>1</v>
      </c>
      <c r="N1824" s="51">
        <f>IF(Table2[[#This Row],[Ship Mode]]=Introduction!$C$44,1,0)</f>
        <v>0</v>
      </c>
      <c r="O1824" s="51">
        <f>IF(Table2[[#This Row],[Customer Segment]]=Introduction!$D$45,1,0)</f>
        <v>0</v>
      </c>
      <c r="P1824" s="51">
        <f>IF(Table2[[#This Row],[Customer Segment]]=Introduction!$D$42,1,0)</f>
        <v>0</v>
      </c>
      <c r="Q1824" s="51">
        <f>IF(Table2[[#This Row],[Customer Segment]]=Introduction!$D$44,1,0)</f>
        <v>0</v>
      </c>
      <c r="R1824" s="44">
        <v>1707.84</v>
      </c>
      <c r="S18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1886.3800738500322</v>
      </c>
    </row>
    <row r="1825" spans="1:19" customFormat="1" x14ac:dyDescent="0.2">
      <c r="A1825" s="1" t="s">
        <v>92</v>
      </c>
      <c r="B1825" s="1" t="s">
        <v>14</v>
      </c>
      <c r="C1825" s="1" t="s">
        <v>70</v>
      </c>
      <c r="D1825" s="49">
        <v>0.1</v>
      </c>
      <c r="E1825" s="49">
        <v>10.48</v>
      </c>
      <c r="F1825" s="49">
        <v>2.89</v>
      </c>
      <c r="G1825" s="49">
        <v>0.6</v>
      </c>
      <c r="H1825" s="49">
        <v>-8.9039999999999999</v>
      </c>
      <c r="I1825" s="52">
        <f>IF(Table2[[#This Row],[Order Priority]]=Introduction!$B$42,1,0)</f>
        <v>0</v>
      </c>
      <c r="J1825" s="52">
        <f>IF(Table2[[#This Row],[Order Priority]]=Introduction!$B$43,1,0)</f>
        <v>0</v>
      </c>
      <c r="K1825" s="52">
        <f>IF(Table2[[#This Row],[Order Priority]]=Introduction!$B$44,1,0)</f>
        <v>0</v>
      </c>
      <c r="L1825" s="52">
        <f>IF(Table2[[#This Row],[Order Priority]]=Introduction!$B$45,1,0)</f>
        <v>1</v>
      </c>
      <c r="M1825" s="52">
        <f>IF(Table2[[#This Row],[Ship Mode]]=Introduction!$C$42,1,0)</f>
        <v>0</v>
      </c>
      <c r="N1825" s="51">
        <f>IF(Table2[[#This Row],[Ship Mode]]=Introduction!$C$44,1,0)</f>
        <v>1</v>
      </c>
      <c r="O1825" s="51">
        <f>IF(Table2[[#This Row],[Customer Segment]]=Introduction!$D$45,1,0)</f>
        <v>0</v>
      </c>
      <c r="P1825" s="51">
        <f>IF(Table2[[#This Row],[Customer Segment]]=Introduction!$D$42,1,0)</f>
        <v>0</v>
      </c>
      <c r="Q1825" s="51">
        <f>IF(Table2[[#This Row],[Customer Segment]]=Introduction!$D$44,1,0)</f>
        <v>0</v>
      </c>
      <c r="R1825" s="41">
        <v>40.29</v>
      </c>
      <c r="S18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185.95523655036968</v>
      </c>
    </row>
    <row r="1826" spans="1:19" customFormat="1" x14ac:dyDescent="0.2">
      <c r="A1826" s="1" t="s">
        <v>1</v>
      </c>
      <c r="B1826" s="1" t="s">
        <v>14</v>
      </c>
      <c r="C1826" s="1" t="s">
        <v>15</v>
      </c>
      <c r="D1826" s="47">
        <v>0.04</v>
      </c>
      <c r="E1826" s="47">
        <v>39.479999999999997</v>
      </c>
      <c r="F1826" s="47">
        <v>1.99</v>
      </c>
      <c r="G1826" s="47">
        <v>0.54</v>
      </c>
      <c r="H1826" s="47">
        <v>484.8492</v>
      </c>
      <c r="I1826" s="52">
        <f>IF(Table2[[#This Row],[Order Priority]]=Introduction!$B$42,1,0)</f>
        <v>1</v>
      </c>
      <c r="J1826" s="52">
        <f>IF(Table2[[#This Row],[Order Priority]]=Introduction!$B$43,1,0)</f>
        <v>0</v>
      </c>
      <c r="K1826" s="52">
        <f>IF(Table2[[#This Row],[Order Priority]]=Introduction!$B$44,1,0)</f>
        <v>0</v>
      </c>
      <c r="L1826" s="52">
        <f>IF(Table2[[#This Row],[Order Priority]]=Introduction!$B$45,1,0)</f>
        <v>0</v>
      </c>
      <c r="M1826" s="52">
        <f>IF(Table2[[#This Row],[Ship Mode]]=Introduction!$C$42,1,0)</f>
        <v>0</v>
      </c>
      <c r="N1826" s="51">
        <f>IF(Table2[[#This Row],[Ship Mode]]=Introduction!$C$44,1,0)</f>
        <v>1</v>
      </c>
      <c r="O1826" s="51">
        <f>IF(Table2[[#This Row],[Customer Segment]]=Introduction!$D$45,1,0)</f>
        <v>0</v>
      </c>
      <c r="P1826" s="51">
        <f>IF(Table2[[#This Row],[Customer Segment]]=Introduction!$D$42,1,0)</f>
        <v>1</v>
      </c>
      <c r="Q1826" s="51">
        <f>IF(Table2[[#This Row],[Customer Segment]]=Introduction!$D$44,1,0)</f>
        <v>0</v>
      </c>
      <c r="R1826" s="44">
        <v>702.68</v>
      </c>
      <c r="S18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995.64956185775191</v>
      </c>
    </row>
    <row r="1827" spans="1:19" customFormat="1" x14ac:dyDescent="0.2">
      <c r="A1827" s="1" t="s">
        <v>1</v>
      </c>
      <c r="B1827" s="1" t="s">
        <v>14</v>
      </c>
      <c r="C1827" s="1" t="s">
        <v>15</v>
      </c>
      <c r="D1827" s="49">
        <v>0.04</v>
      </c>
      <c r="E1827" s="49">
        <v>3.7</v>
      </c>
      <c r="F1827" s="49">
        <v>1.61</v>
      </c>
      <c r="G1827" s="49">
        <v>0.44</v>
      </c>
      <c r="H1827" s="49">
        <v>18</v>
      </c>
      <c r="I1827" s="52">
        <f>IF(Table2[[#This Row],[Order Priority]]=Introduction!$B$42,1,0)</f>
        <v>1</v>
      </c>
      <c r="J1827" s="52">
        <f>IF(Table2[[#This Row],[Order Priority]]=Introduction!$B$43,1,0)</f>
        <v>0</v>
      </c>
      <c r="K1827" s="52">
        <f>IF(Table2[[#This Row],[Order Priority]]=Introduction!$B$44,1,0)</f>
        <v>0</v>
      </c>
      <c r="L1827" s="52">
        <f>IF(Table2[[#This Row],[Order Priority]]=Introduction!$B$45,1,0)</f>
        <v>0</v>
      </c>
      <c r="M1827" s="52">
        <f>IF(Table2[[#This Row],[Ship Mode]]=Introduction!$C$42,1,0)</f>
        <v>0</v>
      </c>
      <c r="N1827" s="51">
        <f>IF(Table2[[#This Row],[Ship Mode]]=Introduction!$C$44,1,0)</f>
        <v>1</v>
      </c>
      <c r="O1827" s="51">
        <f>IF(Table2[[#This Row],[Customer Segment]]=Introduction!$D$45,1,0)</f>
        <v>0</v>
      </c>
      <c r="P1827" s="51">
        <f>IF(Table2[[#This Row],[Customer Segment]]=Introduction!$D$42,1,0)</f>
        <v>1</v>
      </c>
      <c r="Q1827" s="51">
        <f>IF(Table2[[#This Row],[Customer Segment]]=Introduction!$D$44,1,0)</f>
        <v>0</v>
      </c>
      <c r="R1827" s="41">
        <v>67.239999999999995</v>
      </c>
      <c r="S18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311.85761210545945</v>
      </c>
    </row>
    <row r="1828" spans="1:19" customFormat="1" x14ac:dyDescent="0.2">
      <c r="A1828" s="1" t="s">
        <v>13</v>
      </c>
      <c r="B1828" s="1" t="s">
        <v>2</v>
      </c>
      <c r="C1828" s="1" t="s">
        <v>70</v>
      </c>
      <c r="D1828" s="47">
        <v>0.1</v>
      </c>
      <c r="E1828" s="47">
        <v>550.98</v>
      </c>
      <c r="F1828" s="47">
        <v>45.7</v>
      </c>
      <c r="G1828" s="47">
        <v>0.71</v>
      </c>
      <c r="H1828" s="47">
        <v>818.54617499999995</v>
      </c>
      <c r="I1828" s="52">
        <f>IF(Table2[[#This Row],[Order Priority]]=Introduction!$B$42,1,0)</f>
        <v>0</v>
      </c>
      <c r="J1828" s="52">
        <f>IF(Table2[[#This Row],[Order Priority]]=Introduction!$B$43,1,0)</f>
        <v>1</v>
      </c>
      <c r="K1828" s="52">
        <f>IF(Table2[[#This Row],[Order Priority]]=Introduction!$B$44,1,0)</f>
        <v>0</v>
      </c>
      <c r="L1828" s="52">
        <f>IF(Table2[[#This Row],[Order Priority]]=Introduction!$B$45,1,0)</f>
        <v>0</v>
      </c>
      <c r="M1828" s="52">
        <f>IF(Table2[[#This Row],[Ship Mode]]=Introduction!$C$42,1,0)</f>
        <v>1</v>
      </c>
      <c r="N1828" s="51">
        <f>IF(Table2[[#This Row],[Ship Mode]]=Introduction!$C$44,1,0)</f>
        <v>0</v>
      </c>
      <c r="O1828" s="51">
        <f>IF(Table2[[#This Row],[Customer Segment]]=Introduction!$D$45,1,0)</f>
        <v>0</v>
      </c>
      <c r="P1828" s="51">
        <f>IF(Table2[[#This Row],[Customer Segment]]=Introduction!$D$42,1,0)</f>
        <v>0</v>
      </c>
      <c r="Q1828" s="51">
        <f>IF(Table2[[#This Row],[Customer Segment]]=Introduction!$D$44,1,0)</f>
        <v>0</v>
      </c>
      <c r="R1828" s="44">
        <v>6963.67</v>
      </c>
      <c r="S18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4182.6183065313417</v>
      </c>
    </row>
    <row r="1829" spans="1:19" customFormat="1" x14ac:dyDescent="0.2">
      <c r="A1829" s="1" t="s">
        <v>13</v>
      </c>
      <c r="B1829" s="1" t="s">
        <v>14</v>
      </c>
      <c r="C1829" s="1" t="s">
        <v>15</v>
      </c>
      <c r="D1829" s="49">
        <v>0.09</v>
      </c>
      <c r="E1829" s="49">
        <v>40.98</v>
      </c>
      <c r="F1829" s="49">
        <v>6.5</v>
      </c>
      <c r="G1829" s="49">
        <v>0.74</v>
      </c>
      <c r="H1829" s="49">
        <v>-50.244999999999997</v>
      </c>
      <c r="I1829" s="52">
        <f>IF(Table2[[#This Row],[Order Priority]]=Introduction!$B$42,1,0)</f>
        <v>0</v>
      </c>
      <c r="J1829" s="52">
        <f>IF(Table2[[#This Row],[Order Priority]]=Introduction!$B$43,1,0)</f>
        <v>1</v>
      </c>
      <c r="K1829" s="52">
        <f>IF(Table2[[#This Row],[Order Priority]]=Introduction!$B$44,1,0)</f>
        <v>0</v>
      </c>
      <c r="L1829" s="52">
        <f>IF(Table2[[#This Row],[Order Priority]]=Introduction!$B$45,1,0)</f>
        <v>0</v>
      </c>
      <c r="M1829" s="52">
        <f>IF(Table2[[#This Row],[Ship Mode]]=Introduction!$C$42,1,0)</f>
        <v>0</v>
      </c>
      <c r="N1829" s="51">
        <f>IF(Table2[[#This Row],[Ship Mode]]=Introduction!$C$44,1,0)</f>
        <v>1</v>
      </c>
      <c r="O1829" s="51">
        <f>IF(Table2[[#This Row],[Customer Segment]]=Introduction!$D$45,1,0)</f>
        <v>0</v>
      </c>
      <c r="P1829" s="51">
        <f>IF(Table2[[#This Row],[Customer Segment]]=Introduction!$D$42,1,0)</f>
        <v>1</v>
      </c>
      <c r="Q1829" s="51">
        <f>IF(Table2[[#This Row],[Customer Segment]]=Introduction!$D$44,1,0)</f>
        <v>0</v>
      </c>
      <c r="R1829" s="41">
        <v>746.91</v>
      </c>
      <c r="S18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417.74769030931992</v>
      </c>
    </row>
    <row r="1830" spans="1:19" customFormat="1" x14ac:dyDescent="0.2">
      <c r="A1830" s="1" t="s">
        <v>46</v>
      </c>
      <c r="B1830" s="1" t="s">
        <v>14</v>
      </c>
      <c r="C1830" s="1" t="s">
        <v>70</v>
      </c>
      <c r="D1830" s="47">
        <v>0.1</v>
      </c>
      <c r="E1830" s="47">
        <v>14.42</v>
      </c>
      <c r="F1830" s="47">
        <v>6.75</v>
      </c>
      <c r="G1830" s="47">
        <v>0.52</v>
      </c>
      <c r="H1830" s="47">
        <v>-20.103999999999999</v>
      </c>
      <c r="I1830" s="52">
        <f>IF(Table2[[#This Row],[Order Priority]]=Introduction!$B$42,1,0)</f>
        <v>0</v>
      </c>
      <c r="J1830" s="52">
        <f>IF(Table2[[#This Row],[Order Priority]]=Introduction!$B$43,1,0)</f>
        <v>0</v>
      </c>
      <c r="K1830" s="52">
        <f>IF(Table2[[#This Row],[Order Priority]]=Introduction!$B$44,1,0)</f>
        <v>0</v>
      </c>
      <c r="L1830" s="52">
        <f>IF(Table2[[#This Row],[Order Priority]]=Introduction!$B$45,1,0)</f>
        <v>0</v>
      </c>
      <c r="M1830" s="52">
        <f>IF(Table2[[#This Row],[Ship Mode]]=Introduction!$C$42,1,0)</f>
        <v>0</v>
      </c>
      <c r="N1830" s="51">
        <f>IF(Table2[[#This Row],[Ship Mode]]=Introduction!$C$44,1,0)</f>
        <v>1</v>
      </c>
      <c r="O1830" s="51">
        <f>IF(Table2[[#This Row],[Customer Segment]]=Introduction!$D$45,1,0)</f>
        <v>0</v>
      </c>
      <c r="P1830" s="51">
        <f>IF(Table2[[#This Row],[Customer Segment]]=Introduction!$D$42,1,0)</f>
        <v>0</v>
      </c>
      <c r="Q1830" s="51">
        <f>IF(Table2[[#This Row],[Customer Segment]]=Introduction!$D$44,1,0)</f>
        <v>0</v>
      </c>
      <c r="R1830" s="44">
        <v>15.49</v>
      </c>
      <c r="S18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415.29011656370966</v>
      </c>
    </row>
    <row r="1831" spans="1:19" customFormat="1" x14ac:dyDescent="0.2">
      <c r="A1831" s="1" t="s">
        <v>46</v>
      </c>
      <c r="B1831" s="1" t="s">
        <v>63</v>
      </c>
      <c r="C1831" s="1" t="s">
        <v>3</v>
      </c>
      <c r="D1831" s="49">
        <v>0.06</v>
      </c>
      <c r="E1831" s="49">
        <v>4.9800000000000004</v>
      </c>
      <c r="F1831" s="49">
        <v>4.62</v>
      </c>
      <c r="G1831" s="49">
        <v>0.64</v>
      </c>
      <c r="H1831" s="49">
        <v>-27.004999999999999</v>
      </c>
      <c r="I1831" s="52">
        <f>IF(Table2[[#This Row],[Order Priority]]=Introduction!$B$42,1,0)</f>
        <v>0</v>
      </c>
      <c r="J1831" s="52">
        <f>IF(Table2[[#This Row],[Order Priority]]=Introduction!$B$43,1,0)</f>
        <v>0</v>
      </c>
      <c r="K1831" s="52">
        <f>IF(Table2[[#This Row],[Order Priority]]=Introduction!$B$44,1,0)</f>
        <v>0</v>
      </c>
      <c r="L1831" s="52">
        <f>IF(Table2[[#This Row],[Order Priority]]=Introduction!$B$45,1,0)</f>
        <v>0</v>
      </c>
      <c r="M1831" s="52">
        <f>IF(Table2[[#This Row],[Ship Mode]]=Introduction!$C$42,1,0)</f>
        <v>0</v>
      </c>
      <c r="N1831" s="51">
        <f>IF(Table2[[#This Row],[Ship Mode]]=Introduction!$C$44,1,0)</f>
        <v>0</v>
      </c>
      <c r="O1831" s="51">
        <f>IF(Table2[[#This Row],[Customer Segment]]=Introduction!$D$45,1,0)</f>
        <v>1</v>
      </c>
      <c r="P1831" s="51">
        <f>IF(Table2[[#This Row],[Customer Segment]]=Introduction!$D$42,1,0)</f>
        <v>0</v>
      </c>
      <c r="Q1831" s="51">
        <f>IF(Table2[[#This Row],[Customer Segment]]=Introduction!$D$44,1,0)</f>
        <v>0</v>
      </c>
      <c r="R1831" s="41">
        <v>38.74</v>
      </c>
      <c r="S18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354.69747047655733</v>
      </c>
    </row>
    <row r="1832" spans="1:19" customFormat="1" x14ac:dyDescent="0.2">
      <c r="A1832" s="1" t="s">
        <v>46</v>
      </c>
      <c r="B1832" s="1" t="s">
        <v>63</v>
      </c>
      <c r="C1832" s="1" t="s">
        <v>70</v>
      </c>
      <c r="D1832" s="47">
        <v>0.05</v>
      </c>
      <c r="E1832" s="47">
        <v>4.0599999999999996</v>
      </c>
      <c r="F1832" s="47">
        <v>6.89</v>
      </c>
      <c r="G1832" s="47">
        <v>0.6</v>
      </c>
      <c r="H1832" s="47">
        <v>-122.83499999999999</v>
      </c>
      <c r="I1832" s="52">
        <f>IF(Table2[[#This Row],[Order Priority]]=Introduction!$B$42,1,0)</f>
        <v>0</v>
      </c>
      <c r="J1832" s="52">
        <f>IF(Table2[[#This Row],[Order Priority]]=Introduction!$B$43,1,0)</f>
        <v>0</v>
      </c>
      <c r="K1832" s="52">
        <f>IF(Table2[[#This Row],[Order Priority]]=Introduction!$B$44,1,0)</f>
        <v>0</v>
      </c>
      <c r="L1832" s="52">
        <f>IF(Table2[[#This Row],[Order Priority]]=Introduction!$B$45,1,0)</f>
        <v>0</v>
      </c>
      <c r="M1832" s="52">
        <f>IF(Table2[[#This Row],[Ship Mode]]=Introduction!$C$42,1,0)</f>
        <v>0</v>
      </c>
      <c r="N1832" s="51">
        <f>IF(Table2[[#This Row],[Ship Mode]]=Introduction!$C$44,1,0)</f>
        <v>0</v>
      </c>
      <c r="O1832" s="51">
        <f>IF(Table2[[#This Row],[Customer Segment]]=Introduction!$D$45,1,0)</f>
        <v>0</v>
      </c>
      <c r="P1832" s="51">
        <f>IF(Table2[[#This Row],[Customer Segment]]=Introduction!$D$42,1,0)</f>
        <v>0</v>
      </c>
      <c r="Q1832" s="51">
        <f>IF(Table2[[#This Row],[Customer Segment]]=Introduction!$D$44,1,0)</f>
        <v>0</v>
      </c>
      <c r="R1832" s="44">
        <v>92.57</v>
      </c>
      <c r="S18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298.82150790814705</v>
      </c>
    </row>
    <row r="1833" spans="1:19" customFormat="1" x14ac:dyDescent="0.2">
      <c r="A1833" s="1" t="s">
        <v>46</v>
      </c>
      <c r="B1833" s="1" t="s">
        <v>2</v>
      </c>
      <c r="C1833" s="1" t="s">
        <v>70</v>
      </c>
      <c r="D1833" s="49">
        <v>7.0000000000000007E-2</v>
      </c>
      <c r="E1833" s="49">
        <v>280.98</v>
      </c>
      <c r="F1833" s="49">
        <v>57</v>
      </c>
      <c r="G1833" s="49">
        <v>0.78</v>
      </c>
      <c r="H1833" s="49">
        <v>-283.9914</v>
      </c>
      <c r="I1833" s="52">
        <f>IF(Table2[[#This Row],[Order Priority]]=Introduction!$B$42,1,0)</f>
        <v>0</v>
      </c>
      <c r="J1833" s="52">
        <f>IF(Table2[[#This Row],[Order Priority]]=Introduction!$B$43,1,0)</f>
        <v>0</v>
      </c>
      <c r="K1833" s="52">
        <f>IF(Table2[[#This Row],[Order Priority]]=Introduction!$B$44,1,0)</f>
        <v>0</v>
      </c>
      <c r="L1833" s="52">
        <f>IF(Table2[[#This Row],[Order Priority]]=Introduction!$B$45,1,0)</f>
        <v>0</v>
      </c>
      <c r="M1833" s="52">
        <f>IF(Table2[[#This Row],[Ship Mode]]=Introduction!$C$42,1,0)</f>
        <v>1</v>
      </c>
      <c r="N1833" s="51">
        <f>IF(Table2[[#This Row],[Ship Mode]]=Introduction!$C$44,1,0)</f>
        <v>0</v>
      </c>
      <c r="O1833" s="51">
        <f>IF(Table2[[#This Row],[Customer Segment]]=Introduction!$D$45,1,0)</f>
        <v>0</v>
      </c>
      <c r="P1833" s="51">
        <f>IF(Table2[[#This Row],[Customer Segment]]=Introduction!$D$42,1,0)</f>
        <v>0</v>
      </c>
      <c r="Q1833" s="51">
        <f>IF(Table2[[#This Row],[Customer Segment]]=Introduction!$D$44,1,0)</f>
        <v>0</v>
      </c>
      <c r="R1833" s="41">
        <v>3936.61</v>
      </c>
      <c r="S18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2801.4843684534512</v>
      </c>
    </row>
    <row r="1834" spans="1:19" customFormat="1" x14ac:dyDescent="0.2">
      <c r="A1834" s="1" t="s">
        <v>46</v>
      </c>
      <c r="B1834" s="1" t="s">
        <v>14</v>
      </c>
      <c r="C1834" s="1" t="s">
        <v>70</v>
      </c>
      <c r="D1834" s="47">
        <v>0</v>
      </c>
      <c r="E1834" s="47">
        <v>4.9800000000000004</v>
      </c>
      <c r="F1834" s="47">
        <v>7.44</v>
      </c>
      <c r="G1834" s="47">
        <v>0.36</v>
      </c>
      <c r="H1834" s="47">
        <v>-195.34200000000001</v>
      </c>
      <c r="I1834" s="52">
        <f>IF(Table2[[#This Row],[Order Priority]]=Introduction!$B$42,1,0)</f>
        <v>0</v>
      </c>
      <c r="J1834" s="52">
        <f>IF(Table2[[#This Row],[Order Priority]]=Introduction!$B$43,1,0)</f>
        <v>0</v>
      </c>
      <c r="K1834" s="52">
        <f>IF(Table2[[#This Row],[Order Priority]]=Introduction!$B$44,1,0)</f>
        <v>0</v>
      </c>
      <c r="L1834" s="52">
        <f>IF(Table2[[#This Row],[Order Priority]]=Introduction!$B$45,1,0)</f>
        <v>0</v>
      </c>
      <c r="M1834" s="52">
        <f>IF(Table2[[#This Row],[Ship Mode]]=Introduction!$C$42,1,0)</f>
        <v>0</v>
      </c>
      <c r="N1834" s="51">
        <f>IF(Table2[[#This Row],[Ship Mode]]=Introduction!$C$44,1,0)</f>
        <v>1</v>
      </c>
      <c r="O1834" s="51">
        <f>IF(Table2[[#This Row],[Customer Segment]]=Introduction!$D$45,1,0)</f>
        <v>0</v>
      </c>
      <c r="P1834" s="51">
        <f>IF(Table2[[#This Row],[Customer Segment]]=Introduction!$D$42,1,0)</f>
        <v>0</v>
      </c>
      <c r="Q1834" s="51">
        <f>IF(Table2[[#This Row],[Customer Segment]]=Introduction!$D$44,1,0)</f>
        <v>0</v>
      </c>
      <c r="R1834" s="44">
        <v>78.31</v>
      </c>
      <c r="S18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158.43033997783152</v>
      </c>
    </row>
    <row r="1835" spans="1:19" customFormat="1" x14ac:dyDescent="0.2">
      <c r="A1835" s="1" t="s">
        <v>46</v>
      </c>
      <c r="B1835" s="1" t="s">
        <v>14</v>
      </c>
      <c r="C1835" s="1" t="s">
        <v>70</v>
      </c>
      <c r="D1835" s="49">
        <v>0.1</v>
      </c>
      <c r="E1835" s="49">
        <v>3.98</v>
      </c>
      <c r="F1835" s="49">
        <v>0.83</v>
      </c>
      <c r="G1835" s="49">
        <v>0.51</v>
      </c>
      <c r="H1835" s="49">
        <v>-89.709199999999996</v>
      </c>
      <c r="I1835" s="52">
        <f>IF(Table2[[#This Row],[Order Priority]]=Introduction!$B$42,1,0)</f>
        <v>0</v>
      </c>
      <c r="J1835" s="52">
        <f>IF(Table2[[#This Row],[Order Priority]]=Introduction!$B$43,1,0)</f>
        <v>0</v>
      </c>
      <c r="K1835" s="52">
        <f>IF(Table2[[#This Row],[Order Priority]]=Introduction!$B$44,1,0)</f>
        <v>0</v>
      </c>
      <c r="L1835" s="52">
        <f>IF(Table2[[#This Row],[Order Priority]]=Introduction!$B$45,1,0)</f>
        <v>0</v>
      </c>
      <c r="M1835" s="52">
        <f>IF(Table2[[#This Row],[Ship Mode]]=Introduction!$C$42,1,0)</f>
        <v>0</v>
      </c>
      <c r="N1835" s="51">
        <f>IF(Table2[[#This Row],[Ship Mode]]=Introduction!$C$44,1,0)</f>
        <v>1</v>
      </c>
      <c r="O1835" s="51">
        <f>IF(Table2[[#This Row],[Customer Segment]]=Introduction!$D$45,1,0)</f>
        <v>0</v>
      </c>
      <c r="P1835" s="51">
        <f>IF(Table2[[#This Row],[Customer Segment]]=Introduction!$D$42,1,0)</f>
        <v>0</v>
      </c>
      <c r="Q1835" s="51">
        <f>IF(Table2[[#This Row],[Customer Segment]]=Introduction!$D$44,1,0)</f>
        <v>0</v>
      </c>
      <c r="R1835" s="41">
        <v>42.46</v>
      </c>
      <c r="S18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139.36548658090209</v>
      </c>
    </row>
    <row r="1836" spans="1:19" customFormat="1" x14ac:dyDescent="0.2">
      <c r="A1836" s="1" t="s">
        <v>1</v>
      </c>
      <c r="B1836" s="1" t="s">
        <v>2</v>
      </c>
      <c r="C1836" s="1" t="s">
        <v>15</v>
      </c>
      <c r="D1836" s="47">
        <v>0.02</v>
      </c>
      <c r="E1836" s="47">
        <v>1360.14</v>
      </c>
      <c r="F1836" s="47">
        <v>14.7</v>
      </c>
      <c r="G1836" s="47">
        <v>0.59</v>
      </c>
      <c r="H1836" s="47">
        <v>2028.12</v>
      </c>
      <c r="I1836" s="52">
        <f>IF(Table2[[#This Row],[Order Priority]]=Introduction!$B$42,1,0)</f>
        <v>1</v>
      </c>
      <c r="J1836" s="52">
        <f>IF(Table2[[#This Row],[Order Priority]]=Introduction!$B$43,1,0)</f>
        <v>0</v>
      </c>
      <c r="K1836" s="52">
        <f>IF(Table2[[#This Row],[Order Priority]]=Introduction!$B$44,1,0)</f>
        <v>0</v>
      </c>
      <c r="L1836" s="52">
        <f>IF(Table2[[#This Row],[Order Priority]]=Introduction!$B$45,1,0)</f>
        <v>0</v>
      </c>
      <c r="M1836" s="52">
        <f>IF(Table2[[#This Row],[Ship Mode]]=Introduction!$C$42,1,0)</f>
        <v>1</v>
      </c>
      <c r="N1836" s="51">
        <f>IF(Table2[[#This Row],[Ship Mode]]=Introduction!$C$44,1,0)</f>
        <v>0</v>
      </c>
      <c r="O1836" s="51">
        <f>IF(Table2[[#This Row],[Customer Segment]]=Introduction!$D$45,1,0)</f>
        <v>0</v>
      </c>
      <c r="P1836" s="51">
        <f>IF(Table2[[#This Row],[Customer Segment]]=Introduction!$D$42,1,0)</f>
        <v>1</v>
      </c>
      <c r="Q1836" s="51">
        <f>IF(Table2[[#This Row],[Customer Segment]]=Introduction!$D$44,1,0)</f>
        <v>0</v>
      </c>
      <c r="R1836" s="44">
        <v>31670.6</v>
      </c>
      <c r="S18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7316.3626789029113</v>
      </c>
    </row>
    <row r="1837" spans="1:19" customFormat="1" x14ac:dyDescent="0.2">
      <c r="A1837" s="1" t="s">
        <v>1</v>
      </c>
      <c r="B1837" s="1" t="s">
        <v>2</v>
      </c>
      <c r="C1837" s="1" t="s">
        <v>15</v>
      </c>
      <c r="D1837" s="49">
        <v>0.02</v>
      </c>
      <c r="E1837" s="49">
        <v>1360.14</v>
      </c>
      <c r="F1837" s="49">
        <v>14.7</v>
      </c>
      <c r="G1837" s="49">
        <v>0.59</v>
      </c>
      <c r="H1837" s="49">
        <v>3042.18</v>
      </c>
      <c r="I1837" s="52">
        <f>IF(Table2[[#This Row],[Order Priority]]=Introduction!$B$42,1,0)</f>
        <v>1</v>
      </c>
      <c r="J1837" s="52">
        <f>IF(Table2[[#This Row],[Order Priority]]=Introduction!$B$43,1,0)</f>
        <v>0</v>
      </c>
      <c r="K1837" s="52">
        <f>IF(Table2[[#This Row],[Order Priority]]=Introduction!$B$44,1,0)</f>
        <v>0</v>
      </c>
      <c r="L1837" s="52">
        <f>IF(Table2[[#This Row],[Order Priority]]=Introduction!$B$45,1,0)</f>
        <v>0</v>
      </c>
      <c r="M1837" s="52">
        <f>IF(Table2[[#This Row],[Ship Mode]]=Introduction!$C$42,1,0)</f>
        <v>1</v>
      </c>
      <c r="N1837" s="51">
        <f>IF(Table2[[#This Row],[Ship Mode]]=Introduction!$C$44,1,0)</f>
        <v>0</v>
      </c>
      <c r="O1837" s="51">
        <f>IF(Table2[[#This Row],[Customer Segment]]=Introduction!$D$45,1,0)</f>
        <v>0</v>
      </c>
      <c r="P1837" s="51">
        <f>IF(Table2[[#This Row],[Customer Segment]]=Introduction!$D$42,1,0)</f>
        <v>1</v>
      </c>
      <c r="Q1837" s="51">
        <f>IF(Table2[[#This Row],[Customer Segment]]=Introduction!$D$44,1,0)</f>
        <v>0</v>
      </c>
      <c r="R1837" s="41">
        <v>8637.44</v>
      </c>
      <c r="S18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8354.7862029419721</v>
      </c>
    </row>
    <row r="1838" spans="1:19" customFormat="1" x14ac:dyDescent="0.2">
      <c r="A1838" s="1" t="s">
        <v>1</v>
      </c>
      <c r="B1838" s="1" t="s">
        <v>14</v>
      </c>
      <c r="C1838" s="1" t="s">
        <v>70</v>
      </c>
      <c r="D1838" s="47">
        <v>0.06</v>
      </c>
      <c r="E1838" s="47">
        <v>47.98</v>
      </c>
      <c r="F1838" s="47">
        <v>3.61</v>
      </c>
      <c r="G1838" s="47">
        <v>0.71</v>
      </c>
      <c r="H1838" s="47">
        <v>35.954999999999998</v>
      </c>
      <c r="I1838" s="52">
        <f>IF(Table2[[#This Row],[Order Priority]]=Introduction!$B$42,1,0)</f>
        <v>1</v>
      </c>
      <c r="J1838" s="52">
        <f>IF(Table2[[#This Row],[Order Priority]]=Introduction!$B$43,1,0)</f>
        <v>0</v>
      </c>
      <c r="K1838" s="52">
        <f>IF(Table2[[#This Row],[Order Priority]]=Introduction!$B$44,1,0)</f>
        <v>0</v>
      </c>
      <c r="L1838" s="52">
        <f>IF(Table2[[#This Row],[Order Priority]]=Introduction!$B$45,1,0)</f>
        <v>0</v>
      </c>
      <c r="M1838" s="52">
        <f>IF(Table2[[#This Row],[Ship Mode]]=Introduction!$C$42,1,0)</f>
        <v>0</v>
      </c>
      <c r="N1838" s="51">
        <f>IF(Table2[[#This Row],[Ship Mode]]=Introduction!$C$44,1,0)</f>
        <v>1</v>
      </c>
      <c r="O1838" s="51">
        <f>IF(Table2[[#This Row],[Customer Segment]]=Introduction!$D$45,1,0)</f>
        <v>0</v>
      </c>
      <c r="P1838" s="51">
        <f>IF(Table2[[#This Row],[Customer Segment]]=Introduction!$D$42,1,0)</f>
        <v>0</v>
      </c>
      <c r="Q1838" s="51">
        <f>IF(Table2[[#This Row],[Customer Segment]]=Introduction!$D$44,1,0)</f>
        <v>0</v>
      </c>
      <c r="R1838" s="44">
        <v>517.67999999999995</v>
      </c>
      <c r="S18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764.39830541104823</v>
      </c>
    </row>
    <row r="1839" spans="1:19" customFormat="1" x14ac:dyDescent="0.2">
      <c r="A1839" s="1" t="s">
        <v>1</v>
      </c>
      <c r="B1839" s="1" t="s">
        <v>14</v>
      </c>
      <c r="C1839" s="1" t="s">
        <v>15</v>
      </c>
      <c r="D1839" s="49">
        <v>0.06</v>
      </c>
      <c r="E1839" s="49">
        <v>59.76</v>
      </c>
      <c r="F1839" s="49">
        <v>9.7100000000000009</v>
      </c>
      <c r="G1839" s="49">
        <v>0.56999999999999995</v>
      </c>
      <c r="H1839" s="49">
        <v>756.67470000000003</v>
      </c>
      <c r="I1839" s="52">
        <f>IF(Table2[[#This Row],[Order Priority]]=Introduction!$B$42,1,0)</f>
        <v>1</v>
      </c>
      <c r="J1839" s="52">
        <f>IF(Table2[[#This Row],[Order Priority]]=Introduction!$B$43,1,0)</f>
        <v>0</v>
      </c>
      <c r="K1839" s="52">
        <f>IF(Table2[[#This Row],[Order Priority]]=Introduction!$B$44,1,0)</f>
        <v>0</v>
      </c>
      <c r="L1839" s="52">
        <f>IF(Table2[[#This Row],[Order Priority]]=Introduction!$B$45,1,0)</f>
        <v>0</v>
      </c>
      <c r="M1839" s="52">
        <f>IF(Table2[[#This Row],[Ship Mode]]=Introduction!$C$42,1,0)</f>
        <v>0</v>
      </c>
      <c r="N1839" s="51">
        <f>IF(Table2[[#This Row],[Ship Mode]]=Introduction!$C$44,1,0)</f>
        <v>1</v>
      </c>
      <c r="O1839" s="51">
        <f>IF(Table2[[#This Row],[Customer Segment]]=Introduction!$D$45,1,0)</f>
        <v>0</v>
      </c>
      <c r="P1839" s="51">
        <f>IF(Table2[[#This Row],[Customer Segment]]=Introduction!$D$42,1,0)</f>
        <v>1</v>
      </c>
      <c r="Q1839" s="51">
        <f>IF(Table2[[#This Row],[Customer Segment]]=Introduction!$D$44,1,0)</f>
        <v>0</v>
      </c>
      <c r="R1839" s="41">
        <v>1096.6300000000001</v>
      </c>
      <c r="S183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1562.6411487962355</v>
      </c>
    </row>
    <row r="1840" spans="1:19" customFormat="1" x14ac:dyDescent="0.2">
      <c r="A1840" s="1" t="s">
        <v>1</v>
      </c>
      <c r="B1840" s="1" t="s">
        <v>14</v>
      </c>
      <c r="C1840" s="1" t="s">
        <v>15</v>
      </c>
      <c r="D1840" s="47">
        <v>7.0000000000000007E-2</v>
      </c>
      <c r="E1840" s="47">
        <v>195.99</v>
      </c>
      <c r="F1840" s="47">
        <v>4.2</v>
      </c>
      <c r="G1840" s="47">
        <v>0.56000000000000005</v>
      </c>
      <c r="H1840" s="47">
        <v>-222.34299999999999</v>
      </c>
      <c r="I1840" s="52">
        <f>IF(Table2[[#This Row],[Order Priority]]=Introduction!$B$42,1,0)</f>
        <v>1</v>
      </c>
      <c r="J1840" s="52">
        <f>IF(Table2[[#This Row],[Order Priority]]=Introduction!$B$43,1,0)</f>
        <v>0</v>
      </c>
      <c r="K1840" s="52">
        <f>IF(Table2[[#This Row],[Order Priority]]=Introduction!$B$44,1,0)</f>
        <v>0</v>
      </c>
      <c r="L1840" s="52">
        <f>IF(Table2[[#This Row],[Order Priority]]=Introduction!$B$45,1,0)</f>
        <v>0</v>
      </c>
      <c r="M1840" s="52">
        <f>IF(Table2[[#This Row],[Ship Mode]]=Introduction!$C$42,1,0)</f>
        <v>0</v>
      </c>
      <c r="N1840" s="51">
        <f>IF(Table2[[#This Row],[Ship Mode]]=Introduction!$C$44,1,0)</f>
        <v>1</v>
      </c>
      <c r="O1840" s="51">
        <f>IF(Table2[[#This Row],[Customer Segment]]=Introduction!$D$45,1,0)</f>
        <v>0</v>
      </c>
      <c r="P1840" s="51">
        <f>IF(Table2[[#This Row],[Customer Segment]]=Introduction!$D$42,1,0)</f>
        <v>1</v>
      </c>
      <c r="Q1840" s="51">
        <f>IF(Table2[[#This Row],[Customer Segment]]=Introduction!$D$44,1,0)</f>
        <v>0</v>
      </c>
      <c r="R1840" s="44">
        <v>632.12</v>
      </c>
      <c r="S184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819.72133405668126</v>
      </c>
    </row>
    <row r="1841" spans="1:19" customFormat="1" x14ac:dyDescent="0.2">
      <c r="A1841" s="1" t="s">
        <v>13</v>
      </c>
      <c r="B1841" s="1" t="s">
        <v>14</v>
      </c>
      <c r="C1841" s="1" t="s">
        <v>3</v>
      </c>
      <c r="D1841" s="49">
        <v>0.09</v>
      </c>
      <c r="E1841" s="49">
        <v>175.99</v>
      </c>
      <c r="F1841" s="49">
        <v>4.99</v>
      </c>
      <c r="G1841" s="49">
        <v>0.59</v>
      </c>
      <c r="H1841" s="49">
        <v>2169.7464</v>
      </c>
      <c r="I1841" s="52">
        <f>IF(Table2[[#This Row],[Order Priority]]=Introduction!$B$42,1,0)</f>
        <v>0</v>
      </c>
      <c r="J1841" s="52">
        <f>IF(Table2[[#This Row],[Order Priority]]=Introduction!$B$43,1,0)</f>
        <v>1</v>
      </c>
      <c r="K1841" s="52">
        <f>IF(Table2[[#This Row],[Order Priority]]=Introduction!$B$44,1,0)</f>
        <v>0</v>
      </c>
      <c r="L1841" s="52">
        <f>IF(Table2[[#This Row],[Order Priority]]=Introduction!$B$45,1,0)</f>
        <v>0</v>
      </c>
      <c r="M1841" s="52">
        <f>IF(Table2[[#This Row],[Ship Mode]]=Introduction!$C$42,1,0)</f>
        <v>0</v>
      </c>
      <c r="N1841" s="51">
        <f>IF(Table2[[#This Row],[Ship Mode]]=Introduction!$C$44,1,0)</f>
        <v>1</v>
      </c>
      <c r="O1841" s="51">
        <f>IF(Table2[[#This Row],[Customer Segment]]=Introduction!$D$45,1,0)</f>
        <v>1</v>
      </c>
      <c r="P1841" s="51">
        <f>IF(Table2[[#This Row],[Customer Segment]]=Introduction!$D$42,1,0)</f>
        <v>0</v>
      </c>
      <c r="Q1841" s="51">
        <f>IF(Table2[[#This Row],[Customer Segment]]=Introduction!$D$44,1,0)</f>
        <v>0</v>
      </c>
      <c r="R1841" s="41">
        <v>3144.56</v>
      </c>
      <c r="S184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2967.5721787738216</v>
      </c>
    </row>
    <row r="1842" spans="1:19" customFormat="1" x14ac:dyDescent="0.2">
      <c r="A1842" s="1" t="s">
        <v>13</v>
      </c>
      <c r="B1842" s="1" t="s">
        <v>2</v>
      </c>
      <c r="C1842" s="1" t="s">
        <v>3</v>
      </c>
      <c r="D1842" s="47">
        <v>0.09</v>
      </c>
      <c r="E1842" s="47">
        <v>160.97999999999999</v>
      </c>
      <c r="F1842" s="47">
        <v>35.020000000000003</v>
      </c>
      <c r="G1842" s="47">
        <v>0.72</v>
      </c>
      <c r="H1842" s="47">
        <v>-229.93</v>
      </c>
      <c r="I1842" s="52">
        <f>IF(Table2[[#This Row],[Order Priority]]=Introduction!$B$42,1,0)</f>
        <v>0</v>
      </c>
      <c r="J1842" s="52">
        <f>IF(Table2[[#This Row],[Order Priority]]=Introduction!$B$43,1,0)</f>
        <v>1</v>
      </c>
      <c r="K1842" s="52">
        <f>IF(Table2[[#This Row],[Order Priority]]=Introduction!$B$44,1,0)</f>
        <v>0</v>
      </c>
      <c r="L1842" s="52">
        <f>IF(Table2[[#This Row],[Order Priority]]=Introduction!$B$45,1,0)</f>
        <v>0</v>
      </c>
      <c r="M1842" s="52">
        <f>IF(Table2[[#This Row],[Ship Mode]]=Introduction!$C$42,1,0)</f>
        <v>1</v>
      </c>
      <c r="N1842" s="51">
        <f>IF(Table2[[#This Row],[Ship Mode]]=Introduction!$C$44,1,0)</f>
        <v>0</v>
      </c>
      <c r="O1842" s="51">
        <f>IF(Table2[[#This Row],[Customer Segment]]=Introduction!$D$45,1,0)</f>
        <v>1</v>
      </c>
      <c r="P1842" s="51">
        <f>IF(Table2[[#This Row],[Customer Segment]]=Introduction!$D$42,1,0)</f>
        <v>0</v>
      </c>
      <c r="Q1842" s="51">
        <f>IF(Table2[[#This Row],[Customer Segment]]=Introduction!$D$44,1,0)</f>
        <v>0</v>
      </c>
      <c r="R1842" s="44">
        <v>2653.02</v>
      </c>
      <c r="S184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1597.7086765909369</v>
      </c>
    </row>
    <row r="1843" spans="1:19" customFormat="1" x14ac:dyDescent="0.2">
      <c r="A1843" s="1" t="s">
        <v>23</v>
      </c>
      <c r="B1843" s="1" t="s">
        <v>14</v>
      </c>
      <c r="C1843" s="1" t="s">
        <v>70</v>
      </c>
      <c r="D1843" s="49">
        <v>7.0000000000000007E-2</v>
      </c>
      <c r="E1843" s="49">
        <v>10.98</v>
      </c>
      <c r="F1843" s="49">
        <v>4.8</v>
      </c>
      <c r="G1843" s="49">
        <v>0.36</v>
      </c>
      <c r="H1843" s="49">
        <v>52.92</v>
      </c>
      <c r="I1843" s="52">
        <f>IF(Table2[[#This Row],[Order Priority]]=Introduction!$B$42,1,0)</f>
        <v>0</v>
      </c>
      <c r="J1843" s="52">
        <f>IF(Table2[[#This Row],[Order Priority]]=Introduction!$B$43,1,0)</f>
        <v>0</v>
      </c>
      <c r="K1843" s="52">
        <f>IF(Table2[[#This Row],[Order Priority]]=Introduction!$B$44,1,0)</f>
        <v>1</v>
      </c>
      <c r="L1843" s="52">
        <f>IF(Table2[[#This Row],[Order Priority]]=Introduction!$B$45,1,0)</f>
        <v>0</v>
      </c>
      <c r="M1843" s="52">
        <f>IF(Table2[[#This Row],[Ship Mode]]=Introduction!$C$42,1,0)</f>
        <v>0</v>
      </c>
      <c r="N1843" s="51">
        <f>IF(Table2[[#This Row],[Ship Mode]]=Introduction!$C$44,1,0)</f>
        <v>1</v>
      </c>
      <c r="O1843" s="51">
        <f>IF(Table2[[#This Row],[Customer Segment]]=Introduction!$D$45,1,0)</f>
        <v>0</v>
      </c>
      <c r="P1843" s="51">
        <f>IF(Table2[[#This Row],[Customer Segment]]=Introduction!$D$42,1,0)</f>
        <v>0</v>
      </c>
      <c r="Q1843" s="51">
        <f>IF(Table2[[#This Row],[Customer Segment]]=Introduction!$D$44,1,0)</f>
        <v>0</v>
      </c>
      <c r="R1843" s="41">
        <v>165.21</v>
      </c>
      <c r="S184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190.96858538389449</v>
      </c>
    </row>
    <row r="1844" spans="1:19" customFormat="1" x14ac:dyDescent="0.2">
      <c r="A1844" s="1" t="s">
        <v>46</v>
      </c>
      <c r="B1844" s="1" t="s">
        <v>14</v>
      </c>
      <c r="C1844" s="1" t="s">
        <v>15</v>
      </c>
      <c r="D1844" s="47">
        <v>0.02</v>
      </c>
      <c r="E1844" s="47">
        <v>9.06</v>
      </c>
      <c r="F1844" s="47">
        <v>9.86</v>
      </c>
      <c r="G1844" s="47">
        <v>0.4</v>
      </c>
      <c r="H1844" s="47">
        <v>-63.51</v>
      </c>
      <c r="I1844" s="52">
        <f>IF(Table2[[#This Row],[Order Priority]]=Introduction!$B$42,1,0)</f>
        <v>0</v>
      </c>
      <c r="J1844" s="52">
        <f>IF(Table2[[#This Row],[Order Priority]]=Introduction!$B$43,1,0)</f>
        <v>0</v>
      </c>
      <c r="K1844" s="52">
        <f>IF(Table2[[#This Row],[Order Priority]]=Introduction!$B$44,1,0)</f>
        <v>0</v>
      </c>
      <c r="L1844" s="52">
        <f>IF(Table2[[#This Row],[Order Priority]]=Introduction!$B$45,1,0)</f>
        <v>0</v>
      </c>
      <c r="M1844" s="52">
        <f>IF(Table2[[#This Row],[Ship Mode]]=Introduction!$C$42,1,0)</f>
        <v>0</v>
      </c>
      <c r="N1844" s="51">
        <f>IF(Table2[[#This Row],[Ship Mode]]=Introduction!$C$44,1,0)</f>
        <v>1</v>
      </c>
      <c r="O1844" s="51">
        <f>IF(Table2[[#This Row],[Customer Segment]]=Introduction!$D$45,1,0)</f>
        <v>0</v>
      </c>
      <c r="P1844" s="51">
        <f>IF(Table2[[#This Row],[Customer Segment]]=Introduction!$D$42,1,0)</f>
        <v>1</v>
      </c>
      <c r="Q1844" s="51">
        <f>IF(Table2[[#This Row],[Customer Segment]]=Introduction!$D$44,1,0)</f>
        <v>0</v>
      </c>
      <c r="R1844" s="44">
        <v>239.82</v>
      </c>
      <c r="S184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364.1951063599758</v>
      </c>
    </row>
    <row r="1845" spans="1:19" customFormat="1" x14ac:dyDescent="0.2">
      <c r="A1845" s="1" t="s">
        <v>46</v>
      </c>
      <c r="B1845" s="1" t="s">
        <v>14</v>
      </c>
      <c r="C1845" s="1" t="s">
        <v>15</v>
      </c>
      <c r="D1845" s="49">
        <v>0.02</v>
      </c>
      <c r="E1845" s="49">
        <v>9.06</v>
      </c>
      <c r="F1845" s="49">
        <v>9.86</v>
      </c>
      <c r="G1845" s="49">
        <v>0.4</v>
      </c>
      <c r="H1845" s="49">
        <v>-31.754999999999999</v>
      </c>
      <c r="I1845" s="52">
        <f>IF(Table2[[#This Row],[Order Priority]]=Introduction!$B$42,1,0)</f>
        <v>0</v>
      </c>
      <c r="J1845" s="52">
        <f>IF(Table2[[#This Row],[Order Priority]]=Introduction!$B$43,1,0)</f>
        <v>0</v>
      </c>
      <c r="K1845" s="52">
        <f>IF(Table2[[#This Row],[Order Priority]]=Introduction!$B$44,1,0)</f>
        <v>0</v>
      </c>
      <c r="L1845" s="52">
        <f>IF(Table2[[#This Row],[Order Priority]]=Introduction!$B$45,1,0)</f>
        <v>0</v>
      </c>
      <c r="M1845" s="52">
        <f>IF(Table2[[#This Row],[Ship Mode]]=Introduction!$C$42,1,0)</f>
        <v>0</v>
      </c>
      <c r="N1845" s="51">
        <f>IF(Table2[[#This Row],[Ship Mode]]=Introduction!$C$44,1,0)</f>
        <v>1</v>
      </c>
      <c r="O1845" s="51">
        <f>IF(Table2[[#This Row],[Customer Segment]]=Introduction!$D$45,1,0)</f>
        <v>0</v>
      </c>
      <c r="P1845" s="51">
        <f>IF(Table2[[#This Row],[Customer Segment]]=Introduction!$D$42,1,0)</f>
        <v>1</v>
      </c>
      <c r="Q1845" s="51">
        <f>IF(Table2[[#This Row],[Customer Segment]]=Introduction!$D$44,1,0)</f>
        <v>0</v>
      </c>
      <c r="R1845" s="41">
        <v>59.95</v>
      </c>
      <c r="S184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396.71304317422778</v>
      </c>
    </row>
    <row r="1846" spans="1:19" customFormat="1" x14ac:dyDescent="0.2">
      <c r="A1846" s="1" t="s">
        <v>46</v>
      </c>
      <c r="B1846" s="1" t="s">
        <v>14</v>
      </c>
      <c r="C1846" s="1" t="s">
        <v>47</v>
      </c>
      <c r="D1846" s="47">
        <v>0.05</v>
      </c>
      <c r="E1846" s="47">
        <v>8.0399999999999991</v>
      </c>
      <c r="F1846" s="47">
        <v>8.94</v>
      </c>
      <c r="G1846" s="47">
        <v>0.4</v>
      </c>
      <c r="H1846" s="47">
        <v>-164.3948</v>
      </c>
      <c r="I1846" s="52">
        <f>IF(Table2[[#This Row],[Order Priority]]=Introduction!$B$42,1,0)</f>
        <v>0</v>
      </c>
      <c r="J1846" s="52">
        <f>IF(Table2[[#This Row],[Order Priority]]=Introduction!$B$43,1,0)</f>
        <v>0</v>
      </c>
      <c r="K1846" s="52">
        <f>IF(Table2[[#This Row],[Order Priority]]=Introduction!$B$44,1,0)</f>
        <v>0</v>
      </c>
      <c r="L1846" s="52">
        <f>IF(Table2[[#This Row],[Order Priority]]=Introduction!$B$45,1,0)</f>
        <v>0</v>
      </c>
      <c r="M1846" s="52">
        <f>IF(Table2[[#This Row],[Ship Mode]]=Introduction!$C$42,1,0)</f>
        <v>0</v>
      </c>
      <c r="N1846" s="51">
        <f>IF(Table2[[#This Row],[Ship Mode]]=Introduction!$C$44,1,0)</f>
        <v>1</v>
      </c>
      <c r="O1846" s="51">
        <f>IF(Table2[[#This Row],[Customer Segment]]=Introduction!$D$45,1,0)</f>
        <v>0</v>
      </c>
      <c r="P1846" s="51">
        <f>IF(Table2[[#This Row],[Customer Segment]]=Introduction!$D$42,1,0)</f>
        <v>0</v>
      </c>
      <c r="Q1846" s="51">
        <f>IF(Table2[[#This Row],[Customer Segment]]=Introduction!$D$44,1,0)</f>
        <v>1</v>
      </c>
      <c r="R1846" s="44">
        <v>121.36</v>
      </c>
      <c r="S184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271.81212999427521</v>
      </c>
    </row>
    <row r="1847" spans="1:19" customFormat="1" x14ac:dyDescent="0.2">
      <c r="A1847" s="1" t="s">
        <v>46</v>
      </c>
      <c r="B1847" s="1" t="s">
        <v>14</v>
      </c>
      <c r="C1847" s="1" t="s">
        <v>3</v>
      </c>
      <c r="D1847" s="49">
        <v>0.04</v>
      </c>
      <c r="E1847" s="49">
        <v>3.08</v>
      </c>
      <c r="F1847" s="49">
        <v>0.99</v>
      </c>
      <c r="G1847" s="49">
        <v>0.37</v>
      </c>
      <c r="H1847" s="49">
        <v>257.08319999999998</v>
      </c>
      <c r="I1847" s="52">
        <f>IF(Table2[[#This Row],[Order Priority]]=Introduction!$B$42,1,0)</f>
        <v>0</v>
      </c>
      <c r="J1847" s="52">
        <f>IF(Table2[[#This Row],[Order Priority]]=Introduction!$B$43,1,0)</f>
        <v>0</v>
      </c>
      <c r="K1847" s="52">
        <f>IF(Table2[[#This Row],[Order Priority]]=Introduction!$B$44,1,0)</f>
        <v>0</v>
      </c>
      <c r="L1847" s="52">
        <f>IF(Table2[[#This Row],[Order Priority]]=Introduction!$B$45,1,0)</f>
        <v>0</v>
      </c>
      <c r="M1847" s="52">
        <f>IF(Table2[[#This Row],[Ship Mode]]=Introduction!$C$42,1,0)</f>
        <v>0</v>
      </c>
      <c r="N1847" s="51">
        <f>IF(Table2[[#This Row],[Ship Mode]]=Introduction!$C$44,1,0)</f>
        <v>1</v>
      </c>
      <c r="O1847" s="51">
        <f>IF(Table2[[#This Row],[Customer Segment]]=Introduction!$D$45,1,0)</f>
        <v>1</v>
      </c>
      <c r="P1847" s="51">
        <f>IF(Table2[[#This Row],[Customer Segment]]=Introduction!$D$42,1,0)</f>
        <v>0</v>
      </c>
      <c r="Q1847" s="51">
        <f>IF(Table2[[#This Row],[Customer Segment]]=Introduction!$D$44,1,0)</f>
        <v>0</v>
      </c>
      <c r="R1847" s="41">
        <v>43.41</v>
      </c>
      <c r="S184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410.34025904183113</v>
      </c>
    </row>
    <row r="1848" spans="1:19" customFormat="1" x14ac:dyDescent="0.2">
      <c r="A1848" s="1" t="s">
        <v>46</v>
      </c>
      <c r="B1848" s="1" t="s">
        <v>14</v>
      </c>
      <c r="C1848" s="1" t="s">
        <v>3</v>
      </c>
      <c r="D1848" s="47">
        <v>0.1</v>
      </c>
      <c r="E1848" s="47">
        <v>2.78</v>
      </c>
      <c r="F1848" s="47">
        <v>1.25</v>
      </c>
      <c r="G1848" s="47">
        <v>0.59</v>
      </c>
      <c r="H1848" s="47">
        <v>0.78539999999999999</v>
      </c>
      <c r="I1848" s="52">
        <f>IF(Table2[[#This Row],[Order Priority]]=Introduction!$B$42,1,0)</f>
        <v>0</v>
      </c>
      <c r="J1848" s="52">
        <f>IF(Table2[[#This Row],[Order Priority]]=Introduction!$B$43,1,0)</f>
        <v>0</v>
      </c>
      <c r="K1848" s="52">
        <f>IF(Table2[[#This Row],[Order Priority]]=Introduction!$B$44,1,0)</f>
        <v>0</v>
      </c>
      <c r="L1848" s="52">
        <f>IF(Table2[[#This Row],[Order Priority]]=Introduction!$B$45,1,0)</f>
        <v>0</v>
      </c>
      <c r="M1848" s="52">
        <f>IF(Table2[[#This Row],[Ship Mode]]=Introduction!$C$42,1,0)</f>
        <v>0</v>
      </c>
      <c r="N1848" s="51">
        <f>IF(Table2[[#This Row],[Ship Mode]]=Introduction!$C$44,1,0)</f>
        <v>1</v>
      </c>
      <c r="O1848" s="51">
        <f>IF(Table2[[#This Row],[Customer Segment]]=Introduction!$D$45,1,0)</f>
        <v>1</v>
      </c>
      <c r="P1848" s="51">
        <f>IF(Table2[[#This Row],[Customer Segment]]=Introduction!$D$42,1,0)</f>
        <v>0</v>
      </c>
      <c r="Q1848" s="51">
        <f>IF(Table2[[#This Row],[Customer Segment]]=Introduction!$D$44,1,0)</f>
        <v>0</v>
      </c>
      <c r="R1848" s="44">
        <v>46.42</v>
      </c>
      <c r="S184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297.34111195161483</v>
      </c>
    </row>
    <row r="1849" spans="1:19" customFormat="1" x14ac:dyDescent="0.2">
      <c r="A1849" s="1" t="s">
        <v>1</v>
      </c>
      <c r="B1849" s="1" t="s">
        <v>14</v>
      </c>
      <c r="C1849" s="1" t="s">
        <v>70</v>
      </c>
      <c r="D1849" s="49">
        <v>7.0000000000000007E-2</v>
      </c>
      <c r="E1849" s="49">
        <v>2.88</v>
      </c>
      <c r="F1849" s="49">
        <v>0.5</v>
      </c>
      <c r="G1849" s="49">
        <v>0.39</v>
      </c>
      <c r="H1849" s="49">
        <v>17.429400000000001</v>
      </c>
      <c r="I1849" s="52">
        <f>IF(Table2[[#This Row],[Order Priority]]=Introduction!$B$42,1,0)</f>
        <v>1</v>
      </c>
      <c r="J1849" s="52">
        <f>IF(Table2[[#This Row],[Order Priority]]=Introduction!$B$43,1,0)</f>
        <v>0</v>
      </c>
      <c r="K1849" s="52">
        <f>IF(Table2[[#This Row],[Order Priority]]=Introduction!$B$44,1,0)</f>
        <v>0</v>
      </c>
      <c r="L1849" s="52">
        <f>IF(Table2[[#This Row],[Order Priority]]=Introduction!$B$45,1,0)</f>
        <v>0</v>
      </c>
      <c r="M1849" s="52">
        <f>IF(Table2[[#This Row],[Ship Mode]]=Introduction!$C$42,1,0)</f>
        <v>0</v>
      </c>
      <c r="N1849" s="51">
        <f>IF(Table2[[#This Row],[Ship Mode]]=Introduction!$C$44,1,0)</f>
        <v>1</v>
      </c>
      <c r="O1849" s="51">
        <f>IF(Table2[[#This Row],[Customer Segment]]=Introduction!$D$45,1,0)</f>
        <v>0</v>
      </c>
      <c r="P1849" s="51">
        <f>IF(Table2[[#This Row],[Customer Segment]]=Introduction!$D$42,1,0)</f>
        <v>0</v>
      </c>
      <c r="Q1849" s="51">
        <f>IF(Table2[[#This Row],[Customer Segment]]=Introduction!$D$44,1,0)</f>
        <v>0</v>
      </c>
      <c r="R1849" s="41">
        <v>25.26</v>
      </c>
      <c r="S184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245.5758061597067</v>
      </c>
    </row>
    <row r="1850" spans="1:19" customFormat="1" x14ac:dyDescent="0.2">
      <c r="A1850" s="1" t="s">
        <v>1</v>
      </c>
      <c r="B1850" s="1" t="s">
        <v>2</v>
      </c>
      <c r="C1850" s="1" t="s">
        <v>70</v>
      </c>
      <c r="D1850" s="47">
        <v>0.03</v>
      </c>
      <c r="E1850" s="47">
        <v>348.21</v>
      </c>
      <c r="F1850" s="47">
        <v>40.19</v>
      </c>
      <c r="G1850" s="47">
        <v>0.62</v>
      </c>
      <c r="H1850" s="47">
        <v>-178.86959999999999</v>
      </c>
      <c r="I1850" s="52">
        <f>IF(Table2[[#This Row],[Order Priority]]=Introduction!$B$42,1,0)</f>
        <v>1</v>
      </c>
      <c r="J1850" s="52">
        <f>IF(Table2[[#This Row],[Order Priority]]=Introduction!$B$43,1,0)</f>
        <v>0</v>
      </c>
      <c r="K1850" s="52">
        <f>IF(Table2[[#This Row],[Order Priority]]=Introduction!$B$44,1,0)</f>
        <v>0</v>
      </c>
      <c r="L1850" s="52">
        <f>IF(Table2[[#This Row],[Order Priority]]=Introduction!$B$45,1,0)</f>
        <v>0</v>
      </c>
      <c r="M1850" s="52">
        <f>IF(Table2[[#This Row],[Ship Mode]]=Introduction!$C$42,1,0)</f>
        <v>1</v>
      </c>
      <c r="N1850" s="51">
        <f>IF(Table2[[#This Row],[Ship Mode]]=Introduction!$C$44,1,0)</f>
        <v>0</v>
      </c>
      <c r="O1850" s="51">
        <f>IF(Table2[[#This Row],[Customer Segment]]=Introduction!$D$45,1,0)</f>
        <v>0</v>
      </c>
      <c r="P1850" s="51">
        <f>IF(Table2[[#This Row],[Customer Segment]]=Introduction!$D$42,1,0)</f>
        <v>0</v>
      </c>
      <c r="Q1850" s="51">
        <f>IF(Table2[[#This Row],[Customer Segment]]=Introduction!$D$44,1,0)</f>
        <v>0</v>
      </c>
      <c r="R1850" s="44">
        <v>736.16</v>
      </c>
      <c r="S185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2637.5839492121977</v>
      </c>
    </row>
    <row r="1851" spans="1:19" customFormat="1" x14ac:dyDescent="0.2">
      <c r="A1851" s="1" t="s">
        <v>13</v>
      </c>
      <c r="B1851" s="1" t="s">
        <v>14</v>
      </c>
      <c r="C1851" s="1" t="s">
        <v>70</v>
      </c>
      <c r="D1851" s="49">
        <v>0.03</v>
      </c>
      <c r="E1851" s="49">
        <v>15.28</v>
      </c>
      <c r="F1851" s="49">
        <v>1.99</v>
      </c>
      <c r="G1851" s="49">
        <v>0.42</v>
      </c>
      <c r="H1851" s="49">
        <v>-266.68599999999998</v>
      </c>
      <c r="I1851" s="52">
        <f>IF(Table2[[#This Row],[Order Priority]]=Introduction!$B$42,1,0)</f>
        <v>0</v>
      </c>
      <c r="J1851" s="52">
        <f>IF(Table2[[#This Row],[Order Priority]]=Introduction!$B$43,1,0)</f>
        <v>1</v>
      </c>
      <c r="K1851" s="52">
        <f>IF(Table2[[#This Row],[Order Priority]]=Introduction!$B$44,1,0)</f>
        <v>0</v>
      </c>
      <c r="L1851" s="52">
        <f>IF(Table2[[#This Row],[Order Priority]]=Introduction!$B$45,1,0)</f>
        <v>0</v>
      </c>
      <c r="M1851" s="52">
        <f>IF(Table2[[#This Row],[Ship Mode]]=Introduction!$C$42,1,0)</f>
        <v>0</v>
      </c>
      <c r="N1851" s="51">
        <f>IF(Table2[[#This Row],[Ship Mode]]=Introduction!$C$44,1,0)</f>
        <v>1</v>
      </c>
      <c r="O1851" s="51">
        <f>IF(Table2[[#This Row],[Customer Segment]]=Introduction!$D$45,1,0)</f>
        <v>0</v>
      </c>
      <c r="P1851" s="51">
        <f>IF(Table2[[#This Row],[Customer Segment]]=Introduction!$D$42,1,0)</f>
        <v>0</v>
      </c>
      <c r="Q1851" s="51">
        <f>IF(Table2[[#This Row],[Customer Segment]]=Introduction!$D$44,1,0)</f>
        <v>0</v>
      </c>
      <c r="R1851" s="41">
        <v>290.98</v>
      </c>
      <c r="S185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-206.4622817488048</v>
      </c>
    </row>
    <row r="1852" spans="1:19" customFormat="1" x14ac:dyDescent="0.2">
      <c r="A1852" s="1" t="s">
        <v>13</v>
      </c>
      <c r="B1852" s="1" t="s">
        <v>14</v>
      </c>
      <c r="C1852" s="1" t="s">
        <v>70</v>
      </c>
      <c r="D1852" s="47">
        <v>0.09</v>
      </c>
      <c r="E1852" s="47">
        <v>1.76</v>
      </c>
      <c r="F1852" s="47">
        <v>0.7</v>
      </c>
      <c r="G1852" s="47">
        <v>0.56000000000000005</v>
      </c>
      <c r="H1852" s="47">
        <v>-12.278</v>
      </c>
      <c r="I1852" s="52">
        <f>IF(Table2[[#This Row],[Order Priority]]=Introduction!$B$42,1,0)</f>
        <v>0</v>
      </c>
      <c r="J1852" s="52">
        <f>IF(Table2[[#This Row],[Order Priority]]=Introduction!$B$43,1,0)</f>
        <v>1</v>
      </c>
      <c r="K1852" s="52">
        <f>IF(Table2[[#This Row],[Order Priority]]=Introduction!$B$44,1,0)</f>
        <v>0</v>
      </c>
      <c r="L1852" s="52">
        <f>IF(Table2[[#This Row],[Order Priority]]=Introduction!$B$45,1,0)</f>
        <v>0</v>
      </c>
      <c r="M1852" s="52">
        <f>IF(Table2[[#This Row],[Ship Mode]]=Introduction!$C$42,1,0)</f>
        <v>0</v>
      </c>
      <c r="N1852" s="51">
        <f>IF(Table2[[#This Row],[Ship Mode]]=Introduction!$C$44,1,0)</f>
        <v>1</v>
      </c>
      <c r="O1852" s="51">
        <f>IF(Table2[[#This Row],[Customer Segment]]=Introduction!$D$45,1,0)</f>
        <v>0</v>
      </c>
      <c r="P1852" s="51">
        <f>IF(Table2[[#This Row],[Customer Segment]]=Introduction!$D$42,1,0)</f>
        <v>0</v>
      </c>
      <c r="Q1852" s="51">
        <f>IF(Table2[[#This Row],[Customer Segment]]=Introduction!$D$44,1,0)</f>
        <v>0</v>
      </c>
      <c r="R1852" s="44">
        <v>21.77</v>
      </c>
      <c r="S185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52.758171503333358</v>
      </c>
    </row>
    <row r="1853" spans="1:19" customFormat="1" x14ac:dyDescent="0.2">
      <c r="A1853" s="1" t="s">
        <v>13</v>
      </c>
      <c r="B1853" s="1" t="s">
        <v>14</v>
      </c>
      <c r="C1853" s="1" t="s">
        <v>3</v>
      </c>
      <c r="D1853" s="49">
        <v>0</v>
      </c>
      <c r="E1853" s="49">
        <v>90.48</v>
      </c>
      <c r="F1853" s="49">
        <v>19.989999999999998</v>
      </c>
      <c r="G1853" s="49">
        <v>0.4</v>
      </c>
      <c r="H1853" s="49">
        <v>800.25509999999997</v>
      </c>
      <c r="I1853" s="52">
        <f>IF(Table2[[#This Row],[Order Priority]]=Introduction!$B$42,1,0)</f>
        <v>0</v>
      </c>
      <c r="J1853" s="52">
        <f>IF(Table2[[#This Row],[Order Priority]]=Introduction!$B$43,1,0)</f>
        <v>1</v>
      </c>
      <c r="K1853" s="52">
        <f>IF(Table2[[#This Row],[Order Priority]]=Introduction!$B$44,1,0)</f>
        <v>0</v>
      </c>
      <c r="L1853" s="52">
        <f>IF(Table2[[#This Row],[Order Priority]]=Introduction!$B$45,1,0)</f>
        <v>0</v>
      </c>
      <c r="M1853" s="52">
        <f>IF(Table2[[#This Row],[Ship Mode]]=Introduction!$C$42,1,0)</f>
        <v>0</v>
      </c>
      <c r="N1853" s="51">
        <f>IF(Table2[[#This Row],[Ship Mode]]=Introduction!$C$44,1,0)</f>
        <v>1</v>
      </c>
      <c r="O1853" s="51">
        <f>IF(Table2[[#This Row],[Customer Segment]]=Introduction!$D$45,1,0)</f>
        <v>1</v>
      </c>
      <c r="P1853" s="51">
        <f>IF(Table2[[#This Row],[Customer Segment]]=Introduction!$D$42,1,0)</f>
        <v>0</v>
      </c>
      <c r="Q1853" s="51">
        <f>IF(Table2[[#This Row],[Customer Segment]]=Introduction!$D$44,1,0)</f>
        <v>0</v>
      </c>
      <c r="R1853" s="41">
        <v>1159.79</v>
      </c>
      <c r="S185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1613.4007592376004</v>
      </c>
    </row>
    <row r="1854" spans="1:19" customFormat="1" x14ac:dyDescent="0.2">
      <c r="A1854" s="1" t="s">
        <v>46</v>
      </c>
      <c r="B1854" s="1" t="s">
        <v>14</v>
      </c>
      <c r="C1854" s="1" t="s">
        <v>47</v>
      </c>
      <c r="D1854" s="47">
        <v>0.02</v>
      </c>
      <c r="E1854" s="47">
        <v>25.38</v>
      </c>
      <c r="F1854" s="47">
        <v>8.99</v>
      </c>
      <c r="G1854" s="47">
        <v>0.5</v>
      </c>
      <c r="H1854" s="47">
        <v>-10.36</v>
      </c>
      <c r="I1854" s="52">
        <f>IF(Table2[[#This Row],[Order Priority]]=Introduction!$B$42,1,0)</f>
        <v>0</v>
      </c>
      <c r="J1854" s="52">
        <f>IF(Table2[[#This Row],[Order Priority]]=Introduction!$B$43,1,0)</f>
        <v>0</v>
      </c>
      <c r="K1854" s="52">
        <f>IF(Table2[[#This Row],[Order Priority]]=Introduction!$B$44,1,0)</f>
        <v>0</v>
      </c>
      <c r="L1854" s="52">
        <f>IF(Table2[[#This Row],[Order Priority]]=Introduction!$B$45,1,0)</f>
        <v>0</v>
      </c>
      <c r="M1854" s="52">
        <f>IF(Table2[[#This Row],[Ship Mode]]=Introduction!$C$42,1,0)</f>
        <v>0</v>
      </c>
      <c r="N1854" s="51">
        <f>IF(Table2[[#This Row],[Ship Mode]]=Introduction!$C$44,1,0)</f>
        <v>1</v>
      </c>
      <c r="O1854" s="51">
        <f>IF(Table2[[#This Row],[Customer Segment]]=Introduction!$D$45,1,0)</f>
        <v>0</v>
      </c>
      <c r="P1854" s="51">
        <f>IF(Table2[[#This Row],[Customer Segment]]=Introduction!$D$42,1,0)</f>
        <v>0</v>
      </c>
      <c r="Q1854" s="51">
        <f>IF(Table2[[#This Row],[Customer Segment]]=Introduction!$D$44,1,0)</f>
        <v>1</v>
      </c>
      <c r="R1854" s="44">
        <v>34.11</v>
      </c>
      <c r="S185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588.20251312569201</v>
      </c>
    </row>
    <row r="1855" spans="1:19" customFormat="1" x14ac:dyDescent="0.2">
      <c r="A1855" s="1" t="s">
        <v>46</v>
      </c>
      <c r="B1855" s="1" t="s">
        <v>14</v>
      </c>
      <c r="C1855" s="1" t="s">
        <v>70</v>
      </c>
      <c r="D1855" s="49">
        <v>0.09</v>
      </c>
      <c r="E1855" s="49">
        <v>6.48</v>
      </c>
      <c r="F1855" s="49">
        <v>9.68</v>
      </c>
      <c r="G1855" s="49">
        <v>0.36</v>
      </c>
      <c r="H1855" s="49">
        <v>-204.16</v>
      </c>
      <c r="I1855" s="52">
        <f>IF(Table2[[#This Row],[Order Priority]]=Introduction!$B$42,1,0)</f>
        <v>0</v>
      </c>
      <c r="J1855" s="52">
        <f>IF(Table2[[#This Row],[Order Priority]]=Introduction!$B$43,1,0)</f>
        <v>0</v>
      </c>
      <c r="K1855" s="52">
        <f>IF(Table2[[#This Row],[Order Priority]]=Introduction!$B$44,1,0)</f>
        <v>0</v>
      </c>
      <c r="L1855" s="52">
        <f>IF(Table2[[#This Row],[Order Priority]]=Introduction!$B$45,1,0)</f>
        <v>0</v>
      </c>
      <c r="M1855" s="52">
        <f>IF(Table2[[#This Row],[Ship Mode]]=Introduction!$C$42,1,0)</f>
        <v>0</v>
      </c>
      <c r="N1855" s="51">
        <f>IF(Table2[[#This Row],[Ship Mode]]=Introduction!$C$44,1,0)</f>
        <v>1</v>
      </c>
      <c r="O1855" s="51">
        <f>IF(Table2[[#This Row],[Customer Segment]]=Introduction!$D$45,1,0)</f>
        <v>0</v>
      </c>
      <c r="P1855" s="51">
        <f>IF(Table2[[#This Row],[Customer Segment]]=Introduction!$D$42,1,0)</f>
        <v>0</v>
      </c>
      <c r="Q1855" s="51">
        <f>IF(Table2[[#This Row],[Customer Segment]]=Introduction!$D$44,1,0)</f>
        <v>0</v>
      </c>
      <c r="R1855" s="41">
        <v>99.92</v>
      </c>
      <c r="S185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156.53687584250974</v>
      </c>
    </row>
    <row r="1856" spans="1:19" customFormat="1" x14ac:dyDescent="0.2">
      <c r="A1856" s="1" t="s">
        <v>1</v>
      </c>
      <c r="B1856" s="1" t="s">
        <v>14</v>
      </c>
      <c r="C1856" s="1" t="s">
        <v>70</v>
      </c>
      <c r="D1856" s="47">
        <v>0.09</v>
      </c>
      <c r="E1856" s="47">
        <v>20.98</v>
      </c>
      <c r="F1856" s="47">
        <v>1.49</v>
      </c>
      <c r="G1856" s="47">
        <v>0.35</v>
      </c>
      <c r="H1856" s="47">
        <v>199.1823</v>
      </c>
      <c r="I1856" s="52">
        <f>IF(Table2[[#This Row],[Order Priority]]=Introduction!$B$42,1,0)</f>
        <v>1</v>
      </c>
      <c r="J1856" s="52">
        <f>IF(Table2[[#This Row],[Order Priority]]=Introduction!$B$43,1,0)</f>
        <v>0</v>
      </c>
      <c r="K1856" s="52">
        <f>IF(Table2[[#This Row],[Order Priority]]=Introduction!$B$44,1,0)</f>
        <v>0</v>
      </c>
      <c r="L1856" s="52">
        <f>IF(Table2[[#This Row],[Order Priority]]=Introduction!$B$45,1,0)</f>
        <v>0</v>
      </c>
      <c r="M1856" s="52">
        <f>IF(Table2[[#This Row],[Ship Mode]]=Introduction!$C$42,1,0)</f>
        <v>0</v>
      </c>
      <c r="N1856" s="51">
        <f>IF(Table2[[#This Row],[Ship Mode]]=Introduction!$C$44,1,0)</f>
        <v>1</v>
      </c>
      <c r="O1856" s="51">
        <f>IF(Table2[[#This Row],[Customer Segment]]=Introduction!$D$45,1,0)</f>
        <v>0</v>
      </c>
      <c r="P1856" s="51">
        <f>IF(Table2[[#This Row],[Customer Segment]]=Introduction!$D$42,1,0)</f>
        <v>0</v>
      </c>
      <c r="Q1856" s="51">
        <f>IF(Table2[[#This Row],[Customer Segment]]=Introduction!$D$44,1,0)</f>
        <v>0</v>
      </c>
      <c r="R1856" s="44">
        <v>288.67</v>
      </c>
      <c r="S185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469.30474812569258</v>
      </c>
    </row>
    <row r="1857" spans="1:19" customFormat="1" x14ac:dyDescent="0.2">
      <c r="A1857" s="1" t="s">
        <v>1</v>
      </c>
      <c r="B1857" s="1" t="s">
        <v>14</v>
      </c>
      <c r="C1857" s="1" t="s">
        <v>47</v>
      </c>
      <c r="D1857" s="49">
        <v>0.03</v>
      </c>
      <c r="E1857" s="49">
        <v>304.99</v>
      </c>
      <c r="F1857" s="49">
        <v>19.989999999999998</v>
      </c>
      <c r="G1857" s="49">
        <v>0.4</v>
      </c>
      <c r="H1857" s="49">
        <v>4033.6089000000002</v>
      </c>
      <c r="I1857" s="52">
        <f>IF(Table2[[#This Row],[Order Priority]]=Introduction!$B$42,1,0)</f>
        <v>1</v>
      </c>
      <c r="J1857" s="52">
        <f>IF(Table2[[#This Row],[Order Priority]]=Introduction!$B$43,1,0)</f>
        <v>0</v>
      </c>
      <c r="K1857" s="52">
        <f>IF(Table2[[#This Row],[Order Priority]]=Introduction!$B$44,1,0)</f>
        <v>0</v>
      </c>
      <c r="L1857" s="52">
        <f>IF(Table2[[#This Row],[Order Priority]]=Introduction!$B$45,1,0)</f>
        <v>0</v>
      </c>
      <c r="M1857" s="52">
        <f>IF(Table2[[#This Row],[Ship Mode]]=Introduction!$C$42,1,0)</f>
        <v>0</v>
      </c>
      <c r="N1857" s="51">
        <f>IF(Table2[[#This Row],[Ship Mode]]=Introduction!$C$44,1,0)</f>
        <v>1</v>
      </c>
      <c r="O1857" s="51">
        <f>IF(Table2[[#This Row],[Customer Segment]]=Introduction!$D$45,1,0)</f>
        <v>0</v>
      </c>
      <c r="P1857" s="51">
        <f>IF(Table2[[#This Row],[Customer Segment]]=Introduction!$D$42,1,0)</f>
        <v>0</v>
      </c>
      <c r="Q1857" s="51">
        <f>IF(Table2[[#This Row],[Customer Segment]]=Introduction!$D$44,1,0)</f>
        <v>1</v>
      </c>
      <c r="R1857" s="41">
        <v>5845.81</v>
      </c>
      <c r="S185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5908.6859476687669</v>
      </c>
    </row>
    <row r="1858" spans="1:19" customFormat="1" x14ac:dyDescent="0.2">
      <c r="A1858" s="1" t="s">
        <v>1</v>
      </c>
      <c r="B1858" s="1" t="s">
        <v>14</v>
      </c>
      <c r="C1858" s="1" t="s">
        <v>47</v>
      </c>
      <c r="D1858" s="47">
        <v>0.09</v>
      </c>
      <c r="E1858" s="47">
        <v>65.989999999999995</v>
      </c>
      <c r="F1858" s="47">
        <v>8.99</v>
      </c>
      <c r="G1858" s="47">
        <v>0.57999999999999996</v>
      </c>
      <c r="H1858" s="47">
        <v>141.7824</v>
      </c>
      <c r="I1858" s="52">
        <f>IF(Table2[[#This Row],[Order Priority]]=Introduction!$B$42,1,0)</f>
        <v>1</v>
      </c>
      <c r="J1858" s="52">
        <f>IF(Table2[[#This Row],[Order Priority]]=Introduction!$B$43,1,0)</f>
        <v>0</v>
      </c>
      <c r="K1858" s="52">
        <f>IF(Table2[[#This Row],[Order Priority]]=Introduction!$B$44,1,0)</f>
        <v>0</v>
      </c>
      <c r="L1858" s="52">
        <f>IF(Table2[[#This Row],[Order Priority]]=Introduction!$B$45,1,0)</f>
        <v>0</v>
      </c>
      <c r="M1858" s="52">
        <f>IF(Table2[[#This Row],[Ship Mode]]=Introduction!$C$42,1,0)</f>
        <v>0</v>
      </c>
      <c r="N1858" s="51">
        <f>IF(Table2[[#This Row],[Ship Mode]]=Introduction!$C$44,1,0)</f>
        <v>1</v>
      </c>
      <c r="O1858" s="51">
        <f>IF(Table2[[#This Row],[Customer Segment]]=Introduction!$D$45,1,0)</f>
        <v>0</v>
      </c>
      <c r="P1858" s="51">
        <f>IF(Table2[[#This Row],[Customer Segment]]=Introduction!$D$42,1,0)</f>
        <v>0</v>
      </c>
      <c r="Q1858" s="51">
        <f>IF(Table2[[#This Row],[Customer Segment]]=Introduction!$D$44,1,0)</f>
        <v>1</v>
      </c>
      <c r="R1858" s="44">
        <v>633.85</v>
      </c>
      <c r="S185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980.4565016832214</v>
      </c>
    </row>
    <row r="1859" spans="1:19" customFormat="1" x14ac:dyDescent="0.2">
      <c r="A1859" s="1" t="s">
        <v>1</v>
      </c>
      <c r="B1859" s="1" t="s">
        <v>14</v>
      </c>
      <c r="C1859" s="1" t="s">
        <v>15</v>
      </c>
      <c r="D1859" s="49">
        <v>0.01</v>
      </c>
      <c r="E1859" s="49">
        <v>7.98</v>
      </c>
      <c r="F1859" s="49">
        <v>6.5</v>
      </c>
      <c r="G1859" s="49">
        <v>0.59</v>
      </c>
      <c r="H1859" s="49">
        <v>-34.591999999999999</v>
      </c>
      <c r="I1859" s="52">
        <f>IF(Table2[[#This Row],[Order Priority]]=Introduction!$B$42,1,0)</f>
        <v>1</v>
      </c>
      <c r="J1859" s="52">
        <f>IF(Table2[[#This Row],[Order Priority]]=Introduction!$B$43,1,0)</f>
        <v>0</v>
      </c>
      <c r="K1859" s="52">
        <f>IF(Table2[[#This Row],[Order Priority]]=Introduction!$B$44,1,0)</f>
        <v>0</v>
      </c>
      <c r="L1859" s="52">
        <f>IF(Table2[[#This Row],[Order Priority]]=Introduction!$B$45,1,0)</f>
        <v>0</v>
      </c>
      <c r="M1859" s="52">
        <f>IF(Table2[[#This Row],[Ship Mode]]=Introduction!$C$42,1,0)</f>
        <v>0</v>
      </c>
      <c r="N1859" s="51">
        <f>IF(Table2[[#This Row],[Ship Mode]]=Introduction!$C$44,1,0)</f>
        <v>1</v>
      </c>
      <c r="O1859" s="51">
        <f>IF(Table2[[#This Row],[Customer Segment]]=Introduction!$D$45,1,0)</f>
        <v>0</v>
      </c>
      <c r="P1859" s="51">
        <f>IF(Table2[[#This Row],[Customer Segment]]=Introduction!$D$42,1,0)</f>
        <v>1</v>
      </c>
      <c r="Q1859" s="51">
        <f>IF(Table2[[#This Row],[Customer Segment]]=Introduction!$D$44,1,0)</f>
        <v>0</v>
      </c>
      <c r="R1859" s="41">
        <v>34.909999999999997</v>
      </c>
      <c r="S185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551.07118718051311</v>
      </c>
    </row>
    <row r="1860" spans="1:19" customFormat="1" x14ac:dyDescent="0.2">
      <c r="A1860" s="1" t="s">
        <v>13</v>
      </c>
      <c r="B1860" s="1" t="s">
        <v>2</v>
      </c>
      <c r="C1860" s="1" t="s">
        <v>70</v>
      </c>
      <c r="D1860" s="47">
        <v>0.1</v>
      </c>
      <c r="E1860" s="47">
        <v>180.98</v>
      </c>
      <c r="F1860" s="47">
        <v>26.2</v>
      </c>
      <c r="G1860" s="47">
        <v>0.59</v>
      </c>
      <c r="H1860" s="47">
        <v>-64.664000000000001</v>
      </c>
      <c r="I1860" s="52">
        <f>IF(Table2[[#This Row],[Order Priority]]=Introduction!$B$42,1,0)</f>
        <v>0</v>
      </c>
      <c r="J1860" s="52">
        <f>IF(Table2[[#This Row],[Order Priority]]=Introduction!$B$43,1,0)</f>
        <v>1</v>
      </c>
      <c r="K1860" s="52">
        <f>IF(Table2[[#This Row],[Order Priority]]=Introduction!$B$44,1,0)</f>
        <v>0</v>
      </c>
      <c r="L1860" s="52">
        <f>IF(Table2[[#This Row],[Order Priority]]=Introduction!$B$45,1,0)</f>
        <v>0</v>
      </c>
      <c r="M1860" s="52">
        <f>IF(Table2[[#This Row],[Ship Mode]]=Introduction!$C$42,1,0)</f>
        <v>1</v>
      </c>
      <c r="N1860" s="51">
        <f>IF(Table2[[#This Row],[Ship Mode]]=Introduction!$C$44,1,0)</f>
        <v>0</v>
      </c>
      <c r="O1860" s="51">
        <f>IF(Table2[[#This Row],[Customer Segment]]=Introduction!$D$45,1,0)</f>
        <v>0</v>
      </c>
      <c r="P1860" s="51">
        <f>IF(Table2[[#This Row],[Customer Segment]]=Introduction!$D$42,1,0)</f>
        <v>0</v>
      </c>
      <c r="Q1860" s="51">
        <f>IF(Table2[[#This Row],[Customer Segment]]=Introduction!$D$44,1,0)</f>
        <v>0</v>
      </c>
      <c r="R1860" s="44">
        <v>519.41999999999996</v>
      </c>
      <c r="S186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1480.2041046890156</v>
      </c>
    </row>
    <row r="1861" spans="1:19" customFormat="1" x14ac:dyDescent="0.2">
      <c r="A1861" s="1" t="s">
        <v>23</v>
      </c>
      <c r="B1861" s="1" t="s">
        <v>14</v>
      </c>
      <c r="C1861" s="1" t="s">
        <v>3</v>
      </c>
      <c r="D1861" s="49">
        <v>0.05</v>
      </c>
      <c r="E1861" s="49">
        <v>125.99</v>
      </c>
      <c r="F1861" s="49">
        <v>8.08</v>
      </c>
      <c r="G1861" s="49">
        <v>0.56999999999999995</v>
      </c>
      <c r="H1861" s="49">
        <v>427.11840000000001</v>
      </c>
      <c r="I1861" s="52">
        <f>IF(Table2[[#This Row],[Order Priority]]=Introduction!$B$42,1,0)</f>
        <v>0</v>
      </c>
      <c r="J1861" s="52">
        <f>IF(Table2[[#This Row],[Order Priority]]=Introduction!$B$43,1,0)</f>
        <v>0</v>
      </c>
      <c r="K1861" s="52">
        <f>IF(Table2[[#This Row],[Order Priority]]=Introduction!$B$44,1,0)</f>
        <v>1</v>
      </c>
      <c r="L1861" s="52">
        <f>IF(Table2[[#This Row],[Order Priority]]=Introduction!$B$45,1,0)</f>
        <v>0</v>
      </c>
      <c r="M1861" s="52">
        <f>IF(Table2[[#This Row],[Ship Mode]]=Introduction!$C$42,1,0)</f>
        <v>0</v>
      </c>
      <c r="N1861" s="51">
        <f>IF(Table2[[#This Row],[Ship Mode]]=Introduction!$C$44,1,0)</f>
        <v>1</v>
      </c>
      <c r="O1861" s="51">
        <f>IF(Table2[[#This Row],[Customer Segment]]=Introduction!$D$45,1,0)</f>
        <v>1</v>
      </c>
      <c r="P1861" s="51">
        <f>IF(Table2[[#This Row],[Customer Segment]]=Introduction!$D$42,1,0)</f>
        <v>0</v>
      </c>
      <c r="Q1861" s="51">
        <f>IF(Table2[[#This Row],[Customer Segment]]=Introduction!$D$44,1,0)</f>
        <v>0</v>
      </c>
      <c r="R1861" s="41">
        <v>952.26</v>
      </c>
      <c r="S186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1203.8897432714746</v>
      </c>
    </row>
    <row r="1862" spans="1:19" customFormat="1" x14ac:dyDescent="0.2">
      <c r="A1862" s="1" t="s">
        <v>23</v>
      </c>
      <c r="B1862" s="1" t="s">
        <v>14</v>
      </c>
      <c r="C1862" s="1" t="s">
        <v>15</v>
      </c>
      <c r="D1862" s="47">
        <v>0.04</v>
      </c>
      <c r="E1862" s="47">
        <v>4.71</v>
      </c>
      <c r="F1862" s="47">
        <v>0.7</v>
      </c>
      <c r="G1862" s="47">
        <v>0.8</v>
      </c>
      <c r="H1862" s="47">
        <v>4.53</v>
      </c>
      <c r="I1862" s="52">
        <f>IF(Table2[[#This Row],[Order Priority]]=Introduction!$B$42,1,0)</f>
        <v>0</v>
      </c>
      <c r="J1862" s="52">
        <f>IF(Table2[[#This Row],[Order Priority]]=Introduction!$B$43,1,0)</f>
        <v>0</v>
      </c>
      <c r="K1862" s="52">
        <f>IF(Table2[[#This Row],[Order Priority]]=Introduction!$B$44,1,0)</f>
        <v>1</v>
      </c>
      <c r="L1862" s="52">
        <f>IF(Table2[[#This Row],[Order Priority]]=Introduction!$B$45,1,0)</f>
        <v>0</v>
      </c>
      <c r="M1862" s="52">
        <f>IF(Table2[[#This Row],[Ship Mode]]=Introduction!$C$42,1,0)</f>
        <v>0</v>
      </c>
      <c r="N1862" s="51">
        <f>IF(Table2[[#This Row],[Ship Mode]]=Introduction!$C$44,1,0)</f>
        <v>1</v>
      </c>
      <c r="O1862" s="51">
        <f>IF(Table2[[#This Row],[Customer Segment]]=Introduction!$D$45,1,0)</f>
        <v>0</v>
      </c>
      <c r="P1862" s="51">
        <f>IF(Table2[[#This Row],[Customer Segment]]=Introduction!$D$42,1,0)</f>
        <v>1</v>
      </c>
      <c r="Q1862" s="51">
        <f>IF(Table2[[#This Row],[Customer Segment]]=Introduction!$D$44,1,0)</f>
        <v>0</v>
      </c>
      <c r="R1862" s="44">
        <v>90.52</v>
      </c>
      <c r="S186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365.05998171369748</v>
      </c>
    </row>
    <row r="1863" spans="1:19" customFormat="1" x14ac:dyDescent="0.2">
      <c r="A1863" s="1" t="s">
        <v>23</v>
      </c>
      <c r="B1863" s="1" t="s">
        <v>14</v>
      </c>
      <c r="C1863" s="1" t="s">
        <v>15</v>
      </c>
      <c r="D1863" s="49">
        <v>0.06</v>
      </c>
      <c r="E1863" s="49">
        <v>4.2</v>
      </c>
      <c r="F1863" s="49">
        <v>2.2599999999999998</v>
      </c>
      <c r="G1863" s="49">
        <v>0.36</v>
      </c>
      <c r="H1863" s="49">
        <v>9.7799999999999994</v>
      </c>
      <c r="I1863" s="52">
        <f>IF(Table2[[#This Row],[Order Priority]]=Introduction!$B$42,1,0)</f>
        <v>0</v>
      </c>
      <c r="J1863" s="52">
        <f>IF(Table2[[#This Row],[Order Priority]]=Introduction!$B$43,1,0)</f>
        <v>0</v>
      </c>
      <c r="K1863" s="52">
        <f>IF(Table2[[#This Row],[Order Priority]]=Introduction!$B$44,1,0)</f>
        <v>1</v>
      </c>
      <c r="L1863" s="52">
        <f>IF(Table2[[#This Row],[Order Priority]]=Introduction!$B$45,1,0)</f>
        <v>0</v>
      </c>
      <c r="M1863" s="52">
        <f>IF(Table2[[#This Row],[Ship Mode]]=Introduction!$C$42,1,0)</f>
        <v>0</v>
      </c>
      <c r="N1863" s="51">
        <f>IF(Table2[[#This Row],[Ship Mode]]=Introduction!$C$44,1,0)</f>
        <v>1</v>
      </c>
      <c r="O1863" s="51">
        <f>IF(Table2[[#This Row],[Customer Segment]]=Introduction!$D$45,1,0)</f>
        <v>0</v>
      </c>
      <c r="P1863" s="51">
        <f>IF(Table2[[#This Row],[Customer Segment]]=Introduction!$D$42,1,0)</f>
        <v>1</v>
      </c>
      <c r="Q1863" s="51">
        <f>IF(Table2[[#This Row],[Customer Segment]]=Introduction!$D$44,1,0)</f>
        <v>0</v>
      </c>
      <c r="R1863" s="41">
        <v>55.97</v>
      </c>
      <c r="S186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33.017897129597905</v>
      </c>
    </row>
    <row r="1864" spans="1:19" customFormat="1" x14ac:dyDescent="0.2">
      <c r="A1864" s="1" t="s">
        <v>23</v>
      </c>
      <c r="B1864" s="1" t="s">
        <v>63</v>
      </c>
      <c r="C1864" s="1" t="s">
        <v>47</v>
      </c>
      <c r="D1864" s="47">
        <v>0.04</v>
      </c>
      <c r="E1864" s="47">
        <v>4.4800000000000004</v>
      </c>
      <c r="F1864" s="47">
        <v>2.5</v>
      </c>
      <c r="G1864" s="47">
        <v>0.37</v>
      </c>
      <c r="H1864" s="47">
        <v>10.32</v>
      </c>
      <c r="I1864" s="52">
        <f>IF(Table2[[#This Row],[Order Priority]]=Introduction!$B$42,1,0)</f>
        <v>0</v>
      </c>
      <c r="J1864" s="52">
        <f>IF(Table2[[#This Row],[Order Priority]]=Introduction!$B$43,1,0)</f>
        <v>0</v>
      </c>
      <c r="K1864" s="52">
        <f>IF(Table2[[#This Row],[Order Priority]]=Introduction!$B$44,1,0)</f>
        <v>1</v>
      </c>
      <c r="L1864" s="52">
        <f>IF(Table2[[#This Row],[Order Priority]]=Introduction!$B$45,1,0)</f>
        <v>0</v>
      </c>
      <c r="M1864" s="52">
        <f>IF(Table2[[#This Row],[Ship Mode]]=Introduction!$C$42,1,0)</f>
        <v>0</v>
      </c>
      <c r="N1864" s="51">
        <f>IF(Table2[[#This Row],[Ship Mode]]=Introduction!$C$44,1,0)</f>
        <v>0</v>
      </c>
      <c r="O1864" s="51">
        <f>IF(Table2[[#This Row],[Customer Segment]]=Introduction!$D$45,1,0)</f>
        <v>0</v>
      </c>
      <c r="P1864" s="51">
        <f>IF(Table2[[#This Row],[Customer Segment]]=Introduction!$D$42,1,0)</f>
        <v>0</v>
      </c>
      <c r="Q1864" s="51">
        <f>IF(Table2[[#This Row],[Customer Segment]]=Introduction!$D$44,1,0)</f>
        <v>1</v>
      </c>
      <c r="R1864" s="44">
        <v>35.93</v>
      </c>
      <c r="S186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39.769191654274266</v>
      </c>
    </row>
    <row r="1865" spans="1:19" customFormat="1" x14ac:dyDescent="0.2">
      <c r="A1865" s="1" t="s">
        <v>92</v>
      </c>
      <c r="B1865" s="1" t="s">
        <v>14</v>
      </c>
      <c r="C1865" s="1" t="s">
        <v>15</v>
      </c>
      <c r="D1865" s="49">
        <v>0.1</v>
      </c>
      <c r="E1865" s="49">
        <v>19.98</v>
      </c>
      <c r="F1865" s="49">
        <v>4</v>
      </c>
      <c r="G1865" s="49">
        <v>0.68</v>
      </c>
      <c r="H1865" s="49">
        <v>-16.2</v>
      </c>
      <c r="I1865" s="52">
        <f>IF(Table2[[#This Row],[Order Priority]]=Introduction!$B$42,1,0)</f>
        <v>0</v>
      </c>
      <c r="J1865" s="52">
        <f>IF(Table2[[#This Row],[Order Priority]]=Introduction!$B$43,1,0)</f>
        <v>0</v>
      </c>
      <c r="K1865" s="52">
        <f>IF(Table2[[#This Row],[Order Priority]]=Introduction!$B$44,1,0)</f>
        <v>0</v>
      </c>
      <c r="L1865" s="52">
        <f>IF(Table2[[#This Row],[Order Priority]]=Introduction!$B$45,1,0)</f>
        <v>1</v>
      </c>
      <c r="M1865" s="52">
        <f>IF(Table2[[#This Row],[Ship Mode]]=Introduction!$C$42,1,0)</f>
        <v>0</v>
      </c>
      <c r="N1865" s="51">
        <f>IF(Table2[[#This Row],[Ship Mode]]=Introduction!$C$44,1,0)</f>
        <v>1</v>
      </c>
      <c r="O1865" s="51">
        <f>IF(Table2[[#This Row],[Customer Segment]]=Introduction!$D$45,1,0)</f>
        <v>0</v>
      </c>
      <c r="P1865" s="51">
        <f>IF(Table2[[#This Row],[Customer Segment]]=Introduction!$D$42,1,0)</f>
        <v>1</v>
      </c>
      <c r="Q1865" s="51">
        <f>IF(Table2[[#This Row],[Customer Segment]]=Introduction!$D$44,1,0)</f>
        <v>0</v>
      </c>
      <c r="R1865" s="41">
        <v>303.58999999999997</v>
      </c>
      <c r="S186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276.48775464130841</v>
      </c>
    </row>
    <row r="1866" spans="1:19" customFormat="1" x14ac:dyDescent="0.2">
      <c r="A1866" s="1" t="s">
        <v>92</v>
      </c>
      <c r="B1866" s="1" t="s">
        <v>14</v>
      </c>
      <c r="C1866" s="1" t="s">
        <v>15</v>
      </c>
      <c r="D1866" s="47">
        <v>0.1</v>
      </c>
      <c r="E1866" s="47">
        <v>19.98</v>
      </c>
      <c r="F1866" s="47">
        <v>4</v>
      </c>
      <c r="G1866" s="47">
        <v>0.68</v>
      </c>
      <c r="H1866" s="47">
        <v>-20.25</v>
      </c>
      <c r="I1866" s="52">
        <f>IF(Table2[[#This Row],[Order Priority]]=Introduction!$B$42,1,0)</f>
        <v>0</v>
      </c>
      <c r="J1866" s="52">
        <f>IF(Table2[[#This Row],[Order Priority]]=Introduction!$B$43,1,0)</f>
        <v>0</v>
      </c>
      <c r="K1866" s="52">
        <f>IF(Table2[[#This Row],[Order Priority]]=Introduction!$B$44,1,0)</f>
        <v>0</v>
      </c>
      <c r="L1866" s="52">
        <f>IF(Table2[[#This Row],[Order Priority]]=Introduction!$B$45,1,0)</f>
        <v>1</v>
      </c>
      <c r="M1866" s="52">
        <f>IF(Table2[[#This Row],[Ship Mode]]=Introduction!$C$42,1,0)</f>
        <v>0</v>
      </c>
      <c r="N1866" s="51">
        <f>IF(Table2[[#This Row],[Ship Mode]]=Introduction!$C$44,1,0)</f>
        <v>1</v>
      </c>
      <c r="O1866" s="51">
        <f>IF(Table2[[#This Row],[Customer Segment]]=Introduction!$D$45,1,0)</f>
        <v>0</v>
      </c>
      <c r="P1866" s="51">
        <f>IF(Table2[[#This Row],[Customer Segment]]=Introduction!$D$42,1,0)</f>
        <v>1</v>
      </c>
      <c r="Q1866" s="51">
        <f>IF(Table2[[#This Row],[Customer Segment]]=Introduction!$D$44,1,0)</f>
        <v>0</v>
      </c>
      <c r="R1866" s="44">
        <v>1233.32</v>
      </c>
      <c r="S186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272.34045046565979</v>
      </c>
    </row>
    <row r="1867" spans="1:19" customFormat="1" x14ac:dyDescent="0.2">
      <c r="A1867" s="1" t="s">
        <v>92</v>
      </c>
      <c r="B1867" s="1" t="s">
        <v>14</v>
      </c>
      <c r="C1867" s="1" t="s">
        <v>15</v>
      </c>
      <c r="D1867" s="49">
        <v>0.09</v>
      </c>
      <c r="E1867" s="49">
        <v>2.88</v>
      </c>
      <c r="F1867" s="49">
        <v>1.49</v>
      </c>
      <c r="G1867" s="49">
        <v>0.36</v>
      </c>
      <c r="H1867" s="49">
        <v>-3.3809999999999998</v>
      </c>
      <c r="I1867" s="52">
        <f>IF(Table2[[#This Row],[Order Priority]]=Introduction!$B$42,1,0)</f>
        <v>0</v>
      </c>
      <c r="J1867" s="52">
        <f>IF(Table2[[#This Row],[Order Priority]]=Introduction!$B$43,1,0)</f>
        <v>0</v>
      </c>
      <c r="K1867" s="52">
        <f>IF(Table2[[#This Row],[Order Priority]]=Introduction!$B$44,1,0)</f>
        <v>0</v>
      </c>
      <c r="L1867" s="52">
        <f>IF(Table2[[#This Row],[Order Priority]]=Introduction!$B$45,1,0)</f>
        <v>1</v>
      </c>
      <c r="M1867" s="52">
        <f>IF(Table2[[#This Row],[Ship Mode]]=Introduction!$C$42,1,0)</f>
        <v>0</v>
      </c>
      <c r="N1867" s="51">
        <f>IF(Table2[[#This Row],[Ship Mode]]=Introduction!$C$44,1,0)</f>
        <v>1</v>
      </c>
      <c r="O1867" s="51">
        <f>IF(Table2[[#This Row],[Customer Segment]]=Introduction!$D$45,1,0)</f>
        <v>0</v>
      </c>
      <c r="P1867" s="51">
        <f>IF(Table2[[#This Row],[Customer Segment]]=Introduction!$D$42,1,0)</f>
        <v>1</v>
      </c>
      <c r="Q1867" s="51">
        <f>IF(Table2[[#This Row],[Customer Segment]]=Introduction!$D$44,1,0)</f>
        <v>0</v>
      </c>
      <c r="R1867" s="41">
        <v>47.31</v>
      </c>
      <c r="S186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-92.7077659799711</v>
      </c>
    </row>
    <row r="1868" spans="1:19" customFormat="1" x14ac:dyDescent="0.2">
      <c r="A1868" s="1" t="s">
        <v>92</v>
      </c>
      <c r="B1868" s="1" t="s">
        <v>14</v>
      </c>
      <c r="C1868" s="1" t="s">
        <v>15</v>
      </c>
      <c r="D1868" s="47">
        <v>0.09</v>
      </c>
      <c r="E1868" s="47">
        <v>2.88</v>
      </c>
      <c r="F1868" s="47">
        <v>1.49</v>
      </c>
      <c r="G1868" s="47">
        <v>0.36</v>
      </c>
      <c r="H1868" s="47">
        <v>-2.7048000000000001</v>
      </c>
      <c r="I1868" s="52">
        <f>IF(Table2[[#This Row],[Order Priority]]=Introduction!$B$42,1,0)</f>
        <v>0</v>
      </c>
      <c r="J1868" s="52">
        <f>IF(Table2[[#This Row],[Order Priority]]=Introduction!$B$43,1,0)</f>
        <v>0</v>
      </c>
      <c r="K1868" s="52">
        <f>IF(Table2[[#This Row],[Order Priority]]=Introduction!$B$44,1,0)</f>
        <v>0</v>
      </c>
      <c r="L1868" s="52">
        <f>IF(Table2[[#This Row],[Order Priority]]=Introduction!$B$45,1,0)</f>
        <v>1</v>
      </c>
      <c r="M1868" s="52">
        <f>IF(Table2[[#This Row],[Ship Mode]]=Introduction!$C$42,1,0)</f>
        <v>0</v>
      </c>
      <c r="N1868" s="51">
        <f>IF(Table2[[#This Row],[Ship Mode]]=Introduction!$C$44,1,0)</f>
        <v>1</v>
      </c>
      <c r="O1868" s="51">
        <f>IF(Table2[[#This Row],[Customer Segment]]=Introduction!$D$45,1,0)</f>
        <v>0</v>
      </c>
      <c r="P1868" s="51">
        <f>IF(Table2[[#This Row],[Customer Segment]]=Introduction!$D$42,1,0)</f>
        <v>1</v>
      </c>
      <c r="Q1868" s="51">
        <f>IF(Table2[[#This Row],[Customer Segment]]=Introduction!$D$44,1,0)</f>
        <v>0</v>
      </c>
      <c r="R1868" s="44">
        <v>11.13</v>
      </c>
      <c r="S186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-92.01531978649615</v>
      </c>
    </row>
    <row r="1869" spans="1:19" customFormat="1" x14ac:dyDescent="0.2">
      <c r="A1869" s="1" t="s">
        <v>92</v>
      </c>
      <c r="B1869" s="1" t="s">
        <v>63</v>
      </c>
      <c r="C1869" s="1" t="s">
        <v>3</v>
      </c>
      <c r="D1869" s="49">
        <v>0.02</v>
      </c>
      <c r="E1869" s="49">
        <v>150.97999999999999</v>
      </c>
      <c r="F1869" s="49">
        <v>13.99</v>
      </c>
      <c r="G1869" s="49">
        <v>0.38</v>
      </c>
      <c r="H1869" s="49">
        <v>26.1</v>
      </c>
      <c r="I1869" s="52">
        <f>IF(Table2[[#This Row],[Order Priority]]=Introduction!$B$42,1,0)</f>
        <v>0</v>
      </c>
      <c r="J1869" s="52">
        <f>IF(Table2[[#This Row],[Order Priority]]=Introduction!$B$43,1,0)</f>
        <v>0</v>
      </c>
      <c r="K1869" s="52">
        <f>IF(Table2[[#This Row],[Order Priority]]=Introduction!$B$44,1,0)</f>
        <v>0</v>
      </c>
      <c r="L1869" s="52">
        <f>IF(Table2[[#This Row],[Order Priority]]=Introduction!$B$45,1,0)</f>
        <v>1</v>
      </c>
      <c r="M1869" s="52">
        <f>IF(Table2[[#This Row],[Ship Mode]]=Introduction!$C$42,1,0)</f>
        <v>0</v>
      </c>
      <c r="N1869" s="51">
        <f>IF(Table2[[#This Row],[Ship Mode]]=Introduction!$C$44,1,0)</f>
        <v>0</v>
      </c>
      <c r="O1869" s="51">
        <f>IF(Table2[[#This Row],[Customer Segment]]=Introduction!$D$45,1,0)</f>
        <v>1</v>
      </c>
      <c r="P1869" s="51">
        <f>IF(Table2[[#This Row],[Customer Segment]]=Introduction!$D$42,1,0)</f>
        <v>0</v>
      </c>
      <c r="Q1869" s="51">
        <f>IF(Table2[[#This Row],[Customer Segment]]=Introduction!$D$44,1,0)</f>
        <v>0</v>
      </c>
      <c r="R1869" s="41">
        <v>480.37</v>
      </c>
      <c r="S186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747.56231556146463</v>
      </c>
    </row>
    <row r="1870" spans="1:19" customFormat="1" x14ac:dyDescent="0.2">
      <c r="A1870" s="1" t="s">
        <v>92</v>
      </c>
      <c r="B1870" s="1" t="s">
        <v>14</v>
      </c>
      <c r="C1870" s="1" t="s">
        <v>3</v>
      </c>
      <c r="D1870" s="47">
        <v>0.1</v>
      </c>
      <c r="E1870" s="47">
        <v>5.43</v>
      </c>
      <c r="F1870" s="47">
        <v>0.95</v>
      </c>
      <c r="G1870" s="47">
        <v>0.36</v>
      </c>
      <c r="H1870" s="47">
        <v>-2.58</v>
      </c>
      <c r="I1870" s="52">
        <f>IF(Table2[[#This Row],[Order Priority]]=Introduction!$B$42,1,0)</f>
        <v>0</v>
      </c>
      <c r="J1870" s="52">
        <f>IF(Table2[[#This Row],[Order Priority]]=Introduction!$B$43,1,0)</f>
        <v>0</v>
      </c>
      <c r="K1870" s="52">
        <f>IF(Table2[[#This Row],[Order Priority]]=Introduction!$B$44,1,0)</f>
        <v>0</v>
      </c>
      <c r="L1870" s="52">
        <f>IF(Table2[[#This Row],[Order Priority]]=Introduction!$B$45,1,0)</f>
        <v>1</v>
      </c>
      <c r="M1870" s="52">
        <f>IF(Table2[[#This Row],[Ship Mode]]=Introduction!$C$42,1,0)</f>
        <v>0</v>
      </c>
      <c r="N1870" s="51">
        <f>IF(Table2[[#This Row],[Ship Mode]]=Introduction!$C$44,1,0)</f>
        <v>1</v>
      </c>
      <c r="O1870" s="51">
        <f>IF(Table2[[#This Row],[Customer Segment]]=Introduction!$D$45,1,0)</f>
        <v>1</v>
      </c>
      <c r="P1870" s="51">
        <f>IF(Table2[[#This Row],[Customer Segment]]=Introduction!$D$42,1,0)</f>
        <v>0</v>
      </c>
      <c r="Q1870" s="51">
        <f>IF(Table2[[#This Row],[Customer Segment]]=Introduction!$D$44,1,0)</f>
        <v>0</v>
      </c>
      <c r="R1870" s="44">
        <v>5.76</v>
      </c>
      <c r="S187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-85.53241453314341</v>
      </c>
    </row>
    <row r="1871" spans="1:19" customFormat="1" x14ac:dyDescent="0.2">
      <c r="A1871" s="1" t="s">
        <v>92</v>
      </c>
      <c r="B1871" s="1" t="s">
        <v>2</v>
      </c>
      <c r="C1871" s="1" t="s">
        <v>3</v>
      </c>
      <c r="D1871" s="49">
        <v>0.01</v>
      </c>
      <c r="E1871" s="49">
        <v>179.29</v>
      </c>
      <c r="F1871" s="49">
        <v>29.21</v>
      </c>
      <c r="G1871" s="49">
        <v>0.74</v>
      </c>
      <c r="H1871" s="49">
        <v>2800.12</v>
      </c>
      <c r="I1871" s="52">
        <f>IF(Table2[[#This Row],[Order Priority]]=Introduction!$B$42,1,0)</f>
        <v>0</v>
      </c>
      <c r="J1871" s="52">
        <f>IF(Table2[[#This Row],[Order Priority]]=Introduction!$B$43,1,0)</f>
        <v>0</v>
      </c>
      <c r="K1871" s="52">
        <f>IF(Table2[[#This Row],[Order Priority]]=Introduction!$B$44,1,0)</f>
        <v>0</v>
      </c>
      <c r="L1871" s="52">
        <f>IF(Table2[[#This Row],[Order Priority]]=Introduction!$B$45,1,0)</f>
        <v>1</v>
      </c>
      <c r="M1871" s="52">
        <f>IF(Table2[[#This Row],[Ship Mode]]=Introduction!$C$42,1,0)</f>
        <v>1</v>
      </c>
      <c r="N1871" s="51">
        <f>IF(Table2[[#This Row],[Ship Mode]]=Introduction!$C$44,1,0)</f>
        <v>0</v>
      </c>
      <c r="O1871" s="51">
        <f>IF(Table2[[#This Row],[Customer Segment]]=Introduction!$D$45,1,0)</f>
        <v>1</v>
      </c>
      <c r="P1871" s="51">
        <f>IF(Table2[[#This Row],[Customer Segment]]=Introduction!$D$42,1,0)</f>
        <v>0</v>
      </c>
      <c r="Q1871" s="51">
        <f>IF(Table2[[#This Row],[Customer Segment]]=Introduction!$D$44,1,0)</f>
        <v>0</v>
      </c>
      <c r="R1871" s="41">
        <v>3112.13</v>
      </c>
      <c r="S187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4682.0840367151804</v>
      </c>
    </row>
    <row r="1872" spans="1:19" customFormat="1" x14ac:dyDescent="0.2">
      <c r="A1872" s="1" t="s">
        <v>13</v>
      </c>
      <c r="B1872" s="1" t="s">
        <v>2</v>
      </c>
      <c r="C1872" s="1" t="s">
        <v>3</v>
      </c>
      <c r="D1872" s="47">
        <v>0.09</v>
      </c>
      <c r="E1872" s="47">
        <v>200.98</v>
      </c>
      <c r="F1872" s="47">
        <v>55.96</v>
      </c>
      <c r="G1872" s="47">
        <v>0.75</v>
      </c>
      <c r="H1872" s="47">
        <v>-512.87199999999996</v>
      </c>
      <c r="I1872" s="52">
        <f>IF(Table2[[#This Row],[Order Priority]]=Introduction!$B$42,1,0)</f>
        <v>0</v>
      </c>
      <c r="J1872" s="52">
        <f>IF(Table2[[#This Row],[Order Priority]]=Introduction!$B$43,1,0)</f>
        <v>1</v>
      </c>
      <c r="K1872" s="52">
        <f>IF(Table2[[#This Row],[Order Priority]]=Introduction!$B$44,1,0)</f>
        <v>0</v>
      </c>
      <c r="L1872" s="52">
        <f>IF(Table2[[#This Row],[Order Priority]]=Introduction!$B$45,1,0)</f>
        <v>0</v>
      </c>
      <c r="M1872" s="52">
        <f>IF(Table2[[#This Row],[Ship Mode]]=Introduction!$C$42,1,0)</f>
        <v>1</v>
      </c>
      <c r="N1872" s="51">
        <f>IF(Table2[[#This Row],[Ship Mode]]=Introduction!$C$44,1,0)</f>
        <v>0</v>
      </c>
      <c r="O1872" s="51">
        <f>IF(Table2[[#This Row],[Customer Segment]]=Introduction!$D$45,1,0)</f>
        <v>1</v>
      </c>
      <c r="P1872" s="51">
        <f>IF(Table2[[#This Row],[Customer Segment]]=Introduction!$D$42,1,0)</f>
        <v>0</v>
      </c>
      <c r="Q1872" s="51">
        <f>IF(Table2[[#This Row],[Customer Segment]]=Introduction!$D$44,1,0)</f>
        <v>0</v>
      </c>
      <c r="R1872" s="44">
        <v>1766.68</v>
      </c>
      <c r="S187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2036.9992165169956</v>
      </c>
    </row>
    <row r="1873" spans="1:19" customFormat="1" x14ac:dyDescent="0.2">
      <c r="A1873" s="1" t="s">
        <v>13</v>
      </c>
      <c r="B1873" s="1" t="s">
        <v>14</v>
      </c>
      <c r="C1873" s="1" t="s">
        <v>3</v>
      </c>
      <c r="D1873" s="49">
        <v>0.09</v>
      </c>
      <c r="E1873" s="49">
        <v>2.78</v>
      </c>
      <c r="F1873" s="49">
        <v>0.97</v>
      </c>
      <c r="G1873" s="49">
        <v>0.59</v>
      </c>
      <c r="H1873" s="49">
        <v>-3.7839999999999998</v>
      </c>
      <c r="I1873" s="52">
        <f>IF(Table2[[#This Row],[Order Priority]]=Introduction!$B$42,1,0)</f>
        <v>0</v>
      </c>
      <c r="J1873" s="52">
        <f>IF(Table2[[#This Row],[Order Priority]]=Introduction!$B$43,1,0)</f>
        <v>1</v>
      </c>
      <c r="K1873" s="52">
        <f>IF(Table2[[#This Row],[Order Priority]]=Introduction!$B$44,1,0)</f>
        <v>0</v>
      </c>
      <c r="L1873" s="52">
        <f>IF(Table2[[#This Row],[Order Priority]]=Introduction!$B$45,1,0)</f>
        <v>0</v>
      </c>
      <c r="M1873" s="52">
        <f>IF(Table2[[#This Row],[Ship Mode]]=Introduction!$C$42,1,0)</f>
        <v>0</v>
      </c>
      <c r="N1873" s="51">
        <f>IF(Table2[[#This Row],[Ship Mode]]=Introduction!$C$44,1,0)</f>
        <v>1</v>
      </c>
      <c r="O1873" s="51">
        <f>IF(Table2[[#This Row],[Customer Segment]]=Introduction!$D$45,1,0)</f>
        <v>1</v>
      </c>
      <c r="P1873" s="51">
        <f>IF(Table2[[#This Row],[Customer Segment]]=Introduction!$D$42,1,0)</f>
        <v>0</v>
      </c>
      <c r="Q1873" s="51">
        <f>IF(Table2[[#This Row],[Customer Segment]]=Introduction!$D$44,1,0)</f>
        <v>0</v>
      </c>
      <c r="R1873" s="41">
        <v>29.02</v>
      </c>
      <c r="S187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88.013628081403667</v>
      </c>
    </row>
    <row r="1874" spans="1:19" customFormat="1" x14ac:dyDescent="0.2">
      <c r="A1874" s="1" t="s">
        <v>13</v>
      </c>
      <c r="B1874" s="1" t="s">
        <v>2</v>
      </c>
      <c r="C1874" s="1" t="s">
        <v>3</v>
      </c>
      <c r="D1874" s="47">
        <v>0.06</v>
      </c>
      <c r="E1874" s="47">
        <v>180.98</v>
      </c>
      <c r="F1874" s="47">
        <v>26.2</v>
      </c>
      <c r="G1874" s="47">
        <v>0.59</v>
      </c>
      <c r="H1874" s="47">
        <v>-122.235</v>
      </c>
      <c r="I1874" s="52">
        <f>IF(Table2[[#This Row],[Order Priority]]=Introduction!$B$42,1,0)</f>
        <v>0</v>
      </c>
      <c r="J1874" s="52">
        <f>IF(Table2[[#This Row],[Order Priority]]=Introduction!$B$43,1,0)</f>
        <v>1</v>
      </c>
      <c r="K1874" s="52">
        <f>IF(Table2[[#This Row],[Order Priority]]=Introduction!$B$44,1,0)</f>
        <v>0</v>
      </c>
      <c r="L1874" s="52">
        <f>IF(Table2[[#This Row],[Order Priority]]=Introduction!$B$45,1,0)</f>
        <v>0</v>
      </c>
      <c r="M1874" s="52">
        <f>IF(Table2[[#This Row],[Ship Mode]]=Introduction!$C$42,1,0)</f>
        <v>1</v>
      </c>
      <c r="N1874" s="51">
        <f>IF(Table2[[#This Row],[Ship Mode]]=Introduction!$C$44,1,0)</f>
        <v>0</v>
      </c>
      <c r="O1874" s="51">
        <f>IF(Table2[[#This Row],[Customer Segment]]=Introduction!$D$45,1,0)</f>
        <v>1</v>
      </c>
      <c r="P1874" s="51">
        <f>IF(Table2[[#This Row],[Customer Segment]]=Introduction!$D$42,1,0)</f>
        <v>0</v>
      </c>
      <c r="Q1874" s="51">
        <f>IF(Table2[[#This Row],[Customer Segment]]=Introduction!$D$44,1,0)</f>
        <v>0</v>
      </c>
      <c r="R1874" s="44">
        <v>191.73</v>
      </c>
      <c r="S187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1438.6468800181158</v>
      </c>
    </row>
    <row r="1875" spans="1:19" customFormat="1" x14ac:dyDescent="0.2">
      <c r="A1875" s="1" t="s">
        <v>23</v>
      </c>
      <c r="B1875" s="1" t="s">
        <v>14</v>
      </c>
      <c r="C1875" s="1" t="s">
        <v>70</v>
      </c>
      <c r="D1875" s="49">
        <v>0</v>
      </c>
      <c r="E1875" s="49">
        <v>599.99</v>
      </c>
      <c r="F1875" s="49">
        <v>24.49</v>
      </c>
      <c r="G1875" s="49">
        <v>0.44</v>
      </c>
      <c r="H1875" s="49">
        <v>-367.16500000000002</v>
      </c>
      <c r="I1875" s="52">
        <f>IF(Table2[[#This Row],[Order Priority]]=Introduction!$B$42,1,0)</f>
        <v>0</v>
      </c>
      <c r="J1875" s="52">
        <f>IF(Table2[[#This Row],[Order Priority]]=Introduction!$B$43,1,0)</f>
        <v>0</v>
      </c>
      <c r="K1875" s="52">
        <f>IF(Table2[[#This Row],[Order Priority]]=Introduction!$B$44,1,0)</f>
        <v>1</v>
      </c>
      <c r="L1875" s="52">
        <f>IF(Table2[[#This Row],[Order Priority]]=Introduction!$B$45,1,0)</f>
        <v>0</v>
      </c>
      <c r="M1875" s="52">
        <f>IF(Table2[[#This Row],[Ship Mode]]=Introduction!$C$42,1,0)</f>
        <v>0</v>
      </c>
      <c r="N1875" s="51">
        <f>IF(Table2[[#This Row],[Ship Mode]]=Introduction!$C$44,1,0)</f>
        <v>1</v>
      </c>
      <c r="O1875" s="51">
        <f>IF(Table2[[#This Row],[Customer Segment]]=Introduction!$D$45,1,0)</f>
        <v>0</v>
      </c>
      <c r="P1875" s="51">
        <f>IF(Table2[[#This Row],[Customer Segment]]=Introduction!$D$42,1,0)</f>
        <v>0</v>
      </c>
      <c r="Q1875" s="51">
        <f>IF(Table2[[#This Row],[Customer Segment]]=Introduction!$D$44,1,0)</f>
        <v>0</v>
      </c>
      <c r="R1875" s="41">
        <v>11015.82</v>
      </c>
      <c r="S187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2263.2346366262336</v>
      </c>
    </row>
    <row r="1876" spans="1:19" customFormat="1" x14ac:dyDescent="0.2">
      <c r="A1876" s="1" t="s">
        <v>23</v>
      </c>
      <c r="B1876" s="1" t="s">
        <v>14</v>
      </c>
      <c r="C1876" s="1" t="s">
        <v>70</v>
      </c>
      <c r="D1876" s="47">
        <v>7.0000000000000007E-2</v>
      </c>
      <c r="E1876" s="47">
        <v>3.28</v>
      </c>
      <c r="F1876" s="47">
        <v>3.97</v>
      </c>
      <c r="G1876" s="47">
        <v>0.56000000000000005</v>
      </c>
      <c r="H1876" s="47">
        <v>-22.175999999999998</v>
      </c>
      <c r="I1876" s="52">
        <f>IF(Table2[[#This Row],[Order Priority]]=Introduction!$B$42,1,0)</f>
        <v>0</v>
      </c>
      <c r="J1876" s="52">
        <f>IF(Table2[[#This Row],[Order Priority]]=Introduction!$B$43,1,0)</f>
        <v>0</v>
      </c>
      <c r="K1876" s="52">
        <f>IF(Table2[[#This Row],[Order Priority]]=Introduction!$B$44,1,0)</f>
        <v>1</v>
      </c>
      <c r="L1876" s="52">
        <f>IF(Table2[[#This Row],[Order Priority]]=Introduction!$B$45,1,0)</f>
        <v>0</v>
      </c>
      <c r="M1876" s="52">
        <f>IF(Table2[[#This Row],[Ship Mode]]=Introduction!$C$42,1,0)</f>
        <v>0</v>
      </c>
      <c r="N1876" s="51">
        <f>IF(Table2[[#This Row],[Ship Mode]]=Introduction!$C$44,1,0)</f>
        <v>1</v>
      </c>
      <c r="O1876" s="51">
        <f>IF(Table2[[#This Row],[Customer Segment]]=Introduction!$D$45,1,0)</f>
        <v>0</v>
      </c>
      <c r="P1876" s="51">
        <f>IF(Table2[[#This Row],[Customer Segment]]=Introduction!$D$42,1,0)</f>
        <v>0</v>
      </c>
      <c r="Q1876" s="51">
        <f>IF(Table2[[#This Row],[Customer Segment]]=Introduction!$D$44,1,0)</f>
        <v>0</v>
      </c>
      <c r="R1876" s="44">
        <v>14.76</v>
      </c>
      <c r="S187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233.23901404487586</v>
      </c>
    </row>
    <row r="1877" spans="1:19" customFormat="1" x14ac:dyDescent="0.2">
      <c r="A1877" s="1" t="s">
        <v>23</v>
      </c>
      <c r="B1877" s="1" t="s">
        <v>14</v>
      </c>
      <c r="C1877" s="1" t="s">
        <v>70</v>
      </c>
      <c r="D1877" s="49">
        <v>0.02</v>
      </c>
      <c r="E1877" s="49">
        <v>256.99</v>
      </c>
      <c r="F1877" s="49">
        <v>11.25</v>
      </c>
      <c r="G1877" s="49">
        <v>0.51</v>
      </c>
      <c r="H1877" s="49">
        <v>-214.10400000000001</v>
      </c>
      <c r="I1877" s="52">
        <f>IF(Table2[[#This Row],[Order Priority]]=Introduction!$B$42,1,0)</f>
        <v>0</v>
      </c>
      <c r="J1877" s="52">
        <f>IF(Table2[[#This Row],[Order Priority]]=Introduction!$B$43,1,0)</f>
        <v>0</v>
      </c>
      <c r="K1877" s="52">
        <f>IF(Table2[[#This Row],[Order Priority]]=Introduction!$B$44,1,0)</f>
        <v>1</v>
      </c>
      <c r="L1877" s="52">
        <f>IF(Table2[[#This Row],[Order Priority]]=Introduction!$B$45,1,0)</f>
        <v>0</v>
      </c>
      <c r="M1877" s="52">
        <f>IF(Table2[[#This Row],[Ship Mode]]=Introduction!$C$42,1,0)</f>
        <v>0</v>
      </c>
      <c r="N1877" s="51">
        <f>IF(Table2[[#This Row],[Ship Mode]]=Introduction!$C$44,1,0)</f>
        <v>1</v>
      </c>
      <c r="O1877" s="51">
        <f>IF(Table2[[#This Row],[Customer Segment]]=Introduction!$D$45,1,0)</f>
        <v>0</v>
      </c>
      <c r="P1877" s="51">
        <f>IF(Table2[[#This Row],[Customer Segment]]=Introduction!$D$42,1,0)</f>
        <v>0</v>
      </c>
      <c r="Q1877" s="51">
        <f>IF(Table2[[#This Row],[Customer Segment]]=Introduction!$D$44,1,0)</f>
        <v>0</v>
      </c>
      <c r="R1877" s="41">
        <v>808.44</v>
      </c>
      <c r="S187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1024.3149707635298</v>
      </c>
    </row>
    <row r="1878" spans="1:19" customFormat="1" x14ac:dyDescent="0.2">
      <c r="A1878" s="1" t="s">
        <v>23</v>
      </c>
      <c r="B1878" s="1" t="s">
        <v>14</v>
      </c>
      <c r="C1878" s="1" t="s">
        <v>70</v>
      </c>
      <c r="D1878" s="47">
        <v>0.01</v>
      </c>
      <c r="E1878" s="47">
        <v>6.48</v>
      </c>
      <c r="F1878" s="47">
        <v>5.14</v>
      </c>
      <c r="G1878" s="47">
        <v>0.37</v>
      </c>
      <c r="H1878" s="47">
        <v>-26.936</v>
      </c>
      <c r="I1878" s="52">
        <f>IF(Table2[[#This Row],[Order Priority]]=Introduction!$B$42,1,0)</f>
        <v>0</v>
      </c>
      <c r="J1878" s="52">
        <f>IF(Table2[[#This Row],[Order Priority]]=Introduction!$B$43,1,0)</f>
        <v>0</v>
      </c>
      <c r="K1878" s="52">
        <f>IF(Table2[[#This Row],[Order Priority]]=Introduction!$B$44,1,0)</f>
        <v>1</v>
      </c>
      <c r="L1878" s="52">
        <f>IF(Table2[[#This Row],[Order Priority]]=Introduction!$B$45,1,0)</f>
        <v>0</v>
      </c>
      <c r="M1878" s="52">
        <f>IF(Table2[[#This Row],[Ship Mode]]=Introduction!$C$42,1,0)</f>
        <v>0</v>
      </c>
      <c r="N1878" s="51">
        <f>IF(Table2[[#This Row],[Ship Mode]]=Introduction!$C$44,1,0)</f>
        <v>1</v>
      </c>
      <c r="O1878" s="51">
        <f>IF(Table2[[#This Row],[Customer Segment]]=Introduction!$D$45,1,0)</f>
        <v>0</v>
      </c>
      <c r="P1878" s="51">
        <f>IF(Table2[[#This Row],[Customer Segment]]=Introduction!$D$42,1,0)</f>
        <v>0</v>
      </c>
      <c r="Q1878" s="51">
        <f>IF(Table2[[#This Row],[Customer Segment]]=Introduction!$D$44,1,0)</f>
        <v>0</v>
      </c>
      <c r="R1878" s="44">
        <v>67.41</v>
      </c>
      <c r="S187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152.45424753416927</v>
      </c>
    </row>
    <row r="1879" spans="1:19" customFormat="1" x14ac:dyDescent="0.2">
      <c r="A1879" s="1" t="s">
        <v>46</v>
      </c>
      <c r="B1879" s="1" t="s">
        <v>14</v>
      </c>
      <c r="C1879" s="1" t="s">
        <v>47</v>
      </c>
      <c r="D1879" s="49">
        <v>0.09</v>
      </c>
      <c r="E1879" s="49">
        <v>71.37</v>
      </c>
      <c r="F1879" s="49">
        <v>69</v>
      </c>
      <c r="G1879" s="49">
        <v>0.68</v>
      </c>
      <c r="H1879" s="49">
        <v>-1537.1356000000001</v>
      </c>
      <c r="I1879" s="52">
        <f>IF(Table2[[#This Row],[Order Priority]]=Introduction!$B$42,1,0)</f>
        <v>0</v>
      </c>
      <c r="J1879" s="52">
        <f>IF(Table2[[#This Row],[Order Priority]]=Introduction!$B$43,1,0)</f>
        <v>0</v>
      </c>
      <c r="K1879" s="52">
        <f>IF(Table2[[#This Row],[Order Priority]]=Introduction!$B$44,1,0)</f>
        <v>0</v>
      </c>
      <c r="L1879" s="52">
        <f>IF(Table2[[#This Row],[Order Priority]]=Introduction!$B$45,1,0)</f>
        <v>0</v>
      </c>
      <c r="M1879" s="52">
        <f>IF(Table2[[#This Row],[Ship Mode]]=Introduction!$C$42,1,0)</f>
        <v>0</v>
      </c>
      <c r="N1879" s="51">
        <f>IF(Table2[[#This Row],[Ship Mode]]=Introduction!$C$44,1,0)</f>
        <v>1</v>
      </c>
      <c r="O1879" s="51">
        <f>IF(Table2[[#This Row],[Customer Segment]]=Introduction!$D$45,1,0)</f>
        <v>0</v>
      </c>
      <c r="P1879" s="51">
        <f>IF(Table2[[#This Row],[Customer Segment]]=Introduction!$D$42,1,0)</f>
        <v>0</v>
      </c>
      <c r="Q1879" s="51">
        <f>IF(Table2[[#This Row],[Customer Segment]]=Introduction!$D$44,1,0)</f>
        <v>1</v>
      </c>
      <c r="R1879" s="41">
        <v>1302.98</v>
      </c>
      <c r="S187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930.8312425098427</v>
      </c>
    </row>
    <row r="1880" spans="1:19" customFormat="1" x14ac:dyDescent="0.2">
      <c r="A1880" s="1" t="s">
        <v>23</v>
      </c>
      <c r="B1880" s="1" t="s">
        <v>14</v>
      </c>
      <c r="C1880" s="1" t="s">
        <v>70</v>
      </c>
      <c r="D1880" s="47">
        <v>0.09</v>
      </c>
      <c r="E1880" s="47">
        <v>20.99</v>
      </c>
      <c r="F1880" s="47">
        <v>2.5</v>
      </c>
      <c r="G1880" s="47">
        <v>0.81</v>
      </c>
      <c r="H1880" s="47">
        <v>-136.12200000000001</v>
      </c>
      <c r="I1880" s="52">
        <f>IF(Table2[[#This Row],[Order Priority]]=Introduction!$B$42,1,0)</f>
        <v>0</v>
      </c>
      <c r="J1880" s="52">
        <f>IF(Table2[[#This Row],[Order Priority]]=Introduction!$B$43,1,0)</f>
        <v>0</v>
      </c>
      <c r="K1880" s="52">
        <f>IF(Table2[[#This Row],[Order Priority]]=Introduction!$B$44,1,0)</f>
        <v>1</v>
      </c>
      <c r="L1880" s="52">
        <f>IF(Table2[[#This Row],[Order Priority]]=Introduction!$B$45,1,0)</f>
        <v>0</v>
      </c>
      <c r="M1880" s="52">
        <f>IF(Table2[[#This Row],[Ship Mode]]=Introduction!$C$42,1,0)</f>
        <v>0</v>
      </c>
      <c r="N1880" s="51">
        <f>IF(Table2[[#This Row],[Ship Mode]]=Introduction!$C$44,1,0)</f>
        <v>1</v>
      </c>
      <c r="O1880" s="51">
        <f>IF(Table2[[#This Row],[Customer Segment]]=Introduction!$D$45,1,0)</f>
        <v>0</v>
      </c>
      <c r="P1880" s="51">
        <f>IF(Table2[[#This Row],[Customer Segment]]=Introduction!$D$42,1,0)</f>
        <v>0</v>
      </c>
      <c r="Q1880" s="51">
        <f>IF(Table2[[#This Row],[Customer Segment]]=Introduction!$D$44,1,0)</f>
        <v>0</v>
      </c>
      <c r="R1880" s="44">
        <v>100.11</v>
      </c>
      <c r="S188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325.99326956343373</v>
      </c>
    </row>
    <row r="1881" spans="1:19" customFormat="1" x14ac:dyDescent="0.2">
      <c r="A1881" s="1" t="s">
        <v>23</v>
      </c>
      <c r="B1881" s="1" t="s">
        <v>14</v>
      </c>
      <c r="C1881" s="1" t="s">
        <v>15</v>
      </c>
      <c r="D1881" s="49">
        <v>0</v>
      </c>
      <c r="E1881" s="49">
        <v>8.74</v>
      </c>
      <c r="F1881" s="49">
        <v>8.2899999999999991</v>
      </c>
      <c r="G1881" s="49">
        <v>0.38</v>
      </c>
      <c r="H1881" s="49">
        <v>-79.400000000000006</v>
      </c>
      <c r="I1881" s="52">
        <f>IF(Table2[[#This Row],[Order Priority]]=Introduction!$B$42,1,0)</f>
        <v>0</v>
      </c>
      <c r="J1881" s="52">
        <f>IF(Table2[[#This Row],[Order Priority]]=Introduction!$B$43,1,0)</f>
        <v>0</v>
      </c>
      <c r="K1881" s="52">
        <f>IF(Table2[[#This Row],[Order Priority]]=Introduction!$B$44,1,0)</f>
        <v>1</v>
      </c>
      <c r="L1881" s="52">
        <f>IF(Table2[[#This Row],[Order Priority]]=Introduction!$B$45,1,0)</f>
        <v>0</v>
      </c>
      <c r="M1881" s="52">
        <f>IF(Table2[[#This Row],[Ship Mode]]=Introduction!$C$42,1,0)</f>
        <v>0</v>
      </c>
      <c r="N1881" s="51">
        <f>IF(Table2[[#This Row],[Ship Mode]]=Introduction!$C$44,1,0)</f>
        <v>1</v>
      </c>
      <c r="O1881" s="51">
        <f>IF(Table2[[#This Row],[Customer Segment]]=Introduction!$D$45,1,0)</f>
        <v>0</v>
      </c>
      <c r="P1881" s="51">
        <f>IF(Table2[[#This Row],[Customer Segment]]=Introduction!$D$42,1,0)</f>
        <v>1</v>
      </c>
      <c r="Q1881" s="51">
        <f>IF(Table2[[#This Row],[Customer Segment]]=Introduction!$D$44,1,0)</f>
        <v>0</v>
      </c>
      <c r="R1881" s="41">
        <v>131.62</v>
      </c>
      <c r="S188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178.85916300861336</v>
      </c>
    </row>
    <row r="1882" spans="1:19" customFormat="1" x14ac:dyDescent="0.2">
      <c r="A1882" s="1" t="s">
        <v>46</v>
      </c>
      <c r="B1882" s="1" t="s">
        <v>14</v>
      </c>
      <c r="C1882" s="1" t="s">
        <v>70</v>
      </c>
      <c r="D1882" s="47">
        <v>0.04</v>
      </c>
      <c r="E1882" s="47">
        <v>10.64</v>
      </c>
      <c r="F1882" s="47">
        <v>5.16</v>
      </c>
      <c r="G1882" s="47">
        <v>0.56999999999999995</v>
      </c>
      <c r="H1882" s="47">
        <v>24.096</v>
      </c>
      <c r="I1882" s="52">
        <f>IF(Table2[[#This Row],[Order Priority]]=Introduction!$B$42,1,0)</f>
        <v>0</v>
      </c>
      <c r="J1882" s="52">
        <f>IF(Table2[[#This Row],[Order Priority]]=Introduction!$B$43,1,0)</f>
        <v>0</v>
      </c>
      <c r="K1882" s="52">
        <f>IF(Table2[[#This Row],[Order Priority]]=Introduction!$B$44,1,0)</f>
        <v>0</v>
      </c>
      <c r="L1882" s="52">
        <f>IF(Table2[[#This Row],[Order Priority]]=Introduction!$B$45,1,0)</f>
        <v>0</v>
      </c>
      <c r="M1882" s="52">
        <f>IF(Table2[[#This Row],[Ship Mode]]=Introduction!$C$42,1,0)</f>
        <v>0</v>
      </c>
      <c r="N1882" s="51">
        <f>IF(Table2[[#This Row],[Ship Mode]]=Introduction!$C$44,1,0)</f>
        <v>1</v>
      </c>
      <c r="O1882" s="51">
        <f>IF(Table2[[#This Row],[Customer Segment]]=Introduction!$D$45,1,0)</f>
        <v>0</v>
      </c>
      <c r="P1882" s="51">
        <f>IF(Table2[[#This Row],[Customer Segment]]=Introduction!$D$42,1,0)</f>
        <v>0</v>
      </c>
      <c r="Q1882" s="51">
        <f>IF(Table2[[#This Row],[Customer Segment]]=Introduction!$D$44,1,0)</f>
        <v>0</v>
      </c>
      <c r="R1882" s="44">
        <v>66.900000000000006</v>
      </c>
      <c r="S188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485.97161872317957</v>
      </c>
    </row>
    <row r="1883" spans="1:19" customFormat="1" x14ac:dyDescent="0.2">
      <c r="A1883" s="1" t="s">
        <v>46</v>
      </c>
      <c r="B1883" s="1" t="s">
        <v>63</v>
      </c>
      <c r="C1883" s="1" t="s">
        <v>70</v>
      </c>
      <c r="D1883" s="49">
        <v>0.03</v>
      </c>
      <c r="E1883" s="49">
        <v>2.78</v>
      </c>
      <c r="F1883" s="49">
        <v>1.34</v>
      </c>
      <c r="G1883" s="49">
        <v>0.45</v>
      </c>
      <c r="H1883" s="49">
        <v>6.9720000000000004</v>
      </c>
      <c r="I1883" s="52">
        <f>IF(Table2[[#This Row],[Order Priority]]=Introduction!$B$42,1,0)</f>
        <v>0</v>
      </c>
      <c r="J1883" s="52">
        <f>IF(Table2[[#This Row],[Order Priority]]=Introduction!$B$43,1,0)</f>
        <v>0</v>
      </c>
      <c r="K1883" s="52">
        <f>IF(Table2[[#This Row],[Order Priority]]=Introduction!$B$44,1,0)</f>
        <v>0</v>
      </c>
      <c r="L1883" s="52">
        <f>IF(Table2[[#This Row],[Order Priority]]=Introduction!$B$45,1,0)</f>
        <v>0</v>
      </c>
      <c r="M1883" s="52">
        <f>IF(Table2[[#This Row],[Ship Mode]]=Introduction!$C$42,1,0)</f>
        <v>0</v>
      </c>
      <c r="N1883" s="51">
        <f>IF(Table2[[#This Row],[Ship Mode]]=Introduction!$C$44,1,0)</f>
        <v>0</v>
      </c>
      <c r="O1883" s="51">
        <f>IF(Table2[[#This Row],[Customer Segment]]=Introduction!$D$45,1,0)</f>
        <v>0</v>
      </c>
      <c r="P1883" s="51">
        <f>IF(Table2[[#This Row],[Customer Segment]]=Introduction!$D$42,1,0)</f>
        <v>0</v>
      </c>
      <c r="Q1883" s="51">
        <f>IF(Table2[[#This Row],[Customer Segment]]=Introduction!$D$44,1,0)</f>
        <v>0</v>
      </c>
      <c r="R1883" s="41">
        <v>43.13</v>
      </c>
      <c r="S188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162.87758341606735</v>
      </c>
    </row>
    <row r="1884" spans="1:19" customFormat="1" x14ac:dyDescent="0.2">
      <c r="A1884" s="1" t="s">
        <v>46</v>
      </c>
      <c r="B1884" s="1" t="s">
        <v>14</v>
      </c>
      <c r="C1884" s="1" t="s">
        <v>3</v>
      </c>
      <c r="D1884" s="47">
        <v>0.01</v>
      </c>
      <c r="E1884" s="47">
        <v>7.1</v>
      </c>
      <c r="F1884" s="47">
        <v>6.05</v>
      </c>
      <c r="G1884" s="47">
        <v>0.39</v>
      </c>
      <c r="H1884" s="47">
        <v>-39.186250000000001</v>
      </c>
      <c r="I1884" s="52">
        <f>IF(Table2[[#This Row],[Order Priority]]=Introduction!$B$42,1,0)</f>
        <v>0</v>
      </c>
      <c r="J1884" s="52">
        <f>IF(Table2[[#This Row],[Order Priority]]=Introduction!$B$43,1,0)</f>
        <v>0</v>
      </c>
      <c r="K1884" s="52">
        <f>IF(Table2[[#This Row],[Order Priority]]=Introduction!$B$44,1,0)</f>
        <v>0</v>
      </c>
      <c r="L1884" s="52">
        <f>IF(Table2[[#This Row],[Order Priority]]=Introduction!$B$45,1,0)</f>
        <v>0</v>
      </c>
      <c r="M1884" s="52">
        <f>IF(Table2[[#This Row],[Ship Mode]]=Introduction!$C$42,1,0)</f>
        <v>0</v>
      </c>
      <c r="N1884" s="51">
        <f>IF(Table2[[#This Row],[Ship Mode]]=Introduction!$C$44,1,0)</f>
        <v>1</v>
      </c>
      <c r="O1884" s="51">
        <f>IF(Table2[[#This Row],[Customer Segment]]=Introduction!$D$45,1,0)</f>
        <v>1</v>
      </c>
      <c r="P1884" s="51">
        <f>IF(Table2[[#This Row],[Customer Segment]]=Introduction!$D$42,1,0)</f>
        <v>0</v>
      </c>
      <c r="Q1884" s="51">
        <f>IF(Table2[[#This Row],[Customer Segment]]=Introduction!$D$44,1,0)</f>
        <v>0</v>
      </c>
      <c r="R1884" s="44">
        <v>133.19</v>
      </c>
      <c r="S188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295.85201801593018</v>
      </c>
    </row>
    <row r="1885" spans="1:19" customFormat="1" x14ac:dyDescent="0.2">
      <c r="A1885" s="1" t="s">
        <v>46</v>
      </c>
      <c r="B1885" s="1" t="s">
        <v>14</v>
      </c>
      <c r="C1885" s="1" t="s">
        <v>3</v>
      </c>
      <c r="D1885" s="49">
        <v>0.05</v>
      </c>
      <c r="E1885" s="49">
        <v>18.97</v>
      </c>
      <c r="F1885" s="49">
        <v>9.0299999999999994</v>
      </c>
      <c r="G1885" s="49">
        <v>0.37</v>
      </c>
      <c r="H1885" s="49">
        <v>-1.89</v>
      </c>
      <c r="I1885" s="52">
        <f>IF(Table2[[#This Row],[Order Priority]]=Introduction!$B$42,1,0)</f>
        <v>0</v>
      </c>
      <c r="J1885" s="52">
        <f>IF(Table2[[#This Row],[Order Priority]]=Introduction!$B$43,1,0)</f>
        <v>0</v>
      </c>
      <c r="K1885" s="52">
        <f>IF(Table2[[#This Row],[Order Priority]]=Introduction!$B$44,1,0)</f>
        <v>0</v>
      </c>
      <c r="L1885" s="52">
        <f>IF(Table2[[#This Row],[Order Priority]]=Introduction!$B$45,1,0)</f>
        <v>0</v>
      </c>
      <c r="M1885" s="52">
        <f>IF(Table2[[#This Row],[Ship Mode]]=Introduction!$C$42,1,0)</f>
        <v>0</v>
      </c>
      <c r="N1885" s="51">
        <f>IF(Table2[[#This Row],[Ship Mode]]=Introduction!$C$44,1,0)</f>
        <v>1</v>
      </c>
      <c r="O1885" s="51">
        <f>IF(Table2[[#This Row],[Customer Segment]]=Introduction!$D$45,1,0)</f>
        <v>1</v>
      </c>
      <c r="P1885" s="51">
        <f>IF(Table2[[#This Row],[Customer Segment]]=Introduction!$D$42,1,0)</f>
        <v>0</v>
      </c>
      <c r="Q1885" s="51">
        <f>IF(Table2[[#This Row],[Customer Segment]]=Introduction!$D$44,1,0)</f>
        <v>0</v>
      </c>
      <c r="R1885" s="41">
        <v>97.33</v>
      </c>
      <c r="S188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410.54314647120106</v>
      </c>
    </row>
    <row r="1886" spans="1:19" customFormat="1" x14ac:dyDescent="0.2">
      <c r="A1886" s="1" t="s">
        <v>13</v>
      </c>
      <c r="B1886" s="1" t="s">
        <v>14</v>
      </c>
      <c r="C1886" s="1" t="s">
        <v>3</v>
      </c>
      <c r="D1886" s="47">
        <v>0.04</v>
      </c>
      <c r="E1886" s="47">
        <v>46.89</v>
      </c>
      <c r="F1886" s="47">
        <v>5.0999999999999996</v>
      </c>
      <c r="G1886" s="47">
        <v>0.46</v>
      </c>
      <c r="H1886" s="47">
        <v>87.12</v>
      </c>
      <c r="I1886" s="52">
        <f>IF(Table2[[#This Row],[Order Priority]]=Introduction!$B$42,1,0)</f>
        <v>0</v>
      </c>
      <c r="J1886" s="52">
        <f>IF(Table2[[#This Row],[Order Priority]]=Introduction!$B$43,1,0)</f>
        <v>1</v>
      </c>
      <c r="K1886" s="52">
        <f>IF(Table2[[#This Row],[Order Priority]]=Introduction!$B$44,1,0)</f>
        <v>0</v>
      </c>
      <c r="L1886" s="52">
        <f>IF(Table2[[#This Row],[Order Priority]]=Introduction!$B$45,1,0)</f>
        <v>0</v>
      </c>
      <c r="M1886" s="52">
        <f>IF(Table2[[#This Row],[Ship Mode]]=Introduction!$C$42,1,0)</f>
        <v>0</v>
      </c>
      <c r="N1886" s="51">
        <f>IF(Table2[[#This Row],[Ship Mode]]=Introduction!$C$44,1,0)</f>
        <v>1</v>
      </c>
      <c r="O1886" s="51">
        <f>IF(Table2[[#This Row],[Customer Segment]]=Introduction!$D$45,1,0)</f>
        <v>1</v>
      </c>
      <c r="P1886" s="51">
        <f>IF(Table2[[#This Row],[Customer Segment]]=Introduction!$D$42,1,0)</f>
        <v>0</v>
      </c>
      <c r="Q1886" s="51">
        <f>IF(Table2[[#This Row],[Customer Segment]]=Introduction!$D$44,1,0)</f>
        <v>0</v>
      </c>
      <c r="R1886" s="44">
        <v>182.61</v>
      </c>
      <c r="S188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358.44457624090779</v>
      </c>
    </row>
    <row r="1887" spans="1:19" customFormat="1" x14ac:dyDescent="0.2">
      <c r="A1887" s="1" t="s">
        <v>23</v>
      </c>
      <c r="B1887" s="1" t="s">
        <v>14</v>
      </c>
      <c r="C1887" s="1" t="s">
        <v>15</v>
      </c>
      <c r="D1887" s="49">
        <v>7.0000000000000007E-2</v>
      </c>
      <c r="E1887" s="49">
        <v>17.7</v>
      </c>
      <c r="F1887" s="49">
        <v>9.4700000000000006</v>
      </c>
      <c r="G1887" s="49">
        <v>0.59</v>
      </c>
      <c r="H1887" s="49">
        <v>-243.54400000000001</v>
      </c>
      <c r="I1887" s="52">
        <f>IF(Table2[[#This Row],[Order Priority]]=Introduction!$B$42,1,0)</f>
        <v>0</v>
      </c>
      <c r="J1887" s="52">
        <f>IF(Table2[[#This Row],[Order Priority]]=Introduction!$B$43,1,0)</f>
        <v>0</v>
      </c>
      <c r="K1887" s="52">
        <f>IF(Table2[[#This Row],[Order Priority]]=Introduction!$B$44,1,0)</f>
        <v>1</v>
      </c>
      <c r="L1887" s="52">
        <f>IF(Table2[[#This Row],[Order Priority]]=Introduction!$B$45,1,0)</f>
        <v>0</v>
      </c>
      <c r="M1887" s="52">
        <f>IF(Table2[[#This Row],[Ship Mode]]=Introduction!$C$42,1,0)</f>
        <v>0</v>
      </c>
      <c r="N1887" s="51">
        <f>IF(Table2[[#This Row],[Ship Mode]]=Introduction!$C$44,1,0)</f>
        <v>1</v>
      </c>
      <c r="O1887" s="51">
        <f>IF(Table2[[#This Row],[Customer Segment]]=Introduction!$D$45,1,0)</f>
        <v>0</v>
      </c>
      <c r="P1887" s="51">
        <f>IF(Table2[[#This Row],[Customer Segment]]=Introduction!$D$42,1,0)</f>
        <v>1</v>
      </c>
      <c r="Q1887" s="51">
        <f>IF(Table2[[#This Row],[Customer Segment]]=Introduction!$D$44,1,0)</f>
        <v>0</v>
      </c>
      <c r="R1887" s="41">
        <v>300.67</v>
      </c>
      <c r="S188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199.74905333474251</v>
      </c>
    </row>
    <row r="1888" spans="1:19" customFormat="1" x14ac:dyDescent="0.2">
      <c r="A1888" s="1" t="s">
        <v>23</v>
      </c>
      <c r="B1888" s="1" t="s">
        <v>14</v>
      </c>
      <c r="C1888" s="1" t="s">
        <v>3</v>
      </c>
      <c r="D1888" s="47">
        <v>0.08</v>
      </c>
      <c r="E1888" s="47">
        <v>3.69</v>
      </c>
      <c r="F1888" s="47">
        <v>2.5</v>
      </c>
      <c r="G1888" s="47">
        <v>0.39</v>
      </c>
      <c r="H1888" s="47">
        <v>-139.07599999999999</v>
      </c>
      <c r="I1888" s="52">
        <f>IF(Table2[[#This Row],[Order Priority]]=Introduction!$B$42,1,0)</f>
        <v>0</v>
      </c>
      <c r="J1888" s="52">
        <f>IF(Table2[[#This Row],[Order Priority]]=Introduction!$B$43,1,0)</f>
        <v>0</v>
      </c>
      <c r="K1888" s="52">
        <f>IF(Table2[[#This Row],[Order Priority]]=Introduction!$B$44,1,0)</f>
        <v>1</v>
      </c>
      <c r="L1888" s="52">
        <f>IF(Table2[[#This Row],[Order Priority]]=Introduction!$B$45,1,0)</f>
        <v>0</v>
      </c>
      <c r="M1888" s="52">
        <f>IF(Table2[[#This Row],[Ship Mode]]=Introduction!$C$42,1,0)</f>
        <v>0</v>
      </c>
      <c r="N1888" s="51">
        <f>IF(Table2[[#This Row],[Ship Mode]]=Introduction!$C$44,1,0)</f>
        <v>1</v>
      </c>
      <c r="O1888" s="51">
        <f>IF(Table2[[#This Row],[Customer Segment]]=Introduction!$D$45,1,0)</f>
        <v>1</v>
      </c>
      <c r="P1888" s="51">
        <f>IF(Table2[[#This Row],[Customer Segment]]=Introduction!$D$42,1,0)</f>
        <v>0</v>
      </c>
      <c r="Q1888" s="51">
        <f>IF(Table2[[#This Row],[Customer Segment]]=Introduction!$D$44,1,0)</f>
        <v>0</v>
      </c>
      <c r="R1888" s="44">
        <v>31.98</v>
      </c>
      <c r="S188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-82.761070279535474</v>
      </c>
    </row>
    <row r="1889" spans="1:19" customFormat="1" x14ac:dyDescent="0.2">
      <c r="A1889" s="1" t="s">
        <v>23</v>
      </c>
      <c r="B1889" s="1" t="s">
        <v>2</v>
      </c>
      <c r="C1889" s="1" t="s">
        <v>15</v>
      </c>
      <c r="D1889" s="49">
        <v>0.02</v>
      </c>
      <c r="E1889" s="49">
        <v>58.14</v>
      </c>
      <c r="F1889" s="49">
        <v>36.61</v>
      </c>
      <c r="G1889" s="49">
        <v>0.61</v>
      </c>
      <c r="H1889" s="49">
        <v>0.25800000000000001</v>
      </c>
      <c r="I1889" s="52">
        <f>IF(Table2[[#This Row],[Order Priority]]=Introduction!$B$42,1,0)</f>
        <v>0</v>
      </c>
      <c r="J1889" s="52">
        <f>IF(Table2[[#This Row],[Order Priority]]=Introduction!$B$43,1,0)</f>
        <v>0</v>
      </c>
      <c r="K1889" s="52">
        <f>IF(Table2[[#This Row],[Order Priority]]=Introduction!$B$44,1,0)</f>
        <v>1</v>
      </c>
      <c r="L1889" s="52">
        <f>IF(Table2[[#This Row],[Order Priority]]=Introduction!$B$45,1,0)</f>
        <v>0</v>
      </c>
      <c r="M1889" s="52">
        <f>IF(Table2[[#This Row],[Ship Mode]]=Introduction!$C$42,1,0)</f>
        <v>1</v>
      </c>
      <c r="N1889" s="51">
        <f>IF(Table2[[#This Row],[Ship Mode]]=Introduction!$C$44,1,0)</f>
        <v>0</v>
      </c>
      <c r="O1889" s="51">
        <f>IF(Table2[[#This Row],[Customer Segment]]=Introduction!$D$45,1,0)</f>
        <v>0</v>
      </c>
      <c r="P1889" s="51">
        <f>IF(Table2[[#This Row],[Customer Segment]]=Introduction!$D$42,1,0)</f>
        <v>1</v>
      </c>
      <c r="Q1889" s="51">
        <f>IF(Table2[[#This Row],[Customer Segment]]=Introduction!$D$44,1,0)</f>
        <v>0</v>
      </c>
      <c r="R1889" s="41">
        <v>1358.02</v>
      </c>
      <c r="S188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1572.3440293163624</v>
      </c>
    </row>
    <row r="1890" spans="1:19" customFormat="1" x14ac:dyDescent="0.2">
      <c r="A1890" s="1" t="s">
        <v>23</v>
      </c>
      <c r="B1890" s="1" t="s">
        <v>14</v>
      </c>
      <c r="C1890" s="1" t="s">
        <v>15</v>
      </c>
      <c r="D1890" s="47">
        <v>0.03</v>
      </c>
      <c r="E1890" s="47">
        <v>15.57</v>
      </c>
      <c r="F1890" s="47">
        <v>1.39</v>
      </c>
      <c r="G1890" s="47">
        <v>0.38</v>
      </c>
      <c r="H1890" s="47">
        <v>63.222000000000001</v>
      </c>
      <c r="I1890" s="52">
        <f>IF(Table2[[#This Row],[Order Priority]]=Introduction!$B$42,1,0)</f>
        <v>0</v>
      </c>
      <c r="J1890" s="52">
        <f>IF(Table2[[#This Row],[Order Priority]]=Introduction!$B$43,1,0)</f>
        <v>0</v>
      </c>
      <c r="K1890" s="52">
        <f>IF(Table2[[#This Row],[Order Priority]]=Introduction!$B$44,1,0)</f>
        <v>1</v>
      </c>
      <c r="L1890" s="52">
        <f>IF(Table2[[#This Row],[Order Priority]]=Introduction!$B$45,1,0)</f>
        <v>0</v>
      </c>
      <c r="M1890" s="52">
        <f>IF(Table2[[#This Row],[Ship Mode]]=Introduction!$C$42,1,0)</f>
        <v>0</v>
      </c>
      <c r="N1890" s="51">
        <f>IF(Table2[[#This Row],[Ship Mode]]=Introduction!$C$44,1,0)</f>
        <v>1</v>
      </c>
      <c r="O1890" s="51">
        <f>IF(Table2[[#This Row],[Customer Segment]]=Introduction!$D$45,1,0)</f>
        <v>0</v>
      </c>
      <c r="P1890" s="51">
        <f>IF(Table2[[#This Row],[Customer Segment]]=Introduction!$D$42,1,0)</f>
        <v>1</v>
      </c>
      <c r="Q1890" s="51">
        <f>IF(Table2[[#This Row],[Customer Segment]]=Introduction!$D$44,1,0)</f>
        <v>0</v>
      </c>
      <c r="R1890" s="44">
        <v>358.84</v>
      </c>
      <c r="S189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135.77070063992727</v>
      </c>
    </row>
    <row r="1891" spans="1:19" customFormat="1" x14ac:dyDescent="0.2">
      <c r="A1891" s="1" t="s">
        <v>46</v>
      </c>
      <c r="B1891" s="1" t="s">
        <v>2</v>
      </c>
      <c r="C1891" s="1" t="s">
        <v>70</v>
      </c>
      <c r="D1891" s="49">
        <v>0.04</v>
      </c>
      <c r="E1891" s="49">
        <v>130.97999999999999</v>
      </c>
      <c r="F1891" s="49">
        <v>30</v>
      </c>
      <c r="G1891" s="49">
        <v>0.78</v>
      </c>
      <c r="H1891" s="49">
        <v>-82.903999999999996</v>
      </c>
      <c r="I1891" s="52">
        <f>IF(Table2[[#This Row],[Order Priority]]=Introduction!$B$42,1,0)</f>
        <v>0</v>
      </c>
      <c r="J1891" s="52">
        <f>IF(Table2[[#This Row],[Order Priority]]=Introduction!$B$43,1,0)</f>
        <v>0</v>
      </c>
      <c r="K1891" s="52">
        <f>IF(Table2[[#This Row],[Order Priority]]=Introduction!$B$44,1,0)</f>
        <v>0</v>
      </c>
      <c r="L1891" s="52">
        <f>IF(Table2[[#This Row],[Order Priority]]=Introduction!$B$45,1,0)</f>
        <v>0</v>
      </c>
      <c r="M1891" s="52">
        <f>IF(Table2[[#This Row],[Ship Mode]]=Introduction!$C$42,1,0)</f>
        <v>1</v>
      </c>
      <c r="N1891" s="51">
        <f>IF(Table2[[#This Row],[Ship Mode]]=Introduction!$C$44,1,0)</f>
        <v>0</v>
      </c>
      <c r="O1891" s="51">
        <f>IF(Table2[[#This Row],[Customer Segment]]=Introduction!$D$45,1,0)</f>
        <v>0</v>
      </c>
      <c r="P1891" s="51">
        <f>IF(Table2[[#This Row],[Customer Segment]]=Introduction!$D$42,1,0)</f>
        <v>0</v>
      </c>
      <c r="Q1891" s="51">
        <f>IF(Table2[[#This Row],[Customer Segment]]=Introduction!$D$44,1,0)</f>
        <v>0</v>
      </c>
      <c r="R1891" s="41">
        <v>159.51</v>
      </c>
      <c r="S189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1810.9895487200745</v>
      </c>
    </row>
    <row r="1892" spans="1:19" customFormat="1" x14ac:dyDescent="0.2">
      <c r="A1892" s="1" t="s">
        <v>46</v>
      </c>
      <c r="B1892" s="1" t="s">
        <v>14</v>
      </c>
      <c r="C1892" s="1" t="s">
        <v>70</v>
      </c>
      <c r="D1892" s="47">
        <v>0.05</v>
      </c>
      <c r="E1892" s="47">
        <v>200.99</v>
      </c>
      <c r="F1892" s="47">
        <v>4.2</v>
      </c>
      <c r="G1892" s="47">
        <v>0.59</v>
      </c>
      <c r="H1892" s="47">
        <v>1268.8064999999999</v>
      </c>
      <c r="I1892" s="52">
        <f>IF(Table2[[#This Row],[Order Priority]]=Introduction!$B$42,1,0)</f>
        <v>0</v>
      </c>
      <c r="J1892" s="52">
        <f>IF(Table2[[#This Row],[Order Priority]]=Introduction!$B$43,1,0)</f>
        <v>0</v>
      </c>
      <c r="K1892" s="52">
        <f>IF(Table2[[#This Row],[Order Priority]]=Introduction!$B$44,1,0)</f>
        <v>0</v>
      </c>
      <c r="L1892" s="52">
        <f>IF(Table2[[#This Row],[Order Priority]]=Introduction!$B$45,1,0)</f>
        <v>0</v>
      </c>
      <c r="M1892" s="52">
        <f>IF(Table2[[#This Row],[Ship Mode]]=Introduction!$C$42,1,0)</f>
        <v>0</v>
      </c>
      <c r="N1892" s="51">
        <f>IF(Table2[[#This Row],[Ship Mode]]=Introduction!$C$44,1,0)</f>
        <v>1</v>
      </c>
      <c r="O1892" s="51">
        <f>IF(Table2[[#This Row],[Customer Segment]]=Introduction!$D$45,1,0)</f>
        <v>0</v>
      </c>
      <c r="P1892" s="51">
        <f>IF(Table2[[#This Row],[Customer Segment]]=Introduction!$D$42,1,0)</f>
        <v>0</v>
      </c>
      <c r="Q1892" s="51">
        <f>IF(Table2[[#This Row],[Customer Segment]]=Introduction!$D$44,1,0)</f>
        <v>0</v>
      </c>
      <c r="R1892" s="44">
        <v>1838.85</v>
      </c>
      <c r="S189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2340.4686798261137</v>
      </c>
    </row>
    <row r="1893" spans="1:19" customFormat="1" x14ac:dyDescent="0.2">
      <c r="A1893" s="1" t="s">
        <v>46</v>
      </c>
      <c r="B1893" s="1" t="s">
        <v>2</v>
      </c>
      <c r="C1893" s="1" t="s">
        <v>3</v>
      </c>
      <c r="D1893" s="49">
        <v>0.01</v>
      </c>
      <c r="E1893" s="49">
        <v>124.49</v>
      </c>
      <c r="F1893" s="49">
        <v>51.94</v>
      </c>
      <c r="G1893" s="49">
        <v>0.63</v>
      </c>
      <c r="H1893" s="49">
        <v>-94.674644999999998</v>
      </c>
      <c r="I1893" s="52">
        <f>IF(Table2[[#This Row],[Order Priority]]=Introduction!$B$42,1,0)</f>
        <v>0</v>
      </c>
      <c r="J1893" s="52">
        <f>IF(Table2[[#This Row],[Order Priority]]=Introduction!$B$43,1,0)</f>
        <v>0</v>
      </c>
      <c r="K1893" s="52">
        <f>IF(Table2[[#This Row],[Order Priority]]=Introduction!$B$44,1,0)</f>
        <v>0</v>
      </c>
      <c r="L1893" s="52">
        <f>IF(Table2[[#This Row],[Order Priority]]=Introduction!$B$45,1,0)</f>
        <v>0</v>
      </c>
      <c r="M1893" s="52">
        <f>IF(Table2[[#This Row],[Ship Mode]]=Introduction!$C$42,1,0)</f>
        <v>1</v>
      </c>
      <c r="N1893" s="51">
        <f>IF(Table2[[#This Row],[Ship Mode]]=Introduction!$C$44,1,0)</f>
        <v>0</v>
      </c>
      <c r="O1893" s="51">
        <f>IF(Table2[[#This Row],[Customer Segment]]=Introduction!$D$45,1,0)</f>
        <v>1</v>
      </c>
      <c r="P1893" s="51">
        <f>IF(Table2[[#This Row],[Customer Segment]]=Introduction!$D$42,1,0)</f>
        <v>0</v>
      </c>
      <c r="Q1893" s="51">
        <f>IF(Table2[[#This Row],[Customer Segment]]=Introduction!$D$44,1,0)</f>
        <v>0</v>
      </c>
      <c r="R1893" s="41">
        <v>2376.12</v>
      </c>
      <c r="S189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2271.1200183876908</v>
      </c>
    </row>
    <row r="1894" spans="1:19" customFormat="1" x14ac:dyDescent="0.2">
      <c r="A1894" s="1" t="s">
        <v>46</v>
      </c>
      <c r="B1894" s="1" t="s">
        <v>14</v>
      </c>
      <c r="C1894" s="1" t="s">
        <v>70</v>
      </c>
      <c r="D1894" s="47">
        <v>0.04</v>
      </c>
      <c r="E1894" s="47">
        <v>177.98</v>
      </c>
      <c r="F1894" s="47">
        <v>0.99</v>
      </c>
      <c r="G1894" s="47">
        <v>0.56000000000000005</v>
      </c>
      <c r="H1894" s="47">
        <v>1909.8855000000001</v>
      </c>
      <c r="I1894" s="52">
        <f>IF(Table2[[#This Row],[Order Priority]]=Introduction!$B$42,1,0)</f>
        <v>0</v>
      </c>
      <c r="J1894" s="52">
        <f>IF(Table2[[#This Row],[Order Priority]]=Introduction!$B$43,1,0)</f>
        <v>0</v>
      </c>
      <c r="K1894" s="52">
        <f>IF(Table2[[#This Row],[Order Priority]]=Introduction!$B$44,1,0)</f>
        <v>0</v>
      </c>
      <c r="L1894" s="52">
        <f>IF(Table2[[#This Row],[Order Priority]]=Introduction!$B$45,1,0)</f>
        <v>0</v>
      </c>
      <c r="M1894" s="52">
        <f>IF(Table2[[#This Row],[Ship Mode]]=Introduction!$C$42,1,0)</f>
        <v>0</v>
      </c>
      <c r="N1894" s="51">
        <f>IF(Table2[[#This Row],[Ship Mode]]=Introduction!$C$44,1,0)</f>
        <v>1</v>
      </c>
      <c r="O1894" s="51">
        <f>IF(Table2[[#This Row],[Customer Segment]]=Introduction!$D$45,1,0)</f>
        <v>0</v>
      </c>
      <c r="P1894" s="51">
        <f>IF(Table2[[#This Row],[Customer Segment]]=Introduction!$D$42,1,0)</f>
        <v>0</v>
      </c>
      <c r="Q1894" s="51">
        <f>IF(Table2[[#This Row],[Customer Segment]]=Introduction!$D$44,1,0)</f>
        <v>0</v>
      </c>
      <c r="R1894" s="44">
        <v>2767.95</v>
      </c>
      <c r="S189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2817.8062708171965</v>
      </c>
    </row>
    <row r="1895" spans="1:19" customFormat="1" x14ac:dyDescent="0.2">
      <c r="A1895" s="1" t="s">
        <v>46</v>
      </c>
      <c r="B1895" s="1" t="s">
        <v>2</v>
      </c>
      <c r="C1895" s="1" t="s">
        <v>3</v>
      </c>
      <c r="D1895" s="49">
        <v>0.06</v>
      </c>
      <c r="E1895" s="49">
        <v>70.89</v>
      </c>
      <c r="F1895" s="49">
        <v>89.3</v>
      </c>
      <c r="G1895" s="49">
        <v>0.72</v>
      </c>
      <c r="H1895" s="49">
        <v>65.077020000000005</v>
      </c>
      <c r="I1895" s="52">
        <f>IF(Table2[[#This Row],[Order Priority]]=Introduction!$B$42,1,0)</f>
        <v>0</v>
      </c>
      <c r="J1895" s="52">
        <f>IF(Table2[[#This Row],[Order Priority]]=Introduction!$B$43,1,0)</f>
        <v>0</v>
      </c>
      <c r="K1895" s="52">
        <f>IF(Table2[[#This Row],[Order Priority]]=Introduction!$B$44,1,0)</f>
        <v>0</v>
      </c>
      <c r="L1895" s="52">
        <f>IF(Table2[[#This Row],[Order Priority]]=Introduction!$B$45,1,0)</f>
        <v>0</v>
      </c>
      <c r="M1895" s="52">
        <f>IF(Table2[[#This Row],[Ship Mode]]=Introduction!$C$42,1,0)</f>
        <v>1</v>
      </c>
      <c r="N1895" s="51">
        <f>IF(Table2[[#This Row],[Ship Mode]]=Introduction!$C$44,1,0)</f>
        <v>0</v>
      </c>
      <c r="O1895" s="51">
        <f>IF(Table2[[#This Row],[Customer Segment]]=Introduction!$D$45,1,0)</f>
        <v>1</v>
      </c>
      <c r="P1895" s="51">
        <f>IF(Table2[[#This Row],[Customer Segment]]=Introduction!$D$42,1,0)</f>
        <v>0</v>
      </c>
      <c r="Q1895" s="51">
        <f>IF(Table2[[#This Row],[Customer Segment]]=Introduction!$D$44,1,0)</f>
        <v>0</v>
      </c>
      <c r="R1895" s="41">
        <v>364.26</v>
      </c>
      <c r="S189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3341.1421550383875</v>
      </c>
    </row>
    <row r="1896" spans="1:19" customFormat="1" x14ac:dyDescent="0.2">
      <c r="A1896" s="1" t="s">
        <v>46</v>
      </c>
      <c r="B1896" s="1" t="s">
        <v>63</v>
      </c>
      <c r="C1896" s="1" t="s">
        <v>15</v>
      </c>
      <c r="D1896" s="47">
        <v>7.0000000000000007E-2</v>
      </c>
      <c r="E1896" s="47">
        <v>105.34</v>
      </c>
      <c r="F1896" s="47">
        <v>24.49</v>
      </c>
      <c r="G1896" s="47">
        <v>0.61</v>
      </c>
      <c r="H1896" s="47">
        <v>710.67240000000004</v>
      </c>
      <c r="I1896" s="52">
        <f>IF(Table2[[#This Row],[Order Priority]]=Introduction!$B$42,1,0)</f>
        <v>0</v>
      </c>
      <c r="J1896" s="52">
        <f>IF(Table2[[#This Row],[Order Priority]]=Introduction!$B$43,1,0)</f>
        <v>0</v>
      </c>
      <c r="K1896" s="52">
        <f>IF(Table2[[#This Row],[Order Priority]]=Introduction!$B$44,1,0)</f>
        <v>0</v>
      </c>
      <c r="L1896" s="52">
        <f>IF(Table2[[#This Row],[Order Priority]]=Introduction!$B$45,1,0)</f>
        <v>0</v>
      </c>
      <c r="M1896" s="52">
        <f>IF(Table2[[#This Row],[Ship Mode]]=Introduction!$C$42,1,0)</f>
        <v>0</v>
      </c>
      <c r="N1896" s="51">
        <f>IF(Table2[[#This Row],[Ship Mode]]=Introduction!$C$44,1,0)</f>
        <v>0</v>
      </c>
      <c r="O1896" s="51">
        <f>IF(Table2[[#This Row],[Customer Segment]]=Introduction!$D$45,1,0)</f>
        <v>0</v>
      </c>
      <c r="P1896" s="51">
        <f>IF(Table2[[#This Row],[Customer Segment]]=Introduction!$D$42,1,0)</f>
        <v>1</v>
      </c>
      <c r="Q1896" s="51">
        <f>IF(Table2[[#This Row],[Customer Segment]]=Introduction!$D$44,1,0)</f>
        <v>0</v>
      </c>
      <c r="R1896" s="44">
        <v>1029.96</v>
      </c>
      <c r="S189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1922.2943432647264</v>
      </c>
    </row>
    <row r="1897" spans="1:19" customFormat="1" x14ac:dyDescent="0.2">
      <c r="A1897" s="1" t="s">
        <v>1</v>
      </c>
      <c r="B1897" s="1" t="s">
        <v>14</v>
      </c>
      <c r="C1897" s="1" t="s">
        <v>3</v>
      </c>
      <c r="D1897" s="49">
        <v>0.08</v>
      </c>
      <c r="E1897" s="49">
        <v>100.97</v>
      </c>
      <c r="F1897" s="49">
        <v>7.18</v>
      </c>
      <c r="G1897" s="49">
        <v>0.46</v>
      </c>
      <c r="H1897" s="49">
        <v>126.22499999999999</v>
      </c>
      <c r="I1897" s="52">
        <f>IF(Table2[[#This Row],[Order Priority]]=Introduction!$B$42,1,0)</f>
        <v>1</v>
      </c>
      <c r="J1897" s="52">
        <f>IF(Table2[[#This Row],[Order Priority]]=Introduction!$B$43,1,0)</f>
        <v>0</v>
      </c>
      <c r="K1897" s="52">
        <f>IF(Table2[[#This Row],[Order Priority]]=Introduction!$B$44,1,0)</f>
        <v>0</v>
      </c>
      <c r="L1897" s="52">
        <f>IF(Table2[[#This Row],[Order Priority]]=Introduction!$B$45,1,0)</f>
        <v>0</v>
      </c>
      <c r="M1897" s="52">
        <f>IF(Table2[[#This Row],[Ship Mode]]=Introduction!$C$42,1,0)</f>
        <v>0</v>
      </c>
      <c r="N1897" s="51">
        <f>IF(Table2[[#This Row],[Ship Mode]]=Introduction!$C$44,1,0)</f>
        <v>1</v>
      </c>
      <c r="O1897" s="51">
        <f>IF(Table2[[#This Row],[Customer Segment]]=Introduction!$D$45,1,0)</f>
        <v>1</v>
      </c>
      <c r="P1897" s="51">
        <f>IF(Table2[[#This Row],[Customer Segment]]=Introduction!$D$42,1,0)</f>
        <v>0</v>
      </c>
      <c r="Q1897" s="51">
        <f>IF(Table2[[#This Row],[Customer Segment]]=Introduction!$D$44,1,0)</f>
        <v>0</v>
      </c>
      <c r="R1897" s="41">
        <v>650.25</v>
      </c>
      <c r="S189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891.48720397741283</v>
      </c>
    </row>
    <row r="1898" spans="1:19" customFormat="1" x14ac:dyDescent="0.2">
      <c r="A1898" s="1" t="s">
        <v>1</v>
      </c>
      <c r="B1898" s="1" t="s">
        <v>14</v>
      </c>
      <c r="C1898" s="1" t="s">
        <v>3</v>
      </c>
      <c r="D1898" s="47">
        <v>0</v>
      </c>
      <c r="E1898" s="47">
        <v>13.4</v>
      </c>
      <c r="F1898" s="47">
        <v>4.95</v>
      </c>
      <c r="G1898" s="47">
        <v>0.37</v>
      </c>
      <c r="H1898" s="47">
        <v>187.7628</v>
      </c>
      <c r="I1898" s="52">
        <f>IF(Table2[[#This Row],[Order Priority]]=Introduction!$B$42,1,0)</f>
        <v>1</v>
      </c>
      <c r="J1898" s="52">
        <f>IF(Table2[[#This Row],[Order Priority]]=Introduction!$B$43,1,0)</f>
        <v>0</v>
      </c>
      <c r="K1898" s="52">
        <f>IF(Table2[[#This Row],[Order Priority]]=Introduction!$B$44,1,0)</f>
        <v>0</v>
      </c>
      <c r="L1898" s="52">
        <f>IF(Table2[[#This Row],[Order Priority]]=Introduction!$B$45,1,0)</f>
        <v>0</v>
      </c>
      <c r="M1898" s="52">
        <f>IF(Table2[[#This Row],[Ship Mode]]=Introduction!$C$42,1,0)</f>
        <v>0</v>
      </c>
      <c r="N1898" s="51">
        <f>IF(Table2[[#This Row],[Ship Mode]]=Introduction!$C$44,1,0)</f>
        <v>1</v>
      </c>
      <c r="O1898" s="51">
        <f>IF(Table2[[#This Row],[Customer Segment]]=Introduction!$D$45,1,0)</f>
        <v>1</v>
      </c>
      <c r="P1898" s="51">
        <f>IF(Table2[[#This Row],[Customer Segment]]=Introduction!$D$42,1,0)</f>
        <v>0</v>
      </c>
      <c r="Q1898" s="51">
        <f>IF(Table2[[#This Row],[Customer Segment]]=Introduction!$D$44,1,0)</f>
        <v>0</v>
      </c>
      <c r="R1898" s="44">
        <v>272.12</v>
      </c>
      <c r="S189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596.55613218945609</v>
      </c>
    </row>
    <row r="1899" spans="1:19" customFormat="1" x14ac:dyDescent="0.2">
      <c r="A1899" s="1" t="s">
        <v>23</v>
      </c>
      <c r="B1899" s="1" t="s">
        <v>2</v>
      </c>
      <c r="C1899" s="1" t="s">
        <v>70</v>
      </c>
      <c r="D1899" s="49">
        <v>0.04</v>
      </c>
      <c r="E1899" s="49">
        <v>291.73</v>
      </c>
      <c r="F1899" s="49">
        <v>48.8</v>
      </c>
      <c r="G1899" s="49">
        <v>0.56000000000000005</v>
      </c>
      <c r="H1899" s="49">
        <v>-115.90389999999999</v>
      </c>
      <c r="I1899" s="52">
        <f>IF(Table2[[#This Row],[Order Priority]]=Introduction!$B$42,1,0)</f>
        <v>0</v>
      </c>
      <c r="J1899" s="52">
        <f>IF(Table2[[#This Row],[Order Priority]]=Introduction!$B$43,1,0)</f>
        <v>0</v>
      </c>
      <c r="K1899" s="52">
        <f>IF(Table2[[#This Row],[Order Priority]]=Introduction!$B$44,1,0)</f>
        <v>1</v>
      </c>
      <c r="L1899" s="52">
        <f>IF(Table2[[#This Row],[Order Priority]]=Introduction!$B$45,1,0)</f>
        <v>0</v>
      </c>
      <c r="M1899" s="52">
        <f>IF(Table2[[#This Row],[Ship Mode]]=Introduction!$C$42,1,0)</f>
        <v>1</v>
      </c>
      <c r="N1899" s="51">
        <f>IF(Table2[[#This Row],[Ship Mode]]=Introduction!$C$44,1,0)</f>
        <v>0</v>
      </c>
      <c r="O1899" s="51">
        <f>IF(Table2[[#This Row],[Customer Segment]]=Introduction!$D$45,1,0)</f>
        <v>0</v>
      </c>
      <c r="P1899" s="51">
        <f>IF(Table2[[#This Row],[Customer Segment]]=Introduction!$D$42,1,0)</f>
        <v>0</v>
      </c>
      <c r="Q1899" s="51">
        <f>IF(Table2[[#This Row],[Customer Segment]]=Introduction!$D$44,1,0)</f>
        <v>0</v>
      </c>
      <c r="R1899" s="41">
        <v>6676.61</v>
      </c>
      <c r="S189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2496.3531296775145</v>
      </c>
    </row>
    <row r="1900" spans="1:19" customFormat="1" x14ac:dyDescent="0.2">
      <c r="A1900" s="1" t="s">
        <v>46</v>
      </c>
      <c r="B1900" s="1" t="s">
        <v>14</v>
      </c>
      <c r="C1900" s="1" t="s">
        <v>47</v>
      </c>
      <c r="D1900" s="47">
        <v>0.02</v>
      </c>
      <c r="E1900" s="47">
        <v>22.72</v>
      </c>
      <c r="F1900" s="47">
        <v>8.99</v>
      </c>
      <c r="G1900" s="47">
        <v>0.44</v>
      </c>
      <c r="H1900" s="47">
        <v>200.0172</v>
      </c>
      <c r="I1900" s="52">
        <f>IF(Table2[[#This Row],[Order Priority]]=Introduction!$B$42,1,0)</f>
        <v>0</v>
      </c>
      <c r="J1900" s="52">
        <f>IF(Table2[[#This Row],[Order Priority]]=Introduction!$B$43,1,0)</f>
        <v>0</v>
      </c>
      <c r="K1900" s="52">
        <f>IF(Table2[[#This Row],[Order Priority]]=Introduction!$B$44,1,0)</f>
        <v>0</v>
      </c>
      <c r="L1900" s="52">
        <f>IF(Table2[[#This Row],[Order Priority]]=Introduction!$B$45,1,0)</f>
        <v>0</v>
      </c>
      <c r="M1900" s="52">
        <f>IF(Table2[[#This Row],[Ship Mode]]=Introduction!$C$42,1,0)</f>
        <v>0</v>
      </c>
      <c r="N1900" s="51">
        <f>IF(Table2[[#This Row],[Ship Mode]]=Introduction!$C$44,1,0)</f>
        <v>1</v>
      </c>
      <c r="O1900" s="51">
        <f>IF(Table2[[#This Row],[Customer Segment]]=Introduction!$D$45,1,0)</f>
        <v>0</v>
      </c>
      <c r="P1900" s="51">
        <f>IF(Table2[[#This Row],[Customer Segment]]=Introduction!$D$42,1,0)</f>
        <v>0</v>
      </c>
      <c r="Q1900" s="51">
        <f>IF(Table2[[#This Row],[Customer Segment]]=Introduction!$D$44,1,0)</f>
        <v>1</v>
      </c>
      <c r="R1900" s="44">
        <v>289.88</v>
      </c>
      <c r="S190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745.4288983840944</v>
      </c>
    </row>
    <row r="1901" spans="1:19" customFormat="1" x14ac:dyDescent="0.2">
      <c r="A1901" s="1" t="s">
        <v>23</v>
      </c>
      <c r="B1901" s="1" t="s">
        <v>14</v>
      </c>
      <c r="C1901" s="1" t="s">
        <v>47</v>
      </c>
      <c r="D1901" s="49">
        <v>0.05</v>
      </c>
      <c r="E1901" s="49">
        <v>2.89</v>
      </c>
      <c r="F1901" s="49">
        <v>0.5</v>
      </c>
      <c r="G1901" s="49">
        <v>0.38</v>
      </c>
      <c r="H1901" s="49">
        <v>18.0642</v>
      </c>
      <c r="I1901" s="52">
        <f>IF(Table2[[#This Row],[Order Priority]]=Introduction!$B$42,1,0)</f>
        <v>0</v>
      </c>
      <c r="J1901" s="52">
        <f>IF(Table2[[#This Row],[Order Priority]]=Introduction!$B$43,1,0)</f>
        <v>0</v>
      </c>
      <c r="K1901" s="52">
        <f>IF(Table2[[#This Row],[Order Priority]]=Introduction!$B$44,1,0)</f>
        <v>1</v>
      </c>
      <c r="L1901" s="52">
        <f>IF(Table2[[#This Row],[Order Priority]]=Introduction!$B$45,1,0)</f>
        <v>0</v>
      </c>
      <c r="M1901" s="52">
        <f>IF(Table2[[#This Row],[Ship Mode]]=Introduction!$C$42,1,0)</f>
        <v>0</v>
      </c>
      <c r="N1901" s="51">
        <f>IF(Table2[[#This Row],[Ship Mode]]=Introduction!$C$44,1,0)</f>
        <v>1</v>
      </c>
      <c r="O1901" s="51">
        <f>IF(Table2[[#This Row],[Customer Segment]]=Introduction!$D$45,1,0)</f>
        <v>0</v>
      </c>
      <c r="P1901" s="51">
        <f>IF(Table2[[#This Row],[Customer Segment]]=Introduction!$D$42,1,0)</f>
        <v>0</v>
      </c>
      <c r="Q1901" s="51">
        <f>IF(Table2[[#This Row],[Customer Segment]]=Introduction!$D$44,1,0)</f>
        <v>1</v>
      </c>
      <c r="R1901" s="41">
        <v>26.18</v>
      </c>
      <c r="S190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71.35834765157216</v>
      </c>
    </row>
    <row r="1902" spans="1:19" customFormat="1" x14ac:dyDescent="0.2">
      <c r="A1902" s="1" t="s">
        <v>46</v>
      </c>
      <c r="B1902" s="1" t="s">
        <v>14</v>
      </c>
      <c r="C1902" s="1" t="s">
        <v>70</v>
      </c>
      <c r="D1902" s="47">
        <v>0.05</v>
      </c>
      <c r="E1902" s="47">
        <v>5.98</v>
      </c>
      <c r="F1902" s="47">
        <v>5.46</v>
      </c>
      <c r="G1902" s="47">
        <v>0.36</v>
      </c>
      <c r="H1902" s="47">
        <v>-31.885000000000002</v>
      </c>
      <c r="I1902" s="52">
        <f>IF(Table2[[#This Row],[Order Priority]]=Introduction!$B$42,1,0)</f>
        <v>0</v>
      </c>
      <c r="J1902" s="52">
        <f>IF(Table2[[#This Row],[Order Priority]]=Introduction!$B$43,1,0)</f>
        <v>0</v>
      </c>
      <c r="K1902" s="52">
        <f>IF(Table2[[#This Row],[Order Priority]]=Introduction!$B$44,1,0)</f>
        <v>0</v>
      </c>
      <c r="L1902" s="52">
        <f>IF(Table2[[#This Row],[Order Priority]]=Introduction!$B$45,1,0)</f>
        <v>0</v>
      </c>
      <c r="M1902" s="52">
        <f>IF(Table2[[#This Row],[Ship Mode]]=Introduction!$C$42,1,0)</f>
        <v>0</v>
      </c>
      <c r="N1902" s="51">
        <f>IF(Table2[[#This Row],[Ship Mode]]=Introduction!$C$44,1,0)</f>
        <v>1</v>
      </c>
      <c r="O1902" s="51">
        <f>IF(Table2[[#This Row],[Customer Segment]]=Introduction!$D$45,1,0)</f>
        <v>0</v>
      </c>
      <c r="P1902" s="51">
        <f>IF(Table2[[#This Row],[Customer Segment]]=Introduction!$D$42,1,0)</f>
        <v>0</v>
      </c>
      <c r="Q1902" s="51">
        <f>IF(Table2[[#This Row],[Customer Segment]]=Introduction!$D$44,1,0)</f>
        <v>0</v>
      </c>
      <c r="R1902" s="44">
        <v>104.95</v>
      </c>
      <c r="S190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241.17983943518001</v>
      </c>
    </row>
    <row r="1903" spans="1:19" customFormat="1" x14ac:dyDescent="0.2">
      <c r="A1903" s="1" t="s">
        <v>46</v>
      </c>
      <c r="B1903" s="1" t="s">
        <v>14</v>
      </c>
      <c r="C1903" s="1" t="s">
        <v>70</v>
      </c>
      <c r="D1903" s="49">
        <v>0.01</v>
      </c>
      <c r="E1903" s="49">
        <v>65.989999999999995</v>
      </c>
      <c r="F1903" s="49">
        <v>3.99</v>
      </c>
      <c r="G1903" s="49">
        <v>0.59</v>
      </c>
      <c r="H1903" s="49">
        <v>-95.210499999999996</v>
      </c>
      <c r="I1903" s="52">
        <f>IF(Table2[[#This Row],[Order Priority]]=Introduction!$B$42,1,0)</f>
        <v>0</v>
      </c>
      <c r="J1903" s="52">
        <f>IF(Table2[[#This Row],[Order Priority]]=Introduction!$B$43,1,0)</f>
        <v>0</v>
      </c>
      <c r="K1903" s="52">
        <f>IF(Table2[[#This Row],[Order Priority]]=Introduction!$B$44,1,0)</f>
        <v>0</v>
      </c>
      <c r="L1903" s="52">
        <f>IF(Table2[[#This Row],[Order Priority]]=Introduction!$B$45,1,0)</f>
        <v>0</v>
      </c>
      <c r="M1903" s="52">
        <f>IF(Table2[[#This Row],[Ship Mode]]=Introduction!$C$42,1,0)</f>
        <v>0</v>
      </c>
      <c r="N1903" s="51">
        <f>IF(Table2[[#This Row],[Ship Mode]]=Introduction!$C$44,1,0)</f>
        <v>1</v>
      </c>
      <c r="O1903" s="51">
        <f>IF(Table2[[#This Row],[Customer Segment]]=Introduction!$D$45,1,0)</f>
        <v>0</v>
      </c>
      <c r="P1903" s="51">
        <f>IF(Table2[[#This Row],[Customer Segment]]=Introduction!$D$42,1,0)</f>
        <v>0</v>
      </c>
      <c r="Q1903" s="51">
        <f>IF(Table2[[#This Row],[Customer Segment]]=Introduction!$D$44,1,0)</f>
        <v>0</v>
      </c>
      <c r="R1903" s="41">
        <v>166.59</v>
      </c>
      <c r="S190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541.33077404683149</v>
      </c>
    </row>
    <row r="1904" spans="1:19" customFormat="1" x14ac:dyDescent="0.2">
      <c r="A1904" s="1" t="s">
        <v>46</v>
      </c>
      <c r="B1904" s="1" t="s">
        <v>14</v>
      </c>
      <c r="C1904" s="1" t="s">
        <v>70</v>
      </c>
      <c r="D1904" s="47">
        <v>0.1</v>
      </c>
      <c r="E1904" s="47">
        <v>3.25</v>
      </c>
      <c r="F1904" s="47">
        <v>49</v>
      </c>
      <c r="G1904" s="47">
        <v>0.56000000000000005</v>
      </c>
      <c r="H1904" s="47">
        <v>-286.245</v>
      </c>
      <c r="I1904" s="52">
        <f>IF(Table2[[#This Row],[Order Priority]]=Introduction!$B$42,1,0)</f>
        <v>0</v>
      </c>
      <c r="J1904" s="52">
        <f>IF(Table2[[#This Row],[Order Priority]]=Introduction!$B$43,1,0)</f>
        <v>0</v>
      </c>
      <c r="K1904" s="52">
        <f>IF(Table2[[#This Row],[Order Priority]]=Introduction!$B$44,1,0)</f>
        <v>0</v>
      </c>
      <c r="L1904" s="52">
        <f>IF(Table2[[#This Row],[Order Priority]]=Introduction!$B$45,1,0)</f>
        <v>0</v>
      </c>
      <c r="M1904" s="52">
        <f>IF(Table2[[#This Row],[Ship Mode]]=Introduction!$C$42,1,0)</f>
        <v>0</v>
      </c>
      <c r="N1904" s="51">
        <f>IF(Table2[[#This Row],[Ship Mode]]=Introduction!$C$44,1,0)</f>
        <v>1</v>
      </c>
      <c r="O1904" s="51">
        <f>IF(Table2[[#This Row],[Customer Segment]]=Introduction!$D$45,1,0)</f>
        <v>0</v>
      </c>
      <c r="P1904" s="51">
        <f>IF(Table2[[#This Row],[Customer Segment]]=Introduction!$D$42,1,0)</f>
        <v>0</v>
      </c>
      <c r="Q1904" s="51">
        <f>IF(Table2[[#This Row],[Customer Segment]]=Introduction!$D$44,1,0)</f>
        <v>0</v>
      </c>
      <c r="R1904" s="44">
        <v>40.69</v>
      </c>
      <c r="S190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1308.766999562501</v>
      </c>
    </row>
    <row r="1905" spans="1:19" customFormat="1" x14ac:dyDescent="0.2">
      <c r="A1905" s="1" t="s">
        <v>1</v>
      </c>
      <c r="B1905" s="1" t="s">
        <v>2</v>
      </c>
      <c r="C1905" s="1" t="s">
        <v>47</v>
      </c>
      <c r="D1905" s="49">
        <v>0.09</v>
      </c>
      <c r="E1905" s="49">
        <v>100.98</v>
      </c>
      <c r="F1905" s="49">
        <v>35.840000000000003</v>
      </c>
      <c r="G1905" s="49">
        <v>0.62</v>
      </c>
      <c r="H1905" s="49">
        <v>-103.624</v>
      </c>
      <c r="I1905" s="52">
        <f>IF(Table2[[#This Row],[Order Priority]]=Introduction!$B$42,1,0)</f>
        <v>1</v>
      </c>
      <c r="J1905" s="52">
        <f>IF(Table2[[#This Row],[Order Priority]]=Introduction!$B$43,1,0)</f>
        <v>0</v>
      </c>
      <c r="K1905" s="52">
        <f>IF(Table2[[#This Row],[Order Priority]]=Introduction!$B$44,1,0)</f>
        <v>0</v>
      </c>
      <c r="L1905" s="52">
        <f>IF(Table2[[#This Row],[Order Priority]]=Introduction!$B$45,1,0)</f>
        <v>0</v>
      </c>
      <c r="M1905" s="52">
        <f>IF(Table2[[#This Row],[Ship Mode]]=Introduction!$C$42,1,0)</f>
        <v>1</v>
      </c>
      <c r="N1905" s="51">
        <f>IF(Table2[[#This Row],[Ship Mode]]=Introduction!$C$44,1,0)</f>
        <v>0</v>
      </c>
      <c r="O1905" s="51">
        <f>IF(Table2[[#This Row],[Customer Segment]]=Introduction!$D$45,1,0)</f>
        <v>0</v>
      </c>
      <c r="P1905" s="51">
        <f>IF(Table2[[#This Row],[Customer Segment]]=Introduction!$D$42,1,0)</f>
        <v>0</v>
      </c>
      <c r="Q1905" s="51">
        <f>IF(Table2[[#This Row],[Customer Segment]]=Introduction!$D$44,1,0)</f>
        <v>1</v>
      </c>
      <c r="R1905" s="41">
        <v>1700.38</v>
      </c>
      <c r="S190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1810.5800072700113</v>
      </c>
    </row>
    <row r="1906" spans="1:19" customFormat="1" x14ac:dyDescent="0.2">
      <c r="A1906" s="1" t="s">
        <v>1</v>
      </c>
      <c r="B1906" s="1" t="s">
        <v>14</v>
      </c>
      <c r="C1906" s="1" t="s">
        <v>47</v>
      </c>
      <c r="D1906" s="47">
        <v>0.1</v>
      </c>
      <c r="E1906" s="47">
        <v>5.78</v>
      </c>
      <c r="F1906" s="47">
        <v>7.96</v>
      </c>
      <c r="G1906" s="47">
        <v>0.36</v>
      </c>
      <c r="H1906" s="47">
        <v>-57.823999999999998</v>
      </c>
      <c r="I1906" s="52">
        <f>IF(Table2[[#This Row],[Order Priority]]=Introduction!$B$42,1,0)</f>
        <v>1</v>
      </c>
      <c r="J1906" s="52">
        <f>IF(Table2[[#This Row],[Order Priority]]=Introduction!$B$43,1,0)</f>
        <v>0</v>
      </c>
      <c r="K1906" s="52">
        <f>IF(Table2[[#This Row],[Order Priority]]=Introduction!$B$44,1,0)</f>
        <v>0</v>
      </c>
      <c r="L1906" s="52">
        <f>IF(Table2[[#This Row],[Order Priority]]=Introduction!$B$45,1,0)</f>
        <v>0</v>
      </c>
      <c r="M1906" s="52">
        <f>IF(Table2[[#This Row],[Ship Mode]]=Introduction!$C$42,1,0)</f>
        <v>0</v>
      </c>
      <c r="N1906" s="51">
        <f>IF(Table2[[#This Row],[Ship Mode]]=Introduction!$C$44,1,0)</f>
        <v>1</v>
      </c>
      <c r="O1906" s="51">
        <f>IF(Table2[[#This Row],[Customer Segment]]=Introduction!$D$45,1,0)</f>
        <v>0</v>
      </c>
      <c r="P1906" s="51">
        <f>IF(Table2[[#This Row],[Customer Segment]]=Introduction!$D$42,1,0)</f>
        <v>0</v>
      </c>
      <c r="Q1906" s="51">
        <f>IF(Table2[[#This Row],[Customer Segment]]=Introduction!$D$44,1,0)</f>
        <v>1</v>
      </c>
      <c r="R1906" s="44">
        <v>35.96</v>
      </c>
      <c r="S190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369.46854628886797</v>
      </c>
    </row>
    <row r="1907" spans="1:19" customFormat="1" x14ac:dyDescent="0.2">
      <c r="A1907" s="1" t="s">
        <v>1</v>
      </c>
      <c r="B1907" s="1" t="s">
        <v>63</v>
      </c>
      <c r="C1907" s="1" t="s">
        <v>70</v>
      </c>
      <c r="D1907" s="49">
        <v>0.03</v>
      </c>
      <c r="E1907" s="49">
        <v>4.9800000000000004</v>
      </c>
      <c r="F1907" s="49">
        <v>4.62</v>
      </c>
      <c r="G1907" s="49">
        <v>0.64</v>
      </c>
      <c r="H1907" s="49">
        <v>-30.45</v>
      </c>
      <c r="I1907" s="52">
        <f>IF(Table2[[#This Row],[Order Priority]]=Introduction!$B$42,1,0)</f>
        <v>1</v>
      </c>
      <c r="J1907" s="52">
        <f>IF(Table2[[#This Row],[Order Priority]]=Introduction!$B$43,1,0)</f>
        <v>0</v>
      </c>
      <c r="K1907" s="52">
        <f>IF(Table2[[#This Row],[Order Priority]]=Introduction!$B$44,1,0)</f>
        <v>0</v>
      </c>
      <c r="L1907" s="52">
        <f>IF(Table2[[#This Row],[Order Priority]]=Introduction!$B$45,1,0)</f>
        <v>0</v>
      </c>
      <c r="M1907" s="52">
        <f>IF(Table2[[#This Row],[Ship Mode]]=Introduction!$C$42,1,0)</f>
        <v>0</v>
      </c>
      <c r="N1907" s="51">
        <f>IF(Table2[[#This Row],[Ship Mode]]=Introduction!$C$44,1,0)</f>
        <v>0</v>
      </c>
      <c r="O1907" s="51">
        <f>IF(Table2[[#This Row],[Customer Segment]]=Introduction!$D$45,1,0)</f>
        <v>0</v>
      </c>
      <c r="P1907" s="51">
        <f>IF(Table2[[#This Row],[Customer Segment]]=Introduction!$D$42,1,0)</f>
        <v>0</v>
      </c>
      <c r="Q1907" s="51">
        <f>IF(Table2[[#This Row],[Customer Segment]]=Introduction!$D$44,1,0)</f>
        <v>0</v>
      </c>
      <c r="R1907" s="41">
        <v>44.24</v>
      </c>
      <c r="S190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469.01347603571406</v>
      </c>
    </row>
    <row r="1908" spans="1:19" customFormat="1" x14ac:dyDescent="0.2">
      <c r="A1908" s="1" t="s">
        <v>13</v>
      </c>
      <c r="B1908" s="1" t="s">
        <v>2</v>
      </c>
      <c r="C1908" s="1" t="s">
        <v>47</v>
      </c>
      <c r="D1908" s="47">
        <v>7.0000000000000007E-2</v>
      </c>
      <c r="E1908" s="47">
        <v>119.99</v>
      </c>
      <c r="F1908" s="47">
        <v>16.8</v>
      </c>
      <c r="G1908" s="47">
        <v>0.35</v>
      </c>
      <c r="H1908" s="47">
        <v>1206.5961</v>
      </c>
      <c r="I1908" s="52">
        <f>IF(Table2[[#This Row],[Order Priority]]=Introduction!$B$42,1,0)</f>
        <v>0</v>
      </c>
      <c r="J1908" s="52">
        <f>IF(Table2[[#This Row],[Order Priority]]=Introduction!$B$43,1,0)</f>
        <v>1</v>
      </c>
      <c r="K1908" s="52">
        <f>IF(Table2[[#This Row],[Order Priority]]=Introduction!$B$44,1,0)</f>
        <v>0</v>
      </c>
      <c r="L1908" s="52">
        <f>IF(Table2[[#This Row],[Order Priority]]=Introduction!$B$45,1,0)</f>
        <v>0</v>
      </c>
      <c r="M1908" s="52">
        <f>IF(Table2[[#This Row],[Ship Mode]]=Introduction!$C$42,1,0)</f>
        <v>1</v>
      </c>
      <c r="N1908" s="51">
        <f>IF(Table2[[#This Row],[Ship Mode]]=Introduction!$C$44,1,0)</f>
        <v>0</v>
      </c>
      <c r="O1908" s="51">
        <f>IF(Table2[[#This Row],[Customer Segment]]=Introduction!$D$45,1,0)</f>
        <v>0</v>
      </c>
      <c r="P1908" s="51">
        <f>IF(Table2[[#This Row],[Customer Segment]]=Introduction!$D$42,1,0)</f>
        <v>0</v>
      </c>
      <c r="Q1908" s="51">
        <f>IF(Table2[[#This Row],[Customer Segment]]=Introduction!$D$44,1,0)</f>
        <v>1</v>
      </c>
      <c r="R1908" s="44">
        <v>1748.69</v>
      </c>
      <c r="S190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2181.8850802642123</v>
      </c>
    </row>
    <row r="1909" spans="1:19" customFormat="1" x14ac:dyDescent="0.2">
      <c r="A1909" s="1" t="s">
        <v>13</v>
      </c>
      <c r="B1909" s="1" t="s">
        <v>14</v>
      </c>
      <c r="C1909" s="1" t="s">
        <v>3</v>
      </c>
      <c r="D1909" s="49">
        <v>0.02</v>
      </c>
      <c r="E1909" s="49">
        <v>30.98</v>
      </c>
      <c r="F1909" s="49">
        <v>17.079999999999998</v>
      </c>
      <c r="G1909" s="49">
        <v>0.4</v>
      </c>
      <c r="H1909" s="49">
        <v>-32.28</v>
      </c>
      <c r="I1909" s="52">
        <f>IF(Table2[[#This Row],[Order Priority]]=Introduction!$B$42,1,0)</f>
        <v>0</v>
      </c>
      <c r="J1909" s="52">
        <f>IF(Table2[[#This Row],[Order Priority]]=Introduction!$B$43,1,0)</f>
        <v>1</v>
      </c>
      <c r="K1909" s="52">
        <f>IF(Table2[[#This Row],[Order Priority]]=Introduction!$B$44,1,0)</f>
        <v>0</v>
      </c>
      <c r="L1909" s="52">
        <f>IF(Table2[[#This Row],[Order Priority]]=Introduction!$B$45,1,0)</f>
        <v>0</v>
      </c>
      <c r="M1909" s="52">
        <f>IF(Table2[[#This Row],[Ship Mode]]=Introduction!$C$42,1,0)</f>
        <v>0</v>
      </c>
      <c r="N1909" s="51">
        <f>IF(Table2[[#This Row],[Ship Mode]]=Introduction!$C$44,1,0)</f>
        <v>1</v>
      </c>
      <c r="O1909" s="51">
        <f>IF(Table2[[#This Row],[Customer Segment]]=Introduction!$D$45,1,0)</f>
        <v>1</v>
      </c>
      <c r="P1909" s="51">
        <f>IF(Table2[[#This Row],[Customer Segment]]=Introduction!$D$42,1,0)</f>
        <v>0</v>
      </c>
      <c r="Q1909" s="51">
        <f>IF(Table2[[#This Row],[Customer Segment]]=Introduction!$D$44,1,0)</f>
        <v>0</v>
      </c>
      <c r="R1909" s="41">
        <v>438.25</v>
      </c>
      <c r="S190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480.79218157721954</v>
      </c>
    </row>
    <row r="1910" spans="1:19" customFormat="1" x14ac:dyDescent="0.2">
      <c r="A1910" s="1" t="s">
        <v>13</v>
      </c>
      <c r="B1910" s="1" t="s">
        <v>14</v>
      </c>
      <c r="C1910" s="1" t="s">
        <v>3</v>
      </c>
      <c r="D1910" s="47">
        <v>0.02</v>
      </c>
      <c r="E1910" s="47">
        <v>30.98</v>
      </c>
      <c r="F1910" s="47">
        <v>17.079999999999998</v>
      </c>
      <c r="G1910" s="47">
        <v>0.4</v>
      </c>
      <c r="H1910" s="47">
        <v>-16.14</v>
      </c>
      <c r="I1910" s="52">
        <f>IF(Table2[[#This Row],[Order Priority]]=Introduction!$B$42,1,0)</f>
        <v>0</v>
      </c>
      <c r="J1910" s="52">
        <f>IF(Table2[[#This Row],[Order Priority]]=Introduction!$B$43,1,0)</f>
        <v>1</v>
      </c>
      <c r="K1910" s="52">
        <f>IF(Table2[[#This Row],[Order Priority]]=Introduction!$B$44,1,0)</f>
        <v>0</v>
      </c>
      <c r="L1910" s="52">
        <f>IF(Table2[[#This Row],[Order Priority]]=Introduction!$B$45,1,0)</f>
        <v>0</v>
      </c>
      <c r="M1910" s="52">
        <f>IF(Table2[[#This Row],[Ship Mode]]=Introduction!$C$42,1,0)</f>
        <v>0</v>
      </c>
      <c r="N1910" s="51">
        <f>IF(Table2[[#This Row],[Ship Mode]]=Introduction!$C$44,1,0)</f>
        <v>1</v>
      </c>
      <c r="O1910" s="51">
        <f>IF(Table2[[#This Row],[Customer Segment]]=Introduction!$D$45,1,0)</f>
        <v>1</v>
      </c>
      <c r="P1910" s="51">
        <f>IF(Table2[[#This Row],[Customer Segment]]=Introduction!$D$42,1,0)</f>
        <v>0</v>
      </c>
      <c r="Q1910" s="51">
        <f>IF(Table2[[#This Row],[Customer Segment]]=Introduction!$D$44,1,0)</f>
        <v>0</v>
      </c>
      <c r="R1910" s="44">
        <v>101.13</v>
      </c>
      <c r="S191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497.31995673647083</v>
      </c>
    </row>
    <row r="1911" spans="1:19" customFormat="1" x14ac:dyDescent="0.2">
      <c r="A1911" s="1" t="s">
        <v>23</v>
      </c>
      <c r="B1911" s="1" t="s">
        <v>14</v>
      </c>
      <c r="C1911" s="1" t="s">
        <v>3</v>
      </c>
      <c r="D1911" s="49">
        <v>0.03</v>
      </c>
      <c r="E1911" s="49">
        <v>28.53</v>
      </c>
      <c r="F1911" s="49">
        <v>1.49</v>
      </c>
      <c r="G1911" s="49">
        <v>0.38</v>
      </c>
      <c r="H1911" s="49">
        <v>59.4405</v>
      </c>
      <c r="I1911" s="52">
        <f>IF(Table2[[#This Row],[Order Priority]]=Introduction!$B$42,1,0)</f>
        <v>0</v>
      </c>
      <c r="J1911" s="52">
        <f>IF(Table2[[#This Row],[Order Priority]]=Introduction!$B$43,1,0)</f>
        <v>0</v>
      </c>
      <c r="K1911" s="52">
        <f>IF(Table2[[#This Row],[Order Priority]]=Introduction!$B$44,1,0)</f>
        <v>1</v>
      </c>
      <c r="L1911" s="52">
        <f>IF(Table2[[#This Row],[Order Priority]]=Introduction!$B$45,1,0)</f>
        <v>0</v>
      </c>
      <c r="M1911" s="52">
        <f>IF(Table2[[#This Row],[Ship Mode]]=Introduction!$C$42,1,0)</f>
        <v>0</v>
      </c>
      <c r="N1911" s="51">
        <f>IF(Table2[[#This Row],[Ship Mode]]=Introduction!$C$44,1,0)</f>
        <v>1</v>
      </c>
      <c r="O1911" s="51">
        <f>IF(Table2[[#This Row],[Customer Segment]]=Introduction!$D$45,1,0)</f>
        <v>1</v>
      </c>
      <c r="P1911" s="51">
        <f>IF(Table2[[#This Row],[Customer Segment]]=Introduction!$D$42,1,0)</f>
        <v>0</v>
      </c>
      <c r="Q1911" s="51">
        <f>IF(Table2[[#This Row],[Customer Segment]]=Introduction!$D$44,1,0)</f>
        <v>0</v>
      </c>
      <c r="R1911" s="41">
        <v>88.84</v>
      </c>
      <c r="S191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195.16738212733267</v>
      </c>
    </row>
    <row r="1912" spans="1:19" customFormat="1" x14ac:dyDescent="0.2">
      <c r="A1912" s="1" t="s">
        <v>23</v>
      </c>
      <c r="B1912" s="1" t="s">
        <v>14</v>
      </c>
      <c r="C1912" s="1" t="s">
        <v>3</v>
      </c>
      <c r="D1912" s="47">
        <v>0.09</v>
      </c>
      <c r="E1912" s="47">
        <v>49.99</v>
      </c>
      <c r="F1912" s="47">
        <v>19.989999999999998</v>
      </c>
      <c r="G1912" s="47">
        <v>0.41</v>
      </c>
      <c r="H1912" s="47">
        <v>-17.03</v>
      </c>
      <c r="I1912" s="52">
        <f>IF(Table2[[#This Row],[Order Priority]]=Introduction!$B$42,1,0)</f>
        <v>0</v>
      </c>
      <c r="J1912" s="52">
        <f>IF(Table2[[#This Row],[Order Priority]]=Introduction!$B$43,1,0)</f>
        <v>0</v>
      </c>
      <c r="K1912" s="52">
        <f>IF(Table2[[#This Row],[Order Priority]]=Introduction!$B$44,1,0)</f>
        <v>1</v>
      </c>
      <c r="L1912" s="52">
        <f>IF(Table2[[#This Row],[Order Priority]]=Introduction!$B$45,1,0)</f>
        <v>0</v>
      </c>
      <c r="M1912" s="52">
        <f>IF(Table2[[#This Row],[Ship Mode]]=Introduction!$C$42,1,0)</f>
        <v>0</v>
      </c>
      <c r="N1912" s="51">
        <f>IF(Table2[[#This Row],[Ship Mode]]=Introduction!$C$44,1,0)</f>
        <v>1</v>
      </c>
      <c r="O1912" s="51">
        <f>IF(Table2[[#This Row],[Customer Segment]]=Introduction!$D$45,1,0)</f>
        <v>1</v>
      </c>
      <c r="P1912" s="51">
        <f>IF(Table2[[#This Row],[Customer Segment]]=Introduction!$D$42,1,0)</f>
        <v>0</v>
      </c>
      <c r="Q1912" s="51">
        <f>IF(Table2[[#This Row],[Customer Segment]]=Introduction!$D$44,1,0)</f>
        <v>0</v>
      </c>
      <c r="R1912" s="44">
        <v>2373.3200000000002</v>
      </c>
      <c r="S191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680.71063692912583</v>
      </c>
    </row>
    <row r="1913" spans="1:19" customFormat="1" x14ac:dyDescent="0.2">
      <c r="A1913" s="1" t="s">
        <v>23</v>
      </c>
      <c r="B1913" s="1" t="s">
        <v>14</v>
      </c>
      <c r="C1913" s="1" t="s">
        <v>3</v>
      </c>
      <c r="D1913" s="49">
        <v>0.03</v>
      </c>
      <c r="E1913" s="49">
        <v>28.53</v>
      </c>
      <c r="F1913" s="49">
        <v>1.49</v>
      </c>
      <c r="G1913" s="49">
        <v>0.38</v>
      </c>
      <c r="H1913" s="49">
        <v>39.627000000000002</v>
      </c>
      <c r="I1913" s="52">
        <f>IF(Table2[[#This Row],[Order Priority]]=Introduction!$B$42,1,0)</f>
        <v>0</v>
      </c>
      <c r="J1913" s="52">
        <f>IF(Table2[[#This Row],[Order Priority]]=Introduction!$B$43,1,0)</f>
        <v>0</v>
      </c>
      <c r="K1913" s="52">
        <f>IF(Table2[[#This Row],[Order Priority]]=Introduction!$B$44,1,0)</f>
        <v>1</v>
      </c>
      <c r="L1913" s="52">
        <f>IF(Table2[[#This Row],[Order Priority]]=Introduction!$B$45,1,0)</f>
        <v>0</v>
      </c>
      <c r="M1913" s="52">
        <f>IF(Table2[[#This Row],[Ship Mode]]=Introduction!$C$42,1,0)</f>
        <v>0</v>
      </c>
      <c r="N1913" s="51">
        <f>IF(Table2[[#This Row],[Ship Mode]]=Introduction!$C$44,1,0)</f>
        <v>1</v>
      </c>
      <c r="O1913" s="51">
        <f>IF(Table2[[#This Row],[Customer Segment]]=Introduction!$D$45,1,0)</f>
        <v>1</v>
      </c>
      <c r="P1913" s="51">
        <f>IF(Table2[[#This Row],[Customer Segment]]=Introduction!$D$42,1,0)</f>
        <v>0</v>
      </c>
      <c r="Q1913" s="51">
        <f>IF(Table2[[#This Row],[Customer Segment]]=Introduction!$D$44,1,0)</f>
        <v>0</v>
      </c>
      <c r="R1913" s="41">
        <v>325.73</v>
      </c>
      <c r="S191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174.87784847690972</v>
      </c>
    </row>
    <row r="1914" spans="1:19" customFormat="1" x14ac:dyDescent="0.2">
      <c r="A1914" s="1" t="s">
        <v>23</v>
      </c>
      <c r="B1914" s="1" t="s">
        <v>14</v>
      </c>
      <c r="C1914" s="1" t="s">
        <v>3</v>
      </c>
      <c r="D1914" s="47">
        <v>0.09</v>
      </c>
      <c r="E1914" s="47">
        <v>49.99</v>
      </c>
      <c r="F1914" s="47">
        <v>19.989999999999998</v>
      </c>
      <c r="G1914" s="47">
        <v>0.41</v>
      </c>
      <c r="H1914" s="47">
        <v>-8.5150000000000006</v>
      </c>
      <c r="I1914" s="52">
        <f>IF(Table2[[#This Row],[Order Priority]]=Introduction!$B$42,1,0)</f>
        <v>0</v>
      </c>
      <c r="J1914" s="52">
        <f>IF(Table2[[#This Row],[Order Priority]]=Introduction!$B$43,1,0)</f>
        <v>0</v>
      </c>
      <c r="K1914" s="52">
        <f>IF(Table2[[#This Row],[Order Priority]]=Introduction!$B$44,1,0)</f>
        <v>1</v>
      </c>
      <c r="L1914" s="52">
        <f>IF(Table2[[#This Row],[Order Priority]]=Introduction!$B$45,1,0)</f>
        <v>0</v>
      </c>
      <c r="M1914" s="52">
        <f>IF(Table2[[#This Row],[Ship Mode]]=Introduction!$C$42,1,0)</f>
        <v>0</v>
      </c>
      <c r="N1914" s="51">
        <f>IF(Table2[[#This Row],[Ship Mode]]=Introduction!$C$44,1,0)</f>
        <v>1</v>
      </c>
      <c r="O1914" s="51">
        <f>IF(Table2[[#This Row],[Customer Segment]]=Introduction!$D$45,1,0)</f>
        <v>1</v>
      </c>
      <c r="P1914" s="51">
        <f>IF(Table2[[#This Row],[Customer Segment]]=Introduction!$D$42,1,0)</f>
        <v>0</v>
      </c>
      <c r="Q1914" s="51">
        <f>IF(Table2[[#This Row],[Customer Segment]]=Introduction!$D$44,1,0)</f>
        <v>0</v>
      </c>
      <c r="R1914" s="44">
        <v>593.33000000000004</v>
      </c>
      <c r="S191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689.43021595521168</v>
      </c>
    </row>
    <row r="1915" spans="1:19" customFormat="1" x14ac:dyDescent="0.2">
      <c r="A1915" s="1" t="s">
        <v>23</v>
      </c>
      <c r="B1915" s="1" t="s">
        <v>14</v>
      </c>
      <c r="C1915" s="1" t="s">
        <v>47</v>
      </c>
      <c r="D1915" s="49">
        <v>0</v>
      </c>
      <c r="E1915" s="49">
        <v>17.52</v>
      </c>
      <c r="F1915" s="49">
        <v>8.17</v>
      </c>
      <c r="G1915" s="49">
        <v>0.5</v>
      </c>
      <c r="H1915" s="49">
        <v>52.764000000000003</v>
      </c>
      <c r="I1915" s="52">
        <f>IF(Table2[[#This Row],[Order Priority]]=Introduction!$B$42,1,0)</f>
        <v>0</v>
      </c>
      <c r="J1915" s="52">
        <f>IF(Table2[[#This Row],[Order Priority]]=Introduction!$B$43,1,0)</f>
        <v>0</v>
      </c>
      <c r="K1915" s="52">
        <f>IF(Table2[[#This Row],[Order Priority]]=Introduction!$B$44,1,0)</f>
        <v>1</v>
      </c>
      <c r="L1915" s="52">
        <f>IF(Table2[[#This Row],[Order Priority]]=Introduction!$B$45,1,0)</f>
        <v>0</v>
      </c>
      <c r="M1915" s="52">
        <f>IF(Table2[[#This Row],[Ship Mode]]=Introduction!$C$42,1,0)</f>
        <v>0</v>
      </c>
      <c r="N1915" s="51">
        <f>IF(Table2[[#This Row],[Ship Mode]]=Introduction!$C$44,1,0)</f>
        <v>1</v>
      </c>
      <c r="O1915" s="51">
        <f>IF(Table2[[#This Row],[Customer Segment]]=Introduction!$D$45,1,0)</f>
        <v>0</v>
      </c>
      <c r="P1915" s="51">
        <f>IF(Table2[[#This Row],[Customer Segment]]=Introduction!$D$42,1,0)</f>
        <v>0</v>
      </c>
      <c r="Q1915" s="51">
        <f>IF(Table2[[#This Row],[Customer Segment]]=Introduction!$D$44,1,0)</f>
        <v>1</v>
      </c>
      <c r="R1915" s="41">
        <v>284.33999999999997</v>
      </c>
      <c r="S191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497.50798028093982</v>
      </c>
    </row>
    <row r="1916" spans="1:19" customFormat="1" x14ac:dyDescent="0.2">
      <c r="A1916" s="1" t="s">
        <v>92</v>
      </c>
      <c r="B1916" s="1" t="s">
        <v>14</v>
      </c>
      <c r="C1916" s="1" t="s">
        <v>3</v>
      </c>
      <c r="D1916" s="47">
        <v>0.06</v>
      </c>
      <c r="E1916" s="47">
        <v>22.24</v>
      </c>
      <c r="F1916" s="47">
        <v>1.99</v>
      </c>
      <c r="G1916" s="47">
        <v>0.43</v>
      </c>
      <c r="H1916" s="47">
        <v>95.388000000000005</v>
      </c>
      <c r="I1916" s="52">
        <f>IF(Table2[[#This Row],[Order Priority]]=Introduction!$B$42,1,0)</f>
        <v>0</v>
      </c>
      <c r="J1916" s="52">
        <f>IF(Table2[[#This Row],[Order Priority]]=Introduction!$B$43,1,0)</f>
        <v>0</v>
      </c>
      <c r="K1916" s="52">
        <f>IF(Table2[[#This Row],[Order Priority]]=Introduction!$B$44,1,0)</f>
        <v>0</v>
      </c>
      <c r="L1916" s="52">
        <f>IF(Table2[[#This Row],[Order Priority]]=Introduction!$B$45,1,0)</f>
        <v>1</v>
      </c>
      <c r="M1916" s="52">
        <f>IF(Table2[[#This Row],[Ship Mode]]=Introduction!$C$42,1,0)</f>
        <v>0</v>
      </c>
      <c r="N1916" s="51">
        <f>IF(Table2[[#This Row],[Ship Mode]]=Introduction!$C$44,1,0)</f>
        <v>1</v>
      </c>
      <c r="O1916" s="51">
        <f>IF(Table2[[#This Row],[Customer Segment]]=Introduction!$D$45,1,0)</f>
        <v>1</v>
      </c>
      <c r="P1916" s="51">
        <f>IF(Table2[[#This Row],[Customer Segment]]=Introduction!$D$42,1,0)</f>
        <v>0</v>
      </c>
      <c r="Q1916" s="51">
        <f>IF(Table2[[#This Row],[Customer Segment]]=Introduction!$D$44,1,0)</f>
        <v>0</v>
      </c>
      <c r="R1916" s="44">
        <v>255.88</v>
      </c>
      <c r="S191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180.81936494038362</v>
      </c>
    </row>
    <row r="1917" spans="1:19" customFormat="1" x14ac:dyDescent="0.2">
      <c r="A1917" s="1" t="s">
        <v>13</v>
      </c>
      <c r="B1917" s="1" t="s">
        <v>14</v>
      </c>
      <c r="C1917" s="1" t="s">
        <v>15</v>
      </c>
      <c r="D1917" s="49">
        <v>0.09</v>
      </c>
      <c r="E1917" s="49">
        <v>6.48</v>
      </c>
      <c r="F1917" s="49">
        <v>7.03</v>
      </c>
      <c r="G1917" s="49">
        <v>0.37</v>
      </c>
      <c r="H1917" s="49">
        <v>-126.208</v>
      </c>
      <c r="I1917" s="52">
        <f>IF(Table2[[#This Row],[Order Priority]]=Introduction!$B$42,1,0)</f>
        <v>0</v>
      </c>
      <c r="J1917" s="52">
        <f>IF(Table2[[#This Row],[Order Priority]]=Introduction!$B$43,1,0)</f>
        <v>1</v>
      </c>
      <c r="K1917" s="52">
        <f>IF(Table2[[#This Row],[Order Priority]]=Introduction!$B$44,1,0)</f>
        <v>0</v>
      </c>
      <c r="L1917" s="52">
        <f>IF(Table2[[#This Row],[Order Priority]]=Introduction!$B$45,1,0)</f>
        <v>0</v>
      </c>
      <c r="M1917" s="52">
        <f>IF(Table2[[#This Row],[Ship Mode]]=Introduction!$C$42,1,0)</f>
        <v>0</v>
      </c>
      <c r="N1917" s="51">
        <f>IF(Table2[[#This Row],[Ship Mode]]=Introduction!$C$44,1,0)</f>
        <v>1</v>
      </c>
      <c r="O1917" s="51">
        <f>IF(Table2[[#This Row],[Customer Segment]]=Introduction!$D$45,1,0)</f>
        <v>0</v>
      </c>
      <c r="P1917" s="51">
        <f>IF(Table2[[#This Row],[Customer Segment]]=Introduction!$D$42,1,0)</f>
        <v>1</v>
      </c>
      <c r="Q1917" s="51">
        <f>IF(Table2[[#This Row],[Customer Segment]]=Introduction!$D$44,1,0)</f>
        <v>0</v>
      </c>
      <c r="R1917" s="41">
        <v>96.96</v>
      </c>
      <c r="S191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-61.024110659428068</v>
      </c>
    </row>
    <row r="1918" spans="1:19" customFormat="1" x14ac:dyDescent="0.2">
      <c r="A1918" s="1" t="s">
        <v>13</v>
      </c>
      <c r="B1918" s="1" t="s">
        <v>14</v>
      </c>
      <c r="C1918" s="1" t="s">
        <v>47</v>
      </c>
      <c r="D1918" s="47">
        <v>0.05</v>
      </c>
      <c r="E1918" s="47">
        <v>73.98</v>
      </c>
      <c r="F1918" s="47">
        <v>12.14</v>
      </c>
      <c r="G1918" s="47">
        <v>0.67</v>
      </c>
      <c r="H1918" s="47">
        <v>-1.9039999999999999</v>
      </c>
      <c r="I1918" s="52">
        <f>IF(Table2[[#This Row],[Order Priority]]=Introduction!$B$42,1,0)</f>
        <v>0</v>
      </c>
      <c r="J1918" s="52">
        <f>IF(Table2[[#This Row],[Order Priority]]=Introduction!$B$43,1,0)</f>
        <v>1</v>
      </c>
      <c r="K1918" s="52">
        <f>IF(Table2[[#This Row],[Order Priority]]=Introduction!$B$44,1,0)</f>
        <v>0</v>
      </c>
      <c r="L1918" s="52">
        <f>IF(Table2[[#This Row],[Order Priority]]=Introduction!$B$45,1,0)</f>
        <v>0</v>
      </c>
      <c r="M1918" s="52">
        <f>IF(Table2[[#This Row],[Ship Mode]]=Introduction!$C$42,1,0)</f>
        <v>0</v>
      </c>
      <c r="N1918" s="51">
        <f>IF(Table2[[#This Row],[Ship Mode]]=Introduction!$C$44,1,0)</f>
        <v>1</v>
      </c>
      <c r="O1918" s="51">
        <f>IF(Table2[[#This Row],[Customer Segment]]=Introduction!$D$45,1,0)</f>
        <v>0</v>
      </c>
      <c r="P1918" s="51">
        <f>IF(Table2[[#This Row],[Customer Segment]]=Introduction!$D$42,1,0)</f>
        <v>0</v>
      </c>
      <c r="Q1918" s="51">
        <f>IF(Table2[[#This Row],[Customer Segment]]=Introduction!$D$44,1,0)</f>
        <v>1</v>
      </c>
      <c r="R1918" s="44">
        <v>600.4</v>
      </c>
      <c r="S191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754.15636223681975</v>
      </c>
    </row>
    <row r="1919" spans="1:19" customFormat="1" x14ac:dyDescent="0.2">
      <c r="A1919" s="1" t="s">
        <v>13</v>
      </c>
      <c r="B1919" s="1" t="s">
        <v>14</v>
      </c>
      <c r="C1919" s="1" t="s">
        <v>47</v>
      </c>
      <c r="D1919" s="49">
        <v>0</v>
      </c>
      <c r="E1919" s="49">
        <v>5.98</v>
      </c>
      <c r="F1919" s="49">
        <v>7.15</v>
      </c>
      <c r="G1919" s="49">
        <v>0.36</v>
      </c>
      <c r="H1919" s="49">
        <v>-37.048000000000002</v>
      </c>
      <c r="I1919" s="52">
        <f>IF(Table2[[#This Row],[Order Priority]]=Introduction!$B$42,1,0)</f>
        <v>0</v>
      </c>
      <c r="J1919" s="52">
        <f>IF(Table2[[#This Row],[Order Priority]]=Introduction!$B$43,1,0)</f>
        <v>1</v>
      </c>
      <c r="K1919" s="52">
        <f>IF(Table2[[#This Row],[Order Priority]]=Introduction!$B$44,1,0)</f>
        <v>0</v>
      </c>
      <c r="L1919" s="52">
        <f>IF(Table2[[#This Row],[Order Priority]]=Introduction!$B$45,1,0)</f>
        <v>0</v>
      </c>
      <c r="M1919" s="52">
        <f>IF(Table2[[#This Row],[Ship Mode]]=Introduction!$C$42,1,0)</f>
        <v>0</v>
      </c>
      <c r="N1919" s="51">
        <f>IF(Table2[[#This Row],[Ship Mode]]=Introduction!$C$44,1,0)</f>
        <v>1</v>
      </c>
      <c r="O1919" s="51">
        <f>IF(Table2[[#This Row],[Customer Segment]]=Introduction!$D$45,1,0)</f>
        <v>0</v>
      </c>
      <c r="P1919" s="51">
        <f>IF(Table2[[#This Row],[Customer Segment]]=Introduction!$D$42,1,0)</f>
        <v>0</v>
      </c>
      <c r="Q1919" s="51">
        <f>IF(Table2[[#This Row],[Customer Segment]]=Introduction!$D$44,1,0)</f>
        <v>1</v>
      </c>
      <c r="R1919" s="41">
        <v>34.25</v>
      </c>
      <c r="S191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142.56667705863063</v>
      </c>
    </row>
    <row r="1920" spans="1:19" customFormat="1" x14ac:dyDescent="0.2">
      <c r="A1920" s="1" t="s">
        <v>13</v>
      </c>
      <c r="B1920" s="1" t="s">
        <v>14</v>
      </c>
      <c r="C1920" s="1" t="s">
        <v>47</v>
      </c>
      <c r="D1920" s="47">
        <v>0.09</v>
      </c>
      <c r="E1920" s="47">
        <v>3.57</v>
      </c>
      <c r="F1920" s="47">
        <v>4.17</v>
      </c>
      <c r="G1920" s="47">
        <v>0.59</v>
      </c>
      <c r="H1920" s="47">
        <v>-56.887999999999998</v>
      </c>
      <c r="I1920" s="52">
        <f>IF(Table2[[#This Row],[Order Priority]]=Introduction!$B$42,1,0)</f>
        <v>0</v>
      </c>
      <c r="J1920" s="52">
        <f>IF(Table2[[#This Row],[Order Priority]]=Introduction!$B$43,1,0)</f>
        <v>1</v>
      </c>
      <c r="K1920" s="52">
        <f>IF(Table2[[#This Row],[Order Priority]]=Introduction!$B$44,1,0)</f>
        <v>0</v>
      </c>
      <c r="L1920" s="52">
        <f>IF(Table2[[#This Row],[Order Priority]]=Introduction!$B$45,1,0)</f>
        <v>0</v>
      </c>
      <c r="M1920" s="52">
        <f>IF(Table2[[#This Row],[Ship Mode]]=Introduction!$C$42,1,0)</f>
        <v>0</v>
      </c>
      <c r="N1920" s="51">
        <f>IF(Table2[[#This Row],[Ship Mode]]=Introduction!$C$44,1,0)</f>
        <v>1</v>
      </c>
      <c r="O1920" s="51">
        <f>IF(Table2[[#This Row],[Customer Segment]]=Introduction!$D$45,1,0)</f>
        <v>0</v>
      </c>
      <c r="P1920" s="51">
        <f>IF(Table2[[#This Row],[Customer Segment]]=Introduction!$D$42,1,0)</f>
        <v>0</v>
      </c>
      <c r="Q1920" s="51">
        <f>IF(Table2[[#This Row],[Customer Segment]]=Introduction!$D$44,1,0)</f>
        <v>1</v>
      </c>
      <c r="R1920" s="44">
        <v>31.45</v>
      </c>
      <c r="S192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164.03059226228345</v>
      </c>
    </row>
    <row r="1921" spans="1:19" customFormat="1" x14ac:dyDescent="0.2">
      <c r="A1921" s="1" t="s">
        <v>23</v>
      </c>
      <c r="B1921" s="1" t="s">
        <v>63</v>
      </c>
      <c r="C1921" s="1" t="s">
        <v>3</v>
      </c>
      <c r="D1921" s="49">
        <v>0.08</v>
      </c>
      <c r="E1921" s="49">
        <v>5.84</v>
      </c>
      <c r="F1921" s="49">
        <v>1</v>
      </c>
      <c r="G1921" s="49">
        <v>0.38</v>
      </c>
      <c r="H1921" s="49">
        <v>731.92200000000003</v>
      </c>
      <c r="I1921" s="52">
        <f>IF(Table2[[#This Row],[Order Priority]]=Introduction!$B$42,1,0)</f>
        <v>0</v>
      </c>
      <c r="J1921" s="52">
        <f>IF(Table2[[#This Row],[Order Priority]]=Introduction!$B$43,1,0)</f>
        <v>0</v>
      </c>
      <c r="K1921" s="52">
        <f>IF(Table2[[#This Row],[Order Priority]]=Introduction!$B$44,1,0)</f>
        <v>1</v>
      </c>
      <c r="L1921" s="52">
        <f>IF(Table2[[#This Row],[Order Priority]]=Introduction!$B$45,1,0)</f>
        <v>0</v>
      </c>
      <c r="M1921" s="52">
        <f>IF(Table2[[#This Row],[Ship Mode]]=Introduction!$C$42,1,0)</f>
        <v>0</v>
      </c>
      <c r="N1921" s="51">
        <f>IF(Table2[[#This Row],[Ship Mode]]=Introduction!$C$44,1,0)</f>
        <v>0</v>
      </c>
      <c r="O1921" s="51">
        <f>IF(Table2[[#This Row],[Customer Segment]]=Introduction!$D$45,1,0)</f>
        <v>1</v>
      </c>
      <c r="P1921" s="51">
        <f>IF(Table2[[#This Row],[Customer Segment]]=Introduction!$D$42,1,0)</f>
        <v>0</v>
      </c>
      <c r="Q1921" s="51">
        <f>IF(Table2[[#This Row],[Customer Segment]]=Introduction!$D$44,1,0)</f>
        <v>0</v>
      </c>
      <c r="R1921" s="41">
        <v>61.39</v>
      </c>
      <c r="S192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683.91287134250422</v>
      </c>
    </row>
    <row r="1922" spans="1:19" customFormat="1" x14ac:dyDescent="0.2">
      <c r="A1922" s="1" t="s">
        <v>23</v>
      </c>
      <c r="B1922" s="1" t="s">
        <v>14</v>
      </c>
      <c r="C1922" s="1" t="s">
        <v>3</v>
      </c>
      <c r="D1922" s="47">
        <v>0</v>
      </c>
      <c r="E1922" s="47">
        <v>205.99</v>
      </c>
      <c r="F1922" s="47">
        <v>8.99</v>
      </c>
      <c r="G1922" s="47">
        <v>0.6</v>
      </c>
      <c r="H1922" s="47">
        <v>186.55799999999999</v>
      </c>
      <c r="I1922" s="52">
        <f>IF(Table2[[#This Row],[Order Priority]]=Introduction!$B$42,1,0)</f>
        <v>0</v>
      </c>
      <c r="J1922" s="52">
        <f>IF(Table2[[#This Row],[Order Priority]]=Introduction!$B$43,1,0)</f>
        <v>0</v>
      </c>
      <c r="K1922" s="52">
        <f>IF(Table2[[#This Row],[Order Priority]]=Introduction!$B$44,1,0)</f>
        <v>1</v>
      </c>
      <c r="L1922" s="52">
        <f>IF(Table2[[#This Row],[Order Priority]]=Introduction!$B$45,1,0)</f>
        <v>0</v>
      </c>
      <c r="M1922" s="52">
        <f>IF(Table2[[#This Row],[Ship Mode]]=Introduction!$C$42,1,0)</f>
        <v>0</v>
      </c>
      <c r="N1922" s="51">
        <f>IF(Table2[[#This Row],[Ship Mode]]=Introduction!$C$44,1,0)</f>
        <v>1</v>
      </c>
      <c r="O1922" s="51">
        <f>IF(Table2[[#This Row],[Customer Segment]]=Introduction!$D$45,1,0)</f>
        <v>1</v>
      </c>
      <c r="P1922" s="51">
        <f>IF(Table2[[#This Row],[Customer Segment]]=Introduction!$D$42,1,0)</f>
        <v>0</v>
      </c>
      <c r="Q1922" s="51">
        <f>IF(Table2[[#This Row],[Customer Segment]]=Introduction!$D$44,1,0)</f>
        <v>0</v>
      </c>
      <c r="R1922" s="44">
        <v>2435.52</v>
      </c>
      <c r="S192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1291.3330191328839</v>
      </c>
    </row>
    <row r="1923" spans="1:19" customFormat="1" x14ac:dyDescent="0.2">
      <c r="A1923" s="1" t="s">
        <v>92</v>
      </c>
      <c r="B1923" s="1" t="s">
        <v>14</v>
      </c>
      <c r="C1923" s="1" t="s">
        <v>15</v>
      </c>
      <c r="D1923" s="49">
        <v>0.08</v>
      </c>
      <c r="E1923" s="49">
        <v>8.3699999999999992</v>
      </c>
      <c r="F1923" s="49">
        <v>10.16</v>
      </c>
      <c r="G1923" s="49">
        <v>0.59</v>
      </c>
      <c r="H1923" s="49">
        <v>-169.232</v>
      </c>
      <c r="I1923" s="52">
        <f>IF(Table2[[#This Row],[Order Priority]]=Introduction!$B$42,1,0)</f>
        <v>0</v>
      </c>
      <c r="J1923" s="52">
        <f>IF(Table2[[#This Row],[Order Priority]]=Introduction!$B$43,1,0)</f>
        <v>0</v>
      </c>
      <c r="K1923" s="52">
        <f>IF(Table2[[#This Row],[Order Priority]]=Introduction!$B$44,1,0)</f>
        <v>0</v>
      </c>
      <c r="L1923" s="52">
        <f>IF(Table2[[#This Row],[Order Priority]]=Introduction!$B$45,1,0)</f>
        <v>1</v>
      </c>
      <c r="M1923" s="52">
        <f>IF(Table2[[#This Row],[Ship Mode]]=Introduction!$C$42,1,0)</f>
        <v>0</v>
      </c>
      <c r="N1923" s="51">
        <f>IF(Table2[[#This Row],[Ship Mode]]=Introduction!$C$44,1,0)</f>
        <v>1</v>
      </c>
      <c r="O1923" s="51">
        <f>IF(Table2[[#This Row],[Customer Segment]]=Introduction!$D$45,1,0)</f>
        <v>0</v>
      </c>
      <c r="P1923" s="51">
        <f>IF(Table2[[#This Row],[Customer Segment]]=Introduction!$D$42,1,0)</f>
        <v>1</v>
      </c>
      <c r="Q1923" s="51">
        <f>IF(Table2[[#This Row],[Customer Segment]]=Introduction!$D$44,1,0)</f>
        <v>0</v>
      </c>
      <c r="R1923" s="41">
        <v>108.99</v>
      </c>
      <c r="S192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192.07147766358085</v>
      </c>
    </row>
    <row r="1924" spans="1:19" customFormat="1" x14ac:dyDescent="0.2">
      <c r="A1924" s="1" t="s">
        <v>46</v>
      </c>
      <c r="B1924" s="1" t="s">
        <v>14</v>
      </c>
      <c r="C1924" s="1" t="s">
        <v>47</v>
      </c>
      <c r="D1924" s="47">
        <v>0.04</v>
      </c>
      <c r="E1924" s="47">
        <v>35.99</v>
      </c>
      <c r="F1924" s="47">
        <v>3.3</v>
      </c>
      <c r="G1924" s="47">
        <v>0.39</v>
      </c>
      <c r="H1924" s="47">
        <v>184.19550000000001</v>
      </c>
      <c r="I1924" s="52">
        <f>IF(Table2[[#This Row],[Order Priority]]=Introduction!$B$42,1,0)</f>
        <v>0</v>
      </c>
      <c r="J1924" s="52">
        <f>IF(Table2[[#This Row],[Order Priority]]=Introduction!$B$43,1,0)</f>
        <v>0</v>
      </c>
      <c r="K1924" s="52">
        <f>IF(Table2[[#This Row],[Order Priority]]=Introduction!$B$44,1,0)</f>
        <v>0</v>
      </c>
      <c r="L1924" s="52">
        <f>IF(Table2[[#This Row],[Order Priority]]=Introduction!$B$45,1,0)</f>
        <v>0</v>
      </c>
      <c r="M1924" s="52">
        <f>IF(Table2[[#This Row],[Ship Mode]]=Introduction!$C$42,1,0)</f>
        <v>0</v>
      </c>
      <c r="N1924" s="51">
        <f>IF(Table2[[#This Row],[Ship Mode]]=Introduction!$C$44,1,0)</f>
        <v>1</v>
      </c>
      <c r="O1924" s="51">
        <f>IF(Table2[[#This Row],[Customer Segment]]=Introduction!$D$45,1,0)</f>
        <v>0</v>
      </c>
      <c r="P1924" s="51">
        <f>IF(Table2[[#This Row],[Customer Segment]]=Introduction!$D$42,1,0)</f>
        <v>0</v>
      </c>
      <c r="Q1924" s="51">
        <f>IF(Table2[[#This Row],[Customer Segment]]=Introduction!$D$44,1,0)</f>
        <v>1</v>
      </c>
      <c r="R1924" s="44">
        <v>266.95</v>
      </c>
      <c r="S192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558.76046593817762</v>
      </c>
    </row>
    <row r="1925" spans="1:19" customFormat="1" x14ac:dyDescent="0.2">
      <c r="A1925" s="1" t="s">
        <v>13</v>
      </c>
      <c r="B1925" s="1" t="s">
        <v>14</v>
      </c>
      <c r="C1925" s="1" t="s">
        <v>15</v>
      </c>
      <c r="D1925" s="49">
        <v>0.01</v>
      </c>
      <c r="E1925" s="49">
        <v>7.89</v>
      </c>
      <c r="F1925" s="49">
        <v>2.82</v>
      </c>
      <c r="G1925" s="49">
        <v>0.4</v>
      </c>
      <c r="H1925" s="49">
        <v>38.700000000000003</v>
      </c>
      <c r="I1925" s="52">
        <f>IF(Table2[[#This Row],[Order Priority]]=Introduction!$B$42,1,0)</f>
        <v>0</v>
      </c>
      <c r="J1925" s="52">
        <f>IF(Table2[[#This Row],[Order Priority]]=Introduction!$B$43,1,0)</f>
        <v>1</v>
      </c>
      <c r="K1925" s="52">
        <f>IF(Table2[[#This Row],[Order Priority]]=Introduction!$B$44,1,0)</f>
        <v>0</v>
      </c>
      <c r="L1925" s="52">
        <f>IF(Table2[[#This Row],[Order Priority]]=Introduction!$B$45,1,0)</f>
        <v>0</v>
      </c>
      <c r="M1925" s="52">
        <f>IF(Table2[[#This Row],[Ship Mode]]=Introduction!$C$42,1,0)</f>
        <v>0</v>
      </c>
      <c r="N1925" s="51">
        <f>IF(Table2[[#This Row],[Ship Mode]]=Introduction!$C$44,1,0)</f>
        <v>1</v>
      </c>
      <c r="O1925" s="51">
        <f>IF(Table2[[#This Row],[Customer Segment]]=Introduction!$D$45,1,0)</f>
        <v>0</v>
      </c>
      <c r="P1925" s="51">
        <f>IF(Table2[[#This Row],[Customer Segment]]=Introduction!$D$42,1,0)</f>
        <v>1</v>
      </c>
      <c r="Q1925" s="51">
        <f>IF(Table2[[#This Row],[Customer Segment]]=Introduction!$D$44,1,0)</f>
        <v>0</v>
      </c>
      <c r="R1925" s="41">
        <v>274.26</v>
      </c>
      <c r="S192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73.704686515300835</v>
      </c>
    </row>
    <row r="1926" spans="1:19" customFormat="1" x14ac:dyDescent="0.2">
      <c r="A1926" s="1" t="s">
        <v>13</v>
      </c>
      <c r="B1926" s="1" t="s">
        <v>14</v>
      </c>
      <c r="C1926" s="1" t="s">
        <v>15</v>
      </c>
      <c r="D1926" s="47">
        <v>0.09</v>
      </c>
      <c r="E1926" s="47">
        <v>3.68</v>
      </c>
      <c r="F1926" s="47">
        <v>1.32</v>
      </c>
      <c r="G1926" s="47">
        <v>0.83</v>
      </c>
      <c r="H1926" s="47">
        <v>-21.91</v>
      </c>
      <c r="I1926" s="52">
        <f>IF(Table2[[#This Row],[Order Priority]]=Introduction!$B$42,1,0)</f>
        <v>0</v>
      </c>
      <c r="J1926" s="52">
        <f>IF(Table2[[#This Row],[Order Priority]]=Introduction!$B$43,1,0)</f>
        <v>1</v>
      </c>
      <c r="K1926" s="52">
        <f>IF(Table2[[#This Row],[Order Priority]]=Introduction!$B$44,1,0)</f>
        <v>0</v>
      </c>
      <c r="L1926" s="52">
        <f>IF(Table2[[#This Row],[Order Priority]]=Introduction!$B$45,1,0)</f>
        <v>0</v>
      </c>
      <c r="M1926" s="52">
        <f>IF(Table2[[#This Row],[Ship Mode]]=Introduction!$C$42,1,0)</f>
        <v>0</v>
      </c>
      <c r="N1926" s="51">
        <f>IF(Table2[[#This Row],[Ship Mode]]=Introduction!$C$44,1,0)</f>
        <v>1</v>
      </c>
      <c r="O1926" s="51">
        <f>IF(Table2[[#This Row],[Customer Segment]]=Introduction!$D$45,1,0)</f>
        <v>0</v>
      </c>
      <c r="P1926" s="51">
        <f>IF(Table2[[#This Row],[Customer Segment]]=Introduction!$D$42,1,0)</f>
        <v>1</v>
      </c>
      <c r="Q1926" s="51">
        <f>IF(Table2[[#This Row],[Customer Segment]]=Introduction!$D$44,1,0)</f>
        <v>0</v>
      </c>
      <c r="R1926" s="44">
        <v>83.16</v>
      </c>
      <c r="S192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261.53074957316397</v>
      </c>
    </row>
    <row r="1927" spans="1:19" customFormat="1" x14ac:dyDescent="0.2">
      <c r="A1927" s="1" t="s">
        <v>13</v>
      </c>
      <c r="B1927" s="1" t="s">
        <v>14</v>
      </c>
      <c r="C1927" s="1" t="s">
        <v>15</v>
      </c>
      <c r="D1927" s="49">
        <v>0.1</v>
      </c>
      <c r="E1927" s="49">
        <v>9.7100000000000009</v>
      </c>
      <c r="F1927" s="49">
        <v>9.4499999999999993</v>
      </c>
      <c r="G1927" s="49">
        <v>0.6</v>
      </c>
      <c r="H1927" s="49">
        <v>-119.77</v>
      </c>
      <c r="I1927" s="52">
        <f>IF(Table2[[#This Row],[Order Priority]]=Introduction!$B$42,1,0)</f>
        <v>0</v>
      </c>
      <c r="J1927" s="52">
        <f>IF(Table2[[#This Row],[Order Priority]]=Introduction!$B$43,1,0)</f>
        <v>1</v>
      </c>
      <c r="K1927" s="52">
        <f>IF(Table2[[#This Row],[Order Priority]]=Introduction!$B$44,1,0)</f>
        <v>0</v>
      </c>
      <c r="L1927" s="52">
        <f>IF(Table2[[#This Row],[Order Priority]]=Introduction!$B$45,1,0)</f>
        <v>0</v>
      </c>
      <c r="M1927" s="52">
        <f>IF(Table2[[#This Row],[Ship Mode]]=Introduction!$C$42,1,0)</f>
        <v>0</v>
      </c>
      <c r="N1927" s="51">
        <f>IF(Table2[[#This Row],[Ship Mode]]=Introduction!$C$44,1,0)</f>
        <v>1</v>
      </c>
      <c r="O1927" s="51">
        <f>IF(Table2[[#This Row],[Customer Segment]]=Introduction!$D$45,1,0)</f>
        <v>0</v>
      </c>
      <c r="P1927" s="51">
        <f>IF(Table2[[#This Row],[Customer Segment]]=Introduction!$D$42,1,0)</f>
        <v>1</v>
      </c>
      <c r="Q1927" s="51">
        <f>IF(Table2[[#This Row],[Customer Segment]]=Introduction!$D$44,1,0)</f>
        <v>0</v>
      </c>
      <c r="R1927" s="41">
        <v>261.93</v>
      </c>
      <c r="S192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207.13983890663965</v>
      </c>
    </row>
    <row r="1928" spans="1:19" customFormat="1" x14ac:dyDescent="0.2">
      <c r="A1928" s="1" t="s">
        <v>13</v>
      </c>
      <c r="B1928" s="1" t="s">
        <v>14</v>
      </c>
      <c r="C1928" s="1" t="s">
        <v>15</v>
      </c>
      <c r="D1928" s="47">
        <v>0.01</v>
      </c>
      <c r="E1928" s="47">
        <v>7.89</v>
      </c>
      <c r="F1928" s="47">
        <v>2.82</v>
      </c>
      <c r="G1928" s="47">
        <v>0.4</v>
      </c>
      <c r="H1928" s="47">
        <v>46.44</v>
      </c>
      <c r="I1928" s="52">
        <f>IF(Table2[[#This Row],[Order Priority]]=Introduction!$B$42,1,0)</f>
        <v>0</v>
      </c>
      <c r="J1928" s="52">
        <f>IF(Table2[[#This Row],[Order Priority]]=Introduction!$B$43,1,0)</f>
        <v>1</v>
      </c>
      <c r="K1928" s="52">
        <f>IF(Table2[[#This Row],[Order Priority]]=Introduction!$B$44,1,0)</f>
        <v>0</v>
      </c>
      <c r="L1928" s="52">
        <f>IF(Table2[[#This Row],[Order Priority]]=Introduction!$B$45,1,0)</f>
        <v>0</v>
      </c>
      <c r="M1928" s="52">
        <f>IF(Table2[[#This Row],[Ship Mode]]=Introduction!$C$42,1,0)</f>
        <v>0</v>
      </c>
      <c r="N1928" s="51">
        <f>IF(Table2[[#This Row],[Ship Mode]]=Introduction!$C$44,1,0)</f>
        <v>1</v>
      </c>
      <c r="O1928" s="51">
        <f>IF(Table2[[#This Row],[Customer Segment]]=Introduction!$D$45,1,0)</f>
        <v>0</v>
      </c>
      <c r="P1928" s="51">
        <f>IF(Table2[[#This Row],[Customer Segment]]=Introduction!$D$42,1,0)</f>
        <v>1</v>
      </c>
      <c r="Q1928" s="51">
        <f>IF(Table2[[#This Row],[Customer Segment]]=Introduction!$D$44,1,0)</f>
        <v>0</v>
      </c>
      <c r="R1928" s="44">
        <v>68.56</v>
      </c>
      <c r="S192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81.630645606540327</v>
      </c>
    </row>
    <row r="1929" spans="1:19" customFormat="1" x14ac:dyDescent="0.2">
      <c r="A1929" s="1" t="s">
        <v>13</v>
      </c>
      <c r="B1929" s="1" t="s">
        <v>14</v>
      </c>
      <c r="C1929" s="1" t="s">
        <v>15</v>
      </c>
      <c r="D1929" s="49">
        <v>0.09</v>
      </c>
      <c r="E1929" s="49">
        <v>3.68</v>
      </c>
      <c r="F1929" s="49">
        <v>1.32</v>
      </c>
      <c r="G1929" s="49">
        <v>0.83</v>
      </c>
      <c r="H1929" s="49">
        <v>-17.527999999999999</v>
      </c>
      <c r="I1929" s="52">
        <f>IF(Table2[[#This Row],[Order Priority]]=Introduction!$B$42,1,0)</f>
        <v>0</v>
      </c>
      <c r="J1929" s="52">
        <f>IF(Table2[[#This Row],[Order Priority]]=Introduction!$B$43,1,0)</f>
        <v>1</v>
      </c>
      <c r="K1929" s="52">
        <f>IF(Table2[[#This Row],[Order Priority]]=Introduction!$B$44,1,0)</f>
        <v>0</v>
      </c>
      <c r="L1929" s="52">
        <f>IF(Table2[[#This Row],[Order Priority]]=Introduction!$B$45,1,0)</f>
        <v>0</v>
      </c>
      <c r="M1929" s="52">
        <f>IF(Table2[[#This Row],[Ship Mode]]=Introduction!$C$42,1,0)</f>
        <v>0</v>
      </c>
      <c r="N1929" s="51">
        <f>IF(Table2[[#This Row],[Ship Mode]]=Introduction!$C$44,1,0)</f>
        <v>1</v>
      </c>
      <c r="O1929" s="51">
        <f>IF(Table2[[#This Row],[Customer Segment]]=Introduction!$D$45,1,0)</f>
        <v>0</v>
      </c>
      <c r="P1929" s="51">
        <f>IF(Table2[[#This Row],[Customer Segment]]=Introduction!$D$42,1,0)</f>
        <v>1</v>
      </c>
      <c r="Q1929" s="51">
        <f>IF(Table2[[#This Row],[Customer Segment]]=Introduction!$D$44,1,0)</f>
        <v>0</v>
      </c>
      <c r="R1929" s="41">
        <v>20.79</v>
      </c>
      <c r="S1929"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266.0180302886435</v>
      </c>
    </row>
    <row r="1930" spans="1:19" customFormat="1" x14ac:dyDescent="0.2">
      <c r="A1930" s="1" t="s">
        <v>13</v>
      </c>
      <c r="B1930" s="1" t="s">
        <v>14</v>
      </c>
      <c r="C1930" s="1" t="s">
        <v>15</v>
      </c>
      <c r="D1930" s="47">
        <v>0.1</v>
      </c>
      <c r="E1930" s="47">
        <v>9.7100000000000009</v>
      </c>
      <c r="F1930" s="47">
        <v>9.4499999999999993</v>
      </c>
      <c r="G1930" s="47">
        <v>0.6</v>
      </c>
      <c r="H1930" s="47">
        <v>-95.816000000000003</v>
      </c>
      <c r="I1930" s="52">
        <f>IF(Table2[[#This Row],[Order Priority]]=Introduction!$B$42,1,0)</f>
        <v>0</v>
      </c>
      <c r="J1930" s="52">
        <f>IF(Table2[[#This Row],[Order Priority]]=Introduction!$B$43,1,0)</f>
        <v>1</v>
      </c>
      <c r="K1930" s="52">
        <f>IF(Table2[[#This Row],[Order Priority]]=Introduction!$B$44,1,0)</f>
        <v>0</v>
      </c>
      <c r="L1930" s="52">
        <f>IF(Table2[[#This Row],[Order Priority]]=Introduction!$B$45,1,0)</f>
        <v>0</v>
      </c>
      <c r="M1930" s="52">
        <f>IF(Table2[[#This Row],[Ship Mode]]=Introduction!$C$42,1,0)</f>
        <v>0</v>
      </c>
      <c r="N1930" s="51">
        <f>IF(Table2[[#This Row],[Ship Mode]]=Introduction!$C$44,1,0)</f>
        <v>1</v>
      </c>
      <c r="O1930" s="51">
        <f>IF(Table2[[#This Row],[Customer Segment]]=Introduction!$D$45,1,0)</f>
        <v>0</v>
      </c>
      <c r="P1930" s="51">
        <f>IF(Table2[[#This Row],[Customer Segment]]=Introduction!$D$42,1,0)</f>
        <v>1</v>
      </c>
      <c r="Q1930" s="51">
        <f>IF(Table2[[#This Row],[Customer Segment]]=Introduction!$D$44,1,0)</f>
        <v>0</v>
      </c>
      <c r="R1930" s="44">
        <v>67.91</v>
      </c>
      <c r="S1930"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231.66935106058685</v>
      </c>
    </row>
    <row r="1931" spans="1:19" customFormat="1" x14ac:dyDescent="0.2">
      <c r="A1931" s="1" t="s">
        <v>23</v>
      </c>
      <c r="B1931" s="1" t="s">
        <v>14</v>
      </c>
      <c r="C1931" s="1" t="s">
        <v>3</v>
      </c>
      <c r="D1931" s="49">
        <v>0.04</v>
      </c>
      <c r="E1931" s="49">
        <v>8.33</v>
      </c>
      <c r="F1931" s="49">
        <v>1.99</v>
      </c>
      <c r="G1931" s="49">
        <v>0.52</v>
      </c>
      <c r="H1931" s="49">
        <v>44.892000000000003</v>
      </c>
      <c r="I1931" s="52">
        <f>IF(Table2[[#This Row],[Order Priority]]=Introduction!$B$42,1,0)</f>
        <v>0</v>
      </c>
      <c r="J1931" s="52">
        <f>IF(Table2[[#This Row],[Order Priority]]=Introduction!$B$43,1,0)</f>
        <v>0</v>
      </c>
      <c r="K1931" s="52">
        <f>IF(Table2[[#This Row],[Order Priority]]=Introduction!$B$44,1,0)</f>
        <v>1</v>
      </c>
      <c r="L1931" s="52">
        <f>IF(Table2[[#This Row],[Order Priority]]=Introduction!$B$45,1,0)</f>
        <v>0</v>
      </c>
      <c r="M1931" s="52">
        <f>IF(Table2[[#This Row],[Ship Mode]]=Introduction!$C$42,1,0)</f>
        <v>0</v>
      </c>
      <c r="N1931" s="51">
        <f>IF(Table2[[#This Row],[Ship Mode]]=Introduction!$C$44,1,0)</f>
        <v>1</v>
      </c>
      <c r="O1931" s="51">
        <f>IF(Table2[[#This Row],[Customer Segment]]=Introduction!$D$45,1,0)</f>
        <v>1</v>
      </c>
      <c r="P1931" s="51">
        <f>IF(Table2[[#This Row],[Customer Segment]]=Introduction!$D$42,1,0)</f>
        <v>0</v>
      </c>
      <c r="Q1931" s="51">
        <f>IF(Table2[[#This Row],[Customer Segment]]=Introduction!$D$44,1,0)</f>
        <v>0</v>
      </c>
      <c r="R1931" s="41">
        <v>131.26</v>
      </c>
      <c r="S1931"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240.55622125648759</v>
      </c>
    </row>
    <row r="1932" spans="1:19" customFormat="1" x14ac:dyDescent="0.2">
      <c r="A1932" s="1" t="s">
        <v>23</v>
      </c>
      <c r="B1932" s="1" t="s">
        <v>14</v>
      </c>
      <c r="C1932" s="1" t="s">
        <v>70</v>
      </c>
      <c r="D1932" s="47">
        <v>0.06</v>
      </c>
      <c r="E1932" s="47">
        <v>38.06</v>
      </c>
      <c r="F1932" s="47">
        <v>4.5</v>
      </c>
      <c r="G1932" s="47">
        <v>0.56000000000000005</v>
      </c>
      <c r="H1932" s="47">
        <v>450.45960000000002</v>
      </c>
      <c r="I1932" s="52">
        <f>IF(Table2[[#This Row],[Order Priority]]=Introduction!$B$42,1,0)</f>
        <v>0</v>
      </c>
      <c r="J1932" s="52">
        <f>IF(Table2[[#This Row],[Order Priority]]=Introduction!$B$43,1,0)</f>
        <v>0</v>
      </c>
      <c r="K1932" s="52">
        <f>IF(Table2[[#This Row],[Order Priority]]=Introduction!$B$44,1,0)</f>
        <v>1</v>
      </c>
      <c r="L1932" s="52">
        <f>IF(Table2[[#This Row],[Order Priority]]=Introduction!$B$45,1,0)</f>
        <v>0</v>
      </c>
      <c r="M1932" s="52">
        <f>IF(Table2[[#This Row],[Ship Mode]]=Introduction!$C$42,1,0)</f>
        <v>0</v>
      </c>
      <c r="N1932" s="51">
        <f>IF(Table2[[#This Row],[Ship Mode]]=Introduction!$C$44,1,0)</f>
        <v>1</v>
      </c>
      <c r="O1932" s="51">
        <f>IF(Table2[[#This Row],[Customer Segment]]=Introduction!$D$45,1,0)</f>
        <v>0</v>
      </c>
      <c r="P1932" s="51">
        <f>IF(Table2[[#This Row],[Customer Segment]]=Introduction!$D$42,1,0)</f>
        <v>0</v>
      </c>
      <c r="Q1932" s="51">
        <f>IF(Table2[[#This Row],[Customer Segment]]=Introduction!$D$44,1,0)</f>
        <v>0</v>
      </c>
      <c r="R1932" s="44">
        <v>652.84</v>
      </c>
      <c r="S1932"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847.45911505868605</v>
      </c>
    </row>
    <row r="1933" spans="1:19" customFormat="1" x14ac:dyDescent="0.2">
      <c r="A1933" s="1" t="s">
        <v>23</v>
      </c>
      <c r="B1933" s="1" t="s">
        <v>14</v>
      </c>
      <c r="C1933" s="1" t="s">
        <v>70</v>
      </c>
      <c r="D1933" s="49">
        <v>0.08</v>
      </c>
      <c r="E1933" s="49">
        <v>599.99</v>
      </c>
      <c r="F1933" s="49">
        <v>24.49</v>
      </c>
      <c r="G1933" s="49">
        <v>0.37</v>
      </c>
      <c r="H1933" s="49">
        <v>8798.1831000000002</v>
      </c>
      <c r="I1933" s="52">
        <f>IF(Table2[[#This Row],[Order Priority]]=Introduction!$B$42,1,0)</f>
        <v>0</v>
      </c>
      <c r="J1933" s="52">
        <f>IF(Table2[[#This Row],[Order Priority]]=Introduction!$B$43,1,0)</f>
        <v>0</v>
      </c>
      <c r="K1933" s="52">
        <f>IF(Table2[[#This Row],[Order Priority]]=Introduction!$B$44,1,0)</f>
        <v>1</v>
      </c>
      <c r="L1933" s="52">
        <f>IF(Table2[[#This Row],[Order Priority]]=Introduction!$B$45,1,0)</f>
        <v>0</v>
      </c>
      <c r="M1933" s="52">
        <f>IF(Table2[[#This Row],[Ship Mode]]=Introduction!$C$42,1,0)</f>
        <v>0</v>
      </c>
      <c r="N1933" s="51">
        <f>IF(Table2[[#This Row],[Ship Mode]]=Introduction!$C$44,1,0)</f>
        <v>1</v>
      </c>
      <c r="O1933" s="51">
        <f>IF(Table2[[#This Row],[Customer Segment]]=Introduction!$D$45,1,0)</f>
        <v>0</v>
      </c>
      <c r="P1933" s="51">
        <f>IF(Table2[[#This Row],[Customer Segment]]=Introduction!$D$42,1,0)</f>
        <v>0</v>
      </c>
      <c r="Q1933" s="51">
        <f>IF(Table2[[#This Row],[Customer Segment]]=Introduction!$D$44,1,0)</f>
        <v>0</v>
      </c>
      <c r="R1933" s="41">
        <v>12750.99</v>
      </c>
      <c r="S1933"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11537.736862504467</v>
      </c>
    </row>
    <row r="1934" spans="1:19" customFormat="1" x14ac:dyDescent="0.2">
      <c r="A1934" s="1" t="s">
        <v>23</v>
      </c>
      <c r="B1934" s="1" t="s">
        <v>63</v>
      </c>
      <c r="C1934" s="1" t="s">
        <v>70</v>
      </c>
      <c r="D1934" s="47">
        <v>0.1</v>
      </c>
      <c r="E1934" s="47">
        <v>3.98</v>
      </c>
      <c r="F1934" s="47">
        <v>2.97</v>
      </c>
      <c r="G1934" s="47">
        <v>0.35</v>
      </c>
      <c r="H1934" s="47">
        <v>-5.3849999999999998</v>
      </c>
      <c r="I1934" s="52">
        <f>IF(Table2[[#This Row],[Order Priority]]=Introduction!$B$42,1,0)</f>
        <v>0</v>
      </c>
      <c r="J1934" s="52">
        <f>IF(Table2[[#This Row],[Order Priority]]=Introduction!$B$43,1,0)</f>
        <v>0</v>
      </c>
      <c r="K1934" s="52">
        <f>IF(Table2[[#This Row],[Order Priority]]=Introduction!$B$44,1,0)</f>
        <v>1</v>
      </c>
      <c r="L1934" s="52">
        <f>IF(Table2[[#This Row],[Order Priority]]=Introduction!$B$45,1,0)</f>
        <v>0</v>
      </c>
      <c r="M1934" s="52">
        <f>IF(Table2[[#This Row],[Ship Mode]]=Introduction!$C$42,1,0)</f>
        <v>0</v>
      </c>
      <c r="N1934" s="51">
        <f>IF(Table2[[#This Row],[Ship Mode]]=Introduction!$C$44,1,0)</f>
        <v>0</v>
      </c>
      <c r="O1934" s="51">
        <f>IF(Table2[[#This Row],[Customer Segment]]=Introduction!$D$45,1,0)</f>
        <v>0</v>
      </c>
      <c r="P1934" s="51">
        <f>IF(Table2[[#This Row],[Customer Segment]]=Introduction!$D$42,1,0)</f>
        <v>0</v>
      </c>
      <c r="Q1934" s="51">
        <f>IF(Table2[[#This Row],[Customer Segment]]=Introduction!$D$44,1,0)</f>
        <v>0</v>
      </c>
      <c r="R1934" s="44">
        <v>20.54</v>
      </c>
      <c r="S1934"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-51.602356719202902</v>
      </c>
    </row>
    <row r="1935" spans="1:19" customFormat="1" x14ac:dyDescent="0.2">
      <c r="A1935" s="1" t="s">
        <v>23</v>
      </c>
      <c r="B1935" s="1" t="s">
        <v>63</v>
      </c>
      <c r="C1935" s="1" t="s">
        <v>15</v>
      </c>
      <c r="D1935" s="49">
        <v>0.05</v>
      </c>
      <c r="E1935" s="49">
        <v>63.94</v>
      </c>
      <c r="F1935" s="49">
        <v>14.48</v>
      </c>
      <c r="G1935" s="49">
        <v>0.46</v>
      </c>
      <c r="H1935" s="49">
        <v>270.87430000000001</v>
      </c>
      <c r="I1935" s="52">
        <f>IF(Table2[[#This Row],[Order Priority]]=Introduction!$B$42,1,0)</f>
        <v>0</v>
      </c>
      <c r="J1935" s="52">
        <f>IF(Table2[[#This Row],[Order Priority]]=Introduction!$B$43,1,0)</f>
        <v>0</v>
      </c>
      <c r="K1935" s="52">
        <f>IF(Table2[[#This Row],[Order Priority]]=Introduction!$B$44,1,0)</f>
        <v>1</v>
      </c>
      <c r="L1935" s="52">
        <f>IF(Table2[[#This Row],[Order Priority]]=Introduction!$B$45,1,0)</f>
        <v>0</v>
      </c>
      <c r="M1935" s="52">
        <f>IF(Table2[[#This Row],[Ship Mode]]=Introduction!$C$42,1,0)</f>
        <v>0</v>
      </c>
      <c r="N1935" s="51">
        <f>IF(Table2[[#This Row],[Ship Mode]]=Introduction!$C$44,1,0)</f>
        <v>0</v>
      </c>
      <c r="O1935" s="51">
        <f>IF(Table2[[#This Row],[Customer Segment]]=Introduction!$D$45,1,0)</f>
        <v>0</v>
      </c>
      <c r="P1935" s="51">
        <f>IF(Table2[[#This Row],[Customer Segment]]=Introduction!$D$42,1,0)</f>
        <v>1</v>
      </c>
      <c r="Q1935" s="51">
        <f>IF(Table2[[#This Row],[Customer Segment]]=Introduction!$D$44,1,0)</f>
        <v>0</v>
      </c>
      <c r="R1935" s="41">
        <v>1336.35</v>
      </c>
      <c r="S1935"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832.82477315961467</v>
      </c>
    </row>
    <row r="1936" spans="1:19" customFormat="1" x14ac:dyDescent="0.2">
      <c r="A1936" s="1" t="s">
        <v>23</v>
      </c>
      <c r="B1936" s="1" t="s">
        <v>63</v>
      </c>
      <c r="C1936" s="1" t="s">
        <v>15</v>
      </c>
      <c r="D1936" s="47">
        <v>0.05</v>
      </c>
      <c r="E1936" s="47">
        <v>63.94</v>
      </c>
      <c r="F1936" s="47">
        <v>14.48</v>
      </c>
      <c r="G1936" s="47">
        <v>0.46</v>
      </c>
      <c r="H1936" s="47">
        <v>219.54419999999999</v>
      </c>
      <c r="I1936" s="52">
        <f>IF(Table2[[#This Row],[Order Priority]]=Introduction!$B$42,1,0)</f>
        <v>0</v>
      </c>
      <c r="J1936" s="52">
        <f>IF(Table2[[#This Row],[Order Priority]]=Introduction!$B$43,1,0)</f>
        <v>0</v>
      </c>
      <c r="K1936" s="52">
        <f>IF(Table2[[#This Row],[Order Priority]]=Introduction!$B$44,1,0)</f>
        <v>1</v>
      </c>
      <c r="L1936" s="52">
        <f>IF(Table2[[#This Row],[Order Priority]]=Introduction!$B$45,1,0)</f>
        <v>0</v>
      </c>
      <c r="M1936" s="52">
        <f>IF(Table2[[#This Row],[Ship Mode]]=Introduction!$C$42,1,0)</f>
        <v>0</v>
      </c>
      <c r="N1936" s="51">
        <f>IF(Table2[[#This Row],[Ship Mode]]=Introduction!$C$44,1,0)</f>
        <v>0</v>
      </c>
      <c r="O1936" s="51">
        <f>IF(Table2[[#This Row],[Customer Segment]]=Introduction!$D$45,1,0)</f>
        <v>0</v>
      </c>
      <c r="P1936" s="51">
        <f>IF(Table2[[#This Row],[Customer Segment]]=Introduction!$D$42,1,0)</f>
        <v>1</v>
      </c>
      <c r="Q1936" s="51">
        <f>IF(Table2[[#This Row],[Customer Segment]]=Introduction!$D$44,1,0)</f>
        <v>0</v>
      </c>
      <c r="R1936" s="44">
        <v>318.18</v>
      </c>
      <c r="S1936"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780.26143042715569</v>
      </c>
    </row>
    <row r="1937" spans="1:19" customFormat="1" x14ac:dyDescent="0.2">
      <c r="A1937" s="1" t="s">
        <v>46</v>
      </c>
      <c r="B1937" s="1" t="s">
        <v>14</v>
      </c>
      <c r="C1937" s="1" t="s">
        <v>15</v>
      </c>
      <c r="D1937" s="49">
        <v>7.0000000000000007E-2</v>
      </c>
      <c r="E1937" s="49">
        <v>11.29</v>
      </c>
      <c r="F1937" s="49">
        <v>5.03</v>
      </c>
      <c r="G1937" s="49">
        <v>0.59</v>
      </c>
      <c r="H1937" s="49">
        <v>-163.03</v>
      </c>
      <c r="I1937" s="52">
        <f>IF(Table2[[#This Row],[Order Priority]]=Introduction!$B$42,1,0)</f>
        <v>0</v>
      </c>
      <c r="J1937" s="52">
        <f>IF(Table2[[#This Row],[Order Priority]]=Introduction!$B$43,1,0)</f>
        <v>0</v>
      </c>
      <c r="K1937" s="52">
        <f>IF(Table2[[#This Row],[Order Priority]]=Introduction!$B$44,1,0)</f>
        <v>0</v>
      </c>
      <c r="L1937" s="52">
        <f>IF(Table2[[#This Row],[Order Priority]]=Introduction!$B$45,1,0)</f>
        <v>0</v>
      </c>
      <c r="M1937" s="52">
        <f>IF(Table2[[#This Row],[Ship Mode]]=Introduction!$C$42,1,0)</f>
        <v>0</v>
      </c>
      <c r="N1937" s="51">
        <f>IF(Table2[[#This Row],[Ship Mode]]=Introduction!$C$44,1,0)</f>
        <v>1</v>
      </c>
      <c r="O1937" s="51">
        <f>IF(Table2[[#This Row],[Customer Segment]]=Introduction!$D$45,1,0)</f>
        <v>0</v>
      </c>
      <c r="P1937" s="51">
        <f>IF(Table2[[#This Row],[Customer Segment]]=Introduction!$D$42,1,0)</f>
        <v>1</v>
      </c>
      <c r="Q1937" s="51">
        <f>IF(Table2[[#This Row],[Customer Segment]]=Introduction!$D$44,1,0)</f>
        <v>0</v>
      </c>
      <c r="R1937" s="41">
        <v>123.18</v>
      </c>
      <c r="S1937"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260.65600012521253</v>
      </c>
    </row>
    <row r="1938" spans="1:19" customFormat="1" x14ac:dyDescent="0.2">
      <c r="A1938" s="1" t="s">
        <v>46</v>
      </c>
      <c r="B1938" s="1" t="s">
        <v>63</v>
      </c>
      <c r="C1938" s="1" t="s">
        <v>47</v>
      </c>
      <c r="D1938" s="47">
        <v>0.02</v>
      </c>
      <c r="E1938" s="47">
        <v>30.98</v>
      </c>
      <c r="F1938" s="47">
        <v>6.5</v>
      </c>
      <c r="G1938" s="47">
        <v>0.79</v>
      </c>
      <c r="H1938" s="47">
        <v>-44.624000000000002</v>
      </c>
      <c r="I1938" s="52">
        <f>IF(Table2[[#This Row],[Order Priority]]=Introduction!$B$42,1,0)</f>
        <v>0</v>
      </c>
      <c r="J1938" s="52">
        <f>IF(Table2[[#This Row],[Order Priority]]=Introduction!$B$43,1,0)</f>
        <v>0</v>
      </c>
      <c r="K1938" s="52">
        <f>IF(Table2[[#This Row],[Order Priority]]=Introduction!$B$44,1,0)</f>
        <v>0</v>
      </c>
      <c r="L1938" s="52">
        <f>IF(Table2[[#This Row],[Order Priority]]=Introduction!$B$45,1,0)</f>
        <v>0</v>
      </c>
      <c r="M1938" s="52">
        <f>IF(Table2[[#This Row],[Ship Mode]]=Introduction!$C$42,1,0)</f>
        <v>0</v>
      </c>
      <c r="N1938" s="51">
        <f>IF(Table2[[#This Row],[Ship Mode]]=Introduction!$C$44,1,0)</f>
        <v>0</v>
      </c>
      <c r="O1938" s="51">
        <f>IF(Table2[[#This Row],[Customer Segment]]=Introduction!$D$45,1,0)</f>
        <v>0</v>
      </c>
      <c r="P1938" s="51">
        <f>IF(Table2[[#This Row],[Customer Segment]]=Introduction!$D$42,1,0)</f>
        <v>0</v>
      </c>
      <c r="Q1938" s="51">
        <f>IF(Table2[[#This Row],[Customer Segment]]=Introduction!$D$44,1,0)</f>
        <v>1</v>
      </c>
      <c r="R1938" s="44">
        <v>552.89</v>
      </c>
      <c r="S1938" s="48">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660.6665446952519</v>
      </c>
    </row>
    <row r="1939" spans="1:19" customFormat="1" x14ac:dyDescent="0.2">
      <c r="A1939" s="3" t="s">
        <v>46</v>
      </c>
      <c r="B1939" s="3" t="s">
        <v>14</v>
      </c>
      <c r="C1939" s="3" t="s">
        <v>15</v>
      </c>
      <c r="D1939" s="50">
        <v>0.01</v>
      </c>
      <c r="E1939" s="50">
        <v>195.99</v>
      </c>
      <c r="F1939" s="50">
        <v>8.99</v>
      </c>
      <c r="G1939" s="50">
        <v>0.6</v>
      </c>
      <c r="H1939" s="50">
        <v>2653.7813999999998</v>
      </c>
      <c r="I1939" s="53">
        <f>IF(Table2[[#This Row],[Order Priority]]=Introduction!$B$42,1,0)</f>
        <v>0</v>
      </c>
      <c r="J1939" s="53">
        <f>IF(Table2[[#This Row],[Order Priority]]=Introduction!$B$43,1,0)</f>
        <v>0</v>
      </c>
      <c r="K1939" s="53">
        <f>IF(Table2[[#This Row],[Order Priority]]=Introduction!$B$44,1,0)</f>
        <v>0</v>
      </c>
      <c r="L1939" s="53">
        <f>IF(Table2[[#This Row],[Order Priority]]=Introduction!$B$45,1,0)</f>
        <v>0</v>
      </c>
      <c r="M1939" s="53">
        <f>IF(Table2[[#This Row],[Ship Mode]]=Introduction!$C$42,1,0)</f>
        <v>0</v>
      </c>
      <c r="N1939" s="55">
        <f>IF(Table2[[#This Row],[Ship Mode]]=Introduction!$C$44,1,0)</f>
        <v>1</v>
      </c>
      <c r="O1939" s="55">
        <f>IF(Table2[[#This Row],[Customer Segment]]=Introduction!$D$45,1,0)</f>
        <v>0</v>
      </c>
      <c r="P1939" s="55">
        <f>IF(Table2[[#This Row],[Customer Segment]]=Introduction!$D$42,1,0)</f>
        <v>1</v>
      </c>
      <c r="Q1939" s="55">
        <f>IF(Table2[[#This Row],[Customer Segment]]=Introduction!$D$44,1,0)</f>
        <v>0</v>
      </c>
      <c r="R1939" s="42">
        <v>3846.06</v>
      </c>
      <c r="S1939" s="56">
        <f>$C$1+$D$1*Table2[[#This Row],[Discount]]+$E$1*Table2[[#This Row],[Unit Price]]+$F$1*Table2[[#This Row],[Shipping Cost]]+$G$1*Table2[[#This Row],[Product Base Margin]]+$H$1*Table2[[#This Row],[Profit]]+$I$1*Table2[[#This Row],[OP_Critical]]+$J$1*Table2[[#This Row],[OP_High]]+$K$1*Table2[[#This Row],[OP_Low]]+$L$1*Table2[[#This Row],[OP_Medium]]+$M$1*Table2[[#This Row],[SM_DT]]+$N$1*Table2[[#This Row],[SM_RA]]+$O$1*Table2[[#This Row],[CS_SB]]+$P$1*Table2[[#This Row],[CS_Con]]+$Q$1*Table2[[#This Row],[CS_HO]]</f>
        <v>3881.2548415688252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22060-1D16-4BD0-9AC5-DFE073215210}">
  <dimension ref="A1:L22"/>
  <sheetViews>
    <sheetView zoomScale="90" zoomScaleNormal="90" workbookViewId="0">
      <selection activeCell="I10" sqref="I10"/>
    </sheetView>
  </sheetViews>
  <sheetFormatPr defaultRowHeight="14.25" x14ac:dyDescent="0.2"/>
  <cols>
    <col min="1" max="1" width="18" bestFit="1" customWidth="1"/>
    <col min="2" max="2" width="16.75" bestFit="1" customWidth="1"/>
    <col min="3" max="3" width="14.25" bestFit="1" customWidth="1"/>
    <col min="4" max="4" width="16.75" bestFit="1" customWidth="1"/>
    <col min="5" max="5" width="18.75" bestFit="1" customWidth="1"/>
    <col min="6" max="7" width="14.25" bestFit="1" customWidth="1"/>
  </cols>
  <sheetData>
    <row r="1" spans="1:12" x14ac:dyDescent="0.2">
      <c r="A1" s="35"/>
      <c r="B1" s="35" t="s">
        <v>2990</v>
      </c>
      <c r="C1" s="35" t="s">
        <v>2991</v>
      </c>
      <c r="D1" s="35" t="s">
        <v>2992</v>
      </c>
      <c r="E1" s="35" t="s">
        <v>2999</v>
      </c>
      <c r="F1" s="35" t="s">
        <v>3007</v>
      </c>
      <c r="G1" s="35" t="s">
        <v>3008</v>
      </c>
    </row>
    <row r="2" spans="1:12" x14ac:dyDescent="0.2">
      <c r="A2" s="33" t="s">
        <v>3274</v>
      </c>
      <c r="B2" s="33">
        <v>4.8858471074380315E-2</v>
      </c>
      <c r="C2" s="33">
        <v>108.03468491735593</v>
      </c>
      <c r="D2" s="33">
        <v>12.78327995867777</v>
      </c>
      <c r="E2" s="33">
        <v>0.5151859504132239</v>
      </c>
      <c r="F2" s="33">
        <v>111.0658056493544</v>
      </c>
      <c r="G2" s="33">
        <v>971.86196797520688</v>
      </c>
    </row>
    <row r="3" spans="1:12" x14ac:dyDescent="0.2">
      <c r="A3" s="33" t="s">
        <v>3275</v>
      </c>
      <c r="B3" s="33">
        <v>7.122781118058055E-4</v>
      </c>
      <c r="C3" s="33">
        <v>8.9735493777538231</v>
      </c>
      <c r="D3" s="33">
        <v>0.39294616403217991</v>
      </c>
      <c r="E3" s="33">
        <v>3.1148842963596118E-3</v>
      </c>
      <c r="F3" s="33">
        <v>25.826190460029181</v>
      </c>
      <c r="G3" s="33">
        <v>58.166979037112931</v>
      </c>
    </row>
    <row r="4" spans="1:12" x14ac:dyDescent="0.2">
      <c r="A4" s="33" t="s">
        <v>3276</v>
      </c>
      <c r="B4" s="33">
        <v>0.05</v>
      </c>
      <c r="C4" s="33">
        <v>20.99</v>
      </c>
      <c r="D4" s="33">
        <v>6.0950000000000006</v>
      </c>
      <c r="E4" s="33">
        <v>0.52500000000000002</v>
      </c>
      <c r="F4" s="33">
        <v>1.3002</v>
      </c>
      <c r="G4" s="33">
        <v>200.66</v>
      </c>
    </row>
    <row r="5" spans="1:12" x14ac:dyDescent="0.2">
      <c r="A5" s="33" t="s">
        <v>3277</v>
      </c>
      <c r="B5" s="33">
        <v>0.05</v>
      </c>
      <c r="C5" s="33">
        <v>6.48</v>
      </c>
      <c r="D5" s="33">
        <v>19.989999999999998</v>
      </c>
      <c r="E5" s="33">
        <v>0.37</v>
      </c>
      <c r="F5" s="33">
        <v>-35.04</v>
      </c>
      <c r="G5" s="33">
        <v>25.26</v>
      </c>
    </row>
    <row r="6" spans="1:12" ht="14.25" customHeight="1" x14ac:dyDescent="0.25">
      <c r="A6" s="33" t="s">
        <v>3278</v>
      </c>
      <c r="B6" s="33">
        <v>3.1340236919455443E-2</v>
      </c>
      <c r="C6" s="33">
        <v>394.8361726211682</v>
      </c>
      <c r="D6" s="33">
        <v>17.289631217415916</v>
      </c>
      <c r="E6" s="33">
        <v>0.13705490903982293</v>
      </c>
      <c r="F6" s="33">
        <v>1136.352380241284</v>
      </c>
      <c r="G6" s="33">
        <v>2559.3470776329691</v>
      </c>
      <c r="I6" s="68" t="s">
        <v>3292</v>
      </c>
      <c r="J6" s="68"/>
      <c r="K6" s="68"/>
      <c r="L6" s="68"/>
    </row>
    <row r="7" spans="1:12" ht="14.25" customHeight="1" x14ac:dyDescent="0.2">
      <c r="A7" s="33" t="s">
        <v>3279</v>
      </c>
      <c r="B7" s="33">
        <v>9.8221045016759793E-4</v>
      </c>
      <c r="C7" s="33">
        <v>155895.60321013295</v>
      </c>
      <c r="D7" s="33">
        <v>298.93134763424297</v>
      </c>
      <c r="E7" s="33">
        <v>1.8784048091914137E-2</v>
      </c>
      <c r="F7" s="33">
        <v>1291296.7320800317</v>
      </c>
      <c r="G7" s="33">
        <v>6550257.4637884181</v>
      </c>
    </row>
    <row r="8" spans="1:12" x14ac:dyDescent="0.2">
      <c r="A8" s="33" t="s">
        <v>3280</v>
      </c>
      <c r="B8" s="33">
        <v>-0.77652987913871874</v>
      </c>
      <c r="C8" s="33">
        <v>181.51121796118738</v>
      </c>
      <c r="D8" s="33">
        <v>10.548786789801813</v>
      </c>
      <c r="E8" s="33">
        <v>-0.68197187929232639</v>
      </c>
      <c r="F8" s="33">
        <v>69.375786333315901</v>
      </c>
      <c r="G8" s="33">
        <v>114.0521556881362</v>
      </c>
    </row>
    <row r="9" spans="1:12" x14ac:dyDescent="0.2">
      <c r="A9" s="33" t="s">
        <v>3281</v>
      </c>
      <c r="B9" s="33">
        <v>0.1515985818792768</v>
      </c>
      <c r="C9" s="33">
        <v>12.121554835412116</v>
      </c>
      <c r="D9" s="33">
        <v>2.7940314594152142</v>
      </c>
      <c r="E9" s="33">
        <v>0.55241679677444366</v>
      </c>
      <c r="F9" s="33">
        <v>-2.6813647797425024</v>
      </c>
      <c r="G9" s="33">
        <v>8.6320555828885936</v>
      </c>
    </row>
    <row r="10" spans="1:12" x14ac:dyDescent="0.2">
      <c r="A10" s="33" t="s">
        <v>3282</v>
      </c>
      <c r="B10" s="33">
        <v>0.21</v>
      </c>
      <c r="C10" s="33">
        <v>6781.88</v>
      </c>
      <c r="D10" s="33">
        <v>164.23999999999998</v>
      </c>
      <c r="E10" s="33">
        <v>0.5</v>
      </c>
      <c r="F10" s="33">
        <v>25705.063600000001</v>
      </c>
      <c r="G10" s="33">
        <v>45735.08</v>
      </c>
    </row>
    <row r="11" spans="1:12" x14ac:dyDescent="0.2">
      <c r="A11" s="33" t="s">
        <v>3283</v>
      </c>
      <c r="B11" s="33">
        <v>0</v>
      </c>
      <c r="C11" s="33">
        <v>1.1399999999999999</v>
      </c>
      <c r="D11" s="33">
        <v>0.49</v>
      </c>
      <c r="E11" s="33">
        <v>0.35</v>
      </c>
      <c r="F11" s="33">
        <v>-16476.838</v>
      </c>
      <c r="G11" s="33">
        <v>2.25</v>
      </c>
    </row>
    <row r="12" spans="1:12" x14ac:dyDescent="0.2">
      <c r="A12" s="33" t="s">
        <v>3284</v>
      </c>
      <c r="B12" s="33">
        <v>0.21</v>
      </c>
      <c r="C12" s="33">
        <v>6783.02</v>
      </c>
      <c r="D12" s="33">
        <v>164.73</v>
      </c>
      <c r="E12" s="33">
        <v>0.85</v>
      </c>
      <c r="F12" s="33">
        <v>9228.2255999999998</v>
      </c>
      <c r="G12" s="33">
        <v>45737.33</v>
      </c>
    </row>
    <row r="13" spans="1:12" x14ac:dyDescent="0.2">
      <c r="A13" s="33" t="s">
        <v>3285</v>
      </c>
      <c r="B13" s="33">
        <v>94.590000000000288</v>
      </c>
      <c r="C13" s="33">
        <v>209155.15000000107</v>
      </c>
      <c r="D13" s="33">
        <v>24748.430000000164</v>
      </c>
      <c r="E13" s="33">
        <v>997.40000000000157</v>
      </c>
      <c r="F13" s="33">
        <v>215023.39973715012</v>
      </c>
      <c r="G13" s="33">
        <v>1881524.7700000005</v>
      </c>
    </row>
    <row r="14" spans="1:12" x14ac:dyDescent="0.2">
      <c r="A14" s="33" t="s">
        <v>3286</v>
      </c>
      <c r="B14" s="33">
        <v>1936</v>
      </c>
      <c r="C14" s="33">
        <v>1936</v>
      </c>
      <c r="D14" s="33">
        <v>1936</v>
      </c>
      <c r="E14" s="33">
        <v>1936</v>
      </c>
      <c r="F14" s="33">
        <v>1936</v>
      </c>
      <c r="G14" s="33">
        <v>1936</v>
      </c>
    </row>
    <row r="15" spans="1:12" x14ac:dyDescent="0.2">
      <c r="A15" s="33" t="s">
        <v>3287</v>
      </c>
      <c r="B15" s="33">
        <v>0.1</v>
      </c>
      <c r="C15" s="33">
        <v>1270.99</v>
      </c>
      <c r="D15" s="33">
        <v>70.2</v>
      </c>
      <c r="E15" s="33">
        <v>0.83</v>
      </c>
      <c r="F15" s="33">
        <v>3985.3089</v>
      </c>
      <c r="G15" s="33">
        <v>9580</v>
      </c>
    </row>
    <row r="16" spans="1:12" ht="15" thickBot="1" x14ac:dyDescent="0.25">
      <c r="A16" s="34" t="s">
        <v>3288</v>
      </c>
      <c r="B16" s="34">
        <v>0</v>
      </c>
      <c r="C16" s="34">
        <v>1.76</v>
      </c>
      <c r="D16" s="34">
        <v>0.5</v>
      </c>
      <c r="E16" s="34">
        <v>0.35</v>
      </c>
      <c r="F16" s="34">
        <v>-1764.29</v>
      </c>
      <c r="G16" s="34">
        <v>7.2</v>
      </c>
    </row>
    <row r="18" spans="1:7" x14ac:dyDescent="0.2">
      <c r="A18" t="s">
        <v>3289</v>
      </c>
      <c r="B18">
        <f>B15-B16</f>
        <v>0.1</v>
      </c>
      <c r="C18" s="19">
        <f t="shared" ref="C18:G18" si="0">C15-C16</f>
        <v>1269.23</v>
      </c>
      <c r="D18" s="19">
        <f t="shared" si="0"/>
        <v>69.7</v>
      </c>
      <c r="E18" s="19">
        <f t="shared" si="0"/>
        <v>0.48</v>
      </c>
      <c r="F18" s="19">
        <f t="shared" si="0"/>
        <v>5749.5989</v>
      </c>
      <c r="G18" s="19">
        <f t="shared" si="0"/>
        <v>9572.7999999999993</v>
      </c>
    </row>
    <row r="19" spans="1:7" x14ac:dyDescent="0.2">
      <c r="A19" t="s">
        <v>3290</v>
      </c>
      <c r="B19">
        <f>B$15+(1.5*B$18)</f>
        <v>0.25</v>
      </c>
      <c r="C19" s="19">
        <f t="shared" ref="C19:G19" si="1">C$15+(1.5*C$18)</f>
        <v>3174.835</v>
      </c>
      <c r="D19" s="19">
        <f t="shared" si="1"/>
        <v>174.75</v>
      </c>
      <c r="E19" s="19">
        <f t="shared" si="1"/>
        <v>1.5499999999999998</v>
      </c>
      <c r="F19" s="19">
        <f t="shared" si="1"/>
        <v>12609.707249999999</v>
      </c>
      <c r="G19" s="19">
        <f t="shared" si="1"/>
        <v>23939.199999999997</v>
      </c>
    </row>
    <row r="20" spans="1:7" x14ac:dyDescent="0.2">
      <c r="A20" t="s">
        <v>3291</v>
      </c>
      <c r="B20" s="19">
        <f>B$16-(1.5*B$18)</f>
        <v>-0.15000000000000002</v>
      </c>
      <c r="C20" s="19">
        <f t="shared" ref="C20:G20" si="2">C$16-(1.5*C$18)</f>
        <v>-1902.085</v>
      </c>
      <c r="D20" s="19">
        <f t="shared" si="2"/>
        <v>-104.05000000000001</v>
      </c>
      <c r="E20" s="19">
        <f t="shared" si="2"/>
        <v>-0.37</v>
      </c>
      <c r="F20" s="19">
        <f t="shared" si="2"/>
        <v>-10388.68835</v>
      </c>
      <c r="G20" s="19">
        <f t="shared" si="2"/>
        <v>-14351.999999999998</v>
      </c>
    </row>
    <row r="22" spans="1:7" x14ac:dyDescent="0.2">
      <c r="B22" t="str">
        <f>IF(AND(B$19&gt;B$12,B$20&lt;B$11),"No Outliers found", "Outliers Found")</f>
        <v>No Outliers found</v>
      </c>
      <c r="C22" s="19" t="str">
        <f t="shared" ref="C22:G22" si="3">IF(AND(C$19&gt;C$12,C$20&lt;C$11),"No Outliers found", "Outliers Found")</f>
        <v>Outliers Found</v>
      </c>
      <c r="D22" s="19" t="str">
        <f t="shared" si="3"/>
        <v>No Outliers found</v>
      </c>
      <c r="E22" s="19" t="str">
        <f t="shared" si="3"/>
        <v>No Outliers found</v>
      </c>
      <c r="F22" s="19" t="str">
        <f t="shared" si="3"/>
        <v>Outliers Found</v>
      </c>
      <c r="G22" s="19" t="str">
        <f t="shared" si="3"/>
        <v>Outliers Found</v>
      </c>
    </row>
  </sheetData>
  <mergeCells count="1">
    <mergeCell ref="I6:L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A06FF-6B5A-4DA4-947F-087CB567C2AB}">
  <dimension ref="A1:P31"/>
  <sheetViews>
    <sheetView zoomScale="90" zoomScaleNormal="90" workbookViewId="0">
      <selection activeCell="B17" sqref="B17"/>
    </sheetView>
  </sheetViews>
  <sheetFormatPr defaultRowHeight="14.25" x14ac:dyDescent="0.2"/>
  <cols>
    <col min="1" max="1" width="19.375" bestFit="1" customWidth="1"/>
    <col min="2" max="2" width="12.5" bestFit="1" customWidth="1"/>
    <col min="3" max="3" width="13.875" bestFit="1" customWidth="1"/>
    <col min="4" max="4" width="12.5" bestFit="1" customWidth="1"/>
    <col min="5" max="5" width="12.25" bestFit="1" customWidth="1"/>
    <col min="6" max="6" width="13" bestFit="1" customWidth="1"/>
    <col min="7" max="7" width="11.875" bestFit="1" customWidth="1"/>
    <col min="8" max="9" width="12.5" bestFit="1" customWidth="1"/>
  </cols>
  <sheetData>
    <row r="1" spans="1:12" x14ac:dyDescent="0.2">
      <c r="A1" t="s">
        <v>3302</v>
      </c>
    </row>
    <row r="2" spans="1:12" ht="15" thickBot="1" x14ac:dyDescent="0.25"/>
    <row r="3" spans="1:12" x14ac:dyDescent="0.2">
      <c r="A3" s="46" t="s">
        <v>3303</v>
      </c>
      <c r="B3" s="46"/>
    </row>
    <row r="4" spans="1:12" x14ac:dyDescent="0.2">
      <c r="A4" s="33" t="s">
        <v>3304</v>
      </c>
      <c r="B4" s="33">
        <v>0.67377450504788361</v>
      </c>
    </row>
    <row r="5" spans="1:12" x14ac:dyDescent="0.2">
      <c r="A5" s="33" t="s">
        <v>3305</v>
      </c>
      <c r="B5" s="33">
        <v>0.45397208365252056</v>
      </c>
    </row>
    <row r="6" spans="1:12" x14ac:dyDescent="0.2">
      <c r="A6" s="33" t="s">
        <v>3306</v>
      </c>
      <c r="B6" s="33">
        <v>0.44999270269007147</v>
      </c>
    </row>
    <row r="7" spans="1:12" x14ac:dyDescent="0.2">
      <c r="A7" s="33" t="s">
        <v>3275</v>
      </c>
      <c r="B7" s="33">
        <v>1898.0751840594889</v>
      </c>
    </row>
    <row r="8" spans="1:12" ht="15" thickBot="1" x14ac:dyDescent="0.25">
      <c r="A8" s="34" t="s">
        <v>3307</v>
      </c>
      <c r="B8" s="34">
        <v>1936</v>
      </c>
    </row>
    <row r="10" spans="1:12" ht="15" thickBot="1" x14ac:dyDescent="0.25">
      <c r="A10" t="s">
        <v>3308</v>
      </c>
    </row>
    <row r="11" spans="1:12" x14ac:dyDescent="0.2">
      <c r="A11" s="35"/>
      <c r="B11" s="35" t="s">
        <v>3313</v>
      </c>
      <c r="C11" s="35" t="s">
        <v>3314</v>
      </c>
      <c r="D11" s="35" t="s">
        <v>3315</v>
      </c>
      <c r="E11" s="35" t="s">
        <v>3316</v>
      </c>
      <c r="F11" s="35" t="s">
        <v>3317</v>
      </c>
      <c r="H11" s="69" t="s">
        <v>3325</v>
      </c>
      <c r="I11" s="69"/>
      <c r="J11" s="69"/>
      <c r="K11" s="69"/>
      <c r="L11" s="69"/>
    </row>
    <row r="12" spans="1:12" x14ac:dyDescent="0.2">
      <c r="A12" s="33" t="s">
        <v>3309</v>
      </c>
      <c r="B12" s="33">
        <v>14</v>
      </c>
      <c r="C12" s="33">
        <v>5753981846.6887455</v>
      </c>
      <c r="D12" s="33">
        <v>410998703.33491039</v>
      </c>
      <c r="E12" s="33">
        <v>114.08108143863791</v>
      </c>
      <c r="F12" s="33">
        <v>3.8674878106972384E-240</v>
      </c>
    </row>
    <row r="13" spans="1:12" x14ac:dyDescent="0.2">
      <c r="A13" s="33" t="s">
        <v>3310</v>
      </c>
      <c r="B13" s="33">
        <v>1921</v>
      </c>
      <c r="C13" s="33">
        <v>6920766345.7418709</v>
      </c>
      <c r="D13" s="33">
        <v>3602689.4043424628</v>
      </c>
      <c r="E13" s="33"/>
      <c r="F13" s="33"/>
    </row>
    <row r="14" spans="1:12" ht="15" thickBot="1" x14ac:dyDescent="0.25">
      <c r="A14" s="34" t="s">
        <v>3311</v>
      </c>
      <c r="B14" s="34">
        <v>1935</v>
      </c>
      <c r="C14" s="34">
        <v>12674748192.430616</v>
      </c>
      <c r="D14" s="34"/>
      <c r="E14" s="34"/>
      <c r="F14" s="34"/>
    </row>
    <row r="15" spans="1:12" ht="15" thickBot="1" x14ac:dyDescent="0.25"/>
    <row r="16" spans="1:12" x14ac:dyDescent="0.2">
      <c r="A16" s="35"/>
      <c r="B16" s="35" t="s">
        <v>3318</v>
      </c>
      <c r="C16" s="35" t="s">
        <v>3275</v>
      </c>
      <c r="D16" s="35" t="s">
        <v>3319</v>
      </c>
      <c r="E16" s="35" t="s">
        <v>3320</v>
      </c>
      <c r="F16" s="35" t="s">
        <v>3321</v>
      </c>
      <c r="G16" s="35" t="s">
        <v>3322</v>
      </c>
      <c r="H16" s="35" t="s">
        <v>3323</v>
      </c>
      <c r="I16" s="35" t="s">
        <v>3324</v>
      </c>
    </row>
    <row r="17" spans="1:16" x14ac:dyDescent="0.2">
      <c r="A17" s="33" t="s">
        <v>3312</v>
      </c>
      <c r="B17" s="33">
        <v>-244.21644614630134</v>
      </c>
      <c r="C17" s="33">
        <v>243.7515260995585</v>
      </c>
      <c r="D17" s="33">
        <v>-1.0019073523525466</v>
      </c>
      <c r="E17" s="33">
        <v>0.31651452567915977</v>
      </c>
      <c r="F17" s="33">
        <v>-722.26185735489162</v>
      </c>
      <c r="G17" s="33">
        <v>233.828965062289</v>
      </c>
      <c r="H17" s="33">
        <v>-722.26185735489162</v>
      </c>
      <c r="I17" s="33">
        <v>233.828965062289</v>
      </c>
    </row>
    <row r="18" spans="1:16" ht="14.25" customHeight="1" x14ac:dyDescent="0.2">
      <c r="A18" s="33" t="s">
        <v>2990</v>
      </c>
      <c r="B18" s="33">
        <v>-660.83890771207575</v>
      </c>
      <c r="C18" s="33">
        <v>1385.7338737568425</v>
      </c>
      <c r="D18" s="33">
        <v>-0.47688731597538653</v>
      </c>
      <c r="E18" s="33">
        <v>0.63349660760469562</v>
      </c>
      <c r="F18" s="33">
        <v>-3378.5397160146767</v>
      </c>
      <c r="G18" s="33">
        <v>2056.8619005905248</v>
      </c>
      <c r="H18" s="33">
        <v>-3378.5397160146767</v>
      </c>
      <c r="I18" s="33">
        <v>2056.8619005905248</v>
      </c>
      <c r="K18" s="70" t="s">
        <v>3326</v>
      </c>
      <c r="L18" s="70"/>
      <c r="M18" s="70"/>
      <c r="N18" s="70"/>
      <c r="O18" s="70"/>
      <c r="P18" s="70"/>
    </row>
    <row r="19" spans="1:16" x14ac:dyDescent="0.2">
      <c r="A19" s="54" t="s">
        <v>2991</v>
      </c>
      <c r="B19" s="33">
        <v>3.1331755989187564</v>
      </c>
      <c r="C19" s="33">
        <v>0.11479511965778452</v>
      </c>
      <c r="D19" s="33">
        <v>27.293630672271252</v>
      </c>
      <c r="E19" s="54">
        <v>6.8359702216749061E-139</v>
      </c>
      <c r="F19" s="33">
        <v>2.908039448759308</v>
      </c>
      <c r="G19" s="33">
        <v>3.3583117490782048</v>
      </c>
      <c r="H19" s="33">
        <v>2.908039448759308</v>
      </c>
      <c r="I19" s="33">
        <v>3.3583117490782048</v>
      </c>
      <c r="K19" s="70"/>
      <c r="L19" s="70"/>
      <c r="M19" s="70"/>
      <c r="N19" s="70"/>
      <c r="O19" s="70"/>
      <c r="P19" s="70"/>
    </row>
    <row r="20" spans="1:16" x14ac:dyDescent="0.2">
      <c r="A20" s="54" t="s">
        <v>2992</v>
      </c>
      <c r="B20" s="33">
        <v>27.639345080515426</v>
      </c>
      <c r="C20" s="33">
        <v>3.7242778670698766</v>
      </c>
      <c r="D20" s="33">
        <v>7.4213971317508154</v>
      </c>
      <c r="E20" s="54">
        <v>1.7313393024787623E-13</v>
      </c>
      <c r="F20" s="33">
        <v>20.335292577101395</v>
      </c>
      <c r="G20" s="33">
        <v>34.94339758392946</v>
      </c>
      <c r="H20" s="33">
        <v>20.335292577101395</v>
      </c>
      <c r="I20" s="33">
        <v>34.94339758392946</v>
      </c>
    </row>
    <row r="21" spans="1:16" x14ac:dyDescent="0.2">
      <c r="A21" s="54" t="s">
        <v>2999</v>
      </c>
      <c r="B21" s="33">
        <v>831.18386418754744</v>
      </c>
      <c r="C21" s="33">
        <v>340.47342267153664</v>
      </c>
      <c r="D21" s="33">
        <v>2.4412591669142163</v>
      </c>
      <c r="E21" s="54">
        <v>1.4725868150746746E-2</v>
      </c>
      <c r="F21" s="33">
        <v>163.44750187188311</v>
      </c>
      <c r="G21" s="33">
        <v>1498.9202265032118</v>
      </c>
      <c r="H21" s="33">
        <v>163.44750187188311</v>
      </c>
      <c r="I21" s="33">
        <v>1498.9202265032118</v>
      </c>
    </row>
    <row r="22" spans="1:16" x14ac:dyDescent="0.2">
      <c r="A22" s="54" t="s">
        <v>3007</v>
      </c>
      <c r="B22" s="33">
        <v>1.0240257223823639</v>
      </c>
      <c r="C22" s="33">
        <v>3.9011314471675981E-2</v>
      </c>
      <c r="D22" s="33">
        <v>26.249454453165221</v>
      </c>
      <c r="E22" s="54">
        <v>4.876525213639374E-130</v>
      </c>
      <c r="F22" s="33">
        <v>0.94751674552868526</v>
      </c>
      <c r="G22" s="33">
        <v>1.1005346992360425</v>
      </c>
      <c r="H22" s="33">
        <v>0.94751674552868526</v>
      </c>
      <c r="I22" s="33">
        <v>1.1005346992360425</v>
      </c>
    </row>
    <row r="23" spans="1:16" x14ac:dyDescent="0.2">
      <c r="A23" s="33" t="s">
        <v>3293</v>
      </c>
      <c r="B23" s="33">
        <v>88.982010825293585</v>
      </c>
      <c r="C23" s="33">
        <v>136.39287452464956</v>
      </c>
      <c r="D23" s="33">
        <v>0.65239486399425028</v>
      </c>
      <c r="E23" s="33">
        <v>0.51422453233633481</v>
      </c>
      <c r="F23" s="33">
        <v>-178.51164893307242</v>
      </c>
      <c r="G23" s="33">
        <v>356.47567058365956</v>
      </c>
      <c r="H23" s="33">
        <v>-178.51164893307242</v>
      </c>
      <c r="I23" s="33">
        <v>356.47567058365956</v>
      </c>
    </row>
    <row r="24" spans="1:16" x14ac:dyDescent="0.2">
      <c r="A24" s="33" t="s">
        <v>3294</v>
      </c>
      <c r="B24" s="33">
        <v>-203.51767318893363</v>
      </c>
      <c r="C24" s="33">
        <v>136.38322804882193</v>
      </c>
      <c r="D24" s="33">
        <v>-1.4922485418520757</v>
      </c>
      <c r="E24" s="33">
        <v>0.13579820228853914</v>
      </c>
      <c r="F24" s="33">
        <v>-470.99241428214282</v>
      </c>
      <c r="G24" s="33">
        <v>63.95706790427559</v>
      </c>
      <c r="H24" s="33">
        <v>-470.99241428214282</v>
      </c>
      <c r="I24" s="33">
        <v>63.95706790427559</v>
      </c>
    </row>
    <row r="25" spans="1:16" x14ac:dyDescent="0.2">
      <c r="A25" s="33" t="s">
        <v>3295</v>
      </c>
      <c r="B25" s="33">
        <v>-121.260887525134</v>
      </c>
      <c r="C25" s="33">
        <v>135.80299603106752</v>
      </c>
      <c r="D25" s="33">
        <v>-0.89291761646696854</v>
      </c>
      <c r="E25" s="33">
        <v>0.37201313342260278</v>
      </c>
      <c r="F25" s="33">
        <v>-387.59767777978925</v>
      </c>
      <c r="G25" s="33">
        <v>145.07590272952123</v>
      </c>
      <c r="H25" s="33">
        <v>-387.59767777978925</v>
      </c>
      <c r="I25" s="33">
        <v>145.07590272952123</v>
      </c>
    </row>
    <row r="26" spans="1:16" x14ac:dyDescent="0.2">
      <c r="A26" s="33" t="s">
        <v>3296</v>
      </c>
      <c r="B26" s="33">
        <v>-188.26609336849683</v>
      </c>
      <c r="C26" s="33">
        <v>137.42182294174816</v>
      </c>
      <c r="D26" s="33">
        <v>-1.3699868720872745</v>
      </c>
      <c r="E26" s="33">
        <v>0.17085109411974797</v>
      </c>
      <c r="F26" s="33">
        <v>-457.77772641726767</v>
      </c>
      <c r="G26" s="33">
        <v>81.245539680273993</v>
      </c>
      <c r="H26" s="33">
        <v>-457.77772641726767</v>
      </c>
      <c r="I26" s="33">
        <v>81.245539680273993</v>
      </c>
    </row>
    <row r="27" spans="1:16" x14ac:dyDescent="0.2">
      <c r="A27" s="33" t="s">
        <v>3297</v>
      </c>
      <c r="B27" s="33">
        <v>278.64827323511798</v>
      </c>
      <c r="C27" s="33">
        <v>212.31227935936454</v>
      </c>
      <c r="D27" s="33">
        <v>1.3124453944723171</v>
      </c>
      <c r="E27" s="33">
        <v>0.18952668446934906</v>
      </c>
      <c r="F27" s="33">
        <v>-137.7384978143715</v>
      </c>
      <c r="G27" s="33">
        <v>695.03504428460747</v>
      </c>
      <c r="H27" s="33">
        <v>-137.7384978143715</v>
      </c>
      <c r="I27" s="33">
        <v>695.03504428460747</v>
      </c>
    </row>
    <row r="28" spans="1:16" x14ac:dyDescent="0.2">
      <c r="A28" s="33" t="s">
        <v>3298</v>
      </c>
      <c r="B28" s="33">
        <v>82.215885796581347</v>
      </c>
      <c r="C28" s="33">
        <v>133.36705027334963</v>
      </c>
      <c r="D28" s="33">
        <v>0.61646325406516334</v>
      </c>
      <c r="E28" s="33">
        <v>0.53766186125350579</v>
      </c>
      <c r="F28" s="33">
        <v>-179.34352845528963</v>
      </c>
      <c r="G28" s="33">
        <v>343.77530004845232</v>
      </c>
      <c r="H28" s="33">
        <v>-179.34352845528963</v>
      </c>
      <c r="I28" s="33">
        <v>343.77530004845232</v>
      </c>
    </row>
    <row r="29" spans="1:16" x14ac:dyDescent="0.2">
      <c r="A29" s="33" t="s">
        <v>3299</v>
      </c>
      <c r="B29" s="33">
        <v>-9.0365961161081039</v>
      </c>
      <c r="C29" s="33">
        <v>121.71186545477492</v>
      </c>
      <c r="D29" s="33">
        <v>-7.4245810647490862E-2</v>
      </c>
      <c r="E29" s="33">
        <v>0.94082252491642238</v>
      </c>
      <c r="F29" s="33">
        <v>-247.73786581206792</v>
      </c>
      <c r="G29" s="33">
        <v>229.66467357985169</v>
      </c>
      <c r="H29" s="33">
        <v>-247.73786581206792</v>
      </c>
      <c r="I29" s="33">
        <v>229.66467357985169</v>
      </c>
    </row>
    <row r="30" spans="1:16" x14ac:dyDescent="0.2">
      <c r="A30" s="33" t="s">
        <v>3301</v>
      </c>
      <c r="B30" s="33">
        <v>-28.935740602663778</v>
      </c>
      <c r="C30" s="33">
        <v>119.35715743259769</v>
      </c>
      <c r="D30" s="33">
        <v>-0.24242987370911637</v>
      </c>
      <c r="E30" s="33">
        <v>0.80847296789687295</v>
      </c>
      <c r="F30" s="33">
        <v>-263.01895771552665</v>
      </c>
      <c r="G30" s="33">
        <v>205.14747651019911</v>
      </c>
      <c r="H30" s="33">
        <v>-263.01895771552665</v>
      </c>
      <c r="I30" s="33">
        <v>205.14747651019911</v>
      </c>
    </row>
    <row r="31" spans="1:16" ht="15" thickBot="1" x14ac:dyDescent="0.25">
      <c r="A31" s="34" t="s">
        <v>3300</v>
      </c>
      <c r="B31" s="34">
        <v>30.439117045369496</v>
      </c>
      <c r="C31" s="34">
        <v>114.46264301573667</v>
      </c>
      <c r="D31" s="34">
        <v>0.26593057999879166</v>
      </c>
      <c r="E31" s="34">
        <v>0.79032121049086579</v>
      </c>
      <c r="F31" s="34">
        <v>-194.04498003523963</v>
      </c>
      <c r="G31" s="34">
        <v>254.92321412597863</v>
      </c>
      <c r="H31" s="34">
        <v>-194.04498003523963</v>
      </c>
      <c r="I31" s="34">
        <v>254.92321412597863</v>
      </c>
    </row>
  </sheetData>
  <mergeCells count="2">
    <mergeCell ref="H11:L11"/>
    <mergeCell ref="K18:P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F77BF-433F-4CF6-ACAA-71067B278586}">
  <dimension ref="A1:Z1937"/>
  <sheetViews>
    <sheetView zoomScale="90" zoomScaleNormal="90" workbookViewId="0">
      <pane ySplit="1" topLeftCell="A2" activePane="bottomLeft" state="frozen"/>
      <selection activeCell="L1" sqref="L1"/>
      <selection pane="bottomLeft" activeCell="B2" sqref="B2"/>
    </sheetView>
  </sheetViews>
  <sheetFormatPr defaultRowHeight="14.25" x14ac:dyDescent="0.2"/>
  <cols>
    <col min="1" max="1" width="15" style="43" bestFit="1" customWidth="1"/>
    <col min="2" max="2" width="27.5" style="43" bestFit="1" customWidth="1"/>
    <col min="3" max="3" width="16.25" style="43" bestFit="1" customWidth="1"/>
    <col min="4" max="4" width="11.125" style="43" bestFit="1" customWidth="1"/>
    <col min="5" max="5" width="12.125" style="43" bestFit="1" customWidth="1"/>
    <col min="6" max="6" width="15.625" style="43" bestFit="1" customWidth="1"/>
    <col min="7" max="7" width="14.25" style="43" bestFit="1" customWidth="1"/>
    <col min="8" max="8" width="20.875" style="43" bestFit="1" customWidth="1"/>
    <col min="9" max="9" width="19.375" style="43" bestFit="1" customWidth="1"/>
    <col min="10" max="10" width="30.375" style="43" bestFit="1" customWidth="1"/>
    <col min="11" max="11" width="20" style="43" bestFit="1" customWidth="1"/>
    <col min="12" max="12" width="92.75" style="43" bestFit="1" customWidth="1"/>
    <col min="13" max="13" width="22.625" style="43" bestFit="1" customWidth="1"/>
    <col min="14" max="14" width="12.5" style="43" bestFit="1" customWidth="1"/>
    <col min="15" max="15" width="9.375" style="43" customWidth="1"/>
    <col min="16" max="16" width="19" style="43" bestFit="1" customWidth="1"/>
    <col min="17" max="17" width="19.375" style="43" bestFit="1" customWidth="1"/>
    <col min="18" max="18" width="14" style="43" bestFit="1" customWidth="1"/>
    <col min="19" max="19" width="13.375" style="57" bestFit="1" customWidth="1"/>
    <col min="20" max="20" width="11.625" style="57" customWidth="1"/>
    <col min="21" max="21" width="12.5" style="43" bestFit="1" customWidth="1"/>
    <col min="22" max="22" width="15.625" style="43" bestFit="1" customWidth="1"/>
    <col min="23" max="23" width="8.875" style="43" customWidth="1"/>
    <col min="24" max="24" width="11.25" style="43" bestFit="1" customWidth="1"/>
    <col min="25" max="25" width="11.375" style="43" bestFit="1" customWidth="1"/>
    <col min="26" max="26" width="12.5" style="43" bestFit="1" customWidth="1"/>
    <col min="27" max="16384" width="9" style="43"/>
  </cols>
  <sheetData>
    <row r="1" spans="1:26" customFormat="1" ht="15" x14ac:dyDescent="0.25">
      <c r="A1" s="36" t="s">
        <v>2987</v>
      </c>
      <c r="B1" s="36" t="s">
        <v>2988</v>
      </c>
      <c r="C1" s="36" t="s">
        <v>2989</v>
      </c>
      <c r="D1" s="36" t="s">
        <v>2990</v>
      </c>
      <c r="E1" s="36" t="s">
        <v>2991</v>
      </c>
      <c r="F1" s="36" t="s">
        <v>2992</v>
      </c>
      <c r="G1" s="36" t="s">
        <v>2993</v>
      </c>
      <c r="H1" s="36" t="s">
        <v>2994</v>
      </c>
      <c r="I1" s="36" t="s">
        <v>2995</v>
      </c>
      <c r="J1" s="36" t="s">
        <v>2996</v>
      </c>
      <c r="K1" s="36" t="s">
        <v>2997</v>
      </c>
      <c r="L1" s="36" t="s">
        <v>2998</v>
      </c>
      <c r="M1" s="36" t="s">
        <v>2999</v>
      </c>
      <c r="N1" s="36" t="s">
        <v>3000</v>
      </c>
      <c r="O1" s="36" t="s">
        <v>3001</v>
      </c>
      <c r="P1" s="36" t="s">
        <v>3002</v>
      </c>
      <c r="Q1" s="36" t="s">
        <v>3003</v>
      </c>
      <c r="R1" s="36" t="s">
        <v>3004</v>
      </c>
      <c r="S1" s="38" t="s">
        <v>3005</v>
      </c>
      <c r="T1" s="38" t="s">
        <v>3006</v>
      </c>
      <c r="U1" s="36" t="s">
        <v>3007</v>
      </c>
      <c r="V1" s="36" t="s">
        <v>3268</v>
      </c>
      <c r="W1" s="36" t="s">
        <v>3008</v>
      </c>
      <c r="X1" s="36" t="s">
        <v>3009</v>
      </c>
      <c r="Y1" s="36" t="s">
        <v>3010</v>
      </c>
      <c r="Z1" s="36" t="s">
        <v>3327</v>
      </c>
    </row>
    <row r="2" spans="1:26" customFormat="1" x14ac:dyDescent="0.2">
      <c r="A2" s="37">
        <v>1552</v>
      </c>
      <c r="B2" s="37" t="s">
        <v>0</v>
      </c>
      <c r="C2" s="37" t="s">
        <v>1</v>
      </c>
      <c r="D2" s="37">
        <v>0.01</v>
      </c>
      <c r="E2" s="37">
        <v>348.21</v>
      </c>
      <c r="F2" s="37">
        <v>40.19</v>
      </c>
      <c r="G2" s="37" t="s">
        <v>2</v>
      </c>
      <c r="H2" s="37" t="s">
        <v>3</v>
      </c>
      <c r="I2" s="37" t="s">
        <v>4</v>
      </c>
      <c r="J2" s="37" t="s">
        <v>5</v>
      </c>
      <c r="K2" s="37" t="s">
        <v>6</v>
      </c>
      <c r="L2" s="37" t="s">
        <v>7</v>
      </c>
      <c r="M2" s="37">
        <v>0.62</v>
      </c>
      <c r="N2" s="37" t="s">
        <v>8</v>
      </c>
      <c r="O2" s="37" t="s">
        <v>9</v>
      </c>
      <c r="P2" s="37" t="s">
        <v>10</v>
      </c>
      <c r="Q2" s="37" t="s">
        <v>11</v>
      </c>
      <c r="R2" s="37">
        <v>39056</v>
      </c>
      <c r="S2" s="39">
        <v>42005</v>
      </c>
      <c r="T2" s="39">
        <v>42008</v>
      </c>
      <c r="U2" s="37">
        <v>-337.09199999999998</v>
      </c>
      <c r="V2" s="37">
        <v>2</v>
      </c>
      <c r="W2" s="37">
        <v>723.54</v>
      </c>
      <c r="X2" s="37">
        <v>87486</v>
      </c>
      <c r="Y2" s="37" t="s">
        <v>3215</v>
      </c>
      <c r="Z2" s="37">
        <v>2479.740323793259</v>
      </c>
    </row>
    <row r="3" spans="1:26" customFormat="1" x14ac:dyDescent="0.2">
      <c r="A3" s="37">
        <v>2124</v>
      </c>
      <c r="B3" s="37" t="s">
        <v>12</v>
      </c>
      <c r="C3" s="37" t="s">
        <v>13</v>
      </c>
      <c r="D3" s="37">
        <v>0.04</v>
      </c>
      <c r="E3" s="37">
        <v>45.19</v>
      </c>
      <c r="F3" s="37">
        <v>1.99</v>
      </c>
      <c r="G3" s="37" t="s">
        <v>14</v>
      </c>
      <c r="H3" s="37" t="s">
        <v>15</v>
      </c>
      <c r="I3" s="37" t="s">
        <v>16</v>
      </c>
      <c r="J3" s="37" t="s">
        <v>17</v>
      </c>
      <c r="K3" s="37" t="s">
        <v>18</v>
      </c>
      <c r="L3" s="37" t="s">
        <v>19</v>
      </c>
      <c r="M3" s="37">
        <v>0.55000000000000004</v>
      </c>
      <c r="N3" s="37" t="s">
        <v>8</v>
      </c>
      <c r="O3" s="37" t="s">
        <v>9</v>
      </c>
      <c r="P3" s="37" t="s">
        <v>20</v>
      </c>
      <c r="Q3" s="37" t="s">
        <v>21</v>
      </c>
      <c r="R3" s="37">
        <v>72301</v>
      </c>
      <c r="S3" s="39">
        <v>42005</v>
      </c>
      <c r="T3" s="39">
        <v>42006</v>
      </c>
      <c r="U3" s="37">
        <v>-61.194000000000003</v>
      </c>
      <c r="V3" s="37">
        <v>13</v>
      </c>
      <c r="W3" s="37">
        <v>609.09</v>
      </c>
      <c r="X3" s="37">
        <v>89665</v>
      </c>
      <c r="Y3" s="37" t="s">
        <v>3215</v>
      </c>
      <c r="Z3" s="37">
        <v>170.18986682324859</v>
      </c>
    </row>
    <row r="4" spans="1:26" customFormat="1" x14ac:dyDescent="0.2">
      <c r="A4" s="37">
        <v>1418</v>
      </c>
      <c r="B4" s="37" t="s">
        <v>22</v>
      </c>
      <c r="C4" s="37" t="s">
        <v>23</v>
      </c>
      <c r="D4" s="37">
        <v>7.0000000000000007E-2</v>
      </c>
      <c r="E4" s="37">
        <v>4.84</v>
      </c>
      <c r="F4" s="37">
        <v>0.71</v>
      </c>
      <c r="G4" s="37" t="s">
        <v>14</v>
      </c>
      <c r="H4" s="37" t="s">
        <v>3</v>
      </c>
      <c r="I4" s="37" t="s">
        <v>24</v>
      </c>
      <c r="J4" s="37" t="s">
        <v>25</v>
      </c>
      <c r="K4" s="37" t="s">
        <v>26</v>
      </c>
      <c r="L4" s="37" t="s">
        <v>27</v>
      </c>
      <c r="M4" s="37">
        <v>0.52</v>
      </c>
      <c r="N4" s="37" t="s">
        <v>8</v>
      </c>
      <c r="O4" s="37" t="s">
        <v>28</v>
      </c>
      <c r="P4" s="37" t="s">
        <v>29</v>
      </c>
      <c r="Q4" s="37" t="s">
        <v>30</v>
      </c>
      <c r="R4" s="37">
        <v>46901</v>
      </c>
      <c r="S4" s="39">
        <v>42005</v>
      </c>
      <c r="T4" s="39">
        <v>42007</v>
      </c>
      <c r="U4" s="37">
        <v>25.240200000000002</v>
      </c>
      <c r="V4" s="37">
        <v>8</v>
      </c>
      <c r="W4" s="37">
        <v>36.58</v>
      </c>
      <c r="X4" s="37">
        <v>90539</v>
      </c>
      <c r="Y4" s="37" t="s">
        <v>3216</v>
      </c>
      <c r="Z4" s="37">
        <v>154.29396079072538</v>
      </c>
    </row>
    <row r="5" spans="1:26" customFormat="1" x14ac:dyDescent="0.2">
      <c r="A5" s="37">
        <v>1425</v>
      </c>
      <c r="B5" s="37" t="s">
        <v>31</v>
      </c>
      <c r="C5" s="37" t="s">
        <v>23</v>
      </c>
      <c r="D5" s="37">
        <v>0.04</v>
      </c>
      <c r="E5" s="37">
        <v>2036.48</v>
      </c>
      <c r="F5" s="37">
        <v>14.7</v>
      </c>
      <c r="G5" s="37" t="s">
        <v>2</v>
      </c>
      <c r="H5" s="37" t="s">
        <v>3</v>
      </c>
      <c r="I5" s="37" t="s">
        <v>16</v>
      </c>
      <c r="J5" s="37" t="s">
        <v>32</v>
      </c>
      <c r="K5" s="37" t="s">
        <v>33</v>
      </c>
      <c r="L5" s="37" t="s">
        <v>34</v>
      </c>
      <c r="M5" s="37">
        <v>0.55000000000000004</v>
      </c>
      <c r="N5" s="37" t="s">
        <v>8</v>
      </c>
      <c r="O5" s="37" t="s">
        <v>35</v>
      </c>
      <c r="P5" s="37" t="s">
        <v>36</v>
      </c>
      <c r="Q5" s="37" t="s">
        <v>37</v>
      </c>
      <c r="R5" s="37">
        <v>80525</v>
      </c>
      <c r="S5" s="39">
        <v>42005</v>
      </c>
      <c r="T5" s="39">
        <v>42010</v>
      </c>
      <c r="U5" s="37">
        <v>-4793.0039999999999</v>
      </c>
      <c r="V5" s="37">
        <v>1</v>
      </c>
      <c r="W5" s="37">
        <v>2013.67</v>
      </c>
      <c r="X5" s="37">
        <v>89450</v>
      </c>
      <c r="Y5" s="37" t="s">
        <v>3217</v>
      </c>
      <c r="Z5" s="37">
        <v>2213.6403453303292</v>
      </c>
    </row>
    <row r="6" spans="1:26" customFormat="1" x14ac:dyDescent="0.2">
      <c r="A6" s="37">
        <v>3275</v>
      </c>
      <c r="B6" s="37" t="s">
        <v>38</v>
      </c>
      <c r="C6" s="37" t="s">
        <v>23</v>
      </c>
      <c r="D6" s="37">
        <v>0.04</v>
      </c>
      <c r="E6" s="37">
        <v>449.99</v>
      </c>
      <c r="F6" s="37">
        <v>24.49</v>
      </c>
      <c r="G6" s="37" t="s">
        <v>14</v>
      </c>
      <c r="H6" s="37" t="s">
        <v>3</v>
      </c>
      <c r="I6" s="37" t="s">
        <v>16</v>
      </c>
      <c r="J6" s="37" t="s">
        <v>39</v>
      </c>
      <c r="K6" s="37" t="s">
        <v>40</v>
      </c>
      <c r="L6" s="37" t="s">
        <v>41</v>
      </c>
      <c r="M6" s="37">
        <v>0.52</v>
      </c>
      <c r="N6" s="37" t="s">
        <v>8</v>
      </c>
      <c r="O6" s="37" t="s">
        <v>35</v>
      </c>
      <c r="P6" s="37" t="s">
        <v>42</v>
      </c>
      <c r="Q6" s="37" t="s">
        <v>43</v>
      </c>
      <c r="R6" s="37">
        <v>98273</v>
      </c>
      <c r="S6" s="39">
        <v>42005</v>
      </c>
      <c r="T6" s="39">
        <v>42009</v>
      </c>
      <c r="U6" s="37">
        <v>3576.8841000000002</v>
      </c>
      <c r="V6" s="37">
        <v>12</v>
      </c>
      <c r="W6" s="37">
        <v>5183.8900000000003</v>
      </c>
      <c r="X6" s="37">
        <v>86234</v>
      </c>
      <c r="Y6" s="37" t="s">
        <v>3217</v>
      </c>
      <c r="Z6" s="37">
        <v>5863.0905822378454</v>
      </c>
    </row>
    <row r="7" spans="1:26" customFormat="1" x14ac:dyDescent="0.2">
      <c r="A7" s="37">
        <v>3275</v>
      </c>
      <c r="B7" s="37" t="s">
        <v>38</v>
      </c>
      <c r="C7" s="37" t="s">
        <v>23</v>
      </c>
      <c r="D7" s="37">
        <v>0.01</v>
      </c>
      <c r="E7" s="37">
        <v>5.84</v>
      </c>
      <c r="F7" s="37">
        <v>1.2</v>
      </c>
      <c r="G7" s="37" t="s">
        <v>14</v>
      </c>
      <c r="H7" s="37" t="s">
        <v>3</v>
      </c>
      <c r="I7" s="37" t="s">
        <v>24</v>
      </c>
      <c r="J7" s="37" t="s">
        <v>25</v>
      </c>
      <c r="K7" s="37" t="s">
        <v>26</v>
      </c>
      <c r="L7" s="37" t="s">
        <v>44</v>
      </c>
      <c r="M7" s="37">
        <v>0.55000000000000004</v>
      </c>
      <c r="N7" s="37" t="s">
        <v>8</v>
      </c>
      <c r="O7" s="37" t="s">
        <v>35</v>
      </c>
      <c r="P7" s="37" t="s">
        <v>42</v>
      </c>
      <c r="Q7" s="37" t="s">
        <v>43</v>
      </c>
      <c r="R7" s="37">
        <v>98273</v>
      </c>
      <c r="S7" s="39">
        <v>42005</v>
      </c>
      <c r="T7" s="39">
        <v>42014</v>
      </c>
      <c r="U7" s="37">
        <v>20.38</v>
      </c>
      <c r="V7" s="37">
        <v>6</v>
      </c>
      <c r="W7" s="37">
        <v>36.090000000000003</v>
      </c>
      <c r="X7" s="37">
        <v>86234</v>
      </c>
      <c r="Y7" s="37" t="s">
        <v>3217</v>
      </c>
      <c r="Z7" s="37">
        <v>230.57929605152489</v>
      </c>
    </row>
    <row r="8" spans="1:26" customFormat="1" x14ac:dyDescent="0.2">
      <c r="A8" s="37">
        <v>1910</v>
      </c>
      <c r="B8" s="37" t="s">
        <v>45</v>
      </c>
      <c r="C8" s="37" t="s">
        <v>46</v>
      </c>
      <c r="D8" s="37">
        <v>0.02</v>
      </c>
      <c r="E8" s="37">
        <v>29.17</v>
      </c>
      <c r="F8" s="37">
        <v>6.27</v>
      </c>
      <c r="G8" s="37" t="s">
        <v>14</v>
      </c>
      <c r="H8" s="37" t="s">
        <v>47</v>
      </c>
      <c r="I8" s="37" t="s">
        <v>24</v>
      </c>
      <c r="J8" s="37" t="s">
        <v>48</v>
      </c>
      <c r="K8" s="37" t="s">
        <v>49</v>
      </c>
      <c r="L8" s="37" t="s">
        <v>50</v>
      </c>
      <c r="M8" s="37">
        <v>0.37</v>
      </c>
      <c r="N8" s="37" t="s">
        <v>8</v>
      </c>
      <c r="O8" s="37" t="s">
        <v>9</v>
      </c>
      <c r="P8" s="37" t="s">
        <v>51</v>
      </c>
      <c r="Q8" s="37" t="s">
        <v>52</v>
      </c>
      <c r="R8" s="37">
        <v>30269</v>
      </c>
      <c r="S8" s="39">
        <v>42005</v>
      </c>
      <c r="T8" s="39">
        <v>42006</v>
      </c>
      <c r="U8" s="37">
        <v>36.905999999999999</v>
      </c>
      <c r="V8" s="37">
        <v>2</v>
      </c>
      <c r="W8" s="37">
        <v>63.32</v>
      </c>
      <c r="X8" s="37">
        <v>91371</v>
      </c>
      <c r="Y8" s="37" t="s">
        <v>3215</v>
      </c>
      <c r="Z8" s="37">
        <v>465.24592747633585</v>
      </c>
    </row>
    <row r="9" spans="1:26" customFormat="1" x14ac:dyDescent="0.2">
      <c r="A9" s="37">
        <v>674</v>
      </c>
      <c r="B9" s="37" t="s">
        <v>53</v>
      </c>
      <c r="C9" s="37" t="s">
        <v>1</v>
      </c>
      <c r="D9" s="37">
        <v>0.06</v>
      </c>
      <c r="E9" s="37">
        <v>161.55000000000001</v>
      </c>
      <c r="F9" s="37">
        <v>19.989999999999998</v>
      </c>
      <c r="G9" s="37" t="s">
        <v>14</v>
      </c>
      <c r="H9" s="37" t="s">
        <v>3</v>
      </c>
      <c r="I9" s="37" t="s">
        <v>24</v>
      </c>
      <c r="J9" s="37" t="s">
        <v>54</v>
      </c>
      <c r="K9" s="37" t="s">
        <v>49</v>
      </c>
      <c r="L9" s="37" t="s">
        <v>55</v>
      </c>
      <c r="M9" s="37">
        <v>0.66</v>
      </c>
      <c r="N9" s="37" t="s">
        <v>8</v>
      </c>
      <c r="O9" s="37" t="s">
        <v>28</v>
      </c>
      <c r="P9" s="37" t="s">
        <v>56</v>
      </c>
      <c r="Q9" s="37" t="s">
        <v>57</v>
      </c>
      <c r="R9" s="37">
        <v>64133</v>
      </c>
      <c r="S9" s="39">
        <v>42006</v>
      </c>
      <c r="T9" s="39">
        <v>42007</v>
      </c>
      <c r="U9" s="37">
        <v>-7.58</v>
      </c>
      <c r="V9" s="37">
        <v>3</v>
      </c>
      <c r="W9" s="37">
        <v>485.01</v>
      </c>
      <c r="X9" s="37">
        <v>88174</v>
      </c>
      <c r="Y9" s="37" t="s">
        <v>3216</v>
      </c>
      <c r="Z9" s="37">
        <v>1477.7887814496924</v>
      </c>
    </row>
    <row r="10" spans="1:26" customFormat="1" x14ac:dyDescent="0.2">
      <c r="A10" s="37">
        <v>950</v>
      </c>
      <c r="B10" s="37" t="s">
        <v>58</v>
      </c>
      <c r="C10" s="37" t="s">
        <v>1</v>
      </c>
      <c r="D10" s="37">
        <v>0.06</v>
      </c>
      <c r="E10" s="37">
        <v>40.98</v>
      </c>
      <c r="F10" s="37">
        <v>2.99</v>
      </c>
      <c r="G10" s="37" t="s">
        <v>14</v>
      </c>
      <c r="H10" s="37" t="s">
        <v>15</v>
      </c>
      <c r="I10" s="37" t="s">
        <v>24</v>
      </c>
      <c r="J10" s="37" t="s">
        <v>48</v>
      </c>
      <c r="K10" s="37" t="s">
        <v>49</v>
      </c>
      <c r="L10" s="37" t="s">
        <v>59</v>
      </c>
      <c r="M10" s="37">
        <v>0.36</v>
      </c>
      <c r="N10" s="37" t="s">
        <v>8</v>
      </c>
      <c r="O10" s="37" t="s">
        <v>28</v>
      </c>
      <c r="P10" s="37" t="s">
        <v>60</v>
      </c>
      <c r="Q10" s="37" t="s">
        <v>61</v>
      </c>
      <c r="R10" s="37">
        <v>55372</v>
      </c>
      <c r="S10" s="39">
        <v>42006</v>
      </c>
      <c r="T10" s="39">
        <v>42008</v>
      </c>
      <c r="U10" s="37">
        <v>-14.801880000000001</v>
      </c>
      <c r="V10" s="37">
        <v>1</v>
      </c>
      <c r="W10" s="37">
        <v>41.6</v>
      </c>
      <c r="X10" s="37">
        <v>89083</v>
      </c>
      <c r="Y10" s="37" t="s">
        <v>3216</v>
      </c>
      <c r="Z10" s="37">
        <v>353.50323849251703</v>
      </c>
    </row>
    <row r="11" spans="1:26" customFormat="1" x14ac:dyDescent="0.2">
      <c r="A11" s="37">
        <v>1155</v>
      </c>
      <c r="B11" s="37" t="s">
        <v>62</v>
      </c>
      <c r="C11" s="37" t="s">
        <v>1</v>
      </c>
      <c r="D11" s="37">
        <v>0.09</v>
      </c>
      <c r="E11" s="37">
        <v>9.11</v>
      </c>
      <c r="F11" s="37">
        <v>2.15</v>
      </c>
      <c r="G11" s="37" t="s">
        <v>63</v>
      </c>
      <c r="H11" s="37" t="s">
        <v>15</v>
      </c>
      <c r="I11" s="37" t="s">
        <v>24</v>
      </c>
      <c r="J11" s="37" t="s">
        <v>64</v>
      </c>
      <c r="K11" s="37" t="s">
        <v>26</v>
      </c>
      <c r="L11" s="37" t="s">
        <v>65</v>
      </c>
      <c r="M11" s="37">
        <v>0.4</v>
      </c>
      <c r="N11" s="37" t="s">
        <v>8</v>
      </c>
      <c r="O11" s="37" t="s">
        <v>35</v>
      </c>
      <c r="P11" s="37" t="s">
        <v>66</v>
      </c>
      <c r="Q11" s="37" t="s">
        <v>67</v>
      </c>
      <c r="R11" s="37">
        <v>90640</v>
      </c>
      <c r="S11" s="39">
        <v>42006</v>
      </c>
      <c r="T11" s="39">
        <v>42008</v>
      </c>
      <c r="U11" s="37">
        <v>20.299600000000002</v>
      </c>
      <c r="V11" s="37">
        <v>4</v>
      </c>
      <c r="W11" s="37">
        <v>34.409999999999997</v>
      </c>
      <c r="X11" s="37">
        <v>90853</v>
      </c>
      <c r="Y11" s="37" t="s">
        <v>3217</v>
      </c>
      <c r="Z11" s="37">
        <v>197.58300224059172</v>
      </c>
    </row>
    <row r="12" spans="1:26" customFormat="1" x14ac:dyDescent="0.2">
      <c r="A12" s="37">
        <v>1155</v>
      </c>
      <c r="B12" s="37" t="s">
        <v>62</v>
      </c>
      <c r="C12" s="37" t="s">
        <v>1</v>
      </c>
      <c r="D12" s="37">
        <v>0.08</v>
      </c>
      <c r="E12" s="37">
        <v>15.04</v>
      </c>
      <c r="F12" s="37">
        <v>1.97</v>
      </c>
      <c r="G12" s="37" t="s">
        <v>14</v>
      </c>
      <c r="H12" s="37" t="s">
        <v>15</v>
      </c>
      <c r="I12" s="37" t="s">
        <v>24</v>
      </c>
      <c r="J12" s="37" t="s">
        <v>64</v>
      </c>
      <c r="K12" s="37" t="s">
        <v>26</v>
      </c>
      <c r="L12" s="37" t="s">
        <v>68</v>
      </c>
      <c r="M12" s="37">
        <v>0.39</v>
      </c>
      <c r="N12" s="37" t="s">
        <v>8</v>
      </c>
      <c r="O12" s="37" t="s">
        <v>35</v>
      </c>
      <c r="P12" s="37" t="s">
        <v>66</v>
      </c>
      <c r="Q12" s="37" t="s">
        <v>67</v>
      </c>
      <c r="R12" s="37">
        <v>90640</v>
      </c>
      <c r="S12" s="39">
        <v>42006</v>
      </c>
      <c r="T12" s="39">
        <v>42006</v>
      </c>
      <c r="U12" s="37">
        <v>108.5163</v>
      </c>
      <c r="V12" s="37">
        <v>11</v>
      </c>
      <c r="W12" s="37">
        <v>157.27000000000001</v>
      </c>
      <c r="X12" s="37">
        <v>90853</v>
      </c>
      <c r="Y12" s="37" t="s">
        <v>3217</v>
      </c>
      <c r="Z12" s="37">
        <v>382.03625760320205</v>
      </c>
    </row>
    <row r="13" spans="1:26" customFormat="1" x14ac:dyDescent="0.2">
      <c r="A13" s="37">
        <v>2256</v>
      </c>
      <c r="B13" s="37" t="s">
        <v>69</v>
      </c>
      <c r="C13" s="37" t="s">
        <v>1</v>
      </c>
      <c r="D13" s="37">
        <v>7.0000000000000007E-2</v>
      </c>
      <c r="E13" s="37">
        <v>60.97</v>
      </c>
      <c r="F13" s="37">
        <v>4.5</v>
      </c>
      <c r="G13" s="37" t="s">
        <v>63</v>
      </c>
      <c r="H13" s="37" t="s">
        <v>70</v>
      </c>
      <c r="I13" s="37" t="s">
        <v>24</v>
      </c>
      <c r="J13" s="37" t="s">
        <v>71</v>
      </c>
      <c r="K13" s="37" t="s">
        <v>49</v>
      </c>
      <c r="L13" s="37" t="s">
        <v>72</v>
      </c>
      <c r="M13" s="37">
        <v>0.56000000000000005</v>
      </c>
      <c r="N13" s="37" t="s">
        <v>8</v>
      </c>
      <c r="O13" s="37" t="s">
        <v>9</v>
      </c>
      <c r="P13" s="37" t="s">
        <v>73</v>
      </c>
      <c r="Q13" s="37" t="s">
        <v>74</v>
      </c>
      <c r="R13" s="37">
        <v>28560</v>
      </c>
      <c r="S13" s="39">
        <v>42006</v>
      </c>
      <c r="T13" s="39">
        <v>42008</v>
      </c>
      <c r="U13" s="37">
        <v>-42.588000000000001</v>
      </c>
      <c r="V13" s="37">
        <v>6</v>
      </c>
      <c r="W13" s="37">
        <v>361.72</v>
      </c>
      <c r="X13" s="37">
        <v>87963</v>
      </c>
      <c r="Y13" s="37" t="s">
        <v>3215</v>
      </c>
      <c r="Z13" s="37">
        <v>535.76536674774945</v>
      </c>
    </row>
    <row r="14" spans="1:26" customFormat="1" x14ac:dyDescent="0.2">
      <c r="A14" s="37">
        <v>949</v>
      </c>
      <c r="B14" s="37" t="s">
        <v>75</v>
      </c>
      <c r="C14" s="37" t="s">
        <v>1</v>
      </c>
      <c r="D14" s="37">
        <v>0.06</v>
      </c>
      <c r="E14" s="37">
        <v>40.98</v>
      </c>
      <c r="F14" s="37">
        <v>2.99</v>
      </c>
      <c r="G14" s="37" t="s">
        <v>14</v>
      </c>
      <c r="H14" s="37" t="s">
        <v>15</v>
      </c>
      <c r="I14" s="37" t="s">
        <v>24</v>
      </c>
      <c r="J14" s="37" t="s">
        <v>48</v>
      </c>
      <c r="K14" s="37" t="s">
        <v>49</v>
      </c>
      <c r="L14" s="37" t="s">
        <v>59</v>
      </c>
      <c r="M14" s="37">
        <v>0.36</v>
      </c>
      <c r="N14" s="37" t="s">
        <v>8</v>
      </c>
      <c r="O14" s="37" t="s">
        <v>35</v>
      </c>
      <c r="P14" s="37" t="s">
        <v>66</v>
      </c>
      <c r="Q14" s="37" t="s">
        <v>76</v>
      </c>
      <c r="R14" s="37">
        <v>90049</v>
      </c>
      <c r="S14" s="39">
        <v>42006</v>
      </c>
      <c r="T14" s="39">
        <v>42008</v>
      </c>
      <c r="U14" s="37">
        <v>-19.0992</v>
      </c>
      <c r="V14" s="37">
        <v>3</v>
      </c>
      <c r="W14" s="37">
        <v>124.81</v>
      </c>
      <c r="X14" s="37">
        <v>9285</v>
      </c>
      <c r="Y14" s="37" t="s">
        <v>3217</v>
      </c>
      <c r="Z14" s="37">
        <v>349.10267227520887</v>
      </c>
    </row>
    <row r="15" spans="1:26" customFormat="1" x14ac:dyDescent="0.2">
      <c r="A15" s="37">
        <v>1136</v>
      </c>
      <c r="B15" s="37" t="s">
        <v>77</v>
      </c>
      <c r="C15" s="37" t="s">
        <v>13</v>
      </c>
      <c r="D15" s="37">
        <v>0.09</v>
      </c>
      <c r="E15" s="37">
        <v>270.97000000000003</v>
      </c>
      <c r="F15" s="37">
        <v>28.06</v>
      </c>
      <c r="G15" s="37" t="s">
        <v>2</v>
      </c>
      <c r="H15" s="37" t="s">
        <v>15</v>
      </c>
      <c r="I15" s="37" t="s">
        <v>16</v>
      </c>
      <c r="J15" s="37" t="s">
        <v>32</v>
      </c>
      <c r="K15" s="37" t="s">
        <v>33</v>
      </c>
      <c r="L15" s="37" t="s">
        <v>78</v>
      </c>
      <c r="M15" s="37">
        <v>0.56000000000000005</v>
      </c>
      <c r="N15" s="37" t="s">
        <v>8</v>
      </c>
      <c r="O15" s="37" t="s">
        <v>28</v>
      </c>
      <c r="P15" s="37" t="s">
        <v>79</v>
      </c>
      <c r="Q15" s="37" t="s">
        <v>80</v>
      </c>
      <c r="R15" s="37">
        <v>60188</v>
      </c>
      <c r="S15" s="39">
        <v>42006</v>
      </c>
      <c r="T15" s="39">
        <v>42008</v>
      </c>
      <c r="U15" s="37">
        <v>2660.1432</v>
      </c>
      <c r="V15" s="37">
        <v>15</v>
      </c>
      <c r="W15" s="37">
        <v>3855.28</v>
      </c>
      <c r="X15" s="37">
        <v>87940</v>
      </c>
      <c r="Y15" s="37" t="s">
        <v>3216</v>
      </c>
      <c r="Z15" s="37">
        <v>4556.5775525669706</v>
      </c>
    </row>
    <row r="16" spans="1:26" customFormat="1" x14ac:dyDescent="0.2">
      <c r="A16" s="37">
        <v>67</v>
      </c>
      <c r="B16" s="37" t="s">
        <v>81</v>
      </c>
      <c r="C16" s="37" t="s">
        <v>23</v>
      </c>
      <c r="D16" s="37">
        <v>0.05</v>
      </c>
      <c r="E16" s="37">
        <v>155.06</v>
      </c>
      <c r="F16" s="37">
        <v>7.07</v>
      </c>
      <c r="G16" s="37" t="s">
        <v>14</v>
      </c>
      <c r="H16" s="37" t="s">
        <v>70</v>
      </c>
      <c r="I16" s="37" t="s">
        <v>24</v>
      </c>
      <c r="J16" s="37" t="s">
        <v>54</v>
      </c>
      <c r="K16" s="37" t="s">
        <v>49</v>
      </c>
      <c r="L16" s="37" t="s">
        <v>82</v>
      </c>
      <c r="M16" s="37">
        <v>0.59</v>
      </c>
      <c r="N16" s="37" t="s">
        <v>8</v>
      </c>
      <c r="O16" s="37" t="s">
        <v>35</v>
      </c>
      <c r="P16" s="37" t="s">
        <v>66</v>
      </c>
      <c r="Q16" s="37" t="s">
        <v>83</v>
      </c>
      <c r="R16" s="37">
        <v>94559</v>
      </c>
      <c r="S16" s="39">
        <v>42006</v>
      </c>
      <c r="T16" s="39">
        <v>42013</v>
      </c>
      <c r="U16" s="37">
        <v>845.66399999999999</v>
      </c>
      <c r="V16" s="37">
        <v>8</v>
      </c>
      <c r="W16" s="37">
        <v>1225.5999999999999</v>
      </c>
      <c r="X16" s="37">
        <v>87946</v>
      </c>
      <c r="Y16" s="37" t="s">
        <v>3217</v>
      </c>
      <c r="Z16" s="37">
        <v>1721.3171531905409</v>
      </c>
    </row>
    <row r="17" spans="1:26" customFormat="1" x14ac:dyDescent="0.2">
      <c r="A17" s="37">
        <v>68</v>
      </c>
      <c r="B17" s="37" t="s">
        <v>84</v>
      </c>
      <c r="C17" s="37" t="s">
        <v>23</v>
      </c>
      <c r="D17" s="37">
        <v>0</v>
      </c>
      <c r="E17" s="37">
        <v>291.73</v>
      </c>
      <c r="F17" s="37">
        <v>48.8</v>
      </c>
      <c r="G17" s="37" t="s">
        <v>2</v>
      </c>
      <c r="H17" s="37" t="s">
        <v>70</v>
      </c>
      <c r="I17" s="37" t="s">
        <v>4</v>
      </c>
      <c r="J17" s="37" t="s">
        <v>85</v>
      </c>
      <c r="K17" s="37" t="s">
        <v>33</v>
      </c>
      <c r="L17" s="37" t="s">
        <v>86</v>
      </c>
      <c r="M17" s="37">
        <v>0.56000000000000005</v>
      </c>
      <c r="N17" s="37" t="s">
        <v>8</v>
      </c>
      <c r="O17" s="37" t="s">
        <v>87</v>
      </c>
      <c r="P17" s="37" t="s">
        <v>88</v>
      </c>
      <c r="Q17" s="37" t="s">
        <v>89</v>
      </c>
      <c r="R17" s="37">
        <v>10177</v>
      </c>
      <c r="S17" s="39">
        <v>42006</v>
      </c>
      <c r="T17" s="39">
        <v>42006</v>
      </c>
      <c r="U17" s="37">
        <v>-308.928</v>
      </c>
      <c r="V17" s="37">
        <v>4</v>
      </c>
      <c r="W17" s="37">
        <v>1239.06</v>
      </c>
      <c r="X17" s="37">
        <v>37537</v>
      </c>
      <c r="Y17" s="37" t="s">
        <v>3218</v>
      </c>
      <c r="Z17" s="37">
        <v>2325.1250425462918</v>
      </c>
    </row>
    <row r="18" spans="1:26" customFormat="1" x14ac:dyDescent="0.2">
      <c r="A18" s="37">
        <v>68</v>
      </c>
      <c r="B18" s="37" t="s">
        <v>84</v>
      </c>
      <c r="C18" s="37" t="s">
        <v>23</v>
      </c>
      <c r="D18" s="37">
        <v>7.0000000000000007E-2</v>
      </c>
      <c r="E18" s="37">
        <v>100.98</v>
      </c>
      <c r="F18" s="37">
        <v>45</v>
      </c>
      <c r="G18" s="37" t="s">
        <v>2</v>
      </c>
      <c r="H18" s="37" t="s">
        <v>70</v>
      </c>
      <c r="I18" s="37" t="s">
        <v>4</v>
      </c>
      <c r="J18" s="37" t="s">
        <v>85</v>
      </c>
      <c r="K18" s="37" t="s">
        <v>33</v>
      </c>
      <c r="L18" s="37" t="s">
        <v>90</v>
      </c>
      <c r="M18" s="37">
        <v>0.69</v>
      </c>
      <c r="N18" s="37" t="s">
        <v>8</v>
      </c>
      <c r="O18" s="37" t="s">
        <v>87</v>
      </c>
      <c r="P18" s="37" t="s">
        <v>88</v>
      </c>
      <c r="Q18" s="37" t="s">
        <v>89</v>
      </c>
      <c r="R18" s="37">
        <v>10177</v>
      </c>
      <c r="S18" s="39">
        <v>42006</v>
      </c>
      <c r="T18" s="39">
        <v>42008</v>
      </c>
      <c r="U18" s="37">
        <v>-1679.76</v>
      </c>
      <c r="V18" s="37">
        <v>43</v>
      </c>
      <c r="W18" s="37">
        <v>4083.19</v>
      </c>
      <c r="X18" s="37">
        <v>37537</v>
      </c>
      <c r="Y18" s="37" t="s">
        <v>3218</v>
      </c>
      <c r="Z18" s="37">
        <v>280.47023548625555</v>
      </c>
    </row>
    <row r="19" spans="1:26" customFormat="1" x14ac:dyDescent="0.2">
      <c r="A19" s="37">
        <v>68</v>
      </c>
      <c r="B19" s="37" t="s">
        <v>84</v>
      </c>
      <c r="C19" s="37" t="s">
        <v>23</v>
      </c>
      <c r="D19" s="37">
        <v>0.05</v>
      </c>
      <c r="E19" s="37">
        <v>155.06</v>
      </c>
      <c r="F19" s="37">
        <v>7.07</v>
      </c>
      <c r="G19" s="37" t="s">
        <v>14</v>
      </c>
      <c r="H19" s="37" t="s">
        <v>70</v>
      </c>
      <c r="I19" s="37" t="s">
        <v>24</v>
      </c>
      <c r="J19" s="37" t="s">
        <v>54</v>
      </c>
      <c r="K19" s="37" t="s">
        <v>49</v>
      </c>
      <c r="L19" s="37" t="s">
        <v>82</v>
      </c>
      <c r="M19" s="37">
        <v>0.59</v>
      </c>
      <c r="N19" s="37" t="s">
        <v>8</v>
      </c>
      <c r="O19" s="37" t="s">
        <v>87</v>
      </c>
      <c r="P19" s="37" t="s">
        <v>88</v>
      </c>
      <c r="Q19" s="37" t="s">
        <v>89</v>
      </c>
      <c r="R19" s="37">
        <v>10177</v>
      </c>
      <c r="S19" s="39">
        <v>42006</v>
      </c>
      <c r="T19" s="39">
        <v>42013</v>
      </c>
      <c r="U19" s="37">
        <v>575.39599999999996</v>
      </c>
      <c r="V19" s="37">
        <v>32</v>
      </c>
      <c r="W19" s="37">
        <v>4902.38</v>
      </c>
      <c r="X19" s="37">
        <v>37537</v>
      </c>
      <c r="Y19" s="37" t="s">
        <v>3218</v>
      </c>
      <c r="Z19" s="37">
        <v>1444.5557692537045</v>
      </c>
    </row>
    <row r="20" spans="1:26" customFormat="1" x14ac:dyDescent="0.2">
      <c r="A20" s="37">
        <v>164</v>
      </c>
      <c r="B20" s="37" t="s">
        <v>91</v>
      </c>
      <c r="C20" s="37" t="s">
        <v>92</v>
      </c>
      <c r="D20" s="37">
        <v>0.05</v>
      </c>
      <c r="E20" s="37">
        <v>100.98</v>
      </c>
      <c r="F20" s="37">
        <v>35.840000000000003</v>
      </c>
      <c r="G20" s="37" t="s">
        <v>2</v>
      </c>
      <c r="H20" s="37" t="s">
        <v>47</v>
      </c>
      <c r="I20" s="37" t="s">
        <v>4</v>
      </c>
      <c r="J20" s="37" t="s">
        <v>93</v>
      </c>
      <c r="K20" s="37" t="s">
        <v>6</v>
      </c>
      <c r="L20" s="37" t="s">
        <v>94</v>
      </c>
      <c r="M20" s="37">
        <v>0.62</v>
      </c>
      <c r="N20" s="37" t="s">
        <v>8</v>
      </c>
      <c r="O20" s="37" t="s">
        <v>35</v>
      </c>
      <c r="P20" s="37" t="s">
        <v>42</v>
      </c>
      <c r="Q20" s="37" t="s">
        <v>95</v>
      </c>
      <c r="R20" s="37">
        <v>99352</v>
      </c>
      <c r="S20" s="39">
        <v>42006</v>
      </c>
      <c r="T20" s="39">
        <v>42008</v>
      </c>
      <c r="U20" s="37">
        <v>-111.4</v>
      </c>
      <c r="V20" s="37">
        <v>7</v>
      </c>
      <c r="W20" s="37">
        <v>715.55</v>
      </c>
      <c r="X20" s="37">
        <v>89961</v>
      </c>
      <c r="Y20" s="37" t="s">
        <v>3217</v>
      </c>
      <c r="Z20" s="37">
        <v>1551.8026353674588</v>
      </c>
    </row>
    <row r="21" spans="1:26" customFormat="1" x14ac:dyDescent="0.2">
      <c r="A21" s="37">
        <v>164</v>
      </c>
      <c r="B21" s="37" t="s">
        <v>91</v>
      </c>
      <c r="C21" s="37" t="s">
        <v>92</v>
      </c>
      <c r="D21" s="37">
        <v>0.02</v>
      </c>
      <c r="E21" s="37">
        <v>4.9800000000000004</v>
      </c>
      <c r="F21" s="37">
        <v>5.49</v>
      </c>
      <c r="G21" s="37" t="s">
        <v>14</v>
      </c>
      <c r="H21" s="37" t="s">
        <v>47</v>
      </c>
      <c r="I21" s="37" t="s">
        <v>24</v>
      </c>
      <c r="J21" s="37" t="s">
        <v>64</v>
      </c>
      <c r="K21" s="37" t="s">
        <v>49</v>
      </c>
      <c r="L21" s="37" t="s">
        <v>96</v>
      </c>
      <c r="M21" s="37">
        <v>0.38</v>
      </c>
      <c r="N21" s="37" t="s">
        <v>8</v>
      </c>
      <c r="O21" s="37" t="s">
        <v>35</v>
      </c>
      <c r="P21" s="37" t="s">
        <v>42</v>
      </c>
      <c r="Q21" s="37" t="s">
        <v>95</v>
      </c>
      <c r="R21" s="37">
        <v>99352</v>
      </c>
      <c r="S21" s="39">
        <v>42006</v>
      </c>
      <c r="T21" s="39">
        <v>42007</v>
      </c>
      <c r="U21" s="37">
        <v>-77.03</v>
      </c>
      <c r="V21" s="37">
        <v>9</v>
      </c>
      <c r="W21" s="37">
        <v>45.63</v>
      </c>
      <c r="X21" s="37">
        <v>89961</v>
      </c>
      <c r="Y21" s="37" t="s">
        <v>3217</v>
      </c>
      <c r="Z21" s="37">
        <v>71.268071143710813</v>
      </c>
    </row>
    <row r="22" spans="1:26" customFormat="1" x14ac:dyDescent="0.2">
      <c r="A22" s="37">
        <v>258</v>
      </c>
      <c r="B22" s="37" t="s">
        <v>97</v>
      </c>
      <c r="C22" s="37" t="s">
        <v>92</v>
      </c>
      <c r="D22" s="37">
        <v>0.05</v>
      </c>
      <c r="E22" s="37">
        <v>17.48</v>
      </c>
      <c r="F22" s="37">
        <v>1.99</v>
      </c>
      <c r="G22" s="37" t="s">
        <v>14</v>
      </c>
      <c r="H22" s="37" t="s">
        <v>15</v>
      </c>
      <c r="I22" s="37" t="s">
        <v>16</v>
      </c>
      <c r="J22" s="37" t="s">
        <v>17</v>
      </c>
      <c r="K22" s="37" t="s">
        <v>18</v>
      </c>
      <c r="L22" s="37" t="s">
        <v>98</v>
      </c>
      <c r="M22" s="37">
        <v>0.45</v>
      </c>
      <c r="N22" s="37" t="s">
        <v>8</v>
      </c>
      <c r="O22" s="37" t="s">
        <v>9</v>
      </c>
      <c r="P22" s="37" t="s">
        <v>99</v>
      </c>
      <c r="Q22" s="37" t="s">
        <v>100</v>
      </c>
      <c r="R22" s="37">
        <v>33772</v>
      </c>
      <c r="S22" s="39">
        <v>42006</v>
      </c>
      <c r="T22" s="39">
        <v>42008</v>
      </c>
      <c r="U22" s="37">
        <v>-127.008</v>
      </c>
      <c r="V22" s="37">
        <v>3</v>
      </c>
      <c r="W22" s="37">
        <v>52.47</v>
      </c>
      <c r="X22" s="37">
        <v>85858</v>
      </c>
      <c r="Y22" s="37" t="s">
        <v>3215</v>
      </c>
      <c r="Z22" s="37">
        <v>-58.500853591101766</v>
      </c>
    </row>
    <row r="23" spans="1:26" customFormat="1" x14ac:dyDescent="0.2">
      <c r="A23" s="37">
        <v>349</v>
      </c>
      <c r="B23" s="37" t="s">
        <v>101</v>
      </c>
      <c r="C23" s="37" t="s">
        <v>92</v>
      </c>
      <c r="D23" s="37">
        <v>0.04</v>
      </c>
      <c r="E23" s="37">
        <v>99.23</v>
      </c>
      <c r="F23" s="37">
        <v>8.99</v>
      </c>
      <c r="G23" s="37" t="s">
        <v>14</v>
      </c>
      <c r="H23" s="37" t="s">
        <v>47</v>
      </c>
      <c r="I23" s="37" t="s">
        <v>4</v>
      </c>
      <c r="J23" s="37" t="s">
        <v>102</v>
      </c>
      <c r="K23" s="37" t="s">
        <v>18</v>
      </c>
      <c r="L23" s="37" t="s">
        <v>103</v>
      </c>
      <c r="M23" s="37">
        <v>0.35</v>
      </c>
      <c r="N23" s="37" t="s">
        <v>8</v>
      </c>
      <c r="O23" s="37" t="s">
        <v>9</v>
      </c>
      <c r="P23" s="37" t="s">
        <v>99</v>
      </c>
      <c r="Q23" s="37" t="s">
        <v>104</v>
      </c>
      <c r="R23" s="37">
        <v>33132</v>
      </c>
      <c r="S23" s="39">
        <v>42006</v>
      </c>
      <c r="T23" s="39">
        <v>42008</v>
      </c>
      <c r="U23" s="37">
        <v>1916.6757</v>
      </c>
      <c r="V23" s="37">
        <v>54</v>
      </c>
      <c r="W23" s="37">
        <v>5555.6</v>
      </c>
      <c r="X23" s="37">
        <v>11527</v>
      </c>
      <c r="Y23" s="37" t="s">
        <v>3215</v>
      </c>
      <c r="Z23" s="37">
        <v>2466.7612047040761</v>
      </c>
    </row>
    <row r="24" spans="1:26" customFormat="1" x14ac:dyDescent="0.2">
      <c r="A24" s="37">
        <v>351</v>
      </c>
      <c r="B24" s="37" t="s">
        <v>105</v>
      </c>
      <c r="C24" s="37" t="s">
        <v>92</v>
      </c>
      <c r="D24" s="37">
        <v>0.04</v>
      </c>
      <c r="E24" s="37">
        <v>99.23</v>
      </c>
      <c r="F24" s="37">
        <v>8.99</v>
      </c>
      <c r="G24" s="37" t="s">
        <v>14</v>
      </c>
      <c r="H24" s="37" t="s">
        <v>47</v>
      </c>
      <c r="I24" s="37" t="s">
        <v>4</v>
      </c>
      <c r="J24" s="37" t="s">
        <v>102</v>
      </c>
      <c r="K24" s="37" t="s">
        <v>18</v>
      </c>
      <c r="L24" s="37" t="s">
        <v>103</v>
      </c>
      <c r="M24" s="37">
        <v>0.35</v>
      </c>
      <c r="N24" s="37" t="s">
        <v>8</v>
      </c>
      <c r="O24" s="37" t="s">
        <v>87</v>
      </c>
      <c r="P24" s="37" t="s">
        <v>88</v>
      </c>
      <c r="Q24" s="37" t="s">
        <v>106</v>
      </c>
      <c r="R24" s="37">
        <v>13601</v>
      </c>
      <c r="S24" s="39">
        <v>42006</v>
      </c>
      <c r="T24" s="39">
        <v>42008</v>
      </c>
      <c r="U24" s="37">
        <v>993.83460000000002</v>
      </c>
      <c r="V24" s="37">
        <v>14</v>
      </c>
      <c r="W24" s="37">
        <v>1440.34</v>
      </c>
      <c r="X24" s="37">
        <v>88686</v>
      </c>
      <c r="Y24" s="37" t="s">
        <v>3218</v>
      </c>
      <c r="Z24" s="37">
        <v>1521.7481806324408</v>
      </c>
    </row>
    <row r="25" spans="1:26" customFormat="1" x14ac:dyDescent="0.2">
      <c r="A25" s="37">
        <v>388</v>
      </c>
      <c r="B25" s="37" t="s">
        <v>107</v>
      </c>
      <c r="C25" s="37" t="s">
        <v>1</v>
      </c>
      <c r="D25" s="37">
        <v>0.03</v>
      </c>
      <c r="E25" s="37">
        <v>5.28</v>
      </c>
      <c r="F25" s="37">
        <v>5.66</v>
      </c>
      <c r="G25" s="37" t="s">
        <v>14</v>
      </c>
      <c r="H25" s="37" t="s">
        <v>70</v>
      </c>
      <c r="I25" s="37" t="s">
        <v>24</v>
      </c>
      <c r="J25" s="37" t="s">
        <v>64</v>
      </c>
      <c r="K25" s="37" t="s">
        <v>49</v>
      </c>
      <c r="L25" s="37" t="s">
        <v>108</v>
      </c>
      <c r="M25" s="37">
        <v>0.4</v>
      </c>
      <c r="N25" s="37" t="s">
        <v>8</v>
      </c>
      <c r="O25" s="37" t="s">
        <v>28</v>
      </c>
      <c r="P25" s="37" t="s">
        <v>109</v>
      </c>
      <c r="Q25" s="37" t="s">
        <v>110</v>
      </c>
      <c r="R25" s="37">
        <v>68847</v>
      </c>
      <c r="S25" s="39">
        <v>42007</v>
      </c>
      <c r="T25" s="39">
        <v>42009</v>
      </c>
      <c r="U25" s="37">
        <v>-51.559199999999997</v>
      </c>
      <c r="V25" s="37">
        <v>4</v>
      </c>
      <c r="W25" s="37">
        <v>22.82</v>
      </c>
      <c r="X25" s="37">
        <v>90337</v>
      </c>
      <c r="Y25" s="37" t="s">
        <v>3216</v>
      </c>
      <c r="Z25" s="37">
        <v>359.81374221178191</v>
      </c>
    </row>
    <row r="26" spans="1:26" customFormat="1" x14ac:dyDescent="0.2">
      <c r="A26" s="37">
        <v>388</v>
      </c>
      <c r="B26" s="37" t="s">
        <v>107</v>
      </c>
      <c r="C26" s="37" t="s">
        <v>1</v>
      </c>
      <c r="D26" s="37">
        <v>0.01</v>
      </c>
      <c r="E26" s="37">
        <v>110.99</v>
      </c>
      <c r="F26" s="37">
        <v>2.5</v>
      </c>
      <c r="G26" s="37" t="s">
        <v>14</v>
      </c>
      <c r="H26" s="37" t="s">
        <v>70</v>
      </c>
      <c r="I26" s="37" t="s">
        <v>16</v>
      </c>
      <c r="J26" s="37" t="s">
        <v>111</v>
      </c>
      <c r="K26" s="37" t="s">
        <v>49</v>
      </c>
      <c r="L26" s="37" t="s">
        <v>112</v>
      </c>
      <c r="M26" s="37">
        <v>0.56999999999999995</v>
      </c>
      <c r="N26" s="37" t="s">
        <v>8</v>
      </c>
      <c r="O26" s="37" t="s">
        <v>28</v>
      </c>
      <c r="P26" s="37" t="s">
        <v>109</v>
      </c>
      <c r="Q26" s="37" t="s">
        <v>110</v>
      </c>
      <c r="R26" s="37">
        <v>68847</v>
      </c>
      <c r="S26" s="39">
        <v>42007</v>
      </c>
      <c r="T26" s="39">
        <v>42010</v>
      </c>
      <c r="U26" s="37">
        <v>-263.56572</v>
      </c>
      <c r="V26" s="37">
        <v>2</v>
      </c>
      <c r="W26" s="37">
        <v>188.66</v>
      </c>
      <c r="X26" s="37">
        <v>90337</v>
      </c>
      <c r="Y26" s="37" t="s">
        <v>3216</v>
      </c>
      <c r="Z26" s="37">
        <v>541.09930959240842</v>
      </c>
    </row>
    <row r="27" spans="1:26" customFormat="1" x14ac:dyDescent="0.2">
      <c r="A27" s="37">
        <v>114</v>
      </c>
      <c r="B27" s="37" t="s">
        <v>113</v>
      </c>
      <c r="C27" s="37" t="s">
        <v>13</v>
      </c>
      <c r="D27" s="37">
        <v>0.03</v>
      </c>
      <c r="E27" s="37">
        <v>4.26</v>
      </c>
      <c r="F27" s="37">
        <v>1.2</v>
      </c>
      <c r="G27" s="37" t="s">
        <v>14</v>
      </c>
      <c r="H27" s="37" t="s">
        <v>47</v>
      </c>
      <c r="I27" s="37" t="s">
        <v>24</v>
      </c>
      <c r="J27" s="37" t="s">
        <v>25</v>
      </c>
      <c r="K27" s="37" t="s">
        <v>26</v>
      </c>
      <c r="L27" s="37" t="s">
        <v>114</v>
      </c>
      <c r="M27" s="37">
        <v>0.44</v>
      </c>
      <c r="N27" s="37" t="s">
        <v>8</v>
      </c>
      <c r="O27" s="37" t="s">
        <v>35</v>
      </c>
      <c r="P27" s="37" t="s">
        <v>115</v>
      </c>
      <c r="Q27" s="37" t="s">
        <v>116</v>
      </c>
      <c r="R27" s="37">
        <v>97035</v>
      </c>
      <c r="S27" s="39">
        <v>42007</v>
      </c>
      <c r="T27" s="39">
        <v>42008</v>
      </c>
      <c r="U27" s="37">
        <v>18.658000000000001</v>
      </c>
      <c r="V27" s="37">
        <v>7</v>
      </c>
      <c r="W27" s="37">
        <v>29.5</v>
      </c>
      <c r="X27" s="37">
        <v>89583</v>
      </c>
      <c r="Y27" s="37" t="s">
        <v>3217</v>
      </c>
      <c r="Z27" s="37">
        <v>76.437430594097066</v>
      </c>
    </row>
    <row r="28" spans="1:26" customFormat="1" x14ac:dyDescent="0.2">
      <c r="A28" s="37">
        <v>117</v>
      </c>
      <c r="B28" s="37" t="s">
        <v>117</v>
      </c>
      <c r="C28" s="37" t="s">
        <v>13</v>
      </c>
      <c r="D28" s="37">
        <v>0.03</v>
      </c>
      <c r="E28" s="37">
        <v>4.26</v>
      </c>
      <c r="F28" s="37">
        <v>1.2</v>
      </c>
      <c r="G28" s="37" t="s">
        <v>14</v>
      </c>
      <c r="H28" s="37" t="s">
        <v>47</v>
      </c>
      <c r="I28" s="37" t="s">
        <v>24</v>
      </c>
      <c r="J28" s="37" t="s">
        <v>25</v>
      </c>
      <c r="K28" s="37" t="s">
        <v>26</v>
      </c>
      <c r="L28" s="37" t="s">
        <v>114</v>
      </c>
      <c r="M28" s="37">
        <v>0.44</v>
      </c>
      <c r="N28" s="37" t="s">
        <v>8</v>
      </c>
      <c r="O28" s="37" t="s">
        <v>35</v>
      </c>
      <c r="P28" s="37" t="s">
        <v>42</v>
      </c>
      <c r="Q28" s="37" t="s">
        <v>118</v>
      </c>
      <c r="R28" s="37">
        <v>98103</v>
      </c>
      <c r="S28" s="39">
        <v>42007</v>
      </c>
      <c r="T28" s="39">
        <v>42008</v>
      </c>
      <c r="U28" s="37">
        <v>9.82</v>
      </c>
      <c r="V28" s="37">
        <v>29</v>
      </c>
      <c r="W28" s="37">
        <v>122.23</v>
      </c>
      <c r="X28" s="37">
        <v>7909</v>
      </c>
      <c r="Y28" s="37" t="s">
        <v>3217</v>
      </c>
      <c r="Z28" s="37">
        <v>67.387091259681711</v>
      </c>
    </row>
    <row r="29" spans="1:26" customFormat="1" x14ac:dyDescent="0.2">
      <c r="A29" s="37">
        <v>1988</v>
      </c>
      <c r="B29" s="37" t="s">
        <v>119</v>
      </c>
      <c r="C29" s="37" t="s">
        <v>13</v>
      </c>
      <c r="D29" s="37">
        <v>0.05</v>
      </c>
      <c r="E29" s="37">
        <v>20.98</v>
      </c>
      <c r="F29" s="37">
        <v>21.2</v>
      </c>
      <c r="G29" s="37" t="s">
        <v>14</v>
      </c>
      <c r="H29" s="37" t="s">
        <v>47</v>
      </c>
      <c r="I29" s="37" t="s">
        <v>4</v>
      </c>
      <c r="J29" s="37" t="s">
        <v>102</v>
      </c>
      <c r="K29" s="37" t="s">
        <v>120</v>
      </c>
      <c r="L29" s="37" t="s">
        <v>121</v>
      </c>
      <c r="M29" s="37">
        <v>0.78</v>
      </c>
      <c r="N29" s="37" t="s">
        <v>8</v>
      </c>
      <c r="O29" s="37" t="s">
        <v>35</v>
      </c>
      <c r="P29" s="37" t="s">
        <v>122</v>
      </c>
      <c r="Q29" s="37" t="s">
        <v>123</v>
      </c>
      <c r="R29" s="37">
        <v>84020</v>
      </c>
      <c r="S29" s="39">
        <v>42007</v>
      </c>
      <c r="T29" s="39">
        <v>42008</v>
      </c>
      <c r="U29" s="37">
        <v>-181.102</v>
      </c>
      <c r="V29" s="37">
        <v>3</v>
      </c>
      <c r="W29" s="37">
        <v>65.69</v>
      </c>
      <c r="X29" s="37">
        <v>89999</v>
      </c>
      <c r="Y29" s="37" t="s">
        <v>3217</v>
      </c>
      <c r="Z29" s="37">
        <v>746.43738558475081</v>
      </c>
    </row>
    <row r="30" spans="1:26" customFormat="1" x14ac:dyDescent="0.2">
      <c r="A30" s="37">
        <v>2131</v>
      </c>
      <c r="B30" s="37" t="s">
        <v>124</v>
      </c>
      <c r="C30" s="37" t="s">
        <v>13</v>
      </c>
      <c r="D30" s="37">
        <v>0.09</v>
      </c>
      <c r="E30" s="37">
        <v>150.97999999999999</v>
      </c>
      <c r="F30" s="37">
        <v>66.27</v>
      </c>
      <c r="G30" s="37" t="s">
        <v>2</v>
      </c>
      <c r="H30" s="37" t="s">
        <v>47</v>
      </c>
      <c r="I30" s="37" t="s">
        <v>4</v>
      </c>
      <c r="J30" s="37" t="s">
        <v>93</v>
      </c>
      <c r="K30" s="37" t="s">
        <v>6</v>
      </c>
      <c r="L30" s="37" t="s">
        <v>125</v>
      </c>
      <c r="M30" s="37">
        <v>0.65</v>
      </c>
      <c r="N30" s="37" t="s">
        <v>8</v>
      </c>
      <c r="O30" s="37" t="s">
        <v>28</v>
      </c>
      <c r="P30" s="37" t="s">
        <v>56</v>
      </c>
      <c r="Q30" s="37" t="s">
        <v>126</v>
      </c>
      <c r="R30" s="37">
        <v>64118</v>
      </c>
      <c r="S30" s="39">
        <v>42007</v>
      </c>
      <c r="T30" s="39">
        <v>42008</v>
      </c>
      <c r="U30" s="37">
        <v>-407.85</v>
      </c>
      <c r="V30" s="37">
        <v>2</v>
      </c>
      <c r="W30" s="37">
        <v>302.33999999999997</v>
      </c>
      <c r="X30" s="37">
        <v>90079</v>
      </c>
      <c r="Y30" s="37" t="s">
        <v>3216</v>
      </c>
      <c r="Z30" s="37">
        <v>2229.2046405099354</v>
      </c>
    </row>
    <row r="31" spans="1:26" customFormat="1" x14ac:dyDescent="0.2">
      <c r="A31" s="37">
        <v>2302</v>
      </c>
      <c r="B31" s="37" t="s">
        <v>127</v>
      </c>
      <c r="C31" s="37" t="s">
        <v>13</v>
      </c>
      <c r="D31" s="37">
        <v>0.1</v>
      </c>
      <c r="E31" s="37">
        <v>12.53</v>
      </c>
      <c r="F31" s="37">
        <v>0.49</v>
      </c>
      <c r="G31" s="37" t="s">
        <v>14</v>
      </c>
      <c r="H31" s="37" t="s">
        <v>70</v>
      </c>
      <c r="I31" s="37" t="s">
        <v>24</v>
      </c>
      <c r="J31" s="37" t="s">
        <v>128</v>
      </c>
      <c r="K31" s="37" t="s">
        <v>49</v>
      </c>
      <c r="L31" s="37" t="s">
        <v>129</v>
      </c>
      <c r="M31" s="37">
        <v>0.38</v>
      </c>
      <c r="N31" s="37" t="s">
        <v>8</v>
      </c>
      <c r="O31" s="37" t="s">
        <v>9</v>
      </c>
      <c r="P31" s="37" t="s">
        <v>99</v>
      </c>
      <c r="Q31" s="37" t="s">
        <v>130</v>
      </c>
      <c r="R31" s="37">
        <v>32404</v>
      </c>
      <c r="S31" s="39">
        <v>42007</v>
      </c>
      <c r="T31" s="39">
        <v>42008</v>
      </c>
      <c r="U31" s="37">
        <v>244.464</v>
      </c>
      <c r="V31" s="37">
        <v>8</v>
      </c>
      <c r="W31" s="37">
        <v>92.02</v>
      </c>
      <c r="X31" s="37">
        <v>87696</v>
      </c>
      <c r="Y31" s="37" t="s">
        <v>3215</v>
      </c>
      <c r="Z31" s="37">
        <v>187.38713762179358</v>
      </c>
    </row>
    <row r="32" spans="1:26" customFormat="1" x14ac:dyDescent="0.2">
      <c r="A32" s="37">
        <v>2302</v>
      </c>
      <c r="B32" s="37" t="s">
        <v>127</v>
      </c>
      <c r="C32" s="37" t="s">
        <v>13</v>
      </c>
      <c r="D32" s="37">
        <v>0.1</v>
      </c>
      <c r="E32" s="37">
        <v>146.34</v>
      </c>
      <c r="F32" s="37">
        <v>43.75</v>
      </c>
      <c r="G32" s="37" t="s">
        <v>2</v>
      </c>
      <c r="H32" s="37" t="s">
        <v>70</v>
      </c>
      <c r="I32" s="37" t="s">
        <v>4</v>
      </c>
      <c r="J32" s="37" t="s">
        <v>5</v>
      </c>
      <c r="K32" s="37" t="s">
        <v>6</v>
      </c>
      <c r="L32" s="37" t="s">
        <v>131</v>
      </c>
      <c r="M32" s="37">
        <v>0.64</v>
      </c>
      <c r="N32" s="37" t="s">
        <v>8</v>
      </c>
      <c r="O32" s="37" t="s">
        <v>9</v>
      </c>
      <c r="P32" s="37" t="s">
        <v>99</v>
      </c>
      <c r="Q32" s="37" t="s">
        <v>130</v>
      </c>
      <c r="R32" s="37">
        <v>32404</v>
      </c>
      <c r="S32" s="39">
        <v>42007</v>
      </c>
      <c r="T32" s="39">
        <v>42008</v>
      </c>
      <c r="U32" s="37">
        <v>-473.57799999999997</v>
      </c>
      <c r="V32" s="37">
        <v>2</v>
      </c>
      <c r="W32" s="37">
        <v>283.55</v>
      </c>
      <c r="X32" s="37">
        <v>87696</v>
      </c>
      <c r="Y32" s="37" t="s">
        <v>3215</v>
      </c>
      <c r="Z32" s="37">
        <v>1479.5621470726314</v>
      </c>
    </row>
    <row r="33" spans="1:26" customFormat="1" x14ac:dyDescent="0.2">
      <c r="A33" s="37">
        <v>2303</v>
      </c>
      <c r="B33" s="37" t="s">
        <v>132</v>
      </c>
      <c r="C33" s="37" t="s">
        <v>13</v>
      </c>
      <c r="D33" s="37">
        <v>0.1</v>
      </c>
      <c r="E33" s="37">
        <v>146.34</v>
      </c>
      <c r="F33" s="37">
        <v>43.75</v>
      </c>
      <c r="G33" s="37" t="s">
        <v>2</v>
      </c>
      <c r="H33" s="37" t="s">
        <v>70</v>
      </c>
      <c r="I33" s="37" t="s">
        <v>4</v>
      </c>
      <c r="J33" s="37" t="s">
        <v>5</v>
      </c>
      <c r="K33" s="37" t="s">
        <v>6</v>
      </c>
      <c r="L33" s="37" t="s">
        <v>131</v>
      </c>
      <c r="M33" s="37">
        <v>0.64</v>
      </c>
      <c r="N33" s="37" t="s">
        <v>8</v>
      </c>
      <c r="O33" s="37" t="s">
        <v>87</v>
      </c>
      <c r="P33" s="37" t="s">
        <v>88</v>
      </c>
      <c r="Q33" s="37" t="s">
        <v>89</v>
      </c>
      <c r="R33" s="37">
        <v>10011</v>
      </c>
      <c r="S33" s="39">
        <v>42007</v>
      </c>
      <c r="T33" s="39">
        <v>42008</v>
      </c>
      <c r="U33" s="37">
        <v>-270.85000000000002</v>
      </c>
      <c r="V33" s="37">
        <v>6</v>
      </c>
      <c r="W33" s="37">
        <v>850.64</v>
      </c>
      <c r="X33" s="37">
        <v>37987</v>
      </c>
      <c r="Y33" s="37" t="s">
        <v>3218</v>
      </c>
      <c r="Z33" s="37">
        <v>1687.1608337197633</v>
      </c>
    </row>
    <row r="34" spans="1:26" customFormat="1" x14ac:dyDescent="0.2">
      <c r="A34" s="37">
        <v>2458</v>
      </c>
      <c r="B34" s="37" t="s">
        <v>133</v>
      </c>
      <c r="C34" s="37" t="s">
        <v>13</v>
      </c>
      <c r="D34" s="37">
        <v>0.03</v>
      </c>
      <c r="E34" s="37">
        <v>6.48</v>
      </c>
      <c r="F34" s="37">
        <v>8.73</v>
      </c>
      <c r="G34" s="37" t="s">
        <v>14</v>
      </c>
      <c r="H34" s="37" t="s">
        <v>47</v>
      </c>
      <c r="I34" s="37" t="s">
        <v>24</v>
      </c>
      <c r="J34" s="37" t="s">
        <v>64</v>
      </c>
      <c r="K34" s="37" t="s">
        <v>49</v>
      </c>
      <c r="L34" s="37" t="s">
        <v>134</v>
      </c>
      <c r="M34" s="37">
        <v>0.37</v>
      </c>
      <c r="N34" s="37" t="s">
        <v>8</v>
      </c>
      <c r="O34" s="37" t="s">
        <v>28</v>
      </c>
      <c r="P34" s="37" t="s">
        <v>60</v>
      </c>
      <c r="Q34" s="37" t="s">
        <v>135</v>
      </c>
      <c r="R34" s="37">
        <v>55410</v>
      </c>
      <c r="S34" s="39">
        <v>42007</v>
      </c>
      <c r="T34" s="39">
        <v>42009</v>
      </c>
      <c r="U34" s="37">
        <v>-35.04</v>
      </c>
      <c r="V34" s="37">
        <v>2</v>
      </c>
      <c r="W34" s="37">
        <v>15.95</v>
      </c>
      <c r="X34" s="37">
        <v>91285</v>
      </c>
      <c r="Y34" s="37" t="s">
        <v>3216</v>
      </c>
      <c r="Z34" s="37">
        <v>178.34634514636133</v>
      </c>
    </row>
    <row r="35" spans="1:26" customFormat="1" x14ac:dyDescent="0.2">
      <c r="A35" s="37">
        <v>2460</v>
      </c>
      <c r="B35" s="37" t="s">
        <v>136</v>
      </c>
      <c r="C35" s="37" t="s">
        <v>13</v>
      </c>
      <c r="D35" s="37">
        <v>0.03</v>
      </c>
      <c r="E35" s="37">
        <v>6.48</v>
      </c>
      <c r="F35" s="37">
        <v>8.73</v>
      </c>
      <c r="G35" s="37" t="s">
        <v>14</v>
      </c>
      <c r="H35" s="37" t="s">
        <v>47</v>
      </c>
      <c r="I35" s="37" t="s">
        <v>24</v>
      </c>
      <c r="J35" s="37" t="s">
        <v>64</v>
      </c>
      <c r="K35" s="37" t="s">
        <v>49</v>
      </c>
      <c r="L35" s="37" t="s">
        <v>134</v>
      </c>
      <c r="M35" s="37">
        <v>0.37</v>
      </c>
      <c r="N35" s="37" t="s">
        <v>8</v>
      </c>
      <c r="O35" s="37" t="s">
        <v>87</v>
      </c>
      <c r="P35" s="37" t="s">
        <v>88</v>
      </c>
      <c r="Q35" s="37" t="s">
        <v>89</v>
      </c>
      <c r="R35" s="37">
        <v>10035</v>
      </c>
      <c r="S35" s="39">
        <v>42007</v>
      </c>
      <c r="T35" s="39">
        <v>42009</v>
      </c>
      <c r="U35" s="37">
        <v>-35.04</v>
      </c>
      <c r="V35" s="37">
        <v>8</v>
      </c>
      <c r="W35" s="37">
        <v>63.78</v>
      </c>
      <c r="X35" s="37">
        <v>30785</v>
      </c>
      <c r="Y35" s="37" t="s">
        <v>3218</v>
      </c>
      <c r="Z35" s="37">
        <v>178.34634514636133</v>
      </c>
    </row>
    <row r="36" spans="1:26" customFormat="1" x14ac:dyDescent="0.2">
      <c r="A36" s="37">
        <v>2460</v>
      </c>
      <c r="B36" s="37" t="s">
        <v>136</v>
      </c>
      <c r="C36" s="37" t="s">
        <v>13</v>
      </c>
      <c r="D36" s="37">
        <v>7.0000000000000007E-2</v>
      </c>
      <c r="E36" s="37">
        <v>9.93</v>
      </c>
      <c r="F36" s="37">
        <v>1.0900000000000001</v>
      </c>
      <c r="G36" s="37" t="s">
        <v>14</v>
      </c>
      <c r="H36" s="37" t="s">
        <v>47</v>
      </c>
      <c r="I36" s="37" t="s">
        <v>24</v>
      </c>
      <c r="J36" s="37" t="s">
        <v>25</v>
      </c>
      <c r="K36" s="37" t="s">
        <v>26</v>
      </c>
      <c r="L36" s="37" t="s">
        <v>137</v>
      </c>
      <c r="M36" s="37">
        <v>0.43</v>
      </c>
      <c r="N36" s="37" t="s">
        <v>8</v>
      </c>
      <c r="O36" s="37" t="s">
        <v>87</v>
      </c>
      <c r="P36" s="37" t="s">
        <v>88</v>
      </c>
      <c r="Q36" s="37" t="s">
        <v>89</v>
      </c>
      <c r="R36" s="37">
        <v>10035</v>
      </c>
      <c r="S36" s="39">
        <v>42007</v>
      </c>
      <c r="T36" s="39">
        <v>42010</v>
      </c>
      <c r="U36" s="37">
        <v>149.53</v>
      </c>
      <c r="V36" s="37">
        <v>46</v>
      </c>
      <c r="W36" s="37">
        <v>451.61</v>
      </c>
      <c r="X36" s="37">
        <v>30785</v>
      </c>
      <c r="Y36" s="37" t="s">
        <v>3218</v>
      </c>
      <c r="Z36" s="37">
        <v>190.43310767037593</v>
      </c>
    </row>
    <row r="37" spans="1:26" customFormat="1" x14ac:dyDescent="0.2">
      <c r="A37" s="37">
        <v>2579</v>
      </c>
      <c r="B37" s="37" t="s">
        <v>138</v>
      </c>
      <c r="C37" s="37" t="s">
        <v>13</v>
      </c>
      <c r="D37" s="37">
        <v>0.09</v>
      </c>
      <c r="E37" s="37">
        <v>212.6</v>
      </c>
      <c r="F37" s="37">
        <v>52.2</v>
      </c>
      <c r="G37" s="37" t="s">
        <v>2</v>
      </c>
      <c r="H37" s="37" t="s">
        <v>47</v>
      </c>
      <c r="I37" s="37" t="s">
        <v>4</v>
      </c>
      <c r="J37" s="37" t="s">
        <v>5</v>
      </c>
      <c r="K37" s="37" t="s">
        <v>6</v>
      </c>
      <c r="L37" s="37" t="s">
        <v>139</v>
      </c>
      <c r="M37" s="37">
        <v>0.64</v>
      </c>
      <c r="N37" s="37" t="s">
        <v>8</v>
      </c>
      <c r="O37" s="37" t="s">
        <v>9</v>
      </c>
      <c r="P37" s="37" t="s">
        <v>140</v>
      </c>
      <c r="Q37" s="37" t="s">
        <v>141</v>
      </c>
      <c r="R37" s="37">
        <v>36869</v>
      </c>
      <c r="S37" s="39">
        <v>42007</v>
      </c>
      <c r="T37" s="39">
        <v>42008</v>
      </c>
      <c r="U37" s="37">
        <v>-274.49799999999999</v>
      </c>
      <c r="V37" s="37">
        <v>1</v>
      </c>
      <c r="W37" s="37">
        <v>174.5</v>
      </c>
      <c r="X37" s="37">
        <v>88296</v>
      </c>
      <c r="Y37" s="37" t="s">
        <v>3215</v>
      </c>
      <c r="Z37" s="37">
        <v>2161.6293751217149</v>
      </c>
    </row>
    <row r="38" spans="1:26" customFormat="1" x14ac:dyDescent="0.2">
      <c r="A38" s="37">
        <v>169</v>
      </c>
      <c r="B38" s="37" t="s">
        <v>142</v>
      </c>
      <c r="C38" s="37" t="s">
        <v>23</v>
      </c>
      <c r="D38" s="37">
        <v>0.08</v>
      </c>
      <c r="E38" s="37">
        <v>43.22</v>
      </c>
      <c r="F38" s="37">
        <v>16.71</v>
      </c>
      <c r="G38" s="37" t="s">
        <v>14</v>
      </c>
      <c r="H38" s="37" t="s">
        <v>70</v>
      </c>
      <c r="I38" s="37" t="s">
        <v>16</v>
      </c>
      <c r="J38" s="37" t="s">
        <v>17</v>
      </c>
      <c r="K38" s="37" t="s">
        <v>49</v>
      </c>
      <c r="L38" s="37" t="s">
        <v>143</v>
      </c>
      <c r="M38" s="37">
        <v>0.66</v>
      </c>
      <c r="N38" s="37" t="s">
        <v>8</v>
      </c>
      <c r="O38" s="37" t="s">
        <v>9</v>
      </c>
      <c r="P38" s="37" t="s">
        <v>144</v>
      </c>
      <c r="Q38" s="37" t="s">
        <v>145</v>
      </c>
      <c r="R38" s="37">
        <v>70802</v>
      </c>
      <c r="S38" s="39">
        <v>42007</v>
      </c>
      <c r="T38" s="39">
        <v>42009</v>
      </c>
      <c r="U38" s="37">
        <v>280.27458000000001</v>
      </c>
      <c r="V38" s="37">
        <v>3</v>
      </c>
      <c r="W38" s="37">
        <v>130.62</v>
      </c>
      <c r="X38" s="37">
        <v>87463</v>
      </c>
      <c r="Y38" s="37" t="s">
        <v>3215</v>
      </c>
      <c r="Z38" s="37">
        <v>1096.7304748025567</v>
      </c>
    </row>
    <row r="39" spans="1:26" customFormat="1" x14ac:dyDescent="0.2">
      <c r="A39" s="37">
        <v>169</v>
      </c>
      <c r="B39" s="37" t="s">
        <v>142</v>
      </c>
      <c r="C39" s="37" t="s">
        <v>23</v>
      </c>
      <c r="D39" s="37">
        <v>0.05</v>
      </c>
      <c r="E39" s="37">
        <v>574.74</v>
      </c>
      <c r="F39" s="37">
        <v>24.49</v>
      </c>
      <c r="G39" s="37" t="s">
        <v>14</v>
      </c>
      <c r="H39" s="37" t="s">
        <v>70</v>
      </c>
      <c r="I39" s="37" t="s">
        <v>16</v>
      </c>
      <c r="J39" s="37" t="s">
        <v>32</v>
      </c>
      <c r="K39" s="37" t="s">
        <v>40</v>
      </c>
      <c r="L39" s="37" t="s">
        <v>146</v>
      </c>
      <c r="M39" s="37">
        <v>0.37</v>
      </c>
      <c r="N39" s="37" t="s">
        <v>8</v>
      </c>
      <c r="O39" s="37" t="s">
        <v>9</v>
      </c>
      <c r="P39" s="37" t="s">
        <v>144</v>
      </c>
      <c r="Q39" s="37" t="s">
        <v>145</v>
      </c>
      <c r="R39" s="37">
        <v>70802</v>
      </c>
      <c r="S39" s="39">
        <v>42007</v>
      </c>
      <c r="T39" s="39">
        <v>42014</v>
      </c>
      <c r="U39" s="37">
        <v>-112.4263</v>
      </c>
      <c r="V39" s="37">
        <v>12</v>
      </c>
      <c r="W39" s="37">
        <v>6945.16</v>
      </c>
      <c r="X39" s="37">
        <v>87463</v>
      </c>
      <c r="Y39" s="37" t="s">
        <v>3215</v>
      </c>
      <c r="Z39" s="37">
        <v>2353.7561181610472</v>
      </c>
    </row>
    <row r="40" spans="1:26" customFormat="1" x14ac:dyDescent="0.2">
      <c r="A40" s="37">
        <v>169</v>
      </c>
      <c r="B40" s="37" t="s">
        <v>142</v>
      </c>
      <c r="C40" s="37" t="s">
        <v>23</v>
      </c>
      <c r="D40" s="37">
        <v>0.04</v>
      </c>
      <c r="E40" s="37">
        <v>10.14</v>
      </c>
      <c r="F40" s="37">
        <v>2.27</v>
      </c>
      <c r="G40" s="37" t="s">
        <v>14</v>
      </c>
      <c r="H40" s="37" t="s">
        <v>70</v>
      </c>
      <c r="I40" s="37" t="s">
        <v>24</v>
      </c>
      <c r="J40" s="37" t="s">
        <v>64</v>
      </c>
      <c r="K40" s="37" t="s">
        <v>26</v>
      </c>
      <c r="L40" s="37" t="s">
        <v>147</v>
      </c>
      <c r="M40" s="37">
        <v>0.36</v>
      </c>
      <c r="N40" s="37" t="s">
        <v>8</v>
      </c>
      <c r="O40" s="37" t="s">
        <v>9</v>
      </c>
      <c r="P40" s="37" t="s">
        <v>144</v>
      </c>
      <c r="Q40" s="37" t="s">
        <v>145</v>
      </c>
      <c r="R40" s="37">
        <v>70802</v>
      </c>
      <c r="S40" s="39">
        <v>42007</v>
      </c>
      <c r="T40" s="39">
        <v>42011</v>
      </c>
      <c r="U40" s="37">
        <v>24.923999999999999</v>
      </c>
      <c r="V40" s="37">
        <v>3</v>
      </c>
      <c r="W40" s="37">
        <v>30.94</v>
      </c>
      <c r="X40" s="37">
        <v>87463</v>
      </c>
      <c r="Y40" s="37" t="s">
        <v>3215</v>
      </c>
      <c r="Z40" s="37">
        <v>109.56571793464431</v>
      </c>
    </row>
    <row r="41" spans="1:26" customFormat="1" x14ac:dyDescent="0.2">
      <c r="A41" s="37">
        <v>1777</v>
      </c>
      <c r="B41" s="37" t="s">
        <v>148</v>
      </c>
      <c r="C41" s="37" t="s">
        <v>23</v>
      </c>
      <c r="D41" s="37">
        <v>0.02</v>
      </c>
      <c r="E41" s="37">
        <v>10.06</v>
      </c>
      <c r="F41" s="37">
        <v>2.06</v>
      </c>
      <c r="G41" s="37" t="s">
        <v>14</v>
      </c>
      <c r="H41" s="37" t="s">
        <v>15</v>
      </c>
      <c r="I41" s="37" t="s">
        <v>24</v>
      </c>
      <c r="J41" s="37" t="s">
        <v>64</v>
      </c>
      <c r="K41" s="37" t="s">
        <v>26</v>
      </c>
      <c r="L41" s="37" t="s">
        <v>149</v>
      </c>
      <c r="M41" s="37">
        <v>0.39</v>
      </c>
      <c r="N41" s="37" t="s">
        <v>8</v>
      </c>
      <c r="O41" s="37" t="s">
        <v>28</v>
      </c>
      <c r="P41" s="37" t="s">
        <v>29</v>
      </c>
      <c r="Q41" s="37" t="s">
        <v>150</v>
      </c>
      <c r="R41" s="37">
        <v>46383</v>
      </c>
      <c r="S41" s="39">
        <v>42007</v>
      </c>
      <c r="T41" s="39">
        <v>42012</v>
      </c>
      <c r="U41" s="37">
        <v>90.624600000000001</v>
      </c>
      <c r="V41" s="37">
        <v>13</v>
      </c>
      <c r="W41" s="37">
        <v>131.34</v>
      </c>
      <c r="X41" s="37">
        <v>89940</v>
      </c>
      <c r="Y41" s="37" t="s">
        <v>3216</v>
      </c>
      <c r="Z41" s="37">
        <v>180.00645927298146</v>
      </c>
    </row>
    <row r="42" spans="1:26" customFormat="1" x14ac:dyDescent="0.2">
      <c r="A42" s="37">
        <v>2081</v>
      </c>
      <c r="B42" s="37" t="s">
        <v>151</v>
      </c>
      <c r="C42" s="37" t="s">
        <v>23</v>
      </c>
      <c r="D42" s="37">
        <v>0.09</v>
      </c>
      <c r="E42" s="37">
        <v>1.48</v>
      </c>
      <c r="F42" s="37">
        <v>0.7</v>
      </c>
      <c r="G42" s="37" t="s">
        <v>14</v>
      </c>
      <c r="H42" s="37" t="s">
        <v>70</v>
      </c>
      <c r="I42" s="37" t="s">
        <v>24</v>
      </c>
      <c r="J42" s="37" t="s">
        <v>152</v>
      </c>
      <c r="K42" s="37" t="s">
        <v>26</v>
      </c>
      <c r="L42" s="37" t="s">
        <v>153</v>
      </c>
      <c r="M42" s="37">
        <v>0.37</v>
      </c>
      <c r="N42" s="37" t="s">
        <v>8</v>
      </c>
      <c r="O42" s="37" t="s">
        <v>87</v>
      </c>
      <c r="P42" s="37" t="s">
        <v>88</v>
      </c>
      <c r="Q42" s="37" t="s">
        <v>154</v>
      </c>
      <c r="R42" s="37">
        <v>14853</v>
      </c>
      <c r="S42" s="39">
        <v>42007</v>
      </c>
      <c r="T42" s="39">
        <v>42009</v>
      </c>
      <c r="U42" s="37">
        <v>1.68</v>
      </c>
      <c r="V42" s="37">
        <v>6</v>
      </c>
      <c r="W42" s="37">
        <v>8.9499999999999993</v>
      </c>
      <c r="X42" s="37">
        <v>86092</v>
      </c>
      <c r="Y42" s="37" t="s">
        <v>3218</v>
      </c>
      <c r="Z42" s="37">
        <v>-9.4939151631853207</v>
      </c>
    </row>
    <row r="43" spans="1:26" customFormat="1" x14ac:dyDescent="0.2">
      <c r="A43" s="37">
        <v>193</v>
      </c>
      <c r="B43" s="37" t="s">
        <v>155</v>
      </c>
      <c r="C43" s="37" t="s">
        <v>46</v>
      </c>
      <c r="D43" s="37">
        <v>0</v>
      </c>
      <c r="E43" s="37">
        <v>213.45</v>
      </c>
      <c r="F43" s="37">
        <v>14.7</v>
      </c>
      <c r="G43" s="37" t="s">
        <v>2</v>
      </c>
      <c r="H43" s="37" t="s">
        <v>70</v>
      </c>
      <c r="I43" s="37" t="s">
        <v>16</v>
      </c>
      <c r="J43" s="37" t="s">
        <v>32</v>
      </c>
      <c r="K43" s="37" t="s">
        <v>33</v>
      </c>
      <c r="L43" s="37" t="s">
        <v>156</v>
      </c>
      <c r="M43" s="37">
        <v>0.59</v>
      </c>
      <c r="N43" s="37" t="s">
        <v>8</v>
      </c>
      <c r="O43" s="37" t="s">
        <v>35</v>
      </c>
      <c r="P43" s="37" t="s">
        <v>122</v>
      </c>
      <c r="Q43" s="37" t="s">
        <v>157</v>
      </c>
      <c r="R43" s="37">
        <v>84041</v>
      </c>
      <c r="S43" s="39">
        <v>42007</v>
      </c>
      <c r="T43" s="39">
        <v>42009</v>
      </c>
      <c r="U43" s="37">
        <v>-560.81417999999996</v>
      </c>
      <c r="V43" s="37">
        <v>1</v>
      </c>
      <c r="W43" s="37">
        <v>224.12</v>
      </c>
      <c r="X43" s="37">
        <v>90430</v>
      </c>
      <c r="Y43" s="37" t="s">
        <v>3217</v>
      </c>
      <c r="Z43" s="37">
        <v>1025.6168654354819</v>
      </c>
    </row>
    <row r="44" spans="1:26" customFormat="1" x14ac:dyDescent="0.2">
      <c r="A44" s="37">
        <v>2203</v>
      </c>
      <c r="B44" s="37" t="s">
        <v>158</v>
      </c>
      <c r="C44" s="37" t="s">
        <v>1</v>
      </c>
      <c r="D44" s="37">
        <v>0.03</v>
      </c>
      <c r="E44" s="37">
        <v>399.98</v>
      </c>
      <c r="F44" s="37">
        <v>12.06</v>
      </c>
      <c r="G44" s="37" t="s">
        <v>2</v>
      </c>
      <c r="H44" s="37" t="s">
        <v>47</v>
      </c>
      <c r="I44" s="37" t="s">
        <v>16</v>
      </c>
      <c r="J44" s="37" t="s">
        <v>32</v>
      </c>
      <c r="K44" s="37" t="s">
        <v>6</v>
      </c>
      <c r="L44" s="37" t="s">
        <v>159</v>
      </c>
      <c r="M44" s="37">
        <v>0.56000000000000005</v>
      </c>
      <c r="N44" s="37" t="s">
        <v>8</v>
      </c>
      <c r="O44" s="37" t="s">
        <v>28</v>
      </c>
      <c r="P44" s="37" t="s">
        <v>60</v>
      </c>
      <c r="Q44" s="37" t="s">
        <v>160</v>
      </c>
      <c r="R44" s="37">
        <v>55445</v>
      </c>
      <c r="S44" s="39">
        <v>42008</v>
      </c>
      <c r="T44" s="39">
        <v>42010</v>
      </c>
      <c r="U44" s="37">
        <v>-663.51419999999996</v>
      </c>
      <c r="V44" s="37">
        <v>2</v>
      </c>
      <c r="W44" s="37">
        <v>807</v>
      </c>
      <c r="X44" s="37">
        <v>86052</v>
      </c>
      <c r="Y44" s="37" t="s">
        <v>3216</v>
      </c>
      <c r="Z44" s="37">
        <v>1506.5732214337281</v>
      </c>
    </row>
    <row r="45" spans="1:26" customFormat="1" x14ac:dyDescent="0.2">
      <c r="A45" s="37">
        <v>3146</v>
      </c>
      <c r="B45" s="37" t="s">
        <v>161</v>
      </c>
      <c r="C45" s="37" t="s">
        <v>1</v>
      </c>
      <c r="D45" s="37">
        <v>0.03</v>
      </c>
      <c r="E45" s="37">
        <v>3.36</v>
      </c>
      <c r="F45" s="37">
        <v>6.27</v>
      </c>
      <c r="G45" s="37" t="s">
        <v>14</v>
      </c>
      <c r="H45" s="37" t="s">
        <v>70</v>
      </c>
      <c r="I45" s="37" t="s">
        <v>24</v>
      </c>
      <c r="J45" s="37" t="s">
        <v>48</v>
      </c>
      <c r="K45" s="37" t="s">
        <v>49</v>
      </c>
      <c r="L45" s="37" t="s">
        <v>162</v>
      </c>
      <c r="M45" s="37">
        <v>0.4</v>
      </c>
      <c r="N45" s="37" t="s">
        <v>8</v>
      </c>
      <c r="O45" s="37" t="s">
        <v>28</v>
      </c>
      <c r="P45" s="37" t="s">
        <v>163</v>
      </c>
      <c r="Q45" s="37" t="s">
        <v>164</v>
      </c>
      <c r="R45" s="37">
        <v>78577</v>
      </c>
      <c r="S45" s="39">
        <v>42008</v>
      </c>
      <c r="T45" s="39">
        <v>42009</v>
      </c>
      <c r="U45" s="37">
        <v>-94.258600000000001</v>
      </c>
      <c r="V45" s="37">
        <v>4</v>
      </c>
      <c r="W45" s="37">
        <v>14.9</v>
      </c>
      <c r="X45" s="37">
        <v>85850</v>
      </c>
      <c r="Y45" s="37" t="s">
        <v>3216</v>
      </c>
      <c r="Z45" s="37">
        <v>326.93276163067873</v>
      </c>
    </row>
    <row r="46" spans="1:26" customFormat="1" x14ac:dyDescent="0.2">
      <c r="A46" s="37">
        <v>3146</v>
      </c>
      <c r="B46" s="37" t="s">
        <v>161</v>
      </c>
      <c r="C46" s="37" t="s">
        <v>1</v>
      </c>
      <c r="D46" s="37">
        <v>7.0000000000000007E-2</v>
      </c>
      <c r="E46" s="37">
        <v>3.71</v>
      </c>
      <c r="F46" s="37">
        <v>1.93</v>
      </c>
      <c r="G46" s="37" t="s">
        <v>63</v>
      </c>
      <c r="H46" s="37" t="s">
        <v>70</v>
      </c>
      <c r="I46" s="37" t="s">
        <v>24</v>
      </c>
      <c r="J46" s="37" t="s">
        <v>64</v>
      </c>
      <c r="K46" s="37" t="s">
        <v>26</v>
      </c>
      <c r="L46" s="37" t="s">
        <v>165</v>
      </c>
      <c r="M46" s="37">
        <v>0.35</v>
      </c>
      <c r="N46" s="37" t="s">
        <v>8</v>
      </c>
      <c r="O46" s="37" t="s">
        <v>28</v>
      </c>
      <c r="P46" s="37" t="s">
        <v>163</v>
      </c>
      <c r="Q46" s="37" t="s">
        <v>164</v>
      </c>
      <c r="R46" s="37">
        <v>78577</v>
      </c>
      <c r="S46" s="39">
        <v>42008</v>
      </c>
      <c r="T46" s="39">
        <v>42010</v>
      </c>
      <c r="U46" s="37">
        <v>6.3308</v>
      </c>
      <c r="V46" s="37">
        <v>11</v>
      </c>
      <c r="W46" s="37">
        <v>39.64</v>
      </c>
      <c r="X46" s="37">
        <v>85850</v>
      </c>
      <c r="Y46" s="37" t="s">
        <v>3216</v>
      </c>
      <c r="Z46" s="37">
        <v>160.87211312543013</v>
      </c>
    </row>
    <row r="47" spans="1:26" customFormat="1" x14ac:dyDescent="0.2">
      <c r="A47" s="37">
        <v>915</v>
      </c>
      <c r="B47" s="37" t="s">
        <v>166</v>
      </c>
      <c r="C47" s="37" t="s">
        <v>13</v>
      </c>
      <c r="D47" s="37">
        <v>0.06</v>
      </c>
      <c r="E47" s="37">
        <v>350.98</v>
      </c>
      <c r="F47" s="37">
        <v>30</v>
      </c>
      <c r="G47" s="37" t="s">
        <v>2</v>
      </c>
      <c r="H47" s="37" t="s">
        <v>47</v>
      </c>
      <c r="I47" s="37" t="s">
        <v>4</v>
      </c>
      <c r="J47" s="37" t="s">
        <v>85</v>
      </c>
      <c r="K47" s="37" t="s">
        <v>33</v>
      </c>
      <c r="L47" s="37" t="s">
        <v>167</v>
      </c>
      <c r="M47" s="37">
        <v>0.61</v>
      </c>
      <c r="N47" s="37" t="s">
        <v>8</v>
      </c>
      <c r="O47" s="37" t="s">
        <v>28</v>
      </c>
      <c r="P47" s="37" t="s">
        <v>163</v>
      </c>
      <c r="Q47" s="37" t="s">
        <v>168</v>
      </c>
      <c r="R47" s="37">
        <v>77803</v>
      </c>
      <c r="S47" s="39">
        <v>42008</v>
      </c>
      <c r="T47" s="39">
        <v>42009</v>
      </c>
      <c r="U47" s="37">
        <v>-489.41559999999998</v>
      </c>
      <c r="V47" s="37">
        <v>1</v>
      </c>
      <c r="W47" s="37">
        <v>346.52</v>
      </c>
      <c r="X47" s="37">
        <v>86356</v>
      </c>
      <c r="Y47" s="37" t="s">
        <v>3216</v>
      </c>
      <c r="Z47" s="37">
        <v>1756.413254425702</v>
      </c>
    </row>
    <row r="48" spans="1:26" customFormat="1" x14ac:dyDescent="0.2">
      <c r="A48" s="37">
        <v>2393</v>
      </c>
      <c r="B48" s="37" t="s">
        <v>169</v>
      </c>
      <c r="C48" s="37" t="s">
        <v>13</v>
      </c>
      <c r="D48" s="37">
        <v>0.06</v>
      </c>
      <c r="E48" s="37">
        <v>105.29</v>
      </c>
      <c r="F48" s="37">
        <v>10.119999999999999</v>
      </c>
      <c r="G48" s="37" t="s">
        <v>14</v>
      </c>
      <c r="H48" s="37" t="s">
        <v>70</v>
      </c>
      <c r="I48" s="37" t="s">
        <v>4</v>
      </c>
      <c r="J48" s="37" t="s">
        <v>102</v>
      </c>
      <c r="K48" s="37" t="s">
        <v>40</v>
      </c>
      <c r="L48" s="37" t="s">
        <v>170</v>
      </c>
      <c r="M48" s="37">
        <v>0.79</v>
      </c>
      <c r="N48" s="37" t="s">
        <v>8</v>
      </c>
      <c r="O48" s="37" t="s">
        <v>9</v>
      </c>
      <c r="P48" s="37" t="s">
        <v>51</v>
      </c>
      <c r="Q48" s="37" t="s">
        <v>171</v>
      </c>
      <c r="R48" s="37">
        <v>30076</v>
      </c>
      <c r="S48" s="39">
        <v>42008</v>
      </c>
      <c r="T48" s="39">
        <v>42010</v>
      </c>
      <c r="U48" s="37">
        <v>-45.01</v>
      </c>
      <c r="V48" s="37">
        <v>12</v>
      </c>
      <c r="W48" s="37">
        <v>1202.6600000000001</v>
      </c>
      <c r="X48" s="37">
        <v>86951</v>
      </c>
      <c r="Y48" s="37" t="s">
        <v>3215</v>
      </c>
      <c r="Z48" s="37">
        <v>814.97751796732609</v>
      </c>
    </row>
    <row r="49" spans="1:26" customFormat="1" x14ac:dyDescent="0.2">
      <c r="A49" s="37">
        <v>916</v>
      </c>
      <c r="B49" s="37" t="s">
        <v>172</v>
      </c>
      <c r="C49" s="37" t="s">
        <v>23</v>
      </c>
      <c r="D49" s="37">
        <v>0.05</v>
      </c>
      <c r="E49" s="37">
        <v>161.55000000000001</v>
      </c>
      <c r="F49" s="37">
        <v>19.989999999999998</v>
      </c>
      <c r="G49" s="37" t="s">
        <v>14</v>
      </c>
      <c r="H49" s="37" t="s">
        <v>70</v>
      </c>
      <c r="I49" s="37" t="s">
        <v>24</v>
      </c>
      <c r="J49" s="37" t="s">
        <v>54</v>
      </c>
      <c r="K49" s="37" t="s">
        <v>49</v>
      </c>
      <c r="L49" s="37" t="s">
        <v>55</v>
      </c>
      <c r="M49" s="37">
        <v>0.66</v>
      </c>
      <c r="N49" s="37" t="s">
        <v>8</v>
      </c>
      <c r="O49" s="37" t="s">
        <v>28</v>
      </c>
      <c r="P49" s="37" t="s">
        <v>163</v>
      </c>
      <c r="Q49" s="37" t="s">
        <v>173</v>
      </c>
      <c r="R49" s="37">
        <v>76028</v>
      </c>
      <c r="S49" s="39">
        <v>42008</v>
      </c>
      <c r="T49" s="39">
        <v>42015</v>
      </c>
      <c r="U49" s="37">
        <v>35.31</v>
      </c>
      <c r="V49" s="37">
        <v>3</v>
      </c>
      <c r="W49" s="37">
        <v>499.31</v>
      </c>
      <c r="X49" s="37">
        <v>86357</v>
      </c>
      <c r="Y49" s="37" t="s">
        <v>3216</v>
      </c>
      <c r="Z49" s="37">
        <v>1327.1113315254729</v>
      </c>
    </row>
    <row r="50" spans="1:26" customFormat="1" x14ac:dyDescent="0.2">
      <c r="A50" s="37">
        <v>1142</v>
      </c>
      <c r="B50" s="37" t="s">
        <v>174</v>
      </c>
      <c r="C50" s="37" t="s">
        <v>92</v>
      </c>
      <c r="D50" s="37">
        <v>0.05</v>
      </c>
      <c r="E50" s="37">
        <v>363.25</v>
      </c>
      <c r="F50" s="37">
        <v>19.989999999999998</v>
      </c>
      <c r="G50" s="37" t="s">
        <v>14</v>
      </c>
      <c r="H50" s="37" t="s">
        <v>47</v>
      </c>
      <c r="I50" s="37" t="s">
        <v>24</v>
      </c>
      <c r="J50" s="37" t="s">
        <v>71</v>
      </c>
      <c r="K50" s="37" t="s">
        <v>49</v>
      </c>
      <c r="L50" s="37" t="s">
        <v>175</v>
      </c>
      <c r="M50" s="37">
        <v>0.56999999999999995</v>
      </c>
      <c r="N50" s="37" t="s">
        <v>8</v>
      </c>
      <c r="O50" s="37" t="s">
        <v>28</v>
      </c>
      <c r="P50" s="37" t="s">
        <v>163</v>
      </c>
      <c r="Q50" s="37" t="s">
        <v>176</v>
      </c>
      <c r="R50" s="37">
        <v>76706</v>
      </c>
      <c r="S50" s="39">
        <v>42008</v>
      </c>
      <c r="T50" s="39">
        <v>42010</v>
      </c>
      <c r="U50" s="37">
        <v>1766.7795000000001</v>
      </c>
      <c r="V50" s="37">
        <v>7</v>
      </c>
      <c r="W50" s="37">
        <v>2560.5500000000002</v>
      </c>
      <c r="X50" s="37">
        <v>86573</v>
      </c>
      <c r="Y50" s="37" t="s">
        <v>3216</v>
      </c>
      <c r="Z50" s="37">
        <v>3620.7695187730446</v>
      </c>
    </row>
    <row r="51" spans="1:26" customFormat="1" x14ac:dyDescent="0.2">
      <c r="A51" s="37">
        <v>890</v>
      </c>
      <c r="B51" s="37" t="s">
        <v>177</v>
      </c>
      <c r="C51" s="37" t="s">
        <v>1</v>
      </c>
      <c r="D51" s="37">
        <v>0.08</v>
      </c>
      <c r="E51" s="37">
        <v>1.81</v>
      </c>
      <c r="F51" s="37">
        <v>0.75</v>
      </c>
      <c r="G51" s="37" t="s">
        <v>14</v>
      </c>
      <c r="H51" s="37" t="s">
        <v>15</v>
      </c>
      <c r="I51" s="37" t="s">
        <v>4</v>
      </c>
      <c r="J51" s="37" t="s">
        <v>85</v>
      </c>
      <c r="K51" s="37" t="s">
        <v>33</v>
      </c>
      <c r="L51" s="37" t="s">
        <v>178</v>
      </c>
      <c r="M51" s="37">
        <v>0.57999999999999996</v>
      </c>
      <c r="N51" s="37" t="s">
        <v>8</v>
      </c>
      <c r="O51" s="37" t="s">
        <v>28</v>
      </c>
      <c r="P51" s="37" t="s">
        <v>163</v>
      </c>
      <c r="Q51" s="37" t="s">
        <v>179</v>
      </c>
      <c r="R51" s="37">
        <v>76021</v>
      </c>
      <c r="S51" s="39">
        <v>42009</v>
      </c>
      <c r="T51" s="39">
        <v>42010</v>
      </c>
      <c r="U51" s="37">
        <v>1.3224</v>
      </c>
      <c r="V51" s="37">
        <v>11</v>
      </c>
      <c r="W51" s="37">
        <v>19.97</v>
      </c>
      <c r="X51" s="37">
        <v>89536</v>
      </c>
      <c r="Y51" s="37" t="s">
        <v>3216</v>
      </c>
      <c r="Z51" s="37">
        <v>355.01996674442921</v>
      </c>
    </row>
    <row r="52" spans="1:26" customFormat="1" x14ac:dyDescent="0.2">
      <c r="A52" s="37">
        <v>890</v>
      </c>
      <c r="B52" s="37" t="s">
        <v>177</v>
      </c>
      <c r="C52" s="37" t="s">
        <v>1</v>
      </c>
      <c r="D52" s="37">
        <v>0.04</v>
      </c>
      <c r="E52" s="37">
        <v>125.99</v>
      </c>
      <c r="F52" s="37">
        <v>5.26</v>
      </c>
      <c r="G52" s="37" t="s">
        <v>14</v>
      </c>
      <c r="H52" s="37" t="s">
        <v>15</v>
      </c>
      <c r="I52" s="37" t="s">
        <v>16</v>
      </c>
      <c r="J52" s="37" t="s">
        <v>111</v>
      </c>
      <c r="K52" s="37" t="s">
        <v>49</v>
      </c>
      <c r="L52" s="37" t="s">
        <v>180</v>
      </c>
      <c r="M52" s="37">
        <v>0.55000000000000004</v>
      </c>
      <c r="N52" s="37" t="s">
        <v>8</v>
      </c>
      <c r="O52" s="37" t="s">
        <v>28</v>
      </c>
      <c r="P52" s="37" t="s">
        <v>163</v>
      </c>
      <c r="Q52" s="37" t="s">
        <v>179</v>
      </c>
      <c r="R52" s="37">
        <v>76021</v>
      </c>
      <c r="S52" s="39">
        <v>42009</v>
      </c>
      <c r="T52" s="39">
        <v>42009</v>
      </c>
      <c r="U52" s="37">
        <v>455.42070000000001</v>
      </c>
      <c r="V52" s="37">
        <v>6</v>
      </c>
      <c r="W52" s="37">
        <v>660.03</v>
      </c>
      <c r="X52" s="37">
        <v>89536</v>
      </c>
      <c r="Y52" s="37" t="s">
        <v>3216</v>
      </c>
      <c r="Z52" s="37">
        <v>1335.2575390042448</v>
      </c>
    </row>
    <row r="53" spans="1:26" customFormat="1" x14ac:dyDescent="0.2">
      <c r="A53" s="37">
        <v>2630</v>
      </c>
      <c r="B53" s="37" t="s">
        <v>181</v>
      </c>
      <c r="C53" s="37" t="s">
        <v>1</v>
      </c>
      <c r="D53" s="37">
        <v>0.01</v>
      </c>
      <c r="E53" s="37">
        <v>194.3</v>
      </c>
      <c r="F53" s="37">
        <v>11.54</v>
      </c>
      <c r="G53" s="37" t="s">
        <v>14</v>
      </c>
      <c r="H53" s="37" t="s">
        <v>3</v>
      </c>
      <c r="I53" s="37" t="s">
        <v>4</v>
      </c>
      <c r="J53" s="37" t="s">
        <v>102</v>
      </c>
      <c r="K53" s="37" t="s">
        <v>40</v>
      </c>
      <c r="L53" s="37" t="s">
        <v>182</v>
      </c>
      <c r="M53" s="37">
        <v>0.59</v>
      </c>
      <c r="N53" s="37" t="s">
        <v>8</v>
      </c>
      <c r="O53" s="37" t="s">
        <v>28</v>
      </c>
      <c r="P53" s="37" t="s">
        <v>183</v>
      </c>
      <c r="Q53" s="37" t="s">
        <v>184</v>
      </c>
      <c r="R53" s="37">
        <v>73071</v>
      </c>
      <c r="S53" s="39">
        <v>42009</v>
      </c>
      <c r="T53" s="39">
        <v>42011</v>
      </c>
      <c r="U53" s="37">
        <v>690.17939999999999</v>
      </c>
      <c r="V53" s="37">
        <v>5</v>
      </c>
      <c r="W53" s="37">
        <v>1000.26</v>
      </c>
      <c r="X53" s="37">
        <v>85914</v>
      </c>
      <c r="Y53" s="37" t="s">
        <v>3216</v>
      </c>
      <c r="Z53" s="37">
        <v>2036.2304649104865</v>
      </c>
    </row>
    <row r="54" spans="1:26" customFormat="1" x14ac:dyDescent="0.2">
      <c r="A54" s="37">
        <v>2630</v>
      </c>
      <c r="B54" s="37" t="s">
        <v>181</v>
      </c>
      <c r="C54" s="37" t="s">
        <v>1</v>
      </c>
      <c r="D54" s="37">
        <v>0.02</v>
      </c>
      <c r="E54" s="37">
        <v>209.84</v>
      </c>
      <c r="F54" s="37">
        <v>21.21</v>
      </c>
      <c r="G54" s="37" t="s">
        <v>14</v>
      </c>
      <c r="H54" s="37" t="s">
        <v>3</v>
      </c>
      <c r="I54" s="37" t="s">
        <v>4</v>
      </c>
      <c r="J54" s="37" t="s">
        <v>102</v>
      </c>
      <c r="K54" s="37" t="s">
        <v>40</v>
      </c>
      <c r="L54" s="37" t="s">
        <v>185</v>
      </c>
      <c r="M54" s="37">
        <v>0.59</v>
      </c>
      <c r="N54" s="37" t="s">
        <v>8</v>
      </c>
      <c r="O54" s="37" t="s">
        <v>28</v>
      </c>
      <c r="P54" s="37" t="s">
        <v>183</v>
      </c>
      <c r="Q54" s="37" t="s">
        <v>184</v>
      </c>
      <c r="R54" s="37">
        <v>73071</v>
      </c>
      <c r="S54" s="39">
        <v>42009</v>
      </c>
      <c r="T54" s="39">
        <v>42010</v>
      </c>
      <c r="U54" s="37">
        <v>1507.6431</v>
      </c>
      <c r="V54" s="37">
        <v>10</v>
      </c>
      <c r="W54" s="37">
        <v>2184.9899999999998</v>
      </c>
      <c r="X54" s="37">
        <v>85914</v>
      </c>
      <c r="Y54" s="37" t="s">
        <v>3216</v>
      </c>
      <c r="Z54" s="37">
        <v>3182.6879474830071</v>
      </c>
    </row>
    <row r="55" spans="1:26" customFormat="1" x14ac:dyDescent="0.2">
      <c r="A55" s="37">
        <v>2630</v>
      </c>
      <c r="B55" s="37" t="s">
        <v>181</v>
      </c>
      <c r="C55" s="37" t="s">
        <v>1</v>
      </c>
      <c r="D55" s="37">
        <v>0</v>
      </c>
      <c r="E55" s="37">
        <v>145.44999999999999</v>
      </c>
      <c r="F55" s="37">
        <v>17.850000000000001</v>
      </c>
      <c r="G55" s="37" t="s">
        <v>2</v>
      </c>
      <c r="H55" s="37" t="s">
        <v>3</v>
      </c>
      <c r="I55" s="37" t="s">
        <v>16</v>
      </c>
      <c r="J55" s="37" t="s">
        <v>32</v>
      </c>
      <c r="K55" s="37" t="s">
        <v>33</v>
      </c>
      <c r="L55" s="37" t="s">
        <v>186</v>
      </c>
      <c r="M55" s="37">
        <v>0.56000000000000005</v>
      </c>
      <c r="N55" s="37" t="s">
        <v>8</v>
      </c>
      <c r="O55" s="37" t="s">
        <v>28</v>
      </c>
      <c r="P55" s="37" t="s">
        <v>183</v>
      </c>
      <c r="Q55" s="37" t="s">
        <v>184</v>
      </c>
      <c r="R55" s="37">
        <v>73071</v>
      </c>
      <c r="S55" s="39">
        <v>42009</v>
      </c>
      <c r="T55" s="39">
        <v>42011</v>
      </c>
      <c r="U55" s="37">
        <v>801.74680000000001</v>
      </c>
      <c r="V55" s="37">
        <v>8</v>
      </c>
      <c r="W55" s="37">
        <v>1191.2</v>
      </c>
      <c r="X55" s="37">
        <v>85914</v>
      </c>
      <c r="Y55" s="37" t="s">
        <v>3216</v>
      </c>
      <c r="Z55" s="37">
        <v>2349.9322523307105</v>
      </c>
    </row>
    <row r="56" spans="1:26" customFormat="1" x14ac:dyDescent="0.2">
      <c r="A56" s="37">
        <v>2206</v>
      </c>
      <c r="B56" s="37" t="s">
        <v>187</v>
      </c>
      <c r="C56" s="37" t="s">
        <v>13</v>
      </c>
      <c r="D56" s="37">
        <v>0.03</v>
      </c>
      <c r="E56" s="37">
        <v>28.48</v>
      </c>
      <c r="F56" s="37">
        <v>1.99</v>
      </c>
      <c r="G56" s="37" t="s">
        <v>14</v>
      </c>
      <c r="H56" s="37" t="s">
        <v>15</v>
      </c>
      <c r="I56" s="37" t="s">
        <v>16</v>
      </c>
      <c r="J56" s="37" t="s">
        <v>17</v>
      </c>
      <c r="K56" s="37" t="s">
        <v>18</v>
      </c>
      <c r="L56" s="37" t="s">
        <v>188</v>
      </c>
      <c r="M56" s="37">
        <v>0.4</v>
      </c>
      <c r="N56" s="37" t="s">
        <v>8</v>
      </c>
      <c r="O56" s="37" t="s">
        <v>28</v>
      </c>
      <c r="P56" s="37" t="s">
        <v>189</v>
      </c>
      <c r="Q56" s="37" t="s">
        <v>190</v>
      </c>
      <c r="R56" s="37">
        <v>50501</v>
      </c>
      <c r="S56" s="39">
        <v>42009</v>
      </c>
      <c r="T56" s="39">
        <v>42010</v>
      </c>
      <c r="U56" s="37">
        <v>-35.290399999999998</v>
      </c>
      <c r="V56" s="37">
        <v>2</v>
      </c>
      <c r="W56" s="37">
        <v>55.25</v>
      </c>
      <c r="X56" s="37">
        <v>86258</v>
      </c>
      <c r="Y56" s="37" t="s">
        <v>3216</v>
      </c>
      <c r="Z56" s="37">
        <v>26.291264716608644</v>
      </c>
    </row>
    <row r="57" spans="1:26" customFormat="1" x14ac:dyDescent="0.2">
      <c r="A57" s="37">
        <v>2206</v>
      </c>
      <c r="B57" s="37" t="s">
        <v>187</v>
      </c>
      <c r="C57" s="37" t="s">
        <v>13</v>
      </c>
      <c r="D57" s="37">
        <v>0.01</v>
      </c>
      <c r="E57" s="37">
        <v>205.99</v>
      </c>
      <c r="F57" s="37">
        <v>5.99</v>
      </c>
      <c r="G57" s="37" t="s">
        <v>14</v>
      </c>
      <c r="H57" s="37" t="s">
        <v>15</v>
      </c>
      <c r="I57" s="37" t="s">
        <v>16</v>
      </c>
      <c r="J57" s="37" t="s">
        <v>111</v>
      </c>
      <c r="K57" s="37" t="s">
        <v>49</v>
      </c>
      <c r="L57" s="37" t="s">
        <v>191</v>
      </c>
      <c r="M57" s="37">
        <v>0.59</v>
      </c>
      <c r="N57" s="37" t="s">
        <v>8</v>
      </c>
      <c r="O57" s="37" t="s">
        <v>28</v>
      </c>
      <c r="P57" s="37" t="s">
        <v>189</v>
      </c>
      <c r="Q57" s="37" t="s">
        <v>190</v>
      </c>
      <c r="R57" s="37">
        <v>50501</v>
      </c>
      <c r="S57" s="39">
        <v>42009</v>
      </c>
      <c r="T57" s="39">
        <v>42011</v>
      </c>
      <c r="U57" s="37">
        <v>-74.883600000000001</v>
      </c>
      <c r="V57" s="37">
        <v>3</v>
      </c>
      <c r="W57" s="37">
        <v>551.22</v>
      </c>
      <c r="X57" s="37">
        <v>86258</v>
      </c>
      <c r="Y57" s="37" t="s">
        <v>3216</v>
      </c>
      <c r="Z57" s="37">
        <v>823.61590272118474</v>
      </c>
    </row>
    <row r="58" spans="1:26" customFormat="1" x14ac:dyDescent="0.2">
      <c r="A58" s="37">
        <v>3125</v>
      </c>
      <c r="B58" s="37" t="s">
        <v>192</v>
      </c>
      <c r="C58" s="37" t="s">
        <v>13</v>
      </c>
      <c r="D58" s="37">
        <v>0.08</v>
      </c>
      <c r="E58" s="37">
        <v>120.97</v>
      </c>
      <c r="F58" s="37">
        <v>26.3</v>
      </c>
      <c r="G58" s="37" t="s">
        <v>2</v>
      </c>
      <c r="H58" s="37" t="s">
        <v>47</v>
      </c>
      <c r="I58" s="37" t="s">
        <v>16</v>
      </c>
      <c r="J58" s="37" t="s">
        <v>32</v>
      </c>
      <c r="K58" s="37" t="s">
        <v>33</v>
      </c>
      <c r="L58" s="37" t="s">
        <v>193</v>
      </c>
      <c r="M58" s="37">
        <v>0.38</v>
      </c>
      <c r="N58" s="37" t="s">
        <v>8</v>
      </c>
      <c r="O58" s="37" t="s">
        <v>28</v>
      </c>
      <c r="P58" s="37" t="s">
        <v>79</v>
      </c>
      <c r="Q58" s="37" t="s">
        <v>194</v>
      </c>
      <c r="R58" s="37">
        <v>60056</v>
      </c>
      <c r="S58" s="39">
        <v>42009</v>
      </c>
      <c r="T58" s="39">
        <v>42011</v>
      </c>
      <c r="U58" s="37">
        <v>-233.840688</v>
      </c>
      <c r="V58" s="37">
        <v>2</v>
      </c>
      <c r="W58" s="37">
        <v>233.58</v>
      </c>
      <c r="X58" s="37">
        <v>87285</v>
      </c>
      <c r="Y58" s="37" t="s">
        <v>3216</v>
      </c>
      <c r="Z58" s="37">
        <v>990.81217508672319</v>
      </c>
    </row>
    <row r="59" spans="1:26" customFormat="1" x14ac:dyDescent="0.2">
      <c r="A59" s="37">
        <v>451</v>
      </c>
      <c r="B59" s="37" t="s">
        <v>195</v>
      </c>
      <c r="C59" s="37" t="s">
        <v>23</v>
      </c>
      <c r="D59" s="37">
        <v>0.01</v>
      </c>
      <c r="E59" s="37">
        <v>8.8800000000000008</v>
      </c>
      <c r="F59" s="37">
        <v>6.28</v>
      </c>
      <c r="G59" s="37" t="s">
        <v>14</v>
      </c>
      <c r="H59" s="37" t="s">
        <v>47</v>
      </c>
      <c r="I59" s="37" t="s">
        <v>24</v>
      </c>
      <c r="J59" s="37" t="s">
        <v>48</v>
      </c>
      <c r="K59" s="37" t="s">
        <v>49</v>
      </c>
      <c r="L59" s="37" t="s">
        <v>196</v>
      </c>
      <c r="M59" s="37">
        <v>0.35</v>
      </c>
      <c r="N59" s="37" t="s">
        <v>8</v>
      </c>
      <c r="O59" s="37" t="s">
        <v>35</v>
      </c>
      <c r="P59" s="37" t="s">
        <v>66</v>
      </c>
      <c r="Q59" s="37" t="s">
        <v>197</v>
      </c>
      <c r="R59" s="37">
        <v>94024</v>
      </c>
      <c r="S59" s="39">
        <v>42009</v>
      </c>
      <c r="T59" s="39">
        <v>42014</v>
      </c>
      <c r="U59" s="37">
        <v>-15.456</v>
      </c>
      <c r="V59" s="37">
        <v>2</v>
      </c>
      <c r="W59" s="37">
        <v>19.86</v>
      </c>
      <c r="X59" s="37">
        <v>86013</v>
      </c>
      <c r="Y59" s="37" t="s">
        <v>3217</v>
      </c>
      <c r="Z59" s="37">
        <v>217.05397741792993</v>
      </c>
    </row>
    <row r="60" spans="1:26" customFormat="1" x14ac:dyDescent="0.2">
      <c r="A60" s="37">
        <v>451</v>
      </c>
      <c r="B60" s="37" t="s">
        <v>195</v>
      </c>
      <c r="C60" s="37" t="s">
        <v>23</v>
      </c>
      <c r="D60" s="37">
        <v>0.06</v>
      </c>
      <c r="E60" s="37">
        <v>2.88</v>
      </c>
      <c r="F60" s="37">
        <v>0.99</v>
      </c>
      <c r="G60" s="37" t="s">
        <v>14</v>
      </c>
      <c r="H60" s="37" t="s">
        <v>47</v>
      </c>
      <c r="I60" s="37" t="s">
        <v>24</v>
      </c>
      <c r="J60" s="37" t="s">
        <v>128</v>
      </c>
      <c r="K60" s="37" t="s">
        <v>49</v>
      </c>
      <c r="L60" s="37" t="s">
        <v>198</v>
      </c>
      <c r="M60" s="37">
        <v>0.36</v>
      </c>
      <c r="N60" s="37" t="s">
        <v>8</v>
      </c>
      <c r="O60" s="37" t="s">
        <v>35</v>
      </c>
      <c r="P60" s="37" t="s">
        <v>66</v>
      </c>
      <c r="Q60" s="37" t="s">
        <v>197</v>
      </c>
      <c r="R60" s="37">
        <v>94024</v>
      </c>
      <c r="S60" s="39">
        <v>42009</v>
      </c>
      <c r="T60" s="39">
        <v>42018</v>
      </c>
      <c r="U60" s="37">
        <v>16.049399999999999</v>
      </c>
      <c r="V60" s="37">
        <v>8</v>
      </c>
      <c r="W60" s="37">
        <v>23.26</v>
      </c>
      <c r="X60" s="37">
        <v>86013</v>
      </c>
      <c r="Y60" s="37" t="s">
        <v>3217</v>
      </c>
      <c r="Z60" s="37">
        <v>59.575021598707792</v>
      </c>
    </row>
    <row r="61" spans="1:26" customFormat="1" x14ac:dyDescent="0.2">
      <c r="A61" s="37">
        <v>1314</v>
      </c>
      <c r="B61" s="37" t="s">
        <v>199</v>
      </c>
      <c r="C61" s="37" t="s">
        <v>23</v>
      </c>
      <c r="D61" s="37">
        <v>0.05</v>
      </c>
      <c r="E61" s="37">
        <v>80.98</v>
      </c>
      <c r="F61" s="37">
        <v>35</v>
      </c>
      <c r="G61" s="37" t="s">
        <v>14</v>
      </c>
      <c r="H61" s="37" t="s">
        <v>47</v>
      </c>
      <c r="I61" s="37" t="s">
        <v>24</v>
      </c>
      <c r="J61" s="37" t="s">
        <v>54</v>
      </c>
      <c r="K61" s="37" t="s">
        <v>40</v>
      </c>
      <c r="L61" s="37" t="s">
        <v>200</v>
      </c>
      <c r="M61" s="37">
        <v>0.81</v>
      </c>
      <c r="N61" s="37" t="s">
        <v>8</v>
      </c>
      <c r="O61" s="37" t="s">
        <v>35</v>
      </c>
      <c r="P61" s="37" t="s">
        <v>66</v>
      </c>
      <c r="Q61" s="37" t="s">
        <v>76</v>
      </c>
      <c r="R61" s="37">
        <v>90058</v>
      </c>
      <c r="S61" s="39">
        <v>42009</v>
      </c>
      <c r="T61" s="39">
        <v>42013</v>
      </c>
      <c r="U61" s="37">
        <v>-746.44</v>
      </c>
      <c r="V61" s="37">
        <v>34</v>
      </c>
      <c r="W61" s="37">
        <v>2710.47</v>
      </c>
      <c r="X61" s="37">
        <v>27013</v>
      </c>
      <c r="Y61" s="37" t="s">
        <v>3217</v>
      </c>
      <c r="Z61" s="37">
        <v>844.12253138021401</v>
      </c>
    </row>
    <row r="62" spans="1:26" customFormat="1" x14ac:dyDescent="0.2">
      <c r="A62" s="37">
        <v>1314</v>
      </c>
      <c r="B62" s="37" t="s">
        <v>199</v>
      </c>
      <c r="C62" s="37" t="s">
        <v>23</v>
      </c>
      <c r="D62" s="37">
        <v>0.05</v>
      </c>
      <c r="E62" s="37">
        <v>279.48</v>
      </c>
      <c r="F62" s="37">
        <v>35</v>
      </c>
      <c r="G62" s="37" t="s">
        <v>14</v>
      </c>
      <c r="H62" s="37" t="s">
        <v>47</v>
      </c>
      <c r="I62" s="37" t="s">
        <v>24</v>
      </c>
      <c r="J62" s="37" t="s">
        <v>54</v>
      </c>
      <c r="K62" s="37" t="s">
        <v>40</v>
      </c>
      <c r="L62" s="37" t="s">
        <v>201</v>
      </c>
      <c r="M62" s="37">
        <v>0.8</v>
      </c>
      <c r="N62" s="37" t="s">
        <v>8</v>
      </c>
      <c r="O62" s="37" t="s">
        <v>35</v>
      </c>
      <c r="P62" s="37" t="s">
        <v>66</v>
      </c>
      <c r="Q62" s="37" t="s">
        <v>76</v>
      </c>
      <c r="R62" s="37">
        <v>90058</v>
      </c>
      <c r="S62" s="39">
        <v>42009</v>
      </c>
      <c r="T62" s="39">
        <v>42009</v>
      </c>
      <c r="U62" s="37">
        <v>-274.95</v>
      </c>
      <c r="V62" s="37">
        <v>31</v>
      </c>
      <c r="W62" s="37">
        <v>8354.73</v>
      </c>
      <c r="X62" s="37">
        <v>27013</v>
      </c>
      <c r="Y62" s="37" t="s">
        <v>3217</v>
      </c>
      <c r="Z62" s="37">
        <v>1940.5639369697728</v>
      </c>
    </row>
    <row r="63" spans="1:26" customFormat="1" x14ac:dyDescent="0.2">
      <c r="A63" s="37">
        <v>1316</v>
      </c>
      <c r="B63" s="37" t="s">
        <v>202</v>
      </c>
      <c r="C63" s="37" t="s">
        <v>23</v>
      </c>
      <c r="D63" s="37">
        <v>0.05</v>
      </c>
      <c r="E63" s="37">
        <v>80.98</v>
      </c>
      <c r="F63" s="37">
        <v>35</v>
      </c>
      <c r="G63" s="37" t="s">
        <v>14</v>
      </c>
      <c r="H63" s="37" t="s">
        <v>47</v>
      </c>
      <c r="I63" s="37" t="s">
        <v>24</v>
      </c>
      <c r="J63" s="37" t="s">
        <v>54</v>
      </c>
      <c r="K63" s="37" t="s">
        <v>40</v>
      </c>
      <c r="L63" s="37" t="s">
        <v>200</v>
      </c>
      <c r="M63" s="37">
        <v>0.81</v>
      </c>
      <c r="N63" s="37" t="s">
        <v>8</v>
      </c>
      <c r="O63" s="37" t="s">
        <v>35</v>
      </c>
      <c r="P63" s="37" t="s">
        <v>36</v>
      </c>
      <c r="Q63" s="37" t="s">
        <v>203</v>
      </c>
      <c r="R63" s="37">
        <v>80022</v>
      </c>
      <c r="S63" s="39">
        <v>42009</v>
      </c>
      <c r="T63" s="39">
        <v>42013</v>
      </c>
      <c r="U63" s="37">
        <v>-746.44</v>
      </c>
      <c r="V63" s="37">
        <v>8</v>
      </c>
      <c r="W63" s="37">
        <v>637.76</v>
      </c>
      <c r="X63" s="37">
        <v>87603</v>
      </c>
      <c r="Y63" s="37" t="s">
        <v>3217</v>
      </c>
      <c r="Z63" s="37">
        <v>844.12253138021401</v>
      </c>
    </row>
    <row r="64" spans="1:26" customFormat="1" x14ac:dyDescent="0.2">
      <c r="A64" s="37">
        <v>1316</v>
      </c>
      <c r="B64" s="37" t="s">
        <v>202</v>
      </c>
      <c r="C64" s="37" t="s">
        <v>23</v>
      </c>
      <c r="D64" s="37">
        <v>0.05</v>
      </c>
      <c r="E64" s="37">
        <v>279.48</v>
      </c>
      <c r="F64" s="37">
        <v>35</v>
      </c>
      <c r="G64" s="37" t="s">
        <v>14</v>
      </c>
      <c r="H64" s="37" t="s">
        <v>47</v>
      </c>
      <c r="I64" s="37" t="s">
        <v>24</v>
      </c>
      <c r="J64" s="37" t="s">
        <v>54</v>
      </c>
      <c r="K64" s="37" t="s">
        <v>40</v>
      </c>
      <c r="L64" s="37" t="s">
        <v>201</v>
      </c>
      <c r="M64" s="37">
        <v>0.8</v>
      </c>
      <c r="N64" s="37" t="s">
        <v>8</v>
      </c>
      <c r="O64" s="37" t="s">
        <v>35</v>
      </c>
      <c r="P64" s="37" t="s">
        <v>36</v>
      </c>
      <c r="Q64" s="37" t="s">
        <v>203</v>
      </c>
      <c r="R64" s="37">
        <v>80022</v>
      </c>
      <c r="S64" s="39">
        <v>42009</v>
      </c>
      <c r="T64" s="39">
        <v>42009</v>
      </c>
      <c r="U64" s="37">
        <v>-274.95</v>
      </c>
      <c r="V64" s="37">
        <v>8</v>
      </c>
      <c r="W64" s="37">
        <v>2156.06</v>
      </c>
      <c r="X64" s="37">
        <v>87603</v>
      </c>
      <c r="Y64" s="37" t="s">
        <v>3217</v>
      </c>
      <c r="Z64" s="37">
        <v>1940.5639369697728</v>
      </c>
    </row>
    <row r="65" spans="1:26" customFormat="1" x14ac:dyDescent="0.2">
      <c r="A65" s="37">
        <v>3331</v>
      </c>
      <c r="B65" s="37" t="s">
        <v>204</v>
      </c>
      <c r="C65" s="37" t="s">
        <v>92</v>
      </c>
      <c r="D65" s="37">
        <v>0.09</v>
      </c>
      <c r="E65" s="37">
        <v>5.98</v>
      </c>
      <c r="F65" s="37">
        <v>4.6900000000000004</v>
      </c>
      <c r="G65" s="37" t="s">
        <v>14</v>
      </c>
      <c r="H65" s="37" t="s">
        <v>70</v>
      </c>
      <c r="I65" s="37" t="s">
        <v>24</v>
      </c>
      <c r="J65" s="37" t="s">
        <v>54</v>
      </c>
      <c r="K65" s="37" t="s">
        <v>49</v>
      </c>
      <c r="L65" s="37" t="s">
        <v>205</v>
      </c>
      <c r="M65" s="37">
        <v>0.68</v>
      </c>
      <c r="N65" s="37" t="s">
        <v>8</v>
      </c>
      <c r="O65" s="37" t="s">
        <v>9</v>
      </c>
      <c r="P65" s="37" t="s">
        <v>99</v>
      </c>
      <c r="Q65" s="37" t="s">
        <v>206</v>
      </c>
      <c r="R65" s="37">
        <v>32174</v>
      </c>
      <c r="S65" s="39">
        <v>42009</v>
      </c>
      <c r="T65" s="39">
        <v>42010</v>
      </c>
      <c r="U65" s="37">
        <v>-781.13419999999996</v>
      </c>
      <c r="V65" s="37">
        <v>11</v>
      </c>
      <c r="W65" s="37">
        <v>65.849999999999994</v>
      </c>
      <c r="X65" s="37">
        <v>86283</v>
      </c>
      <c r="Y65" s="37" t="s">
        <v>3215</v>
      </c>
      <c r="Z65" s="37">
        <v>-496.0737226881896</v>
      </c>
    </row>
    <row r="66" spans="1:26" customFormat="1" x14ac:dyDescent="0.2">
      <c r="A66" s="37">
        <v>1085</v>
      </c>
      <c r="B66" s="37" t="s">
        <v>207</v>
      </c>
      <c r="C66" s="37" t="s">
        <v>46</v>
      </c>
      <c r="D66" s="37">
        <v>0.05</v>
      </c>
      <c r="E66" s="37">
        <v>7.64</v>
      </c>
      <c r="F66" s="37">
        <v>5.83</v>
      </c>
      <c r="G66" s="37" t="s">
        <v>14</v>
      </c>
      <c r="H66" s="37" t="s">
        <v>47</v>
      </c>
      <c r="I66" s="37" t="s">
        <v>24</v>
      </c>
      <c r="J66" s="37" t="s">
        <v>64</v>
      </c>
      <c r="K66" s="37" t="s">
        <v>26</v>
      </c>
      <c r="L66" s="37" t="s">
        <v>208</v>
      </c>
      <c r="M66" s="37">
        <v>0.36</v>
      </c>
      <c r="N66" s="37" t="s">
        <v>8</v>
      </c>
      <c r="O66" s="37" t="s">
        <v>87</v>
      </c>
      <c r="P66" s="37" t="s">
        <v>88</v>
      </c>
      <c r="Q66" s="37" t="s">
        <v>209</v>
      </c>
      <c r="R66" s="37">
        <v>11729</v>
      </c>
      <c r="S66" s="39">
        <v>42009</v>
      </c>
      <c r="T66" s="39">
        <v>42010</v>
      </c>
      <c r="U66" s="37">
        <v>-40.275199999999998</v>
      </c>
      <c r="V66" s="37">
        <v>6</v>
      </c>
      <c r="W66" s="37">
        <v>47.18</v>
      </c>
      <c r="X66" s="37">
        <v>86122</v>
      </c>
      <c r="Y66" s="37" t="s">
        <v>3218</v>
      </c>
      <c r="Z66" s="37">
        <v>278.45480503861279</v>
      </c>
    </row>
    <row r="67" spans="1:26" customFormat="1" x14ac:dyDescent="0.2">
      <c r="A67" s="37">
        <v>2151</v>
      </c>
      <c r="B67" s="37" t="s">
        <v>210</v>
      </c>
      <c r="C67" s="37" t="s">
        <v>46</v>
      </c>
      <c r="D67" s="37">
        <v>0.08</v>
      </c>
      <c r="E67" s="37">
        <v>243.98</v>
      </c>
      <c r="F67" s="37">
        <v>43.32</v>
      </c>
      <c r="G67" s="37" t="s">
        <v>2</v>
      </c>
      <c r="H67" s="37" t="s">
        <v>70</v>
      </c>
      <c r="I67" s="37" t="s">
        <v>4</v>
      </c>
      <c r="J67" s="37" t="s">
        <v>85</v>
      </c>
      <c r="K67" s="37" t="s">
        <v>33</v>
      </c>
      <c r="L67" s="37" t="s">
        <v>211</v>
      </c>
      <c r="M67" s="37">
        <v>0.55000000000000004</v>
      </c>
      <c r="N67" s="37" t="s">
        <v>8</v>
      </c>
      <c r="O67" s="37" t="s">
        <v>28</v>
      </c>
      <c r="P67" s="37" t="s">
        <v>189</v>
      </c>
      <c r="Q67" s="37" t="s">
        <v>212</v>
      </c>
      <c r="R67" s="37">
        <v>52001</v>
      </c>
      <c r="S67" s="39">
        <v>42009</v>
      </c>
      <c r="T67" s="39">
        <v>42010</v>
      </c>
      <c r="U67" s="37">
        <v>-162.8244</v>
      </c>
      <c r="V67" s="37">
        <v>1</v>
      </c>
      <c r="W67" s="37">
        <v>248.84</v>
      </c>
      <c r="X67" s="37">
        <v>90404</v>
      </c>
      <c r="Y67" s="37" t="s">
        <v>3216</v>
      </c>
      <c r="Z67" s="37">
        <v>2233.7480774556529</v>
      </c>
    </row>
    <row r="68" spans="1:26" customFormat="1" x14ac:dyDescent="0.2">
      <c r="A68" s="37">
        <v>1793</v>
      </c>
      <c r="B68" s="37" t="s">
        <v>213</v>
      </c>
      <c r="C68" s="37" t="s">
        <v>1</v>
      </c>
      <c r="D68" s="37">
        <v>0.04</v>
      </c>
      <c r="E68" s="37">
        <v>880.98</v>
      </c>
      <c r="F68" s="37">
        <v>44.55</v>
      </c>
      <c r="G68" s="37" t="s">
        <v>2</v>
      </c>
      <c r="H68" s="37" t="s">
        <v>47</v>
      </c>
      <c r="I68" s="37" t="s">
        <v>4</v>
      </c>
      <c r="J68" s="37" t="s">
        <v>93</v>
      </c>
      <c r="K68" s="37" t="s">
        <v>6</v>
      </c>
      <c r="L68" s="37" t="s">
        <v>214</v>
      </c>
      <c r="M68" s="37">
        <v>0.62</v>
      </c>
      <c r="N68" s="37" t="s">
        <v>8</v>
      </c>
      <c r="O68" s="37" t="s">
        <v>28</v>
      </c>
      <c r="P68" s="37" t="s">
        <v>79</v>
      </c>
      <c r="Q68" s="37" t="s">
        <v>215</v>
      </c>
      <c r="R68" s="37">
        <v>61401</v>
      </c>
      <c r="S68" s="39">
        <v>42010</v>
      </c>
      <c r="T68" s="39">
        <v>42011</v>
      </c>
      <c r="U68" s="37">
        <v>-13706.464</v>
      </c>
      <c r="V68" s="37">
        <v>8</v>
      </c>
      <c r="W68" s="37">
        <v>6968.9</v>
      </c>
      <c r="X68" s="37">
        <v>87853</v>
      </c>
      <c r="Y68" s="37" t="s">
        <v>3216</v>
      </c>
      <c r="Z68" s="37">
        <v>-9401.4204419881826</v>
      </c>
    </row>
    <row r="69" spans="1:26" customFormat="1" x14ac:dyDescent="0.2">
      <c r="A69" s="37">
        <v>2418</v>
      </c>
      <c r="B69" s="37" t="s">
        <v>216</v>
      </c>
      <c r="C69" s="37" t="s">
        <v>1</v>
      </c>
      <c r="D69" s="37">
        <v>0.03</v>
      </c>
      <c r="E69" s="37">
        <v>2.1</v>
      </c>
      <c r="F69" s="37">
        <v>0.7</v>
      </c>
      <c r="G69" s="37" t="s">
        <v>14</v>
      </c>
      <c r="H69" s="37" t="s">
        <v>15</v>
      </c>
      <c r="I69" s="37" t="s">
        <v>24</v>
      </c>
      <c r="J69" s="37" t="s">
        <v>25</v>
      </c>
      <c r="K69" s="37" t="s">
        <v>26</v>
      </c>
      <c r="L69" s="37" t="s">
        <v>217</v>
      </c>
      <c r="M69" s="37">
        <v>0.56999999999999995</v>
      </c>
      <c r="N69" s="37" t="s">
        <v>8</v>
      </c>
      <c r="O69" s="37" t="s">
        <v>9</v>
      </c>
      <c r="P69" s="37" t="s">
        <v>218</v>
      </c>
      <c r="Q69" s="37" t="s">
        <v>219</v>
      </c>
      <c r="R69" s="37">
        <v>23805</v>
      </c>
      <c r="S69" s="39">
        <v>42010</v>
      </c>
      <c r="T69" s="39">
        <v>42011</v>
      </c>
      <c r="U69" s="37">
        <v>-1473.9059999999999</v>
      </c>
      <c r="V69" s="37">
        <v>4</v>
      </c>
      <c r="W69" s="37">
        <v>8.7200000000000006</v>
      </c>
      <c r="X69" s="37">
        <v>86750</v>
      </c>
      <c r="Y69" s="37" t="s">
        <v>3215</v>
      </c>
      <c r="Z69" s="37">
        <v>-1131.3951008311606</v>
      </c>
    </row>
    <row r="70" spans="1:26" customFormat="1" x14ac:dyDescent="0.2">
      <c r="A70" s="37">
        <v>1782</v>
      </c>
      <c r="B70" s="37" t="s">
        <v>220</v>
      </c>
      <c r="C70" s="37" t="s">
        <v>13</v>
      </c>
      <c r="D70" s="37">
        <v>0.03</v>
      </c>
      <c r="E70" s="37">
        <v>3.28</v>
      </c>
      <c r="F70" s="37">
        <v>3.97</v>
      </c>
      <c r="G70" s="37" t="s">
        <v>14</v>
      </c>
      <c r="H70" s="37" t="s">
        <v>47</v>
      </c>
      <c r="I70" s="37" t="s">
        <v>24</v>
      </c>
      <c r="J70" s="37" t="s">
        <v>25</v>
      </c>
      <c r="K70" s="37" t="s">
        <v>26</v>
      </c>
      <c r="L70" s="37" t="s">
        <v>221</v>
      </c>
      <c r="M70" s="37">
        <v>0.56000000000000005</v>
      </c>
      <c r="N70" s="37" t="s">
        <v>8</v>
      </c>
      <c r="O70" s="37" t="s">
        <v>35</v>
      </c>
      <c r="P70" s="37" t="s">
        <v>66</v>
      </c>
      <c r="Q70" s="37" t="s">
        <v>222</v>
      </c>
      <c r="R70" s="37">
        <v>92672</v>
      </c>
      <c r="S70" s="39">
        <v>42010</v>
      </c>
      <c r="T70" s="39">
        <v>42012</v>
      </c>
      <c r="U70" s="37">
        <v>-90.755600000000001</v>
      </c>
      <c r="V70" s="37">
        <v>7</v>
      </c>
      <c r="W70" s="37">
        <v>24.57</v>
      </c>
      <c r="X70" s="37">
        <v>89856</v>
      </c>
      <c r="Y70" s="37" t="s">
        <v>3217</v>
      </c>
      <c r="Z70" s="37">
        <v>137.62762730423515</v>
      </c>
    </row>
    <row r="71" spans="1:26" customFormat="1" x14ac:dyDescent="0.2">
      <c r="A71" s="37">
        <v>783</v>
      </c>
      <c r="B71" s="37" t="s">
        <v>223</v>
      </c>
      <c r="C71" s="37" t="s">
        <v>23</v>
      </c>
      <c r="D71" s="37">
        <v>0.02</v>
      </c>
      <c r="E71" s="37">
        <v>100.98</v>
      </c>
      <c r="F71" s="37">
        <v>35.840000000000003</v>
      </c>
      <c r="G71" s="37" t="s">
        <v>2</v>
      </c>
      <c r="H71" s="37" t="s">
        <v>3</v>
      </c>
      <c r="I71" s="37" t="s">
        <v>4</v>
      </c>
      <c r="J71" s="37" t="s">
        <v>93</v>
      </c>
      <c r="K71" s="37" t="s">
        <v>6</v>
      </c>
      <c r="L71" s="37" t="s">
        <v>94</v>
      </c>
      <c r="M71" s="37">
        <v>0.62</v>
      </c>
      <c r="N71" s="37" t="s">
        <v>8</v>
      </c>
      <c r="O71" s="37" t="s">
        <v>87</v>
      </c>
      <c r="P71" s="37" t="s">
        <v>224</v>
      </c>
      <c r="Q71" s="37" t="s">
        <v>225</v>
      </c>
      <c r="R71" s="37">
        <v>6010</v>
      </c>
      <c r="S71" s="39">
        <v>42010</v>
      </c>
      <c r="T71" s="39">
        <v>42010</v>
      </c>
      <c r="U71" s="37">
        <v>-134.91200000000001</v>
      </c>
      <c r="V71" s="37">
        <v>6</v>
      </c>
      <c r="W71" s="37">
        <v>614.99</v>
      </c>
      <c r="X71" s="37">
        <v>90961</v>
      </c>
      <c r="Y71" s="37" t="s">
        <v>3218</v>
      </c>
      <c r="Z71" s="37">
        <v>1575.0804024960521</v>
      </c>
    </row>
    <row r="72" spans="1:26" customFormat="1" x14ac:dyDescent="0.2">
      <c r="A72" s="37">
        <v>1828</v>
      </c>
      <c r="B72" s="37" t="s">
        <v>226</v>
      </c>
      <c r="C72" s="37" t="s">
        <v>23</v>
      </c>
      <c r="D72" s="37">
        <v>0.05</v>
      </c>
      <c r="E72" s="37">
        <v>7.1</v>
      </c>
      <c r="F72" s="37">
        <v>6.05</v>
      </c>
      <c r="G72" s="37" t="s">
        <v>14</v>
      </c>
      <c r="H72" s="37" t="s">
        <v>70</v>
      </c>
      <c r="I72" s="37" t="s">
        <v>24</v>
      </c>
      <c r="J72" s="37" t="s">
        <v>48</v>
      </c>
      <c r="K72" s="37" t="s">
        <v>49</v>
      </c>
      <c r="L72" s="37" t="s">
        <v>227</v>
      </c>
      <c r="M72" s="37">
        <v>0.39</v>
      </c>
      <c r="N72" s="37" t="s">
        <v>8</v>
      </c>
      <c r="O72" s="37" t="s">
        <v>28</v>
      </c>
      <c r="P72" s="37" t="s">
        <v>189</v>
      </c>
      <c r="Q72" s="37" t="s">
        <v>228</v>
      </c>
      <c r="R72" s="37">
        <v>50613</v>
      </c>
      <c r="S72" s="39">
        <v>42010</v>
      </c>
      <c r="T72" s="39">
        <v>42010</v>
      </c>
      <c r="U72" s="37">
        <v>-101.246</v>
      </c>
      <c r="V72" s="37">
        <v>14</v>
      </c>
      <c r="W72" s="37">
        <v>100.99</v>
      </c>
      <c r="X72" s="37">
        <v>86960</v>
      </c>
      <c r="Y72" s="37" t="s">
        <v>3216</v>
      </c>
      <c r="Z72" s="37">
        <v>93.643389973802385</v>
      </c>
    </row>
    <row r="73" spans="1:26" customFormat="1" x14ac:dyDescent="0.2">
      <c r="A73" s="37">
        <v>1828</v>
      </c>
      <c r="B73" s="37" t="s">
        <v>226</v>
      </c>
      <c r="C73" s="37" t="s">
        <v>23</v>
      </c>
      <c r="D73" s="37">
        <v>0.04</v>
      </c>
      <c r="E73" s="37">
        <v>20.95</v>
      </c>
      <c r="F73" s="37">
        <v>4</v>
      </c>
      <c r="G73" s="37" t="s">
        <v>14</v>
      </c>
      <c r="H73" s="37" t="s">
        <v>70</v>
      </c>
      <c r="I73" s="37" t="s">
        <v>16</v>
      </c>
      <c r="J73" s="37" t="s">
        <v>17</v>
      </c>
      <c r="K73" s="37" t="s">
        <v>49</v>
      </c>
      <c r="L73" s="37" t="s">
        <v>229</v>
      </c>
      <c r="M73" s="37">
        <v>0.6</v>
      </c>
      <c r="N73" s="37" t="s">
        <v>8</v>
      </c>
      <c r="O73" s="37" t="s">
        <v>28</v>
      </c>
      <c r="P73" s="37" t="s">
        <v>189</v>
      </c>
      <c r="Q73" s="37" t="s">
        <v>228</v>
      </c>
      <c r="R73" s="37">
        <v>50613</v>
      </c>
      <c r="S73" s="39">
        <v>42010</v>
      </c>
      <c r="T73" s="39">
        <v>42015</v>
      </c>
      <c r="U73" s="37">
        <v>-1.88</v>
      </c>
      <c r="V73" s="37">
        <v>7</v>
      </c>
      <c r="W73" s="37">
        <v>142.06</v>
      </c>
      <c r="X73" s="37">
        <v>86960</v>
      </c>
      <c r="Y73" s="37" t="s">
        <v>3216</v>
      </c>
      <c r="Z73" s="37">
        <v>363.28755509052223</v>
      </c>
    </row>
    <row r="74" spans="1:26" customFormat="1" x14ac:dyDescent="0.2">
      <c r="A74" s="37">
        <v>1829</v>
      </c>
      <c r="B74" s="37" t="s">
        <v>230</v>
      </c>
      <c r="C74" s="37" t="s">
        <v>23</v>
      </c>
      <c r="D74" s="37">
        <v>0.05</v>
      </c>
      <c r="E74" s="37">
        <v>39.06</v>
      </c>
      <c r="F74" s="37">
        <v>10.55</v>
      </c>
      <c r="G74" s="37" t="s">
        <v>14</v>
      </c>
      <c r="H74" s="37" t="s">
        <v>70</v>
      </c>
      <c r="I74" s="37" t="s">
        <v>24</v>
      </c>
      <c r="J74" s="37" t="s">
        <v>48</v>
      </c>
      <c r="K74" s="37" t="s">
        <v>49</v>
      </c>
      <c r="L74" s="37" t="s">
        <v>231</v>
      </c>
      <c r="M74" s="37">
        <v>0.37</v>
      </c>
      <c r="N74" s="37" t="s">
        <v>8</v>
      </c>
      <c r="O74" s="37" t="s">
        <v>28</v>
      </c>
      <c r="P74" s="37" t="s">
        <v>189</v>
      </c>
      <c r="Q74" s="37" t="s">
        <v>232</v>
      </c>
      <c r="R74" s="37">
        <v>52402</v>
      </c>
      <c r="S74" s="39">
        <v>42010</v>
      </c>
      <c r="T74" s="39">
        <v>42017</v>
      </c>
      <c r="U74" s="37">
        <v>250.98060000000001</v>
      </c>
      <c r="V74" s="37">
        <v>9</v>
      </c>
      <c r="W74" s="37">
        <v>363.74</v>
      </c>
      <c r="X74" s="37">
        <v>86960</v>
      </c>
      <c r="Y74" s="37" t="s">
        <v>3216</v>
      </c>
      <c r="Z74" s="37">
        <v>662.2221562010983</v>
      </c>
    </row>
    <row r="75" spans="1:26" customFormat="1" x14ac:dyDescent="0.2">
      <c r="A75" s="37">
        <v>1829</v>
      </c>
      <c r="B75" s="37" t="s">
        <v>230</v>
      </c>
      <c r="C75" s="37" t="s">
        <v>23</v>
      </c>
      <c r="D75" s="37">
        <v>0.04</v>
      </c>
      <c r="E75" s="37">
        <v>3.52</v>
      </c>
      <c r="F75" s="37">
        <v>6.83</v>
      </c>
      <c r="G75" s="37" t="s">
        <v>14</v>
      </c>
      <c r="H75" s="37" t="s">
        <v>70</v>
      </c>
      <c r="I75" s="37" t="s">
        <v>24</v>
      </c>
      <c r="J75" s="37" t="s">
        <v>48</v>
      </c>
      <c r="K75" s="37" t="s">
        <v>49</v>
      </c>
      <c r="L75" s="37" t="s">
        <v>233</v>
      </c>
      <c r="M75" s="37">
        <v>0.38</v>
      </c>
      <c r="N75" s="37" t="s">
        <v>8</v>
      </c>
      <c r="O75" s="37" t="s">
        <v>28</v>
      </c>
      <c r="P75" s="37" t="s">
        <v>189</v>
      </c>
      <c r="Q75" s="37" t="s">
        <v>232</v>
      </c>
      <c r="R75" s="37">
        <v>52402</v>
      </c>
      <c r="S75" s="39">
        <v>42010</v>
      </c>
      <c r="T75" s="39">
        <v>42019</v>
      </c>
      <c r="U75" s="37">
        <v>-57.753</v>
      </c>
      <c r="V75" s="37">
        <v>4</v>
      </c>
      <c r="W75" s="37">
        <v>15.93</v>
      </c>
      <c r="X75" s="37">
        <v>86960</v>
      </c>
      <c r="Y75" s="37" t="s">
        <v>3216</v>
      </c>
      <c r="Z75" s="37">
        <v>146.81981167129678</v>
      </c>
    </row>
    <row r="76" spans="1:26" customFormat="1" x14ac:dyDescent="0.2">
      <c r="A76" s="37">
        <v>1829</v>
      </c>
      <c r="B76" s="37" t="s">
        <v>230</v>
      </c>
      <c r="C76" s="37" t="s">
        <v>23</v>
      </c>
      <c r="D76" s="37">
        <v>0.02</v>
      </c>
      <c r="E76" s="37">
        <v>15.51</v>
      </c>
      <c r="F76" s="37">
        <v>17.78</v>
      </c>
      <c r="G76" s="37" t="s">
        <v>14</v>
      </c>
      <c r="H76" s="37" t="s">
        <v>70</v>
      </c>
      <c r="I76" s="37" t="s">
        <v>24</v>
      </c>
      <c r="J76" s="37" t="s">
        <v>54</v>
      </c>
      <c r="K76" s="37" t="s">
        <v>49</v>
      </c>
      <c r="L76" s="37" t="s">
        <v>234</v>
      </c>
      <c r="M76" s="37">
        <v>0.59</v>
      </c>
      <c r="N76" s="37" t="s">
        <v>8</v>
      </c>
      <c r="O76" s="37" t="s">
        <v>28</v>
      </c>
      <c r="P76" s="37" t="s">
        <v>189</v>
      </c>
      <c r="Q76" s="37" t="s">
        <v>232</v>
      </c>
      <c r="R76" s="37">
        <v>52402</v>
      </c>
      <c r="S76" s="39">
        <v>42010</v>
      </c>
      <c r="T76" s="39">
        <v>42017</v>
      </c>
      <c r="U76" s="37">
        <v>-47.97</v>
      </c>
      <c r="V76" s="37">
        <v>1</v>
      </c>
      <c r="W76" s="37">
        <v>21.28</v>
      </c>
      <c r="X76" s="37">
        <v>86960</v>
      </c>
      <c r="Y76" s="37" t="s">
        <v>3216</v>
      </c>
      <c r="Z76" s="37">
        <v>684.8208490096697</v>
      </c>
    </row>
    <row r="77" spans="1:26" customFormat="1" x14ac:dyDescent="0.2">
      <c r="A77" s="37">
        <v>2146</v>
      </c>
      <c r="B77" s="37" t="s">
        <v>235</v>
      </c>
      <c r="C77" s="37" t="s">
        <v>23</v>
      </c>
      <c r="D77" s="37">
        <v>0.05</v>
      </c>
      <c r="E77" s="37">
        <v>20.34</v>
      </c>
      <c r="F77" s="37">
        <v>35</v>
      </c>
      <c r="G77" s="37" t="s">
        <v>14</v>
      </c>
      <c r="H77" s="37" t="s">
        <v>70</v>
      </c>
      <c r="I77" s="37" t="s">
        <v>24</v>
      </c>
      <c r="J77" s="37" t="s">
        <v>54</v>
      </c>
      <c r="K77" s="37" t="s">
        <v>40</v>
      </c>
      <c r="L77" s="37" t="s">
        <v>236</v>
      </c>
      <c r="M77" s="37">
        <v>0.84</v>
      </c>
      <c r="N77" s="37" t="s">
        <v>8</v>
      </c>
      <c r="O77" s="37" t="s">
        <v>9</v>
      </c>
      <c r="P77" s="37" t="s">
        <v>218</v>
      </c>
      <c r="Q77" s="37" t="s">
        <v>237</v>
      </c>
      <c r="R77" s="37">
        <v>20151</v>
      </c>
      <c r="S77" s="39">
        <v>42010</v>
      </c>
      <c r="T77" s="39">
        <v>42014</v>
      </c>
      <c r="U77" s="37">
        <v>52.776000000000003</v>
      </c>
      <c r="V77" s="37">
        <v>2</v>
      </c>
      <c r="W77" s="37">
        <v>53.02</v>
      </c>
      <c r="X77" s="37">
        <v>87071</v>
      </c>
      <c r="Y77" s="37" t="s">
        <v>3215</v>
      </c>
      <c r="Z77" s="37">
        <v>1467.0409036815813</v>
      </c>
    </row>
    <row r="78" spans="1:26" customFormat="1" x14ac:dyDescent="0.2">
      <c r="A78" s="37">
        <v>211</v>
      </c>
      <c r="B78" s="37" t="s">
        <v>238</v>
      </c>
      <c r="C78" s="37" t="s">
        <v>92</v>
      </c>
      <c r="D78" s="37">
        <v>0.01</v>
      </c>
      <c r="E78" s="37">
        <v>10.06</v>
      </c>
      <c r="F78" s="37">
        <v>2.06</v>
      </c>
      <c r="G78" s="37" t="s">
        <v>14</v>
      </c>
      <c r="H78" s="37" t="s">
        <v>15</v>
      </c>
      <c r="I78" s="37" t="s">
        <v>24</v>
      </c>
      <c r="J78" s="37" t="s">
        <v>64</v>
      </c>
      <c r="K78" s="37" t="s">
        <v>26</v>
      </c>
      <c r="L78" s="37" t="s">
        <v>149</v>
      </c>
      <c r="M78" s="37">
        <v>0.39</v>
      </c>
      <c r="N78" s="37" t="s">
        <v>8</v>
      </c>
      <c r="O78" s="37" t="s">
        <v>87</v>
      </c>
      <c r="P78" s="37" t="s">
        <v>88</v>
      </c>
      <c r="Q78" s="37" t="s">
        <v>239</v>
      </c>
      <c r="R78" s="37">
        <v>13501</v>
      </c>
      <c r="S78" s="39">
        <v>42010</v>
      </c>
      <c r="T78" s="39">
        <v>42012</v>
      </c>
      <c r="U78" s="37">
        <v>7.59</v>
      </c>
      <c r="V78" s="37">
        <v>2</v>
      </c>
      <c r="W78" s="37">
        <v>21.2</v>
      </c>
      <c r="X78" s="37">
        <v>85964</v>
      </c>
      <c r="Y78" s="37" t="s">
        <v>3218</v>
      </c>
      <c r="Z78" s="37">
        <v>34.580076259008756</v>
      </c>
    </row>
    <row r="79" spans="1:26" customFormat="1" x14ac:dyDescent="0.2">
      <c r="A79" s="37">
        <v>211</v>
      </c>
      <c r="B79" s="37" t="s">
        <v>238</v>
      </c>
      <c r="C79" s="37" t="s">
        <v>92</v>
      </c>
      <c r="D79" s="37">
        <v>0</v>
      </c>
      <c r="E79" s="37">
        <v>65.989999999999995</v>
      </c>
      <c r="F79" s="37">
        <v>5.92</v>
      </c>
      <c r="G79" s="37" t="s">
        <v>14</v>
      </c>
      <c r="H79" s="37" t="s">
        <v>15</v>
      </c>
      <c r="I79" s="37" t="s">
        <v>16</v>
      </c>
      <c r="J79" s="37" t="s">
        <v>111</v>
      </c>
      <c r="K79" s="37" t="s">
        <v>49</v>
      </c>
      <c r="L79" s="37" t="s">
        <v>240</v>
      </c>
      <c r="M79" s="37">
        <v>0.55000000000000004</v>
      </c>
      <c r="N79" s="37" t="s">
        <v>8</v>
      </c>
      <c r="O79" s="37" t="s">
        <v>87</v>
      </c>
      <c r="P79" s="37" t="s">
        <v>88</v>
      </c>
      <c r="Q79" s="37" t="s">
        <v>239</v>
      </c>
      <c r="R79" s="37">
        <v>13501</v>
      </c>
      <c r="S79" s="39">
        <v>42010</v>
      </c>
      <c r="T79" s="39">
        <v>42012</v>
      </c>
      <c r="U79" s="37">
        <v>-107.98699999999999</v>
      </c>
      <c r="V79" s="37">
        <v>3</v>
      </c>
      <c r="W79" s="37">
        <v>173.32</v>
      </c>
      <c r="X79" s="37">
        <v>85964</v>
      </c>
      <c r="Y79" s="37" t="s">
        <v>3218</v>
      </c>
      <c r="Z79" s="37">
        <v>337.75044594866625</v>
      </c>
    </row>
    <row r="80" spans="1:26" customFormat="1" x14ac:dyDescent="0.2">
      <c r="A80" s="37">
        <v>3347</v>
      </c>
      <c r="B80" s="37" t="s">
        <v>241</v>
      </c>
      <c r="C80" s="37" t="s">
        <v>92</v>
      </c>
      <c r="D80" s="37">
        <v>7.0000000000000007E-2</v>
      </c>
      <c r="E80" s="37">
        <v>7.68</v>
      </c>
      <c r="F80" s="37">
        <v>6.16</v>
      </c>
      <c r="G80" s="37" t="s">
        <v>63</v>
      </c>
      <c r="H80" s="37" t="s">
        <v>15</v>
      </c>
      <c r="I80" s="37" t="s">
        <v>24</v>
      </c>
      <c r="J80" s="37" t="s">
        <v>48</v>
      </c>
      <c r="K80" s="37" t="s">
        <v>49</v>
      </c>
      <c r="L80" s="37" t="s">
        <v>242</v>
      </c>
      <c r="M80" s="37">
        <v>0.35</v>
      </c>
      <c r="N80" s="37" t="s">
        <v>8</v>
      </c>
      <c r="O80" s="37" t="s">
        <v>9</v>
      </c>
      <c r="P80" s="37" t="s">
        <v>99</v>
      </c>
      <c r="Q80" s="37" t="s">
        <v>243</v>
      </c>
      <c r="R80" s="37">
        <v>33411</v>
      </c>
      <c r="S80" s="39">
        <v>42010</v>
      </c>
      <c r="T80" s="39">
        <v>42012</v>
      </c>
      <c r="U80" s="37">
        <v>125.9982</v>
      </c>
      <c r="V80" s="37">
        <v>1</v>
      </c>
      <c r="W80" s="37">
        <v>22.13</v>
      </c>
      <c r="X80" s="37">
        <v>89355</v>
      </c>
      <c r="Y80" s="37" t="s">
        <v>3215</v>
      </c>
      <c r="Z80" s="37">
        <v>106.583900877883</v>
      </c>
    </row>
    <row r="81" spans="1:26" customFormat="1" x14ac:dyDescent="0.2">
      <c r="A81" s="37">
        <v>3347</v>
      </c>
      <c r="B81" s="37" t="s">
        <v>241</v>
      </c>
      <c r="C81" s="37" t="s">
        <v>92</v>
      </c>
      <c r="D81" s="37">
        <v>0.05</v>
      </c>
      <c r="E81" s="37">
        <v>6.64</v>
      </c>
      <c r="F81" s="37">
        <v>4.95</v>
      </c>
      <c r="G81" s="37" t="s">
        <v>63</v>
      </c>
      <c r="H81" s="37" t="s">
        <v>15</v>
      </c>
      <c r="I81" s="37" t="s">
        <v>4</v>
      </c>
      <c r="J81" s="37" t="s">
        <v>102</v>
      </c>
      <c r="K81" s="37" t="s">
        <v>18</v>
      </c>
      <c r="L81" s="37" t="s">
        <v>244</v>
      </c>
      <c r="M81" s="37">
        <v>0.37</v>
      </c>
      <c r="N81" s="37" t="s">
        <v>8</v>
      </c>
      <c r="O81" s="37" t="s">
        <v>9</v>
      </c>
      <c r="P81" s="37" t="s">
        <v>99</v>
      </c>
      <c r="Q81" s="37" t="s">
        <v>243</v>
      </c>
      <c r="R81" s="37">
        <v>33411</v>
      </c>
      <c r="S81" s="39">
        <v>42010</v>
      </c>
      <c r="T81" s="39">
        <v>42012</v>
      </c>
      <c r="U81" s="37">
        <v>-92.929199999999994</v>
      </c>
      <c r="V81" s="37">
        <v>5</v>
      </c>
      <c r="W81" s="37">
        <v>34.17</v>
      </c>
      <c r="X81" s="37">
        <v>89355</v>
      </c>
      <c r="Y81" s="37" t="s">
        <v>3215</v>
      </c>
      <c r="Z81" s="37">
        <v>-124.46504278871646</v>
      </c>
    </row>
    <row r="82" spans="1:26" customFormat="1" x14ac:dyDescent="0.2">
      <c r="A82" s="37">
        <v>799</v>
      </c>
      <c r="B82" s="37" t="s">
        <v>245</v>
      </c>
      <c r="C82" s="37" t="s">
        <v>46</v>
      </c>
      <c r="D82" s="37">
        <v>0.01</v>
      </c>
      <c r="E82" s="37">
        <v>150.97999999999999</v>
      </c>
      <c r="F82" s="37">
        <v>30</v>
      </c>
      <c r="G82" s="37" t="s">
        <v>2</v>
      </c>
      <c r="H82" s="37" t="s">
        <v>15</v>
      </c>
      <c r="I82" s="37" t="s">
        <v>4</v>
      </c>
      <c r="J82" s="37" t="s">
        <v>85</v>
      </c>
      <c r="K82" s="37" t="s">
        <v>33</v>
      </c>
      <c r="L82" s="37" t="s">
        <v>246</v>
      </c>
      <c r="M82" s="37">
        <v>0.74</v>
      </c>
      <c r="N82" s="37" t="s">
        <v>8</v>
      </c>
      <c r="O82" s="37" t="s">
        <v>9</v>
      </c>
      <c r="P82" s="37" t="s">
        <v>247</v>
      </c>
      <c r="Q82" s="37" t="s">
        <v>248</v>
      </c>
      <c r="R82" s="37">
        <v>29915</v>
      </c>
      <c r="S82" s="39">
        <v>42010</v>
      </c>
      <c r="T82" s="39">
        <v>42012</v>
      </c>
      <c r="U82" s="37">
        <v>131.38200000000001</v>
      </c>
      <c r="V82" s="37">
        <v>6</v>
      </c>
      <c r="W82" s="37">
        <v>958.46</v>
      </c>
      <c r="X82" s="37">
        <v>89909</v>
      </c>
      <c r="Y82" s="37" t="s">
        <v>3215</v>
      </c>
      <c r="Z82" s="37">
        <v>2050.7295087060734</v>
      </c>
    </row>
    <row r="83" spans="1:26" customFormat="1" x14ac:dyDescent="0.2">
      <c r="A83" s="37">
        <v>799</v>
      </c>
      <c r="B83" s="37" t="s">
        <v>245</v>
      </c>
      <c r="C83" s="37" t="s">
        <v>46</v>
      </c>
      <c r="D83" s="37">
        <v>0.01</v>
      </c>
      <c r="E83" s="37">
        <v>28.28</v>
      </c>
      <c r="F83" s="37">
        <v>13.99</v>
      </c>
      <c r="G83" s="37" t="s">
        <v>63</v>
      </c>
      <c r="H83" s="37" t="s">
        <v>15</v>
      </c>
      <c r="I83" s="37" t="s">
        <v>24</v>
      </c>
      <c r="J83" s="37" t="s">
        <v>54</v>
      </c>
      <c r="K83" s="37" t="s">
        <v>120</v>
      </c>
      <c r="L83" s="37" t="s">
        <v>249</v>
      </c>
      <c r="M83" s="37">
        <v>0.57999999999999996</v>
      </c>
      <c r="N83" s="37" t="s">
        <v>8</v>
      </c>
      <c r="O83" s="37" t="s">
        <v>9</v>
      </c>
      <c r="P83" s="37" t="s">
        <v>247</v>
      </c>
      <c r="Q83" s="37" t="s">
        <v>248</v>
      </c>
      <c r="R83" s="37">
        <v>29915</v>
      </c>
      <c r="S83" s="39">
        <v>42010</v>
      </c>
      <c r="T83" s="39">
        <v>42012</v>
      </c>
      <c r="U83" s="37">
        <v>-89.292000000000002</v>
      </c>
      <c r="V83" s="37">
        <v>12</v>
      </c>
      <c r="W83" s="37">
        <v>368.84</v>
      </c>
      <c r="X83" s="37">
        <v>89909</v>
      </c>
      <c r="Y83" s="37" t="s">
        <v>3215</v>
      </c>
      <c r="Z83" s="37">
        <v>586.16940421355866</v>
      </c>
    </row>
    <row r="84" spans="1:26" customFormat="1" x14ac:dyDescent="0.2">
      <c r="A84" s="37">
        <v>799</v>
      </c>
      <c r="B84" s="37" t="s">
        <v>245</v>
      </c>
      <c r="C84" s="37" t="s">
        <v>46</v>
      </c>
      <c r="D84" s="37">
        <v>0.03</v>
      </c>
      <c r="E84" s="37">
        <v>35.99</v>
      </c>
      <c r="F84" s="37">
        <v>1.1000000000000001</v>
      </c>
      <c r="G84" s="37" t="s">
        <v>14</v>
      </c>
      <c r="H84" s="37" t="s">
        <v>15</v>
      </c>
      <c r="I84" s="37" t="s">
        <v>16</v>
      </c>
      <c r="J84" s="37" t="s">
        <v>111</v>
      </c>
      <c r="K84" s="37" t="s">
        <v>49</v>
      </c>
      <c r="L84" s="37" t="s">
        <v>250</v>
      </c>
      <c r="M84" s="37">
        <v>0.55000000000000004</v>
      </c>
      <c r="N84" s="37" t="s">
        <v>8</v>
      </c>
      <c r="O84" s="37" t="s">
        <v>9</v>
      </c>
      <c r="P84" s="37" t="s">
        <v>247</v>
      </c>
      <c r="Q84" s="37" t="s">
        <v>248</v>
      </c>
      <c r="R84" s="37">
        <v>29915</v>
      </c>
      <c r="S84" s="39">
        <v>42010</v>
      </c>
      <c r="T84" s="39">
        <v>42011</v>
      </c>
      <c r="U84" s="37">
        <v>-211.036</v>
      </c>
      <c r="V84" s="37">
        <v>1</v>
      </c>
      <c r="W84" s="37">
        <v>30.86</v>
      </c>
      <c r="X84" s="37">
        <v>89909</v>
      </c>
      <c r="Y84" s="37" t="s">
        <v>3215</v>
      </c>
      <c r="Z84" s="37">
        <v>173.44963416437352</v>
      </c>
    </row>
    <row r="85" spans="1:26" customFormat="1" x14ac:dyDescent="0.2">
      <c r="A85" s="37">
        <v>1950</v>
      </c>
      <c r="B85" s="37" t="s">
        <v>251</v>
      </c>
      <c r="C85" s="37" t="s">
        <v>46</v>
      </c>
      <c r="D85" s="37">
        <v>0.01</v>
      </c>
      <c r="E85" s="37">
        <v>6.68</v>
      </c>
      <c r="F85" s="37">
        <v>4.91</v>
      </c>
      <c r="G85" s="37" t="s">
        <v>14</v>
      </c>
      <c r="H85" s="37" t="s">
        <v>3</v>
      </c>
      <c r="I85" s="37" t="s">
        <v>24</v>
      </c>
      <c r="J85" s="37" t="s">
        <v>64</v>
      </c>
      <c r="K85" s="37" t="s">
        <v>49</v>
      </c>
      <c r="L85" s="37" t="s">
        <v>252</v>
      </c>
      <c r="M85" s="37">
        <v>0.37</v>
      </c>
      <c r="N85" s="37" t="s">
        <v>8</v>
      </c>
      <c r="O85" s="37" t="s">
        <v>35</v>
      </c>
      <c r="P85" s="37" t="s">
        <v>253</v>
      </c>
      <c r="Q85" s="37" t="s">
        <v>254</v>
      </c>
      <c r="R85" s="37">
        <v>59750</v>
      </c>
      <c r="S85" s="39">
        <v>42010</v>
      </c>
      <c r="T85" s="39">
        <v>42012</v>
      </c>
      <c r="U85" s="37">
        <v>-15.48</v>
      </c>
      <c r="V85" s="37">
        <v>7</v>
      </c>
      <c r="W85" s="37">
        <v>51.03</v>
      </c>
      <c r="X85" s="37">
        <v>90414</v>
      </c>
      <c r="Y85" s="37" t="s">
        <v>3217</v>
      </c>
      <c r="Z85" s="37">
        <v>270.67936337007274</v>
      </c>
    </row>
    <row r="86" spans="1:26" customFormat="1" x14ac:dyDescent="0.2">
      <c r="A86" s="37">
        <v>2290</v>
      </c>
      <c r="B86" s="37" t="s">
        <v>255</v>
      </c>
      <c r="C86" s="37" t="s">
        <v>46</v>
      </c>
      <c r="D86" s="37">
        <v>0</v>
      </c>
      <c r="E86" s="37">
        <v>42.98</v>
      </c>
      <c r="F86" s="37">
        <v>4.62</v>
      </c>
      <c r="G86" s="37" t="s">
        <v>14</v>
      </c>
      <c r="H86" s="37" t="s">
        <v>47</v>
      </c>
      <c r="I86" s="37" t="s">
        <v>24</v>
      </c>
      <c r="J86" s="37" t="s">
        <v>71</v>
      </c>
      <c r="K86" s="37" t="s">
        <v>49</v>
      </c>
      <c r="L86" s="37" t="s">
        <v>256</v>
      </c>
      <c r="M86" s="37">
        <v>0.56000000000000005</v>
      </c>
      <c r="N86" s="37" t="s">
        <v>8</v>
      </c>
      <c r="O86" s="37" t="s">
        <v>28</v>
      </c>
      <c r="P86" s="37" t="s">
        <v>60</v>
      </c>
      <c r="Q86" s="37" t="s">
        <v>257</v>
      </c>
      <c r="R86" s="37">
        <v>55433</v>
      </c>
      <c r="S86" s="39">
        <v>42010</v>
      </c>
      <c r="T86" s="39">
        <v>42012</v>
      </c>
      <c r="U86" s="37">
        <v>385.30290000000002</v>
      </c>
      <c r="V86" s="37">
        <v>12</v>
      </c>
      <c r="W86" s="37">
        <v>558.41</v>
      </c>
      <c r="X86" s="37">
        <v>88163</v>
      </c>
      <c r="Y86" s="37" t="s">
        <v>3216</v>
      </c>
      <c r="Z86" s="37">
        <v>990.81926266270523</v>
      </c>
    </row>
    <row r="87" spans="1:26" customFormat="1" x14ac:dyDescent="0.2">
      <c r="A87" s="37">
        <v>2290</v>
      </c>
      <c r="B87" s="37" t="s">
        <v>255</v>
      </c>
      <c r="C87" s="37" t="s">
        <v>46</v>
      </c>
      <c r="D87" s="37">
        <v>0.03</v>
      </c>
      <c r="E87" s="37">
        <v>21.78</v>
      </c>
      <c r="F87" s="37">
        <v>5.94</v>
      </c>
      <c r="G87" s="37" t="s">
        <v>14</v>
      </c>
      <c r="H87" s="37" t="s">
        <v>47</v>
      </c>
      <c r="I87" s="37" t="s">
        <v>24</v>
      </c>
      <c r="J87" s="37" t="s">
        <v>71</v>
      </c>
      <c r="K87" s="37" t="s">
        <v>120</v>
      </c>
      <c r="L87" s="37" t="s">
        <v>258</v>
      </c>
      <c r="M87" s="37">
        <v>0.5</v>
      </c>
      <c r="N87" s="37" t="s">
        <v>8</v>
      </c>
      <c r="O87" s="37" t="s">
        <v>28</v>
      </c>
      <c r="P87" s="37" t="s">
        <v>60</v>
      </c>
      <c r="Q87" s="37" t="s">
        <v>257</v>
      </c>
      <c r="R87" s="37">
        <v>55433</v>
      </c>
      <c r="S87" s="39">
        <v>42010</v>
      </c>
      <c r="T87" s="39">
        <v>42012</v>
      </c>
      <c r="U87" s="37">
        <v>187.2</v>
      </c>
      <c r="V87" s="37">
        <v>13</v>
      </c>
      <c r="W87" s="37">
        <v>290.22000000000003</v>
      </c>
      <c r="X87" s="37">
        <v>88163</v>
      </c>
      <c r="Y87" s="37" t="s">
        <v>3216</v>
      </c>
      <c r="Z87" s="37">
        <v>688.32121111075162</v>
      </c>
    </row>
    <row r="88" spans="1:26" customFormat="1" x14ac:dyDescent="0.2">
      <c r="A88" s="37">
        <v>3285</v>
      </c>
      <c r="B88" s="37" t="s">
        <v>259</v>
      </c>
      <c r="C88" s="37" t="s">
        <v>46</v>
      </c>
      <c r="D88" s="37">
        <v>0.06</v>
      </c>
      <c r="E88" s="37">
        <v>1.7</v>
      </c>
      <c r="F88" s="37">
        <v>1.99</v>
      </c>
      <c r="G88" s="37" t="s">
        <v>14</v>
      </c>
      <c r="H88" s="37" t="s">
        <v>15</v>
      </c>
      <c r="I88" s="37" t="s">
        <v>16</v>
      </c>
      <c r="J88" s="37" t="s">
        <v>17</v>
      </c>
      <c r="K88" s="37" t="s">
        <v>18</v>
      </c>
      <c r="L88" s="37" t="s">
        <v>260</v>
      </c>
      <c r="M88" s="37">
        <v>0.51</v>
      </c>
      <c r="N88" s="37" t="s">
        <v>8</v>
      </c>
      <c r="O88" s="37" t="s">
        <v>9</v>
      </c>
      <c r="P88" s="37" t="s">
        <v>218</v>
      </c>
      <c r="Q88" s="37" t="s">
        <v>261</v>
      </c>
      <c r="R88" s="37">
        <v>20170</v>
      </c>
      <c r="S88" s="39">
        <v>42010</v>
      </c>
      <c r="T88" s="39">
        <v>42011</v>
      </c>
      <c r="U88" s="37">
        <v>80.071200000000005</v>
      </c>
      <c r="V88" s="37">
        <v>7</v>
      </c>
      <c r="W88" s="37">
        <v>12.15</v>
      </c>
      <c r="X88" s="37">
        <v>90750</v>
      </c>
      <c r="Y88" s="37" t="s">
        <v>3215</v>
      </c>
      <c r="Z88" s="37">
        <v>335.64079897095115</v>
      </c>
    </row>
    <row r="89" spans="1:26" customFormat="1" x14ac:dyDescent="0.2">
      <c r="A89" s="37">
        <v>3285</v>
      </c>
      <c r="B89" s="37" t="s">
        <v>259</v>
      </c>
      <c r="C89" s="37" t="s">
        <v>46</v>
      </c>
      <c r="D89" s="37">
        <v>0.01</v>
      </c>
      <c r="E89" s="37">
        <v>30.98</v>
      </c>
      <c r="F89" s="37">
        <v>5.09</v>
      </c>
      <c r="G89" s="37" t="s">
        <v>14</v>
      </c>
      <c r="H89" s="37" t="s">
        <v>15</v>
      </c>
      <c r="I89" s="37" t="s">
        <v>24</v>
      </c>
      <c r="J89" s="37" t="s">
        <v>64</v>
      </c>
      <c r="K89" s="37" t="s">
        <v>49</v>
      </c>
      <c r="L89" s="37" t="s">
        <v>262</v>
      </c>
      <c r="M89" s="37">
        <v>0.4</v>
      </c>
      <c r="N89" s="37" t="s">
        <v>8</v>
      </c>
      <c r="O89" s="37" t="s">
        <v>9</v>
      </c>
      <c r="P89" s="37" t="s">
        <v>218</v>
      </c>
      <c r="Q89" s="37" t="s">
        <v>261</v>
      </c>
      <c r="R89" s="37">
        <v>20170</v>
      </c>
      <c r="S89" s="39">
        <v>42010</v>
      </c>
      <c r="T89" s="39">
        <v>42012</v>
      </c>
      <c r="U89" s="37">
        <v>896.40599999999995</v>
      </c>
      <c r="V89" s="37">
        <v>9</v>
      </c>
      <c r="W89" s="37">
        <v>288.42</v>
      </c>
      <c r="X89" s="37">
        <v>90750</v>
      </c>
      <c r="Y89" s="37" t="s">
        <v>3215</v>
      </c>
      <c r="Z89" s="37">
        <v>1290.6217038577261</v>
      </c>
    </row>
    <row r="90" spans="1:26" customFormat="1" x14ac:dyDescent="0.2">
      <c r="A90" s="37">
        <v>619</v>
      </c>
      <c r="B90" s="37" t="s">
        <v>263</v>
      </c>
      <c r="C90" s="37" t="s">
        <v>1</v>
      </c>
      <c r="D90" s="37">
        <v>0.03</v>
      </c>
      <c r="E90" s="37">
        <v>14.2</v>
      </c>
      <c r="F90" s="37">
        <v>5.3</v>
      </c>
      <c r="G90" s="37" t="s">
        <v>14</v>
      </c>
      <c r="H90" s="37" t="s">
        <v>15</v>
      </c>
      <c r="I90" s="37" t="s">
        <v>4</v>
      </c>
      <c r="J90" s="37" t="s">
        <v>102</v>
      </c>
      <c r="K90" s="37" t="s">
        <v>26</v>
      </c>
      <c r="L90" s="37" t="s">
        <v>264</v>
      </c>
      <c r="M90" s="37">
        <v>0.46</v>
      </c>
      <c r="N90" s="37" t="s">
        <v>8</v>
      </c>
      <c r="O90" s="37" t="s">
        <v>28</v>
      </c>
      <c r="P90" s="37" t="s">
        <v>265</v>
      </c>
      <c r="Q90" s="37" t="s">
        <v>266</v>
      </c>
      <c r="R90" s="37">
        <v>48195</v>
      </c>
      <c r="S90" s="39">
        <v>42011</v>
      </c>
      <c r="T90" s="39">
        <v>42012</v>
      </c>
      <c r="U90" s="37">
        <v>107.02</v>
      </c>
      <c r="V90" s="37">
        <v>14</v>
      </c>
      <c r="W90" s="37">
        <v>205.98</v>
      </c>
      <c r="X90" s="37">
        <v>88196</v>
      </c>
      <c r="Y90" s="37" t="s">
        <v>3216</v>
      </c>
      <c r="Z90" s="37">
        <v>561.1359754085579</v>
      </c>
    </row>
    <row r="91" spans="1:26" customFormat="1" x14ac:dyDescent="0.2">
      <c r="A91" s="37">
        <v>3</v>
      </c>
      <c r="B91" s="37" t="s">
        <v>267</v>
      </c>
      <c r="C91" s="37" t="s">
        <v>13</v>
      </c>
      <c r="D91" s="37">
        <v>0.01</v>
      </c>
      <c r="E91" s="37">
        <v>2.84</v>
      </c>
      <c r="F91" s="37">
        <v>0.93</v>
      </c>
      <c r="G91" s="37" t="s">
        <v>63</v>
      </c>
      <c r="H91" s="37" t="s">
        <v>70</v>
      </c>
      <c r="I91" s="37" t="s">
        <v>24</v>
      </c>
      <c r="J91" s="37" t="s">
        <v>25</v>
      </c>
      <c r="K91" s="37" t="s">
        <v>26</v>
      </c>
      <c r="L91" s="37" t="s">
        <v>268</v>
      </c>
      <c r="M91" s="37">
        <v>0.54</v>
      </c>
      <c r="N91" s="37" t="s">
        <v>8</v>
      </c>
      <c r="O91" s="37" t="s">
        <v>35</v>
      </c>
      <c r="P91" s="37" t="s">
        <v>42</v>
      </c>
      <c r="Q91" s="37" t="s">
        <v>269</v>
      </c>
      <c r="R91" s="37">
        <v>98221</v>
      </c>
      <c r="S91" s="39">
        <v>42011</v>
      </c>
      <c r="T91" s="39">
        <v>42012</v>
      </c>
      <c r="U91" s="37">
        <v>4.5599999999999996</v>
      </c>
      <c r="V91" s="37">
        <v>4</v>
      </c>
      <c r="W91" s="37">
        <v>13.01</v>
      </c>
      <c r="X91" s="37">
        <v>88522</v>
      </c>
      <c r="Y91" s="37" t="s">
        <v>3217</v>
      </c>
      <c r="Z91" s="37">
        <v>33.769145168792107</v>
      </c>
    </row>
    <row r="92" spans="1:26" customFormat="1" x14ac:dyDescent="0.2">
      <c r="A92" s="37">
        <v>651</v>
      </c>
      <c r="B92" s="37" t="s">
        <v>270</v>
      </c>
      <c r="C92" s="37" t="s">
        <v>13</v>
      </c>
      <c r="D92" s="37">
        <v>0.08</v>
      </c>
      <c r="E92" s="37">
        <v>15.99</v>
      </c>
      <c r="F92" s="37">
        <v>13.18</v>
      </c>
      <c r="G92" s="37" t="s">
        <v>14</v>
      </c>
      <c r="H92" s="37" t="s">
        <v>15</v>
      </c>
      <c r="I92" s="37" t="s">
        <v>24</v>
      </c>
      <c r="J92" s="37" t="s">
        <v>48</v>
      </c>
      <c r="K92" s="37" t="s">
        <v>49</v>
      </c>
      <c r="L92" s="37" t="s">
        <v>271</v>
      </c>
      <c r="M92" s="37">
        <v>0.37</v>
      </c>
      <c r="N92" s="37" t="s">
        <v>8</v>
      </c>
      <c r="O92" s="37" t="s">
        <v>35</v>
      </c>
      <c r="P92" s="37" t="s">
        <v>272</v>
      </c>
      <c r="Q92" s="37" t="s">
        <v>273</v>
      </c>
      <c r="R92" s="37">
        <v>89115</v>
      </c>
      <c r="S92" s="39">
        <v>42011</v>
      </c>
      <c r="T92" s="39">
        <v>42012</v>
      </c>
      <c r="U92" s="37">
        <v>-246.92616000000001</v>
      </c>
      <c r="V92" s="37">
        <v>12</v>
      </c>
      <c r="W92" s="37">
        <v>192.33</v>
      </c>
      <c r="X92" s="37">
        <v>91575</v>
      </c>
      <c r="Y92" s="37" t="s">
        <v>3217</v>
      </c>
      <c r="Z92" s="37">
        <v>21.744249609910121</v>
      </c>
    </row>
    <row r="93" spans="1:26" customFormat="1" x14ac:dyDescent="0.2">
      <c r="A93" s="37">
        <v>2630</v>
      </c>
      <c r="B93" s="37" t="s">
        <v>181</v>
      </c>
      <c r="C93" s="37" t="s">
        <v>13</v>
      </c>
      <c r="D93" s="37">
        <v>7.0000000000000007E-2</v>
      </c>
      <c r="E93" s="37">
        <v>65.989999999999995</v>
      </c>
      <c r="F93" s="37">
        <v>5.99</v>
      </c>
      <c r="G93" s="37" t="s">
        <v>14</v>
      </c>
      <c r="H93" s="37" t="s">
        <v>3</v>
      </c>
      <c r="I93" s="37" t="s">
        <v>16</v>
      </c>
      <c r="J93" s="37" t="s">
        <v>111</v>
      </c>
      <c r="K93" s="37" t="s">
        <v>49</v>
      </c>
      <c r="L93" s="37" t="s">
        <v>274</v>
      </c>
      <c r="M93" s="37">
        <v>0.57999999999999996</v>
      </c>
      <c r="N93" s="37" t="s">
        <v>8</v>
      </c>
      <c r="O93" s="37" t="s">
        <v>28</v>
      </c>
      <c r="P93" s="37" t="s">
        <v>183</v>
      </c>
      <c r="Q93" s="37" t="s">
        <v>184</v>
      </c>
      <c r="R93" s="37">
        <v>73071</v>
      </c>
      <c r="S93" s="39">
        <v>42011</v>
      </c>
      <c r="T93" s="39">
        <v>42012</v>
      </c>
      <c r="U93" s="37">
        <v>-139.18256</v>
      </c>
      <c r="V93" s="37">
        <v>3</v>
      </c>
      <c r="W93" s="37">
        <v>165.71</v>
      </c>
      <c r="X93" s="37">
        <v>85915</v>
      </c>
      <c r="Y93" s="37" t="s">
        <v>3216</v>
      </c>
      <c r="Z93" s="37">
        <v>291.06450129207991</v>
      </c>
    </row>
    <row r="94" spans="1:26" customFormat="1" x14ac:dyDescent="0.2">
      <c r="A94" s="37">
        <v>1781</v>
      </c>
      <c r="B94" s="37" t="s">
        <v>275</v>
      </c>
      <c r="C94" s="37" t="s">
        <v>23</v>
      </c>
      <c r="D94" s="37">
        <v>0.03</v>
      </c>
      <c r="E94" s="37">
        <v>5.08</v>
      </c>
      <c r="F94" s="37">
        <v>2.0299999999999998</v>
      </c>
      <c r="G94" s="37" t="s">
        <v>14</v>
      </c>
      <c r="H94" s="37" t="s">
        <v>47</v>
      </c>
      <c r="I94" s="37" t="s">
        <v>4</v>
      </c>
      <c r="J94" s="37" t="s">
        <v>102</v>
      </c>
      <c r="K94" s="37" t="s">
        <v>26</v>
      </c>
      <c r="L94" s="37" t="s">
        <v>276</v>
      </c>
      <c r="M94" s="37">
        <v>0.51</v>
      </c>
      <c r="N94" s="37" t="s">
        <v>8</v>
      </c>
      <c r="O94" s="37" t="s">
        <v>35</v>
      </c>
      <c r="P94" s="37" t="s">
        <v>66</v>
      </c>
      <c r="Q94" s="37" t="s">
        <v>277</v>
      </c>
      <c r="R94" s="37">
        <v>94070</v>
      </c>
      <c r="S94" s="39">
        <v>42011</v>
      </c>
      <c r="T94" s="39">
        <v>42016</v>
      </c>
      <c r="U94" s="37">
        <v>15.1524</v>
      </c>
      <c r="V94" s="37">
        <v>4</v>
      </c>
      <c r="W94" s="37">
        <v>21.96</v>
      </c>
      <c r="X94" s="37">
        <v>89858</v>
      </c>
      <c r="Y94" s="37" t="s">
        <v>3217</v>
      </c>
      <c r="Z94" s="37">
        <v>238.7971225865825</v>
      </c>
    </row>
    <row r="95" spans="1:26" customFormat="1" x14ac:dyDescent="0.2">
      <c r="A95" s="37">
        <v>3123</v>
      </c>
      <c r="B95" s="37" t="s">
        <v>278</v>
      </c>
      <c r="C95" s="37" t="s">
        <v>23</v>
      </c>
      <c r="D95" s="37">
        <v>0.02</v>
      </c>
      <c r="E95" s="37">
        <v>7.1</v>
      </c>
      <c r="F95" s="37">
        <v>6.05</v>
      </c>
      <c r="G95" s="37" t="s">
        <v>14</v>
      </c>
      <c r="H95" s="37" t="s">
        <v>47</v>
      </c>
      <c r="I95" s="37" t="s">
        <v>24</v>
      </c>
      <c r="J95" s="37" t="s">
        <v>48</v>
      </c>
      <c r="K95" s="37" t="s">
        <v>49</v>
      </c>
      <c r="L95" s="37" t="s">
        <v>227</v>
      </c>
      <c r="M95" s="37">
        <v>0.39</v>
      </c>
      <c r="N95" s="37" t="s">
        <v>8</v>
      </c>
      <c r="O95" s="37" t="s">
        <v>28</v>
      </c>
      <c r="P95" s="37" t="s">
        <v>79</v>
      </c>
      <c r="Q95" s="37" t="s">
        <v>279</v>
      </c>
      <c r="R95" s="37">
        <v>60160</v>
      </c>
      <c r="S95" s="39">
        <v>42011</v>
      </c>
      <c r="T95" s="39">
        <v>42013</v>
      </c>
      <c r="U95" s="37">
        <v>-48.875</v>
      </c>
      <c r="V95" s="37">
        <v>8</v>
      </c>
      <c r="W95" s="37">
        <v>61.5</v>
      </c>
      <c r="X95" s="37">
        <v>87287</v>
      </c>
      <c r="Y95" s="37" t="s">
        <v>3216</v>
      </c>
      <c r="Z95" s="37">
        <v>197.53692535742098</v>
      </c>
    </row>
    <row r="96" spans="1:26" customFormat="1" x14ac:dyDescent="0.2">
      <c r="A96" s="37">
        <v>3303</v>
      </c>
      <c r="B96" s="37" t="s">
        <v>280</v>
      </c>
      <c r="C96" s="37" t="s">
        <v>23</v>
      </c>
      <c r="D96" s="37">
        <v>0.04</v>
      </c>
      <c r="E96" s="37">
        <v>33.89</v>
      </c>
      <c r="F96" s="37">
        <v>5.0999999999999996</v>
      </c>
      <c r="G96" s="37" t="s">
        <v>14</v>
      </c>
      <c r="H96" s="37" t="s">
        <v>47</v>
      </c>
      <c r="I96" s="37" t="s">
        <v>24</v>
      </c>
      <c r="J96" s="37" t="s">
        <v>54</v>
      </c>
      <c r="K96" s="37" t="s">
        <v>49</v>
      </c>
      <c r="L96" s="37" t="s">
        <v>281</v>
      </c>
      <c r="M96" s="37">
        <v>0.6</v>
      </c>
      <c r="N96" s="37" t="s">
        <v>8</v>
      </c>
      <c r="O96" s="37" t="s">
        <v>9</v>
      </c>
      <c r="P96" s="37" t="s">
        <v>99</v>
      </c>
      <c r="Q96" s="37" t="s">
        <v>282</v>
      </c>
      <c r="R96" s="37">
        <v>33461</v>
      </c>
      <c r="S96" s="39">
        <v>42011</v>
      </c>
      <c r="T96" s="39">
        <v>42016</v>
      </c>
      <c r="U96" s="37">
        <v>68.676000000000002</v>
      </c>
      <c r="V96" s="37">
        <v>6</v>
      </c>
      <c r="W96" s="37">
        <v>200.64</v>
      </c>
      <c r="X96" s="37">
        <v>87795</v>
      </c>
      <c r="Y96" s="37" t="s">
        <v>3215</v>
      </c>
      <c r="Z96" s="37">
        <v>536.9244028428775</v>
      </c>
    </row>
    <row r="97" spans="1:26" customFormat="1" x14ac:dyDescent="0.2">
      <c r="A97" s="37">
        <v>1367</v>
      </c>
      <c r="B97" s="37" t="s">
        <v>283</v>
      </c>
      <c r="C97" s="37" t="s">
        <v>92</v>
      </c>
      <c r="D97" s="37">
        <v>0.03</v>
      </c>
      <c r="E97" s="37">
        <v>73.98</v>
      </c>
      <c r="F97" s="37">
        <v>14.52</v>
      </c>
      <c r="G97" s="37" t="s">
        <v>14</v>
      </c>
      <c r="H97" s="37" t="s">
        <v>15</v>
      </c>
      <c r="I97" s="37" t="s">
        <v>16</v>
      </c>
      <c r="J97" s="37" t="s">
        <v>17</v>
      </c>
      <c r="K97" s="37" t="s">
        <v>49</v>
      </c>
      <c r="L97" s="37" t="s">
        <v>284</v>
      </c>
      <c r="M97" s="37">
        <v>0.65</v>
      </c>
      <c r="N97" s="37" t="s">
        <v>8</v>
      </c>
      <c r="O97" s="37" t="s">
        <v>28</v>
      </c>
      <c r="P97" s="37" t="s">
        <v>163</v>
      </c>
      <c r="Q97" s="37" t="s">
        <v>285</v>
      </c>
      <c r="R97" s="37">
        <v>79424</v>
      </c>
      <c r="S97" s="39">
        <v>42011</v>
      </c>
      <c r="T97" s="39">
        <v>42014</v>
      </c>
      <c r="U97" s="37">
        <v>-326.23160000000001</v>
      </c>
      <c r="V97" s="37">
        <v>1</v>
      </c>
      <c r="W97" s="37">
        <v>79.02</v>
      </c>
      <c r="X97" s="37">
        <v>90513</v>
      </c>
      <c r="Y97" s="37" t="s">
        <v>3216</v>
      </c>
      <c r="Z97" s="37">
        <v>440.28802169280203</v>
      </c>
    </row>
    <row r="98" spans="1:26" customFormat="1" x14ac:dyDescent="0.2">
      <c r="A98" s="37">
        <v>1606</v>
      </c>
      <c r="B98" s="37" t="s">
        <v>286</v>
      </c>
      <c r="C98" s="37" t="s">
        <v>92</v>
      </c>
      <c r="D98" s="37">
        <v>0.05</v>
      </c>
      <c r="E98" s="37">
        <v>1.98</v>
      </c>
      <c r="F98" s="37">
        <v>4.7699999999999996</v>
      </c>
      <c r="G98" s="37" t="s">
        <v>14</v>
      </c>
      <c r="H98" s="37" t="s">
        <v>47</v>
      </c>
      <c r="I98" s="37" t="s">
        <v>24</v>
      </c>
      <c r="J98" s="37" t="s">
        <v>48</v>
      </c>
      <c r="K98" s="37" t="s">
        <v>49</v>
      </c>
      <c r="L98" s="37" t="s">
        <v>287</v>
      </c>
      <c r="M98" s="37">
        <v>0.4</v>
      </c>
      <c r="N98" s="37" t="s">
        <v>8</v>
      </c>
      <c r="O98" s="37" t="s">
        <v>87</v>
      </c>
      <c r="P98" s="37" t="s">
        <v>88</v>
      </c>
      <c r="Q98" s="37" t="s">
        <v>288</v>
      </c>
      <c r="R98" s="37">
        <v>11010</v>
      </c>
      <c r="S98" s="39">
        <v>42011</v>
      </c>
      <c r="T98" s="39">
        <v>42012</v>
      </c>
      <c r="U98" s="37">
        <v>-14.359819999999999</v>
      </c>
      <c r="V98" s="37">
        <v>1</v>
      </c>
      <c r="W98" s="37">
        <v>3.53</v>
      </c>
      <c r="X98" s="37">
        <v>87993</v>
      </c>
      <c r="Y98" s="37" t="s">
        <v>3218</v>
      </c>
      <c r="Z98" s="37">
        <v>102.94260228770489</v>
      </c>
    </row>
    <row r="99" spans="1:26" customFormat="1" x14ac:dyDescent="0.2">
      <c r="A99" s="37">
        <v>1606</v>
      </c>
      <c r="B99" s="37" t="s">
        <v>286</v>
      </c>
      <c r="C99" s="37" t="s">
        <v>92</v>
      </c>
      <c r="D99" s="37">
        <v>7.0000000000000007E-2</v>
      </c>
      <c r="E99" s="37">
        <v>699.99</v>
      </c>
      <c r="F99" s="37">
        <v>24.49</v>
      </c>
      <c r="G99" s="37" t="s">
        <v>63</v>
      </c>
      <c r="H99" s="37" t="s">
        <v>47</v>
      </c>
      <c r="I99" s="37" t="s">
        <v>16</v>
      </c>
      <c r="J99" s="37" t="s">
        <v>39</v>
      </c>
      <c r="K99" s="37" t="s">
        <v>40</v>
      </c>
      <c r="L99" s="37" t="s">
        <v>289</v>
      </c>
      <c r="M99" s="37">
        <v>0.41</v>
      </c>
      <c r="N99" s="37" t="s">
        <v>8</v>
      </c>
      <c r="O99" s="37" t="s">
        <v>87</v>
      </c>
      <c r="P99" s="37" t="s">
        <v>88</v>
      </c>
      <c r="Q99" s="37" t="s">
        <v>288</v>
      </c>
      <c r="R99" s="37">
        <v>11010</v>
      </c>
      <c r="S99" s="39">
        <v>42011</v>
      </c>
      <c r="T99" s="39">
        <v>42012</v>
      </c>
      <c r="U99" s="37">
        <v>-2870.2775999999999</v>
      </c>
      <c r="V99" s="37">
        <v>1</v>
      </c>
      <c r="W99" s="37">
        <v>706.56</v>
      </c>
      <c r="X99" s="37">
        <v>87993</v>
      </c>
      <c r="Y99" s="37" t="s">
        <v>3218</v>
      </c>
      <c r="Z99" s="37">
        <v>-176.67570596133413</v>
      </c>
    </row>
    <row r="100" spans="1:26" customFormat="1" x14ac:dyDescent="0.2">
      <c r="A100" s="37">
        <v>1606</v>
      </c>
      <c r="B100" s="37" t="s">
        <v>286</v>
      </c>
      <c r="C100" s="37" t="s">
        <v>92</v>
      </c>
      <c r="D100" s="37">
        <v>7.0000000000000007E-2</v>
      </c>
      <c r="E100" s="37">
        <v>3174.835</v>
      </c>
      <c r="F100" s="37">
        <v>24.49</v>
      </c>
      <c r="G100" s="37" t="s">
        <v>14</v>
      </c>
      <c r="H100" s="37" t="s">
        <v>47</v>
      </c>
      <c r="I100" s="37" t="s">
        <v>16</v>
      </c>
      <c r="J100" s="37" t="s">
        <v>32</v>
      </c>
      <c r="K100" s="37" t="s">
        <v>40</v>
      </c>
      <c r="L100" s="37" t="s">
        <v>290</v>
      </c>
      <c r="M100" s="37">
        <v>0.39</v>
      </c>
      <c r="N100" s="37" t="s">
        <v>8</v>
      </c>
      <c r="O100" s="37" t="s">
        <v>87</v>
      </c>
      <c r="P100" s="37" t="s">
        <v>88</v>
      </c>
      <c r="Q100" s="37" t="s">
        <v>288</v>
      </c>
      <c r="R100" s="37">
        <v>11010</v>
      </c>
      <c r="S100" s="39">
        <v>42011</v>
      </c>
      <c r="T100" s="39">
        <v>42012</v>
      </c>
      <c r="U100" s="37">
        <v>77.983599999999996</v>
      </c>
      <c r="V100" s="37">
        <v>2</v>
      </c>
      <c r="W100" s="37">
        <v>13121.07</v>
      </c>
      <c r="X100" s="37">
        <v>87993</v>
      </c>
      <c r="Y100" s="37" t="s">
        <v>3218</v>
      </c>
      <c r="Z100" s="37">
        <v>21967.212971144159</v>
      </c>
    </row>
    <row r="101" spans="1:26" customFormat="1" x14ac:dyDescent="0.2">
      <c r="A101" s="37">
        <v>3076</v>
      </c>
      <c r="B101" s="37" t="s">
        <v>291</v>
      </c>
      <c r="C101" s="37" t="s">
        <v>92</v>
      </c>
      <c r="D101" s="37">
        <v>0</v>
      </c>
      <c r="E101" s="37">
        <v>137.47999999999999</v>
      </c>
      <c r="F101" s="37">
        <v>32.18</v>
      </c>
      <c r="G101" s="37" t="s">
        <v>2</v>
      </c>
      <c r="H101" s="37" t="s">
        <v>3</v>
      </c>
      <c r="I101" s="37" t="s">
        <v>4</v>
      </c>
      <c r="J101" s="37" t="s">
        <v>93</v>
      </c>
      <c r="K101" s="37" t="s">
        <v>6</v>
      </c>
      <c r="L101" s="37" t="s">
        <v>292</v>
      </c>
      <c r="M101" s="37">
        <v>0.78</v>
      </c>
      <c r="N101" s="37" t="s">
        <v>8</v>
      </c>
      <c r="O101" s="37" t="s">
        <v>87</v>
      </c>
      <c r="P101" s="37" t="s">
        <v>293</v>
      </c>
      <c r="Q101" s="37" t="s">
        <v>294</v>
      </c>
      <c r="R101" s="37">
        <v>44224</v>
      </c>
      <c r="S101" s="39">
        <v>42011</v>
      </c>
      <c r="T101" s="39">
        <v>42012</v>
      </c>
      <c r="U101" s="37">
        <v>-203.27</v>
      </c>
      <c r="V101" s="37">
        <v>2</v>
      </c>
      <c r="W101" s="37">
        <v>296.75</v>
      </c>
      <c r="X101" s="37">
        <v>88241</v>
      </c>
      <c r="Y101" s="37" t="s">
        <v>3218</v>
      </c>
      <c r="Z101" s="37">
        <v>1597.4819491121732</v>
      </c>
    </row>
    <row r="102" spans="1:26" customFormat="1" x14ac:dyDescent="0.2">
      <c r="A102" s="37">
        <v>3079</v>
      </c>
      <c r="B102" s="37" t="s">
        <v>295</v>
      </c>
      <c r="C102" s="37" t="s">
        <v>92</v>
      </c>
      <c r="D102" s="37">
        <v>0</v>
      </c>
      <c r="E102" s="37">
        <v>137.47999999999999</v>
      </c>
      <c r="F102" s="37">
        <v>32.18</v>
      </c>
      <c r="G102" s="37" t="s">
        <v>2</v>
      </c>
      <c r="H102" s="37" t="s">
        <v>3</v>
      </c>
      <c r="I102" s="37" t="s">
        <v>4</v>
      </c>
      <c r="J102" s="37" t="s">
        <v>93</v>
      </c>
      <c r="K102" s="37" t="s">
        <v>6</v>
      </c>
      <c r="L102" s="37" t="s">
        <v>292</v>
      </c>
      <c r="M102" s="37">
        <v>0.78</v>
      </c>
      <c r="N102" s="37" t="s">
        <v>8</v>
      </c>
      <c r="O102" s="37" t="s">
        <v>87</v>
      </c>
      <c r="P102" s="37" t="s">
        <v>296</v>
      </c>
      <c r="Q102" s="37" t="s">
        <v>297</v>
      </c>
      <c r="R102" s="37">
        <v>19112</v>
      </c>
      <c r="S102" s="39">
        <v>42011</v>
      </c>
      <c r="T102" s="39">
        <v>42012</v>
      </c>
      <c r="U102" s="37">
        <v>-203.27</v>
      </c>
      <c r="V102" s="37">
        <v>10</v>
      </c>
      <c r="W102" s="37">
        <v>1483.76</v>
      </c>
      <c r="X102" s="37">
        <v>12480</v>
      </c>
      <c r="Y102" s="37" t="s">
        <v>3218</v>
      </c>
      <c r="Z102" s="37">
        <v>1597.4819491121732</v>
      </c>
    </row>
    <row r="103" spans="1:26" customFormat="1" x14ac:dyDescent="0.2">
      <c r="A103" s="37">
        <v>2868</v>
      </c>
      <c r="B103" s="37" t="s">
        <v>298</v>
      </c>
      <c r="C103" s="37" t="s">
        <v>13</v>
      </c>
      <c r="D103" s="37">
        <v>0.03</v>
      </c>
      <c r="E103" s="37">
        <v>896.99</v>
      </c>
      <c r="F103" s="37">
        <v>19.989999999999998</v>
      </c>
      <c r="G103" s="37" t="s">
        <v>14</v>
      </c>
      <c r="H103" s="37" t="s">
        <v>70</v>
      </c>
      <c r="I103" s="37" t="s">
        <v>24</v>
      </c>
      <c r="J103" s="37" t="s">
        <v>48</v>
      </c>
      <c r="K103" s="37" t="s">
        <v>49</v>
      </c>
      <c r="L103" s="37" t="s">
        <v>299</v>
      </c>
      <c r="M103" s="37">
        <v>0.38</v>
      </c>
      <c r="N103" s="37" t="s">
        <v>8</v>
      </c>
      <c r="O103" s="37" t="s">
        <v>35</v>
      </c>
      <c r="P103" s="37" t="s">
        <v>42</v>
      </c>
      <c r="Q103" s="37" t="s">
        <v>300</v>
      </c>
      <c r="R103" s="37">
        <v>98026</v>
      </c>
      <c r="S103" s="39">
        <v>42012</v>
      </c>
      <c r="T103" s="39">
        <v>42014</v>
      </c>
      <c r="U103" s="37">
        <v>3602.1311999999998</v>
      </c>
      <c r="V103" s="37">
        <v>6</v>
      </c>
      <c r="W103" s="37">
        <v>5220.4799999999996</v>
      </c>
      <c r="X103" s="37">
        <v>85826</v>
      </c>
      <c r="Y103" s="37" t="s">
        <v>3217</v>
      </c>
      <c r="Z103" s="37">
        <v>6982.1191604509431</v>
      </c>
    </row>
    <row r="104" spans="1:26" customFormat="1" x14ac:dyDescent="0.2">
      <c r="A104" s="37">
        <v>2908</v>
      </c>
      <c r="B104" s="37" t="s">
        <v>301</v>
      </c>
      <c r="C104" s="37" t="s">
        <v>13</v>
      </c>
      <c r="D104" s="37">
        <v>7.0000000000000007E-2</v>
      </c>
      <c r="E104" s="37">
        <v>4.13</v>
      </c>
      <c r="F104" s="37">
        <v>0.99</v>
      </c>
      <c r="G104" s="37" t="s">
        <v>14</v>
      </c>
      <c r="H104" s="37" t="s">
        <v>47</v>
      </c>
      <c r="I104" s="37" t="s">
        <v>24</v>
      </c>
      <c r="J104" s="37" t="s">
        <v>128</v>
      </c>
      <c r="K104" s="37" t="s">
        <v>49</v>
      </c>
      <c r="L104" s="37" t="s">
        <v>302</v>
      </c>
      <c r="M104" s="37">
        <v>0.39</v>
      </c>
      <c r="N104" s="37" t="s">
        <v>8</v>
      </c>
      <c r="O104" s="37" t="s">
        <v>87</v>
      </c>
      <c r="P104" s="37" t="s">
        <v>293</v>
      </c>
      <c r="Q104" s="37" t="s">
        <v>303</v>
      </c>
      <c r="R104" s="37">
        <v>44125</v>
      </c>
      <c r="S104" s="39">
        <v>42012</v>
      </c>
      <c r="T104" s="39">
        <v>42012</v>
      </c>
      <c r="U104" s="37">
        <v>10.959199999999999</v>
      </c>
      <c r="V104" s="37">
        <v>4</v>
      </c>
      <c r="W104" s="37">
        <v>16.07</v>
      </c>
      <c r="X104" s="37">
        <v>88156</v>
      </c>
      <c r="Y104" s="37" t="s">
        <v>3218</v>
      </c>
      <c r="Z104" s="37">
        <v>-5.6506634500083415</v>
      </c>
    </row>
    <row r="105" spans="1:26" customFormat="1" x14ac:dyDescent="0.2">
      <c r="A105" s="37">
        <v>2908</v>
      </c>
      <c r="B105" s="37" t="s">
        <v>301</v>
      </c>
      <c r="C105" s="37" t="s">
        <v>13</v>
      </c>
      <c r="D105" s="37">
        <v>0.03</v>
      </c>
      <c r="E105" s="37">
        <v>22.72</v>
      </c>
      <c r="F105" s="37">
        <v>8.99</v>
      </c>
      <c r="G105" s="37" t="s">
        <v>14</v>
      </c>
      <c r="H105" s="37" t="s">
        <v>47</v>
      </c>
      <c r="I105" s="37" t="s">
        <v>4</v>
      </c>
      <c r="J105" s="37" t="s">
        <v>102</v>
      </c>
      <c r="K105" s="37" t="s">
        <v>18</v>
      </c>
      <c r="L105" s="37" t="s">
        <v>304</v>
      </c>
      <c r="M105" s="37">
        <v>0.44</v>
      </c>
      <c r="N105" s="37" t="s">
        <v>8</v>
      </c>
      <c r="O105" s="37" t="s">
        <v>87</v>
      </c>
      <c r="P105" s="37" t="s">
        <v>293</v>
      </c>
      <c r="Q105" s="37" t="s">
        <v>303</v>
      </c>
      <c r="R105" s="37">
        <v>44125</v>
      </c>
      <c r="S105" s="39">
        <v>42012</v>
      </c>
      <c r="T105" s="39">
        <v>42012</v>
      </c>
      <c r="U105" s="37">
        <v>17.429400000000001</v>
      </c>
      <c r="V105" s="37">
        <v>1</v>
      </c>
      <c r="W105" s="37">
        <v>25.26</v>
      </c>
      <c r="X105" s="37">
        <v>88156</v>
      </c>
      <c r="Y105" s="37" t="s">
        <v>3218</v>
      </c>
      <c r="Z105" s="37">
        <v>348.32823232483349</v>
      </c>
    </row>
    <row r="106" spans="1:26" customFormat="1" x14ac:dyDescent="0.2">
      <c r="A106" s="37">
        <v>2508</v>
      </c>
      <c r="B106" s="37" t="s">
        <v>305</v>
      </c>
      <c r="C106" s="37" t="s">
        <v>23</v>
      </c>
      <c r="D106" s="37">
        <v>0.02</v>
      </c>
      <c r="E106" s="37">
        <v>5.81</v>
      </c>
      <c r="F106" s="37">
        <v>8.49</v>
      </c>
      <c r="G106" s="37" t="s">
        <v>14</v>
      </c>
      <c r="H106" s="37" t="s">
        <v>47</v>
      </c>
      <c r="I106" s="37" t="s">
        <v>24</v>
      </c>
      <c r="J106" s="37" t="s">
        <v>48</v>
      </c>
      <c r="K106" s="37" t="s">
        <v>49</v>
      </c>
      <c r="L106" s="37" t="s">
        <v>306</v>
      </c>
      <c r="M106" s="37">
        <v>0.39</v>
      </c>
      <c r="N106" s="37" t="s">
        <v>8</v>
      </c>
      <c r="O106" s="37" t="s">
        <v>87</v>
      </c>
      <c r="P106" s="37" t="s">
        <v>307</v>
      </c>
      <c r="Q106" s="37" t="s">
        <v>308</v>
      </c>
      <c r="R106" s="37">
        <v>4073</v>
      </c>
      <c r="S106" s="39">
        <v>42012</v>
      </c>
      <c r="T106" s="39">
        <v>42016</v>
      </c>
      <c r="U106" s="37">
        <v>-137.494</v>
      </c>
      <c r="V106" s="37">
        <v>7</v>
      </c>
      <c r="W106" s="37">
        <v>42.44</v>
      </c>
      <c r="X106" s="37">
        <v>87031</v>
      </c>
      <c r="Y106" s="37" t="s">
        <v>3218</v>
      </c>
      <c r="Z106" s="37">
        <v>170.18699533947066</v>
      </c>
    </row>
    <row r="107" spans="1:26" customFormat="1" x14ac:dyDescent="0.2">
      <c r="A107" s="37">
        <v>2099</v>
      </c>
      <c r="B107" s="37" t="s">
        <v>309</v>
      </c>
      <c r="C107" s="37" t="s">
        <v>46</v>
      </c>
      <c r="D107" s="37">
        <v>7.0000000000000007E-2</v>
      </c>
      <c r="E107" s="37">
        <v>14.56</v>
      </c>
      <c r="F107" s="37">
        <v>3.5</v>
      </c>
      <c r="G107" s="37" t="s">
        <v>14</v>
      </c>
      <c r="H107" s="37" t="s">
        <v>47</v>
      </c>
      <c r="I107" s="37" t="s">
        <v>24</v>
      </c>
      <c r="J107" s="37" t="s">
        <v>71</v>
      </c>
      <c r="K107" s="37" t="s">
        <v>49</v>
      </c>
      <c r="L107" s="37" t="s">
        <v>310</v>
      </c>
      <c r="M107" s="37">
        <v>0.57999999999999996</v>
      </c>
      <c r="N107" s="37" t="s">
        <v>8</v>
      </c>
      <c r="O107" s="37" t="s">
        <v>9</v>
      </c>
      <c r="P107" s="37" t="s">
        <v>247</v>
      </c>
      <c r="Q107" s="37" t="s">
        <v>311</v>
      </c>
      <c r="R107" s="37">
        <v>29577</v>
      </c>
      <c r="S107" s="39">
        <v>42012</v>
      </c>
      <c r="T107" s="39">
        <v>42013</v>
      </c>
      <c r="U107" s="37">
        <v>-45.527999999999999</v>
      </c>
      <c r="V107" s="37">
        <v>6</v>
      </c>
      <c r="W107" s="37">
        <v>84.59</v>
      </c>
      <c r="X107" s="37">
        <v>87888</v>
      </c>
      <c r="Y107" s="37" t="s">
        <v>3215</v>
      </c>
      <c r="Z107" s="37">
        <v>400.0013757980185</v>
      </c>
    </row>
    <row r="108" spans="1:26" customFormat="1" x14ac:dyDescent="0.2">
      <c r="A108" s="37">
        <v>806</v>
      </c>
      <c r="B108" s="37" t="s">
        <v>312</v>
      </c>
      <c r="C108" s="37" t="s">
        <v>1</v>
      </c>
      <c r="D108" s="37">
        <v>0.06</v>
      </c>
      <c r="E108" s="37">
        <v>179.99</v>
      </c>
      <c r="F108" s="37">
        <v>13.99</v>
      </c>
      <c r="G108" s="37" t="s">
        <v>63</v>
      </c>
      <c r="H108" s="37" t="s">
        <v>3</v>
      </c>
      <c r="I108" s="37" t="s">
        <v>16</v>
      </c>
      <c r="J108" s="37" t="s">
        <v>111</v>
      </c>
      <c r="K108" s="37" t="s">
        <v>120</v>
      </c>
      <c r="L108" s="37" t="s">
        <v>313</v>
      </c>
      <c r="M108" s="37">
        <v>0.56999999999999995</v>
      </c>
      <c r="N108" s="37" t="s">
        <v>8</v>
      </c>
      <c r="O108" s="37" t="s">
        <v>9</v>
      </c>
      <c r="P108" s="37" t="s">
        <v>99</v>
      </c>
      <c r="Q108" s="37" t="s">
        <v>104</v>
      </c>
      <c r="R108" s="37">
        <v>33132</v>
      </c>
      <c r="S108" s="39">
        <v>42013</v>
      </c>
      <c r="T108" s="39">
        <v>42015</v>
      </c>
      <c r="U108" s="37">
        <v>1220.03784</v>
      </c>
      <c r="V108" s="37">
        <v>54</v>
      </c>
      <c r="W108" s="37">
        <v>8332.91</v>
      </c>
      <c r="X108" s="37">
        <v>40547</v>
      </c>
      <c r="Y108" s="37" t="s">
        <v>3215</v>
      </c>
      <c r="Z108" s="37">
        <v>2469.8182808526781</v>
      </c>
    </row>
    <row r="109" spans="1:26" customFormat="1" x14ac:dyDescent="0.2">
      <c r="A109" s="37">
        <v>1527</v>
      </c>
      <c r="B109" s="37" t="s">
        <v>314</v>
      </c>
      <c r="C109" s="37" t="s">
        <v>1</v>
      </c>
      <c r="D109" s="37">
        <v>0.03</v>
      </c>
      <c r="E109" s="37">
        <v>30.98</v>
      </c>
      <c r="F109" s="37">
        <v>8.99</v>
      </c>
      <c r="G109" s="37" t="s">
        <v>63</v>
      </c>
      <c r="H109" s="37" t="s">
        <v>3</v>
      </c>
      <c r="I109" s="37" t="s">
        <v>24</v>
      </c>
      <c r="J109" s="37" t="s">
        <v>25</v>
      </c>
      <c r="K109" s="37" t="s">
        <v>18</v>
      </c>
      <c r="L109" s="37" t="s">
        <v>315</v>
      </c>
      <c r="M109" s="37">
        <v>0.57999999999999996</v>
      </c>
      <c r="N109" s="37" t="s">
        <v>8</v>
      </c>
      <c r="O109" s="37" t="s">
        <v>9</v>
      </c>
      <c r="P109" s="37" t="s">
        <v>140</v>
      </c>
      <c r="Q109" s="37" t="s">
        <v>316</v>
      </c>
      <c r="R109" s="37">
        <v>35601</v>
      </c>
      <c r="S109" s="39">
        <v>42013</v>
      </c>
      <c r="T109" s="39">
        <v>42015</v>
      </c>
      <c r="U109" s="37">
        <v>0.51</v>
      </c>
      <c r="V109" s="37">
        <v>5</v>
      </c>
      <c r="W109" s="37">
        <v>162.38999999999999</v>
      </c>
      <c r="X109" s="37">
        <v>86813</v>
      </c>
      <c r="Y109" s="37" t="s">
        <v>3215</v>
      </c>
      <c r="Z109" s="37">
        <v>644.05618800705122</v>
      </c>
    </row>
    <row r="110" spans="1:26" customFormat="1" x14ac:dyDescent="0.2">
      <c r="A110" s="37">
        <v>1528</v>
      </c>
      <c r="B110" s="37" t="s">
        <v>317</v>
      </c>
      <c r="C110" s="37" t="s">
        <v>1</v>
      </c>
      <c r="D110" s="37">
        <v>0.01</v>
      </c>
      <c r="E110" s="37">
        <v>525.98</v>
      </c>
      <c r="F110" s="37">
        <v>19.989999999999998</v>
      </c>
      <c r="G110" s="37" t="s">
        <v>14</v>
      </c>
      <c r="H110" s="37" t="s">
        <v>3</v>
      </c>
      <c r="I110" s="37" t="s">
        <v>24</v>
      </c>
      <c r="J110" s="37" t="s">
        <v>48</v>
      </c>
      <c r="K110" s="37" t="s">
        <v>49</v>
      </c>
      <c r="L110" s="37" t="s">
        <v>318</v>
      </c>
      <c r="M110" s="37">
        <v>0.37</v>
      </c>
      <c r="N110" s="37" t="s">
        <v>8</v>
      </c>
      <c r="O110" s="37" t="s">
        <v>9</v>
      </c>
      <c r="P110" s="37" t="s">
        <v>73</v>
      </c>
      <c r="Q110" s="37" t="s">
        <v>319</v>
      </c>
      <c r="R110" s="37">
        <v>27288</v>
      </c>
      <c r="S110" s="39">
        <v>42013</v>
      </c>
      <c r="T110" s="39">
        <v>42015</v>
      </c>
      <c r="U110" s="37">
        <v>-161.92400000000001</v>
      </c>
      <c r="V110" s="37">
        <v>9</v>
      </c>
      <c r="W110" s="37">
        <v>4920.8100000000004</v>
      </c>
      <c r="X110" s="37">
        <v>86813</v>
      </c>
      <c r="Y110" s="37" t="s">
        <v>3215</v>
      </c>
      <c r="Z110" s="37">
        <v>2253.5583636394863</v>
      </c>
    </row>
    <row r="111" spans="1:26" customFormat="1" x14ac:dyDescent="0.2">
      <c r="A111" s="37">
        <v>3017</v>
      </c>
      <c r="B111" s="37" t="s">
        <v>320</v>
      </c>
      <c r="C111" s="37" t="s">
        <v>1</v>
      </c>
      <c r="D111" s="37">
        <v>0.01</v>
      </c>
      <c r="E111" s="37">
        <v>5.58</v>
      </c>
      <c r="F111" s="37">
        <v>5.3</v>
      </c>
      <c r="G111" s="37" t="s">
        <v>14</v>
      </c>
      <c r="H111" s="37" t="s">
        <v>70</v>
      </c>
      <c r="I111" s="37" t="s">
        <v>24</v>
      </c>
      <c r="J111" s="37" t="s">
        <v>321</v>
      </c>
      <c r="K111" s="37" t="s">
        <v>49</v>
      </c>
      <c r="L111" s="37" t="s">
        <v>322</v>
      </c>
      <c r="M111" s="37">
        <v>0.35</v>
      </c>
      <c r="N111" s="37" t="s">
        <v>8</v>
      </c>
      <c r="O111" s="37" t="s">
        <v>35</v>
      </c>
      <c r="P111" s="37" t="s">
        <v>66</v>
      </c>
      <c r="Q111" s="37" t="s">
        <v>323</v>
      </c>
      <c r="R111" s="37">
        <v>92024</v>
      </c>
      <c r="S111" s="39">
        <v>42013</v>
      </c>
      <c r="T111" s="39">
        <v>42014</v>
      </c>
      <c r="U111" s="37">
        <v>-7.25</v>
      </c>
      <c r="V111" s="37">
        <v>1</v>
      </c>
      <c r="W111" s="37">
        <v>11.16</v>
      </c>
      <c r="X111" s="37">
        <v>89071</v>
      </c>
      <c r="Y111" s="37" t="s">
        <v>3217</v>
      </c>
      <c r="Z111" s="37">
        <v>367.8348761455207</v>
      </c>
    </row>
    <row r="112" spans="1:26" customFormat="1" x14ac:dyDescent="0.2">
      <c r="A112" s="37">
        <v>3017</v>
      </c>
      <c r="B112" s="37" t="s">
        <v>320</v>
      </c>
      <c r="C112" s="37" t="s">
        <v>1</v>
      </c>
      <c r="D112" s="37">
        <v>0.03</v>
      </c>
      <c r="E112" s="37">
        <v>3.98</v>
      </c>
      <c r="F112" s="37">
        <v>0.7</v>
      </c>
      <c r="G112" s="37" t="s">
        <v>14</v>
      </c>
      <c r="H112" s="37" t="s">
        <v>70</v>
      </c>
      <c r="I112" s="37" t="s">
        <v>24</v>
      </c>
      <c r="J112" s="37" t="s">
        <v>25</v>
      </c>
      <c r="K112" s="37" t="s">
        <v>26</v>
      </c>
      <c r="L112" s="37" t="s">
        <v>324</v>
      </c>
      <c r="M112" s="37">
        <v>0.52</v>
      </c>
      <c r="N112" s="37" t="s">
        <v>8</v>
      </c>
      <c r="O112" s="37" t="s">
        <v>35</v>
      </c>
      <c r="P112" s="37" t="s">
        <v>66</v>
      </c>
      <c r="Q112" s="37" t="s">
        <v>323</v>
      </c>
      <c r="R112" s="37">
        <v>92024</v>
      </c>
      <c r="S112" s="39">
        <v>42013</v>
      </c>
      <c r="T112" s="39">
        <v>42014</v>
      </c>
      <c r="U112" s="37">
        <v>31.201799999999999</v>
      </c>
      <c r="V112" s="37">
        <v>11</v>
      </c>
      <c r="W112" s="37">
        <v>45.22</v>
      </c>
      <c r="X112" s="37">
        <v>89071</v>
      </c>
      <c r="Y112" s="37" t="s">
        <v>3217</v>
      </c>
      <c r="Z112" s="37">
        <v>403.14091884642346</v>
      </c>
    </row>
    <row r="113" spans="1:26" customFormat="1" x14ac:dyDescent="0.2">
      <c r="A113" s="37">
        <v>833</v>
      </c>
      <c r="B113" s="37" t="s">
        <v>325</v>
      </c>
      <c r="C113" s="37" t="s">
        <v>13</v>
      </c>
      <c r="D113" s="37">
        <v>0</v>
      </c>
      <c r="E113" s="37">
        <v>11.66</v>
      </c>
      <c r="F113" s="37">
        <v>8.99</v>
      </c>
      <c r="G113" s="37" t="s">
        <v>63</v>
      </c>
      <c r="H113" s="37" t="s">
        <v>70</v>
      </c>
      <c r="I113" s="37" t="s">
        <v>24</v>
      </c>
      <c r="J113" s="37" t="s">
        <v>25</v>
      </c>
      <c r="K113" s="37" t="s">
        <v>18</v>
      </c>
      <c r="L113" s="37" t="s">
        <v>326</v>
      </c>
      <c r="M113" s="37">
        <v>0.59</v>
      </c>
      <c r="N113" s="37" t="s">
        <v>8</v>
      </c>
      <c r="O113" s="37" t="s">
        <v>35</v>
      </c>
      <c r="P113" s="37" t="s">
        <v>66</v>
      </c>
      <c r="Q113" s="37" t="s">
        <v>327</v>
      </c>
      <c r="R113" s="37">
        <v>95020</v>
      </c>
      <c r="S113" s="39">
        <v>42013</v>
      </c>
      <c r="T113" s="39">
        <v>42015</v>
      </c>
      <c r="U113" s="37">
        <v>-203.67</v>
      </c>
      <c r="V113" s="37">
        <v>11</v>
      </c>
      <c r="W113" s="37">
        <v>138.51</v>
      </c>
      <c r="X113" s="37">
        <v>89770</v>
      </c>
      <c r="Y113" s="37" t="s">
        <v>3217</v>
      </c>
      <c r="Z113" s="37">
        <v>119.11158141502838</v>
      </c>
    </row>
    <row r="114" spans="1:26" customFormat="1" x14ac:dyDescent="0.2">
      <c r="A114" s="37">
        <v>358</v>
      </c>
      <c r="B114" s="37" t="s">
        <v>328</v>
      </c>
      <c r="C114" s="37" t="s">
        <v>23</v>
      </c>
      <c r="D114" s="37">
        <v>0.04</v>
      </c>
      <c r="E114" s="37">
        <v>125.99</v>
      </c>
      <c r="F114" s="37">
        <v>8.99</v>
      </c>
      <c r="G114" s="37" t="s">
        <v>14</v>
      </c>
      <c r="H114" s="37" t="s">
        <v>70</v>
      </c>
      <c r="I114" s="37" t="s">
        <v>16</v>
      </c>
      <c r="J114" s="37" t="s">
        <v>111</v>
      </c>
      <c r="K114" s="37" t="s">
        <v>49</v>
      </c>
      <c r="L114" s="37" t="s">
        <v>329</v>
      </c>
      <c r="M114" s="37">
        <v>0.59</v>
      </c>
      <c r="N114" s="37" t="s">
        <v>8</v>
      </c>
      <c r="O114" s="37" t="s">
        <v>87</v>
      </c>
      <c r="P114" s="37" t="s">
        <v>296</v>
      </c>
      <c r="Q114" s="37" t="s">
        <v>330</v>
      </c>
      <c r="R114" s="37">
        <v>19406</v>
      </c>
      <c r="S114" s="39">
        <v>42013</v>
      </c>
      <c r="T114" s="39">
        <v>42020</v>
      </c>
      <c r="U114" s="37">
        <v>-627.82191999999998</v>
      </c>
      <c r="V114" s="37">
        <v>1</v>
      </c>
      <c r="W114" s="37">
        <v>107.95</v>
      </c>
      <c r="X114" s="37">
        <v>91130</v>
      </c>
      <c r="Y114" s="37" t="s">
        <v>3218</v>
      </c>
      <c r="Z114" s="37">
        <v>181.02418651344098</v>
      </c>
    </row>
    <row r="115" spans="1:26" customFormat="1" x14ac:dyDescent="0.2">
      <c r="A115" s="37">
        <v>2555</v>
      </c>
      <c r="B115" s="37" t="s">
        <v>331</v>
      </c>
      <c r="C115" s="37" t="s">
        <v>23</v>
      </c>
      <c r="D115" s="37">
        <v>0.1</v>
      </c>
      <c r="E115" s="37">
        <v>2.6</v>
      </c>
      <c r="F115" s="37">
        <v>2.4</v>
      </c>
      <c r="G115" s="37" t="s">
        <v>14</v>
      </c>
      <c r="H115" s="37" t="s">
        <v>47</v>
      </c>
      <c r="I115" s="37" t="s">
        <v>24</v>
      </c>
      <c r="J115" s="37" t="s">
        <v>25</v>
      </c>
      <c r="K115" s="37" t="s">
        <v>26</v>
      </c>
      <c r="L115" s="37" t="s">
        <v>332</v>
      </c>
      <c r="M115" s="37">
        <v>0.57999999999999996</v>
      </c>
      <c r="N115" s="37" t="s">
        <v>8</v>
      </c>
      <c r="O115" s="37" t="s">
        <v>28</v>
      </c>
      <c r="P115" s="37" t="s">
        <v>333</v>
      </c>
      <c r="Q115" s="37" t="s">
        <v>334</v>
      </c>
      <c r="R115" s="37">
        <v>53711</v>
      </c>
      <c r="S115" s="39">
        <v>42013</v>
      </c>
      <c r="T115" s="39">
        <v>42018</v>
      </c>
      <c r="U115" s="37">
        <v>-88.04</v>
      </c>
      <c r="V115" s="37">
        <v>12</v>
      </c>
      <c r="W115" s="37">
        <v>30.1</v>
      </c>
      <c r="X115" s="37">
        <v>86527</v>
      </c>
      <c r="Y115" s="37" t="s">
        <v>3216</v>
      </c>
      <c r="Z115" s="37">
        <v>147.5058797799679</v>
      </c>
    </row>
    <row r="116" spans="1:26" customFormat="1" x14ac:dyDescent="0.2">
      <c r="A116" s="37">
        <v>1745</v>
      </c>
      <c r="B116" s="37" t="s">
        <v>335</v>
      </c>
      <c r="C116" s="37" t="s">
        <v>46</v>
      </c>
      <c r="D116" s="37">
        <v>0.02</v>
      </c>
      <c r="E116" s="37">
        <v>4.13</v>
      </c>
      <c r="F116" s="37">
        <v>6.89</v>
      </c>
      <c r="G116" s="37" t="s">
        <v>14</v>
      </c>
      <c r="H116" s="37" t="s">
        <v>47</v>
      </c>
      <c r="I116" s="37" t="s">
        <v>24</v>
      </c>
      <c r="J116" s="37" t="s">
        <v>128</v>
      </c>
      <c r="K116" s="37" t="s">
        <v>49</v>
      </c>
      <c r="L116" s="37" t="s">
        <v>336</v>
      </c>
      <c r="M116" s="37">
        <v>0.39</v>
      </c>
      <c r="N116" s="37" t="s">
        <v>8</v>
      </c>
      <c r="O116" s="37" t="s">
        <v>9</v>
      </c>
      <c r="P116" s="37" t="s">
        <v>51</v>
      </c>
      <c r="Q116" s="37" t="s">
        <v>337</v>
      </c>
      <c r="R116" s="37">
        <v>30305</v>
      </c>
      <c r="S116" s="39">
        <v>42013</v>
      </c>
      <c r="T116" s="39">
        <v>42014</v>
      </c>
      <c r="U116" s="37">
        <v>-51.737000000000002</v>
      </c>
      <c r="V116" s="37">
        <v>9</v>
      </c>
      <c r="W116" s="37">
        <v>45.87</v>
      </c>
      <c r="X116" s="37">
        <v>18561</v>
      </c>
      <c r="Y116" s="37" t="s">
        <v>3215</v>
      </c>
      <c r="Z116" s="37">
        <v>329.77856960394081</v>
      </c>
    </row>
    <row r="117" spans="1:26" customFormat="1" x14ac:dyDescent="0.2">
      <c r="A117" s="37">
        <v>1749</v>
      </c>
      <c r="B117" s="37" t="s">
        <v>338</v>
      </c>
      <c r="C117" s="37" t="s">
        <v>46</v>
      </c>
      <c r="D117" s="37">
        <v>0.02</v>
      </c>
      <c r="E117" s="37">
        <v>4.13</v>
      </c>
      <c r="F117" s="37">
        <v>6.89</v>
      </c>
      <c r="G117" s="37" t="s">
        <v>14</v>
      </c>
      <c r="H117" s="37" t="s">
        <v>47</v>
      </c>
      <c r="I117" s="37" t="s">
        <v>24</v>
      </c>
      <c r="J117" s="37" t="s">
        <v>128</v>
      </c>
      <c r="K117" s="37" t="s">
        <v>49</v>
      </c>
      <c r="L117" s="37" t="s">
        <v>336</v>
      </c>
      <c r="M117" s="37">
        <v>0.39</v>
      </c>
      <c r="N117" s="37" t="s">
        <v>8</v>
      </c>
      <c r="O117" s="37" t="s">
        <v>28</v>
      </c>
      <c r="P117" s="37" t="s">
        <v>183</v>
      </c>
      <c r="Q117" s="37" t="s">
        <v>339</v>
      </c>
      <c r="R117" s="37">
        <v>73505</v>
      </c>
      <c r="S117" s="39">
        <v>42013</v>
      </c>
      <c r="T117" s="39">
        <v>42014</v>
      </c>
      <c r="U117" s="37">
        <v>-48.235999999999997</v>
      </c>
      <c r="V117" s="37">
        <v>2</v>
      </c>
      <c r="W117" s="37">
        <v>10.19</v>
      </c>
      <c r="X117" s="37">
        <v>87243</v>
      </c>
      <c r="Y117" s="37" t="s">
        <v>3216</v>
      </c>
      <c r="Z117" s="37">
        <v>333.36368365800149</v>
      </c>
    </row>
    <row r="118" spans="1:26" customFormat="1" x14ac:dyDescent="0.2">
      <c r="A118" s="37">
        <v>2164</v>
      </c>
      <c r="B118" s="37" t="s">
        <v>340</v>
      </c>
      <c r="C118" s="37" t="s">
        <v>46</v>
      </c>
      <c r="D118" s="37">
        <v>0.01</v>
      </c>
      <c r="E118" s="37">
        <v>5.38</v>
      </c>
      <c r="F118" s="37">
        <v>7.57</v>
      </c>
      <c r="G118" s="37" t="s">
        <v>14</v>
      </c>
      <c r="H118" s="37" t="s">
        <v>3</v>
      </c>
      <c r="I118" s="37" t="s">
        <v>24</v>
      </c>
      <c r="J118" s="37" t="s">
        <v>48</v>
      </c>
      <c r="K118" s="37" t="s">
        <v>49</v>
      </c>
      <c r="L118" s="37" t="s">
        <v>341</v>
      </c>
      <c r="M118" s="37">
        <v>0.36</v>
      </c>
      <c r="N118" s="37" t="s">
        <v>8</v>
      </c>
      <c r="O118" s="37" t="s">
        <v>35</v>
      </c>
      <c r="P118" s="37" t="s">
        <v>66</v>
      </c>
      <c r="Q118" s="37" t="s">
        <v>342</v>
      </c>
      <c r="R118" s="37">
        <v>91104</v>
      </c>
      <c r="S118" s="39">
        <v>42013</v>
      </c>
      <c r="T118" s="39">
        <v>42014</v>
      </c>
      <c r="U118" s="37">
        <v>-66.779579999999996</v>
      </c>
      <c r="V118" s="37">
        <v>3</v>
      </c>
      <c r="W118" s="37">
        <v>18.68</v>
      </c>
      <c r="X118" s="37">
        <v>88794</v>
      </c>
      <c r="Y118" s="37" t="s">
        <v>3217</v>
      </c>
      <c r="Z118" s="37">
        <v>279.28296489636205</v>
      </c>
    </row>
    <row r="119" spans="1:26" customFormat="1" x14ac:dyDescent="0.2">
      <c r="A119" s="37">
        <v>2164</v>
      </c>
      <c r="B119" s="37" t="s">
        <v>340</v>
      </c>
      <c r="C119" s="37" t="s">
        <v>46</v>
      </c>
      <c r="D119" s="37">
        <v>0.05</v>
      </c>
      <c r="E119" s="37">
        <v>3.28</v>
      </c>
      <c r="F119" s="37">
        <v>3.97</v>
      </c>
      <c r="G119" s="37" t="s">
        <v>14</v>
      </c>
      <c r="H119" s="37" t="s">
        <v>3</v>
      </c>
      <c r="I119" s="37" t="s">
        <v>24</v>
      </c>
      <c r="J119" s="37" t="s">
        <v>25</v>
      </c>
      <c r="K119" s="37" t="s">
        <v>26</v>
      </c>
      <c r="L119" s="37" t="s">
        <v>343</v>
      </c>
      <c r="M119" s="37">
        <v>0.56000000000000005</v>
      </c>
      <c r="N119" s="37" t="s">
        <v>8</v>
      </c>
      <c r="O119" s="37" t="s">
        <v>35</v>
      </c>
      <c r="P119" s="37" t="s">
        <v>66</v>
      </c>
      <c r="Q119" s="37" t="s">
        <v>342</v>
      </c>
      <c r="R119" s="37">
        <v>91104</v>
      </c>
      <c r="S119" s="39">
        <v>42013</v>
      </c>
      <c r="T119" s="39">
        <v>42013</v>
      </c>
      <c r="U119" s="37">
        <v>-144.9188</v>
      </c>
      <c r="V119" s="37">
        <v>11</v>
      </c>
      <c r="W119" s="37">
        <v>36.299999999999997</v>
      </c>
      <c r="X119" s="37">
        <v>88794</v>
      </c>
      <c r="Y119" s="37" t="s">
        <v>3217</v>
      </c>
      <c r="Z119" s="37">
        <v>232.98829917090916</v>
      </c>
    </row>
    <row r="120" spans="1:26" customFormat="1" x14ac:dyDescent="0.2">
      <c r="A120" s="37">
        <v>2165</v>
      </c>
      <c r="B120" s="37" t="s">
        <v>344</v>
      </c>
      <c r="C120" s="37" t="s">
        <v>46</v>
      </c>
      <c r="D120" s="37">
        <v>0.09</v>
      </c>
      <c r="E120" s="37">
        <v>2.78</v>
      </c>
      <c r="F120" s="37">
        <v>0.97</v>
      </c>
      <c r="G120" s="37" t="s">
        <v>14</v>
      </c>
      <c r="H120" s="37" t="s">
        <v>3</v>
      </c>
      <c r="I120" s="37" t="s">
        <v>24</v>
      </c>
      <c r="J120" s="37" t="s">
        <v>25</v>
      </c>
      <c r="K120" s="37" t="s">
        <v>26</v>
      </c>
      <c r="L120" s="37" t="s">
        <v>345</v>
      </c>
      <c r="M120" s="37">
        <v>0.59</v>
      </c>
      <c r="N120" s="37" t="s">
        <v>8</v>
      </c>
      <c r="O120" s="37" t="s">
        <v>87</v>
      </c>
      <c r="P120" s="37" t="s">
        <v>307</v>
      </c>
      <c r="Q120" s="37" t="s">
        <v>346</v>
      </c>
      <c r="R120" s="37">
        <v>4330</v>
      </c>
      <c r="S120" s="39">
        <v>42013</v>
      </c>
      <c r="T120" s="39">
        <v>42015</v>
      </c>
      <c r="U120" s="37">
        <v>-5.0716000000000001</v>
      </c>
      <c r="V120" s="37">
        <v>6</v>
      </c>
      <c r="W120" s="37">
        <v>16.03</v>
      </c>
      <c r="X120" s="37">
        <v>88794</v>
      </c>
      <c r="Y120" s="37" t="s">
        <v>3218</v>
      </c>
      <c r="Z120" s="37">
        <v>290.21276575019778</v>
      </c>
    </row>
    <row r="121" spans="1:26" customFormat="1" x14ac:dyDescent="0.2">
      <c r="A121" s="37">
        <v>3331</v>
      </c>
      <c r="B121" s="37" t="s">
        <v>204</v>
      </c>
      <c r="C121" s="37" t="s">
        <v>46</v>
      </c>
      <c r="D121" s="37">
        <v>0.02</v>
      </c>
      <c r="E121" s="37">
        <v>4</v>
      </c>
      <c r="F121" s="37">
        <v>1.3</v>
      </c>
      <c r="G121" s="37" t="s">
        <v>14</v>
      </c>
      <c r="H121" s="37" t="s">
        <v>70</v>
      </c>
      <c r="I121" s="37" t="s">
        <v>24</v>
      </c>
      <c r="J121" s="37" t="s">
        <v>64</v>
      </c>
      <c r="K121" s="37" t="s">
        <v>26</v>
      </c>
      <c r="L121" s="37" t="s">
        <v>347</v>
      </c>
      <c r="M121" s="37">
        <v>0.37</v>
      </c>
      <c r="N121" s="37" t="s">
        <v>8</v>
      </c>
      <c r="O121" s="37" t="s">
        <v>9</v>
      </c>
      <c r="P121" s="37" t="s">
        <v>99</v>
      </c>
      <c r="Q121" s="37" t="s">
        <v>206</v>
      </c>
      <c r="R121" s="37">
        <v>32174</v>
      </c>
      <c r="S121" s="39">
        <v>42013</v>
      </c>
      <c r="T121" s="39">
        <v>42013</v>
      </c>
      <c r="U121" s="37">
        <v>-23.295999999999999</v>
      </c>
      <c r="V121" s="37">
        <v>12</v>
      </c>
      <c r="W121" s="37">
        <v>50.71</v>
      </c>
      <c r="X121" s="37">
        <v>86284</v>
      </c>
      <c r="Y121" s="37" t="s">
        <v>3215</v>
      </c>
      <c r="Z121" s="37">
        <v>156.92883901715655</v>
      </c>
    </row>
    <row r="122" spans="1:26" customFormat="1" x14ac:dyDescent="0.2">
      <c r="A122" s="37">
        <v>894</v>
      </c>
      <c r="B122" s="37" t="s">
        <v>348</v>
      </c>
      <c r="C122" s="37" t="s">
        <v>1</v>
      </c>
      <c r="D122" s="37">
        <v>0.01</v>
      </c>
      <c r="E122" s="37">
        <v>8.34</v>
      </c>
      <c r="F122" s="37">
        <v>0.96</v>
      </c>
      <c r="G122" s="37" t="s">
        <v>14</v>
      </c>
      <c r="H122" s="37" t="s">
        <v>70</v>
      </c>
      <c r="I122" s="37" t="s">
        <v>4</v>
      </c>
      <c r="J122" s="37" t="s">
        <v>102</v>
      </c>
      <c r="K122" s="37" t="s">
        <v>26</v>
      </c>
      <c r="L122" s="37" t="s">
        <v>349</v>
      </c>
      <c r="M122" s="37">
        <v>0.43</v>
      </c>
      <c r="N122" s="37" t="s">
        <v>8</v>
      </c>
      <c r="O122" s="37" t="s">
        <v>87</v>
      </c>
      <c r="P122" s="37" t="s">
        <v>350</v>
      </c>
      <c r="Q122" s="37" t="s">
        <v>42</v>
      </c>
      <c r="R122" s="37">
        <v>20024</v>
      </c>
      <c r="S122" s="39">
        <v>42014</v>
      </c>
      <c r="T122" s="39">
        <v>42016</v>
      </c>
      <c r="U122" s="37">
        <v>29.332000000000001</v>
      </c>
      <c r="V122" s="37">
        <v>24</v>
      </c>
      <c r="W122" s="37">
        <v>199.12</v>
      </c>
      <c r="X122" s="37">
        <v>14596</v>
      </c>
      <c r="Y122" s="37" t="s">
        <v>3218</v>
      </c>
      <c r="Z122" s="37">
        <v>360.48330126029498</v>
      </c>
    </row>
    <row r="123" spans="1:26" customFormat="1" x14ac:dyDescent="0.2">
      <c r="A123" s="37">
        <v>894</v>
      </c>
      <c r="B123" s="37" t="s">
        <v>348</v>
      </c>
      <c r="C123" s="37" t="s">
        <v>1</v>
      </c>
      <c r="D123" s="37">
        <v>0.06</v>
      </c>
      <c r="E123" s="37">
        <v>3.28</v>
      </c>
      <c r="F123" s="37">
        <v>3.97</v>
      </c>
      <c r="G123" s="37" t="s">
        <v>14</v>
      </c>
      <c r="H123" s="37" t="s">
        <v>70</v>
      </c>
      <c r="I123" s="37" t="s">
        <v>24</v>
      </c>
      <c r="J123" s="37" t="s">
        <v>25</v>
      </c>
      <c r="K123" s="37" t="s">
        <v>26</v>
      </c>
      <c r="L123" s="37" t="s">
        <v>343</v>
      </c>
      <c r="M123" s="37">
        <v>0.56000000000000005</v>
      </c>
      <c r="N123" s="37" t="s">
        <v>8</v>
      </c>
      <c r="O123" s="37" t="s">
        <v>87</v>
      </c>
      <c r="P123" s="37" t="s">
        <v>350</v>
      </c>
      <c r="Q123" s="37" t="s">
        <v>42</v>
      </c>
      <c r="R123" s="37">
        <v>20024</v>
      </c>
      <c r="S123" s="39">
        <v>42014</v>
      </c>
      <c r="T123" s="39">
        <v>42015</v>
      </c>
      <c r="U123" s="37">
        <v>-86</v>
      </c>
      <c r="V123" s="37">
        <v>19</v>
      </c>
      <c r="W123" s="37">
        <v>63.14</v>
      </c>
      <c r="X123" s="37">
        <v>14596</v>
      </c>
      <c r="Y123" s="37" t="s">
        <v>3218</v>
      </c>
      <c r="Z123" s="37">
        <v>384.73288376709212</v>
      </c>
    </row>
    <row r="124" spans="1:26" customFormat="1" x14ac:dyDescent="0.2">
      <c r="A124" s="37">
        <v>896</v>
      </c>
      <c r="B124" s="37" t="s">
        <v>351</v>
      </c>
      <c r="C124" s="37" t="s">
        <v>1</v>
      </c>
      <c r="D124" s="37">
        <v>0.01</v>
      </c>
      <c r="E124" s="37">
        <v>8.34</v>
      </c>
      <c r="F124" s="37">
        <v>0.96</v>
      </c>
      <c r="G124" s="37" t="s">
        <v>14</v>
      </c>
      <c r="H124" s="37" t="s">
        <v>70</v>
      </c>
      <c r="I124" s="37" t="s">
        <v>4</v>
      </c>
      <c r="J124" s="37" t="s">
        <v>102</v>
      </c>
      <c r="K124" s="37" t="s">
        <v>26</v>
      </c>
      <c r="L124" s="37" t="s">
        <v>349</v>
      </c>
      <c r="M124" s="37">
        <v>0.43</v>
      </c>
      <c r="N124" s="37" t="s">
        <v>8</v>
      </c>
      <c r="O124" s="37" t="s">
        <v>28</v>
      </c>
      <c r="P124" s="37" t="s">
        <v>163</v>
      </c>
      <c r="Q124" s="37" t="s">
        <v>352</v>
      </c>
      <c r="R124" s="37">
        <v>76201</v>
      </c>
      <c r="S124" s="39">
        <v>42014</v>
      </c>
      <c r="T124" s="39">
        <v>42016</v>
      </c>
      <c r="U124" s="37">
        <v>34.348199999999999</v>
      </c>
      <c r="V124" s="37">
        <v>6</v>
      </c>
      <c r="W124" s="37">
        <v>49.78</v>
      </c>
      <c r="X124" s="37">
        <v>90166</v>
      </c>
      <c r="Y124" s="37" t="s">
        <v>3216</v>
      </c>
      <c r="Z124" s="37">
        <v>365.62001908890937</v>
      </c>
    </row>
    <row r="125" spans="1:26" customFormat="1" x14ac:dyDescent="0.2">
      <c r="A125" s="37">
        <v>896</v>
      </c>
      <c r="B125" s="37" t="s">
        <v>351</v>
      </c>
      <c r="C125" s="37" t="s">
        <v>1</v>
      </c>
      <c r="D125" s="37">
        <v>0.06</v>
      </c>
      <c r="E125" s="37">
        <v>3.28</v>
      </c>
      <c r="F125" s="37">
        <v>3.97</v>
      </c>
      <c r="G125" s="37" t="s">
        <v>14</v>
      </c>
      <c r="H125" s="37" t="s">
        <v>70</v>
      </c>
      <c r="I125" s="37" t="s">
        <v>24</v>
      </c>
      <c r="J125" s="37" t="s">
        <v>25</v>
      </c>
      <c r="K125" s="37" t="s">
        <v>26</v>
      </c>
      <c r="L125" s="37" t="s">
        <v>343</v>
      </c>
      <c r="M125" s="37">
        <v>0.56000000000000005</v>
      </c>
      <c r="N125" s="37" t="s">
        <v>8</v>
      </c>
      <c r="O125" s="37" t="s">
        <v>28</v>
      </c>
      <c r="P125" s="37" t="s">
        <v>163</v>
      </c>
      <c r="Q125" s="37" t="s">
        <v>352</v>
      </c>
      <c r="R125" s="37">
        <v>76201</v>
      </c>
      <c r="S125" s="39">
        <v>42014</v>
      </c>
      <c r="T125" s="39">
        <v>42015</v>
      </c>
      <c r="U125" s="37">
        <v>-66.650000000000006</v>
      </c>
      <c r="V125" s="37">
        <v>5</v>
      </c>
      <c r="W125" s="37">
        <v>16.62</v>
      </c>
      <c r="X125" s="37">
        <v>90166</v>
      </c>
      <c r="Y125" s="37" t="s">
        <v>3216</v>
      </c>
      <c r="Z125" s="37">
        <v>404.54778149519086</v>
      </c>
    </row>
    <row r="126" spans="1:26" customFormat="1" x14ac:dyDescent="0.2">
      <c r="A126" s="37">
        <v>1976</v>
      </c>
      <c r="B126" s="37" t="s">
        <v>353</v>
      </c>
      <c r="C126" s="37" t="s">
        <v>1</v>
      </c>
      <c r="D126" s="37">
        <v>0.05</v>
      </c>
      <c r="E126" s="37">
        <v>70.98</v>
      </c>
      <c r="F126" s="37">
        <v>46.74</v>
      </c>
      <c r="G126" s="37" t="s">
        <v>2</v>
      </c>
      <c r="H126" s="37" t="s">
        <v>15</v>
      </c>
      <c r="I126" s="37" t="s">
        <v>4</v>
      </c>
      <c r="J126" s="37" t="s">
        <v>93</v>
      </c>
      <c r="K126" s="37" t="s">
        <v>6</v>
      </c>
      <c r="L126" s="37" t="s">
        <v>354</v>
      </c>
      <c r="M126" s="37">
        <v>0.56000000000000005</v>
      </c>
      <c r="N126" s="37" t="s">
        <v>8</v>
      </c>
      <c r="O126" s="37" t="s">
        <v>28</v>
      </c>
      <c r="P126" s="37" t="s">
        <v>265</v>
      </c>
      <c r="Q126" s="37" t="s">
        <v>355</v>
      </c>
      <c r="R126" s="37">
        <v>48823</v>
      </c>
      <c r="S126" s="39">
        <v>42014</v>
      </c>
      <c r="T126" s="39">
        <v>42015</v>
      </c>
      <c r="U126" s="37">
        <v>-850.65239999999994</v>
      </c>
      <c r="V126" s="37">
        <v>8</v>
      </c>
      <c r="W126" s="37">
        <v>551.51</v>
      </c>
      <c r="X126" s="37">
        <v>89039</v>
      </c>
      <c r="Y126" s="37" t="s">
        <v>3216</v>
      </c>
      <c r="Z126" s="37">
        <v>1170.064970539122</v>
      </c>
    </row>
    <row r="127" spans="1:26" customFormat="1" x14ac:dyDescent="0.2">
      <c r="A127" s="37">
        <v>1976</v>
      </c>
      <c r="B127" s="37" t="s">
        <v>353</v>
      </c>
      <c r="C127" s="37" t="s">
        <v>1</v>
      </c>
      <c r="D127" s="37">
        <v>0.05</v>
      </c>
      <c r="E127" s="37">
        <v>11.55</v>
      </c>
      <c r="F127" s="37">
        <v>2.36</v>
      </c>
      <c r="G127" s="37" t="s">
        <v>14</v>
      </c>
      <c r="H127" s="37" t="s">
        <v>15</v>
      </c>
      <c r="I127" s="37" t="s">
        <v>24</v>
      </c>
      <c r="J127" s="37" t="s">
        <v>25</v>
      </c>
      <c r="K127" s="37" t="s">
        <v>26</v>
      </c>
      <c r="L127" s="37" t="s">
        <v>356</v>
      </c>
      <c r="M127" s="37">
        <v>0.55000000000000004</v>
      </c>
      <c r="N127" s="37" t="s">
        <v>8</v>
      </c>
      <c r="O127" s="37" t="s">
        <v>28</v>
      </c>
      <c r="P127" s="37" t="s">
        <v>265</v>
      </c>
      <c r="Q127" s="37" t="s">
        <v>355</v>
      </c>
      <c r="R127" s="37">
        <v>48823</v>
      </c>
      <c r="S127" s="39">
        <v>42014</v>
      </c>
      <c r="T127" s="39">
        <v>42016</v>
      </c>
      <c r="U127" s="37">
        <v>98.525099999999995</v>
      </c>
      <c r="V127" s="37">
        <v>12</v>
      </c>
      <c r="W127" s="37">
        <v>142.79</v>
      </c>
      <c r="X127" s="37">
        <v>89039</v>
      </c>
      <c r="Y127" s="37" t="s">
        <v>3216</v>
      </c>
      <c r="Z127" s="37">
        <v>524.46415904827973</v>
      </c>
    </row>
    <row r="128" spans="1:26" customFormat="1" x14ac:dyDescent="0.2">
      <c r="A128" s="37">
        <v>2418</v>
      </c>
      <c r="B128" s="37" t="s">
        <v>216</v>
      </c>
      <c r="C128" s="37" t="s">
        <v>13</v>
      </c>
      <c r="D128" s="37">
        <v>0.1</v>
      </c>
      <c r="E128" s="37">
        <v>599.99</v>
      </c>
      <c r="F128" s="37">
        <v>24.49</v>
      </c>
      <c r="G128" s="37" t="s">
        <v>14</v>
      </c>
      <c r="H128" s="37" t="s">
        <v>15</v>
      </c>
      <c r="I128" s="37" t="s">
        <v>16</v>
      </c>
      <c r="J128" s="37" t="s">
        <v>39</v>
      </c>
      <c r="K128" s="37" t="s">
        <v>40</v>
      </c>
      <c r="L128" s="37" t="s">
        <v>357</v>
      </c>
      <c r="M128" s="37">
        <v>0.5</v>
      </c>
      <c r="N128" s="37" t="s">
        <v>8</v>
      </c>
      <c r="O128" s="37" t="s">
        <v>9</v>
      </c>
      <c r="P128" s="37" t="s">
        <v>218</v>
      </c>
      <c r="Q128" s="37" t="s">
        <v>219</v>
      </c>
      <c r="R128" s="37">
        <v>23805</v>
      </c>
      <c r="S128" s="39">
        <v>42014</v>
      </c>
      <c r="T128" s="39">
        <v>42015</v>
      </c>
      <c r="U128" s="37">
        <v>-343.12599999999998</v>
      </c>
      <c r="V128" s="37">
        <v>11</v>
      </c>
      <c r="W128" s="37">
        <v>6355.69</v>
      </c>
      <c r="X128" s="37">
        <v>86753</v>
      </c>
      <c r="Y128" s="37" t="s">
        <v>3215</v>
      </c>
      <c r="Z128" s="37">
        <v>2160.4458057801653</v>
      </c>
    </row>
    <row r="129" spans="1:26" customFormat="1" x14ac:dyDescent="0.2">
      <c r="A129" s="37">
        <v>2418</v>
      </c>
      <c r="B129" s="37" t="s">
        <v>216</v>
      </c>
      <c r="C129" s="37" t="s">
        <v>13</v>
      </c>
      <c r="D129" s="37">
        <v>0.06</v>
      </c>
      <c r="E129" s="37">
        <v>2.78</v>
      </c>
      <c r="F129" s="37">
        <v>1.25</v>
      </c>
      <c r="G129" s="37" t="s">
        <v>14</v>
      </c>
      <c r="H129" s="37" t="s">
        <v>15</v>
      </c>
      <c r="I129" s="37" t="s">
        <v>24</v>
      </c>
      <c r="J129" s="37" t="s">
        <v>25</v>
      </c>
      <c r="K129" s="37" t="s">
        <v>26</v>
      </c>
      <c r="L129" s="37" t="s">
        <v>358</v>
      </c>
      <c r="M129" s="37">
        <v>0.59</v>
      </c>
      <c r="N129" s="37" t="s">
        <v>8</v>
      </c>
      <c r="O129" s="37" t="s">
        <v>9</v>
      </c>
      <c r="P129" s="37" t="s">
        <v>218</v>
      </c>
      <c r="Q129" s="37" t="s">
        <v>219</v>
      </c>
      <c r="R129" s="37">
        <v>23805</v>
      </c>
      <c r="S129" s="39">
        <v>42014</v>
      </c>
      <c r="T129" s="39">
        <v>42016</v>
      </c>
      <c r="U129" s="37">
        <v>66.36</v>
      </c>
      <c r="V129" s="37">
        <v>10</v>
      </c>
      <c r="W129" s="37">
        <v>28.09</v>
      </c>
      <c r="X129" s="37">
        <v>86753</v>
      </c>
      <c r="Y129" s="37" t="s">
        <v>3215</v>
      </c>
      <c r="Z129" s="37">
        <v>167.50792771954312</v>
      </c>
    </row>
    <row r="130" spans="1:26" customFormat="1" x14ac:dyDescent="0.2">
      <c r="A130" s="37">
        <v>2132</v>
      </c>
      <c r="B130" s="37" t="s">
        <v>359</v>
      </c>
      <c r="C130" s="37" t="s">
        <v>23</v>
      </c>
      <c r="D130" s="37">
        <v>0.05</v>
      </c>
      <c r="E130" s="37">
        <v>30.42</v>
      </c>
      <c r="F130" s="37">
        <v>8.65</v>
      </c>
      <c r="G130" s="37" t="s">
        <v>63</v>
      </c>
      <c r="H130" s="37" t="s">
        <v>47</v>
      </c>
      <c r="I130" s="37" t="s">
        <v>16</v>
      </c>
      <c r="J130" s="37" t="s">
        <v>17</v>
      </c>
      <c r="K130" s="37" t="s">
        <v>49</v>
      </c>
      <c r="L130" s="37" t="s">
        <v>360</v>
      </c>
      <c r="M130" s="37">
        <v>0.74</v>
      </c>
      <c r="N130" s="37" t="s">
        <v>8</v>
      </c>
      <c r="O130" s="37" t="s">
        <v>28</v>
      </c>
      <c r="P130" s="37" t="s">
        <v>56</v>
      </c>
      <c r="Q130" s="37" t="s">
        <v>361</v>
      </c>
      <c r="R130" s="37">
        <v>63042</v>
      </c>
      <c r="S130" s="39">
        <v>42014</v>
      </c>
      <c r="T130" s="39">
        <v>42018</v>
      </c>
      <c r="U130" s="37">
        <v>-191.2576</v>
      </c>
      <c r="V130" s="37">
        <v>11</v>
      </c>
      <c r="W130" s="37">
        <v>334.44</v>
      </c>
      <c r="X130" s="37">
        <v>90078</v>
      </c>
      <c r="Y130" s="37" t="s">
        <v>3216</v>
      </c>
      <c r="Z130" s="37">
        <v>385.53473215156521</v>
      </c>
    </row>
    <row r="131" spans="1:26" customFormat="1" x14ac:dyDescent="0.2">
      <c r="A131" s="37">
        <v>2346</v>
      </c>
      <c r="B131" s="37" t="s">
        <v>362</v>
      </c>
      <c r="C131" s="37" t="s">
        <v>23</v>
      </c>
      <c r="D131" s="37">
        <v>0.03</v>
      </c>
      <c r="E131" s="37">
        <v>297.64</v>
      </c>
      <c r="F131" s="37">
        <v>14.7</v>
      </c>
      <c r="G131" s="37" t="s">
        <v>2</v>
      </c>
      <c r="H131" s="37" t="s">
        <v>70</v>
      </c>
      <c r="I131" s="37" t="s">
        <v>16</v>
      </c>
      <c r="J131" s="37" t="s">
        <v>32</v>
      </c>
      <c r="K131" s="37" t="s">
        <v>33</v>
      </c>
      <c r="L131" s="37" t="s">
        <v>363</v>
      </c>
      <c r="M131" s="37">
        <v>0.56999999999999995</v>
      </c>
      <c r="N131" s="37" t="s">
        <v>8</v>
      </c>
      <c r="O131" s="37" t="s">
        <v>9</v>
      </c>
      <c r="P131" s="37" t="s">
        <v>364</v>
      </c>
      <c r="Q131" s="37" t="s">
        <v>365</v>
      </c>
      <c r="R131" s="37">
        <v>40258</v>
      </c>
      <c r="S131" s="39">
        <v>42014</v>
      </c>
      <c r="T131" s="39">
        <v>42019</v>
      </c>
      <c r="U131" s="37">
        <v>-48.972000000000001</v>
      </c>
      <c r="V131" s="37">
        <v>12</v>
      </c>
      <c r="W131" s="37">
        <v>3707.05</v>
      </c>
      <c r="X131" s="37">
        <v>89503</v>
      </c>
      <c r="Y131" s="37" t="s">
        <v>3215</v>
      </c>
      <c r="Z131" s="37">
        <v>1655.8287451884689</v>
      </c>
    </row>
    <row r="132" spans="1:26" customFormat="1" x14ac:dyDescent="0.2">
      <c r="A132" s="37">
        <v>2797</v>
      </c>
      <c r="B132" s="37" t="s">
        <v>366</v>
      </c>
      <c r="C132" s="37" t="s">
        <v>92</v>
      </c>
      <c r="D132" s="37">
        <v>0</v>
      </c>
      <c r="E132" s="37">
        <v>5.0199999999999996</v>
      </c>
      <c r="F132" s="37">
        <v>5.14</v>
      </c>
      <c r="G132" s="37" t="s">
        <v>14</v>
      </c>
      <c r="H132" s="37" t="s">
        <v>15</v>
      </c>
      <c r="I132" s="37" t="s">
        <v>16</v>
      </c>
      <c r="J132" s="37" t="s">
        <v>17</v>
      </c>
      <c r="K132" s="37" t="s">
        <v>18</v>
      </c>
      <c r="L132" s="37" t="s">
        <v>367</v>
      </c>
      <c r="M132" s="37">
        <v>0.79</v>
      </c>
      <c r="N132" s="37" t="s">
        <v>8</v>
      </c>
      <c r="O132" s="37" t="s">
        <v>87</v>
      </c>
      <c r="P132" s="37" t="s">
        <v>296</v>
      </c>
      <c r="Q132" s="37" t="s">
        <v>368</v>
      </c>
      <c r="R132" s="37">
        <v>15122</v>
      </c>
      <c r="S132" s="39">
        <v>42014</v>
      </c>
      <c r="T132" s="39">
        <v>42015</v>
      </c>
      <c r="U132" s="37">
        <v>-159.30279999999999</v>
      </c>
      <c r="V132" s="37">
        <v>8</v>
      </c>
      <c r="W132" s="37">
        <v>43.94</v>
      </c>
      <c r="X132" s="37">
        <v>87552</v>
      </c>
      <c r="Y132" s="37" t="s">
        <v>3218</v>
      </c>
      <c r="Z132" s="37">
        <v>272.0974687601701</v>
      </c>
    </row>
    <row r="133" spans="1:26" customFormat="1" x14ac:dyDescent="0.2">
      <c r="A133" s="37">
        <v>194</v>
      </c>
      <c r="B133" s="37" t="s">
        <v>369</v>
      </c>
      <c r="C133" s="37" t="s">
        <v>46</v>
      </c>
      <c r="D133" s="37">
        <v>0.02</v>
      </c>
      <c r="E133" s="37">
        <v>6.48</v>
      </c>
      <c r="F133" s="37">
        <v>9.17</v>
      </c>
      <c r="G133" s="37" t="s">
        <v>14</v>
      </c>
      <c r="H133" s="37" t="s">
        <v>70</v>
      </c>
      <c r="I133" s="37" t="s">
        <v>24</v>
      </c>
      <c r="J133" s="37" t="s">
        <v>64</v>
      </c>
      <c r="K133" s="37" t="s">
        <v>49</v>
      </c>
      <c r="L133" s="37" t="s">
        <v>370</v>
      </c>
      <c r="M133" s="37">
        <v>0.37</v>
      </c>
      <c r="N133" s="37" t="s">
        <v>8</v>
      </c>
      <c r="O133" s="37" t="s">
        <v>35</v>
      </c>
      <c r="P133" s="37" t="s">
        <v>122</v>
      </c>
      <c r="Q133" s="37" t="s">
        <v>371</v>
      </c>
      <c r="R133" s="37">
        <v>84043</v>
      </c>
      <c r="S133" s="39">
        <v>42014</v>
      </c>
      <c r="T133" s="39">
        <v>42015</v>
      </c>
      <c r="U133" s="37">
        <v>-105.68519999999999</v>
      </c>
      <c r="V133" s="37">
        <v>4</v>
      </c>
      <c r="W133" s="37">
        <v>28.2</v>
      </c>
      <c r="X133" s="37">
        <v>90431</v>
      </c>
      <c r="Y133" s="37" t="s">
        <v>3217</v>
      </c>
      <c r="Z133" s="37">
        <v>297.85210023962645</v>
      </c>
    </row>
    <row r="134" spans="1:26" customFormat="1" x14ac:dyDescent="0.2">
      <c r="A134" s="37">
        <v>947</v>
      </c>
      <c r="B134" s="37" t="s">
        <v>372</v>
      </c>
      <c r="C134" s="37" t="s">
        <v>1</v>
      </c>
      <c r="D134" s="37">
        <v>0.08</v>
      </c>
      <c r="E134" s="37">
        <v>14.2</v>
      </c>
      <c r="F134" s="37">
        <v>5.3</v>
      </c>
      <c r="G134" s="37" t="s">
        <v>63</v>
      </c>
      <c r="H134" s="37" t="s">
        <v>47</v>
      </c>
      <c r="I134" s="37" t="s">
        <v>4</v>
      </c>
      <c r="J134" s="37" t="s">
        <v>102</v>
      </c>
      <c r="K134" s="37" t="s">
        <v>26</v>
      </c>
      <c r="L134" s="37" t="s">
        <v>264</v>
      </c>
      <c r="M134" s="37">
        <v>0.46</v>
      </c>
      <c r="N134" s="37" t="s">
        <v>8</v>
      </c>
      <c r="O134" s="37" t="s">
        <v>87</v>
      </c>
      <c r="P134" s="37" t="s">
        <v>373</v>
      </c>
      <c r="Q134" s="37" t="s">
        <v>374</v>
      </c>
      <c r="R134" s="37">
        <v>7002</v>
      </c>
      <c r="S134" s="39">
        <v>42015</v>
      </c>
      <c r="T134" s="39">
        <v>42017</v>
      </c>
      <c r="U134" s="37">
        <v>27.23</v>
      </c>
      <c r="V134" s="37">
        <v>5</v>
      </c>
      <c r="W134" s="37">
        <v>72.11</v>
      </c>
      <c r="X134" s="37">
        <v>86565</v>
      </c>
      <c r="Y134" s="37" t="s">
        <v>3218</v>
      </c>
      <c r="Z134" s="37">
        <v>423.54598948551734</v>
      </c>
    </row>
    <row r="135" spans="1:26" customFormat="1" x14ac:dyDescent="0.2">
      <c r="A135" s="37">
        <v>166</v>
      </c>
      <c r="B135" s="37" t="s">
        <v>375</v>
      </c>
      <c r="C135" s="37" t="s">
        <v>23</v>
      </c>
      <c r="D135" s="37">
        <v>0.08</v>
      </c>
      <c r="E135" s="37">
        <v>399.98</v>
      </c>
      <c r="F135" s="37">
        <v>12.06</v>
      </c>
      <c r="G135" s="37" t="s">
        <v>2</v>
      </c>
      <c r="H135" s="37" t="s">
        <v>15</v>
      </c>
      <c r="I135" s="37" t="s">
        <v>16</v>
      </c>
      <c r="J135" s="37" t="s">
        <v>32</v>
      </c>
      <c r="K135" s="37" t="s">
        <v>6</v>
      </c>
      <c r="L135" s="37" t="s">
        <v>159</v>
      </c>
      <c r="M135" s="37">
        <v>0.56000000000000005</v>
      </c>
      <c r="N135" s="37" t="s">
        <v>8</v>
      </c>
      <c r="O135" s="37" t="s">
        <v>9</v>
      </c>
      <c r="P135" s="37" t="s">
        <v>376</v>
      </c>
      <c r="Q135" s="37" t="s">
        <v>377</v>
      </c>
      <c r="R135" s="37">
        <v>37087</v>
      </c>
      <c r="S135" s="39">
        <v>42015</v>
      </c>
      <c r="T135" s="39">
        <v>42022</v>
      </c>
      <c r="U135" s="37">
        <v>28.514099999999999</v>
      </c>
      <c r="V135" s="37">
        <v>5</v>
      </c>
      <c r="W135" s="37">
        <v>1839.91</v>
      </c>
      <c r="X135" s="37">
        <v>89426</v>
      </c>
      <c r="Y135" s="37" t="s">
        <v>3215</v>
      </c>
      <c r="Z135" s="37">
        <v>1912.5682998662028</v>
      </c>
    </row>
    <row r="136" spans="1:26" customFormat="1" x14ac:dyDescent="0.2">
      <c r="A136" s="37">
        <v>466</v>
      </c>
      <c r="B136" s="37" t="s">
        <v>378</v>
      </c>
      <c r="C136" s="37" t="s">
        <v>46</v>
      </c>
      <c r="D136" s="37">
        <v>0.08</v>
      </c>
      <c r="E136" s="37">
        <v>297.64</v>
      </c>
      <c r="F136" s="37">
        <v>14.7</v>
      </c>
      <c r="G136" s="37" t="s">
        <v>2</v>
      </c>
      <c r="H136" s="37" t="s">
        <v>3</v>
      </c>
      <c r="I136" s="37" t="s">
        <v>16</v>
      </c>
      <c r="J136" s="37" t="s">
        <v>32</v>
      </c>
      <c r="K136" s="37" t="s">
        <v>33</v>
      </c>
      <c r="L136" s="37" t="s">
        <v>363</v>
      </c>
      <c r="M136" s="37">
        <v>0.56999999999999995</v>
      </c>
      <c r="N136" s="37" t="s">
        <v>8</v>
      </c>
      <c r="O136" s="37" t="s">
        <v>87</v>
      </c>
      <c r="P136" s="37" t="s">
        <v>379</v>
      </c>
      <c r="Q136" s="37" t="s">
        <v>380</v>
      </c>
      <c r="R136" s="37">
        <v>2019</v>
      </c>
      <c r="S136" s="39">
        <v>42015</v>
      </c>
      <c r="T136" s="39">
        <v>42015</v>
      </c>
      <c r="U136" s="37">
        <v>496.79680000000002</v>
      </c>
      <c r="V136" s="37">
        <v>5</v>
      </c>
      <c r="W136" s="37">
        <v>1132.8399999999999</v>
      </c>
      <c r="X136" s="37">
        <v>88060</v>
      </c>
      <c r="Y136" s="37" t="s">
        <v>3218</v>
      </c>
      <c r="Z136" s="37">
        <v>2293.8923808856466</v>
      </c>
    </row>
    <row r="137" spans="1:26" customFormat="1" x14ac:dyDescent="0.2">
      <c r="A137" s="37">
        <v>467</v>
      </c>
      <c r="B137" s="37" t="s">
        <v>381</v>
      </c>
      <c r="C137" s="37" t="s">
        <v>46</v>
      </c>
      <c r="D137" s="37">
        <v>0.02</v>
      </c>
      <c r="E137" s="37">
        <v>12.99</v>
      </c>
      <c r="F137" s="37">
        <v>14.37</v>
      </c>
      <c r="G137" s="37" t="s">
        <v>14</v>
      </c>
      <c r="H137" s="37" t="s">
        <v>3</v>
      </c>
      <c r="I137" s="37" t="s">
        <v>4</v>
      </c>
      <c r="J137" s="37" t="s">
        <v>102</v>
      </c>
      <c r="K137" s="37" t="s">
        <v>40</v>
      </c>
      <c r="L137" s="37" t="s">
        <v>382</v>
      </c>
      <c r="M137" s="37">
        <v>0.73</v>
      </c>
      <c r="N137" s="37" t="s">
        <v>8</v>
      </c>
      <c r="O137" s="37" t="s">
        <v>87</v>
      </c>
      <c r="P137" s="37" t="s">
        <v>379</v>
      </c>
      <c r="Q137" s="37" t="s">
        <v>383</v>
      </c>
      <c r="R137" s="37">
        <v>1915</v>
      </c>
      <c r="S137" s="39">
        <v>42015</v>
      </c>
      <c r="T137" s="39">
        <v>42016</v>
      </c>
      <c r="U137" s="37">
        <v>-556.80960000000005</v>
      </c>
      <c r="V137" s="37">
        <v>11</v>
      </c>
      <c r="W137" s="37">
        <v>143.63</v>
      </c>
      <c r="X137" s="37">
        <v>88060</v>
      </c>
      <c r="Y137" s="37" t="s">
        <v>3218</v>
      </c>
      <c r="Z137" s="37">
        <v>290.20027320436628</v>
      </c>
    </row>
    <row r="138" spans="1:26" customFormat="1" x14ac:dyDescent="0.2">
      <c r="A138" s="37">
        <v>468</v>
      </c>
      <c r="B138" s="37" t="s">
        <v>384</v>
      </c>
      <c r="C138" s="37" t="s">
        <v>46</v>
      </c>
      <c r="D138" s="37">
        <v>0.06</v>
      </c>
      <c r="E138" s="37">
        <v>14.42</v>
      </c>
      <c r="F138" s="37">
        <v>6.75</v>
      </c>
      <c r="G138" s="37" t="s">
        <v>14</v>
      </c>
      <c r="H138" s="37" t="s">
        <v>3</v>
      </c>
      <c r="I138" s="37" t="s">
        <v>24</v>
      </c>
      <c r="J138" s="37" t="s">
        <v>71</v>
      </c>
      <c r="K138" s="37" t="s">
        <v>120</v>
      </c>
      <c r="L138" s="37" t="s">
        <v>385</v>
      </c>
      <c r="M138" s="37">
        <v>0.52</v>
      </c>
      <c r="N138" s="37" t="s">
        <v>8</v>
      </c>
      <c r="O138" s="37" t="s">
        <v>87</v>
      </c>
      <c r="P138" s="37" t="s">
        <v>379</v>
      </c>
      <c r="Q138" s="37" t="s">
        <v>386</v>
      </c>
      <c r="R138" s="37">
        <v>2341</v>
      </c>
      <c r="S138" s="39">
        <v>42015</v>
      </c>
      <c r="T138" s="39">
        <v>42016</v>
      </c>
      <c r="U138" s="37">
        <v>-27.738800000000001</v>
      </c>
      <c r="V138" s="37">
        <v>5</v>
      </c>
      <c r="W138" s="37">
        <v>73.040000000000006</v>
      </c>
      <c r="X138" s="37">
        <v>88060</v>
      </c>
      <c r="Y138" s="37" t="s">
        <v>3218</v>
      </c>
      <c r="Z138" s="37">
        <v>424.86884517083968</v>
      </c>
    </row>
    <row r="139" spans="1:26" customFormat="1" x14ac:dyDescent="0.2">
      <c r="A139" s="37">
        <v>469</v>
      </c>
      <c r="B139" s="37" t="s">
        <v>387</v>
      </c>
      <c r="C139" s="37" t="s">
        <v>46</v>
      </c>
      <c r="D139" s="37">
        <v>0.05</v>
      </c>
      <c r="E139" s="37">
        <v>4.1399999999999997</v>
      </c>
      <c r="F139" s="37">
        <v>6.6</v>
      </c>
      <c r="G139" s="37" t="s">
        <v>63</v>
      </c>
      <c r="H139" s="37" t="s">
        <v>3</v>
      </c>
      <c r="I139" s="37" t="s">
        <v>4</v>
      </c>
      <c r="J139" s="37" t="s">
        <v>102</v>
      </c>
      <c r="K139" s="37" t="s">
        <v>49</v>
      </c>
      <c r="L139" s="37" t="s">
        <v>388</v>
      </c>
      <c r="M139" s="37">
        <v>0.49</v>
      </c>
      <c r="N139" s="37" t="s">
        <v>8</v>
      </c>
      <c r="O139" s="37" t="s">
        <v>87</v>
      </c>
      <c r="P139" s="37" t="s">
        <v>373</v>
      </c>
      <c r="Q139" s="37" t="s">
        <v>389</v>
      </c>
      <c r="R139" s="37">
        <v>7506</v>
      </c>
      <c r="S139" s="39">
        <v>42015</v>
      </c>
      <c r="T139" s="39">
        <v>42017</v>
      </c>
      <c r="U139" s="37">
        <v>-128.68719999999999</v>
      </c>
      <c r="V139" s="37">
        <v>7</v>
      </c>
      <c r="W139" s="37">
        <v>33.35</v>
      </c>
      <c r="X139" s="37">
        <v>88060</v>
      </c>
      <c r="Y139" s="37" t="s">
        <v>3218</v>
      </c>
      <c r="Z139" s="37">
        <v>184.59712737344677</v>
      </c>
    </row>
    <row r="140" spans="1:26" customFormat="1" x14ac:dyDescent="0.2">
      <c r="A140" s="37">
        <v>470</v>
      </c>
      <c r="B140" s="37" t="s">
        <v>390</v>
      </c>
      <c r="C140" s="37" t="s">
        <v>46</v>
      </c>
      <c r="D140" s="37">
        <v>0.03</v>
      </c>
      <c r="E140" s="37">
        <v>11.34</v>
      </c>
      <c r="F140" s="37">
        <v>5.01</v>
      </c>
      <c r="G140" s="37" t="s">
        <v>14</v>
      </c>
      <c r="H140" s="37" t="s">
        <v>3</v>
      </c>
      <c r="I140" s="37" t="s">
        <v>24</v>
      </c>
      <c r="J140" s="37" t="s">
        <v>64</v>
      </c>
      <c r="K140" s="37" t="s">
        <v>49</v>
      </c>
      <c r="L140" s="37" t="s">
        <v>391</v>
      </c>
      <c r="M140" s="37">
        <v>0.36</v>
      </c>
      <c r="N140" s="37" t="s">
        <v>8</v>
      </c>
      <c r="O140" s="37" t="s">
        <v>87</v>
      </c>
      <c r="P140" s="37" t="s">
        <v>373</v>
      </c>
      <c r="Q140" s="37" t="s">
        <v>392</v>
      </c>
      <c r="R140" s="37">
        <v>8601</v>
      </c>
      <c r="S140" s="39">
        <v>42015</v>
      </c>
      <c r="T140" s="39">
        <v>42015</v>
      </c>
      <c r="U140" s="37">
        <v>23.2028</v>
      </c>
      <c r="V140" s="37">
        <v>5</v>
      </c>
      <c r="W140" s="37">
        <v>60.24</v>
      </c>
      <c r="X140" s="37">
        <v>88060</v>
      </c>
      <c r="Y140" s="37" t="s">
        <v>3218</v>
      </c>
      <c r="Z140" s="37">
        <v>306.12746158674116</v>
      </c>
    </row>
    <row r="141" spans="1:26" customFormat="1" x14ac:dyDescent="0.2">
      <c r="A141" s="37">
        <v>2776</v>
      </c>
      <c r="B141" s="37" t="s">
        <v>393</v>
      </c>
      <c r="C141" s="37" t="s">
        <v>1</v>
      </c>
      <c r="D141" s="37">
        <v>0.03</v>
      </c>
      <c r="E141" s="37">
        <v>350.98</v>
      </c>
      <c r="F141" s="37">
        <v>30</v>
      </c>
      <c r="G141" s="37" t="s">
        <v>2</v>
      </c>
      <c r="H141" s="37" t="s">
        <v>15</v>
      </c>
      <c r="I141" s="37" t="s">
        <v>4</v>
      </c>
      <c r="J141" s="37" t="s">
        <v>85</v>
      </c>
      <c r="K141" s="37" t="s">
        <v>33</v>
      </c>
      <c r="L141" s="37" t="s">
        <v>167</v>
      </c>
      <c r="M141" s="37">
        <v>0.61</v>
      </c>
      <c r="N141" s="37" t="s">
        <v>8</v>
      </c>
      <c r="O141" s="37" t="s">
        <v>87</v>
      </c>
      <c r="P141" s="37" t="s">
        <v>394</v>
      </c>
      <c r="Q141" s="37" t="s">
        <v>395</v>
      </c>
      <c r="R141" s="37">
        <v>20877</v>
      </c>
      <c r="S141" s="39">
        <v>42016</v>
      </c>
      <c r="T141" s="39">
        <v>42019</v>
      </c>
      <c r="U141" s="37">
        <v>2692.4421000000002</v>
      </c>
      <c r="V141" s="37">
        <v>11</v>
      </c>
      <c r="W141" s="37">
        <v>3902.09</v>
      </c>
      <c r="X141" s="37">
        <v>91228</v>
      </c>
      <c r="Y141" s="37" t="s">
        <v>3218</v>
      </c>
      <c r="Z141" s="37">
        <v>5267.667377783645</v>
      </c>
    </row>
    <row r="142" spans="1:26" customFormat="1" x14ac:dyDescent="0.2">
      <c r="A142" s="37">
        <v>2776</v>
      </c>
      <c r="B142" s="37" t="s">
        <v>393</v>
      </c>
      <c r="C142" s="37" t="s">
        <v>1</v>
      </c>
      <c r="D142" s="37">
        <v>0.04</v>
      </c>
      <c r="E142" s="37">
        <v>1.68</v>
      </c>
      <c r="F142" s="37">
        <v>1</v>
      </c>
      <c r="G142" s="37" t="s">
        <v>14</v>
      </c>
      <c r="H142" s="37" t="s">
        <v>15</v>
      </c>
      <c r="I142" s="37" t="s">
        <v>24</v>
      </c>
      <c r="J142" s="37" t="s">
        <v>25</v>
      </c>
      <c r="K142" s="37" t="s">
        <v>26</v>
      </c>
      <c r="L142" s="37" t="s">
        <v>396</v>
      </c>
      <c r="M142" s="37">
        <v>0.35</v>
      </c>
      <c r="N142" s="37" t="s">
        <v>8</v>
      </c>
      <c r="O142" s="37" t="s">
        <v>87</v>
      </c>
      <c r="P142" s="37" t="s">
        <v>394</v>
      </c>
      <c r="Q142" s="37" t="s">
        <v>395</v>
      </c>
      <c r="R142" s="37">
        <v>20877</v>
      </c>
      <c r="S142" s="39">
        <v>42016</v>
      </c>
      <c r="T142" s="39">
        <v>42018</v>
      </c>
      <c r="U142" s="37">
        <v>2.0672000000000001</v>
      </c>
      <c r="V142" s="37">
        <v>8</v>
      </c>
      <c r="W142" s="37">
        <v>14.18</v>
      </c>
      <c r="X142" s="37">
        <v>91228</v>
      </c>
      <c r="Y142" s="37" t="s">
        <v>3218</v>
      </c>
      <c r="Z142" s="37">
        <v>197.54645209007612</v>
      </c>
    </row>
    <row r="143" spans="1:26" customFormat="1" x14ac:dyDescent="0.2">
      <c r="A143" s="37">
        <v>120</v>
      </c>
      <c r="B143" s="37" t="s">
        <v>397</v>
      </c>
      <c r="C143" s="37" t="s">
        <v>13</v>
      </c>
      <c r="D143" s="37">
        <v>0.05</v>
      </c>
      <c r="E143" s="37">
        <v>6.3</v>
      </c>
      <c r="F143" s="37">
        <v>0.5</v>
      </c>
      <c r="G143" s="37" t="s">
        <v>14</v>
      </c>
      <c r="H143" s="37" t="s">
        <v>70</v>
      </c>
      <c r="I143" s="37" t="s">
        <v>24</v>
      </c>
      <c r="J143" s="37" t="s">
        <v>128</v>
      </c>
      <c r="K143" s="37" t="s">
        <v>49</v>
      </c>
      <c r="L143" s="37" t="s">
        <v>398</v>
      </c>
      <c r="M143" s="37">
        <v>0.39</v>
      </c>
      <c r="N143" s="37" t="s">
        <v>8</v>
      </c>
      <c r="O143" s="37" t="s">
        <v>35</v>
      </c>
      <c r="P143" s="37" t="s">
        <v>122</v>
      </c>
      <c r="Q143" s="37" t="s">
        <v>157</v>
      </c>
      <c r="R143" s="37">
        <v>84041</v>
      </c>
      <c r="S143" s="39">
        <v>42016</v>
      </c>
      <c r="T143" s="39">
        <v>42017</v>
      </c>
      <c r="U143" s="37">
        <v>41.296500000000002</v>
      </c>
      <c r="V143" s="37">
        <v>10</v>
      </c>
      <c r="W143" s="37">
        <v>59.85</v>
      </c>
      <c r="X143" s="37">
        <v>86520</v>
      </c>
      <c r="Y143" s="37" t="s">
        <v>3217</v>
      </c>
      <c r="Z143" s="37">
        <v>1.4488851666952769</v>
      </c>
    </row>
    <row r="144" spans="1:26" customFormat="1" x14ac:dyDescent="0.2">
      <c r="A144" s="37">
        <v>120</v>
      </c>
      <c r="B144" s="37" t="s">
        <v>397</v>
      </c>
      <c r="C144" s="37" t="s">
        <v>13</v>
      </c>
      <c r="D144" s="37">
        <v>0.09</v>
      </c>
      <c r="E144" s="37">
        <v>205.99</v>
      </c>
      <c r="F144" s="37">
        <v>3</v>
      </c>
      <c r="G144" s="37" t="s">
        <v>63</v>
      </c>
      <c r="H144" s="37" t="s">
        <v>70</v>
      </c>
      <c r="I144" s="37" t="s">
        <v>16</v>
      </c>
      <c r="J144" s="37" t="s">
        <v>111</v>
      </c>
      <c r="K144" s="37" t="s">
        <v>49</v>
      </c>
      <c r="L144" s="37" t="s">
        <v>399</v>
      </c>
      <c r="M144" s="37">
        <v>0.57999999999999996</v>
      </c>
      <c r="N144" s="37" t="s">
        <v>8</v>
      </c>
      <c r="O144" s="37" t="s">
        <v>35</v>
      </c>
      <c r="P144" s="37" t="s">
        <v>122</v>
      </c>
      <c r="Q144" s="37" t="s">
        <v>157</v>
      </c>
      <c r="R144" s="37">
        <v>84041</v>
      </c>
      <c r="S144" s="39">
        <v>42016</v>
      </c>
      <c r="T144" s="39">
        <v>42018</v>
      </c>
      <c r="U144" s="37">
        <v>1179.0237</v>
      </c>
      <c r="V144" s="37">
        <v>10</v>
      </c>
      <c r="W144" s="37">
        <v>1708.73</v>
      </c>
      <c r="X144" s="37">
        <v>86520</v>
      </c>
      <c r="Y144" s="37" t="s">
        <v>3217</v>
      </c>
      <c r="Z144" s="37">
        <v>1910.5484931607039</v>
      </c>
    </row>
    <row r="145" spans="1:26" customFormat="1" x14ac:dyDescent="0.2">
      <c r="A145" s="37">
        <v>898</v>
      </c>
      <c r="B145" s="37" t="s">
        <v>400</v>
      </c>
      <c r="C145" s="37" t="s">
        <v>13</v>
      </c>
      <c r="D145" s="37">
        <v>0.04</v>
      </c>
      <c r="E145" s="37">
        <v>90.97</v>
      </c>
      <c r="F145" s="37">
        <v>28</v>
      </c>
      <c r="G145" s="37" t="s">
        <v>2</v>
      </c>
      <c r="H145" s="37" t="s">
        <v>3</v>
      </c>
      <c r="I145" s="37" t="s">
        <v>16</v>
      </c>
      <c r="J145" s="37" t="s">
        <v>32</v>
      </c>
      <c r="K145" s="37" t="s">
        <v>33</v>
      </c>
      <c r="L145" s="37" t="s">
        <v>401</v>
      </c>
      <c r="M145" s="37">
        <v>0.38</v>
      </c>
      <c r="N145" s="37" t="s">
        <v>8</v>
      </c>
      <c r="O145" s="37" t="s">
        <v>87</v>
      </c>
      <c r="P145" s="37" t="s">
        <v>88</v>
      </c>
      <c r="Q145" s="37" t="s">
        <v>89</v>
      </c>
      <c r="R145" s="37">
        <v>10039</v>
      </c>
      <c r="S145" s="39">
        <v>42016</v>
      </c>
      <c r="T145" s="39">
        <v>42017</v>
      </c>
      <c r="U145" s="37">
        <v>-173.09520000000001</v>
      </c>
      <c r="V145" s="37">
        <v>6</v>
      </c>
      <c r="W145" s="37">
        <v>573.30999999999995</v>
      </c>
      <c r="X145" s="37">
        <v>33635</v>
      </c>
      <c r="Y145" s="37" t="s">
        <v>3218</v>
      </c>
      <c r="Z145" s="37">
        <v>992.96657913371155</v>
      </c>
    </row>
    <row r="146" spans="1:26" customFormat="1" x14ac:dyDescent="0.2">
      <c r="A146" s="37">
        <v>898</v>
      </c>
      <c r="B146" s="37" t="s">
        <v>400</v>
      </c>
      <c r="C146" s="37" t="s">
        <v>13</v>
      </c>
      <c r="D146" s="37">
        <v>7.0000000000000007E-2</v>
      </c>
      <c r="E146" s="37">
        <v>20.34</v>
      </c>
      <c r="F146" s="37">
        <v>35</v>
      </c>
      <c r="G146" s="37" t="s">
        <v>14</v>
      </c>
      <c r="H146" s="37" t="s">
        <v>3</v>
      </c>
      <c r="I146" s="37" t="s">
        <v>24</v>
      </c>
      <c r="J146" s="37" t="s">
        <v>54</v>
      </c>
      <c r="K146" s="37" t="s">
        <v>40</v>
      </c>
      <c r="L146" s="37" t="s">
        <v>236</v>
      </c>
      <c r="M146" s="37">
        <v>0.84</v>
      </c>
      <c r="N146" s="37" t="s">
        <v>8</v>
      </c>
      <c r="O146" s="37" t="s">
        <v>87</v>
      </c>
      <c r="P146" s="37" t="s">
        <v>88</v>
      </c>
      <c r="Q146" s="37" t="s">
        <v>89</v>
      </c>
      <c r="R146" s="37">
        <v>10039</v>
      </c>
      <c r="S146" s="39">
        <v>42016</v>
      </c>
      <c r="T146" s="39">
        <v>42017</v>
      </c>
      <c r="U146" s="37">
        <v>-96.16</v>
      </c>
      <c r="V146" s="37">
        <v>5</v>
      </c>
      <c r="W146" s="37">
        <v>140.22999999999999</v>
      </c>
      <c r="X146" s="37">
        <v>33635</v>
      </c>
      <c r="Y146" s="37" t="s">
        <v>3218</v>
      </c>
      <c r="Z146" s="37">
        <v>1210.0164487586919</v>
      </c>
    </row>
    <row r="147" spans="1:26" customFormat="1" x14ac:dyDescent="0.2">
      <c r="A147" s="37">
        <v>899</v>
      </c>
      <c r="B147" s="37" t="s">
        <v>402</v>
      </c>
      <c r="C147" s="37" t="s">
        <v>13</v>
      </c>
      <c r="D147" s="37">
        <v>0.04</v>
      </c>
      <c r="E147" s="37">
        <v>90.97</v>
      </c>
      <c r="F147" s="37">
        <v>28</v>
      </c>
      <c r="G147" s="37" t="s">
        <v>2</v>
      </c>
      <c r="H147" s="37" t="s">
        <v>3</v>
      </c>
      <c r="I147" s="37" t="s">
        <v>16</v>
      </c>
      <c r="J147" s="37" t="s">
        <v>32</v>
      </c>
      <c r="K147" s="37" t="s">
        <v>33</v>
      </c>
      <c r="L147" s="37" t="s">
        <v>401</v>
      </c>
      <c r="M147" s="37">
        <v>0.38</v>
      </c>
      <c r="N147" s="37" t="s">
        <v>8</v>
      </c>
      <c r="O147" s="37" t="s">
        <v>87</v>
      </c>
      <c r="P147" s="37" t="s">
        <v>296</v>
      </c>
      <c r="Q147" s="37" t="s">
        <v>403</v>
      </c>
      <c r="R147" s="37">
        <v>16602</v>
      </c>
      <c r="S147" s="39">
        <v>42016</v>
      </c>
      <c r="T147" s="39">
        <v>42017</v>
      </c>
      <c r="U147" s="37">
        <v>-173.09520000000001</v>
      </c>
      <c r="V147" s="37">
        <v>2</v>
      </c>
      <c r="W147" s="37">
        <v>191.1</v>
      </c>
      <c r="X147" s="37">
        <v>86263</v>
      </c>
      <c r="Y147" s="37" t="s">
        <v>3218</v>
      </c>
      <c r="Z147" s="37">
        <v>992.96657913371155</v>
      </c>
    </row>
    <row r="148" spans="1:26" customFormat="1" x14ac:dyDescent="0.2">
      <c r="A148" s="37">
        <v>899</v>
      </c>
      <c r="B148" s="37" t="s">
        <v>402</v>
      </c>
      <c r="C148" s="37" t="s">
        <v>13</v>
      </c>
      <c r="D148" s="37">
        <v>7.0000000000000007E-2</v>
      </c>
      <c r="E148" s="37">
        <v>20.34</v>
      </c>
      <c r="F148" s="37">
        <v>35</v>
      </c>
      <c r="G148" s="37" t="s">
        <v>14</v>
      </c>
      <c r="H148" s="37" t="s">
        <v>3</v>
      </c>
      <c r="I148" s="37" t="s">
        <v>24</v>
      </c>
      <c r="J148" s="37" t="s">
        <v>54</v>
      </c>
      <c r="K148" s="37" t="s">
        <v>40</v>
      </c>
      <c r="L148" s="37" t="s">
        <v>236</v>
      </c>
      <c r="M148" s="37">
        <v>0.84</v>
      </c>
      <c r="N148" s="37" t="s">
        <v>8</v>
      </c>
      <c r="O148" s="37" t="s">
        <v>87</v>
      </c>
      <c r="P148" s="37" t="s">
        <v>296</v>
      </c>
      <c r="Q148" s="37" t="s">
        <v>403</v>
      </c>
      <c r="R148" s="37">
        <v>16602</v>
      </c>
      <c r="S148" s="39">
        <v>42016</v>
      </c>
      <c r="T148" s="39">
        <v>42017</v>
      </c>
      <c r="U148" s="37">
        <v>-96.16</v>
      </c>
      <c r="V148" s="37">
        <v>1</v>
      </c>
      <c r="W148" s="37">
        <v>28.05</v>
      </c>
      <c r="X148" s="37">
        <v>86263</v>
      </c>
      <c r="Y148" s="37" t="s">
        <v>3218</v>
      </c>
      <c r="Z148" s="37">
        <v>1210.0164487586919</v>
      </c>
    </row>
    <row r="149" spans="1:26" customFormat="1" x14ac:dyDescent="0.2">
      <c r="A149" s="37">
        <v>1636</v>
      </c>
      <c r="B149" s="37" t="s">
        <v>404</v>
      </c>
      <c r="C149" s="37" t="s">
        <v>13</v>
      </c>
      <c r="D149" s="37">
        <v>0.04</v>
      </c>
      <c r="E149" s="37">
        <v>136.97999999999999</v>
      </c>
      <c r="F149" s="37">
        <v>24.49</v>
      </c>
      <c r="G149" s="37" t="s">
        <v>63</v>
      </c>
      <c r="H149" s="37" t="s">
        <v>47</v>
      </c>
      <c r="I149" s="37" t="s">
        <v>4</v>
      </c>
      <c r="J149" s="37" t="s">
        <v>102</v>
      </c>
      <c r="K149" s="37" t="s">
        <v>40</v>
      </c>
      <c r="L149" s="37" t="s">
        <v>405</v>
      </c>
      <c r="M149" s="37">
        <v>0.59</v>
      </c>
      <c r="N149" s="37" t="s">
        <v>8</v>
      </c>
      <c r="O149" s="37" t="s">
        <v>35</v>
      </c>
      <c r="P149" s="37" t="s">
        <v>66</v>
      </c>
      <c r="Q149" s="37" t="s">
        <v>406</v>
      </c>
      <c r="R149" s="37">
        <v>93905</v>
      </c>
      <c r="S149" s="39">
        <v>42016</v>
      </c>
      <c r="T149" s="39">
        <v>42018</v>
      </c>
      <c r="U149" s="37">
        <v>1127.5497</v>
      </c>
      <c r="V149" s="37">
        <v>12</v>
      </c>
      <c r="W149" s="37">
        <v>1634.13</v>
      </c>
      <c r="X149" s="37">
        <v>89706</v>
      </c>
      <c r="Y149" s="37" t="s">
        <v>3217</v>
      </c>
      <c r="Z149" s="37">
        <v>2307.3797718985361</v>
      </c>
    </row>
    <row r="150" spans="1:26" customFormat="1" x14ac:dyDescent="0.2">
      <c r="A150" s="37">
        <v>823</v>
      </c>
      <c r="B150" s="37" t="s">
        <v>407</v>
      </c>
      <c r="C150" s="37" t="s">
        <v>23</v>
      </c>
      <c r="D150" s="37">
        <v>0.04</v>
      </c>
      <c r="E150" s="37">
        <v>6.24</v>
      </c>
      <c r="F150" s="37">
        <v>5.22</v>
      </c>
      <c r="G150" s="37" t="s">
        <v>14</v>
      </c>
      <c r="H150" s="37" t="s">
        <v>3</v>
      </c>
      <c r="I150" s="37" t="s">
        <v>4</v>
      </c>
      <c r="J150" s="37" t="s">
        <v>102</v>
      </c>
      <c r="K150" s="37" t="s">
        <v>49</v>
      </c>
      <c r="L150" s="37" t="s">
        <v>408</v>
      </c>
      <c r="M150" s="37">
        <v>0.6</v>
      </c>
      <c r="N150" s="37" t="s">
        <v>8</v>
      </c>
      <c r="O150" s="37" t="s">
        <v>9</v>
      </c>
      <c r="P150" s="37" t="s">
        <v>376</v>
      </c>
      <c r="Q150" s="37" t="s">
        <v>409</v>
      </c>
      <c r="R150" s="37">
        <v>37167</v>
      </c>
      <c r="S150" s="39">
        <v>42016</v>
      </c>
      <c r="T150" s="39">
        <v>42021</v>
      </c>
      <c r="U150" s="37">
        <v>4.3808999999999996</v>
      </c>
      <c r="V150" s="37">
        <v>13</v>
      </c>
      <c r="W150" s="37">
        <v>80.23</v>
      </c>
      <c r="X150" s="37">
        <v>89257</v>
      </c>
      <c r="Y150" s="37" t="s">
        <v>3215</v>
      </c>
      <c r="Z150" s="37">
        <v>348.2932695578117</v>
      </c>
    </row>
    <row r="151" spans="1:26" customFormat="1" x14ac:dyDescent="0.2">
      <c r="A151" s="37">
        <v>824</v>
      </c>
      <c r="B151" s="37" t="s">
        <v>410</v>
      </c>
      <c r="C151" s="37" t="s">
        <v>23</v>
      </c>
      <c r="D151" s="37">
        <v>0.09</v>
      </c>
      <c r="E151" s="37">
        <v>260.98</v>
      </c>
      <c r="F151" s="37">
        <v>41.91</v>
      </c>
      <c r="G151" s="37" t="s">
        <v>2</v>
      </c>
      <c r="H151" s="37" t="s">
        <v>3</v>
      </c>
      <c r="I151" s="37" t="s">
        <v>4</v>
      </c>
      <c r="J151" s="37" t="s">
        <v>93</v>
      </c>
      <c r="K151" s="37" t="s">
        <v>6</v>
      </c>
      <c r="L151" s="37" t="s">
        <v>411</v>
      </c>
      <c r="M151" s="37">
        <v>0.59</v>
      </c>
      <c r="N151" s="37" t="s">
        <v>8</v>
      </c>
      <c r="O151" s="37" t="s">
        <v>9</v>
      </c>
      <c r="P151" s="37" t="s">
        <v>376</v>
      </c>
      <c r="Q151" s="37" t="s">
        <v>412</v>
      </c>
      <c r="R151" s="37">
        <v>37174</v>
      </c>
      <c r="S151" s="39">
        <v>42016</v>
      </c>
      <c r="T151" s="39">
        <v>42023</v>
      </c>
      <c r="U151" s="37">
        <v>-100.744</v>
      </c>
      <c r="V151" s="37">
        <v>8</v>
      </c>
      <c r="W151" s="37">
        <v>2044.9</v>
      </c>
      <c r="X151" s="37">
        <v>89257</v>
      </c>
      <c r="Y151" s="37" t="s">
        <v>3215</v>
      </c>
      <c r="Z151" s="37">
        <v>2207.9539943786704</v>
      </c>
    </row>
    <row r="152" spans="1:26" customFormat="1" x14ac:dyDescent="0.2">
      <c r="A152" s="37">
        <v>1424</v>
      </c>
      <c r="B152" s="37" t="s">
        <v>413</v>
      </c>
      <c r="C152" s="37" t="s">
        <v>23</v>
      </c>
      <c r="D152" s="37">
        <v>0.05</v>
      </c>
      <c r="E152" s="37">
        <v>350.99</v>
      </c>
      <c r="F152" s="37">
        <v>39</v>
      </c>
      <c r="G152" s="37" t="s">
        <v>2</v>
      </c>
      <c r="H152" s="37" t="s">
        <v>47</v>
      </c>
      <c r="I152" s="37" t="s">
        <v>4</v>
      </c>
      <c r="J152" s="37" t="s">
        <v>85</v>
      </c>
      <c r="K152" s="37" t="s">
        <v>33</v>
      </c>
      <c r="L152" s="37" t="s">
        <v>414</v>
      </c>
      <c r="M152" s="37">
        <v>0.55000000000000004</v>
      </c>
      <c r="N152" s="37" t="s">
        <v>8</v>
      </c>
      <c r="O152" s="37" t="s">
        <v>35</v>
      </c>
      <c r="P152" s="37" t="s">
        <v>36</v>
      </c>
      <c r="Q152" s="37" t="s">
        <v>415</v>
      </c>
      <c r="R152" s="37">
        <v>80112</v>
      </c>
      <c r="S152" s="39">
        <v>42016</v>
      </c>
      <c r="T152" s="39">
        <v>42018</v>
      </c>
      <c r="U152" s="37">
        <v>451.28039999999999</v>
      </c>
      <c r="V152" s="37">
        <v>3</v>
      </c>
      <c r="W152" s="37">
        <v>1020.08</v>
      </c>
      <c r="X152" s="37">
        <v>89448</v>
      </c>
      <c r="Y152" s="37" t="s">
        <v>3217</v>
      </c>
      <c r="Z152" s="37">
        <v>3007.4897357381979</v>
      </c>
    </row>
    <row r="153" spans="1:26" customFormat="1" x14ac:dyDescent="0.2">
      <c r="A153" s="37">
        <v>1424</v>
      </c>
      <c r="B153" s="37" t="s">
        <v>413</v>
      </c>
      <c r="C153" s="37" t="s">
        <v>23</v>
      </c>
      <c r="D153" s="37">
        <v>0</v>
      </c>
      <c r="E153" s="37">
        <v>8.74</v>
      </c>
      <c r="F153" s="37">
        <v>1.39</v>
      </c>
      <c r="G153" s="37" t="s">
        <v>14</v>
      </c>
      <c r="H153" s="37" t="s">
        <v>47</v>
      </c>
      <c r="I153" s="37" t="s">
        <v>24</v>
      </c>
      <c r="J153" s="37" t="s">
        <v>321</v>
      </c>
      <c r="K153" s="37" t="s">
        <v>49</v>
      </c>
      <c r="L153" s="37" t="s">
        <v>416</v>
      </c>
      <c r="M153" s="37">
        <v>0.38</v>
      </c>
      <c r="N153" s="37" t="s">
        <v>8</v>
      </c>
      <c r="O153" s="37" t="s">
        <v>35</v>
      </c>
      <c r="P153" s="37" t="s">
        <v>36</v>
      </c>
      <c r="Q153" s="37" t="s">
        <v>415</v>
      </c>
      <c r="R153" s="37">
        <v>80112</v>
      </c>
      <c r="S153" s="39">
        <v>42016</v>
      </c>
      <c r="T153" s="39">
        <v>42020</v>
      </c>
      <c r="U153" s="37">
        <v>44.988</v>
      </c>
      <c r="V153" s="37">
        <v>7</v>
      </c>
      <c r="W153" s="37">
        <v>65.2</v>
      </c>
      <c r="X153" s="37">
        <v>89448</v>
      </c>
      <c r="Y153" s="37" t="s">
        <v>3217</v>
      </c>
      <c r="Z153" s="37">
        <v>174.89905115678772</v>
      </c>
    </row>
    <row r="154" spans="1:26" customFormat="1" x14ac:dyDescent="0.2">
      <c r="A154" s="37">
        <v>1424</v>
      </c>
      <c r="B154" s="37" t="s">
        <v>413</v>
      </c>
      <c r="C154" s="37" t="s">
        <v>23</v>
      </c>
      <c r="D154" s="37">
        <v>0.02</v>
      </c>
      <c r="E154" s="37">
        <v>1.98</v>
      </c>
      <c r="F154" s="37">
        <v>0.7</v>
      </c>
      <c r="G154" s="37" t="s">
        <v>14</v>
      </c>
      <c r="H154" s="37" t="s">
        <v>47</v>
      </c>
      <c r="I154" s="37" t="s">
        <v>24</v>
      </c>
      <c r="J154" s="37" t="s">
        <v>152</v>
      </c>
      <c r="K154" s="37" t="s">
        <v>26</v>
      </c>
      <c r="L154" s="37" t="s">
        <v>417</v>
      </c>
      <c r="M154" s="37">
        <v>0.83</v>
      </c>
      <c r="N154" s="37" t="s">
        <v>8</v>
      </c>
      <c r="O154" s="37" t="s">
        <v>35</v>
      </c>
      <c r="P154" s="37" t="s">
        <v>36</v>
      </c>
      <c r="Q154" s="37" t="s">
        <v>415</v>
      </c>
      <c r="R154" s="37">
        <v>80112</v>
      </c>
      <c r="S154" s="39">
        <v>42016</v>
      </c>
      <c r="T154" s="39">
        <v>42020</v>
      </c>
      <c r="U154" s="37">
        <v>-20.732800000000001</v>
      </c>
      <c r="V154" s="37">
        <v>11</v>
      </c>
      <c r="W154" s="37">
        <v>22.59</v>
      </c>
      <c r="X154" s="37">
        <v>89448</v>
      </c>
      <c r="Y154" s="37" t="s">
        <v>3217</v>
      </c>
      <c r="Z154" s="37">
        <v>428.16380703714913</v>
      </c>
    </row>
    <row r="155" spans="1:26" customFormat="1" x14ac:dyDescent="0.2">
      <c r="A155" s="37">
        <v>2715</v>
      </c>
      <c r="B155" s="37" t="s">
        <v>418</v>
      </c>
      <c r="C155" s="37" t="s">
        <v>23</v>
      </c>
      <c r="D155" s="37">
        <v>0.01</v>
      </c>
      <c r="E155" s="37">
        <v>29.89</v>
      </c>
      <c r="F155" s="37">
        <v>1.99</v>
      </c>
      <c r="G155" s="37" t="s">
        <v>14</v>
      </c>
      <c r="H155" s="37" t="s">
        <v>70</v>
      </c>
      <c r="I155" s="37" t="s">
        <v>16</v>
      </c>
      <c r="J155" s="37" t="s">
        <v>17</v>
      </c>
      <c r="K155" s="37" t="s">
        <v>18</v>
      </c>
      <c r="L155" s="37" t="s">
        <v>419</v>
      </c>
      <c r="M155" s="37">
        <v>0.5</v>
      </c>
      <c r="N155" s="37" t="s">
        <v>8</v>
      </c>
      <c r="O155" s="37" t="s">
        <v>28</v>
      </c>
      <c r="P155" s="37" t="s">
        <v>265</v>
      </c>
      <c r="Q155" s="37" t="s">
        <v>420</v>
      </c>
      <c r="R155" s="37">
        <v>48911</v>
      </c>
      <c r="S155" s="39">
        <v>42016</v>
      </c>
      <c r="T155" s="39">
        <v>42020</v>
      </c>
      <c r="U155" s="37">
        <v>-74.64</v>
      </c>
      <c r="V155" s="37">
        <v>1</v>
      </c>
      <c r="W155" s="37">
        <v>31.96</v>
      </c>
      <c r="X155" s="37">
        <v>88702</v>
      </c>
      <c r="Y155" s="37" t="s">
        <v>3216</v>
      </c>
      <c r="Z155" s="37">
        <v>197.94173058508667</v>
      </c>
    </row>
    <row r="156" spans="1:26" customFormat="1" x14ac:dyDescent="0.2">
      <c r="A156" s="37">
        <v>2069</v>
      </c>
      <c r="B156" s="37" t="s">
        <v>421</v>
      </c>
      <c r="C156" s="37" t="s">
        <v>92</v>
      </c>
      <c r="D156" s="37">
        <v>0.1</v>
      </c>
      <c r="E156" s="37">
        <v>40.98</v>
      </c>
      <c r="F156" s="37">
        <v>6.5</v>
      </c>
      <c r="G156" s="37" t="s">
        <v>14</v>
      </c>
      <c r="H156" s="37" t="s">
        <v>15</v>
      </c>
      <c r="I156" s="37" t="s">
        <v>16</v>
      </c>
      <c r="J156" s="37" t="s">
        <v>17</v>
      </c>
      <c r="K156" s="37" t="s">
        <v>49</v>
      </c>
      <c r="L156" s="37" t="s">
        <v>422</v>
      </c>
      <c r="M156" s="37">
        <v>0.74</v>
      </c>
      <c r="N156" s="37" t="s">
        <v>8</v>
      </c>
      <c r="O156" s="37" t="s">
        <v>9</v>
      </c>
      <c r="P156" s="37" t="s">
        <v>364</v>
      </c>
      <c r="Q156" s="37" t="s">
        <v>423</v>
      </c>
      <c r="R156" s="37">
        <v>41075</v>
      </c>
      <c r="S156" s="39">
        <v>42016</v>
      </c>
      <c r="T156" s="39">
        <v>42018</v>
      </c>
      <c r="U156" s="37">
        <v>66.852000000000004</v>
      </c>
      <c r="V156" s="37">
        <v>3</v>
      </c>
      <c r="W156" s="37">
        <v>120.34</v>
      </c>
      <c r="X156" s="37">
        <v>88554</v>
      </c>
      <c r="Y156" s="37" t="s">
        <v>3215</v>
      </c>
      <c r="Z156" s="37">
        <v>546.30122106644353</v>
      </c>
    </row>
    <row r="157" spans="1:26" customFormat="1" x14ac:dyDescent="0.2">
      <c r="A157" s="37">
        <v>750</v>
      </c>
      <c r="B157" s="37" t="s">
        <v>424</v>
      </c>
      <c r="C157" s="37" t="s">
        <v>46</v>
      </c>
      <c r="D157" s="37">
        <v>0.09</v>
      </c>
      <c r="E157" s="37">
        <v>27.75</v>
      </c>
      <c r="F157" s="37">
        <v>19.989999999999998</v>
      </c>
      <c r="G157" s="37" t="s">
        <v>14</v>
      </c>
      <c r="H157" s="37" t="s">
        <v>70</v>
      </c>
      <c r="I157" s="37" t="s">
        <v>24</v>
      </c>
      <c r="J157" s="37" t="s">
        <v>54</v>
      </c>
      <c r="K157" s="37" t="s">
        <v>49</v>
      </c>
      <c r="L157" s="37" t="s">
        <v>425</v>
      </c>
      <c r="M157" s="37">
        <v>0.67</v>
      </c>
      <c r="N157" s="37" t="s">
        <v>8</v>
      </c>
      <c r="O157" s="37" t="s">
        <v>9</v>
      </c>
      <c r="P157" s="37" t="s">
        <v>364</v>
      </c>
      <c r="Q157" s="37" t="s">
        <v>426</v>
      </c>
      <c r="R157" s="37">
        <v>41042</v>
      </c>
      <c r="S157" s="39">
        <v>42016</v>
      </c>
      <c r="T157" s="39">
        <v>42017</v>
      </c>
      <c r="U157" s="37">
        <v>-224.64400000000001</v>
      </c>
      <c r="V157" s="37">
        <v>10</v>
      </c>
      <c r="W157" s="37">
        <v>257.52</v>
      </c>
      <c r="X157" s="37">
        <v>91200</v>
      </c>
      <c r="Y157" s="37" t="s">
        <v>3215</v>
      </c>
      <c r="Z157" s="37">
        <v>744.83202361248516</v>
      </c>
    </row>
    <row r="158" spans="1:26" customFormat="1" x14ac:dyDescent="0.2">
      <c r="A158" s="37">
        <v>2489</v>
      </c>
      <c r="B158" s="37" t="s">
        <v>427</v>
      </c>
      <c r="C158" s="37" t="s">
        <v>46</v>
      </c>
      <c r="D158" s="37">
        <v>7.0000000000000007E-2</v>
      </c>
      <c r="E158" s="37">
        <v>65.989999999999995</v>
      </c>
      <c r="F158" s="37">
        <v>8.8000000000000007</v>
      </c>
      <c r="G158" s="37" t="s">
        <v>14</v>
      </c>
      <c r="H158" s="37" t="s">
        <v>47</v>
      </c>
      <c r="I158" s="37" t="s">
        <v>16</v>
      </c>
      <c r="J158" s="37" t="s">
        <v>111</v>
      </c>
      <c r="K158" s="37" t="s">
        <v>49</v>
      </c>
      <c r="L158" s="37" t="s">
        <v>428</v>
      </c>
      <c r="M158" s="37">
        <v>0.57999999999999996</v>
      </c>
      <c r="N158" s="37" t="s">
        <v>8</v>
      </c>
      <c r="O158" s="37" t="s">
        <v>35</v>
      </c>
      <c r="P158" s="37" t="s">
        <v>66</v>
      </c>
      <c r="Q158" s="37" t="s">
        <v>429</v>
      </c>
      <c r="R158" s="37">
        <v>94521</v>
      </c>
      <c r="S158" s="39">
        <v>42016</v>
      </c>
      <c r="T158" s="39">
        <v>42016</v>
      </c>
      <c r="U158" s="37">
        <v>109.836</v>
      </c>
      <c r="V158" s="37">
        <v>9</v>
      </c>
      <c r="W158" s="37">
        <v>471.66</v>
      </c>
      <c r="X158" s="37">
        <v>86886</v>
      </c>
      <c r="Y158" s="37" t="s">
        <v>3217</v>
      </c>
      <c r="Z158" s="37">
        <v>866.7258581093555</v>
      </c>
    </row>
    <row r="159" spans="1:26" customFormat="1" x14ac:dyDescent="0.2">
      <c r="A159" s="37">
        <v>2490</v>
      </c>
      <c r="B159" s="37" t="s">
        <v>430</v>
      </c>
      <c r="C159" s="37" t="s">
        <v>46</v>
      </c>
      <c r="D159" s="37">
        <v>0</v>
      </c>
      <c r="E159" s="37">
        <v>10.01</v>
      </c>
      <c r="F159" s="37">
        <v>1.99</v>
      </c>
      <c r="G159" s="37" t="s">
        <v>63</v>
      </c>
      <c r="H159" s="37" t="s">
        <v>47</v>
      </c>
      <c r="I159" s="37" t="s">
        <v>16</v>
      </c>
      <c r="J159" s="37" t="s">
        <v>17</v>
      </c>
      <c r="K159" s="37" t="s">
        <v>18</v>
      </c>
      <c r="L159" s="37" t="s">
        <v>431</v>
      </c>
      <c r="M159" s="37">
        <v>0.41</v>
      </c>
      <c r="N159" s="37" t="s">
        <v>8</v>
      </c>
      <c r="O159" s="37" t="s">
        <v>35</v>
      </c>
      <c r="P159" s="37" t="s">
        <v>66</v>
      </c>
      <c r="Q159" s="37" t="s">
        <v>432</v>
      </c>
      <c r="R159" s="37">
        <v>92627</v>
      </c>
      <c r="S159" s="39">
        <v>42016</v>
      </c>
      <c r="T159" s="39">
        <v>42018</v>
      </c>
      <c r="U159" s="37">
        <v>82.703400000000002</v>
      </c>
      <c r="V159" s="37">
        <v>11</v>
      </c>
      <c r="W159" s="37">
        <v>119.86</v>
      </c>
      <c r="X159" s="37">
        <v>86886</v>
      </c>
      <c r="Y159" s="37" t="s">
        <v>3217</v>
      </c>
      <c r="Z159" s="37">
        <v>298.06384859984257</v>
      </c>
    </row>
    <row r="160" spans="1:26" customFormat="1" x14ac:dyDescent="0.2">
      <c r="A160" s="37">
        <v>2491</v>
      </c>
      <c r="B160" s="37" t="s">
        <v>433</v>
      </c>
      <c r="C160" s="37" t="s">
        <v>46</v>
      </c>
      <c r="D160" s="37">
        <v>7.0000000000000007E-2</v>
      </c>
      <c r="E160" s="37">
        <v>65.989999999999995</v>
      </c>
      <c r="F160" s="37">
        <v>8.8000000000000007</v>
      </c>
      <c r="G160" s="37" t="s">
        <v>14</v>
      </c>
      <c r="H160" s="37" t="s">
        <v>47</v>
      </c>
      <c r="I160" s="37" t="s">
        <v>16</v>
      </c>
      <c r="J160" s="37" t="s">
        <v>111</v>
      </c>
      <c r="K160" s="37" t="s">
        <v>49</v>
      </c>
      <c r="L160" s="37" t="s">
        <v>428</v>
      </c>
      <c r="M160" s="37">
        <v>0.57999999999999996</v>
      </c>
      <c r="N160" s="37" t="s">
        <v>8</v>
      </c>
      <c r="O160" s="37" t="s">
        <v>35</v>
      </c>
      <c r="P160" s="37" t="s">
        <v>66</v>
      </c>
      <c r="Q160" s="37" t="s">
        <v>76</v>
      </c>
      <c r="R160" s="37">
        <v>90045</v>
      </c>
      <c r="S160" s="39">
        <v>42016</v>
      </c>
      <c r="T160" s="39">
        <v>42016</v>
      </c>
      <c r="U160" s="37">
        <v>109.836</v>
      </c>
      <c r="V160" s="37">
        <v>37</v>
      </c>
      <c r="W160" s="37">
        <v>1939.03</v>
      </c>
      <c r="X160" s="37">
        <v>23877</v>
      </c>
      <c r="Y160" s="37" t="s">
        <v>3217</v>
      </c>
      <c r="Z160" s="37">
        <v>866.7258581093555</v>
      </c>
    </row>
    <row r="161" spans="1:26" customFormat="1" x14ac:dyDescent="0.2">
      <c r="A161" s="37">
        <v>2491</v>
      </c>
      <c r="B161" s="37" t="s">
        <v>433</v>
      </c>
      <c r="C161" s="37" t="s">
        <v>46</v>
      </c>
      <c r="D161" s="37">
        <v>0</v>
      </c>
      <c r="E161" s="37">
        <v>10.01</v>
      </c>
      <c r="F161" s="37">
        <v>1.99</v>
      </c>
      <c r="G161" s="37" t="s">
        <v>63</v>
      </c>
      <c r="H161" s="37" t="s">
        <v>47</v>
      </c>
      <c r="I161" s="37" t="s">
        <v>16</v>
      </c>
      <c r="J161" s="37" t="s">
        <v>17</v>
      </c>
      <c r="K161" s="37" t="s">
        <v>18</v>
      </c>
      <c r="L161" s="37" t="s">
        <v>431</v>
      </c>
      <c r="M161" s="37">
        <v>0.41</v>
      </c>
      <c r="N161" s="37" t="s">
        <v>8</v>
      </c>
      <c r="O161" s="37" t="s">
        <v>35</v>
      </c>
      <c r="P161" s="37" t="s">
        <v>66</v>
      </c>
      <c r="Q161" s="37" t="s">
        <v>76</v>
      </c>
      <c r="R161" s="37">
        <v>90045</v>
      </c>
      <c r="S161" s="39">
        <v>42016</v>
      </c>
      <c r="T161" s="39">
        <v>42018</v>
      </c>
      <c r="U161" s="37">
        <v>128.03</v>
      </c>
      <c r="V161" s="37">
        <v>42</v>
      </c>
      <c r="W161" s="37">
        <v>457.63</v>
      </c>
      <c r="X161" s="37">
        <v>23877</v>
      </c>
      <c r="Y161" s="37" t="s">
        <v>3217</v>
      </c>
      <c r="Z161" s="37">
        <v>344.47945290797907</v>
      </c>
    </row>
    <row r="162" spans="1:26" customFormat="1" x14ac:dyDescent="0.2">
      <c r="A162" s="37">
        <v>2338</v>
      </c>
      <c r="B162" s="37" t="s">
        <v>434</v>
      </c>
      <c r="C162" s="37" t="s">
        <v>1</v>
      </c>
      <c r="D162" s="37">
        <v>0.06</v>
      </c>
      <c r="E162" s="37">
        <v>2.08</v>
      </c>
      <c r="F162" s="37">
        <v>5.33</v>
      </c>
      <c r="G162" s="37" t="s">
        <v>14</v>
      </c>
      <c r="H162" s="37" t="s">
        <v>47</v>
      </c>
      <c r="I162" s="37" t="s">
        <v>4</v>
      </c>
      <c r="J162" s="37" t="s">
        <v>102</v>
      </c>
      <c r="K162" s="37" t="s">
        <v>49</v>
      </c>
      <c r="L162" s="37" t="s">
        <v>435</v>
      </c>
      <c r="M162" s="37">
        <v>0.43</v>
      </c>
      <c r="N162" s="37" t="s">
        <v>8</v>
      </c>
      <c r="O162" s="37" t="s">
        <v>87</v>
      </c>
      <c r="P162" s="37" t="s">
        <v>394</v>
      </c>
      <c r="Q162" s="37" t="s">
        <v>436</v>
      </c>
      <c r="R162" s="37">
        <v>20740</v>
      </c>
      <c r="S162" s="39">
        <v>42017</v>
      </c>
      <c r="T162" s="39">
        <v>42017</v>
      </c>
      <c r="U162" s="37">
        <v>-82.559200000000004</v>
      </c>
      <c r="V162" s="37">
        <v>4</v>
      </c>
      <c r="W162" s="37">
        <v>9.23</v>
      </c>
      <c r="X162" s="37">
        <v>91480</v>
      </c>
      <c r="Y162" s="37" t="s">
        <v>3218</v>
      </c>
      <c r="Z162" s="37">
        <v>344.47126476445203</v>
      </c>
    </row>
    <row r="163" spans="1:26" customFormat="1" x14ac:dyDescent="0.2">
      <c r="A163" s="37">
        <v>510</v>
      </c>
      <c r="B163" s="37" t="s">
        <v>437</v>
      </c>
      <c r="C163" s="37" t="s">
        <v>23</v>
      </c>
      <c r="D163" s="37">
        <v>0.02</v>
      </c>
      <c r="E163" s="37">
        <v>48.04</v>
      </c>
      <c r="F163" s="37">
        <v>5.09</v>
      </c>
      <c r="G163" s="37" t="s">
        <v>14</v>
      </c>
      <c r="H163" s="37" t="s">
        <v>70</v>
      </c>
      <c r="I163" s="37" t="s">
        <v>24</v>
      </c>
      <c r="J163" s="37" t="s">
        <v>64</v>
      </c>
      <c r="K163" s="37" t="s">
        <v>49</v>
      </c>
      <c r="L163" s="37" t="s">
        <v>438</v>
      </c>
      <c r="M163" s="37">
        <v>0.37</v>
      </c>
      <c r="N163" s="37" t="s">
        <v>8</v>
      </c>
      <c r="O163" s="37" t="s">
        <v>35</v>
      </c>
      <c r="P163" s="37" t="s">
        <v>66</v>
      </c>
      <c r="Q163" s="37" t="s">
        <v>439</v>
      </c>
      <c r="R163" s="37">
        <v>95336</v>
      </c>
      <c r="S163" s="39">
        <v>42017</v>
      </c>
      <c r="T163" s="39">
        <v>42017</v>
      </c>
      <c r="U163" s="37">
        <v>105.2526</v>
      </c>
      <c r="V163" s="37">
        <v>3</v>
      </c>
      <c r="W163" s="37">
        <v>152.54</v>
      </c>
      <c r="X163" s="37">
        <v>90058</v>
      </c>
      <c r="Y163" s="37" t="s">
        <v>3217</v>
      </c>
      <c r="Z163" s="37">
        <v>410.04319569979964</v>
      </c>
    </row>
    <row r="164" spans="1:26" customFormat="1" x14ac:dyDescent="0.2">
      <c r="A164" s="37">
        <v>570</v>
      </c>
      <c r="B164" s="37" t="s">
        <v>440</v>
      </c>
      <c r="C164" s="37" t="s">
        <v>23</v>
      </c>
      <c r="D164" s="37">
        <v>0.06</v>
      </c>
      <c r="E164" s="37">
        <v>7.99</v>
      </c>
      <c r="F164" s="37">
        <v>5.03</v>
      </c>
      <c r="G164" s="37" t="s">
        <v>14</v>
      </c>
      <c r="H164" s="37" t="s">
        <v>15</v>
      </c>
      <c r="I164" s="37" t="s">
        <v>16</v>
      </c>
      <c r="J164" s="37" t="s">
        <v>111</v>
      </c>
      <c r="K164" s="37" t="s">
        <v>120</v>
      </c>
      <c r="L164" s="37" t="s">
        <v>441</v>
      </c>
      <c r="M164" s="37">
        <v>0.6</v>
      </c>
      <c r="N164" s="37" t="s">
        <v>8</v>
      </c>
      <c r="O164" s="37" t="s">
        <v>35</v>
      </c>
      <c r="P164" s="37" t="s">
        <v>272</v>
      </c>
      <c r="Q164" s="37" t="s">
        <v>442</v>
      </c>
      <c r="R164" s="37">
        <v>89015</v>
      </c>
      <c r="S164" s="39">
        <v>42017</v>
      </c>
      <c r="T164" s="39">
        <v>42017</v>
      </c>
      <c r="U164" s="37">
        <v>-122.133</v>
      </c>
      <c r="V164" s="37">
        <v>10</v>
      </c>
      <c r="W164" s="37">
        <v>65.739999999999995</v>
      </c>
      <c r="X164" s="37">
        <v>88881</v>
      </c>
      <c r="Y164" s="37" t="s">
        <v>3217</v>
      </c>
      <c r="Z164" s="37">
        <v>185.8554408109143</v>
      </c>
    </row>
    <row r="165" spans="1:26" customFormat="1" x14ac:dyDescent="0.2">
      <c r="A165" s="37">
        <v>576</v>
      </c>
      <c r="B165" s="37" t="s">
        <v>443</v>
      </c>
      <c r="C165" s="37" t="s">
        <v>23</v>
      </c>
      <c r="D165" s="37">
        <v>0.06</v>
      </c>
      <c r="E165" s="37">
        <v>4.4800000000000004</v>
      </c>
      <c r="F165" s="37">
        <v>49</v>
      </c>
      <c r="G165" s="37" t="s">
        <v>14</v>
      </c>
      <c r="H165" s="37" t="s">
        <v>70</v>
      </c>
      <c r="I165" s="37" t="s">
        <v>24</v>
      </c>
      <c r="J165" s="37" t="s">
        <v>71</v>
      </c>
      <c r="K165" s="37" t="s">
        <v>40</v>
      </c>
      <c r="L165" s="37" t="s">
        <v>444</v>
      </c>
      <c r="M165" s="37">
        <v>0.6</v>
      </c>
      <c r="N165" s="37" t="s">
        <v>8</v>
      </c>
      <c r="O165" s="37" t="s">
        <v>35</v>
      </c>
      <c r="P165" s="37" t="s">
        <v>66</v>
      </c>
      <c r="Q165" s="37" t="s">
        <v>445</v>
      </c>
      <c r="R165" s="37">
        <v>91767</v>
      </c>
      <c r="S165" s="39">
        <v>42017</v>
      </c>
      <c r="T165" s="39">
        <v>42021</v>
      </c>
      <c r="U165" s="37">
        <v>-566</v>
      </c>
      <c r="V165" s="37">
        <v>4</v>
      </c>
      <c r="W165" s="37">
        <v>32.6</v>
      </c>
      <c r="X165" s="37">
        <v>88645</v>
      </c>
      <c r="Y165" s="37" t="s">
        <v>3217</v>
      </c>
      <c r="Z165" s="37">
        <v>964.56451293494376</v>
      </c>
    </row>
    <row r="166" spans="1:26" customFormat="1" x14ac:dyDescent="0.2">
      <c r="A166" s="37">
        <v>2369</v>
      </c>
      <c r="B166" s="37" t="s">
        <v>446</v>
      </c>
      <c r="C166" s="37" t="s">
        <v>23</v>
      </c>
      <c r="D166" s="37">
        <v>7.0000000000000007E-2</v>
      </c>
      <c r="E166" s="37">
        <v>5.98</v>
      </c>
      <c r="F166" s="37">
        <v>5.79</v>
      </c>
      <c r="G166" s="37" t="s">
        <v>14</v>
      </c>
      <c r="H166" s="37" t="s">
        <v>15</v>
      </c>
      <c r="I166" s="37" t="s">
        <v>24</v>
      </c>
      <c r="J166" s="37" t="s">
        <v>64</v>
      </c>
      <c r="K166" s="37" t="s">
        <v>49</v>
      </c>
      <c r="L166" s="37" t="s">
        <v>447</v>
      </c>
      <c r="M166" s="37">
        <v>0.36</v>
      </c>
      <c r="N166" s="37" t="s">
        <v>8</v>
      </c>
      <c r="O166" s="37" t="s">
        <v>9</v>
      </c>
      <c r="P166" s="37" t="s">
        <v>99</v>
      </c>
      <c r="Q166" s="37" t="s">
        <v>448</v>
      </c>
      <c r="R166" s="37">
        <v>33024</v>
      </c>
      <c r="S166" s="39">
        <v>42017</v>
      </c>
      <c r="T166" s="39">
        <v>42019</v>
      </c>
      <c r="U166" s="37">
        <v>-41.972700000000003</v>
      </c>
      <c r="V166" s="37">
        <v>13</v>
      </c>
      <c r="W166" s="37">
        <v>77.42</v>
      </c>
      <c r="X166" s="37">
        <v>90408</v>
      </c>
      <c r="Y166" s="37" t="s">
        <v>3215</v>
      </c>
      <c r="Z166" s="37">
        <v>76.557352750034312</v>
      </c>
    </row>
    <row r="167" spans="1:26" customFormat="1" x14ac:dyDescent="0.2">
      <c r="A167" s="37">
        <v>3340</v>
      </c>
      <c r="B167" s="37" t="s">
        <v>449</v>
      </c>
      <c r="C167" s="37" t="s">
        <v>92</v>
      </c>
      <c r="D167" s="37">
        <v>0.08</v>
      </c>
      <c r="E167" s="37">
        <v>125.99</v>
      </c>
      <c r="F167" s="37">
        <v>4.2</v>
      </c>
      <c r="G167" s="37" t="s">
        <v>14</v>
      </c>
      <c r="H167" s="37" t="s">
        <v>15</v>
      </c>
      <c r="I167" s="37" t="s">
        <v>16</v>
      </c>
      <c r="J167" s="37" t="s">
        <v>111</v>
      </c>
      <c r="K167" s="37" t="s">
        <v>49</v>
      </c>
      <c r="L167" s="37" t="s">
        <v>450</v>
      </c>
      <c r="M167" s="37">
        <v>0.56999999999999995</v>
      </c>
      <c r="N167" s="37" t="s">
        <v>8</v>
      </c>
      <c r="O167" s="37" t="s">
        <v>35</v>
      </c>
      <c r="P167" s="37" t="s">
        <v>115</v>
      </c>
      <c r="Q167" s="37" t="s">
        <v>451</v>
      </c>
      <c r="R167" s="37">
        <v>97060</v>
      </c>
      <c r="S167" s="39">
        <v>42017</v>
      </c>
      <c r="T167" s="39">
        <v>42018</v>
      </c>
      <c r="U167" s="37">
        <v>989.81190000000004</v>
      </c>
      <c r="V167" s="37">
        <v>14</v>
      </c>
      <c r="W167" s="37">
        <v>1434.51</v>
      </c>
      <c r="X167" s="37">
        <v>85980</v>
      </c>
      <c r="Y167" s="37" t="s">
        <v>3217</v>
      </c>
      <c r="Z167" s="37">
        <v>1566.1321846151545</v>
      </c>
    </row>
    <row r="168" spans="1:26" customFormat="1" x14ac:dyDescent="0.2">
      <c r="A168" s="37">
        <v>772</v>
      </c>
      <c r="B168" s="37" t="s">
        <v>452</v>
      </c>
      <c r="C168" s="37" t="s">
        <v>1</v>
      </c>
      <c r="D168" s="37">
        <v>0.08</v>
      </c>
      <c r="E168" s="37">
        <v>7.77</v>
      </c>
      <c r="F168" s="37">
        <v>9.23</v>
      </c>
      <c r="G168" s="37" t="s">
        <v>14</v>
      </c>
      <c r="H168" s="37" t="s">
        <v>3</v>
      </c>
      <c r="I168" s="37" t="s">
        <v>24</v>
      </c>
      <c r="J168" s="37" t="s">
        <v>71</v>
      </c>
      <c r="K168" s="37" t="s">
        <v>49</v>
      </c>
      <c r="L168" s="37" t="s">
        <v>453</v>
      </c>
      <c r="M168" s="37">
        <v>0.57999999999999996</v>
      </c>
      <c r="N168" s="37" t="s">
        <v>8</v>
      </c>
      <c r="O168" s="37" t="s">
        <v>87</v>
      </c>
      <c r="P168" s="37" t="s">
        <v>296</v>
      </c>
      <c r="Q168" s="37" t="s">
        <v>454</v>
      </c>
      <c r="R168" s="37">
        <v>18103</v>
      </c>
      <c r="S168" s="39">
        <v>42018</v>
      </c>
      <c r="T168" s="39">
        <v>42020</v>
      </c>
      <c r="U168" s="37">
        <v>-209.25</v>
      </c>
      <c r="V168" s="37">
        <v>7</v>
      </c>
      <c r="W168" s="37">
        <v>56.44</v>
      </c>
      <c r="X168" s="37">
        <v>88666</v>
      </c>
      <c r="Y168" s="37" t="s">
        <v>3218</v>
      </c>
      <c r="Z168" s="37">
        <v>412.34293005952338</v>
      </c>
    </row>
    <row r="169" spans="1:26" customFormat="1" x14ac:dyDescent="0.2">
      <c r="A169" s="37">
        <v>772</v>
      </c>
      <c r="B169" s="37" t="s">
        <v>452</v>
      </c>
      <c r="C169" s="37" t="s">
        <v>1</v>
      </c>
      <c r="D169" s="37">
        <v>0.1</v>
      </c>
      <c r="E169" s="37">
        <v>18.97</v>
      </c>
      <c r="F169" s="37">
        <v>9.5399999999999991</v>
      </c>
      <c r="G169" s="37" t="s">
        <v>63</v>
      </c>
      <c r="H169" s="37" t="s">
        <v>3</v>
      </c>
      <c r="I169" s="37" t="s">
        <v>24</v>
      </c>
      <c r="J169" s="37" t="s">
        <v>64</v>
      </c>
      <c r="K169" s="37" t="s">
        <v>49</v>
      </c>
      <c r="L169" s="37" t="s">
        <v>455</v>
      </c>
      <c r="M169" s="37">
        <v>0.37</v>
      </c>
      <c r="N169" s="37" t="s">
        <v>8</v>
      </c>
      <c r="O169" s="37" t="s">
        <v>87</v>
      </c>
      <c r="P169" s="37" t="s">
        <v>296</v>
      </c>
      <c r="Q169" s="37" t="s">
        <v>454</v>
      </c>
      <c r="R169" s="37">
        <v>18103</v>
      </c>
      <c r="S169" s="39">
        <v>42018</v>
      </c>
      <c r="T169" s="39">
        <v>42020</v>
      </c>
      <c r="U169" s="37">
        <v>-9.1636000000000006</v>
      </c>
      <c r="V169" s="37">
        <v>3</v>
      </c>
      <c r="W169" s="37">
        <v>56.73</v>
      </c>
      <c r="X169" s="37">
        <v>88666</v>
      </c>
      <c r="Y169" s="37" t="s">
        <v>3218</v>
      </c>
      <c r="Z169" s="37">
        <v>390.91503861105195</v>
      </c>
    </row>
    <row r="170" spans="1:26" customFormat="1" x14ac:dyDescent="0.2">
      <c r="A170" s="37">
        <v>1636</v>
      </c>
      <c r="B170" s="37" t="s">
        <v>404</v>
      </c>
      <c r="C170" s="37" t="s">
        <v>1</v>
      </c>
      <c r="D170" s="37">
        <v>0.08</v>
      </c>
      <c r="E170" s="37">
        <v>115.99</v>
      </c>
      <c r="F170" s="37">
        <v>56.14</v>
      </c>
      <c r="G170" s="37" t="s">
        <v>2</v>
      </c>
      <c r="H170" s="37" t="s">
        <v>47</v>
      </c>
      <c r="I170" s="37" t="s">
        <v>16</v>
      </c>
      <c r="J170" s="37" t="s">
        <v>32</v>
      </c>
      <c r="K170" s="37" t="s">
        <v>33</v>
      </c>
      <c r="L170" s="37" t="s">
        <v>456</v>
      </c>
      <c r="M170" s="37">
        <v>0.4</v>
      </c>
      <c r="N170" s="37" t="s">
        <v>8</v>
      </c>
      <c r="O170" s="37" t="s">
        <v>35</v>
      </c>
      <c r="P170" s="37" t="s">
        <v>66</v>
      </c>
      <c r="Q170" s="37" t="s">
        <v>406</v>
      </c>
      <c r="R170" s="37">
        <v>93905</v>
      </c>
      <c r="S170" s="39">
        <v>42018</v>
      </c>
      <c r="T170" s="39">
        <v>42020</v>
      </c>
      <c r="U170" s="37">
        <v>-272.860884</v>
      </c>
      <c r="V170" s="37">
        <v>5</v>
      </c>
      <c r="W170" s="37">
        <v>562.92999999999995</v>
      </c>
      <c r="X170" s="37">
        <v>89704</v>
      </c>
      <c r="Y170" s="37" t="s">
        <v>3217</v>
      </c>
      <c r="Z170" s="37">
        <v>2069.1326947082653</v>
      </c>
    </row>
    <row r="171" spans="1:26" customFormat="1" x14ac:dyDescent="0.2">
      <c r="A171" s="37">
        <v>1636</v>
      </c>
      <c r="B171" s="37" t="s">
        <v>404</v>
      </c>
      <c r="C171" s="37" t="s">
        <v>1</v>
      </c>
      <c r="D171" s="37">
        <v>0.08</v>
      </c>
      <c r="E171" s="37">
        <v>4.28</v>
      </c>
      <c r="F171" s="37">
        <v>0.94</v>
      </c>
      <c r="G171" s="37" t="s">
        <v>14</v>
      </c>
      <c r="H171" s="37" t="s">
        <v>47</v>
      </c>
      <c r="I171" s="37" t="s">
        <v>24</v>
      </c>
      <c r="J171" s="37" t="s">
        <v>25</v>
      </c>
      <c r="K171" s="37" t="s">
        <v>26</v>
      </c>
      <c r="L171" s="37" t="s">
        <v>457</v>
      </c>
      <c r="M171" s="37">
        <v>0.56000000000000005</v>
      </c>
      <c r="N171" s="37" t="s">
        <v>8</v>
      </c>
      <c r="O171" s="37" t="s">
        <v>35</v>
      </c>
      <c r="P171" s="37" t="s">
        <v>66</v>
      </c>
      <c r="Q171" s="37" t="s">
        <v>406</v>
      </c>
      <c r="R171" s="37">
        <v>93905</v>
      </c>
      <c r="S171" s="39">
        <v>42018</v>
      </c>
      <c r="T171" s="39">
        <v>42021</v>
      </c>
      <c r="U171" s="37">
        <v>10.5792</v>
      </c>
      <c r="V171" s="37">
        <v>7</v>
      </c>
      <c r="W171" s="37">
        <v>29.18</v>
      </c>
      <c r="X171" s="37">
        <v>89704</v>
      </c>
      <c r="Y171" s="37" t="s">
        <v>3217</v>
      </c>
      <c r="Z171" s="37">
        <v>420.24076771028791</v>
      </c>
    </row>
    <row r="172" spans="1:26" customFormat="1" x14ac:dyDescent="0.2">
      <c r="A172" s="37">
        <v>463</v>
      </c>
      <c r="B172" s="37" t="s">
        <v>458</v>
      </c>
      <c r="C172" s="37" t="s">
        <v>23</v>
      </c>
      <c r="D172" s="37">
        <v>7.0000000000000007E-2</v>
      </c>
      <c r="E172" s="37">
        <v>165.2</v>
      </c>
      <c r="F172" s="37">
        <v>19.989999999999998</v>
      </c>
      <c r="G172" s="37" t="s">
        <v>14</v>
      </c>
      <c r="H172" s="37" t="s">
        <v>3</v>
      </c>
      <c r="I172" s="37" t="s">
        <v>24</v>
      </c>
      <c r="J172" s="37" t="s">
        <v>54</v>
      </c>
      <c r="K172" s="37" t="s">
        <v>49</v>
      </c>
      <c r="L172" s="37" t="s">
        <v>459</v>
      </c>
      <c r="M172" s="37">
        <v>0.59</v>
      </c>
      <c r="N172" s="37" t="s">
        <v>8</v>
      </c>
      <c r="O172" s="37" t="s">
        <v>35</v>
      </c>
      <c r="P172" s="37" t="s">
        <v>66</v>
      </c>
      <c r="Q172" s="37" t="s">
        <v>460</v>
      </c>
      <c r="R172" s="37">
        <v>90069</v>
      </c>
      <c r="S172" s="39">
        <v>42018</v>
      </c>
      <c r="T172" s="39">
        <v>42020</v>
      </c>
      <c r="U172" s="37">
        <v>521.69000000000005</v>
      </c>
      <c r="V172" s="37">
        <v>7</v>
      </c>
      <c r="W172" s="37">
        <v>1081.54</v>
      </c>
      <c r="X172" s="37">
        <v>88061</v>
      </c>
      <c r="Y172" s="37" t="s">
        <v>3217</v>
      </c>
      <c r="Z172" s="37">
        <v>1756.1768085503829</v>
      </c>
    </row>
    <row r="173" spans="1:26" customFormat="1" x14ac:dyDescent="0.2">
      <c r="A173" s="37">
        <v>3064</v>
      </c>
      <c r="B173" s="37" t="s">
        <v>461</v>
      </c>
      <c r="C173" s="37" t="s">
        <v>23</v>
      </c>
      <c r="D173" s="37">
        <v>0.03</v>
      </c>
      <c r="E173" s="37">
        <v>6.45</v>
      </c>
      <c r="F173" s="37">
        <v>1.34</v>
      </c>
      <c r="G173" s="37" t="s">
        <v>14</v>
      </c>
      <c r="H173" s="37" t="s">
        <v>15</v>
      </c>
      <c r="I173" s="37" t="s">
        <v>24</v>
      </c>
      <c r="J173" s="37" t="s">
        <v>64</v>
      </c>
      <c r="K173" s="37" t="s">
        <v>26</v>
      </c>
      <c r="L173" s="37" t="s">
        <v>462</v>
      </c>
      <c r="M173" s="37">
        <v>0.36</v>
      </c>
      <c r="N173" s="37" t="s">
        <v>8</v>
      </c>
      <c r="O173" s="37" t="s">
        <v>35</v>
      </c>
      <c r="P173" s="37" t="s">
        <v>42</v>
      </c>
      <c r="Q173" s="37" t="s">
        <v>463</v>
      </c>
      <c r="R173" s="37">
        <v>98503</v>
      </c>
      <c r="S173" s="39">
        <v>42018</v>
      </c>
      <c r="T173" s="39">
        <v>42023</v>
      </c>
      <c r="U173" s="37">
        <v>39.129899999999999</v>
      </c>
      <c r="V173" s="37">
        <v>9</v>
      </c>
      <c r="W173" s="37">
        <v>56.71</v>
      </c>
      <c r="X173" s="37">
        <v>88448</v>
      </c>
      <c r="Y173" s="37" t="s">
        <v>3217</v>
      </c>
      <c r="Z173" s="37">
        <v>64.519564533803333</v>
      </c>
    </row>
    <row r="174" spans="1:26" customFormat="1" x14ac:dyDescent="0.2">
      <c r="A174" s="37">
        <v>3148</v>
      </c>
      <c r="B174" s="37" t="s">
        <v>464</v>
      </c>
      <c r="C174" s="37" t="s">
        <v>92</v>
      </c>
      <c r="D174" s="37">
        <v>0.06</v>
      </c>
      <c r="E174" s="37">
        <v>19.989999999999998</v>
      </c>
      <c r="F174" s="37">
        <v>11.17</v>
      </c>
      <c r="G174" s="37" t="s">
        <v>14</v>
      </c>
      <c r="H174" s="37" t="s">
        <v>70</v>
      </c>
      <c r="I174" s="37" t="s">
        <v>4</v>
      </c>
      <c r="J174" s="37" t="s">
        <v>102</v>
      </c>
      <c r="K174" s="37" t="s">
        <v>40</v>
      </c>
      <c r="L174" s="37" t="s">
        <v>465</v>
      </c>
      <c r="M174" s="37">
        <v>0.6</v>
      </c>
      <c r="N174" s="37" t="s">
        <v>8</v>
      </c>
      <c r="O174" s="37" t="s">
        <v>35</v>
      </c>
      <c r="P174" s="37" t="s">
        <v>466</v>
      </c>
      <c r="Q174" s="37" t="s">
        <v>467</v>
      </c>
      <c r="R174" s="37">
        <v>83854</v>
      </c>
      <c r="S174" s="39">
        <v>42018</v>
      </c>
      <c r="T174" s="39">
        <v>42018</v>
      </c>
      <c r="U174" s="37">
        <v>-66.823599999999999</v>
      </c>
      <c r="V174" s="37">
        <v>7</v>
      </c>
      <c r="W174" s="37">
        <v>139.49</v>
      </c>
      <c r="X174" s="37">
        <v>89716</v>
      </c>
      <c r="Y174" s="37" t="s">
        <v>3217</v>
      </c>
      <c r="Z174" s="37">
        <v>411.7279098411401</v>
      </c>
    </row>
    <row r="175" spans="1:26" customFormat="1" x14ac:dyDescent="0.2">
      <c r="A175" s="37">
        <v>3149</v>
      </c>
      <c r="B175" s="37" t="s">
        <v>468</v>
      </c>
      <c r="C175" s="37" t="s">
        <v>92</v>
      </c>
      <c r="D175" s="37">
        <v>0.06</v>
      </c>
      <c r="E175" s="37">
        <v>320.98</v>
      </c>
      <c r="F175" s="37">
        <v>58.95</v>
      </c>
      <c r="G175" s="37" t="s">
        <v>2</v>
      </c>
      <c r="H175" s="37" t="s">
        <v>70</v>
      </c>
      <c r="I175" s="37" t="s">
        <v>4</v>
      </c>
      <c r="J175" s="37" t="s">
        <v>85</v>
      </c>
      <c r="K175" s="37" t="s">
        <v>33</v>
      </c>
      <c r="L175" s="37" t="s">
        <v>469</v>
      </c>
      <c r="M175" s="37">
        <v>0.56999999999999995</v>
      </c>
      <c r="N175" s="37" t="s">
        <v>8</v>
      </c>
      <c r="O175" s="37" t="s">
        <v>35</v>
      </c>
      <c r="P175" s="37" t="s">
        <v>466</v>
      </c>
      <c r="Q175" s="37" t="s">
        <v>470</v>
      </c>
      <c r="R175" s="37">
        <v>83440</v>
      </c>
      <c r="S175" s="39">
        <v>42018</v>
      </c>
      <c r="T175" s="39">
        <v>42020</v>
      </c>
      <c r="U175" s="37">
        <v>971.62199999999996</v>
      </c>
      <c r="V175" s="37">
        <v>6</v>
      </c>
      <c r="W175" s="37">
        <v>1952.43</v>
      </c>
      <c r="X175" s="37">
        <v>89716</v>
      </c>
      <c r="Y175" s="37" t="s">
        <v>3217</v>
      </c>
      <c r="Z175" s="37">
        <v>3910.2822185144205</v>
      </c>
    </row>
    <row r="176" spans="1:26" customFormat="1" x14ac:dyDescent="0.2">
      <c r="A176" s="37">
        <v>2820</v>
      </c>
      <c r="B176" s="37" t="s">
        <v>471</v>
      </c>
      <c r="C176" s="37" t="s">
        <v>46</v>
      </c>
      <c r="D176" s="37">
        <v>0.1</v>
      </c>
      <c r="E176" s="37">
        <v>22.01</v>
      </c>
      <c r="F176" s="37">
        <v>5.53</v>
      </c>
      <c r="G176" s="37" t="s">
        <v>14</v>
      </c>
      <c r="H176" s="37" t="s">
        <v>47</v>
      </c>
      <c r="I176" s="37" t="s">
        <v>24</v>
      </c>
      <c r="J176" s="37" t="s">
        <v>25</v>
      </c>
      <c r="K176" s="37" t="s">
        <v>18</v>
      </c>
      <c r="L176" s="37" t="s">
        <v>472</v>
      </c>
      <c r="M176" s="37">
        <v>0.59</v>
      </c>
      <c r="N176" s="37" t="s">
        <v>8</v>
      </c>
      <c r="O176" s="37" t="s">
        <v>28</v>
      </c>
      <c r="P176" s="37" t="s">
        <v>56</v>
      </c>
      <c r="Q176" s="37" t="s">
        <v>473</v>
      </c>
      <c r="R176" s="37">
        <v>63129</v>
      </c>
      <c r="S176" s="39">
        <v>42018</v>
      </c>
      <c r="T176" s="39">
        <v>42019</v>
      </c>
      <c r="U176" s="37">
        <v>31.59</v>
      </c>
      <c r="V176" s="37">
        <v>14</v>
      </c>
      <c r="W176" s="37">
        <v>281.75</v>
      </c>
      <c r="X176" s="37">
        <v>87900</v>
      </c>
      <c r="Y176" s="37" t="s">
        <v>3216</v>
      </c>
      <c r="Z176" s="37">
        <v>546.90889159260598</v>
      </c>
    </row>
    <row r="177" spans="1:26" customFormat="1" x14ac:dyDescent="0.2">
      <c r="A177" s="37">
        <v>3225</v>
      </c>
      <c r="B177" s="37" t="s">
        <v>474</v>
      </c>
      <c r="C177" s="37" t="s">
        <v>46</v>
      </c>
      <c r="D177" s="37">
        <v>0.1</v>
      </c>
      <c r="E177" s="37">
        <v>208.16</v>
      </c>
      <c r="F177" s="37">
        <v>68.02</v>
      </c>
      <c r="G177" s="37" t="s">
        <v>2</v>
      </c>
      <c r="H177" s="37" t="s">
        <v>3</v>
      </c>
      <c r="I177" s="37" t="s">
        <v>24</v>
      </c>
      <c r="J177" s="37" t="s">
        <v>71</v>
      </c>
      <c r="K177" s="37" t="s">
        <v>33</v>
      </c>
      <c r="L177" s="37" t="s">
        <v>475</v>
      </c>
      <c r="M177" s="37">
        <v>0.57999999999999996</v>
      </c>
      <c r="N177" s="37" t="s">
        <v>8</v>
      </c>
      <c r="O177" s="37" t="s">
        <v>9</v>
      </c>
      <c r="P177" s="37" t="s">
        <v>376</v>
      </c>
      <c r="Q177" s="37" t="s">
        <v>476</v>
      </c>
      <c r="R177" s="37">
        <v>38138</v>
      </c>
      <c r="S177" s="39">
        <v>42018</v>
      </c>
      <c r="T177" s="39">
        <v>42018</v>
      </c>
      <c r="U177" s="37">
        <v>-137.52199999999999</v>
      </c>
      <c r="V177" s="37">
        <v>4</v>
      </c>
      <c r="W177" s="37">
        <v>768.81</v>
      </c>
      <c r="X177" s="37">
        <v>86507</v>
      </c>
      <c r="Y177" s="37" t="s">
        <v>3215</v>
      </c>
      <c r="Z177" s="37">
        <v>2832.8020010843979</v>
      </c>
    </row>
    <row r="178" spans="1:26" customFormat="1" x14ac:dyDescent="0.2">
      <c r="A178" s="37">
        <v>3226</v>
      </c>
      <c r="B178" s="37" t="s">
        <v>477</v>
      </c>
      <c r="C178" s="37" t="s">
        <v>46</v>
      </c>
      <c r="D178" s="37">
        <v>7.0000000000000007E-2</v>
      </c>
      <c r="E178" s="37">
        <v>90.48</v>
      </c>
      <c r="F178" s="37">
        <v>19.989999999999998</v>
      </c>
      <c r="G178" s="37" t="s">
        <v>14</v>
      </c>
      <c r="H178" s="37" t="s">
        <v>3</v>
      </c>
      <c r="I178" s="37" t="s">
        <v>24</v>
      </c>
      <c r="J178" s="37" t="s">
        <v>321</v>
      </c>
      <c r="K178" s="37" t="s">
        <v>49</v>
      </c>
      <c r="L178" s="37" t="s">
        <v>478</v>
      </c>
      <c r="M178" s="37">
        <v>0.4</v>
      </c>
      <c r="N178" s="37" t="s">
        <v>8</v>
      </c>
      <c r="O178" s="37" t="s">
        <v>9</v>
      </c>
      <c r="P178" s="37" t="s">
        <v>376</v>
      </c>
      <c r="Q178" s="37" t="s">
        <v>479</v>
      </c>
      <c r="R178" s="37">
        <v>37075</v>
      </c>
      <c r="S178" s="39">
        <v>42018</v>
      </c>
      <c r="T178" s="39">
        <v>42019</v>
      </c>
      <c r="U178" s="37">
        <v>-11.816000000000001</v>
      </c>
      <c r="V178" s="37">
        <v>2</v>
      </c>
      <c r="W178" s="37">
        <v>183.39</v>
      </c>
      <c r="X178" s="37">
        <v>86507</v>
      </c>
      <c r="Y178" s="37" t="s">
        <v>3215</v>
      </c>
      <c r="Z178" s="37">
        <v>939.07801408334797</v>
      </c>
    </row>
    <row r="179" spans="1:26" customFormat="1" x14ac:dyDescent="0.2">
      <c r="A179" s="37">
        <v>3226</v>
      </c>
      <c r="B179" s="37" t="s">
        <v>477</v>
      </c>
      <c r="C179" s="37" t="s">
        <v>46</v>
      </c>
      <c r="D179" s="37">
        <v>0.01</v>
      </c>
      <c r="E179" s="37">
        <v>9.48</v>
      </c>
      <c r="F179" s="37">
        <v>7.29</v>
      </c>
      <c r="G179" s="37" t="s">
        <v>63</v>
      </c>
      <c r="H179" s="37" t="s">
        <v>3</v>
      </c>
      <c r="I179" s="37" t="s">
        <v>4</v>
      </c>
      <c r="J179" s="37" t="s">
        <v>102</v>
      </c>
      <c r="K179" s="37" t="s">
        <v>18</v>
      </c>
      <c r="L179" s="37" t="s">
        <v>480</v>
      </c>
      <c r="M179" s="37">
        <v>0.45</v>
      </c>
      <c r="N179" s="37" t="s">
        <v>8</v>
      </c>
      <c r="O179" s="37" t="s">
        <v>9</v>
      </c>
      <c r="P179" s="37" t="s">
        <v>376</v>
      </c>
      <c r="Q179" s="37" t="s">
        <v>479</v>
      </c>
      <c r="R179" s="37">
        <v>37075</v>
      </c>
      <c r="S179" s="39">
        <v>42018</v>
      </c>
      <c r="T179" s="39">
        <v>42020</v>
      </c>
      <c r="U179" s="37">
        <v>238.93379999999999</v>
      </c>
      <c r="V179" s="37">
        <v>1</v>
      </c>
      <c r="W179" s="37">
        <v>12.9</v>
      </c>
      <c r="X179" s="37">
        <v>86507</v>
      </c>
      <c r="Y179" s="37" t="s">
        <v>3215</v>
      </c>
      <c r="Z179" s="37">
        <v>590.0389950061367</v>
      </c>
    </row>
    <row r="180" spans="1:26" customFormat="1" x14ac:dyDescent="0.2">
      <c r="A180" s="37">
        <v>3226</v>
      </c>
      <c r="B180" s="37" t="s">
        <v>477</v>
      </c>
      <c r="C180" s="37" t="s">
        <v>46</v>
      </c>
      <c r="D180" s="37">
        <v>0.02</v>
      </c>
      <c r="E180" s="37">
        <v>4.28</v>
      </c>
      <c r="F180" s="37">
        <v>0.94</v>
      </c>
      <c r="G180" s="37" t="s">
        <v>14</v>
      </c>
      <c r="H180" s="37" t="s">
        <v>3</v>
      </c>
      <c r="I180" s="37" t="s">
        <v>24</v>
      </c>
      <c r="J180" s="37" t="s">
        <v>25</v>
      </c>
      <c r="K180" s="37" t="s">
        <v>26</v>
      </c>
      <c r="L180" s="37" t="s">
        <v>457</v>
      </c>
      <c r="M180" s="37">
        <v>0.56000000000000005</v>
      </c>
      <c r="N180" s="37" t="s">
        <v>8</v>
      </c>
      <c r="O180" s="37" t="s">
        <v>9</v>
      </c>
      <c r="P180" s="37" t="s">
        <v>376</v>
      </c>
      <c r="Q180" s="37" t="s">
        <v>479</v>
      </c>
      <c r="R180" s="37">
        <v>37075</v>
      </c>
      <c r="S180" s="39">
        <v>42018</v>
      </c>
      <c r="T180" s="39">
        <v>42019</v>
      </c>
      <c r="U180" s="37">
        <v>-105.126</v>
      </c>
      <c r="V180" s="37">
        <v>4</v>
      </c>
      <c r="W180" s="37">
        <v>17.89</v>
      </c>
      <c r="X180" s="37">
        <v>86507</v>
      </c>
      <c r="Y180" s="37" t="s">
        <v>3215</v>
      </c>
      <c r="Z180" s="37">
        <v>212.94827717284537</v>
      </c>
    </row>
    <row r="181" spans="1:26" customFormat="1" x14ac:dyDescent="0.2">
      <c r="A181" s="37">
        <v>152</v>
      </c>
      <c r="B181" s="37" t="s">
        <v>481</v>
      </c>
      <c r="C181" s="37" t="s">
        <v>1</v>
      </c>
      <c r="D181" s="37">
        <v>0.09</v>
      </c>
      <c r="E181" s="37">
        <v>2.88</v>
      </c>
      <c r="F181" s="37">
        <v>0.7</v>
      </c>
      <c r="G181" s="37" t="s">
        <v>14</v>
      </c>
      <c r="H181" s="37" t="s">
        <v>15</v>
      </c>
      <c r="I181" s="37" t="s">
        <v>24</v>
      </c>
      <c r="J181" s="37" t="s">
        <v>25</v>
      </c>
      <c r="K181" s="37" t="s">
        <v>26</v>
      </c>
      <c r="L181" s="37" t="s">
        <v>482</v>
      </c>
      <c r="M181" s="37">
        <v>0.56000000000000005</v>
      </c>
      <c r="N181" s="37" t="s">
        <v>8</v>
      </c>
      <c r="O181" s="37" t="s">
        <v>9</v>
      </c>
      <c r="P181" s="37" t="s">
        <v>376</v>
      </c>
      <c r="Q181" s="37" t="s">
        <v>483</v>
      </c>
      <c r="R181" s="37">
        <v>37918</v>
      </c>
      <c r="S181" s="39">
        <v>42019</v>
      </c>
      <c r="T181" s="39">
        <v>42020</v>
      </c>
      <c r="U181" s="37">
        <v>-172.71799999999999</v>
      </c>
      <c r="V181" s="37">
        <v>2</v>
      </c>
      <c r="W181" s="37">
        <v>5.5</v>
      </c>
      <c r="X181" s="37">
        <v>89520</v>
      </c>
      <c r="Y181" s="37" t="s">
        <v>3215</v>
      </c>
      <c r="Z181" s="37">
        <v>155.5365846866593</v>
      </c>
    </row>
    <row r="182" spans="1:26" customFormat="1" x14ac:dyDescent="0.2">
      <c r="A182" s="37">
        <v>2791</v>
      </c>
      <c r="B182" s="37" t="s">
        <v>484</v>
      </c>
      <c r="C182" s="37" t="s">
        <v>1</v>
      </c>
      <c r="D182" s="37">
        <v>0.09</v>
      </c>
      <c r="E182" s="37">
        <v>2.88</v>
      </c>
      <c r="F182" s="37">
        <v>0.7</v>
      </c>
      <c r="G182" s="37" t="s">
        <v>14</v>
      </c>
      <c r="H182" s="37" t="s">
        <v>70</v>
      </c>
      <c r="I182" s="37" t="s">
        <v>24</v>
      </c>
      <c r="J182" s="37" t="s">
        <v>25</v>
      </c>
      <c r="K182" s="37" t="s">
        <v>26</v>
      </c>
      <c r="L182" s="37" t="s">
        <v>485</v>
      </c>
      <c r="M182" s="37">
        <v>0.56000000000000005</v>
      </c>
      <c r="N182" s="37" t="s">
        <v>8</v>
      </c>
      <c r="O182" s="37" t="s">
        <v>28</v>
      </c>
      <c r="P182" s="37" t="s">
        <v>265</v>
      </c>
      <c r="Q182" s="37" t="s">
        <v>486</v>
      </c>
      <c r="R182" s="37">
        <v>48071</v>
      </c>
      <c r="S182" s="39">
        <v>42019</v>
      </c>
      <c r="T182" s="39">
        <v>42019</v>
      </c>
      <c r="U182" s="37">
        <v>4.8499999999999996</v>
      </c>
      <c r="V182" s="37">
        <v>7</v>
      </c>
      <c r="W182" s="37">
        <v>19.29</v>
      </c>
      <c r="X182" s="37">
        <v>88758</v>
      </c>
      <c r="Y182" s="37" t="s">
        <v>3216</v>
      </c>
      <c r="Z182" s="37">
        <v>366.30652476131468</v>
      </c>
    </row>
    <row r="183" spans="1:26" customFormat="1" x14ac:dyDescent="0.2">
      <c r="A183" s="37">
        <v>428</v>
      </c>
      <c r="B183" s="37" t="s">
        <v>487</v>
      </c>
      <c r="C183" s="37" t="s">
        <v>13</v>
      </c>
      <c r="D183" s="37">
        <v>0.02</v>
      </c>
      <c r="E183" s="37">
        <v>15.28</v>
      </c>
      <c r="F183" s="37">
        <v>1.99</v>
      </c>
      <c r="G183" s="37" t="s">
        <v>14</v>
      </c>
      <c r="H183" s="37" t="s">
        <v>70</v>
      </c>
      <c r="I183" s="37" t="s">
        <v>16</v>
      </c>
      <c r="J183" s="37" t="s">
        <v>17</v>
      </c>
      <c r="K183" s="37" t="s">
        <v>18</v>
      </c>
      <c r="L183" s="37" t="s">
        <v>488</v>
      </c>
      <c r="M183" s="37">
        <v>0.42</v>
      </c>
      <c r="N183" s="37" t="s">
        <v>8</v>
      </c>
      <c r="O183" s="37" t="s">
        <v>35</v>
      </c>
      <c r="P183" s="37" t="s">
        <v>272</v>
      </c>
      <c r="Q183" s="37" t="s">
        <v>489</v>
      </c>
      <c r="R183" s="37">
        <v>89701</v>
      </c>
      <c r="S183" s="39">
        <v>42019</v>
      </c>
      <c r="T183" s="39">
        <v>42020</v>
      </c>
      <c r="U183" s="37">
        <v>163.1574</v>
      </c>
      <c r="V183" s="37">
        <v>15</v>
      </c>
      <c r="W183" s="37">
        <v>236.46</v>
      </c>
      <c r="X183" s="37">
        <v>88479</v>
      </c>
      <c r="Y183" s="37" t="s">
        <v>3217</v>
      </c>
      <c r="Z183" s="37">
        <v>240.31680552460736</v>
      </c>
    </row>
    <row r="184" spans="1:26" customFormat="1" x14ac:dyDescent="0.2">
      <c r="A184" s="37">
        <v>428</v>
      </c>
      <c r="B184" s="37" t="s">
        <v>487</v>
      </c>
      <c r="C184" s="37" t="s">
        <v>13</v>
      </c>
      <c r="D184" s="37">
        <v>0</v>
      </c>
      <c r="E184" s="37">
        <v>85.99</v>
      </c>
      <c r="F184" s="37">
        <v>3.3</v>
      </c>
      <c r="G184" s="37" t="s">
        <v>14</v>
      </c>
      <c r="H184" s="37" t="s">
        <v>70</v>
      </c>
      <c r="I184" s="37" t="s">
        <v>16</v>
      </c>
      <c r="J184" s="37" t="s">
        <v>111</v>
      </c>
      <c r="K184" s="37" t="s">
        <v>18</v>
      </c>
      <c r="L184" s="37" t="s">
        <v>490</v>
      </c>
      <c r="M184" s="37">
        <v>0.37</v>
      </c>
      <c r="N184" s="37" t="s">
        <v>8</v>
      </c>
      <c r="O184" s="37" t="s">
        <v>35</v>
      </c>
      <c r="P184" s="37" t="s">
        <v>272</v>
      </c>
      <c r="Q184" s="37" t="s">
        <v>489</v>
      </c>
      <c r="R184" s="37">
        <v>89701</v>
      </c>
      <c r="S184" s="39">
        <v>42019</v>
      </c>
      <c r="T184" s="39">
        <v>42020</v>
      </c>
      <c r="U184" s="37">
        <v>-302.22500000000002</v>
      </c>
      <c r="V184" s="37">
        <v>1</v>
      </c>
      <c r="W184" s="37">
        <v>73.819999999999993</v>
      </c>
      <c r="X184" s="37">
        <v>88479</v>
      </c>
      <c r="Y184" s="37" t="s">
        <v>3217</v>
      </c>
      <c r="Z184" s="37">
        <v>-6.8347692195462457</v>
      </c>
    </row>
    <row r="185" spans="1:26" customFormat="1" x14ac:dyDescent="0.2">
      <c r="A185" s="37">
        <v>1212</v>
      </c>
      <c r="B185" s="37" t="s">
        <v>491</v>
      </c>
      <c r="C185" s="37" t="s">
        <v>13</v>
      </c>
      <c r="D185" s="37">
        <v>0.08</v>
      </c>
      <c r="E185" s="37">
        <v>4.91</v>
      </c>
      <c r="F185" s="37">
        <v>4.97</v>
      </c>
      <c r="G185" s="37" t="s">
        <v>14</v>
      </c>
      <c r="H185" s="37" t="s">
        <v>70</v>
      </c>
      <c r="I185" s="37" t="s">
        <v>24</v>
      </c>
      <c r="J185" s="37" t="s">
        <v>48</v>
      </c>
      <c r="K185" s="37" t="s">
        <v>49</v>
      </c>
      <c r="L185" s="37" t="s">
        <v>492</v>
      </c>
      <c r="M185" s="37">
        <v>0.38</v>
      </c>
      <c r="N185" s="37" t="s">
        <v>8</v>
      </c>
      <c r="O185" s="37" t="s">
        <v>28</v>
      </c>
      <c r="P185" s="37" t="s">
        <v>29</v>
      </c>
      <c r="Q185" s="37" t="s">
        <v>493</v>
      </c>
      <c r="R185" s="37">
        <v>46404</v>
      </c>
      <c r="S185" s="39">
        <v>42019</v>
      </c>
      <c r="T185" s="39">
        <v>42020</v>
      </c>
      <c r="U185" s="37">
        <v>-99.762500000000003</v>
      </c>
      <c r="V185" s="37">
        <v>12</v>
      </c>
      <c r="W185" s="37">
        <v>58.95</v>
      </c>
      <c r="X185" s="37">
        <v>88600</v>
      </c>
      <c r="Y185" s="37" t="s">
        <v>3216</v>
      </c>
      <c r="Z185" s="37">
        <v>-51.943406652669466</v>
      </c>
    </row>
    <row r="186" spans="1:26" customFormat="1" x14ac:dyDescent="0.2">
      <c r="A186" s="37">
        <v>1212</v>
      </c>
      <c r="B186" s="37" t="s">
        <v>491</v>
      </c>
      <c r="C186" s="37" t="s">
        <v>13</v>
      </c>
      <c r="D186" s="37">
        <v>0.01</v>
      </c>
      <c r="E186" s="37">
        <v>3174.835</v>
      </c>
      <c r="F186" s="37">
        <v>24.49</v>
      </c>
      <c r="G186" s="37" t="s">
        <v>14</v>
      </c>
      <c r="H186" s="37" t="s">
        <v>70</v>
      </c>
      <c r="I186" s="37" t="s">
        <v>16</v>
      </c>
      <c r="J186" s="37" t="s">
        <v>39</v>
      </c>
      <c r="K186" s="37" t="s">
        <v>40</v>
      </c>
      <c r="L186" s="37" t="s">
        <v>494</v>
      </c>
      <c r="M186" s="37">
        <v>0.37</v>
      </c>
      <c r="N186" s="37" t="s">
        <v>8</v>
      </c>
      <c r="O186" s="37" t="s">
        <v>28</v>
      </c>
      <c r="P186" s="37" t="s">
        <v>29</v>
      </c>
      <c r="Q186" s="37" t="s">
        <v>493</v>
      </c>
      <c r="R186" s="37">
        <v>46404</v>
      </c>
      <c r="S186" s="39">
        <v>42019</v>
      </c>
      <c r="T186" s="39">
        <v>42020</v>
      </c>
      <c r="U186" s="37">
        <v>-3061.82</v>
      </c>
      <c r="V186" s="37">
        <v>1</v>
      </c>
      <c r="W186" s="37">
        <v>3672.89</v>
      </c>
      <c r="X186" s="37">
        <v>88600</v>
      </c>
      <c r="Y186" s="37" t="s">
        <v>3216</v>
      </c>
      <c r="Z186" s="37">
        <v>8442.9997953103266</v>
      </c>
    </row>
    <row r="187" spans="1:26" customFormat="1" x14ac:dyDescent="0.2">
      <c r="A187" s="37">
        <v>1213</v>
      </c>
      <c r="B187" s="37" t="s">
        <v>495</v>
      </c>
      <c r="C187" s="37" t="s">
        <v>13</v>
      </c>
      <c r="D187" s="37">
        <v>0.03</v>
      </c>
      <c r="E187" s="37">
        <v>5.84</v>
      </c>
      <c r="F187" s="37">
        <v>1.2</v>
      </c>
      <c r="G187" s="37" t="s">
        <v>14</v>
      </c>
      <c r="H187" s="37" t="s">
        <v>70</v>
      </c>
      <c r="I187" s="37" t="s">
        <v>24</v>
      </c>
      <c r="J187" s="37" t="s">
        <v>25</v>
      </c>
      <c r="K187" s="37" t="s">
        <v>26</v>
      </c>
      <c r="L187" s="37" t="s">
        <v>44</v>
      </c>
      <c r="M187" s="37">
        <v>0.55000000000000004</v>
      </c>
      <c r="N187" s="37" t="s">
        <v>8</v>
      </c>
      <c r="O187" s="37" t="s">
        <v>28</v>
      </c>
      <c r="P187" s="37" t="s">
        <v>29</v>
      </c>
      <c r="Q187" s="37" t="s">
        <v>496</v>
      </c>
      <c r="R187" s="37">
        <v>46530</v>
      </c>
      <c r="S187" s="39">
        <v>42019</v>
      </c>
      <c r="T187" s="39">
        <v>42021</v>
      </c>
      <c r="U187" s="37">
        <v>-0.01</v>
      </c>
      <c r="V187" s="37">
        <v>2</v>
      </c>
      <c r="W187" s="37">
        <v>11.74</v>
      </c>
      <c r="X187" s="37">
        <v>88600</v>
      </c>
      <c r="Y187" s="37" t="s">
        <v>3216</v>
      </c>
      <c r="Z187" s="37">
        <v>123.26244387021544</v>
      </c>
    </row>
    <row r="188" spans="1:26" customFormat="1" x14ac:dyDescent="0.2">
      <c r="A188" s="37">
        <v>1632</v>
      </c>
      <c r="B188" s="37" t="s">
        <v>497</v>
      </c>
      <c r="C188" s="37" t="s">
        <v>13</v>
      </c>
      <c r="D188" s="37">
        <v>0.08</v>
      </c>
      <c r="E188" s="37">
        <v>8.09</v>
      </c>
      <c r="F188" s="37">
        <v>7.96</v>
      </c>
      <c r="G188" s="37" t="s">
        <v>63</v>
      </c>
      <c r="H188" s="37" t="s">
        <v>47</v>
      </c>
      <c r="I188" s="37" t="s">
        <v>4</v>
      </c>
      <c r="J188" s="37" t="s">
        <v>102</v>
      </c>
      <c r="K188" s="37" t="s">
        <v>49</v>
      </c>
      <c r="L188" s="37" t="s">
        <v>498</v>
      </c>
      <c r="M188" s="37">
        <v>0.49</v>
      </c>
      <c r="N188" s="37" t="s">
        <v>8</v>
      </c>
      <c r="O188" s="37" t="s">
        <v>9</v>
      </c>
      <c r="P188" s="37" t="s">
        <v>10</v>
      </c>
      <c r="Q188" s="37" t="s">
        <v>499</v>
      </c>
      <c r="R188" s="37">
        <v>39401</v>
      </c>
      <c r="S188" s="39">
        <v>42019</v>
      </c>
      <c r="T188" s="39">
        <v>42020</v>
      </c>
      <c r="U188" s="37">
        <v>15.984</v>
      </c>
      <c r="V188" s="37">
        <v>6</v>
      </c>
      <c r="W188" s="37">
        <v>48.25</v>
      </c>
      <c r="X188" s="37">
        <v>90530</v>
      </c>
      <c r="Y188" s="37" t="s">
        <v>3215</v>
      </c>
      <c r="Z188" s="37">
        <v>198.84258312778206</v>
      </c>
    </row>
    <row r="189" spans="1:26" customFormat="1" x14ac:dyDescent="0.2">
      <c r="A189" s="37">
        <v>3035</v>
      </c>
      <c r="B189" s="37" t="s">
        <v>500</v>
      </c>
      <c r="C189" s="37" t="s">
        <v>23</v>
      </c>
      <c r="D189" s="37">
        <v>0.01</v>
      </c>
      <c r="E189" s="37">
        <v>4.9800000000000004</v>
      </c>
      <c r="F189" s="37">
        <v>4.75</v>
      </c>
      <c r="G189" s="37" t="s">
        <v>14</v>
      </c>
      <c r="H189" s="37" t="s">
        <v>47</v>
      </c>
      <c r="I189" s="37" t="s">
        <v>24</v>
      </c>
      <c r="J189" s="37" t="s">
        <v>64</v>
      </c>
      <c r="K189" s="37" t="s">
        <v>49</v>
      </c>
      <c r="L189" s="37" t="s">
        <v>501</v>
      </c>
      <c r="M189" s="37">
        <v>0.36</v>
      </c>
      <c r="N189" s="37" t="s">
        <v>8</v>
      </c>
      <c r="O189" s="37" t="s">
        <v>28</v>
      </c>
      <c r="P189" s="37" t="s">
        <v>79</v>
      </c>
      <c r="Q189" s="37" t="s">
        <v>502</v>
      </c>
      <c r="R189" s="37">
        <v>60148</v>
      </c>
      <c r="S189" s="39">
        <v>42019</v>
      </c>
      <c r="T189" s="39">
        <v>42024</v>
      </c>
      <c r="U189" s="37">
        <v>-75.900400000000005</v>
      </c>
      <c r="V189" s="37">
        <v>10</v>
      </c>
      <c r="W189" s="37">
        <v>52.93</v>
      </c>
      <c r="X189" s="37">
        <v>89128</v>
      </c>
      <c r="Y189" s="37" t="s">
        <v>3216</v>
      </c>
      <c r="Z189" s="37">
        <v>108.96161287686513</v>
      </c>
    </row>
    <row r="190" spans="1:26" customFormat="1" x14ac:dyDescent="0.2">
      <c r="A190" s="37">
        <v>3035</v>
      </c>
      <c r="B190" s="37" t="s">
        <v>500</v>
      </c>
      <c r="C190" s="37" t="s">
        <v>23</v>
      </c>
      <c r="D190" s="37">
        <v>0.04</v>
      </c>
      <c r="E190" s="37">
        <v>6.35</v>
      </c>
      <c r="F190" s="37">
        <v>1.02</v>
      </c>
      <c r="G190" s="37" t="s">
        <v>14</v>
      </c>
      <c r="H190" s="37" t="s">
        <v>47</v>
      </c>
      <c r="I190" s="37" t="s">
        <v>24</v>
      </c>
      <c r="J190" s="37" t="s">
        <v>64</v>
      </c>
      <c r="K190" s="37" t="s">
        <v>26</v>
      </c>
      <c r="L190" s="37" t="s">
        <v>503</v>
      </c>
      <c r="M190" s="37">
        <v>0.39</v>
      </c>
      <c r="N190" s="37" t="s">
        <v>8</v>
      </c>
      <c r="O190" s="37" t="s">
        <v>28</v>
      </c>
      <c r="P190" s="37" t="s">
        <v>79</v>
      </c>
      <c r="Q190" s="37" t="s">
        <v>502</v>
      </c>
      <c r="R190" s="37">
        <v>60148</v>
      </c>
      <c r="S190" s="39">
        <v>42019</v>
      </c>
      <c r="T190" s="39">
        <v>42024</v>
      </c>
      <c r="U190" s="37">
        <v>52.170900000000003</v>
      </c>
      <c r="V190" s="37">
        <v>12</v>
      </c>
      <c r="W190" s="37">
        <v>75.61</v>
      </c>
      <c r="X190" s="37">
        <v>89128</v>
      </c>
      <c r="Y190" s="37" t="s">
        <v>3216</v>
      </c>
      <c r="Z190" s="37">
        <v>146.41796049027388</v>
      </c>
    </row>
    <row r="191" spans="1:26" customFormat="1" x14ac:dyDescent="0.2">
      <c r="A191" s="37">
        <v>145</v>
      </c>
      <c r="B191" s="37" t="s">
        <v>504</v>
      </c>
      <c r="C191" s="37" t="s">
        <v>92</v>
      </c>
      <c r="D191" s="37">
        <v>0.06</v>
      </c>
      <c r="E191" s="37">
        <v>7.04</v>
      </c>
      <c r="F191" s="37">
        <v>2.17</v>
      </c>
      <c r="G191" s="37" t="s">
        <v>14</v>
      </c>
      <c r="H191" s="37" t="s">
        <v>3</v>
      </c>
      <c r="I191" s="37" t="s">
        <v>24</v>
      </c>
      <c r="J191" s="37" t="s">
        <v>64</v>
      </c>
      <c r="K191" s="37" t="s">
        <v>26</v>
      </c>
      <c r="L191" s="37" t="s">
        <v>505</v>
      </c>
      <c r="M191" s="37">
        <v>0.38</v>
      </c>
      <c r="N191" s="37" t="s">
        <v>8</v>
      </c>
      <c r="O191" s="37" t="s">
        <v>87</v>
      </c>
      <c r="P191" s="37" t="s">
        <v>296</v>
      </c>
      <c r="Q191" s="37" t="s">
        <v>506</v>
      </c>
      <c r="R191" s="37">
        <v>15122</v>
      </c>
      <c r="S191" s="39">
        <v>42019</v>
      </c>
      <c r="T191" s="39">
        <v>42021</v>
      </c>
      <c r="U191" s="37">
        <v>2.4851999999999999</v>
      </c>
      <c r="V191" s="37">
        <v>2</v>
      </c>
      <c r="W191" s="37">
        <v>14.65</v>
      </c>
      <c r="X191" s="37">
        <v>91086</v>
      </c>
      <c r="Y191" s="37" t="s">
        <v>3218</v>
      </c>
      <c r="Z191" s="37">
        <v>1.4761278605897097</v>
      </c>
    </row>
    <row r="192" spans="1:26" customFormat="1" x14ac:dyDescent="0.2">
      <c r="A192" s="37">
        <v>1402</v>
      </c>
      <c r="B192" s="37" t="s">
        <v>507</v>
      </c>
      <c r="C192" s="37" t="s">
        <v>46</v>
      </c>
      <c r="D192" s="37">
        <v>0</v>
      </c>
      <c r="E192" s="37">
        <v>8.6</v>
      </c>
      <c r="F192" s="37">
        <v>6.19</v>
      </c>
      <c r="G192" s="37" t="s">
        <v>14</v>
      </c>
      <c r="H192" s="37" t="s">
        <v>70</v>
      </c>
      <c r="I192" s="37" t="s">
        <v>24</v>
      </c>
      <c r="J192" s="37" t="s">
        <v>48</v>
      </c>
      <c r="K192" s="37" t="s">
        <v>49</v>
      </c>
      <c r="L192" s="37" t="s">
        <v>508</v>
      </c>
      <c r="M192" s="37">
        <v>0.38</v>
      </c>
      <c r="N192" s="37" t="s">
        <v>8</v>
      </c>
      <c r="O192" s="37" t="s">
        <v>28</v>
      </c>
      <c r="P192" s="37" t="s">
        <v>79</v>
      </c>
      <c r="Q192" s="37" t="s">
        <v>509</v>
      </c>
      <c r="R192" s="37">
        <v>60653</v>
      </c>
      <c r="S192" s="39">
        <v>42019</v>
      </c>
      <c r="T192" s="39">
        <v>42019</v>
      </c>
      <c r="U192" s="37">
        <v>-42.8536</v>
      </c>
      <c r="V192" s="37">
        <v>48</v>
      </c>
      <c r="W192" s="37">
        <v>447.89</v>
      </c>
      <c r="X192" s="37">
        <v>37729</v>
      </c>
      <c r="Y192" s="37" t="s">
        <v>3216</v>
      </c>
      <c r="Z192" s="37">
        <v>307.998975543955</v>
      </c>
    </row>
    <row r="193" spans="1:26" customFormat="1" x14ac:dyDescent="0.2">
      <c r="A193" s="37">
        <v>1405</v>
      </c>
      <c r="B193" s="37" t="s">
        <v>510</v>
      </c>
      <c r="C193" s="37" t="s">
        <v>46</v>
      </c>
      <c r="D193" s="37">
        <v>0</v>
      </c>
      <c r="E193" s="37">
        <v>8.6</v>
      </c>
      <c r="F193" s="37">
        <v>6.19</v>
      </c>
      <c r="G193" s="37" t="s">
        <v>14</v>
      </c>
      <c r="H193" s="37" t="s">
        <v>70</v>
      </c>
      <c r="I193" s="37" t="s">
        <v>24</v>
      </c>
      <c r="J193" s="37" t="s">
        <v>48</v>
      </c>
      <c r="K193" s="37" t="s">
        <v>49</v>
      </c>
      <c r="L193" s="37" t="s">
        <v>508</v>
      </c>
      <c r="M193" s="37">
        <v>0.38</v>
      </c>
      <c r="N193" s="37" t="s">
        <v>8</v>
      </c>
      <c r="O193" s="37" t="s">
        <v>28</v>
      </c>
      <c r="P193" s="37" t="s">
        <v>265</v>
      </c>
      <c r="Q193" s="37" t="s">
        <v>511</v>
      </c>
      <c r="R193" s="37">
        <v>49017</v>
      </c>
      <c r="S193" s="39">
        <v>42019</v>
      </c>
      <c r="T193" s="39">
        <v>42019</v>
      </c>
      <c r="U193" s="37">
        <v>-33.211539999999999</v>
      </c>
      <c r="V193" s="37">
        <v>12</v>
      </c>
      <c r="W193" s="37">
        <v>111.97</v>
      </c>
      <c r="X193" s="37">
        <v>86144</v>
      </c>
      <c r="Y193" s="37" t="s">
        <v>3216</v>
      </c>
      <c r="Z193" s="37">
        <v>317.87269300070909</v>
      </c>
    </row>
    <row r="194" spans="1:26" customFormat="1" x14ac:dyDescent="0.2">
      <c r="A194" s="37">
        <v>288</v>
      </c>
      <c r="B194" s="37" t="s">
        <v>512</v>
      </c>
      <c r="C194" s="37" t="s">
        <v>1</v>
      </c>
      <c r="D194" s="37">
        <v>0.09</v>
      </c>
      <c r="E194" s="37">
        <v>28.48</v>
      </c>
      <c r="F194" s="37">
        <v>1.99</v>
      </c>
      <c r="G194" s="37" t="s">
        <v>14</v>
      </c>
      <c r="H194" s="37" t="s">
        <v>3</v>
      </c>
      <c r="I194" s="37" t="s">
        <v>16</v>
      </c>
      <c r="J194" s="37" t="s">
        <v>17</v>
      </c>
      <c r="K194" s="37" t="s">
        <v>18</v>
      </c>
      <c r="L194" s="37" t="s">
        <v>188</v>
      </c>
      <c r="M194" s="37">
        <v>0.4</v>
      </c>
      <c r="N194" s="37" t="s">
        <v>8</v>
      </c>
      <c r="O194" s="37" t="s">
        <v>28</v>
      </c>
      <c r="P194" s="37" t="s">
        <v>513</v>
      </c>
      <c r="Q194" s="37" t="s">
        <v>514</v>
      </c>
      <c r="R194" s="37">
        <v>67212</v>
      </c>
      <c r="S194" s="39">
        <v>42020</v>
      </c>
      <c r="T194" s="39">
        <v>42023</v>
      </c>
      <c r="U194" s="37">
        <v>132.68700000000001</v>
      </c>
      <c r="V194" s="37">
        <v>7</v>
      </c>
      <c r="W194" s="37">
        <v>192.3</v>
      </c>
      <c r="X194" s="37">
        <v>89762</v>
      </c>
      <c r="Y194" s="37" t="s">
        <v>3216</v>
      </c>
      <c r="Z194" s="37">
        <v>471.05293713357833</v>
      </c>
    </row>
    <row r="195" spans="1:26" customFormat="1" x14ac:dyDescent="0.2">
      <c r="A195" s="37">
        <v>288</v>
      </c>
      <c r="B195" s="37" t="s">
        <v>512</v>
      </c>
      <c r="C195" s="37" t="s">
        <v>1</v>
      </c>
      <c r="D195" s="37">
        <v>0.08</v>
      </c>
      <c r="E195" s="37">
        <v>65.989999999999995</v>
      </c>
      <c r="F195" s="37">
        <v>4.99</v>
      </c>
      <c r="G195" s="37" t="s">
        <v>63</v>
      </c>
      <c r="H195" s="37" t="s">
        <v>3</v>
      </c>
      <c r="I195" s="37" t="s">
        <v>16</v>
      </c>
      <c r="J195" s="37" t="s">
        <v>111</v>
      </c>
      <c r="K195" s="37" t="s">
        <v>49</v>
      </c>
      <c r="L195" s="37" t="s">
        <v>515</v>
      </c>
      <c r="M195" s="37">
        <v>0.57999999999999996</v>
      </c>
      <c r="N195" s="37" t="s">
        <v>8</v>
      </c>
      <c r="O195" s="37" t="s">
        <v>28</v>
      </c>
      <c r="P195" s="37" t="s">
        <v>513</v>
      </c>
      <c r="Q195" s="37" t="s">
        <v>514</v>
      </c>
      <c r="R195" s="37">
        <v>67212</v>
      </c>
      <c r="S195" s="39">
        <v>42020</v>
      </c>
      <c r="T195" s="39">
        <v>42022</v>
      </c>
      <c r="U195" s="37">
        <v>496.89</v>
      </c>
      <c r="V195" s="37">
        <v>14</v>
      </c>
      <c r="W195" s="37">
        <v>748.1</v>
      </c>
      <c r="X195" s="37">
        <v>89762</v>
      </c>
      <c r="Y195" s="37" t="s">
        <v>3216</v>
      </c>
      <c r="Z195" s="37">
        <v>1118.4552280936891</v>
      </c>
    </row>
    <row r="196" spans="1:26" customFormat="1" x14ac:dyDescent="0.2">
      <c r="A196" s="37">
        <v>1603</v>
      </c>
      <c r="B196" s="37" t="s">
        <v>516</v>
      </c>
      <c r="C196" s="37" t="s">
        <v>1</v>
      </c>
      <c r="D196" s="37">
        <v>0.09</v>
      </c>
      <c r="E196" s="37">
        <v>2.1800000000000002</v>
      </c>
      <c r="F196" s="37">
        <v>0.78</v>
      </c>
      <c r="G196" s="37" t="s">
        <v>14</v>
      </c>
      <c r="H196" s="37" t="s">
        <v>3</v>
      </c>
      <c r="I196" s="37" t="s">
        <v>24</v>
      </c>
      <c r="J196" s="37" t="s">
        <v>152</v>
      </c>
      <c r="K196" s="37" t="s">
        <v>26</v>
      </c>
      <c r="L196" s="37" t="s">
        <v>517</v>
      </c>
      <c r="M196" s="37">
        <v>0.52</v>
      </c>
      <c r="N196" s="37" t="s">
        <v>8</v>
      </c>
      <c r="O196" s="37" t="s">
        <v>87</v>
      </c>
      <c r="P196" s="37" t="s">
        <v>88</v>
      </c>
      <c r="Q196" s="37" t="s">
        <v>518</v>
      </c>
      <c r="R196" s="37">
        <v>11598</v>
      </c>
      <c r="S196" s="39">
        <v>42020</v>
      </c>
      <c r="T196" s="39">
        <v>42022</v>
      </c>
      <c r="U196" s="37">
        <v>2.4548000000000001</v>
      </c>
      <c r="V196" s="37">
        <v>9</v>
      </c>
      <c r="W196" s="37">
        <v>19.12</v>
      </c>
      <c r="X196" s="37">
        <v>89679</v>
      </c>
      <c r="Y196" s="37" t="s">
        <v>3218</v>
      </c>
      <c r="Z196" s="37">
        <v>321.58775235465248</v>
      </c>
    </row>
    <row r="197" spans="1:26" customFormat="1" x14ac:dyDescent="0.2">
      <c r="A197" s="37">
        <v>1603</v>
      </c>
      <c r="B197" s="37" t="s">
        <v>516</v>
      </c>
      <c r="C197" s="37" t="s">
        <v>1</v>
      </c>
      <c r="D197" s="37">
        <v>0.05</v>
      </c>
      <c r="E197" s="37">
        <v>179.29</v>
      </c>
      <c r="F197" s="37">
        <v>29.21</v>
      </c>
      <c r="G197" s="37" t="s">
        <v>2</v>
      </c>
      <c r="H197" s="37" t="s">
        <v>3</v>
      </c>
      <c r="I197" s="37" t="s">
        <v>4</v>
      </c>
      <c r="J197" s="37" t="s">
        <v>5</v>
      </c>
      <c r="K197" s="37" t="s">
        <v>6</v>
      </c>
      <c r="L197" s="37" t="s">
        <v>519</v>
      </c>
      <c r="M197" s="37">
        <v>0.76</v>
      </c>
      <c r="N197" s="37" t="s">
        <v>8</v>
      </c>
      <c r="O197" s="37" t="s">
        <v>87</v>
      </c>
      <c r="P197" s="37" t="s">
        <v>88</v>
      </c>
      <c r="Q197" s="37" t="s">
        <v>518</v>
      </c>
      <c r="R197" s="37">
        <v>11598</v>
      </c>
      <c r="S197" s="39">
        <v>42020</v>
      </c>
      <c r="T197" s="39">
        <v>42022</v>
      </c>
      <c r="U197" s="37">
        <v>-537.27977731999999</v>
      </c>
      <c r="V197" s="37">
        <v>1</v>
      </c>
      <c r="W197" s="37">
        <v>186.64</v>
      </c>
      <c r="X197" s="37">
        <v>89679</v>
      </c>
      <c r="Y197" s="37" t="s">
        <v>3218</v>
      </c>
      <c r="Z197" s="37">
        <v>1531.9390440353855</v>
      </c>
    </row>
    <row r="198" spans="1:26" customFormat="1" x14ac:dyDescent="0.2">
      <c r="A198" s="37">
        <v>2924</v>
      </c>
      <c r="B198" s="37" t="s">
        <v>520</v>
      </c>
      <c r="C198" s="37" t="s">
        <v>1</v>
      </c>
      <c r="D198" s="37">
        <v>0.02</v>
      </c>
      <c r="E198" s="37">
        <v>110.98</v>
      </c>
      <c r="F198" s="37">
        <v>13.99</v>
      </c>
      <c r="G198" s="37" t="s">
        <v>14</v>
      </c>
      <c r="H198" s="37" t="s">
        <v>15</v>
      </c>
      <c r="I198" s="37" t="s">
        <v>4</v>
      </c>
      <c r="J198" s="37" t="s">
        <v>102</v>
      </c>
      <c r="K198" s="37" t="s">
        <v>120</v>
      </c>
      <c r="L198" s="37" t="s">
        <v>521</v>
      </c>
      <c r="M198" s="37">
        <v>0.69</v>
      </c>
      <c r="N198" s="37" t="s">
        <v>8</v>
      </c>
      <c r="O198" s="37" t="s">
        <v>87</v>
      </c>
      <c r="P198" s="37" t="s">
        <v>394</v>
      </c>
      <c r="Q198" s="37" t="s">
        <v>522</v>
      </c>
      <c r="R198" s="37">
        <v>20707</v>
      </c>
      <c r="S198" s="39">
        <v>42020</v>
      </c>
      <c r="T198" s="39">
        <v>42022</v>
      </c>
      <c r="U198" s="37">
        <v>-106.3424</v>
      </c>
      <c r="V198" s="37">
        <v>2</v>
      </c>
      <c r="W198" s="37">
        <v>226.53</v>
      </c>
      <c r="X198" s="37">
        <v>86591</v>
      </c>
      <c r="Y198" s="37" t="s">
        <v>3218</v>
      </c>
      <c r="Z198" s="37">
        <v>1083.8427106726162</v>
      </c>
    </row>
    <row r="199" spans="1:26" customFormat="1" x14ac:dyDescent="0.2">
      <c r="A199" s="37">
        <v>2924</v>
      </c>
      <c r="B199" s="37" t="s">
        <v>520</v>
      </c>
      <c r="C199" s="37" t="s">
        <v>1</v>
      </c>
      <c r="D199" s="37">
        <v>0.01</v>
      </c>
      <c r="E199" s="37">
        <v>8.01</v>
      </c>
      <c r="F199" s="37">
        <v>2.87</v>
      </c>
      <c r="G199" s="37" t="s">
        <v>14</v>
      </c>
      <c r="H199" s="37" t="s">
        <v>15</v>
      </c>
      <c r="I199" s="37" t="s">
        <v>24</v>
      </c>
      <c r="J199" s="37" t="s">
        <v>64</v>
      </c>
      <c r="K199" s="37" t="s">
        <v>26</v>
      </c>
      <c r="L199" s="37" t="s">
        <v>523</v>
      </c>
      <c r="M199" s="37">
        <v>0.4</v>
      </c>
      <c r="N199" s="37" t="s">
        <v>8</v>
      </c>
      <c r="O199" s="37" t="s">
        <v>87</v>
      </c>
      <c r="P199" s="37" t="s">
        <v>394</v>
      </c>
      <c r="Q199" s="37" t="s">
        <v>522</v>
      </c>
      <c r="R199" s="37">
        <v>20707</v>
      </c>
      <c r="S199" s="39">
        <v>42020</v>
      </c>
      <c r="T199" s="39">
        <v>42022</v>
      </c>
      <c r="U199" s="37">
        <v>44.976799999999997</v>
      </c>
      <c r="V199" s="37">
        <v>8</v>
      </c>
      <c r="W199" s="37">
        <v>68.650000000000006</v>
      </c>
      <c r="X199" s="37">
        <v>86591</v>
      </c>
      <c r="Y199" s="37" t="s">
        <v>3218</v>
      </c>
      <c r="Z199" s="37">
        <v>374.38992350967374</v>
      </c>
    </row>
    <row r="200" spans="1:26" customFormat="1" x14ac:dyDescent="0.2">
      <c r="A200" s="37">
        <v>202</v>
      </c>
      <c r="B200" s="37" t="s">
        <v>524</v>
      </c>
      <c r="C200" s="37" t="s">
        <v>13</v>
      </c>
      <c r="D200" s="37">
        <v>0.03</v>
      </c>
      <c r="E200" s="37">
        <v>7.37</v>
      </c>
      <c r="F200" s="37">
        <v>5.53</v>
      </c>
      <c r="G200" s="37" t="s">
        <v>14</v>
      </c>
      <c r="H200" s="37" t="s">
        <v>70</v>
      </c>
      <c r="I200" s="37" t="s">
        <v>16</v>
      </c>
      <c r="J200" s="37" t="s">
        <v>17</v>
      </c>
      <c r="K200" s="37" t="s">
        <v>18</v>
      </c>
      <c r="L200" s="37" t="s">
        <v>525</v>
      </c>
      <c r="M200" s="37">
        <v>0.69</v>
      </c>
      <c r="N200" s="37" t="s">
        <v>8</v>
      </c>
      <c r="O200" s="37" t="s">
        <v>28</v>
      </c>
      <c r="P200" s="37" t="s">
        <v>183</v>
      </c>
      <c r="Q200" s="37" t="s">
        <v>526</v>
      </c>
      <c r="R200" s="37">
        <v>74006</v>
      </c>
      <c r="S200" s="39">
        <v>42020</v>
      </c>
      <c r="T200" s="39">
        <v>42022</v>
      </c>
      <c r="U200" s="37">
        <v>-133.69999999999999</v>
      </c>
      <c r="V200" s="37">
        <v>11</v>
      </c>
      <c r="W200" s="37">
        <v>85.79</v>
      </c>
      <c r="X200" s="37">
        <v>88972</v>
      </c>
      <c r="Y200" s="37" t="s">
        <v>3216</v>
      </c>
      <c r="Z200" s="37">
        <v>227.1983088961513</v>
      </c>
    </row>
    <row r="201" spans="1:26" customFormat="1" x14ac:dyDescent="0.2">
      <c r="A201" s="37">
        <v>665</v>
      </c>
      <c r="B201" s="37" t="s">
        <v>527</v>
      </c>
      <c r="C201" s="37" t="s">
        <v>23</v>
      </c>
      <c r="D201" s="37">
        <v>0.04</v>
      </c>
      <c r="E201" s="37">
        <v>22.72</v>
      </c>
      <c r="F201" s="37">
        <v>8.99</v>
      </c>
      <c r="G201" s="37" t="s">
        <v>14</v>
      </c>
      <c r="H201" s="37" t="s">
        <v>70</v>
      </c>
      <c r="I201" s="37" t="s">
        <v>4</v>
      </c>
      <c r="J201" s="37" t="s">
        <v>102</v>
      </c>
      <c r="K201" s="37" t="s">
        <v>18</v>
      </c>
      <c r="L201" s="37" t="s">
        <v>304</v>
      </c>
      <c r="M201" s="37">
        <v>0.44</v>
      </c>
      <c r="N201" s="37" t="s">
        <v>8</v>
      </c>
      <c r="O201" s="37" t="s">
        <v>9</v>
      </c>
      <c r="P201" s="37" t="s">
        <v>376</v>
      </c>
      <c r="Q201" s="37" t="s">
        <v>528</v>
      </c>
      <c r="R201" s="37">
        <v>37130</v>
      </c>
      <c r="S201" s="39">
        <v>42020</v>
      </c>
      <c r="T201" s="39">
        <v>42024</v>
      </c>
      <c r="U201" s="37">
        <v>-678.49599999999998</v>
      </c>
      <c r="V201" s="37">
        <v>9</v>
      </c>
      <c r="W201" s="37">
        <v>202.41</v>
      </c>
      <c r="X201" s="37">
        <v>88677</v>
      </c>
      <c r="Y201" s="37" t="s">
        <v>3215</v>
      </c>
      <c r="Z201" s="37">
        <v>-319.10799859309259</v>
      </c>
    </row>
    <row r="202" spans="1:26" customFormat="1" x14ac:dyDescent="0.2">
      <c r="A202" s="37">
        <v>667</v>
      </c>
      <c r="B202" s="37" t="s">
        <v>529</v>
      </c>
      <c r="C202" s="37" t="s">
        <v>23</v>
      </c>
      <c r="D202" s="37">
        <v>0.04</v>
      </c>
      <c r="E202" s="37">
        <v>22.72</v>
      </c>
      <c r="F202" s="37">
        <v>8.99</v>
      </c>
      <c r="G202" s="37" t="s">
        <v>14</v>
      </c>
      <c r="H202" s="37" t="s">
        <v>70</v>
      </c>
      <c r="I202" s="37" t="s">
        <v>4</v>
      </c>
      <c r="J202" s="37" t="s">
        <v>102</v>
      </c>
      <c r="K202" s="37" t="s">
        <v>18</v>
      </c>
      <c r="L202" s="37" t="s">
        <v>304</v>
      </c>
      <c r="M202" s="37">
        <v>0.44</v>
      </c>
      <c r="N202" s="37" t="s">
        <v>8</v>
      </c>
      <c r="O202" s="37" t="s">
        <v>28</v>
      </c>
      <c r="P202" s="37" t="s">
        <v>163</v>
      </c>
      <c r="Q202" s="37" t="s">
        <v>530</v>
      </c>
      <c r="R202" s="37">
        <v>75203</v>
      </c>
      <c r="S202" s="39">
        <v>42020</v>
      </c>
      <c r="T202" s="39">
        <v>42024</v>
      </c>
      <c r="U202" s="37">
        <v>70.028000000000006</v>
      </c>
      <c r="V202" s="37">
        <v>37</v>
      </c>
      <c r="W202" s="37">
        <v>832.14</v>
      </c>
      <c r="X202" s="37">
        <v>22147</v>
      </c>
      <c r="Y202" s="37" t="s">
        <v>3216</v>
      </c>
      <c r="Z202" s="37">
        <v>447.39983122744388</v>
      </c>
    </row>
    <row r="203" spans="1:26" customFormat="1" x14ac:dyDescent="0.2">
      <c r="A203" s="37">
        <v>3385</v>
      </c>
      <c r="B203" s="37" t="s">
        <v>531</v>
      </c>
      <c r="C203" s="37" t="s">
        <v>23</v>
      </c>
      <c r="D203" s="37">
        <v>0.04</v>
      </c>
      <c r="E203" s="37">
        <v>2.98</v>
      </c>
      <c r="F203" s="37">
        <v>2.0299999999999998</v>
      </c>
      <c r="G203" s="37" t="s">
        <v>63</v>
      </c>
      <c r="H203" s="37" t="s">
        <v>70</v>
      </c>
      <c r="I203" s="37" t="s">
        <v>24</v>
      </c>
      <c r="J203" s="37" t="s">
        <v>25</v>
      </c>
      <c r="K203" s="37" t="s">
        <v>26</v>
      </c>
      <c r="L203" s="37" t="s">
        <v>532</v>
      </c>
      <c r="M203" s="37">
        <v>0.56999999999999995</v>
      </c>
      <c r="N203" s="37" t="s">
        <v>8</v>
      </c>
      <c r="O203" s="37" t="s">
        <v>87</v>
      </c>
      <c r="P203" s="37" t="s">
        <v>293</v>
      </c>
      <c r="Q203" s="37" t="s">
        <v>533</v>
      </c>
      <c r="R203" s="37">
        <v>44512</v>
      </c>
      <c r="S203" s="39">
        <v>42020</v>
      </c>
      <c r="T203" s="39">
        <v>42020</v>
      </c>
      <c r="U203" s="37">
        <v>-22.01</v>
      </c>
      <c r="V203" s="37">
        <v>5</v>
      </c>
      <c r="W203" s="37">
        <v>15.7</v>
      </c>
      <c r="X203" s="37">
        <v>88745</v>
      </c>
      <c r="Y203" s="37" t="s">
        <v>3218</v>
      </c>
      <c r="Z203" s="37">
        <v>124.76984025557201</v>
      </c>
    </row>
    <row r="204" spans="1:26" customFormat="1" x14ac:dyDescent="0.2">
      <c r="A204" s="37">
        <v>3385</v>
      </c>
      <c r="B204" s="37" t="s">
        <v>531</v>
      </c>
      <c r="C204" s="37" t="s">
        <v>23</v>
      </c>
      <c r="D204" s="37">
        <v>0.01</v>
      </c>
      <c r="E204" s="37">
        <v>125.99</v>
      </c>
      <c r="F204" s="37">
        <v>8.99</v>
      </c>
      <c r="G204" s="37" t="s">
        <v>14</v>
      </c>
      <c r="H204" s="37" t="s">
        <v>70</v>
      </c>
      <c r="I204" s="37" t="s">
        <v>16</v>
      </c>
      <c r="J204" s="37" t="s">
        <v>111</v>
      </c>
      <c r="K204" s="37" t="s">
        <v>49</v>
      </c>
      <c r="L204" s="37" t="s">
        <v>329</v>
      </c>
      <c r="M204" s="37">
        <v>0.59</v>
      </c>
      <c r="N204" s="37" t="s">
        <v>8</v>
      </c>
      <c r="O204" s="37" t="s">
        <v>87</v>
      </c>
      <c r="P204" s="37" t="s">
        <v>293</v>
      </c>
      <c r="Q204" s="37" t="s">
        <v>533</v>
      </c>
      <c r="R204" s="37">
        <v>44512</v>
      </c>
      <c r="S204" s="39">
        <v>42020</v>
      </c>
      <c r="T204" s="39">
        <v>42025</v>
      </c>
      <c r="U204" s="37">
        <v>426.46032000000002</v>
      </c>
      <c r="V204" s="37">
        <v>6</v>
      </c>
      <c r="W204" s="37">
        <v>680.65</v>
      </c>
      <c r="X204" s="37">
        <v>88745</v>
      </c>
      <c r="Y204" s="37" t="s">
        <v>3218</v>
      </c>
      <c r="Z204" s="37">
        <v>1280.4614861557002</v>
      </c>
    </row>
    <row r="205" spans="1:26" customFormat="1" x14ac:dyDescent="0.2">
      <c r="A205" s="37">
        <v>1697</v>
      </c>
      <c r="B205" s="37" t="s">
        <v>534</v>
      </c>
      <c r="C205" s="37" t="s">
        <v>92</v>
      </c>
      <c r="D205" s="37">
        <v>0</v>
      </c>
      <c r="E205" s="37">
        <v>13.43</v>
      </c>
      <c r="F205" s="37">
        <v>5.5</v>
      </c>
      <c r="G205" s="37" t="s">
        <v>14</v>
      </c>
      <c r="H205" s="37" t="s">
        <v>47</v>
      </c>
      <c r="I205" s="37" t="s">
        <v>24</v>
      </c>
      <c r="J205" s="37" t="s">
        <v>54</v>
      </c>
      <c r="K205" s="37" t="s">
        <v>49</v>
      </c>
      <c r="L205" s="37" t="s">
        <v>535</v>
      </c>
      <c r="M205" s="37">
        <v>0.56999999999999995</v>
      </c>
      <c r="N205" s="37" t="s">
        <v>8</v>
      </c>
      <c r="O205" s="37" t="s">
        <v>9</v>
      </c>
      <c r="P205" s="37" t="s">
        <v>20</v>
      </c>
      <c r="Q205" s="37" t="s">
        <v>536</v>
      </c>
      <c r="R205" s="37">
        <v>71901</v>
      </c>
      <c r="S205" s="39">
        <v>42020</v>
      </c>
      <c r="T205" s="39">
        <v>42021</v>
      </c>
      <c r="U205" s="37">
        <v>-253.77799999999999</v>
      </c>
      <c r="V205" s="37">
        <v>9</v>
      </c>
      <c r="W205" s="37">
        <v>129.54</v>
      </c>
      <c r="X205" s="37">
        <v>86338</v>
      </c>
      <c r="Y205" s="37" t="s">
        <v>3215</v>
      </c>
      <c r="Z205" s="37">
        <v>88.167012375616878</v>
      </c>
    </row>
    <row r="206" spans="1:26" customFormat="1" x14ac:dyDescent="0.2">
      <c r="A206" s="37">
        <v>3133</v>
      </c>
      <c r="B206" s="37" t="s">
        <v>537</v>
      </c>
      <c r="C206" s="37" t="s">
        <v>92</v>
      </c>
      <c r="D206" s="37">
        <v>0.1</v>
      </c>
      <c r="E206" s="37">
        <v>5.81</v>
      </c>
      <c r="F206" s="37">
        <v>8.49</v>
      </c>
      <c r="G206" s="37" t="s">
        <v>14</v>
      </c>
      <c r="H206" s="37" t="s">
        <v>70</v>
      </c>
      <c r="I206" s="37" t="s">
        <v>24</v>
      </c>
      <c r="J206" s="37" t="s">
        <v>48</v>
      </c>
      <c r="K206" s="37" t="s">
        <v>49</v>
      </c>
      <c r="L206" s="37" t="s">
        <v>306</v>
      </c>
      <c r="M206" s="37">
        <v>0.39</v>
      </c>
      <c r="N206" s="37" t="s">
        <v>8</v>
      </c>
      <c r="O206" s="37" t="s">
        <v>28</v>
      </c>
      <c r="P206" s="37" t="s">
        <v>79</v>
      </c>
      <c r="Q206" s="37" t="s">
        <v>538</v>
      </c>
      <c r="R206" s="37">
        <v>60540</v>
      </c>
      <c r="S206" s="39">
        <v>42020</v>
      </c>
      <c r="T206" s="39">
        <v>42021</v>
      </c>
      <c r="U206" s="37">
        <v>-350.43950000000001</v>
      </c>
      <c r="V206" s="37">
        <v>12</v>
      </c>
      <c r="W206" s="37">
        <v>64.959999999999994</v>
      </c>
      <c r="X206" s="37">
        <v>86789</v>
      </c>
      <c r="Y206" s="37" t="s">
        <v>3216</v>
      </c>
      <c r="Z206" s="37">
        <v>-198.18610963180129</v>
      </c>
    </row>
    <row r="207" spans="1:26" customFormat="1" x14ac:dyDescent="0.2">
      <c r="A207" s="37">
        <v>3133</v>
      </c>
      <c r="B207" s="37" t="s">
        <v>537</v>
      </c>
      <c r="C207" s="37" t="s">
        <v>92</v>
      </c>
      <c r="D207" s="37">
        <v>0.03</v>
      </c>
      <c r="E207" s="37">
        <v>1.81</v>
      </c>
      <c r="F207" s="37">
        <v>0.75</v>
      </c>
      <c r="G207" s="37" t="s">
        <v>14</v>
      </c>
      <c r="H207" s="37" t="s">
        <v>70</v>
      </c>
      <c r="I207" s="37" t="s">
        <v>24</v>
      </c>
      <c r="J207" s="37" t="s">
        <v>152</v>
      </c>
      <c r="K207" s="37" t="s">
        <v>26</v>
      </c>
      <c r="L207" s="37" t="s">
        <v>539</v>
      </c>
      <c r="M207" s="37">
        <v>0.52</v>
      </c>
      <c r="N207" s="37" t="s">
        <v>8</v>
      </c>
      <c r="O207" s="37" t="s">
        <v>28</v>
      </c>
      <c r="P207" s="37" t="s">
        <v>79</v>
      </c>
      <c r="Q207" s="37" t="s">
        <v>538</v>
      </c>
      <c r="R207" s="37">
        <v>60540</v>
      </c>
      <c r="S207" s="39">
        <v>42020</v>
      </c>
      <c r="T207" s="39">
        <v>42021</v>
      </c>
      <c r="U207" s="37">
        <v>4.2027999999999999</v>
      </c>
      <c r="V207" s="37">
        <v>10</v>
      </c>
      <c r="W207" s="37">
        <v>19.14</v>
      </c>
      <c r="X207" s="37">
        <v>86789</v>
      </c>
      <c r="Y207" s="37" t="s">
        <v>3216</v>
      </c>
      <c r="Z207" s="37">
        <v>92.828120378403696</v>
      </c>
    </row>
    <row r="208" spans="1:26" customFormat="1" x14ac:dyDescent="0.2">
      <c r="A208" s="37">
        <v>3036</v>
      </c>
      <c r="B208" s="37" t="s">
        <v>540</v>
      </c>
      <c r="C208" s="37" t="s">
        <v>46</v>
      </c>
      <c r="D208" s="37">
        <v>0.02</v>
      </c>
      <c r="E208" s="37">
        <v>12.99</v>
      </c>
      <c r="F208" s="37">
        <v>14.37</v>
      </c>
      <c r="G208" s="37" t="s">
        <v>14</v>
      </c>
      <c r="H208" s="37" t="s">
        <v>47</v>
      </c>
      <c r="I208" s="37" t="s">
        <v>4</v>
      </c>
      <c r="J208" s="37" t="s">
        <v>102</v>
      </c>
      <c r="K208" s="37" t="s">
        <v>40</v>
      </c>
      <c r="L208" s="37" t="s">
        <v>382</v>
      </c>
      <c r="M208" s="37">
        <v>0.73</v>
      </c>
      <c r="N208" s="37" t="s">
        <v>8</v>
      </c>
      <c r="O208" s="37" t="s">
        <v>28</v>
      </c>
      <c r="P208" s="37" t="s">
        <v>541</v>
      </c>
      <c r="Q208" s="37" t="s">
        <v>542</v>
      </c>
      <c r="R208" s="37">
        <v>58554</v>
      </c>
      <c r="S208" s="39">
        <v>42020</v>
      </c>
      <c r="T208" s="39">
        <v>42022</v>
      </c>
      <c r="U208" s="37">
        <v>-159.86000000000001</v>
      </c>
      <c r="V208" s="37">
        <v>5</v>
      </c>
      <c r="W208" s="37">
        <v>67.64</v>
      </c>
      <c r="X208" s="37">
        <v>89129</v>
      </c>
      <c r="Y208" s="37" t="s">
        <v>3216</v>
      </c>
      <c r="Z208" s="37">
        <v>736.16258725523426</v>
      </c>
    </row>
    <row r="209" spans="1:26" customFormat="1" x14ac:dyDescent="0.2">
      <c r="A209" s="37">
        <v>3036</v>
      </c>
      <c r="B209" s="37" t="s">
        <v>540</v>
      </c>
      <c r="C209" s="37" t="s">
        <v>46</v>
      </c>
      <c r="D209" s="37">
        <v>0.05</v>
      </c>
      <c r="E209" s="37">
        <v>35.44</v>
      </c>
      <c r="F209" s="37">
        <v>7.5</v>
      </c>
      <c r="G209" s="37" t="s">
        <v>14</v>
      </c>
      <c r="H209" s="37" t="s">
        <v>47</v>
      </c>
      <c r="I209" s="37" t="s">
        <v>24</v>
      </c>
      <c r="J209" s="37" t="s">
        <v>64</v>
      </c>
      <c r="K209" s="37" t="s">
        <v>49</v>
      </c>
      <c r="L209" s="37" t="s">
        <v>543</v>
      </c>
      <c r="M209" s="37">
        <v>0.38</v>
      </c>
      <c r="N209" s="37" t="s">
        <v>8</v>
      </c>
      <c r="O209" s="37" t="s">
        <v>28</v>
      </c>
      <c r="P209" s="37" t="s">
        <v>541</v>
      </c>
      <c r="Q209" s="37" t="s">
        <v>542</v>
      </c>
      <c r="R209" s="37">
        <v>58554</v>
      </c>
      <c r="S209" s="39">
        <v>42020</v>
      </c>
      <c r="T209" s="39">
        <v>42022</v>
      </c>
      <c r="U209" s="37">
        <v>165.88980000000001</v>
      </c>
      <c r="V209" s="37">
        <v>7</v>
      </c>
      <c r="W209" s="37">
        <v>240.42</v>
      </c>
      <c r="X209" s="37">
        <v>89129</v>
      </c>
      <c r="Y209" s="37" t="s">
        <v>3216</v>
      </c>
      <c r="Z209" s="37">
        <v>639.456733311726</v>
      </c>
    </row>
    <row r="210" spans="1:26" customFormat="1" x14ac:dyDescent="0.2">
      <c r="A210" s="37">
        <v>3036</v>
      </c>
      <c r="B210" s="37" t="s">
        <v>540</v>
      </c>
      <c r="C210" s="37" t="s">
        <v>46</v>
      </c>
      <c r="D210" s="37">
        <v>0.02</v>
      </c>
      <c r="E210" s="37">
        <v>12.98</v>
      </c>
      <c r="F210" s="37">
        <v>3.14</v>
      </c>
      <c r="G210" s="37" t="s">
        <v>14</v>
      </c>
      <c r="H210" s="37" t="s">
        <v>47</v>
      </c>
      <c r="I210" s="37" t="s">
        <v>24</v>
      </c>
      <c r="J210" s="37" t="s">
        <v>544</v>
      </c>
      <c r="K210" s="37" t="s">
        <v>18</v>
      </c>
      <c r="L210" s="37" t="s">
        <v>545</v>
      </c>
      <c r="M210" s="37">
        <v>0.6</v>
      </c>
      <c r="N210" s="37" t="s">
        <v>8</v>
      </c>
      <c r="O210" s="37" t="s">
        <v>28</v>
      </c>
      <c r="P210" s="37" t="s">
        <v>541</v>
      </c>
      <c r="Q210" s="37" t="s">
        <v>542</v>
      </c>
      <c r="R210" s="37">
        <v>58554</v>
      </c>
      <c r="S210" s="39">
        <v>42020</v>
      </c>
      <c r="T210" s="39">
        <v>42023</v>
      </c>
      <c r="U210" s="37">
        <v>75.010000000000005</v>
      </c>
      <c r="V210" s="37">
        <v>14</v>
      </c>
      <c r="W210" s="37">
        <v>184.4</v>
      </c>
      <c r="X210" s="37">
        <v>89129</v>
      </c>
      <c r="Y210" s="37" t="s">
        <v>3216</v>
      </c>
      <c r="Z210" s="37">
        <v>558.20042931662135</v>
      </c>
    </row>
    <row r="211" spans="1:26" customFormat="1" x14ac:dyDescent="0.2">
      <c r="A211" s="37">
        <v>592</v>
      </c>
      <c r="B211" s="37" t="s">
        <v>546</v>
      </c>
      <c r="C211" s="37" t="s">
        <v>1</v>
      </c>
      <c r="D211" s="37">
        <v>0.08</v>
      </c>
      <c r="E211" s="37">
        <v>30.53</v>
      </c>
      <c r="F211" s="37">
        <v>19.989999999999998</v>
      </c>
      <c r="G211" s="37" t="s">
        <v>14</v>
      </c>
      <c r="H211" s="37" t="s">
        <v>3</v>
      </c>
      <c r="I211" s="37" t="s">
        <v>24</v>
      </c>
      <c r="J211" s="37" t="s">
        <v>128</v>
      </c>
      <c r="K211" s="37" t="s">
        <v>49</v>
      </c>
      <c r="L211" s="37" t="s">
        <v>547</v>
      </c>
      <c r="M211" s="37">
        <v>0.39</v>
      </c>
      <c r="N211" s="37" t="s">
        <v>8</v>
      </c>
      <c r="O211" s="37" t="s">
        <v>28</v>
      </c>
      <c r="P211" s="37" t="s">
        <v>79</v>
      </c>
      <c r="Q211" s="37" t="s">
        <v>548</v>
      </c>
      <c r="R211" s="37">
        <v>60091</v>
      </c>
      <c r="S211" s="39">
        <v>42021</v>
      </c>
      <c r="T211" s="39">
        <v>42021</v>
      </c>
      <c r="U211" s="37">
        <v>-239.8656</v>
      </c>
      <c r="V211" s="37">
        <v>10</v>
      </c>
      <c r="W211" s="37">
        <v>285.87</v>
      </c>
      <c r="X211" s="37">
        <v>86307</v>
      </c>
      <c r="Y211" s="37" t="s">
        <v>3216</v>
      </c>
      <c r="Z211" s="37">
        <v>591.77726365545675</v>
      </c>
    </row>
    <row r="212" spans="1:26" customFormat="1" x14ac:dyDescent="0.2">
      <c r="A212" s="37">
        <v>593</v>
      </c>
      <c r="B212" s="37" t="s">
        <v>549</v>
      </c>
      <c r="C212" s="37" t="s">
        <v>1</v>
      </c>
      <c r="D212" s="37">
        <v>0.01</v>
      </c>
      <c r="E212" s="37">
        <v>1.68</v>
      </c>
      <c r="F212" s="37">
        <v>1.57</v>
      </c>
      <c r="G212" s="37" t="s">
        <v>14</v>
      </c>
      <c r="H212" s="37" t="s">
        <v>3</v>
      </c>
      <c r="I212" s="37" t="s">
        <v>24</v>
      </c>
      <c r="J212" s="37" t="s">
        <v>25</v>
      </c>
      <c r="K212" s="37" t="s">
        <v>26</v>
      </c>
      <c r="L212" s="37" t="s">
        <v>550</v>
      </c>
      <c r="M212" s="37">
        <v>0.59</v>
      </c>
      <c r="N212" s="37" t="s">
        <v>8</v>
      </c>
      <c r="O212" s="37" t="s">
        <v>28</v>
      </c>
      <c r="P212" s="37" t="s">
        <v>79</v>
      </c>
      <c r="Q212" s="37" t="s">
        <v>551</v>
      </c>
      <c r="R212" s="37">
        <v>60517</v>
      </c>
      <c r="S212" s="39">
        <v>42021</v>
      </c>
      <c r="T212" s="39">
        <v>42023</v>
      </c>
      <c r="U212" s="37">
        <v>-53.444000000000003</v>
      </c>
      <c r="V212" s="37">
        <v>12</v>
      </c>
      <c r="W212" s="37">
        <v>20.37</v>
      </c>
      <c r="X212" s="37">
        <v>86307</v>
      </c>
      <c r="Y212" s="37" t="s">
        <v>3216</v>
      </c>
      <c r="Z212" s="37">
        <v>395.6644212285874</v>
      </c>
    </row>
    <row r="213" spans="1:26" customFormat="1" x14ac:dyDescent="0.2">
      <c r="A213" s="37">
        <v>1531</v>
      </c>
      <c r="B213" s="37" t="s">
        <v>552</v>
      </c>
      <c r="C213" s="37" t="s">
        <v>1</v>
      </c>
      <c r="D213" s="37">
        <v>7.0000000000000007E-2</v>
      </c>
      <c r="E213" s="37">
        <v>4.91</v>
      </c>
      <c r="F213" s="37">
        <v>0.5</v>
      </c>
      <c r="G213" s="37" t="s">
        <v>14</v>
      </c>
      <c r="H213" s="37" t="s">
        <v>15</v>
      </c>
      <c r="I213" s="37" t="s">
        <v>24</v>
      </c>
      <c r="J213" s="37" t="s">
        <v>128</v>
      </c>
      <c r="K213" s="37" t="s">
        <v>49</v>
      </c>
      <c r="L213" s="37" t="s">
        <v>553</v>
      </c>
      <c r="M213" s="37">
        <v>0.36</v>
      </c>
      <c r="N213" s="37" t="s">
        <v>8</v>
      </c>
      <c r="O213" s="37" t="s">
        <v>9</v>
      </c>
      <c r="P213" s="37" t="s">
        <v>99</v>
      </c>
      <c r="Q213" s="37" t="s">
        <v>554</v>
      </c>
      <c r="R213" s="37">
        <v>32137</v>
      </c>
      <c r="S213" s="39">
        <v>42021</v>
      </c>
      <c r="T213" s="39">
        <v>42022</v>
      </c>
      <c r="U213" s="37">
        <v>-157.696</v>
      </c>
      <c r="V213" s="37">
        <v>6</v>
      </c>
      <c r="W213" s="37">
        <v>28.22</v>
      </c>
      <c r="X213" s="37">
        <v>88852</v>
      </c>
      <c r="Y213" s="37" t="s">
        <v>3215</v>
      </c>
      <c r="Z213" s="37">
        <v>18.731981854721177</v>
      </c>
    </row>
    <row r="214" spans="1:26" customFormat="1" x14ac:dyDescent="0.2">
      <c r="A214" s="37">
        <v>210</v>
      </c>
      <c r="B214" s="37" t="s">
        <v>555</v>
      </c>
      <c r="C214" s="37" t="s">
        <v>23</v>
      </c>
      <c r="D214" s="37">
        <v>0.05</v>
      </c>
      <c r="E214" s="37">
        <v>1.86</v>
      </c>
      <c r="F214" s="37">
        <v>2.58</v>
      </c>
      <c r="G214" s="37" t="s">
        <v>14</v>
      </c>
      <c r="H214" s="37" t="s">
        <v>47</v>
      </c>
      <c r="I214" s="37" t="s">
        <v>24</v>
      </c>
      <c r="J214" s="37" t="s">
        <v>152</v>
      </c>
      <c r="K214" s="37" t="s">
        <v>26</v>
      </c>
      <c r="L214" s="37" t="s">
        <v>556</v>
      </c>
      <c r="M214" s="37">
        <v>0.82</v>
      </c>
      <c r="N214" s="37" t="s">
        <v>8</v>
      </c>
      <c r="O214" s="37" t="s">
        <v>87</v>
      </c>
      <c r="P214" s="37" t="s">
        <v>88</v>
      </c>
      <c r="Q214" s="37" t="s">
        <v>557</v>
      </c>
      <c r="R214" s="37">
        <v>12180</v>
      </c>
      <c r="S214" s="39">
        <v>42021</v>
      </c>
      <c r="T214" s="39">
        <v>42025</v>
      </c>
      <c r="U214" s="37">
        <v>-66.62</v>
      </c>
      <c r="V214" s="37">
        <v>9</v>
      </c>
      <c r="W214" s="37">
        <v>17.61</v>
      </c>
      <c r="X214" s="37">
        <v>85965</v>
      </c>
      <c r="Y214" s="37" t="s">
        <v>3218</v>
      </c>
      <c r="Z214" s="37">
        <v>404.62311571530608</v>
      </c>
    </row>
    <row r="215" spans="1:26" customFormat="1" x14ac:dyDescent="0.2">
      <c r="A215" s="37">
        <v>366</v>
      </c>
      <c r="B215" s="37" t="s">
        <v>558</v>
      </c>
      <c r="C215" s="37" t="s">
        <v>92</v>
      </c>
      <c r="D215" s="37">
        <v>0.05</v>
      </c>
      <c r="E215" s="37">
        <v>328.14</v>
      </c>
      <c r="F215" s="37">
        <v>91.05</v>
      </c>
      <c r="G215" s="37" t="s">
        <v>2</v>
      </c>
      <c r="H215" s="37" t="s">
        <v>3</v>
      </c>
      <c r="I215" s="37" t="s">
        <v>24</v>
      </c>
      <c r="J215" s="37" t="s">
        <v>71</v>
      </c>
      <c r="K215" s="37" t="s">
        <v>33</v>
      </c>
      <c r="L215" s="37" t="s">
        <v>559</v>
      </c>
      <c r="M215" s="37">
        <v>0.56999999999999995</v>
      </c>
      <c r="N215" s="37" t="s">
        <v>8</v>
      </c>
      <c r="O215" s="37" t="s">
        <v>87</v>
      </c>
      <c r="P215" s="37" t="s">
        <v>560</v>
      </c>
      <c r="Q215" s="37" t="s">
        <v>561</v>
      </c>
      <c r="R215" s="37">
        <v>2910</v>
      </c>
      <c r="S215" s="39">
        <v>42021</v>
      </c>
      <c r="T215" s="39">
        <v>42023</v>
      </c>
      <c r="U215" s="37">
        <v>411.5172</v>
      </c>
      <c r="V215" s="37">
        <v>6</v>
      </c>
      <c r="W215" s="37">
        <v>1967.98</v>
      </c>
      <c r="X215" s="37">
        <v>87347</v>
      </c>
      <c r="Y215" s="37" t="s">
        <v>3218</v>
      </c>
      <c r="Z215" s="37">
        <v>4243.9488034184078</v>
      </c>
    </row>
    <row r="216" spans="1:26" customFormat="1" x14ac:dyDescent="0.2">
      <c r="A216" s="37">
        <v>744</v>
      </c>
      <c r="B216" s="37" t="s">
        <v>562</v>
      </c>
      <c r="C216" s="37" t="s">
        <v>92</v>
      </c>
      <c r="D216" s="37">
        <v>0.03</v>
      </c>
      <c r="E216" s="37">
        <v>119.99</v>
      </c>
      <c r="F216" s="37">
        <v>56.14</v>
      </c>
      <c r="G216" s="37" t="s">
        <v>2</v>
      </c>
      <c r="H216" s="37" t="s">
        <v>15</v>
      </c>
      <c r="I216" s="37" t="s">
        <v>16</v>
      </c>
      <c r="J216" s="37" t="s">
        <v>32</v>
      </c>
      <c r="K216" s="37" t="s">
        <v>6</v>
      </c>
      <c r="L216" s="37" t="s">
        <v>563</v>
      </c>
      <c r="M216" s="37">
        <v>0.39</v>
      </c>
      <c r="N216" s="37" t="s">
        <v>8</v>
      </c>
      <c r="O216" s="37" t="s">
        <v>35</v>
      </c>
      <c r="P216" s="37" t="s">
        <v>564</v>
      </c>
      <c r="Q216" s="37" t="s">
        <v>565</v>
      </c>
      <c r="R216" s="37">
        <v>85737</v>
      </c>
      <c r="S216" s="39">
        <v>42021</v>
      </c>
      <c r="T216" s="39">
        <v>42023</v>
      </c>
      <c r="U216" s="37">
        <v>1400.1</v>
      </c>
      <c r="V216" s="37">
        <v>13</v>
      </c>
      <c r="W216" s="37">
        <v>1545.58</v>
      </c>
      <c r="X216" s="37">
        <v>87726</v>
      </c>
      <c r="Y216" s="37" t="s">
        <v>3217</v>
      </c>
      <c r="Z216" s="37">
        <v>3482.927519761382</v>
      </c>
    </row>
    <row r="217" spans="1:26" customFormat="1" x14ac:dyDescent="0.2">
      <c r="A217" s="37">
        <v>745</v>
      </c>
      <c r="B217" s="37" t="s">
        <v>566</v>
      </c>
      <c r="C217" s="37" t="s">
        <v>92</v>
      </c>
      <c r="D217" s="37">
        <v>0.05</v>
      </c>
      <c r="E217" s="37">
        <v>115.79</v>
      </c>
      <c r="F217" s="37">
        <v>1.99</v>
      </c>
      <c r="G217" s="37" t="s">
        <v>14</v>
      </c>
      <c r="H217" s="37" t="s">
        <v>15</v>
      </c>
      <c r="I217" s="37" t="s">
        <v>16</v>
      </c>
      <c r="J217" s="37" t="s">
        <v>17</v>
      </c>
      <c r="K217" s="37" t="s">
        <v>18</v>
      </c>
      <c r="L217" s="37" t="s">
        <v>567</v>
      </c>
      <c r="M217" s="37">
        <v>0.49</v>
      </c>
      <c r="N217" s="37" t="s">
        <v>8</v>
      </c>
      <c r="O217" s="37" t="s">
        <v>35</v>
      </c>
      <c r="P217" s="37" t="s">
        <v>564</v>
      </c>
      <c r="Q217" s="37" t="s">
        <v>568</v>
      </c>
      <c r="R217" s="37">
        <v>85345</v>
      </c>
      <c r="S217" s="39">
        <v>42021</v>
      </c>
      <c r="T217" s="39">
        <v>42023</v>
      </c>
      <c r="U217" s="37">
        <v>67.599999999999994</v>
      </c>
      <c r="V217" s="37">
        <v>3</v>
      </c>
      <c r="W217" s="37">
        <v>353.1</v>
      </c>
      <c r="X217" s="37">
        <v>87726</v>
      </c>
      <c r="Y217" s="37" t="s">
        <v>3217</v>
      </c>
      <c r="Z217" s="37">
        <v>482.05259188749011</v>
      </c>
    </row>
    <row r="218" spans="1:26" customFormat="1" x14ac:dyDescent="0.2">
      <c r="A218" s="37">
        <v>1702</v>
      </c>
      <c r="B218" s="37" t="s">
        <v>569</v>
      </c>
      <c r="C218" s="37" t="s">
        <v>92</v>
      </c>
      <c r="D218" s="37">
        <v>0.05</v>
      </c>
      <c r="E218" s="37">
        <v>14.81</v>
      </c>
      <c r="F218" s="37">
        <v>13.32</v>
      </c>
      <c r="G218" s="37" t="s">
        <v>14</v>
      </c>
      <c r="H218" s="37" t="s">
        <v>47</v>
      </c>
      <c r="I218" s="37" t="s">
        <v>24</v>
      </c>
      <c r="J218" s="37" t="s">
        <v>71</v>
      </c>
      <c r="K218" s="37" t="s">
        <v>49</v>
      </c>
      <c r="L218" s="37" t="s">
        <v>570</v>
      </c>
      <c r="M218" s="37">
        <v>0.43</v>
      </c>
      <c r="N218" s="37" t="s">
        <v>8</v>
      </c>
      <c r="O218" s="37" t="s">
        <v>9</v>
      </c>
      <c r="P218" s="37" t="s">
        <v>10</v>
      </c>
      <c r="Q218" s="37" t="s">
        <v>571</v>
      </c>
      <c r="R218" s="37">
        <v>39301</v>
      </c>
      <c r="S218" s="39">
        <v>42021</v>
      </c>
      <c r="T218" s="39">
        <v>42024</v>
      </c>
      <c r="U218" s="37">
        <v>-220.05199999999999</v>
      </c>
      <c r="V218" s="37">
        <v>3</v>
      </c>
      <c r="W218" s="37">
        <v>45.28</v>
      </c>
      <c r="X218" s="37">
        <v>90473</v>
      </c>
      <c r="Y218" s="37" t="s">
        <v>3215</v>
      </c>
      <c r="Z218" s="37">
        <v>193.75907837296262</v>
      </c>
    </row>
    <row r="219" spans="1:26" customFormat="1" x14ac:dyDescent="0.2">
      <c r="A219" s="37">
        <v>1702</v>
      </c>
      <c r="B219" s="37" t="s">
        <v>569</v>
      </c>
      <c r="C219" s="37" t="s">
        <v>92</v>
      </c>
      <c r="D219" s="37">
        <v>0.05</v>
      </c>
      <c r="E219" s="37">
        <v>4.2</v>
      </c>
      <c r="F219" s="37">
        <v>2.2599999999999998</v>
      </c>
      <c r="G219" s="37" t="s">
        <v>63</v>
      </c>
      <c r="H219" s="37" t="s">
        <v>47</v>
      </c>
      <c r="I219" s="37" t="s">
        <v>24</v>
      </c>
      <c r="J219" s="37" t="s">
        <v>64</v>
      </c>
      <c r="K219" s="37" t="s">
        <v>26</v>
      </c>
      <c r="L219" s="37" t="s">
        <v>572</v>
      </c>
      <c r="M219" s="37">
        <v>0.36</v>
      </c>
      <c r="N219" s="37" t="s">
        <v>8</v>
      </c>
      <c r="O219" s="37" t="s">
        <v>9</v>
      </c>
      <c r="P219" s="37" t="s">
        <v>10</v>
      </c>
      <c r="Q219" s="37" t="s">
        <v>571</v>
      </c>
      <c r="R219" s="37">
        <v>39301</v>
      </c>
      <c r="S219" s="39">
        <v>42021</v>
      </c>
      <c r="T219" s="39">
        <v>42023</v>
      </c>
      <c r="U219" s="37">
        <v>20.393370000000001</v>
      </c>
      <c r="V219" s="37">
        <v>3</v>
      </c>
      <c r="W219" s="37">
        <v>13.57</v>
      </c>
      <c r="X219" s="37">
        <v>90473</v>
      </c>
      <c r="Y219" s="37" t="s">
        <v>3215</v>
      </c>
      <c r="Z219" s="37">
        <v>-39.351583904030932</v>
      </c>
    </row>
    <row r="220" spans="1:26" customFormat="1" x14ac:dyDescent="0.2">
      <c r="A220" s="37">
        <v>1708</v>
      </c>
      <c r="B220" s="37" t="s">
        <v>573</v>
      </c>
      <c r="C220" s="37" t="s">
        <v>92</v>
      </c>
      <c r="D220" s="37">
        <v>0.05</v>
      </c>
      <c r="E220" s="37">
        <v>5.68</v>
      </c>
      <c r="F220" s="37">
        <v>1.39</v>
      </c>
      <c r="G220" s="37" t="s">
        <v>14</v>
      </c>
      <c r="H220" s="37" t="s">
        <v>3</v>
      </c>
      <c r="I220" s="37" t="s">
        <v>24</v>
      </c>
      <c r="J220" s="37" t="s">
        <v>321</v>
      </c>
      <c r="K220" s="37" t="s">
        <v>49</v>
      </c>
      <c r="L220" s="37" t="s">
        <v>574</v>
      </c>
      <c r="M220" s="37">
        <v>0.38</v>
      </c>
      <c r="N220" s="37" t="s">
        <v>8</v>
      </c>
      <c r="O220" s="37" t="s">
        <v>87</v>
      </c>
      <c r="P220" s="37" t="s">
        <v>293</v>
      </c>
      <c r="Q220" s="37" t="s">
        <v>575</v>
      </c>
      <c r="R220" s="37">
        <v>44118</v>
      </c>
      <c r="S220" s="39">
        <v>42021</v>
      </c>
      <c r="T220" s="39">
        <v>42022</v>
      </c>
      <c r="U220" s="37">
        <v>38.281199999999998</v>
      </c>
      <c r="V220" s="37">
        <v>10</v>
      </c>
      <c r="W220" s="37">
        <v>55.48</v>
      </c>
      <c r="X220" s="37">
        <v>88781</v>
      </c>
      <c r="Y220" s="37" t="s">
        <v>3218</v>
      </c>
      <c r="Z220" s="37">
        <v>18.920733718778063</v>
      </c>
    </row>
    <row r="221" spans="1:26" customFormat="1" x14ac:dyDescent="0.2">
      <c r="A221" s="37">
        <v>1719</v>
      </c>
      <c r="B221" s="37" t="s">
        <v>576</v>
      </c>
      <c r="C221" s="37" t="s">
        <v>92</v>
      </c>
      <c r="D221" s="37">
        <v>0.06</v>
      </c>
      <c r="E221" s="37">
        <v>16.48</v>
      </c>
      <c r="F221" s="37">
        <v>1.99</v>
      </c>
      <c r="G221" s="37" t="s">
        <v>14</v>
      </c>
      <c r="H221" s="37" t="s">
        <v>70</v>
      </c>
      <c r="I221" s="37" t="s">
        <v>16</v>
      </c>
      <c r="J221" s="37" t="s">
        <v>17</v>
      </c>
      <c r="K221" s="37" t="s">
        <v>18</v>
      </c>
      <c r="L221" s="37" t="s">
        <v>577</v>
      </c>
      <c r="M221" s="37">
        <v>0.42</v>
      </c>
      <c r="N221" s="37" t="s">
        <v>8</v>
      </c>
      <c r="O221" s="37" t="s">
        <v>9</v>
      </c>
      <c r="P221" s="37" t="s">
        <v>140</v>
      </c>
      <c r="Q221" s="37" t="s">
        <v>578</v>
      </c>
      <c r="R221" s="37">
        <v>35473</v>
      </c>
      <c r="S221" s="39">
        <v>42021</v>
      </c>
      <c r="T221" s="39">
        <v>42023</v>
      </c>
      <c r="U221" s="37">
        <v>-144.59200000000001</v>
      </c>
      <c r="V221" s="37">
        <v>8</v>
      </c>
      <c r="W221" s="37">
        <v>128.13</v>
      </c>
      <c r="X221" s="37">
        <v>90786</v>
      </c>
      <c r="Y221" s="37" t="s">
        <v>3215</v>
      </c>
      <c r="Z221" s="37">
        <v>-82.248661892475468</v>
      </c>
    </row>
    <row r="222" spans="1:26" customFormat="1" x14ac:dyDescent="0.2">
      <c r="A222" s="37">
        <v>1873</v>
      </c>
      <c r="B222" s="37" t="s">
        <v>579</v>
      </c>
      <c r="C222" s="37" t="s">
        <v>92</v>
      </c>
      <c r="D222" s="37">
        <v>0.03</v>
      </c>
      <c r="E222" s="37">
        <v>90.48</v>
      </c>
      <c r="F222" s="37">
        <v>19.989999999999998</v>
      </c>
      <c r="G222" s="37" t="s">
        <v>14</v>
      </c>
      <c r="H222" s="37" t="s">
        <v>70</v>
      </c>
      <c r="I222" s="37" t="s">
        <v>24</v>
      </c>
      <c r="J222" s="37" t="s">
        <v>321</v>
      </c>
      <c r="K222" s="37" t="s">
        <v>49</v>
      </c>
      <c r="L222" s="37" t="s">
        <v>478</v>
      </c>
      <c r="M222" s="37">
        <v>0.4</v>
      </c>
      <c r="N222" s="37" t="s">
        <v>8</v>
      </c>
      <c r="O222" s="37" t="s">
        <v>9</v>
      </c>
      <c r="P222" s="37" t="s">
        <v>99</v>
      </c>
      <c r="Q222" s="37" t="s">
        <v>580</v>
      </c>
      <c r="R222" s="37">
        <v>33403</v>
      </c>
      <c r="S222" s="39">
        <v>42021</v>
      </c>
      <c r="T222" s="39">
        <v>42023</v>
      </c>
      <c r="U222" s="37">
        <v>15.353999999999999</v>
      </c>
      <c r="V222" s="37">
        <v>1</v>
      </c>
      <c r="W222" s="37">
        <v>99.69</v>
      </c>
      <c r="X222" s="37">
        <v>90099</v>
      </c>
      <c r="Y222" s="37" t="s">
        <v>3215</v>
      </c>
      <c r="Z222" s="37">
        <v>814.10485201657104</v>
      </c>
    </row>
    <row r="223" spans="1:26" customFormat="1" x14ac:dyDescent="0.2">
      <c r="A223" s="37">
        <v>1873</v>
      </c>
      <c r="B223" s="37" t="s">
        <v>579</v>
      </c>
      <c r="C223" s="37" t="s">
        <v>92</v>
      </c>
      <c r="D223" s="37">
        <v>0.06</v>
      </c>
      <c r="E223" s="37">
        <v>22.84</v>
      </c>
      <c r="F223" s="37">
        <v>8.18</v>
      </c>
      <c r="G223" s="37" t="s">
        <v>14</v>
      </c>
      <c r="H223" s="37" t="s">
        <v>70</v>
      </c>
      <c r="I223" s="37" t="s">
        <v>24</v>
      </c>
      <c r="J223" s="37" t="s">
        <v>64</v>
      </c>
      <c r="K223" s="37" t="s">
        <v>49</v>
      </c>
      <c r="L223" s="37" t="s">
        <v>581</v>
      </c>
      <c r="M223" s="37">
        <v>0.39</v>
      </c>
      <c r="N223" s="37" t="s">
        <v>8</v>
      </c>
      <c r="O223" s="37" t="s">
        <v>9</v>
      </c>
      <c r="P223" s="37" t="s">
        <v>99</v>
      </c>
      <c r="Q223" s="37" t="s">
        <v>580</v>
      </c>
      <c r="R223" s="37">
        <v>33403</v>
      </c>
      <c r="S223" s="39">
        <v>42021</v>
      </c>
      <c r="T223" s="39">
        <v>42021</v>
      </c>
      <c r="U223" s="37">
        <v>-357.92399999999998</v>
      </c>
      <c r="V223" s="37">
        <v>7</v>
      </c>
      <c r="W223" s="37">
        <v>152.49</v>
      </c>
      <c r="X223" s="37">
        <v>90099</v>
      </c>
      <c r="Y223" s="37" t="s">
        <v>3215</v>
      </c>
      <c r="Z223" s="37">
        <v>-134.62709036786245</v>
      </c>
    </row>
    <row r="224" spans="1:26" customFormat="1" x14ac:dyDescent="0.2">
      <c r="A224" s="37">
        <v>2579</v>
      </c>
      <c r="B224" s="37" t="s">
        <v>138</v>
      </c>
      <c r="C224" s="37" t="s">
        <v>92</v>
      </c>
      <c r="D224" s="37">
        <v>7.0000000000000007E-2</v>
      </c>
      <c r="E224" s="37">
        <v>1.76</v>
      </c>
      <c r="F224" s="37">
        <v>4.8600000000000003</v>
      </c>
      <c r="G224" s="37" t="s">
        <v>14</v>
      </c>
      <c r="H224" s="37" t="s">
        <v>47</v>
      </c>
      <c r="I224" s="37" t="s">
        <v>4</v>
      </c>
      <c r="J224" s="37" t="s">
        <v>102</v>
      </c>
      <c r="K224" s="37" t="s">
        <v>49</v>
      </c>
      <c r="L224" s="37" t="s">
        <v>582</v>
      </c>
      <c r="M224" s="37">
        <v>0.41</v>
      </c>
      <c r="N224" s="37" t="s">
        <v>8</v>
      </c>
      <c r="O224" s="37" t="s">
        <v>9</v>
      </c>
      <c r="P224" s="37" t="s">
        <v>140</v>
      </c>
      <c r="Q224" s="37" t="s">
        <v>141</v>
      </c>
      <c r="R224" s="37">
        <v>36869</v>
      </c>
      <c r="S224" s="39">
        <v>42021</v>
      </c>
      <c r="T224" s="39">
        <v>42021</v>
      </c>
      <c r="U224" s="37">
        <v>0.58799999999999997</v>
      </c>
      <c r="V224" s="37">
        <v>15</v>
      </c>
      <c r="W224" s="37">
        <v>26.01</v>
      </c>
      <c r="X224" s="37">
        <v>88297</v>
      </c>
      <c r="Y224" s="37" t="s">
        <v>3215</v>
      </c>
      <c r="Z224" s="37">
        <v>115.14285737436467</v>
      </c>
    </row>
    <row r="225" spans="1:26" customFormat="1" x14ac:dyDescent="0.2">
      <c r="A225" s="37">
        <v>2618</v>
      </c>
      <c r="B225" s="37" t="s">
        <v>583</v>
      </c>
      <c r="C225" s="37" t="s">
        <v>92</v>
      </c>
      <c r="D225" s="37">
        <v>0.1</v>
      </c>
      <c r="E225" s="37">
        <v>7.64</v>
      </c>
      <c r="F225" s="37">
        <v>1.39</v>
      </c>
      <c r="G225" s="37" t="s">
        <v>14</v>
      </c>
      <c r="H225" s="37" t="s">
        <v>70</v>
      </c>
      <c r="I225" s="37" t="s">
        <v>24</v>
      </c>
      <c r="J225" s="37" t="s">
        <v>321</v>
      </c>
      <c r="K225" s="37" t="s">
        <v>49</v>
      </c>
      <c r="L225" s="37" t="s">
        <v>584</v>
      </c>
      <c r="M225" s="37">
        <v>0.36</v>
      </c>
      <c r="N225" s="37" t="s">
        <v>8</v>
      </c>
      <c r="O225" s="37" t="s">
        <v>87</v>
      </c>
      <c r="P225" s="37" t="s">
        <v>88</v>
      </c>
      <c r="Q225" s="37" t="s">
        <v>89</v>
      </c>
      <c r="R225" s="37">
        <v>10004</v>
      </c>
      <c r="S225" s="39">
        <v>42021</v>
      </c>
      <c r="T225" s="39">
        <v>42023</v>
      </c>
      <c r="U225" s="37">
        <v>16.12</v>
      </c>
      <c r="V225" s="37">
        <v>18</v>
      </c>
      <c r="W225" s="37">
        <v>130.11000000000001</v>
      </c>
      <c r="X225" s="37">
        <v>46884</v>
      </c>
      <c r="Y225" s="37" t="s">
        <v>3218</v>
      </c>
      <c r="Z225" s="37">
        <v>-38.260907499447868</v>
      </c>
    </row>
    <row r="226" spans="1:26" customFormat="1" x14ac:dyDescent="0.2">
      <c r="A226" s="37">
        <v>2618</v>
      </c>
      <c r="B226" s="37" t="s">
        <v>583</v>
      </c>
      <c r="C226" s="37" t="s">
        <v>92</v>
      </c>
      <c r="D226" s="37">
        <v>0</v>
      </c>
      <c r="E226" s="37">
        <v>125.99</v>
      </c>
      <c r="F226" s="37">
        <v>2.5</v>
      </c>
      <c r="G226" s="37" t="s">
        <v>14</v>
      </c>
      <c r="H226" s="37" t="s">
        <v>70</v>
      </c>
      <c r="I226" s="37" t="s">
        <v>16</v>
      </c>
      <c r="J226" s="37" t="s">
        <v>111</v>
      </c>
      <c r="K226" s="37" t="s">
        <v>49</v>
      </c>
      <c r="L226" s="37" t="s">
        <v>585</v>
      </c>
      <c r="M226" s="37">
        <v>0.59</v>
      </c>
      <c r="N226" s="37" t="s">
        <v>8</v>
      </c>
      <c r="O226" s="37" t="s">
        <v>87</v>
      </c>
      <c r="P226" s="37" t="s">
        <v>88</v>
      </c>
      <c r="Q226" s="37" t="s">
        <v>89</v>
      </c>
      <c r="R226" s="37">
        <v>10004</v>
      </c>
      <c r="S226" s="39">
        <v>42021</v>
      </c>
      <c r="T226" s="39">
        <v>42023</v>
      </c>
      <c r="U226" s="37">
        <v>-815.9008</v>
      </c>
      <c r="V226" s="37">
        <v>3</v>
      </c>
      <c r="W226" s="37">
        <v>337.34</v>
      </c>
      <c r="X226" s="37">
        <v>46884</v>
      </c>
      <c r="Y226" s="37" t="s">
        <v>3218</v>
      </c>
      <c r="Z226" s="37">
        <v>-231.52442355084975</v>
      </c>
    </row>
    <row r="227" spans="1:26" customFormat="1" x14ac:dyDescent="0.2">
      <c r="A227" s="37">
        <v>2618</v>
      </c>
      <c r="B227" s="37" t="s">
        <v>583</v>
      </c>
      <c r="C227" s="37" t="s">
        <v>92</v>
      </c>
      <c r="D227" s="37">
        <v>0.1</v>
      </c>
      <c r="E227" s="37">
        <v>11.55</v>
      </c>
      <c r="F227" s="37">
        <v>2.36</v>
      </c>
      <c r="G227" s="37" t="s">
        <v>14</v>
      </c>
      <c r="H227" s="37" t="s">
        <v>70</v>
      </c>
      <c r="I227" s="37" t="s">
        <v>24</v>
      </c>
      <c r="J227" s="37" t="s">
        <v>25</v>
      </c>
      <c r="K227" s="37" t="s">
        <v>26</v>
      </c>
      <c r="L227" s="37" t="s">
        <v>356</v>
      </c>
      <c r="M227" s="37">
        <v>0.55000000000000004</v>
      </c>
      <c r="N227" s="37" t="s">
        <v>8</v>
      </c>
      <c r="O227" s="37" t="s">
        <v>87</v>
      </c>
      <c r="P227" s="37" t="s">
        <v>88</v>
      </c>
      <c r="Q227" s="37" t="s">
        <v>89</v>
      </c>
      <c r="R227" s="37">
        <v>10004</v>
      </c>
      <c r="S227" s="39">
        <v>42021</v>
      </c>
      <c r="T227" s="39">
        <v>42022</v>
      </c>
      <c r="U227" s="37">
        <v>15.808</v>
      </c>
      <c r="V227" s="37">
        <v>25</v>
      </c>
      <c r="W227" s="37">
        <v>280.43</v>
      </c>
      <c r="X227" s="37">
        <v>46884</v>
      </c>
      <c r="Y227" s="37" t="s">
        <v>3218</v>
      </c>
      <c r="Z227" s="37">
        <v>158.40541199067516</v>
      </c>
    </row>
    <row r="228" spans="1:26" customFormat="1" x14ac:dyDescent="0.2">
      <c r="A228" s="37">
        <v>2628</v>
      </c>
      <c r="B228" s="37" t="s">
        <v>586</v>
      </c>
      <c r="C228" s="37" t="s">
        <v>92</v>
      </c>
      <c r="D228" s="37">
        <v>0.02</v>
      </c>
      <c r="E228" s="37">
        <v>30.53</v>
      </c>
      <c r="F228" s="37">
        <v>19.989999999999998</v>
      </c>
      <c r="G228" s="37" t="s">
        <v>63</v>
      </c>
      <c r="H228" s="37" t="s">
        <v>70</v>
      </c>
      <c r="I228" s="37" t="s">
        <v>24</v>
      </c>
      <c r="J228" s="37" t="s">
        <v>128</v>
      </c>
      <c r="K228" s="37" t="s">
        <v>49</v>
      </c>
      <c r="L228" s="37" t="s">
        <v>547</v>
      </c>
      <c r="M228" s="37">
        <v>0.39</v>
      </c>
      <c r="N228" s="37" t="s">
        <v>8</v>
      </c>
      <c r="O228" s="37" t="s">
        <v>28</v>
      </c>
      <c r="P228" s="37" t="s">
        <v>183</v>
      </c>
      <c r="Q228" s="37" t="s">
        <v>587</v>
      </c>
      <c r="R228" s="37">
        <v>73160</v>
      </c>
      <c r="S228" s="39">
        <v>42021</v>
      </c>
      <c r="T228" s="39">
        <v>42023</v>
      </c>
      <c r="U228" s="37">
        <v>-54.63</v>
      </c>
      <c r="V228" s="37">
        <v>14</v>
      </c>
      <c r="W228" s="37">
        <v>448.47</v>
      </c>
      <c r="X228" s="37">
        <v>85916</v>
      </c>
      <c r="Y228" s="37" t="s">
        <v>3216</v>
      </c>
      <c r="Z228" s="37">
        <v>470.68622334484803</v>
      </c>
    </row>
    <row r="229" spans="1:26" customFormat="1" x14ac:dyDescent="0.2">
      <c r="A229" s="37">
        <v>526</v>
      </c>
      <c r="B229" s="37" t="s">
        <v>588</v>
      </c>
      <c r="C229" s="37" t="s">
        <v>46</v>
      </c>
      <c r="D229" s="37">
        <v>0</v>
      </c>
      <c r="E229" s="37">
        <v>1.88</v>
      </c>
      <c r="F229" s="37">
        <v>1.49</v>
      </c>
      <c r="G229" s="37" t="s">
        <v>14</v>
      </c>
      <c r="H229" s="37" t="s">
        <v>47</v>
      </c>
      <c r="I229" s="37" t="s">
        <v>24</v>
      </c>
      <c r="J229" s="37" t="s">
        <v>48</v>
      </c>
      <c r="K229" s="37" t="s">
        <v>49</v>
      </c>
      <c r="L229" s="37" t="s">
        <v>589</v>
      </c>
      <c r="M229" s="37">
        <v>0.37</v>
      </c>
      <c r="N229" s="37" t="s">
        <v>8</v>
      </c>
      <c r="O229" s="37" t="s">
        <v>35</v>
      </c>
      <c r="P229" s="37" t="s">
        <v>564</v>
      </c>
      <c r="Q229" s="37" t="s">
        <v>590</v>
      </c>
      <c r="R229" s="37">
        <v>85204</v>
      </c>
      <c r="S229" s="39">
        <v>42021</v>
      </c>
      <c r="T229" s="39">
        <v>42022</v>
      </c>
      <c r="U229" s="37">
        <v>-15.5595</v>
      </c>
      <c r="V229" s="37">
        <v>13</v>
      </c>
      <c r="W229" s="37">
        <v>25.39</v>
      </c>
      <c r="X229" s="37">
        <v>90027</v>
      </c>
      <c r="Y229" s="37" t="s">
        <v>3217</v>
      </c>
      <c r="Z229" s="37">
        <v>207.1162525135689</v>
      </c>
    </row>
    <row r="230" spans="1:26" customFormat="1" x14ac:dyDescent="0.2">
      <c r="A230" s="37">
        <v>526</v>
      </c>
      <c r="B230" s="37" t="s">
        <v>588</v>
      </c>
      <c r="C230" s="37" t="s">
        <v>46</v>
      </c>
      <c r="D230" s="37">
        <v>0.06</v>
      </c>
      <c r="E230" s="37">
        <v>5.78</v>
      </c>
      <c r="F230" s="37">
        <v>5.67</v>
      </c>
      <c r="G230" s="37" t="s">
        <v>14</v>
      </c>
      <c r="H230" s="37" t="s">
        <v>47</v>
      </c>
      <c r="I230" s="37" t="s">
        <v>24</v>
      </c>
      <c r="J230" s="37" t="s">
        <v>64</v>
      </c>
      <c r="K230" s="37" t="s">
        <v>49</v>
      </c>
      <c r="L230" s="37" t="s">
        <v>591</v>
      </c>
      <c r="M230" s="37">
        <v>0.36</v>
      </c>
      <c r="N230" s="37" t="s">
        <v>8</v>
      </c>
      <c r="O230" s="37" t="s">
        <v>35</v>
      </c>
      <c r="P230" s="37" t="s">
        <v>564</v>
      </c>
      <c r="Q230" s="37" t="s">
        <v>590</v>
      </c>
      <c r="R230" s="37">
        <v>85204</v>
      </c>
      <c r="S230" s="39">
        <v>42021</v>
      </c>
      <c r="T230" s="39">
        <v>42022</v>
      </c>
      <c r="U230" s="37">
        <v>-108.19</v>
      </c>
      <c r="V230" s="37">
        <v>15</v>
      </c>
      <c r="W230" s="37">
        <v>87.27</v>
      </c>
      <c r="X230" s="37">
        <v>90027</v>
      </c>
      <c r="Y230" s="37" t="s">
        <v>3217</v>
      </c>
      <c r="Z230" s="37">
        <v>192.04991200416694</v>
      </c>
    </row>
    <row r="231" spans="1:26" customFormat="1" x14ac:dyDescent="0.2">
      <c r="A231" s="37">
        <v>2059</v>
      </c>
      <c r="B231" s="37" t="s">
        <v>592</v>
      </c>
      <c r="C231" s="37" t="s">
        <v>46</v>
      </c>
      <c r="D231" s="37">
        <v>0.09</v>
      </c>
      <c r="E231" s="37">
        <v>28.48</v>
      </c>
      <c r="F231" s="37">
        <v>1.99</v>
      </c>
      <c r="G231" s="37" t="s">
        <v>14</v>
      </c>
      <c r="H231" s="37" t="s">
        <v>70</v>
      </c>
      <c r="I231" s="37" t="s">
        <v>16</v>
      </c>
      <c r="J231" s="37" t="s">
        <v>17</v>
      </c>
      <c r="K231" s="37" t="s">
        <v>18</v>
      </c>
      <c r="L231" s="37" t="s">
        <v>188</v>
      </c>
      <c r="M231" s="37">
        <v>0.4</v>
      </c>
      <c r="N231" s="37" t="s">
        <v>8</v>
      </c>
      <c r="O231" s="37" t="s">
        <v>9</v>
      </c>
      <c r="P231" s="37" t="s">
        <v>73</v>
      </c>
      <c r="Q231" s="37" t="s">
        <v>593</v>
      </c>
      <c r="R231" s="37">
        <v>27260</v>
      </c>
      <c r="S231" s="39">
        <v>42021</v>
      </c>
      <c r="T231" s="39">
        <v>42022</v>
      </c>
      <c r="U231" s="37">
        <v>-1250.7460000000001</v>
      </c>
      <c r="V231" s="37">
        <v>13</v>
      </c>
      <c r="W231" s="37">
        <v>336.92</v>
      </c>
      <c r="X231" s="37">
        <v>88039</v>
      </c>
      <c r="Y231" s="37" t="s">
        <v>3215</v>
      </c>
      <c r="Z231" s="37">
        <v>-1025.563454768208</v>
      </c>
    </row>
    <row r="232" spans="1:26" customFormat="1" x14ac:dyDescent="0.2">
      <c r="A232" s="37">
        <v>2725</v>
      </c>
      <c r="B232" s="37" t="s">
        <v>594</v>
      </c>
      <c r="C232" s="37" t="s">
        <v>46</v>
      </c>
      <c r="D232" s="37">
        <v>0.05</v>
      </c>
      <c r="E232" s="37">
        <v>28.15</v>
      </c>
      <c r="F232" s="37">
        <v>6.17</v>
      </c>
      <c r="G232" s="37" t="s">
        <v>14</v>
      </c>
      <c r="H232" s="37" t="s">
        <v>47</v>
      </c>
      <c r="I232" s="37" t="s">
        <v>24</v>
      </c>
      <c r="J232" s="37" t="s">
        <v>25</v>
      </c>
      <c r="K232" s="37" t="s">
        <v>18</v>
      </c>
      <c r="L232" s="37" t="s">
        <v>595</v>
      </c>
      <c r="M232" s="37">
        <v>0.55000000000000004</v>
      </c>
      <c r="N232" s="37" t="s">
        <v>8</v>
      </c>
      <c r="O232" s="37" t="s">
        <v>9</v>
      </c>
      <c r="P232" s="37" t="s">
        <v>376</v>
      </c>
      <c r="Q232" s="37" t="s">
        <v>596</v>
      </c>
      <c r="R232" s="37">
        <v>37042</v>
      </c>
      <c r="S232" s="39">
        <v>42021</v>
      </c>
      <c r="T232" s="39">
        <v>42022</v>
      </c>
      <c r="U232" s="37">
        <v>-66.248000000000005</v>
      </c>
      <c r="V232" s="37">
        <v>10</v>
      </c>
      <c r="W232" s="37">
        <v>282.38</v>
      </c>
      <c r="X232" s="37">
        <v>88958</v>
      </c>
      <c r="Y232" s="37" t="s">
        <v>3215</v>
      </c>
      <c r="Z232" s="37">
        <v>483.44173281315307</v>
      </c>
    </row>
    <row r="233" spans="1:26" customFormat="1" x14ac:dyDescent="0.2">
      <c r="A233" s="37">
        <v>2443</v>
      </c>
      <c r="B233" s="37" t="s">
        <v>597</v>
      </c>
      <c r="C233" s="37" t="s">
        <v>13</v>
      </c>
      <c r="D233" s="37">
        <v>0.05</v>
      </c>
      <c r="E233" s="37">
        <v>58.1</v>
      </c>
      <c r="F233" s="37">
        <v>1.49</v>
      </c>
      <c r="G233" s="37" t="s">
        <v>14</v>
      </c>
      <c r="H233" s="37" t="s">
        <v>70</v>
      </c>
      <c r="I233" s="37" t="s">
        <v>24</v>
      </c>
      <c r="J233" s="37" t="s">
        <v>48</v>
      </c>
      <c r="K233" s="37" t="s">
        <v>49</v>
      </c>
      <c r="L233" s="37" t="s">
        <v>598</v>
      </c>
      <c r="M233" s="37">
        <v>0.38</v>
      </c>
      <c r="N233" s="37" t="s">
        <v>8</v>
      </c>
      <c r="O233" s="37" t="s">
        <v>9</v>
      </c>
      <c r="P233" s="37" t="s">
        <v>99</v>
      </c>
      <c r="Q233" s="37" t="s">
        <v>104</v>
      </c>
      <c r="R233" s="37">
        <v>33142</v>
      </c>
      <c r="S233" s="39">
        <v>42022</v>
      </c>
      <c r="T233" s="39">
        <v>42022</v>
      </c>
      <c r="U233" s="37">
        <v>1633.9860000000001</v>
      </c>
      <c r="V233" s="37">
        <v>13</v>
      </c>
      <c r="W233" s="37">
        <v>739.06</v>
      </c>
      <c r="X233" s="37">
        <v>89299</v>
      </c>
      <c r="Y233" s="37" t="s">
        <v>3215</v>
      </c>
      <c r="Z233" s="37">
        <v>1813.7535099468278</v>
      </c>
    </row>
    <row r="234" spans="1:26" customFormat="1" x14ac:dyDescent="0.2">
      <c r="A234" s="37">
        <v>1971</v>
      </c>
      <c r="B234" s="37" t="s">
        <v>599</v>
      </c>
      <c r="C234" s="37" t="s">
        <v>92</v>
      </c>
      <c r="D234" s="37">
        <v>0.02</v>
      </c>
      <c r="E234" s="37">
        <v>11.58</v>
      </c>
      <c r="F234" s="37">
        <v>5.72</v>
      </c>
      <c r="G234" s="37" t="s">
        <v>14</v>
      </c>
      <c r="H234" s="37" t="s">
        <v>70</v>
      </c>
      <c r="I234" s="37" t="s">
        <v>24</v>
      </c>
      <c r="J234" s="37" t="s">
        <v>321</v>
      </c>
      <c r="K234" s="37" t="s">
        <v>49</v>
      </c>
      <c r="L234" s="37" t="s">
        <v>600</v>
      </c>
      <c r="M234" s="37">
        <v>0.35</v>
      </c>
      <c r="N234" s="37" t="s">
        <v>8</v>
      </c>
      <c r="O234" s="37" t="s">
        <v>9</v>
      </c>
      <c r="P234" s="37" t="s">
        <v>10</v>
      </c>
      <c r="Q234" s="37" t="s">
        <v>601</v>
      </c>
      <c r="R234" s="37">
        <v>38801</v>
      </c>
      <c r="S234" s="39">
        <v>42022</v>
      </c>
      <c r="T234" s="39">
        <v>42023</v>
      </c>
      <c r="U234" s="37">
        <v>-259.75599999999997</v>
      </c>
      <c r="V234" s="37">
        <v>3</v>
      </c>
      <c r="W234" s="37">
        <v>35.479999999999997</v>
      </c>
      <c r="X234" s="37">
        <v>91550</v>
      </c>
      <c r="Y234" s="37" t="s">
        <v>3215</v>
      </c>
      <c r="Z234" s="37">
        <v>-144.18667765394264</v>
      </c>
    </row>
    <row r="235" spans="1:26" customFormat="1" x14ac:dyDescent="0.2">
      <c r="A235" s="37">
        <v>1972</v>
      </c>
      <c r="B235" s="37" t="s">
        <v>602</v>
      </c>
      <c r="C235" s="37" t="s">
        <v>92</v>
      </c>
      <c r="D235" s="37">
        <v>0.05</v>
      </c>
      <c r="E235" s="37">
        <v>350.99</v>
      </c>
      <c r="F235" s="37">
        <v>39</v>
      </c>
      <c r="G235" s="37" t="s">
        <v>2</v>
      </c>
      <c r="H235" s="37" t="s">
        <v>70</v>
      </c>
      <c r="I235" s="37" t="s">
        <v>4</v>
      </c>
      <c r="J235" s="37" t="s">
        <v>85</v>
      </c>
      <c r="K235" s="37" t="s">
        <v>33</v>
      </c>
      <c r="L235" s="37" t="s">
        <v>414</v>
      </c>
      <c r="M235" s="37">
        <v>0.55000000000000004</v>
      </c>
      <c r="N235" s="37" t="s">
        <v>8</v>
      </c>
      <c r="O235" s="37" t="s">
        <v>87</v>
      </c>
      <c r="P235" s="37" t="s">
        <v>296</v>
      </c>
      <c r="Q235" s="37" t="s">
        <v>603</v>
      </c>
      <c r="R235" s="37">
        <v>19090</v>
      </c>
      <c r="S235" s="39">
        <v>42022</v>
      </c>
      <c r="T235" s="39">
        <v>42024</v>
      </c>
      <c r="U235" s="37">
        <v>1469.7275999999999</v>
      </c>
      <c r="V235" s="37">
        <v>6</v>
      </c>
      <c r="W235" s="37">
        <v>2130.04</v>
      </c>
      <c r="X235" s="37">
        <v>91550</v>
      </c>
      <c r="Y235" s="37" t="s">
        <v>3218</v>
      </c>
      <c r="Z235" s="37">
        <v>3952.961542537761</v>
      </c>
    </row>
    <row r="236" spans="1:26" customFormat="1" x14ac:dyDescent="0.2">
      <c r="A236" s="37">
        <v>1972</v>
      </c>
      <c r="B236" s="37" t="s">
        <v>602</v>
      </c>
      <c r="C236" s="37" t="s">
        <v>92</v>
      </c>
      <c r="D236" s="37">
        <v>0.04</v>
      </c>
      <c r="E236" s="37">
        <v>15.99</v>
      </c>
      <c r="F236" s="37">
        <v>9.4</v>
      </c>
      <c r="G236" s="37" t="s">
        <v>63</v>
      </c>
      <c r="H236" s="37" t="s">
        <v>70</v>
      </c>
      <c r="I236" s="37" t="s">
        <v>16</v>
      </c>
      <c r="J236" s="37" t="s">
        <v>32</v>
      </c>
      <c r="K236" s="37" t="s">
        <v>49</v>
      </c>
      <c r="L236" s="37" t="s">
        <v>604</v>
      </c>
      <c r="M236" s="37">
        <v>0.49</v>
      </c>
      <c r="N236" s="37" t="s">
        <v>8</v>
      </c>
      <c r="O236" s="37" t="s">
        <v>87</v>
      </c>
      <c r="P236" s="37" t="s">
        <v>296</v>
      </c>
      <c r="Q236" s="37" t="s">
        <v>603</v>
      </c>
      <c r="R236" s="37">
        <v>19090</v>
      </c>
      <c r="S236" s="39">
        <v>42022</v>
      </c>
      <c r="T236" s="39">
        <v>42024</v>
      </c>
      <c r="U236" s="37">
        <v>-83.553060000000002</v>
      </c>
      <c r="V236" s="37">
        <v>5</v>
      </c>
      <c r="W236" s="37">
        <v>82.8</v>
      </c>
      <c r="X236" s="37">
        <v>91550</v>
      </c>
      <c r="Y236" s="37" t="s">
        <v>3218</v>
      </c>
      <c r="Z236" s="37">
        <v>172.71283658841597</v>
      </c>
    </row>
    <row r="237" spans="1:26" customFormat="1" x14ac:dyDescent="0.2">
      <c r="A237" s="37">
        <v>657</v>
      </c>
      <c r="B237" s="37" t="s">
        <v>605</v>
      </c>
      <c r="C237" s="37" t="s">
        <v>1</v>
      </c>
      <c r="D237" s="37">
        <v>0.1</v>
      </c>
      <c r="E237" s="37">
        <v>18.97</v>
      </c>
      <c r="F237" s="37">
        <v>9.0299999999999994</v>
      </c>
      <c r="G237" s="37" t="s">
        <v>14</v>
      </c>
      <c r="H237" s="37" t="s">
        <v>15</v>
      </c>
      <c r="I237" s="37" t="s">
        <v>24</v>
      </c>
      <c r="J237" s="37" t="s">
        <v>64</v>
      </c>
      <c r="K237" s="37" t="s">
        <v>49</v>
      </c>
      <c r="L237" s="37" t="s">
        <v>606</v>
      </c>
      <c r="M237" s="37">
        <v>0.37</v>
      </c>
      <c r="N237" s="37" t="s">
        <v>8</v>
      </c>
      <c r="O237" s="37" t="s">
        <v>87</v>
      </c>
      <c r="P237" s="37" t="s">
        <v>379</v>
      </c>
      <c r="Q237" s="37" t="s">
        <v>607</v>
      </c>
      <c r="R237" s="37">
        <v>1540</v>
      </c>
      <c r="S237" s="39">
        <v>42023</v>
      </c>
      <c r="T237" s="39">
        <v>42025</v>
      </c>
      <c r="U237" s="37">
        <v>-24.204799999999999</v>
      </c>
      <c r="V237" s="37">
        <v>1</v>
      </c>
      <c r="W237" s="37">
        <v>19.73</v>
      </c>
      <c r="X237" s="37">
        <v>91212</v>
      </c>
      <c r="Y237" s="37" t="s">
        <v>3218</v>
      </c>
      <c r="Z237" s="37">
        <v>423.73313823451724</v>
      </c>
    </row>
    <row r="238" spans="1:26" customFormat="1" x14ac:dyDescent="0.2">
      <c r="A238" s="37">
        <v>659</v>
      </c>
      <c r="B238" s="37" t="s">
        <v>608</v>
      </c>
      <c r="C238" s="37" t="s">
        <v>1</v>
      </c>
      <c r="D238" s="37">
        <v>0</v>
      </c>
      <c r="E238" s="37">
        <v>119.99</v>
      </c>
      <c r="F238" s="37">
        <v>56.14</v>
      </c>
      <c r="G238" s="37" t="s">
        <v>2</v>
      </c>
      <c r="H238" s="37" t="s">
        <v>15</v>
      </c>
      <c r="I238" s="37" t="s">
        <v>16</v>
      </c>
      <c r="J238" s="37" t="s">
        <v>32</v>
      </c>
      <c r="K238" s="37" t="s">
        <v>6</v>
      </c>
      <c r="L238" s="37" t="s">
        <v>563</v>
      </c>
      <c r="M238" s="37">
        <v>0.39</v>
      </c>
      <c r="N238" s="37" t="s">
        <v>8</v>
      </c>
      <c r="O238" s="37" t="s">
        <v>87</v>
      </c>
      <c r="P238" s="37" t="s">
        <v>609</v>
      </c>
      <c r="Q238" s="37" t="s">
        <v>610</v>
      </c>
      <c r="R238" s="37">
        <v>5403</v>
      </c>
      <c r="S238" s="39">
        <v>42023</v>
      </c>
      <c r="T238" s="39">
        <v>42024</v>
      </c>
      <c r="U238" s="37">
        <v>-126.05777999999999</v>
      </c>
      <c r="V238" s="37">
        <v>5</v>
      </c>
      <c r="W238" s="37">
        <v>615.54</v>
      </c>
      <c r="X238" s="37">
        <v>91212</v>
      </c>
      <c r="Y238" s="37" t="s">
        <v>3218</v>
      </c>
      <c r="Z238" s="37">
        <v>2217.1759680525706</v>
      </c>
    </row>
    <row r="239" spans="1:26" customFormat="1" x14ac:dyDescent="0.2">
      <c r="A239" s="37">
        <v>3095</v>
      </c>
      <c r="B239" s="37" t="s">
        <v>611</v>
      </c>
      <c r="C239" s="37" t="s">
        <v>1</v>
      </c>
      <c r="D239" s="37">
        <v>0.09</v>
      </c>
      <c r="E239" s="37">
        <v>207.48</v>
      </c>
      <c r="F239" s="37">
        <v>0.99</v>
      </c>
      <c r="G239" s="37" t="s">
        <v>14</v>
      </c>
      <c r="H239" s="37" t="s">
        <v>15</v>
      </c>
      <c r="I239" s="37" t="s">
        <v>24</v>
      </c>
      <c r="J239" s="37" t="s">
        <v>71</v>
      </c>
      <c r="K239" s="37" t="s">
        <v>49</v>
      </c>
      <c r="L239" s="37" t="s">
        <v>612</v>
      </c>
      <c r="M239" s="37">
        <v>0.55000000000000004</v>
      </c>
      <c r="N239" s="37" t="s">
        <v>8</v>
      </c>
      <c r="O239" s="37" t="s">
        <v>87</v>
      </c>
      <c r="P239" s="37" t="s">
        <v>293</v>
      </c>
      <c r="Q239" s="37" t="s">
        <v>613</v>
      </c>
      <c r="R239" s="37">
        <v>45011</v>
      </c>
      <c r="S239" s="39">
        <v>42023</v>
      </c>
      <c r="T239" s="39">
        <v>42025</v>
      </c>
      <c r="U239" s="37">
        <v>683.9556</v>
      </c>
      <c r="V239" s="37">
        <v>5</v>
      </c>
      <c r="W239" s="37">
        <v>991.24</v>
      </c>
      <c r="X239" s="37">
        <v>86220</v>
      </c>
      <c r="Y239" s="37" t="s">
        <v>3218</v>
      </c>
      <c r="Z239" s="37">
        <v>1673.5436857428108</v>
      </c>
    </row>
    <row r="240" spans="1:26" customFormat="1" x14ac:dyDescent="0.2">
      <c r="A240" s="37">
        <v>259</v>
      </c>
      <c r="B240" s="37" t="s">
        <v>614</v>
      </c>
      <c r="C240" s="37" t="s">
        <v>23</v>
      </c>
      <c r="D240" s="37">
        <v>0.09</v>
      </c>
      <c r="E240" s="37">
        <v>2.88</v>
      </c>
      <c r="F240" s="37">
        <v>0.7</v>
      </c>
      <c r="G240" s="37" t="s">
        <v>14</v>
      </c>
      <c r="H240" s="37" t="s">
        <v>15</v>
      </c>
      <c r="I240" s="37" t="s">
        <v>24</v>
      </c>
      <c r="J240" s="37" t="s">
        <v>25</v>
      </c>
      <c r="K240" s="37" t="s">
        <v>26</v>
      </c>
      <c r="L240" s="37" t="s">
        <v>615</v>
      </c>
      <c r="M240" s="37">
        <v>0.56000000000000005</v>
      </c>
      <c r="N240" s="37" t="s">
        <v>8</v>
      </c>
      <c r="O240" s="37" t="s">
        <v>35</v>
      </c>
      <c r="P240" s="37" t="s">
        <v>616</v>
      </c>
      <c r="Q240" s="37" t="s">
        <v>617</v>
      </c>
      <c r="R240" s="37">
        <v>87505</v>
      </c>
      <c r="S240" s="39">
        <v>42023</v>
      </c>
      <c r="T240" s="39">
        <v>42023</v>
      </c>
      <c r="U240" s="37">
        <v>5.7531999999999996</v>
      </c>
      <c r="V240" s="37">
        <v>10</v>
      </c>
      <c r="W240" s="37">
        <v>26.38</v>
      </c>
      <c r="X240" s="37">
        <v>85857</v>
      </c>
      <c r="Y240" s="37" t="s">
        <v>3217</v>
      </c>
      <c r="Z240" s="37">
        <v>128.05278584067906</v>
      </c>
    </row>
    <row r="241" spans="1:26" customFormat="1" x14ac:dyDescent="0.2">
      <c r="A241" s="37">
        <v>3155</v>
      </c>
      <c r="B241" s="37" t="s">
        <v>618</v>
      </c>
      <c r="C241" s="37" t="s">
        <v>1</v>
      </c>
      <c r="D241" s="37">
        <v>0.02</v>
      </c>
      <c r="E241" s="37">
        <v>60.22</v>
      </c>
      <c r="F241" s="37">
        <v>3.5</v>
      </c>
      <c r="G241" s="37" t="s">
        <v>14</v>
      </c>
      <c r="H241" s="37" t="s">
        <v>70</v>
      </c>
      <c r="I241" s="37" t="s">
        <v>24</v>
      </c>
      <c r="J241" s="37" t="s">
        <v>71</v>
      </c>
      <c r="K241" s="37" t="s">
        <v>49</v>
      </c>
      <c r="L241" s="37" t="s">
        <v>619</v>
      </c>
      <c r="M241" s="37">
        <v>0.56999999999999995</v>
      </c>
      <c r="N241" s="37" t="s">
        <v>8</v>
      </c>
      <c r="O241" s="37" t="s">
        <v>9</v>
      </c>
      <c r="P241" s="37" t="s">
        <v>99</v>
      </c>
      <c r="Q241" s="37" t="s">
        <v>308</v>
      </c>
      <c r="R241" s="37">
        <v>32771</v>
      </c>
      <c r="S241" s="39">
        <v>42024</v>
      </c>
      <c r="T241" s="39">
        <v>42025</v>
      </c>
      <c r="U241" s="37">
        <v>-193.91399999999999</v>
      </c>
      <c r="V241" s="37">
        <v>9</v>
      </c>
      <c r="W241" s="37">
        <v>541.76</v>
      </c>
      <c r="X241" s="37">
        <v>86898</v>
      </c>
      <c r="Y241" s="37" t="s">
        <v>3215</v>
      </c>
      <c r="Z241" s="37">
        <v>474.38409332687189</v>
      </c>
    </row>
    <row r="242" spans="1:26" customFormat="1" x14ac:dyDescent="0.2">
      <c r="A242" s="37">
        <v>32</v>
      </c>
      <c r="B242" s="37" t="s">
        <v>620</v>
      </c>
      <c r="C242" s="37" t="s">
        <v>92</v>
      </c>
      <c r="D242" s="37">
        <v>0.09</v>
      </c>
      <c r="E242" s="37">
        <v>125.99</v>
      </c>
      <c r="F242" s="37">
        <v>7.69</v>
      </c>
      <c r="G242" s="37" t="s">
        <v>63</v>
      </c>
      <c r="H242" s="37" t="s">
        <v>70</v>
      </c>
      <c r="I242" s="37" t="s">
        <v>16</v>
      </c>
      <c r="J242" s="37" t="s">
        <v>111</v>
      </c>
      <c r="K242" s="37" t="s">
        <v>49</v>
      </c>
      <c r="L242" s="37" t="s">
        <v>621</v>
      </c>
      <c r="M242" s="37">
        <v>0.59</v>
      </c>
      <c r="N242" s="37" t="s">
        <v>8</v>
      </c>
      <c r="O242" s="37" t="s">
        <v>35</v>
      </c>
      <c r="P242" s="37" t="s">
        <v>115</v>
      </c>
      <c r="Q242" s="37" t="s">
        <v>622</v>
      </c>
      <c r="R242" s="37">
        <v>97526</v>
      </c>
      <c r="S242" s="39">
        <v>42024</v>
      </c>
      <c r="T242" s="39">
        <v>42026</v>
      </c>
      <c r="U242" s="37">
        <v>209.99700000000001</v>
      </c>
      <c r="V242" s="37">
        <v>8</v>
      </c>
      <c r="W242" s="37">
        <v>783.55</v>
      </c>
      <c r="X242" s="37">
        <v>89202</v>
      </c>
      <c r="Y242" s="37" t="s">
        <v>3217</v>
      </c>
      <c r="Z242" s="37">
        <v>820.77812566183502</v>
      </c>
    </row>
    <row r="243" spans="1:26" customFormat="1" x14ac:dyDescent="0.2">
      <c r="A243" s="37">
        <v>493</v>
      </c>
      <c r="B243" s="37" t="s">
        <v>623</v>
      </c>
      <c r="C243" s="37" t="s">
        <v>46</v>
      </c>
      <c r="D243" s="37">
        <v>0.02</v>
      </c>
      <c r="E243" s="37">
        <v>6.48</v>
      </c>
      <c r="F243" s="37">
        <v>6.6</v>
      </c>
      <c r="G243" s="37" t="s">
        <v>14</v>
      </c>
      <c r="H243" s="37" t="s">
        <v>15</v>
      </c>
      <c r="I243" s="37" t="s">
        <v>24</v>
      </c>
      <c r="J243" s="37" t="s">
        <v>64</v>
      </c>
      <c r="K243" s="37" t="s">
        <v>49</v>
      </c>
      <c r="L243" s="37" t="s">
        <v>624</v>
      </c>
      <c r="M243" s="37">
        <v>0.37</v>
      </c>
      <c r="N243" s="37" t="s">
        <v>8</v>
      </c>
      <c r="O243" s="37" t="s">
        <v>35</v>
      </c>
      <c r="P243" s="37" t="s">
        <v>42</v>
      </c>
      <c r="Q243" s="37" t="s">
        <v>625</v>
      </c>
      <c r="R243" s="37">
        <v>98158</v>
      </c>
      <c r="S243" s="39">
        <v>42024</v>
      </c>
      <c r="T243" s="39">
        <v>42026</v>
      </c>
      <c r="U243" s="37">
        <v>-92.05</v>
      </c>
      <c r="V243" s="37">
        <v>10</v>
      </c>
      <c r="W243" s="37">
        <v>66.709999999999994</v>
      </c>
      <c r="X243" s="37">
        <v>88906</v>
      </c>
      <c r="Y243" s="37" t="s">
        <v>3217</v>
      </c>
      <c r="Z243" s="37">
        <v>211.846038309866</v>
      </c>
    </row>
    <row r="244" spans="1:26" customFormat="1" x14ac:dyDescent="0.2">
      <c r="A244" s="37">
        <v>493</v>
      </c>
      <c r="B244" s="37" t="s">
        <v>623</v>
      </c>
      <c r="C244" s="37" t="s">
        <v>46</v>
      </c>
      <c r="D244" s="37">
        <v>0.04</v>
      </c>
      <c r="E244" s="37">
        <v>17.149999999999999</v>
      </c>
      <c r="F244" s="37">
        <v>4.96</v>
      </c>
      <c r="G244" s="37" t="s">
        <v>14</v>
      </c>
      <c r="H244" s="37" t="s">
        <v>15</v>
      </c>
      <c r="I244" s="37" t="s">
        <v>24</v>
      </c>
      <c r="J244" s="37" t="s">
        <v>54</v>
      </c>
      <c r="K244" s="37" t="s">
        <v>49</v>
      </c>
      <c r="L244" s="37" t="s">
        <v>626</v>
      </c>
      <c r="M244" s="37">
        <v>0.57999999999999996</v>
      </c>
      <c r="N244" s="37" t="s">
        <v>8</v>
      </c>
      <c r="O244" s="37" t="s">
        <v>35</v>
      </c>
      <c r="P244" s="37" t="s">
        <v>42</v>
      </c>
      <c r="Q244" s="37" t="s">
        <v>625</v>
      </c>
      <c r="R244" s="37">
        <v>98158</v>
      </c>
      <c r="S244" s="39">
        <v>42024</v>
      </c>
      <c r="T244" s="39">
        <v>42025</v>
      </c>
      <c r="U244" s="37">
        <v>6.11</v>
      </c>
      <c r="V244" s="37">
        <v>5</v>
      </c>
      <c r="W244" s="37">
        <v>87.16</v>
      </c>
      <c r="X244" s="37">
        <v>88906</v>
      </c>
      <c r="Y244" s="37" t="s">
        <v>3217</v>
      </c>
      <c r="Z244" s="37">
        <v>461.79869425248006</v>
      </c>
    </row>
    <row r="245" spans="1:26" customFormat="1" x14ac:dyDescent="0.2">
      <c r="A245" s="37">
        <v>524</v>
      </c>
      <c r="B245" s="37" t="s">
        <v>627</v>
      </c>
      <c r="C245" s="37" t="s">
        <v>46</v>
      </c>
      <c r="D245" s="37">
        <v>0.03</v>
      </c>
      <c r="E245" s="37">
        <v>1270.99</v>
      </c>
      <c r="F245" s="37">
        <v>19.989999999999998</v>
      </c>
      <c r="G245" s="37" t="s">
        <v>14</v>
      </c>
      <c r="H245" s="37" t="s">
        <v>15</v>
      </c>
      <c r="I245" s="37" t="s">
        <v>24</v>
      </c>
      <c r="J245" s="37" t="s">
        <v>48</v>
      </c>
      <c r="K245" s="37" t="s">
        <v>49</v>
      </c>
      <c r="L245" s="37" t="s">
        <v>628</v>
      </c>
      <c r="M245" s="37">
        <v>0.35</v>
      </c>
      <c r="N245" s="37" t="s">
        <v>8</v>
      </c>
      <c r="O245" s="37" t="s">
        <v>9</v>
      </c>
      <c r="P245" s="37" t="s">
        <v>376</v>
      </c>
      <c r="Q245" s="37" t="s">
        <v>629</v>
      </c>
      <c r="R245" s="37">
        <v>37922</v>
      </c>
      <c r="S245" s="39">
        <v>42024</v>
      </c>
      <c r="T245" s="39">
        <v>42026</v>
      </c>
      <c r="U245" s="37">
        <v>363.55200000000002</v>
      </c>
      <c r="V245" s="37">
        <v>2</v>
      </c>
      <c r="W245" s="37">
        <v>2589.0100000000002</v>
      </c>
      <c r="X245" s="37">
        <v>91127</v>
      </c>
      <c r="Y245" s="37" t="s">
        <v>3215</v>
      </c>
      <c r="Z245" s="37">
        <v>4987.1848463347033</v>
      </c>
    </row>
    <row r="246" spans="1:26" customFormat="1" x14ac:dyDescent="0.2">
      <c r="A246" s="37">
        <v>524</v>
      </c>
      <c r="B246" s="37" t="s">
        <v>627</v>
      </c>
      <c r="C246" s="37" t="s">
        <v>46</v>
      </c>
      <c r="D246" s="37">
        <v>7.0000000000000007E-2</v>
      </c>
      <c r="E246" s="37">
        <v>2036.48</v>
      </c>
      <c r="F246" s="37">
        <v>14.7</v>
      </c>
      <c r="G246" s="37" t="s">
        <v>2</v>
      </c>
      <c r="H246" s="37" t="s">
        <v>15</v>
      </c>
      <c r="I246" s="37" t="s">
        <v>16</v>
      </c>
      <c r="J246" s="37" t="s">
        <v>32</v>
      </c>
      <c r="K246" s="37" t="s">
        <v>33</v>
      </c>
      <c r="L246" s="37" t="s">
        <v>34</v>
      </c>
      <c r="M246" s="37">
        <v>0.55000000000000004</v>
      </c>
      <c r="N246" s="37" t="s">
        <v>8</v>
      </c>
      <c r="O246" s="37" t="s">
        <v>9</v>
      </c>
      <c r="P246" s="37" t="s">
        <v>376</v>
      </c>
      <c r="Q246" s="37" t="s">
        <v>629</v>
      </c>
      <c r="R246" s="37">
        <v>37922</v>
      </c>
      <c r="S246" s="39">
        <v>42024</v>
      </c>
      <c r="T246" s="39">
        <v>42026</v>
      </c>
      <c r="U246" s="37">
        <v>-11.536</v>
      </c>
      <c r="V246" s="37">
        <v>1</v>
      </c>
      <c r="W246" s="37">
        <v>1893.93</v>
      </c>
      <c r="X246" s="37">
        <v>91127</v>
      </c>
      <c r="Y246" s="37" t="s">
        <v>3215</v>
      </c>
      <c r="Z246" s="37">
        <v>7191.5231438857018</v>
      </c>
    </row>
    <row r="247" spans="1:26" customFormat="1" x14ac:dyDescent="0.2">
      <c r="A247" s="37">
        <v>549</v>
      </c>
      <c r="B247" s="37" t="s">
        <v>630</v>
      </c>
      <c r="C247" s="37" t="s">
        <v>46</v>
      </c>
      <c r="D247" s="37">
        <v>0.02</v>
      </c>
      <c r="E247" s="37">
        <v>7.1</v>
      </c>
      <c r="F247" s="37">
        <v>6.05</v>
      </c>
      <c r="G247" s="37" t="s">
        <v>14</v>
      </c>
      <c r="H247" s="37" t="s">
        <v>70</v>
      </c>
      <c r="I247" s="37" t="s">
        <v>24</v>
      </c>
      <c r="J247" s="37" t="s">
        <v>48</v>
      </c>
      <c r="K247" s="37" t="s">
        <v>49</v>
      </c>
      <c r="L247" s="37" t="s">
        <v>227</v>
      </c>
      <c r="M247" s="37">
        <v>0.39</v>
      </c>
      <c r="N247" s="37" t="s">
        <v>8</v>
      </c>
      <c r="O247" s="37" t="s">
        <v>35</v>
      </c>
      <c r="P247" s="37" t="s">
        <v>616</v>
      </c>
      <c r="Q247" s="37" t="s">
        <v>171</v>
      </c>
      <c r="R247" s="37">
        <v>88201</v>
      </c>
      <c r="S247" s="39">
        <v>42024</v>
      </c>
      <c r="T247" s="39">
        <v>42024</v>
      </c>
      <c r="U247" s="37">
        <v>-66.378</v>
      </c>
      <c r="V247" s="37">
        <v>9</v>
      </c>
      <c r="W247" s="37">
        <v>66.319999999999993</v>
      </c>
      <c r="X247" s="37">
        <v>90908</v>
      </c>
      <c r="Y247" s="37" t="s">
        <v>3217</v>
      </c>
      <c r="Z247" s="37">
        <v>270.43517361832698</v>
      </c>
    </row>
    <row r="248" spans="1:26" customFormat="1" x14ac:dyDescent="0.2">
      <c r="A248" s="37">
        <v>2464</v>
      </c>
      <c r="B248" s="37" t="s">
        <v>631</v>
      </c>
      <c r="C248" s="37" t="s">
        <v>46</v>
      </c>
      <c r="D248" s="37">
        <v>0.05</v>
      </c>
      <c r="E248" s="37">
        <v>6.28</v>
      </c>
      <c r="F248" s="37">
        <v>5.36</v>
      </c>
      <c r="G248" s="37" t="s">
        <v>14</v>
      </c>
      <c r="H248" s="37" t="s">
        <v>15</v>
      </c>
      <c r="I248" s="37" t="s">
        <v>24</v>
      </c>
      <c r="J248" s="37" t="s">
        <v>48</v>
      </c>
      <c r="K248" s="37" t="s">
        <v>49</v>
      </c>
      <c r="L248" s="37" t="s">
        <v>632</v>
      </c>
      <c r="M248" s="37">
        <v>0.4</v>
      </c>
      <c r="N248" s="37" t="s">
        <v>8</v>
      </c>
      <c r="O248" s="37" t="s">
        <v>9</v>
      </c>
      <c r="P248" s="37" t="s">
        <v>144</v>
      </c>
      <c r="Q248" s="37" t="s">
        <v>633</v>
      </c>
      <c r="R248" s="37">
        <v>71111</v>
      </c>
      <c r="S248" s="39">
        <v>42024</v>
      </c>
      <c r="T248" s="39">
        <v>42027</v>
      </c>
      <c r="U248" s="37">
        <v>1.278</v>
      </c>
      <c r="V248" s="37">
        <v>6</v>
      </c>
      <c r="W248" s="37">
        <v>38.04</v>
      </c>
      <c r="X248" s="37">
        <v>88714</v>
      </c>
      <c r="Y248" s="37" t="s">
        <v>3215</v>
      </c>
      <c r="Z248" s="37">
        <v>277.62723660300861</v>
      </c>
    </row>
    <row r="249" spans="1:26" customFormat="1" x14ac:dyDescent="0.2">
      <c r="A249" s="37">
        <v>2464</v>
      </c>
      <c r="B249" s="37" t="s">
        <v>631</v>
      </c>
      <c r="C249" s="37" t="s">
        <v>46</v>
      </c>
      <c r="D249" s="37">
        <v>0.04</v>
      </c>
      <c r="E249" s="37">
        <v>3.08</v>
      </c>
      <c r="F249" s="37">
        <v>0.99</v>
      </c>
      <c r="G249" s="37" t="s">
        <v>14</v>
      </c>
      <c r="H249" s="37" t="s">
        <v>15</v>
      </c>
      <c r="I249" s="37" t="s">
        <v>24</v>
      </c>
      <c r="J249" s="37" t="s">
        <v>128</v>
      </c>
      <c r="K249" s="37" t="s">
        <v>49</v>
      </c>
      <c r="L249" s="37" t="s">
        <v>634</v>
      </c>
      <c r="M249" s="37">
        <v>0.37</v>
      </c>
      <c r="N249" s="37" t="s">
        <v>8</v>
      </c>
      <c r="O249" s="37" t="s">
        <v>9</v>
      </c>
      <c r="P249" s="37" t="s">
        <v>144</v>
      </c>
      <c r="Q249" s="37" t="s">
        <v>633</v>
      </c>
      <c r="R249" s="37">
        <v>71111</v>
      </c>
      <c r="S249" s="39">
        <v>42024</v>
      </c>
      <c r="T249" s="39">
        <v>42025</v>
      </c>
      <c r="U249" s="37">
        <v>424.29</v>
      </c>
      <c r="V249" s="37">
        <v>14</v>
      </c>
      <c r="W249" s="37">
        <v>42.53</v>
      </c>
      <c r="X249" s="37">
        <v>88714</v>
      </c>
      <c r="Y249" s="37" t="s">
        <v>3215</v>
      </c>
      <c r="Z249" s="37">
        <v>561.66517871251892</v>
      </c>
    </row>
    <row r="250" spans="1:26" customFormat="1" x14ac:dyDescent="0.2">
      <c r="A250" s="37">
        <v>1473</v>
      </c>
      <c r="B250" s="37" t="s">
        <v>635</v>
      </c>
      <c r="C250" s="37" t="s">
        <v>1</v>
      </c>
      <c r="D250" s="37">
        <v>0.04</v>
      </c>
      <c r="E250" s="37">
        <v>9.7799999999999994</v>
      </c>
      <c r="F250" s="37">
        <v>1.99</v>
      </c>
      <c r="G250" s="37" t="s">
        <v>63</v>
      </c>
      <c r="H250" s="37" t="s">
        <v>47</v>
      </c>
      <c r="I250" s="37" t="s">
        <v>16</v>
      </c>
      <c r="J250" s="37" t="s">
        <v>17</v>
      </c>
      <c r="K250" s="37" t="s">
        <v>18</v>
      </c>
      <c r="L250" s="37" t="s">
        <v>636</v>
      </c>
      <c r="M250" s="37">
        <v>0.43</v>
      </c>
      <c r="N250" s="37" t="s">
        <v>8</v>
      </c>
      <c r="O250" s="37" t="s">
        <v>87</v>
      </c>
      <c r="P250" s="37" t="s">
        <v>293</v>
      </c>
      <c r="Q250" s="37" t="s">
        <v>637</v>
      </c>
      <c r="R250" s="37">
        <v>44691</v>
      </c>
      <c r="S250" s="39">
        <v>42025</v>
      </c>
      <c r="T250" s="39">
        <v>42026</v>
      </c>
      <c r="U250" s="37">
        <v>61.292700000000004</v>
      </c>
      <c r="V250" s="37">
        <v>9</v>
      </c>
      <c r="W250" s="37">
        <v>88.83</v>
      </c>
      <c r="X250" s="37">
        <v>87076</v>
      </c>
      <c r="Y250" s="37" t="s">
        <v>3218</v>
      </c>
      <c r="Z250" s="37">
        <v>354.5902424784407</v>
      </c>
    </row>
    <row r="251" spans="1:26" customFormat="1" x14ac:dyDescent="0.2">
      <c r="A251" s="37">
        <v>1788</v>
      </c>
      <c r="B251" s="37" t="s">
        <v>638</v>
      </c>
      <c r="C251" s="37" t="s">
        <v>1</v>
      </c>
      <c r="D251" s="37">
        <v>0.04</v>
      </c>
      <c r="E251" s="37">
        <v>205.99</v>
      </c>
      <c r="F251" s="37">
        <v>8.99</v>
      </c>
      <c r="G251" s="37" t="s">
        <v>14</v>
      </c>
      <c r="H251" s="37" t="s">
        <v>15</v>
      </c>
      <c r="I251" s="37" t="s">
        <v>16</v>
      </c>
      <c r="J251" s="37" t="s">
        <v>111</v>
      </c>
      <c r="K251" s="37" t="s">
        <v>49</v>
      </c>
      <c r="L251" s="37" t="s">
        <v>639</v>
      </c>
      <c r="M251" s="37">
        <v>0.56000000000000005</v>
      </c>
      <c r="N251" s="37" t="s">
        <v>8</v>
      </c>
      <c r="O251" s="37" t="s">
        <v>9</v>
      </c>
      <c r="P251" s="37" t="s">
        <v>51</v>
      </c>
      <c r="Q251" s="37" t="s">
        <v>640</v>
      </c>
      <c r="R251" s="37">
        <v>30188</v>
      </c>
      <c r="S251" s="39">
        <v>42025</v>
      </c>
      <c r="T251" s="39">
        <v>42026</v>
      </c>
      <c r="U251" s="37">
        <v>960.98400000000004</v>
      </c>
      <c r="V251" s="37">
        <v>6</v>
      </c>
      <c r="W251" s="37">
        <v>1008.53</v>
      </c>
      <c r="X251" s="37">
        <v>88256</v>
      </c>
      <c r="Y251" s="37" t="s">
        <v>3215</v>
      </c>
      <c r="Z251" s="37">
        <v>2215.0280062024553</v>
      </c>
    </row>
    <row r="252" spans="1:26" customFormat="1" x14ac:dyDescent="0.2">
      <c r="A252" s="37">
        <v>263</v>
      </c>
      <c r="B252" s="37" t="s">
        <v>641</v>
      </c>
      <c r="C252" s="37" t="s">
        <v>13</v>
      </c>
      <c r="D252" s="37">
        <v>0.05</v>
      </c>
      <c r="E252" s="37">
        <v>31.76</v>
      </c>
      <c r="F252" s="37">
        <v>45.51</v>
      </c>
      <c r="G252" s="37" t="s">
        <v>2</v>
      </c>
      <c r="H252" s="37" t="s">
        <v>3</v>
      </c>
      <c r="I252" s="37" t="s">
        <v>4</v>
      </c>
      <c r="J252" s="37" t="s">
        <v>5</v>
      </c>
      <c r="K252" s="37" t="s">
        <v>6</v>
      </c>
      <c r="L252" s="37" t="s">
        <v>642</v>
      </c>
      <c r="M252" s="37">
        <v>0.65</v>
      </c>
      <c r="N252" s="37" t="s">
        <v>8</v>
      </c>
      <c r="O252" s="37" t="s">
        <v>87</v>
      </c>
      <c r="P252" s="37" t="s">
        <v>293</v>
      </c>
      <c r="Q252" s="37" t="s">
        <v>643</v>
      </c>
      <c r="R252" s="37">
        <v>44106</v>
      </c>
      <c r="S252" s="39">
        <v>42025</v>
      </c>
      <c r="T252" s="39">
        <v>42027</v>
      </c>
      <c r="U252" s="37">
        <v>-2177.9860960000001</v>
      </c>
      <c r="V252" s="37">
        <v>9</v>
      </c>
      <c r="W252" s="37">
        <v>304.33999999999997</v>
      </c>
      <c r="X252" s="37">
        <v>86297</v>
      </c>
      <c r="Y252" s="37" t="s">
        <v>3218</v>
      </c>
      <c r="Z252" s="37">
        <v>-543.83240953915083</v>
      </c>
    </row>
    <row r="253" spans="1:26" customFormat="1" x14ac:dyDescent="0.2">
      <c r="A253" s="37">
        <v>2423</v>
      </c>
      <c r="B253" s="37" t="s">
        <v>644</v>
      </c>
      <c r="C253" s="37" t="s">
        <v>23</v>
      </c>
      <c r="D253" s="37">
        <v>0.04</v>
      </c>
      <c r="E253" s="37">
        <v>100.98</v>
      </c>
      <c r="F253" s="37">
        <v>7.18</v>
      </c>
      <c r="G253" s="37" t="s">
        <v>14</v>
      </c>
      <c r="H253" s="37" t="s">
        <v>47</v>
      </c>
      <c r="I253" s="37" t="s">
        <v>16</v>
      </c>
      <c r="J253" s="37" t="s">
        <v>17</v>
      </c>
      <c r="K253" s="37" t="s">
        <v>49</v>
      </c>
      <c r="L253" s="37" t="s">
        <v>645</v>
      </c>
      <c r="M253" s="37">
        <v>0.4</v>
      </c>
      <c r="N253" s="37" t="s">
        <v>8</v>
      </c>
      <c r="O253" s="37" t="s">
        <v>28</v>
      </c>
      <c r="P253" s="37" t="s">
        <v>163</v>
      </c>
      <c r="Q253" s="37" t="s">
        <v>646</v>
      </c>
      <c r="R253" s="37">
        <v>76053</v>
      </c>
      <c r="S253" s="39">
        <v>42025</v>
      </c>
      <c r="T253" s="39">
        <v>42030</v>
      </c>
      <c r="U253" s="37">
        <v>269.94</v>
      </c>
      <c r="V253" s="37">
        <v>4</v>
      </c>
      <c r="W253" s="37">
        <v>414.91</v>
      </c>
      <c r="X253" s="37">
        <v>89054</v>
      </c>
      <c r="Y253" s="37" t="s">
        <v>3216</v>
      </c>
      <c r="Z253" s="37">
        <v>844.48173169386359</v>
      </c>
    </row>
    <row r="254" spans="1:26" customFormat="1" x14ac:dyDescent="0.2">
      <c r="A254" s="37">
        <v>2882</v>
      </c>
      <c r="B254" s="37" t="s">
        <v>647</v>
      </c>
      <c r="C254" s="37" t="s">
        <v>23</v>
      </c>
      <c r="D254" s="37">
        <v>0.02</v>
      </c>
      <c r="E254" s="37">
        <v>43.98</v>
      </c>
      <c r="F254" s="37">
        <v>1.99</v>
      </c>
      <c r="G254" s="37" t="s">
        <v>14</v>
      </c>
      <c r="H254" s="37" t="s">
        <v>15</v>
      </c>
      <c r="I254" s="37" t="s">
        <v>16</v>
      </c>
      <c r="J254" s="37" t="s">
        <v>17</v>
      </c>
      <c r="K254" s="37" t="s">
        <v>18</v>
      </c>
      <c r="L254" s="37" t="s">
        <v>648</v>
      </c>
      <c r="M254" s="37">
        <v>0.44</v>
      </c>
      <c r="N254" s="37" t="s">
        <v>8</v>
      </c>
      <c r="O254" s="37" t="s">
        <v>9</v>
      </c>
      <c r="P254" s="37" t="s">
        <v>73</v>
      </c>
      <c r="Q254" s="37" t="s">
        <v>649</v>
      </c>
      <c r="R254" s="37">
        <v>28206</v>
      </c>
      <c r="S254" s="39">
        <v>42025</v>
      </c>
      <c r="T254" s="39">
        <v>42029</v>
      </c>
      <c r="U254" s="37">
        <v>333.76049999999998</v>
      </c>
      <c r="V254" s="37">
        <v>40</v>
      </c>
      <c r="W254" s="37">
        <v>1724.01</v>
      </c>
      <c r="X254" s="37">
        <v>50917</v>
      </c>
      <c r="Y254" s="37" t="s">
        <v>3215</v>
      </c>
      <c r="Z254" s="37">
        <v>574.88563027663315</v>
      </c>
    </row>
    <row r="255" spans="1:26" customFormat="1" x14ac:dyDescent="0.2">
      <c r="A255" s="37">
        <v>1402</v>
      </c>
      <c r="B255" s="37" t="s">
        <v>507</v>
      </c>
      <c r="C255" s="37" t="s">
        <v>92</v>
      </c>
      <c r="D255" s="37">
        <v>0.04</v>
      </c>
      <c r="E255" s="37">
        <v>30.73</v>
      </c>
      <c r="F255" s="37">
        <v>4</v>
      </c>
      <c r="G255" s="37" t="s">
        <v>14</v>
      </c>
      <c r="H255" s="37" t="s">
        <v>47</v>
      </c>
      <c r="I255" s="37" t="s">
        <v>16</v>
      </c>
      <c r="J255" s="37" t="s">
        <v>17</v>
      </c>
      <c r="K255" s="37" t="s">
        <v>49</v>
      </c>
      <c r="L255" s="37" t="s">
        <v>650</v>
      </c>
      <c r="M255" s="37">
        <v>0.75</v>
      </c>
      <c r="N255" s="37" t="s">
        <v>8</v>
      </c>
      <c r="O255" s="37" t="s">
        <v>28</v>
      </c>
      <c r="P255" s="37" t="s">
        <v>79</v>
      </c>
      <c r="Q255" s="37" t="s">
        <v>509</v>
      </c>
      <c r="R255" s="37">
        <v>60653</v>
      </c>
      <c r="S255" s="39">
        <v>42025</v>
      </c>
      <c r="T255" s="39">
        <v>42026</v>
      </c>
      <c r="U255" s="37">
        <v>-20.79</v>
      </c>
      <c r="V255" s="37">
        <v>48</v>
      </c>
      <c r="W255" s="37">
        <v>1420.84</v>
      </c>
      <c r="X255" s="37">
        <v>43079</v>
      </c>
      <c r="Y255" s="37" t="s">
        <v>3216</v>
      </c>
      <c r="Z255" s="37">
        <v>462.6771768678359</v>
      </c>
    </row>
    <row r="256" spans="1:26" customFormat="1" x14ac:dyDescent="0.2">
      <c r="A256" s="37">
        <v>1405</v>
      </c>
      <c r="B256" s="37" t="s">
        <v>510</v>
      </c>
      <c r="C256" s="37" t="s">
        <v>92</v>
      </c>
      <c r="D256" s="37">
        <v>0.04</v>
      </c>
      <c r="E256" s="37">
        <v>30.73</v>
      </c>
      <c r="F256" s="37">
        <v>4</v>
      </c>
      <c r="G256" s="37" t="s">
        <v>14</v>
      </c>
      <c r="H256" s="37" t="s">
        <v>47</v>
      </c>
      <c r="I256" s="37" t="s">
        <v>16</v>
      </c>
      <c r="J256" s="37" t="s">
        <v>17</v>
      </c>
      <c r="K256" s="37" t="s">
        <v>49</v>
      </c>
      <c r="L256" s="37" t="s">
        <v>650</v>
      </c>
      <c r="M256" s="37">
        <v>0.75</v>
      </c>
      <c r="N256" s="37" t="s">
        <v>8</v>
      </c>
      <c r="O256" s="37" t="s">
        <v>28</v>
      </c>
      <c r="P256" s="37" t="s">
        <v>265</v>
      </c>
      <c r="Q256" s="37" t="s">
        <v>511</v>
      </c>
      <c r="R256" s="37">
        <v>49017</v>
      </c>
      <c r="S256" s="39">
        <v>42025</v>
      </c>
      <c r="T256" s="39">
        <v>42026</v>
      </c>
      <c r="U256" s="37">
        <v>-20.79</v>
      </c>
      <c r="V256" s="37">
        <v>12</v>
      </c>
      <c r="W256" s="37">
        <v>355.21</v>
      </c>
      <c r="X256" s="37">
        <v>86145</v>
      </c>
      <c r="Y256" s="37" t="s">
        <v>3216</v>
      </c>
      <c r="Z256" s="37">
        <v>462.6771768678359</v>
      </c>
    </row>
    <row r="257" spans="1:26" customFormat="1" x14ac:dyDescent="0.2">
      <c r="A257" s="37">
        <v>2796</v>
      </c>
      <c r="B257" s="37" t="s">
        <v>651</v>
      </c>
      <c r="C257" s="37" t="s">
        <v>92</v>
      </c>
      <c r="D257" s="37">
        <v>0.02</v>
      </c>
      <c r="E257" s="37">
        <v>30.44</v>
      </c>
      <c r="F257" s="37">
        <v>1.49</v>
      </c>
      <c r="G257" s="37" t="s">
        <v>14</v>
      </c>
      <c r="H257" s="37" t="s">
        <v>70</v>
      </c>
      <c r="I257" s="37" t="s">
        <v>24</v>
      </c>
      <c r="J257" s="37" t="s">
        <v>48</v>
      </c>
      <c r="K257" s="37" t="s">
        <v>49</v>
      </c>
      <c r="L257" s="37" t="s">
        <v>652</v>
      </c>
      <c r="M257" s="37">
        <v>0.37</v>
      </c>
      <c r="N257" s="37" t="s">
        <v>8</v>
      </c>
      <c r="O257" s="37" t="s">
        <v>28</v>
      </c>
      <c r="P257" s="37" t="s">
        <v>189</v>
      </c>
      <c r="Q257" s="37" t="s">
        <v>653</v>
      </c>
      <c r="R257" s="37">
        <v>51106</v>
      </c>
      <c r="S257" s="39">
        <v>42025</v>
      </c>
      <c r="T257" s="39">
        <v>42027</v>
      </c>
      <c r="U257" s="37">
        <v>266.76089999999999</v>
      </c>
      <c r="V257" s="37">
        <v>12</v>
      </c>
      <c r="W257" s="37">
        <v>386.61</v>
      </c>
      <c r="X257" s="37">
        <v>87553</v>
      </c>
      <c r="Y257" s="37" t="s">
        <v>3216</v>
      </c>
      <c r="Z257" s="37">
        <v>353.78111060385868</v>
      </c>
    </row>
    <row r="258" spans="1:26" customFormat="1" x14ac:dyDescent="0.2">
      <c r="A258" s="37">
        <v>2797</v>
      </c>
      <c r="B258" s="37" t="s">
        <v>366</v>
      </c>
      <c r="C258" s="37" t="s">
        <v>92</v>
      </c>
      <c r="D258" s="37">
        <v>0.02</v>
      </c>
      <c r="E258" s="37">
        <v>4.91</v>
      </c>
      <c r="F258" s="37">
        <v>0.5</v>
      </c>
      <c r="G258" s="37" t="s">
        <v>14</v>
      </c>
      <c r="H258" s="37" t="s">
        <v>70</v>
      </c>
      <c r="I258" s="37" t="s">
        <v>24</v>
      </c>
      <c r="J258" s="37" t="s">
        <v>128</v>
      </c>
      <c r="K258" s="37" t="s">
        <v>49</v>
      </c>
      <c r="L258" s="37" t="s">
        <v>553</v>
      </c>
      <c r="M258" s="37">
        <v>0.36</v>
      </c>
      <c r="N258" s="37" t="s">
        <v>8</v>
      </c>
      <c r="O258" s="37" t="s">
        <v>87</v>
      </c>
      <c r="P258" s="37" t="s">
        <v>296</v>
      </c>
      <c r="Q258" s="37" t="s">
        <v>368</v>
      </c>
      <c r="R258" s="37">
        <v>15122</v>
      </c>
      <c r="S258" s="39">
        <v>42025</v>
      </c>
      <c r="T258" s="39">
        <v>42026</v>
      </c>
      <c r="U258" s="37">
        <v>29.883900000000001</v>
      </c>
      <c r="V258" s="37">
        <v>9</v>
      </c>
      <c r="W258" s="37">
        <v>43.31</v>
      </c>
      <c r="X258" s="37">
        <v>87553</v>
      </c>
      <c r="Y258" s="37" t="s">
        <v>3218</v>
      </c>
      <c r="Z258" s="37">
        <v>-4.4517937488901254</v>
      </c>
    </row>
    <row r="259" spans="1:26" customFormat="1" x14ac:dyDescent="0.2">
      <c r="A259" s="37">
        <v>2855</v>
      </c>
      <c r="B259" s="37" t="s">
        <v>654</v>
      </c>
      <c r="C259" s="37" t="s">
        <v>92</v>
      </c>
      <c r="D259" s="37">
        <v>0.08</v>
      </c>
      <c r="E259" s="37">
        <v>7.84</v>
      </c>
      <c r="F259" s="37">
        <v>4.71</v>
      </c>
      <c r="G259" s="37" t="s">
        <v>14</v>
      </c>
      <c r="H259" s="37" t="s">
        <v>70</v>
      </c>
      <c r="I259" s="37" t="s">
        <v>24</v>
      </c>
      <c r="J259" s="37" t="s">
        <v>48</v>
      </c>
      <c r="K259" s="37" t="s">
        <v>49</v>
      </c>
      <c r="L259" s="37" t="s">
        <v>655</v>
      </c>
      <c r="M259" s="37">
        <v>0.35</v>
      </c>
      <c r="N259" s="37" t="s">
        <v>8</v>
      </c>
      <c r="O259" s="37" t="s">
        <v>35</v>
      </c>
      <c r="P259" s="37" t="s">
        <v>42</v>
      </c>
      <c r="Q259" s="37" t="s">
        <v>656</v>
      </c>
      <c r="R259" s="37">
        <v>98198</v>
      </c>
      <c r="S259" s="39">
        <v>42025</v>
      </c>
      <c r="T259" s="39">
        <v>42026</v>
      </c>
      <c r="U259" s="37">
        <v>-12.87678</v>
      </c>
      <c r="V259" s="37">
        <v>10</v>
      </c>
      <c r="W259" s="37">
        <v>76.16</v>
      </c>
      <c r="X259" s="37">
        <v>87316</v>
      </c>
      <c r="Y259" s="37" t="s">
        <v>3217</v>
      </c>
      <c r="Z259" s="37">
        <v>29.339844213750666</v>
      </c>
    </row>
    <row r="260" spans="1:26" customFormat="1" x14ac:dyDescent="0.2">
      <c r="A260" s="37">
        <v>2855</v>
      </c>
      <c r="B260" s="37" t="s">
        <v>654</v>
      </c>
      <c r="C260" s="37" t="s">
        <v>92</v>
      </c>
      <c r="D260" s="37">
        <v>0.03</v>
      </c>
      <c r="E260" s="37">
        <v>105.34</v>
      </c>
      <c r="F260" s="37">
        <v>24.49</v>
      </c>
      <c r="G260" s="37" t="s">
        <v>14</v>
      </c>
      <c r="H260" s="37" t="s">
        <v>70</v>
      </c>
      <c r="I260" s="37" t="s">
        <v>4</v>
      </c>
      <c r="J260" s="37" t="s">
        <v>102</v>
      </c>
      <c r="K260" s="37" t="s">
        <v>40</v>
      </c>
      <c r="L260" s="37" t="s">
        <v>657</v>
      </c>
      <c r="M260" s="37">
        <v>0.61</v>
      </c>
      <c r="N260" s="37" t="s">
        <v>8</v>
      </c>
      <c r="O260" s="37" t="s">
        <v>35</v>
      </c>
      <c r="P260" s="37" t="s">
        <v>42</v>
      </c>
      <c r="Q260" s="37" t="s">
        <v>656</v>
      </c>
      <c r="R260" s="37">
        <v>98198</v>
      </c>
      <c r="S260" s="39">
        <v>42025</v>
      </c>
      <c r="T260" s="39">
        <v>42026</v>
      </c>
      <c r="U260" s="37">
        <v>618.13080000000002</v>
      </c>
      <c r="V260" s="37">
        <v>10</v>
      </c>
      <c r="W260" s="37">
        <v>1038.1400000000001</v>
      </c>
      <c r="X260" s="37">
        <v>87316</v>
      </c>
      <c r="Y260" s="37" t="s">
        <v>3217</v>
      </c>
      <c r="Z260" s="37">
        <v>1776.8484538135381</v>
      </c>
    </row>
    <row r="261" spans="1:26" customFormat="1" x14ac:dyDescent="0.2">
      <c r="A261" s="37">
        <v>584</v>
      </c>
      <c r="B261" s="37" t="s">
        <v>658</v>
      </c>
      <c r="C261" s="37" t="s">
        <v>46</v>
      </c>
      <c r="D261" s="37">
        <v>0.04</v>
      </c>
      <c r="E261" s="37">
        <v>15.51</v>
      </c>
      <c r="F261" s="37">
        <v>17.78</v>
      </c>
      <c r="G261" s="37" t="s">
        <v>14</v>
      </c>
      <c r="H261" s="37" t="s">
        <v>70</v>
      </c>
      <c r="I261" s="37" t="s">
        <v>24</v>
      </c>
      <c r="J261" s="37" t="s">
        <v>54</v>
      </c>
      <c r="K261" s="37" t="s">
        <v>49</v>
      </c>
      <c r="L261" s="37" t="s">
        <v>234</v>
      </c>
      <c r="M261" s="37">
        <v>0.59</v>
      </c>
      <c r="N261" s="37" t="s">
        <v>8</v>
      </c>
      <c r="O261" s="37" t="s">
        <v>87</v>
      </c>
      <c r="P261" s="37" t="s">
        <v>379</v>
      </c>
      <c r="Q261" s="37" t="s">
        <v>659</v>
      </c>
      <c r="R261" s="37">
        <v>1801</v>
      </c>
      <c r="S261" s="39">
        <v>42025</v>
      </c>
      <c r="T261" s="39">
        <v>42027</v>
      </c>
      <c r="U261" s="37">
        <v>-266.22000000000003</v>
      </c>
      <c r="V261" s="37">
        <v>7</v>
      </c>
      <c r="W261" s="37">
        <v>116.93</v>
      </c>
      <c r="X261" s="37">
        <v>88646</v>
      </c>
      <c r="Y261" s="37" t="s">
        <v>3218</v>
      </c>
      <c r="Z261" s="37">
        <v>569.37134447061112</v>
      </c>
    </row>
    <row r="262" spans="1:26" customFormat="1" x14ac:dyDescent="0.2">
      <c r="A262" s="37">
        <v>1709</v>
      </c>
      <c r="B262" s="37" t="s">
        <v>660</v>
      </c>
      <c r="C262" s="37" t="s">
        <v>46</v>
      </c>
      <c r="D262" s="37">
        <v>0.01</v>
      </c>
      <c r="E262" s="37">
        <v>14.28</v>
      </c>
      <c r="F262" s="37">
        <v>2.99</v>
      </c>
      <c r="G262" s="37" t="s">
        <v>14</v>
      </c>
      <c r="H262" s="37" t="s">
        <v>15</v>
      </c>
      <c r="I262" s="37" t="s">
        <v>24</v>
      </c>
      <c r="J262" s="37" t="s">
        <v>48</v>
      </c>
      <c r="K262" s="37" t="s">
        <v>49</v>
      </c>
      <c r="L262" s="37" t="s">
        <v>661</v>
      </c>
      <c r="M262" s="37">
        <v>0.39</v>
      </c>
      <c r="N262" s="37" t="s">
        <v>8</v>
      </c>
      <c r="O262" s="37" t="s">
        <v>87</v>
      </c>
      <c r="P262" s="37" t="s">
        <v>296</v>
      </c>
      <c r="Q262" s="37" t="s">
        <v>662</v>
      </c>
      <c r="R262" s="37">
        <v>19464</v>
      </c>
      <c r="S262" s="39">
        <v>42025</v>
      </c>
      <c r="T262" s="39">
        <v>42026</v>
      </c>
      <c r="U262" s="37">
        <v>21.003499999999999</v>
      </c>
      <c r="V262" s="37">
        <v>2</v>
      </c>
      <c r="W262" s="37">
        <v>30.44</v>
      </c>
      <c r="X262" s="37">
        <v>88782</v>
      </c>
      <c r="Y262" s="37" t="s">
        <v>3218</v>
      </c>
      <c r="Z262" s="37">
        <v>275.50853060699791</v>
      </c>
    </row>
    <row r="263" spans="1:26" customFormat="1" x14ac:dyDescent="0.2">
      <c r="A263" s="37">
        <v>1727</v>
      </c>
      <c r="B263" s="37" t="s">
        <v>663</v>
      </c>
      <c r="C263" s="37" t="s">
        <v>46</v>
      </c>
      <c r="D263" s="37">
        <v>0.1</v>
      </c>
      <c r="E263" s="37">
        <v>14.98</v>
      </c>
      <c r="F263" s="37">
        <v>7.69</v>
      </c>
      <c r="G263" s="37" t="s">
        <v>63</v>
      </c>
      <c r="H263" s="37" t="s">
        <v>3</v>
      </c>
      <c r="I263" s="37" t="s">
        <v>24</v>
      </c>
      <c r="J263" s="37" t="s">
        <v>54</v>
      </c>
      <c r="K263" s="37" t="s">
        <v>49</v>
      </c>
      <c r="L263" s="37" t="s">
        <v>664</v>
      </c>
      <c r="M263" s="37">
        <v>0.56999999999999995</v>
      </c>
      <c r="N263" s="37" t="s">
        <v>8</v>
      </c>
      <c r="O263" s="37" t="s">
        <v>87</v>
      </c>
      <c r="P263" s="37" t="s">
        <v>293</v>
      </c>
      <c r="Q263" s="37" t="s">
        <v>665</v>
      </c>
      <c r="R263" s="37">
        <v>44240</v>
      </c>
      <c r="S263" s="39">
        <v>42025</v>
      </c>
      <c r="T263" s="39">
        <v>42027</v>
      </c>
      <c r="U263" s="37">
        <v>-76.900000000000006</v>
      </c>
      <c r="V263" s="37">
        <v>8</v>
      </c>
      <c r="W263" s="37">
        <v>114.81</v>
      </c>
      <c r="X263" s="37">
        <v>87194</v>
      </c>
      <c r="Y263" s="37" t="s">
        <v>3218</v>
      </c>
      <c r="Z263" s="37">
        <v>335.17182564304778</v>
      </c>
    </row>
    <row r="264" spans="1:26" customFormat="1" x14ac:dyDescent="0.2">
      <c r="A264" s="37">
        <v>1928</v>
      </c>
      <c r="B264" s="37" t="s">
        <v>666</v>
      </c>
      <c r="C264" s="37" t="s">
        <v>46</v>
      </c>
      <c r="D264" s="37">
        <v>0.1</v>
      </c>
      <c r="E264" s="37">
        <v>1889.99</v>
      </c>
      <c r="F264" s="37">
        <v>19.989999999999998</v>
      </c>
      <c r="G264" s="37" t="s">
        <v>14</v>
      </c>
      <c r="H264" s="37" t="s">
        <v>47</v>
      </c>
      <c r="I264" s="37" t="s">
        <v>24</v>
      </c>
      <c r="J264" s="37" t="s">
        <v>48</v>
      </c>
      <c r="K264" s="37" t="s">
        <v>49</v>
      </c>
      <c r="L264" s="37" t="s">
        <v>667</v>
      </c>
      <c r="M264" s="37">
        <v>0.36</v>
      </c>
      <c r="N264" s="37" t="s">
        <v>8</v>
      </c>
      <c r="O264" s="37" t="s">
        <v>9</v>
      </c>
      <c r="P264" s="37" t="s">
        <v>247</v>
      </c>
      <c r="Q264" s="37" t="s">
        <v>668</v>
      </c>
      <c r="R264" s="37">
        <v>29651</v>
      </c>
      <c r="S264" s="39">
        <v>42025</v>
      </c>
      <c r="T264" s="39">
        <v>42025</v>
      </c>
      <c r="U264" s="37">
        <v>-42.545999999999999</v>
      </c>
      <c r="V264" s="37">
        <v>1</v>
      </c>
      <c r="W264" s="37">
        <v>1786.04</v>
      </c>
      <c r="X264" s="37">
        <v>88580</v>
      </c>
      <c r="Y264" s="37" t="s">
        <v>3215</v>
      </c>
      <c r="Z264" s="37">
        <v>6532.1937170074434</v>
      </c>
    </row>
    <row r="265" spans="1:26" customFormat="1" x14ac:dyDescent="0.2">
      <c r="A265" s="37">
        <v>1989</v>
      </c>
      <c r="B265" s="37" t="s">
        <v>669</v>
      </c>
      <c r="C265" s="37" t="s">
        <v>46</v>
      </c>
      <c r="D265" s="37">
        <v>0.04</v>
      </c>
      <c r="E265" s="37">
        <v>355.98</v>
      </c>
      <c r="F265" s="37">
        <v>58.92</v>
      </c>
      <c r="G265" s="37" t="s">
        <v>2</v>
      </c>
      <c r="H265" s="37" t="s">
        <v>47</v>
      </c>
      <c r="I265" s="37" t="s">
        <v>4</v>
      </c>
      <c r="J265" s="37" t="s">
        <v>85</v>
      </c>
      <c r="K265" s="37" t="s">
        <v>33</v>
      </c>
      <c r="L265" s="37" t="s">
        <v>670</v>
      </c>
      <c r="M265" s="37">
        <v>0.64</v>
      </c>
      <c r="N265" s="37" t="s">
        <v>8</v>
      </c>
      <c r="O265" s="37" t="s">
        <v>35</v>
      </c>
      <c r="P265" s="37" t="s">
        <v>122</v>
      </c>
      <c r="Q265" s="37" t="s">
        <v>671</v>
      </c>
      <c r="R265" s="37">
        <v>84117</v>
      </c>
      <c r="S265" s="39">
        <v>42025</v>
      </c>
      <c r="T265" s="39">
        <v>42026</v>
      </c>
      <c r="U265" s="37">
        <v>882.93</v>
      </c>
      <c r="V265" s="37">
        <v>8</v>
      </c>
      <c r="W265" s="37">
        <v>2748.21</v>
      </c>
      <c r="X265" s="37">
        <v>90000</v>
      </c>
      <c r="Y265" s="37" t="s">
        <v>3217</v>
      </c>
      <c r="Z265" s="37">
        <v>4218.3961538158619</v>
      </c>
    </row>
    <row r="266" spans="1:26" customFormat="1" x14ac:dyDescent="0.2">
      <c r="A266" s="37">
        <v>1989</v>
      </c>
      <c r="B266" s="37" t="s">
        <v>669</v>
      </c>
      <c r="C266" s="37" t="s">
        <v>46</v>
      </c>
      <c r="D266" s="37">
        <v>0.09</v>
      </c>
      <c r="E266" s="37">
        <v>19.98</v>
      </c>
      <c r="F266" s="37">
        <v>8.68</v>
      </c>
      <c r="G266" s="37" t="s">
        <v>14</v>
      </c>
      <c r="H266" s="37" t="s">
        <v>47</v>
      </c>
      <c r="I266" s="37" t="s">
        <v>24</v>
      </c>
      <c r="J266" s="37" t="s">
        <v>64</v>
      </c>
      <c r="K266" s="37" t="s">
        <v>49</v>
      </c>
      <c r="L266" s="37" t="s">
        <v>672</v>
      </c>
      <c r="M266" s="37">
        <v>0.37</v>
      </c>
      <c r="N266" s="37" t="s">
        <v>8</v>
      </c>
      <c r="O266" s="37" t="s">
        <v>35</v>
      </c>
      <c r="P266" s="37" t="s">
        <v>122</v>
      </c>
      <c r="Q266" s="37" t="s">
        <v>671</v>
      </c>
      <c r="R266" s="37">
        <v>84117</v>
      </c>
      <c r="S266" s="39">
        <v>42025</v>
      </c>
      <c r="T266" s="39">
        <v>42026</v>
      </c>
      <c r="U266" s="37">
        <v>6.6803999999999997</v>
      </c>
      <c r="V266" s="37">
        <v>5</v>
      </c>
      <c r="W266" s="37">
        <v>93.19</v>
      </c>
      <c r="X266" s="37">
        <v>90000</v>
      </c>
      <c r="Y266" s="37" t="s">
        <v>3217</v>
      </c>
      <c r="Z266" s="37">
        <v>425.85234995202899</v>
      </c>
    </row>
    <row r="267" spans="1:26" customFormat="1" x14ac:dyDescent="0.2">
      <c r="A267" s="37">
        <v>3229</v>
      </c>
      <c r="B267" s="37" t="s">
        <v>673</v>
      </c>
      <c r="C267" s="37" t="s">
        <v>46</v>
      </c>
      <c r="D267" s="37">
        <v>0.01</v>
      </c>
      <c r="E267" s="37">
        <v>24.95</v>
      </c>
      <c r="F267" s="37">
        <v>2.99</v>
      </c>
      <c r="G267" s="37" t="s">
        <v>14</v>
      </c>
      <c r="H267" s="37" t="s">
        <v>3</v>
      </c>
      <c r="I267" s="37" t="s">
        <v>24</v>
      </c>
      <c r="J267" s="37" t="s">
        <v>48</v>
      </c>
      <c r="K267" s="37" t="s">
        <v>49</v>
      </c>
      <c r="L267" s="37" t="s">
        <v>674</v>
      </c>
      <c r="M267" s="37">
        <v>0.39</v>
      </c>
      <c r="N267" s="37" t="s">
        <v>8</v>
      </c>
      <c r="O267" s="37" t="s">
        <v>28</v>
      </c>
      <c r="P267" s="37" t="s">
        <v>333</v>
      </c>
      <c r="Q267" s="37" t="s">
        <v>675</v>
      </c>
      <c r="R267" s="37">
        <v>54880</v>
      </c>
      <c r="S267" s="39">
        <v>42025</v>
      </c>
      <c r="T267" s="39">
        <v>42026</v>
      </c>
      <c r="U267" s="37">
        <v>261.38580000000002</v>
      </c>
      <c r="V267" s="37">
        <v>15</v>
      </c>
      <c r="W267" s="37">
        <v>378.82</v>
      </c>
      <c r="X267" s="37">
        <v>87435</v>
      </c>
      <c r="Y267" s="37" t="s">
        <v>3216</v>
      </c>
      <c r="Z267" s="37">
        <v>574.99631713945087</v>
      </c>
    </row>
    <row r="268" spans="1:26" customFormat="1" x14ac:dyDescent="0.2">
      <c r="A268" s="37">
        <v>3230</v>
      </c>
      <c r="B268" s="37" t="s">
        <v>676</v>
      </c>
      <c r="C268" s="37" t="s">
        <v>46</v>
      </c>
      <c r="D268" s="37">
        <v>0</v>
      </c>
      <c r="E268" s="37">
        <v>15.98</v>
      </c>
      <c r="F268" s="37">
        <v>8.99</v>
      </c>
      <c r="G268" s="37" t="s">
        <v>14</v>
      </c>
      <c r="H268" s="37" t="s">
        <v>3</v>
      </c>
      <c r="I268" s="37" t="s">
        <v>16</v>
      </c>
      <c r="J268" s="37" t="s">
        <v>17</v>
      </c>
      <c r="K268" s="37" t="s">
        <v>18</v>
      </c>
      <c r="L268" s="37" t="s">
        <v>677</v>
      </c>
      <c r="M268" s="37">
        <v>0.64</v>
      </c>
      <c r="N268" s="37" t="s">
        <v>8</v>
      </c>
      <c r="O268" s="37" t="s">
        <v>28</v>
      </c>
      <c r="P268" s="37" t="s">
        <v>333</v>
      </c>
      <c r="Q268" s="37" t="s">
        <v>678</v>
      </c>
      <c r="R268" s="37">
        <v>53186</v>
      </c>
      <c r="S268" s="39">
        <v>42025</v>
      </c>
      <c r="T268" s="39">
        <v>42027</v>
      </c>
      <c r="U268" s="37">
        <v>-135.46</v>
      </c>
      <c r="V268" s="37">
        <v>9</v>
      </c>
      <c r="W268" s="37">
        <v>152.18</v>
      </c>
      <c r="X268" s="37">
        <v>87435</v>
      </c>
      <c r="Y268" s="37" t="s">
        <v>3216</v>
      </c>
      <c r="Z268" s="37">
        <v>520.75185060484273</v>
      </c>
    </row>
    <row r="269" spans="1:26" customFormat="1" x14ac:dyDescent="0.2">
      <c r="A269" s="37">
        <v>151</v>
      </c>
      <c r="B269" s="37" t="s">
        <v>679</v>
      </c>
      <c r="C269" s="37" t="s">
        <v>1</v>
      </c>
      <c r="D269" s="37">
        <v>0.09</v>
      </c>
      <c r="E269" s="37">
        <v>32.979999999999997</v>
      </c>
      <c r="F269" s="37">
        <v>5.5</v>
      </c>
      <c r="G269" s="37" t="s">
        <v>14</v>
      </c>
      <c r="H269" s="37" t="s">
        <v>47</v>
      </c>
      <c r="I269" s="37" t="s">
        <v>16</v>
      </c>
      <c r="J269" s="37" t="s">
        <v>17</v>
      </c>
      <c r="K269" s="37" t="s">
        <v>49</v>
      </c>
      <c r="L269" s="37" t="s">
        <v>680</v>
      </c>
      <c r="M269" s="37">
        <v>0.75</v>
      </c>
      <c r="N269" s="37" t="s">
        <v>8</v>
      </c>
      <c r="O269" s="37" t="s">
        <v>9</v>
      </c>
      <c r="P269" s="37" t="s">
        <v>376</v>
      </c>
      <c r="Q269" s="37" t="s">
        <v>681</v>
      </c>
      <c r="R269" s="37">
        <v>37664</v>
      </c>
      <c r="S269" s="39">
        <v>42026</v>
      </c>
      <c r="T269" s="39">
        <v>42027</v>
      </c>
      <c r="U269" s="37">
        <v>-20.257999999999999</v>
      </c>
      <c r="V269" s="37">
        <v>2</v>
      </c>
      <c r="W269" s="37">
        <v>62.46</v>
      </c>
      <c r="X269" s="37">
        <v>89521</v>
      </c>
      <c r="Y269" s="37" t="s">
        <v>3215</v>
      </c>
      <c r="Z269" s="37">
        <v>755.93678007867038</v>
      </c>
    </row>
    <row r="270" spans="1:26" customFormat="1" x14ac:dyDescent="0.2">
      <c r="A270" s="37">
        <v>1438</v>
      </c>
      <c r="B270" s="37" t="s">
        <v>682</v>
      </c>
      <c r="C270" s="37" t="s">
        <v>1</v>
      </c>
      <c r="D270" s="37">
        <v>0.01</v>
      </c>
      <c r="E270" s="37">
        <v>80.98</v>
      </c>
      <c r="F270" s="37">
        <v>35</v>
      </c>
      <c r="G270" s="37" t="s">
        <v>14</v>
      </c>
      <c r="H270" s="37" t="s">
        <v>70</v>
      </c>
      <c r="I270" s="37" t="s">
        <v>24</v>
      </c>
      <c r="J270" s="37" t="s">
        <v>54</v>
      </c>
      <c r="K270" s="37" t="s">
        <v>40</v>
      </c>
      <c r="L270" s="37" t="s">
        <v>683</v>
      </c>
      <c r="M270" s="37">
        <v>0.83</v>
      </c>
      <c r="N270" s="37" t="s">
        <v>8</v>
      </c>
      <c r="O270" s="37" t="s">
        <v>87</v>
      </c>
      <c r="P270" s="37" t="s">
        <v>293</v>
      </c>
      <c r="Q270" s="37" t="s">
        <v>684</v>
      </c>
      <c r="R270" s="37">
        <v>44035</v>
      </c>
      <c r="S270" s="39">
        <v>42026</v>
      </c>
      <c r="T270" s="39">
        <v>42028</v>
      </c>
      <c r="U270" s="37">
        <v>-409.37360000000001</v>
      </c>
      <c r="V270" s="37">
        <v>3</v>
      </c>
      <c r="W270" s="37">
        <v>267.83</v>
      </c>
      <c r="X270" s="37">
        <v>90120</v>
      </c>
      <c r="Y270" s="37" t="s">
        <v>3218</v>
      </c>
      <c r="Z270" s="37">
        <v>1412.1482100283292</v>
      </c>
    </row>
    <row r="271" spans="1:26" customFormat="1" x14ac:dyDescent="0.2">
      <c r="A271" s="37">
        <v>1959</v>
      </c>
      <c r="B271" s="37" t="s">
        <v>685</v>
      </c>
      <c r="C271" s="37" t="s">
        <v>1</v>
      </c>
      <c r="D271" s="37">
        <v>0</v>
      </c>
      <c r="E271" s="37">
        <v>20.28</v>
      </c>
      <c r="F271" s="37">
        <v>14.39</v>
      </c>
      <c r="G271" s="37" t="s">
        <v>14</v>
      </c>
      <c r="H271" s="37" t="s">
        <v>70</v>
      </c>
      <c r="I271" s="37" t="s">
        <v>4</v>
      </c>
      <c r="J271" s="37" t="s">
        <v>102</v>
      </c>
      <c r="K271" s="37" t="s">
        <v>49</v>
      </c>
      <c r="L271" s="37" t="s">
        <v>686</v>
      </c>
      <c r="M271" s="37">
        <v>0.47</v>
      </c>
      <c r="N271" s="37" t="s">
        <v>8</v>
      </c>
      <c r="O271" s="37" t="s">
        <v>9</v>
      </c>
      <c r="P271" s="37" t="s">
        <v>99</v>
      </c>
      <c r="Q271" s="37" t="s">
        <v>104</v>
      </c>
      <c r="R271" s="37">
        <v>33916</v>
      </c>
      <c r="S271" s="39">
        <v>42026</v>
      </c>
      <c r="T271" s="39">
        <v>42026</v>
      </c>
      <c r="U271" s="37">
        <v>-66.247299999999996</v>
      </c>
      <c r="V271" s="37">
        <v>9</v>
      </c>
      <c r="W271" s="37">
        <v>206.04</v>
      </c>
      <c r="X271" s="37">
        <v>28225</v>
      </c>
      <c r="Y271" s="37" t="s">
        <v>3215</v>
      </c>
      <c r="Z271" s="37">
        <v>711.06990426002915</v>
      </c>
    </row>
    <row r="272" spans="1:26" customFormat="1" x14ac:dyDescent="0.2">
      <c r="A272" s="37">
        <v>1764</v>
      </c>
      <c r="B272" s="37" t="s">
        <v>687</v>
      </c>
      <c r="C272" s="37" t="s">
        <v>13</v>
      </c>
      <c r="D272" s="37">
        <v>0</v>
      </c>
      <c r="E272" s="37">
        <v>115.99</v>
      </c>
      <c r="F272" s="37">
        <v>5.92</v>
      </c>
      <c r="G272" s="37" t="s">
        <v>14</v>
      </c>
      <c r="H272" s="37" t="s">
        <v>15</v>
      </c>
      <c r="I272" s="37" t="s">
        <v>16</v>
      </c>
      <c r="J272" s="37" t="s">
        <v>111</v>
      </c>
      <c r="K272" s="37" t="s">
        <v>49</v>
      </c>
      <c r="L272" s="37" t="s">
        <v>688</v>
      </c>
      <c r="M272" s="37">
        <v>0.57999999999999996</v>
      </c>
      <c r="N272" s="37" t="s">
        <v>8</v>
      </c>
      <c r="O272" s="37" t="s">
        <v>9</v>
      </c>
      <c r="P272" s="37" t="s">
        <v>99</v>
      </c>
      <c r="Q272" s="37" t="s">
        <v>689</v>
      </c>
      <c r="R272" s="37">
        <v>34698</v>
      </c>
      <c r="S272" s="39">
        <v>42026</v>
      </c>
      <c r="T272" s="39">
        <v>42026</v>
      </c>
      <c r="U272" s="37">
        <v>-16.771999999999998</v>
      </c>
      <c r="V272" s="37">
        <v>11</v>
      </c>
      <c r="W272" s="37">
        <v>1160.42</v>
      </c>
      <c r="X272" s="37">
        <v>89775</v>
      </c>
      <c r="Y272" s="37" t="s">
        <v>3215</v>
      </c>
      <c r="Z272" s="37">
        <v>597.49966826690081</v>
      </c>
    </row>
    <row r="273" spans="1:26" customFormat="1" x14ac:dyDescent="0.2">
      <c r="A273" s="37">
        <v>2456</v>
      </c>
      <c r="B273" s="37" t="s">
        <v>690</v>
      </c>
      <c r="C273" s="37" t="s">
        <v>13</v>
      </c>
      <c r="D273" s="37">
        <v>7.0000000000000007E-2</v>
      </c>
      <c r="E273" s="37">
        <v>179.99</v>
      </c>
      <c r="F273" s="37">
        <v>19.989999999999998</v>
      </c>
      <c r="G273" s="37" t="s">
        <v>14</v>
      </c>
      <c r="H273" s="37" t="s">
        <v>47</v>
      </c>
      <c r="I273" s="37" t="s">
        <v>16</v>
      </c>
      <c r="J273" s="37" t="s">
        <v>17</v>
      </c>
      <c r="K273" s="37" t="s">
        <v>49</v>
      </c>
      <c r="L273" s="37" t="s">
        <v>691</v>
      </c>
      <c r="M273" s="37">
        <v>0.48</v>
      </c>
      <c r="N273" s="37" t="s">
        <v>8</v>
      </c>
      <c r="O273" s="37" t="s">
        <v>9</v>
      </c>
      <c r="P273" s="37" t="s">
        <v>140</v>
      </c>
      <c r="Q273" s="37" t="s">
        <v>692</v>
      </c>
      <c r="R273" s="37">
        <v>36608</v>
      </c>
      <c r="S273" s="39">
        <v>42026</v>
      </c>
      <c r="T273" s="39">
        <v>42027</v>
      </c>
      <c r="U273" s="37">
        <v>733.28219999999999</v>
      </c>
      <c r="V273" s="37">
        <v>7</v>
      </c>
      <c r="W273" s="37">
        <v>1188.6300000000001</v>
      </c>
      <c r="X273" s="37">
        <v>89218</v>
      </c>
      <c r="Y273" s="37" t="s">
        <v>3215</v>
      </c>
      <c r="Z273" s="37">
        <v>1884.9810335509128</v>
      </c>
    </row>
    <row r="274" spans="1:26" customFormat="1" x14ac:dyDescent="0.2">
      <c r="A274" s="37">
        <v>2456</v>
      </c>
      <c r="B274" s="37" t="s">
        <v>690</v>
      </c>
      <c r="C274" s="37" t="s">
        <v>13</v>
      </c>
      <c r="D274" s="37">
        <v>0.02</v>
      </c>
      <c r="E274" s="37">
        <v>92.23</v>
      </c>
      <c r="F274" s="37">
        <v>39.61</v>
      </c>
      <c r="G274" s="37" t="s">
        <v>63</v>
      </c>
      <c r="H274" s="37" t="s">
        <v>47</v>
      </c>
      <c r="I274" s="37" t="s">
        <v>4</v>
      </c>
      <c r="J274" s="37" t="s">
        <v>102</v>
      </c>
      <c r="K274" s="37" t="s">
        <v>120</v>
      </c>
      <c r="L274" s="37" t="s">
        <v>693</v>
      </c>
      <c r="M274" s="37">
        <v>0.67</v>
      </c>
      <c r="N274" s="37" t="s">
        <v>8</v>
      </c>
      <c r="O274" s="37" t="s">
        <v>9</v>
      </c>
      <c r="P274" s="37" t="s">
        <v>140</v>
      </c>
      <c r="Q274" s="37" t="s">
        <v>692</v>
      </c>
      <c r="R274" s="37">
        <v>36608</v>
      </c>
      <c r="S274" s="39">
        <v>42026</v>
      </c>
      <c r="T274" s="39">
        <v>42027</v>
      </c>
      <c r="U274" s="37">
        <v>-905.99040000000002</v>
      </c>
      <c r="V274" s="37">
        <v>11</v>
      </c>
      <c r="W274" s="37">
        <v>1009.93</v>
      </c>
      <c r="X274" s="37">
        <v>89218</v>
      </c>
      <c r="Y274" s="37" t="s">
        <v>3215</v>
      </c>
      <c r="Z274" s="37">
        <v>582.3911788575557</v>
      </c>
    </row>
    <row r="275" spans="1:26" customFormat="1" x14ac:dyDescent="0.2">
      <c r="A275" s="37">
        <v>2457</v>
      </c>
      <c r="B275" s="37" t="s">
        <v>694</v>
      </c>
      <c r="C275" s="37" t="s">
        <v>13</v>
      </c>
      <c r="D275" s="37">
        <v>0.02</v>
      </c>
      <c r="E275" s="37">
        <v>15.22</v>
      </c>
      <c r="F275" s="37">
        <v>9.73</v>
      </c>
      <c r="G275" s="37" t="s">
        <v>14</v>
      </c>
      <c r="H275" s="37" t="s">
        <v>47</v>
      </c>
      <c r="I275" s="37" t="s">
        <v>24</v>
      </c>
      <c r="J275" s="37" t="s">
        <v>48</v>
      </c>
      <c r="K275" s="37" t="s">
        <v>49</v>
      </c>
      <c r="L275" s="37" t="s">
        <v>695</v>
      </c>
      <c r="M275" s="37">
        <v>0.36</v>
      </c>
      <c r="N275" s="37" t="s">
        <v>8</v>
      </c>
      <c r="O275" s="37" t="s">
        <v>28</v>
      </c>
      <c r="P275" s="37" t="s">
        <v>60</v>
      </c>
      <c r="Q275" s="37" t="s">
        <v>696</v>
      </c>
      <c r="R275" s="37">
        <v>55014</v>
      </c>
      <c r="S275" s="39">
        <v>42026</v>
      </c>
      <c r="T275" s="39">
        <v>42026</v>
      </c>
      <c r="U275" s="37">
        <v>-21.63242</v>
      </c>
      <c r="V275" s="37">
        <v>9</v>
      </c>
      <c r="W275" s="37">
        <v>140.69999999999999</v>
      </c>
      <c r="X275" s="37">
        <v>89218</v>
      </c>
      <c r="Y275" s="37" t="s">
        <v>3216</v>
      </c>
      <c r="Z275" s="37">
        <v>245.39590219157134</v>
      </c>
    </row>
    <row r="276" spans="1:26" customFormat="1" x14ac:dyDescent="0.2">
      <c r="A276" s="37">
        <v>2209</v>
      </c>
      <c r="B276" s="37" t="s">
        <v>697</v>
      </c>
      <c r="C276" s="37" t="s">
        <v>23</v>
      </c>
      <c r="D276" s="37">
        <v>0.06</v>
      </c>
      <c r="E276" s="37">
        <v>6.98</v>
      </c>
      <c r="F276" s="37">
        <v>1.6</v>
      </c>
      <c r="G276" s="37" t="s">
        <v>14</v>
      </c>
      <c r="H276" s="37" t="s">
        <v>47</v>
      </c>
      <c r="I276" s="37" t="s">
        <v>24</v>
      </c>
      <c r="J276" s="37" t="s">
        <v>64</v>
      </c>
      <c r="K276" s="37" t="s">
        <v>26</v>
      </c>
      <c r="L276" s="37" t="s">
        <v>698</v>
      </c>
      <c r="M276" s="37">
        <v>0.38</v>
      </c>
      <c r="N276" s="37" t="s">
        <v>8</v>
      </c>
      <c r="O276" s="37" t="s">
        <v>9</v>
      </c>
      <c r="P276" s="37" t="s">
        <v>51</v>
      </c>
      <c r="Q276" s="37" t="s">
        <v>436</v>
      </c>
      <c r="R276" s="37">
        <v>30337</v>
      </c>
      <c r="S276" s="39">
        <v>42026</v>
      </c>
      <c r="T276" s="39">
        <v>42033</v>
      </c>
      <c r="U276" s="37">
        <v>-98.055999999999997</v>
      </c>
      <c r="V276" s="37">
        <v>12</v>
      </c>
      <c r="W276" s="37">
        <v>83.93</v>
      </c>
      <c r="X276" s="37">
        <v>88030</v>
      </c>
      <c r="Y276" s="37" t="s">
        <v>3215</v>
      </c>
      <c r="Z276" s="37">
        <v>-10.942145325588474</v>
      </c>
    </row>
    <row r="277" spans="1:26" customFormat="1" x14ac:dyDescent="0.2">
      <c r="A277" s="37">
        <v>2896</v>
      </c>
      <c r="B277" s="37" t="s">
        <v>699</v>
      </c>
      <c r="C277" s="37" t="s">
        <v>23</v>
      </c>
      <c r="D277" s="37">
        <v>0.02</v>
      </c>
      <c r="E277" s="37">
        <v>880.98</v>
      </c>
      <c r="F277" s="37">
        <v>44.55</v>
      </c>
      <c r="G277" s="37" t="s">
        <v>2</v>
      </c>
      <c r="H277" s="37" t="s">
        <v>47</v>
      </c>
      <c r="I277" s="37" t="s">
        <v>4</v>
      </c>
      <c r="J277" s="37" t="s">
        <v>93</v>
      </c>
      <c r="K277" s="37" t="s">
        <v>6</v>
      </c>
      <c r="L277" s="37" t="s">
        <v>214</v>
      </c>
      <c r="M277" s="37">
        <v>0.62</v>
      </c>
      <c r="N277" s="37" t="s">
        <v>8</v>
      </c>
      <c r="O277" s="37" t="s">
        <v>28</v>
      </c>
      <c r="P277" s="37" t="s">
        <v>60</v>
      </c>
      <c r="Q277" s="37" t="s">
        <v>700</v>
      </c>
      <c r="R277" s="37">
        <v>56001</v>
      </c>
      <c r="S277" s="39">
        <v>42026</v>
      </c>
      <c r="T277" s="39">
        <v>42030</v>
      </c>
      <c r="U277" s="37">
        <v>4861.0637999999999</v>
      </c>
      <c r="V277" s="37">
        <v>8</v>
      </c>
      <c r="W277" s="37">
        <v>7045.02</v>
      </c>
      <c r="X277" s="37">
        <v>86925</v>
      </c>
      <c r="Y277" s="37" t="s">
        <v>3216</v>
      </c>
      <c r="Z277" s="37">
        <v>9415.1795060652566</v>
      </c>
    </row>
    <row r="278" spans="1:26" customFormat="1" x14ac:dyDescent="0.2">
      <c r="A278" s="37">
        <v>2422</v>
      </c>
      <c r="B278" s="37" t="s">
        <v>701</v>
      </c>
      <c r="C278" s="37" t="s">
        <v>92</v>
      </c>
      <c r="D278" s="37">
        <v>0.09</v>
      </c>
      <c r="E278" s="37">
        <v>3.89</v>
      </c>
      <c r="F278" s="37">
        <v>7.01</v>
      </c>
      <c r="G278" s="37" t="s">
        <v>63</v>
      </c>
      <c r="H278" s="37" t="s">
        <v>47</v>
      </c>
      <c r="I278" s="37" t="s">
        <v>24</v>
      </c>
      <c r="J278" s="37" t="s">
        <v>48</v>
      </c>
      <c r="K278" s="37" t="s">
        <v>49</v>
      </c>
      <c r="L278" s="37" t="s">
        <v>702</v>
      </c>
      <c r="M278" s="37">
        <v>0.37</v>
      </c>
      <c r="N278" s="37" t="s">
        <v>8</v>
      </c>
      <c r="O278" s="37" t="s">
        <v>28</v>
      </c>
      <c r="P278" s="37" t="s">
        <v>163</v>
      </c>
      <c r="Q278" s="37" t="s">
        <v>703</v>
      </c>
      <c r="R278" s="37">
        <v>77340</v>
      </c>
      <c r="S278" s="39">
        <v>42026</v>
      </c>
      <c r="T278" s="39">
        <v>42028</v>
      </c>
      <c r="U278" s="37">
        <v>-154.30699999999999</v>
      </c>
      <c r="V278" s="37">
        <v>10</v>
      </c>
      <c r="W278" s="37">
        <v>42.56</v>
      </c>
      <c r="X278" s="37">
        <v>89055</v>
      </c>
      <c r="Y278" s="37" t="s">
        <v>3216</v>
      </c>
      <c r="Z278" s="37">
        <v>-106.05536946357122</v>
      </c>
    </row>
    <row r="279" spans="1:26" customFormat="1" x14ac:dyDescent="0.2">
      <c r="A279" s="37">
        <v>2873</v>
      </c>
      <c r="B279" s="37" t="s">
        <v>704</v>
      </c>
      <c r="C279" s="37" t="s">
        <v>92</v>
      </c>
      <c r="D279" s="37">
        <v>7.0000000000000007E-2</v>
      </c>
      <c r="E279" s="37">
        <v>2.89</v>
      </c>
      <c r="F279" s="37">
        <v>0.5</v>
      </c>
      <c r="G279" s="37" t="s">
        <v>14</v>
      </c>
      <c r="H279" s="37" t="s">
        <v>3</v>
      </c>
      <c r="I279" s="37" t="s">
        <v>24</v>
      </c>
      <c r="J279" s="37" t="s">
        <v>128</v>
      </c>
      <c r="K279" s="37" t="s">
        <v>49</v>
      </c>
      <c r="L279" s="37" t="s">
        <v>705</v>
      </c>
      <c r="M279" s="37">
        <v>0.38</v>
      </c>
      <c r="N279" s="37" t="s">
        <v>8</v>
      </c>
      <c r="O279" s="37" t="s">
        <v>9</v>
      </c>
      <c r="P279" s="37" t="s">
        <v>99</v>
      </c>
      <c r="Q279" s="37" t="s">
        <v>706</v>
      </c>
      <c r="R279" s="37">
        <v>33012</v>
      </c>
      <c r="S279" s="39">
        <v>42026</v>
      </c>
      <c r="T279" s="39">
        <v>42028</v>
      </c>
      <c r="U279" s="37">
        <v>441.59399999999999</v>
      </c>
      <c r="V279" s="37">
        <v>12</v>
      </c>
      <c r="W279" s="37">
        <v>33.020000000000003</v>
      </c>
      <c r="X279" s="37">
        <v>89872</v>
      </c>
      <c r="Y279" s="37" t="s">
        <v>3215</v>
      </c>
      <c r="Z279" s="37">
        <v>385.36605988794844</v>
      </c>
    </row>
    <row r="280" spans="1:26" customFormat="1" x14ac:dyDescent="0.2">
      <c r="A280" s="37">
        <v>2873</v>
      </c>
      <c r="B280" s="37" t="s">
        <v>704</v>
      </c>
      <c r="C280" s="37" t="s">
        <v>92</v>
      </c>
      <c r="D280" s="37">
        <v>0</v>
      </c>
      <c r="E280" s="37">
        <v>217.85</v>
      </c>
      <c r="F280" s="37">
        <v>29.1</v>
      </c>
      <c r="G280" s="37" t="s">
        <v>2</v>
      </c>
      <c r="H280" s="37" t="s">
        <v>3</v>
      </c>
      <c r="I280" s="37" t="s">
        <v>4</v>
      </c>
      <c r="J280" s="37" t="s">
        <v>5</v>
      </c>
      <c r="K280" s="37" t="s">
        <v>6</v>
      </c>
      <c r="L280" s="37" t="s">
        <v>707</v>
      </c>
      <c r="M280" s="37">
        <v>0.68</v>
      </c>
      <c r="N280" s="37" t="s">
        <v>8</v>
      </c>
      <c r="O280" s="37" t="s">
        <v>9</v>
      </c>
      <c r="P280" s="37" t="s">
        <v>99</v>
      </c>
      <c r="Q280" s="37" t="s">
        <v>706</v>
      </c>
      <c r="R280" s="37">
        <v>33012</v>
      </c>
      <c r="S280" s="39">
        <v>42026</v>
      </c>
      <c r="T280" s="39">
        <v>42027</v>
      </c>
      <c r="U280" s="37">
        <v>394.17</v>
      </c>
      <c r="V280" s="37">
        <v>10</v>
      </c>
      <c r="W280" s="37">
        <v>2273.1</v>
      </c>
      <c r="X280" s="37">
        <v>89872</v>
      </c>
      <c r="Y280" s="37" t="s">
        <v>3215</v>
      </c>
      <c r="Z280" s="37">
        <v>2292.8416303106505</v>
      </c>
    </row>
    <row r="281" spans="1:26" customFormat="1" x14ac:dyDescent="0.2">
      <c r="A281" s="37">
        <v>3350</v>
      </c>
      <c r="B281" s="37" t="s">
        <v>708</v>
      </c>
      <c r="C281" s="37" t="s">
        <v>92</v>
      </c>
      <c r="D281" s="37">
        <v>0.01</v>
      </c>
      <c r="E281" s="37">
        <v>73.98</v>
      </c>
      <c r="F281" s="37">
        <v>12.14</v>
      </c>
      <c r="G281" s="37" t="s">
        <v>14</v>
      </c>
      <c r="H281" s="37" t="s">
        <v>3</v>
      </c>
      <c r="I281" s="37" t="s">
        <v>16</v>
      </c>
      <c r="J281" s="37" t="s">
        <v>17</v>
      </c>
      <c r="K281" s="37" t="s">
        <v>49</v>
      </c>
      <c r="L281" s="37" t="s">
        <v>709</v>
      </c>
      <c r="M281" s="37">
        <v>0.67</v>
      </c>
      <c r="N281" s="37" t="s">
        <v>8</v>
      </c>
      <c r="O281" s="37" t="s">
        <v>35</v>
      </c>
      <c r="P281" s="37" t="s">
        <v>42</v>
      </c>
      <c r="Q281" s="37" t="s">
        <v>710</v>
      </c>
      <c r="R281" s="37">
        <v>98444</v>
      </c>
      <c r="S281" s="39">
        <v>42027</v>
      </c>
      <c r="T281" s="39">
        <v>42029</v>
      </c>
      <c r="U281" s="37">
        <v>-29.0656</v>
      </c>
      <c r="V281" s="37">
        <v>5</v>
      </c>
      <c r="W281" s="37">
        <v>384.22</v>
      </c>
      <c r="X281" s="37">
        <v>91296</v>
      </c>
      <c r="Y281" s="37" t="s">
        <v>3217</v>
      </c>
      <c r="Z281" s="37">
        <v>728.55160814320118</v>
      </c>
    </row>
    <row r="282" spans="1:26" customFormat="1" x14ac:dyDescent="0.2">
      <c r="A282" s="37">
        <v>1692</v>
      </c>
      <c r="B282" s="37" t="s">
        <v>711</v>
      </c>
      <c r="C282" s="37" t="s">
        <v>46</v>
      </c>
      <c r="D282" s="37">
        <v>0</v>
      </c>
      <c r="E282" s="37">
        <v>6.84</v>
      </c>
      <c r="F282" s="37">
        <v>8.3699999999999992</v>
      </c>
      <c r="G282" s="37" t="s">
        <v>14</v>
      </c>
      <c r="H282" s="37" t="s">
        <v>15</v>
      </c>
      <c r="I282" s="37" t="s">
        <v>24</v>
      </c>
      <c r="J282" s="37" t="s">
        <v>544</v>
      </c>
      <c r="K282" s="37" t="s">
        <v>18</v>
      </c>
      <c r="L282" s="37" t="s">
        <v>712</v>
      </c>
      <c r="M282" s="37">
        <v>0.57999999999999996</v>
      </c>
      <c r="N282" s="37" t="s">
        <v>8</v>
      </c>
      <c r="O282" s="37" t="s">
        <v>28</v>
      </c>
      <c r="P282" s="37" t="s">
        <v>513</v>
      </c>
      <c r="Q282" s="37" t="s">
        <v>713</v>
      </c>
      <c r="R282" s="37">
        <v>67114</v>
      </c>
      <c r="S282" s="39">
        <v>42027</v>
      </c>
      <c r="T282" s="39">
        <v>42028</v>
      </c>
      <c r="U282" s="37">
        <v>-123.1816</v>
      </c>
      <c r="V282" s="37">
        <v>5</v>
      </c>
      <c r="W282" s="37">
        <v>37.89</v>
      </c>
      <c r="X282" s="37">
        <v>90189</v>
      </c>
      <c r="Y282" s="37" t="s">
        <v>3216</v>
      </c>
      <c r="Z282" s="37">
        <v>417.7814527726967</v>
      </c>
    </row>
    <row r="283" spans="1:26" customFormat="1" x14ac:dyDescent="0.2">
      <c r="A283" s="37">
        <v>1693</v>
      </c>
      <c r="B283" s="37" t="s">
        <v>714</v>
      </c>
      <c r="C283" s="37" t="s">
        <v>46</v>
      </c>
      <c r="D283" s="37">
        <v>7.0000000000000007E-2</v>
      </c>
      <c r="E283" s="37">
        <v>30.98</v>
      </c>
      <c r="F283" s="37">
        <v>5.76</v>
      </c>
      <c r="G283" s="37" t="s">
        <v>14</v>
      </c>
      <c r="H283" s="37" t="s">
        <v>15</v>
      </c>
      <c r="I283" s="37" t="s">
        <v>24</v>
      </c>
      <c r="J283" s="37" t="s">
        <v>64</v>
      </c>
      <c r="K283" s="37" t="s">
        <v>49</v>
      </c>
      <c r="L283" s="37" t="s">
        <v>715</v>
      </c>
      <c r="M283" s="37">
        <v>0.4</v>
      </c>
      <c r="N283" s="37" t="s">
        <v>8</v>
      </c>
      <c r="O283" s="37" t="s">
        <v>9</v>
      </c>
      <c r="P283" s="37" t="s">
        <v>218</v>
      </c>
      <c r="Q283" s="37" t="s">
        <v>716</v>
      </c>
      <c r="R283" s="37">
        <v>20190</v>
      </c>
      <c r="S283" s="39">
        <v>42027</v>
      </c>
      <c r="T283" s="39">
        <v>42029</v>
      </c>
      <c r="U283" s="37">
        <v>-28.797999999999998</v>
      </c>
      <c r="V283" s="37">
        <v>11</v>
      </c>
      <c r="W283" s="37">
        <v>343.79</v>
      </c>
      <c r="X283" s="37">
        <v>90189</v>
      </c>
      <c r="Y283" s="37" t="s">
        <v>3215</v>
      </c>
      <c r="Z283" s="37">
        <v>322.05703614789456</v>
      </c>
    </row>
    <row r="284" spans="1:26" customFormat="1" x14ac:dyDescent="0.2">
      <c r="A284" s="37">
        <v>604</v>
      </c>
      <c r="B284" s="37" t="s">
        <v>717</v>
      </c>
      <c r="C284" s="37" t="s">
        <v>1</v>
      </c>
      <c r="D284" s="37">
        <v>0.03</v>
      </c>
      <c r="E284" s="37">
        <v>1.88</v>
      </c>
      <c r="F284" s="37">
        <v>1.49</v>
      </c>
      <c r="G284" s="37" t="s">
        <v>14</v>
      </c>
      <c r="H284" s="37" t="s">
        <v>47</v>
      </c>
      <c r="I284" s="37" t="s">
        <v>24</v>
      </c>
      <c r="J284" s="37" t="s">
        <v>48</v>
      </c>
      <c r="K284" s="37" t="s">
        <v>49</v>
      </c>
      <c r="L284" s="37" t="s">
        <v>589</v>
      </c>
      <c r="M284" s="37">
        <v>0.37</v>
      </c>
      <c r="N284" s="37" t="s">
        <v>8</v>
      </c>
      <c r="O284" s="37" t="s">
        <v>35</v>
      </c>
      <c r="P284" s="37" t="s">
        <v>66</v>
      </c>
      <c r="Q284" s="37" t="s">
        <v>76</v>
      </c>
      <c r="R284" s="37">
        <v>90045</v>
      </c>
      <c r="S284" s="39">
        <v>42028</v>
      </c>
      <c r="T284" s="39">
        <v>42029</v>
      </c>
      <c r="U284" s="37">
        <v>-15.099500000000001</v>
      </c>
      <c r="V284" s="37">
        <v>52</v>
      </c>
      <c r="W284" s="37">
        <v>102.32</v>
      </c>
      <c r="X284" s="37">
        <v>34882</v>
      </c>
      <c r="Y284" s="37" t="s">
        <v>3217</v>
      </c>
      <c r="Z284" s="37">
        <v>276.74414793979605</v>
      </c>
    </row>
    <row r="285" spans="1:26" customFormat="1" x14ac:dyDescent="0.2">
      <c r="A285" s="37">
        <v>830</v>
      </c>
      <c r="B285" s="37" t="s">
        <v>718</v>
      </c>
      <c r="C285" s="37" t="s">
        <v>13</v>
      </c>
      <c r="D285" s="37">
        <v>0.01</v>
      </c>
      <c r="E285" s="37">
        <v>14.42</v>
      </c>
      <c r="F285" s="37">
        <v>6.75</v>
      </c>
      <c r="G285" s="37" t="s">
        <v>14</v>
      </c>
      <c r="H285" s="37" t="s">
        <v>70</v>
      </c>
      <c r="I285" s="37" t="s">
        <v>24</v>
      </c>
      <c r="J285" s="37" t="s">
        <v>71</v>
      </c>
      <c r="K285" s="37" t="s">
        <v>120</v>
      </c>
      <c r="L285" s="37" t="s">
        <v>385</v>
      </c>
      <c r="M285" s="37">
        <v>0.52</v>
      </c>
      <c r="N285" s="37" t="s">
        <v>8</v>
      </c>
      <c r="O285" s="37" t="s">
        <v>35</v>
      </c>
      <c r="P285" s="37" t="s">
        <v>36</v>
      </c>
      <c r="Q285" s="37" t="s">
        <v>719</v>
      </c>
      <c r="R285" s="37">
        <v>80033</v>
      </c>
      <c r="S285" s="39">
        <v>42028</v>
      </c>
      <c r="T285" s="39">
        <v>42028</v>
      </c>
      <c r="U285" s="37">
        <v>-13.826000000000001</v>
      </c>
      <c r="V285" s="37">
        <v>6</v>
      </c>
      <c r="W285" s="37">
        <v>89.91</v>
      </c>
      <c r="X285" s="37">
        <v>90270</v>
      </c>
      <c r="Y285" s="37" t="s">
        <v>3217</v>
      </c>
      <c r="Z285" s="37">
        <v>277.67677855397937</v>
      </c>
    </row>
    <row r="286" spans="1:26" customFormat="1" x14ac:dyDescent="0.2">
      <c r="A286" s="37">
        <v>997</v>
      </c>
      <c r="B286" s="37" t="s">
        <v>720</v>
      </c>
      <c r="C286" s="37" t="s">
        <v>23</v>
      </c>
      <c r="D286" s="37">
        <v>0.08</v>
      </c>
      <c r="E286" s="37">
        <v>67.84</v>
      </c>
      <c r="F286" s="37">
        <v>0.99</v>
      </c>
      <c r="G286" s="37" t="s">
        <v>14</v>
      </c>
      <c r="H286" s="37" t="s">
        <v>3</v>
      </c>
      <c r="I286" s="37" t="s">
        <v>24</v>
      </c>
      <c r="J286" s="37" t="s">
        <v>71</v>
      </c>
      <c r="K286" s="37" t="s">
        <v>49</v>
      </c>
      <c r="L286" s="37" t="s">
        <v>721</v>
      </c>
      <c r="M286" s="37">
        <v>0.57999999999999996</v>
      </c>
      <c r="N286" s="37" t="s">
        <v>8</v>
      </c>
      <c r="O286" s="37" t="s">
        <v>87</v>
      </c>
      <c r="P286" s="37" t="s">
        <v>373</v>
      </c>
      <c r="Q286" s="37" t="s">
        <v>374</v>
      </c>
      <c r="R286" s="37">
        <v>7002</v>
      </c>
      <c r="S286" s="39">
        <v>42028</v>
      </c>
      <c r="T286" s="39">
        <v>42033</v>
      </c>
      <c r="U286" s="37">
        <v>-23.634399999999999</v>
      </c>
      <c r="V286" s="37">
        <v>1</v>
      </c>
      <c r="W286" s="37">
        <v>63.66</v>
      </c>
      <c r="X286" s="37">
        <v>89431</v>
      </c>
      <c r="Y286" s="37" t="s">
        <v>3218</v>
      </c>
      <c r="Z286" s="37">
        <v>352.6368353481343</v>
      </c>
    </row>
    <row r="287" spans="1:26" customFormat="1" x14ac:dyDescent="0.2">
      <c r="A287" s="37">
        <v>1281</v>
      </c>
      <c r="B287" s="37" t="s">
        <v>722</v>
      </c>
      <c r="C287" s="37" t="s">
        <v>23</v>
      </c>
      <c r="D287" s="37">
        <v>0.03</v>
      </c>
      <c r="E287" s="37">
        <v>199.99</v>
      </c>
      <c r="F287" s="37">
        <v>24.49</v>
      </c>
      <c r="G287" s="37" t="s">
        <v>63</v>
      </c>
      <c r="H287" s="37" t="s">
        <v>3</v>
      </c>
      <c r="I287" s="37" t="s">
        <v>16</v>
      </c>
      <c r="J287" s="37" t="s">
        <v>39</v>
      </c>
      <c r="K287" s="37" t="s">
        <v>40</v>
      </c>
      <c r="L287" s="37" t="s">
        <v>723</v>
      </c>
      <c r="M287" s="37">
        <v>0.46</v>
      </c>
      <c r="N287" s="37" t="s">
        <v>8</v>
      </c>
      <c r="O287" s="37" t="s">
        <v>28</v>
      </c>
      <c r="P287" s="37" t="s">
        <v>29</v>
      </c>
      <c r="Q287" s="37" t="s">
        <v>724</v>
      </c>
      <c r="R287" s="37">
        <v>47591</v>
      </c>
      <c r="S287" s="39">
        <v>42028</v>
      </c>
      <c r="T287" s="39">
        <v>42030</v>
      </c>
      <c r="U287" s="37">
        <v>727.73609999999996</v>
      </c>
      <c r="V287" s="37">
        <v>5</v>
      </c>
      <c r="W287" s="37">
        <v>1054.69</v>
      </c>
      <c r="X287" s="37">
        <v>89112</v>
      </c>
      <c r="Y287" s="37" t="s">
        <v>3216</v>
      </c>
      <c r="Z287" s="37">
        <v>2036.7173150631754</v>
      </c>
    </row>
    <row r="288" spans="1:26" customFormat="1" x14ac:dyDescent="0.2">
      <c r="A288" s="37">
        <v>1282</v>
      </c>
      <c r="B288" s="37" t="s">
        <v>725</v>
      </c>
      <c r="C288" s="37" t="s">
        <v>23</v>
      </c>
      <c r="D288" s="37">
        <v>0.03</v>
      </c>
      <c r="E288" s="37">
        <v>199.99</v>
      </c>
      <c r="F288" s="37">
        <v>24.49</v>
      </c>
      <c r="G288" s="37" t="s">
        <v>63</v>
      </c>
      <c r="H288" s="37" t="s">
        <v>3</v>
      </c>
      <c r="I288" s="37" t="s">
        <v>16</v>
      </c>
      <c r="J288" s="37" t="s">
        <v>39</v>
      </c>
      <c r="K288" s="37" t="s">
        <v>40</v>
      </c>
      <c r="L288" s="37" t="s">
        <v>723</v>
      </c>
      <c r="M288" s="37">
        <v>0.46</v>
      </c>
      <c r="N288" s="37" t="s">
        <v>8</v>
      </c>
      <c r="O288" s="37" t="s">
        <v>87</v>
      </c>
      <c r="P288" s="37" t="s">
        <v>296</v>
      </c>
      <c r="Q288" s="37" t="s">
        <v>297</v>
      </c>
      <c r="R288" s="37">
        <v>19134</v>
      </c>
      <c r="S288" s="39">
        <v>42028</v>
      </c>
      <c r="T288" s="39">
        <v>42030</v>
      </c>
      <c r="U288" s="37">
        <v>393.42</v>
      </c>
      <c r="V288" s="37">
        <v>21</v>
      </c>
      <c r="W288" s="37">
        <v>4429.6899999999996</v>
      </c>
      <c r="X288" s="37">
        <v>29319</v>
      </c>
      <c r="Y288" s="37" t="s">
        <v>3218</v>
      </c>
      <c r="Z288" s="37">
        <v>1694.3690292566207</v>
      </c>
    </row>
    <row r="289" spans="1:26" customFormat="1" x14ac:dyDescent="0.2">
      <c r="A289" s="37">
        <v>1690</v>
      </c>
      <c r="B289" s="37" t="s">
        <v>726</v>
      </c>
      <c r="C289" s="37" t="s">
        <v>23</v>
      </c>
      <c r="D289" s="37">
        <v>0.05</v>
      </c>
      <c r="E289" s="37">
        <v>115.99</v>
      </c>
      <c r="F289" s="37">
        <v>5.26</v>
      </c>
      <c r="G289" s="37" t="s">
        <v>14</v>
      </c>
      <c r="H289" s="37" t="s">
        <v>70</v>
      </c>
      <c r="I289" s="37" t="s">
        <v>16</v>
      </c>
      <c r="J289" s="37" t="s">
        <v>111</v>
      </c>
      <c r="K289" s="37" t="s">
        <v>49</v>
      </c>
      <c r="L289" s="37" t="s">
        <v>727</v>
      </c>
      <c r="M289" s="37">
        <v>0.56999999999999995</v>
      </c>
      <c r="N289" s="37" t="s">
        <v>8</v>
      </c>
      <c r="O289" s="37" t="s">
        <v>87</v>
      </c>
      <c r="P289" s="37" t="s">
        <v>296</v>
      </c>
      <c r="Q289" s="37" t="s">
        <v>728</v>
      </c>
      <c r="R289" s="37">
        <v>17112</v>
      </c>
      <c r="S289" s="39">
        <v>42028</v>
      </c>
      <c r="T289" s="39">
        <v>42032</v>
      </c>
      <c r="U289" s="37">
        <v>616.53570000000002</v>
      </c>
      <c r="V289" s="37">
        <v>9</v>
      </c>
      <c r="W289" s="37">
        <v>893.53</v>
      </c>
      <c r="X289" s="37">
        <v>91076</v>
      </c>
      <c r="Y289" s="37" t="s">
        <v>3218</v>
      </c>
      <c r="Z289" s="37">
        <v>1297.6198177355582</v>
      </c>
    </row>
    <row r="290" spans="1:26" customFormat="1" x14ac:dyDescent="0.2">
      <c r="A290" s="37">
        <v>2613</v>
      </c>
      <c r="B290" s="37" t="s">
        <v>729</v>
      </c>
      <c r="C290" s="37" t="s">
        <v>23</v>
      </c>
      <c r="D290" s="37">
        <v>0.02</v>
      </c>
      <c r="E290" s="37">
        <v>50.98</v>
      </c>
      <c r="F290" s="37">
        <v>13.66</v>
      </c>
      <c r="G290" s="37" t="s">
        <v>63</v>
      </c>
      <c r="H290" s="37" t="s">
        <v>70</v>
      </c>
      <c r="I290" s="37" t="s">
        <v>24</v>
      </c>
      <c r="J290" s="37" t="s">
        <v>71</v>
      </c>
      <c r="K290" s="37" t="s">
        <v>49</v>
      </c>
      <c r="L290" s="37" t="s">
        <v>730</v>
      </c>
      <c r="M290" s="37">
        <v>0.57999999999999996</v>
      </c>
      <c r="N290" s="37" t="s">
        <v>8</v>
      </c>
      <c r="O290" s="37" t="s">
        <v>87</v>
      </c>
      <c r="P290" s="37" t="s">
        <v>373</v>
      </c>
      <c r="Q290" s="37" t="s">
        <v>731</v>
      </c>
      <c r="R290" s="37">
        <v>8863</v>
      </c>
      <c r="S290" s="39">
        <v>42028</v>
      </c>
      <c r="T290" s="39">
        <v>42028</v>
      </c>
      <c r="U290" s="37">
        <v>-25.76</v>
      </c>
      <c r="V290" s="37">
        <v>1</v>
      </c>
      <c r="W290" s="37">
        <v>68.45</v>
      </c>
      <c r="X290" s="37">
        <v>86119</v>
      </c>
      <c r="Y290" s="37" t="s">
        <v>3218</v>
      </c>
      <c r="Z290" s="37">
        <v>614.29637262724987</v>
      </c>
    </row>
    <row r="291" spans="1:26" customFormat="1" x14ac:dyDescent="0.2">
      <c r="A291" s="37">
        <v>3089</v>
      </c>
      <c r="B291" s="37" t="s">
        <v>732</v>
      </c>
      <c r="C291" s="37" t="s">
        <v>23</v>
      </c>
      <c r="D291" s="37">
        <v>7.0000000000000007E-2</v>
      </c>
      <c r="E291" s="37">
        <v>49.43</v>
      </c>
      <c r="F291" s="37">
        <v>19.989999999999998</v>
      </c>
      <c r="G291" s="37" t="s">
        <v>14</v>
      </c>
      <c r="H291" s="37" t="s">
        <v>70</v>
      </c>
      <c r="I291" s="37" t="s">
        <v>24</v>
      </c>
      <c r="J291" s="37" t="s">
        <v>71</v>
      </c>
      <c r="K291" s="37" t="s">
        <v>49</v>
      </c>
      <c r="L291" s="37" t="s">
        <v>733</v>
      </c>
      <c r="M291" s="37">
        <v>0.56999999999999995</v>
      </c>
      <c r="N291" s="37" t="s">
        <v>8</v>
      </c>
      <c r="O291" s="37" t="s">
        <v>28</v>
      </c>
      <c r="P291" s="37" t="s">
        <v>513</v>
      </c>
      <c r="Q291" s="37" t="s">
        <v>734</v>
      </c>
      <c r="R291" s="37">
        <v>66209</v>
      </c>
      <c r="S291" s="39">
        <v>42028</v>
      </c>
      <c r="T291" s="39">
        <v>42033</v>
      </c>
      <c r="U291" s="37">
        <v>-122.77</v>
      </c>
      <c r="V291" s="37">
        <v>6</v>
      </c>
      <c r="W291" s="37">
        <v>281.82</v>
      </c>
      <c r="X291" s="37">
        <v>91219</v>
      </c>
      <c r="Y291" s="37" t="s">
        <v>3216</v>
      </c>
      <c r="Z291" s="37">
        <v>725.91837124937729</v>
      </c>
    </row>
    <row r="292" spans="1:26" customFormat="1" x14ac:dyDescent="0.2">
      <c r="A292" s="37">
        <v>2283</v>
      </c>
      <c r="B292" s="37" t="s">
        <v>735</v>
      </c>
      <c r="C292" s="37" t="s">
        <v>92</v>
      </c>
      <c r="D292" s="37">
        <v>0.01</v>
      </c>
      <c r="E292" s="37">
        <v>11.7</v>
      </c>
      <c r="F292" s="37">
        <v>6.96</v>
      </c>
      <c r="G292" s="37" t="s">
        <v>14</v>
      </c>
      <c r="H292" s="37" t="s">
        <v>47</v>
      </c>
      <c r="I292" s="37" t="s">
        <v>24</v>
      </c>
      <c r="J292" s="37" t="s">
        <v>71</v>
      </c>
      <c r="K292" s="37" t="s">
        <v>120</v>
      </c>
      <c r="L292" s="37" t="s">
        <v>736</v>
      </c>
      <c r="M292" s="37">
        <v>0.5</v>
      </c>
      <c r="N292" s="37" t="s">
        <v>8</v>
      </c>
      <c r="O292" s="37" t="s">
        <v>28</v>
      </c>
      <c r="P292" s="37" t="s">
        <v>333</v>
      </c>
      <c r="Q292" s="37" t="s">
        <v>737</v>
      </c>
      <c r="R292" s="37">
        <v>53132</v>
      </c>
      <c r="S292" s="39">
        <v>42028</v>
      </c>
      <c r="T292" s="39">
        <v>42030</v>
      </c>
      <c r="U292" s="37">
        <v>-28.954000000000001</v>
      </c>
      <c r="V292" s="37">
        <v>6</v>
      </c>
      <c r="W292" s="37">
        <v>76.87</v>
      </c>
      <c r="X292" s="37">
        <v>85947</v>
      </c>
      <c r="Y292" s="37" t="s">
        <v>3216</v>
      </c>
      <c r="Z292" s="37">
        <v>288.53436184568341</v>
      </c>
    </row>
    <row r="293" spans="1:26" customFormat="1" x14ac:dyDescent="0.2">
      <c r="A293" s="37">
        <v>275</v>
      </c>
      <c r="B293" s="37" t="s">
        <v>738</v>
      </c>
      <c r="C293" s="37" t="s">
        <v>46</v>
      </c>
      <c r="D293" s="37">
        <v>0.09</v>
      </c>
      <c r="E293" s="37">
        <v>15.28</v>
      </c>
      <c r="F293" s="37">
        <v>10.91</v>
      </c>
      <c r="G293" s="37" t="s">
        <v>14</v>
      </c>
      <c r="H293" s="37" t="s">
        <v>70</v>
      </c>
      <c r="I293" s="37" t="s">
        <v>24</v>
      </c>
      <c r="J293" s="37" t="s">
        <v>48</v>
      </c>
      <c r="K293" s="37" t="s">
        <v>49</v>
      </c>
      <c r="L293" s="37" t="s">
        <v>739</v>
      </c>
      <c r="M293" s="37">
        <v>0.36</v>
      </c>
      <c r="N293" s="37" t="s">
        <v>8</v>
      </c>
      <c r="O293" s="37" t="s">
        <v>87</v>
      </c>
      <c r="P293" s="37" t="s">
        <v>224</v>
      </c>
      <c r="Q293" s="37" t="s">
        <v>740</v>
      </c>
      <c r="R293" s="37">
        <v>6824</v>
      </c>
      <c r="S293" s="39">
        <v>42028</v>
      </c>
      <c r="T293" s="39">
        <v>42029</v>
      </c>
      <c r="U293" s="37">
        <v>-51.75</v>
      </c>
      <c r="V293" s="37">
        <v>4</v>
      </c>
      <c r="W293" s="37">
        <v>61.52</v>
      </c>
      <c r="X293" s="37">
        <v>89292</v>
      </c>
      <c r="Y293" s="37" t="s">
        <v>3218</v>
      </c>
      <c r="Z293" s="37">
        <v>374.17697591032487</v>
      </c>
    </row>
    <row r="294" spans="1:26" customFormat="1" x14ac:dyDescent="0.2">
      <c r="A294" s="37">
        <v>1653</v>
      </c>
      <c r="B294" s="37" t="s">
        <v>741</v>
      </c>
      <c r="C294" s="37" t="s">
        <v>46</v>
      </c>
      <c r="D294" s="37">
        <v>0</v>
      </c>
      <c r="E294" s="37">
        <v>101.41</v>
      </c>
      <c r="F294" s="37">
        <v>35</v>
      </c>
      <c r="G294" s="37" t="s">
        <v>63</v>
      </c>
      <c r="H294" s="37" t="s">
        <v>70</v>
      </c>
      <c r="I294" s="37" t="s">
        <v>24</v>
      </c>
      <c r="J294" s="37" t="s">
        <v>54</v>
      </c>
      <c r="K294" s="37" t="s">
        <v>40</v>
      </c>
      <c r="L294" s="37" t="s">
        <v>742</v>
      </c>
      <c r="M294" s="37">
        <v>0.82</v>
      </c>
      <c r="N294" s="37" t="s">
        <v>8</v>
      </c>
      <c r="O294" s="37" t="s">
        <v>35</v>
      </c>
      <c r="P294" s="37" t="s">
        <v>66</v>
      </c>
      <c r="Q294" s="37" t="s">
        <v>743</v>
      </c>
      <c r="R294" s="37">
        <v>91360</v>
      </c>
      <c r="S294" s="39">
        <v>42028</v>
      </c>
      <c r="T294" s="39">
        <v>42029</v>
      </c>
      <c r="U294" s="37">
        <v>-457.73</v>
      </c>
      <c r="V294" s="37">
        <v>10</v>
      </c>
      <c r="W294" s="37">
        <v>1104.32</v>
      </c>
      <c r="X294" s="37">
        <v>89885</v>
      </c>
      <c r="Y294" s="37" t="s">
        <v>3217</v>
      </c>
      <c r="Z294" s="37">
        <v>1253.7394438857991</v>
      </c>
    </row>
    <row r="295" spans="1:26" customFormat="1" x14ac:dyDescent="0.2">
      <c r="A295" s="37">
        <v>1653</v>
      </c>
      <c r="B295" s="37" t="s">
        <v>741</v>
      </c>
      <c r="C295" s="37" t="s">
        <v>46</v>
      </c>
      <c r="D295" s="37">
        <v>0.1</v>
      </c>
      <c r="E295" s="37">
        <v>95.99</v>
      </c>
      <c r="F295" s="37">
        <v>4.9000000000000004</v>
      </c>
      <c r="G295" s="37" t="s">
        <v>14</v>
      </c>
      <c r="H295" s="37" t="s">
        <v>70</v>
      </c>
      <c r="I295" s="37" t="s">
        <v>16</v>
      </c>
      <c r="J295" s="37" t="s">
        <v>111</v>
      </c>
      <c r="K295" s="37" t="s">
        <v>49</v>
      </c>
      <c r="L295" s="37" t="s">
        <v>744</v>
      </c>
      <c r="M295" s="37">
        <v>0.56000000000000005</v>
      </c>
      <c r="N295" s="37" t="s">
        <v>8</v>
      </c>
      <c r="O295" s="37" t="s">
        <v>35</v>
      </c>
      <c r="P295" s="37" t="s">
        <v>66</v>
      </c>
      <c r="Q295" s="37" t="s">
        <v>743</v>
      </c>
      <c r="R295" s="37">
        <v>91360</v>
      </c>
      <c r="S295" s="39">
        <v>42028</v>
      </c>
      <c r="T295" s="39">
        <v>42029</v>
      </c>
      <c r="U295" s="37">
        <v>-268.66399999999999</v>
      </c>
      <c r="V295" s="37">
        <v>2</v>
      </c>
      <c r="W295" s="37">
        <v>149.80000000000001</v>
      </c>
      <c r="X295" s="37">
        <v>89885</v>
      </c>
      <c r="Y295" s="37" t="s">
        <v>3217</v>
      </c>
      <c r="Z295" s="37">
        <v>398.4459827807006</v>
      </c>
    </row>
    <row r="296" spans="1:26" customFormat="1" x14ac:dyDescent="0.2">
      <c r="A296" s="37">
        <v>1389</v>
      </c>
      <c r="B296" s="37" t="s">
        <v>745</v>
      </c>
      <c r="C296" s="37" t="s">
        <v>1</v>
      </c>
      <c r="D296" s="37">
        <v>0.06</v>
      </c>
      <c r="E296" s="37">
        <v>1.74</v>
      </c>
      <c r="F296" s="37">
        <v>4.08</v>
      </c>
      <c r="G296" s="37" t="s">
        <v>14</v>
      </c>
      <c r="H296" s="37" t="s">
        <v>70</v>
      </c>
      <c r="I296" s="37" t="s">
        <v>4</v>
      </c>
      <c r="J296" s="37" t="s">
        <v>102</v>
      </c>
      <c r="K296" s="37" t="s">
        <v>18</v>
      </c>
      <c r="L296" s="37" t="s">
        <v>746</v>
      </c>
      <c r="M296" s="37">
        <v>0.53</v>
      </c>
      <c r="N296" s="37" t="s">
        <v>8</v>
      </c>
      <c r="O296" s="37" t="s">
        <v>35</v>
      </c>
      <c r="P296" s="37" t="s">
        <v>66</v>
      </c>
      <c r="Q296" s="37" t="s">
        <v>747</v>
      </c>
      <c r="R296" s="37">
        <v>94025</v>
      </c>
      <c r="S296" s="39">
        <v>42029</v>
      </c>
      <c r="T296" s="39">
        <v>42030</v>
      </c>
      <c r="U296" s="37">
        <v>-11.0732</v>
      </c>
      <c r="V296" s="37">
        <v>1</v>
      </c>
      <c r="W296" s="37">
        <v>2.77</v>
      </c>
      <c r="X296" s="37">
        <v>88726</v>
      </c>
      <c r="Y296" s="37" t="s">
        <v>3217</v>
      </c>
      <c r="Z296" s="37">
        <v>434.73957587378635</v>
      </c>
    </row>
    <row r="297" spans="1:26" customFormat="1" x14ac:dyDescent="0.2">
      <c r="A297" s="37">
        <v>156</v>
      </c>
      <c r="B297" s="37" t="s">
        <v>748</v>
      </c>
      <c r="C297" s="37" t="s">
        <v>13</v>
      </c>
      <c r="D297" s="37">
        <v>0.03</v>
      </c>
      <c r="E297" s="37">
        <v>10.89</v>
      </c>
      <c r="F297" s="37">
        <v>4.5</v>
      </c>
      <c r="G297" s="37" t="s">
        <v>14</v>
      </c>
      <c r="H297" s="37" t="s">
        <v>70</v>
      </c>
      <c r="I297" s="37" t="s">
        <v>24</v>
      </c>
      <c r="J297" s="37" t="s">
        <v>71</v>
      </c>
      <c r="K297" s="37" t="s">
        <v>49</v>
      </c>
      <c r="L297" s="37" t="s">
        <v>749</v>
      </c>
      <c r="M297" s="37">
        <v>0.59</v>
      </c>
      <c r="N297" s="37" t="s">
        <v>8</v>
      </c>
      <c r="O297" s="37" t="s">
        <v>35</v>
      </c>
      <c r="P297" s="37" t="s">
        <v>36</v>
      </c>
      <c r="Q297" s="37" t="s">
        <v>37</v>
      </c>
      <c r="R297" s="37">
        <v>80525</v>
      </c>
      <c r="S297" s="39">
        <v>42029</v>
      </c>
      <c r="T297" s="39">
        <v>42030</v>
      </c>
      <c r="U297" s="37">
        <v>-18.64</v>
      </c>
      <c r="V297" s="37">
        <v>3</v>
      </c>
      <c r="W297" s="37">
        <v>33.82</v>
      </c>
      <c r="X297" s="37">
        <v>87672</v>
      </c>
      <c r="Y297" s="37" t="s">
        <v>3217</v>
      </c>
      <c r="Z297" s="37">
        <v>244.46457476997452</v>
      </c>
    </row>
    <row r="298" spans="1:26" customFormat="1" x14ac:dyDescent="0.2">
      <c r="A298" s="37">
        <v>1997</v>
      </c>
      <c r="B298" s="37" t="s">
        <v>750</v>
      </c>
      <c r="C298" s="37" t="s">
        <v>46</v>
      </c>
      <c r="D298" s="37">
        <v>0.1</v>
      </c>
      <c r="E298" s="37">
        <v>125.99</v>
      </c>
      <c r="F298" s="37">
        <v>8.99</v>
      </c>
      <c r="G298" s="37" t="s">
        <v>14</v>
      </c>
      <c r="H298" s="37" t="s">
        <v>15</v>
      </c>
      <c r="I298" s="37" t="s">
        <v>16</v>
      </c>
      <c r="J298" s="37" t="s">
        <v>111</v>
      </c>
      <c r="K298" s="37" t="s">
        <v>49</v>
      </c>
      <c r="L298" s="37" t="s">
        <v>751</v>
      </c>
      <c r="M298" s="37">
        <v>0.56999999999999995</v>
      </c>
      <c r="N298" s="37" t="s">
        <v>8</v>
      </c>
      <c r="O298" s="37" t="s">
        <v>9</v>
      </c>
      <c r="P298" s="37" t="s">
        <v>247</v>
      </c>
      <c r="Q298" s="37" t="s">
        <v>248</v>
      </c>
      <c r="R298" s="37">
        <v>29915</v>
      </c>
      <c r="S298" s="39">
        <v>42029</v>
      </c>
      <c r="T298" s="39">
        <v>42032</v>
      </c>
      <c r="U298" s="37">
        <v>17.652000000000001</v>
      </c>
      <c r="V298" s="37">
        <v>4</v>
      </c>
      <c r="W298" s="37">
        <v>408.66</v>
      </c>
      <c r="X298" s="37">
        <v>90333</v>
      </c>
      <c r="Y298" s="37" t="s">
        <v>3215</v>
      </c>
      <c r="Z298" s="37">
        <v>878.05721889641188</v>
      </c>
    </row>
    <row r="299" spans="1:26" customFormat="1" x14ac:dyDescent="0.2">
      <c r="A299" s="37">
        <v>1360</v>
      </c>
      <c r="B299" s="37" t="s">
        <v>752</v>
      </c>
      <c r="C299" s="37" t="s">
        <v>13</v>
      </c>
      <c r="D299" s="37">
        <v>0.03</v>
      </c>
      <c r="E299" s="37">
        <v>14.34</v>
      </c>
      <c r="F299" s="37">
        <v>5</v>
      </c>
      <c r="G299" s="37" t="s">
        <v>14</v>
      </c>
      <c r="H299" s="37" t="s">
        <v>15</v>
      </c>
      <c r="I299" s="37" t="s">
        <v>4</v>
      </c>
      <c r="J299" s="37" t="s">
        <v>102</v>
      </c>
      <c r="K299" s="37" t="s">
        <v>18</v>
      </c>
      <c r="L299" s="37" t="s">
        <v>753</v>
      </c>
      <c r="M299" s="37">
        <v>0.49</v>
      </c>
      <c r="N299" s="37" t="s">
        <v>8</v>
      </c>
      <c r="O299" s="37" t="s">
        <v>28</v>
      </c>
      <c r="P299" s="37" t="s">
        <v>189</v>
      </c>
      <c r="Q299" s="37" t="s">
        <v>754</v>
      </c>
      <c r="R299" s="37">
        <v>52761</v>
      </c>
      <c r="S299" s="39">
        <v>42030</v>
      </c>
      <c r="T299" s="39">
        <v>42031</v>
      </c>
      <c r="U299" s="37">
        <v>82.310100000000006</v>
      </c>
      <c r="V299" s="37">
        <v>8</v>
      </c>
      <c r="W299" s="37">
        <v>119.29</v>
      </c>
      <c r="X299" s="37">
        <v>89595</v>
      </c>
      <c r="Y299" s="37" t="s">
        <v>3216</v>
      </c>
      <c r="Z299" s="37">
        <v>260.41507518215525</v>
      </c>
    </row>
    <row r="300" spans="1:26" customFormat="1" x14ac:dyDescent="0.2">
      <c r="A300" s="37">
        <v>1361</v>
      </c>
      <c r="B300" s="37" t="s">
        <v>755</v>
      </c>
      <c r="C300" s="37" t="s">
        <v>13</v>
      </c>
      <c r="D300" s="37">
        <v>0.01</v>
      </c>
      <c r="E300" s="37">
        <v>2.89</v>
      </c>
      <c r="F300" s="37">
        <v>0.5</v>
      </c>
      <c r="G300" s="37" t="s">
        <v>14</v>
      </c>
      <c r="H300" s="37" t="s">
        <v>15</v>
      </c>
      <c r="I300" s="37" t="s">
        <v>24</v>
      </c>
      <c r="J300" s="37" t="s">
        <v>128</v>
      </c>
      <c r="K300" s="37" t="s">
        <v>49</v>
      </c>
      <c r="L300" s="37" t="s">
        <v>705</v>
      </c>
      <c r="M300" s="37">
        <v>0.38</v>
      </c>
      <c r="N300" s="37" t="s">
        <v>8</v>
      </c>
      <c r="O300" s="37" t="s">
        <v>28</v>
      </c>
      <c r="P300" s="37" t="s">
        <v>265</v>
      </c>
      <c r="Q300" s="37" t="s">
        <v>756</v>
      </c>
      <c r="R300" s="37">
        <v>48101</v>
      </c>
      <c r="S300" s="39">
        <v>42030</v>
      </c>
      <c r="T300" s="39">
        <v>42032</v>
      </c>
      <c r="U300" s="37">
        <v>1.2236</v>
      </c>
      <c r="V300" s="37">
        <v>1</v>
      </c>
      <c r="W300" s="37">
        <v>3.08</v>
      </c>
      <c r="X300" s="37">
        <v>89595</v>
      </c>
      <c r="Y300" s="37" t="s">
        <v>3216</v>
      </c>
      <c r="Z300" s="37">
        <v>-61.084946932130144</v>
      </c>
    </row>
    <row r="301" spans="1:26" customFormat="1" x14ac:dyDescent="0.2">
      <c r="A301" s="37">
        <v>3154</v>
      </c>
      <c r="B301" s="37" t="s">
        <v>757</v>
      </c>
      <c r="C301" s="37" t="s">
        <v>13</v>
      </c>
      <c r="D301" s="37">
        <v>0.08</v>
      </c>
      <c r="E301" s="37">
        <v>150.97999999999999</v>
      </c>
      <c r="F301" s="37">
        <v>13.99</v>
      </c>
      <c r="G301" s="37" t="s">
        <v>63</v>
      </c>
      <c r="H301" s="37" t="s">
        <v>70</v>
      </c>
      <c r="I301" s="37" t="s">
        <v>16</v>
      </c>
      <c r="J301" s="37" t="s">
        <v>32</v>
      </c>
      <c r="K301" s="37" t="s">
        <v>120</v>
      </c>
      <c r="L301" s="37" t="s">
        <v>758</v>
      </c>
      <c r="M301" s="37">
        <v>0.38</v>
      </c>
      <c r="N301" s="37" t="s">
        <v>8</v>
      </c>
      <c r="O301" s="37" t="s">
        <v>9</v>
      </c>
      <c r="P301" s="37" t="s">
        <v>99</v>
      </c>
      <c r="Q301" s="37" t="s">
        <v>759</v>
      </c>
      <c r="R301" s="37">
        <v>33710</v>
      </c>
      <c r="S301" s="39">
        <v>42030</v>
      </c>
      <c r="T301" s="39">
        <v>42031</v>
      </c>
      <c r="U301" s="37">
        <v>-3.948</v>
      </c>
      <c r="V301" s="37">
        <v>8</v>
      </c>
      <c r="W301" s="37">
        <v>1183.82</v>
      </c>
      <c r="X301" s="37">
        <v>86899</v>
      </c>
      <c r="Y301" s="37" t="s">
        <v>3215</v>
      </c>
      <c r="Z301" s="37">
        <v>670.92707248826616</v>
      </c>
    </row>
    <row r="302" spans="1:26" customFormat="1" x14ac:dyDescent="0.2">
      <c r="A302" s="37">
        <v>3155</v>
      </c>
      <c r="B302" s="37" t="s">
        <v>618</v>
      </c>
      <c r="C302" s="37" t="s">
        <v>13</v>
      </c>
      <c r="D302" s="37">
        <v>0.03</v>
      </c>
      <c r="E302" s="37">
        <v>25.98</v>
      </c>
      <c r="F302" s="37">
        <v>14.36</v>
      </c>
      <c r="G302" s="37" t="s">
        <v>2</v>
      </c>
      <c r="H302" s="37" t="s">
        <v>70</v>
      </c>
      <c r="I302" s="37" t="s">
        <v>4</v>
      </c>
      <c r="J302" s="37" t="s">
        <v>85</v>
      </c>
      <c r="K302" s="37" t="s">
        <v>33</v>
      </c>
      <c r="L302" s="37" t="s">
        <v>760</v>
      </c>
      <c r="M302" s="37">
        <v>0.6</v>
      </c>
      <c r="N302" s="37" t="s">
        <v>8</v>
      </c>
      <c r="O302" s="37" t="s">
        <v>9</v>
      </c>
      <c r="P302" s="37" t="s">
        <v>99</v>
      </c>
      <c r="Q302" s="37" t="s">
        <v>308</v>
      </c>
      <c r="R302" s="37">
        <v>32771</v>
      </c>
      <c r="S302" s="39">
        <v>42030</v>
      </c>
      <c r="T302" s="39">
        <v>42031</v>
      </c>
      <c r="U302" s="37">
        <v>57.545999999999999</v>
      </c>
      <c r="V302" s="37">
        <v>4</v>
      </c>
      <c r="W302" s="37">
        <v>107.66</v>
      </c>
      <c r="X302" s="37">
        <v>86899</v>
      </c>
      <c r="Y302" s="37" t="s">
        <v>3215</v>
      </c>
      <c r="Z302" s="37">
        <v>847.02878681737548</v>
      </c>
    </row>
    <row r="303" spans="1:26" customFormat="1" x14ac:dyDescent="0.2">
      <c r="A303" s="37">
        <v>3155</v>
      </c>
      <c r="B303" s="37" t="s">
        <v>618</v>
      </c>
      <c r="C303" s="37" t="s">
        <v>13</v>
      </c>
      <c r="D303" s="37">
        <v>0.1</v>
      </c>
      <c r="E303" s="37">
        <v>32.479999999999997</v>
      </c>
      <c r="F303" s="37">
        <v>35</v>
      </c>
      <c r="G303" s="37" t="s">
        <v>14</v>
      </c>
      <c r="H303" s="37" t="s">
        <v>70</v>
      </c>
      <c r="I303" s="37" t="s">
        <v>24</v>
      </c>
      <c r="J303" s="37" t="s">
        <v>54</v>
      </c>
      <c r="K303" s="37" t="s">
        <v>40</v>
      </c>
      <c r="L303" s="37" t="s">
        <v>761</v>
      </c>
      <c r="M303" s="37">
        <v>0.81</v>
      </c>
      <c r="N303" s="37" t="s">
        <v>8</v>
      </c>
      <c r="O303" s="37" t="s">
        <v>9</v>
      </c>
      <c r="P303" s="37" t="s">
        <v>99</v>
      </c>
      <c r="Q303" s="37" t="s">
        <v>308</v>
      </c>
      <c r="R303" s="37">
        <v>32771</v>
      </c>
      <c r="S303" s="39">
        <v>42030</v>
      </c>
      <c r="T303" s="39">
        <v>42031</v>
      </c>
      <c r="U303" s="37">
        <v>-333.42540000000002</v>
      </c>
      <c r="V303" s="37">
        <v>10</v>
      </c>
      <c r="W303" s="37">
        <v>318.83</v>
      </c>
      <c r="X303" s="37">
        <v>86899</v>
      </c>
      <c r="Y303" s="37" t="s">
        <v>3215</v>
      </c>
      <c r="Z303" s="37">
        <v>969.36324085734464</v>
      </c>
    </row>
    <row r="304" spans="1:26" customFormat="1" x14ac:dyDescent="0.2">
      <c r="A304" s="37">
        <v>1129</v>
      </c>
      <c r="B304" s="37" t="s">
        <v>762</v>
      </c>
      <c r="C304" s="37" t="s">
        <v>23</v>
      </c>
      <c r="D304" s="37">
        <v>0.02</v>
      </c>
      <c r="E304" s="37">
        <v>4.9800000000000004</v>
      </c>
      <c r="F304" s="37">
        <v>6.07</v>
      </c>
      <c r="G304" s="37" t="s">
        <v>14</v>
      </c>
      <c r="H304" s="37" t="s">
        <v>47</v>
      </c>
      <c r="I304" s="37" t="s">
        <v>24</v>
      </c>
      <c r="J304" s="37" t="s">
        <v>64</v>
      </c>
      <c r="K304" s="37" t="s">
        <v>49</v>
      </c>
      <c r="L304" s="37" t="s">
        <v>763</v>
      </c>
      <c r="M304" s="37">
        <v>0.36</v>
      </c>
      <c r="N304" s="37" t="s">
        <v>8</v>
      </c>
      <c r="O304" s="37" t="s">
        <v>87</v>
      </c>
      <c r="P304" s="37" t="s">
        <v>379</v>
      </c>
      <c r="Q304" s="37" t="s">
        <v>764</v>
      </c>
      <c r="R304" s="37">
        <v>2118</v>
      </c>
      <c r="S304" s="39">
        <v>42030</v>
      </c>
      <c r="T304" s="39">
        <v>42032</v>
      </c>
      <c r="U304" s="37">
        <v>-46.92</v>
      </c>
      <c r="V304" s="37">
        <v>19</v>
      </c>
      <c r="W304" s="37">
        <v>105.5</v>
      </c>
      <c r="X304" s="37">
        <v>57794</v>
      </c>
      <c r="Y304" s="37" t="s">
        <v>3218</v>
      </c>
      <c r="Z304" s="37">
        <v>168.5138343509546</v>
      </c>
    </row>
    <row r="305" spans="1:26" customFormat="1" x14ac:dyDescent="0.2">
      <c r="A305" s="37">
        <v>1133</v>
      </c>
      <c r="B305" s="37" t="s">
        <v>765</v>
      </c>
      <c r="C305" s="37" t="s">
        <v>23</v>
      </c>
      <c r="D305" s="37">
        <v>0.02</v>
      </c>
      <c r="E305" s="37">
        <v>4.9800000000000004</v>
      </c>
      <c r="F305" s="37">
        <v>6.07</v>
      </c>
      <c r="G305" s="37" t="s">
        <v>14</v>
      </c>
      <c r="H305" s="37" t="s">
        <v>47</v>
      </c>
      <c r="I305" s="37" t="s">
        <v>24</v>
      </c>
      <c r="J305" s="37" t="s">
        <v>64</v>
      </c>
      <c r="K305" s="37" t="s">
        <v>49</v>
      </c>
      <c r="L305" s="37" t="s">
        <v>763</v>
      </c>
      <c r="M305" s="37">
        <v>0.36</v>
      </c>
      <c r="N305" s="37" t="s">
        <v>8</v>
      </c>
      <c r="O305" s="37" t="s">
        <v>28</v>
      </c>
      <c r="P305" s="37" t="s">
        <v>163</v>
      </c>
      <c r="Q305" s="37" t="s">
        <v>766</v>
      </c>
      <c r="R305" s="37">
        <v>75234</v>
      </c>
      <c r="S305" s="39">
        <v>42030</v>
      </c>
      <c r="T305" s="39">
        <v>42032</v>
      </c>
      <c r="U305" s="37">
        <v>-46.92</v>
      </c>
      <c r="V305" s="37">
        <v>5</v>
      </c>
      <c r="W305" s="37">
        <v>27.76</v>
      </c>
      <c r="X305" s="37">
        <v>88105</v>
      </c>
      <c r="Y305" s="37" t="s">
        <v>3216</v>
      </c>
      <c r="Z305" s="37">
        <v>168.5138343509546</v>
      </c>
    </row>
    <row r="306" spans="1:26" customFormat="1" x14ac:dyDescent="0.2">
      <c r="A306" s="37">
        <v>2795</v>
      </c>
      <c r="B306" s="37" t="s">
        <v>767</v>
      </c>
      <c r="C306" s="37" t="s">
        <v>23</v>
      </c>
      <c r="D306" s="37">
        <v>0.04</v>
      </c>
      <c r="E306" s="37">
        <v>3.57</v>
      </c>
      <c r="F306" s="37">
        <v>4.17</v>
      </c>
      <c r="G306" s="37" t="s">
        <v>14</v>
      </c>
      <c r="H306" s="37" t="s">
        <v>70</v>
      </c>
      <c r="I306" s="37" t="s">
        <v>24</v>
      </c>
      <c r="J306" s="37" t="s">
        <v>25</v>
      </c>
      <c r="K306" s="37" t="s">
        <v>18</v>
      </c>
      <c r="L306" s="37" t="s">
        <v>768</v>
      </c>
      <c r="M306" s="37">
        <v>0.59</v>
      </c>
      <c r="N306" s="37" t="s">
        <v>8</v>
      </c>
      <c r="O306" s="37" t="s">
        <v>28</v>
      </c>
      <c r="P306" s="37" t="s">
        <v>189</v>
      </c>
      <c r="Q306" s="37" t="s">
        <v>769</v>
      </c>
      <c r="R306" s="37">
        <v>50401</v>
      </c>
      <c r="S306" s="39">
        <v>42030</v>
      </c>
      <c r="T306" s="39">
        <v>42032</v>
      </c>
      <c r="U306" s="37">
        <v>-69.91</v>
      </c>
      <c r="V306" s="37">
        <v>8</v>
      </c>
      <c r="W306" s="37">
        <v>30.9</v>
      </c>
      <c r="X306" s="37">
        <v>87556</v>
      </c>
      <c r="Y306" s="37" t="s">
        <v>3216</v>
      </c>
      <c r="Z306" s="37">
        <v>235.55534330945417</v>
      </c>
    </row>
    <row r="307" spans="1:26" customFormat="1" x14ac:dyDescent="0.2">
      <c r="A307" s="37">
        <v>2795</v>
      </c>
      <c r="B307" s="37" t="s">
        <v>767</v>
      </c>
      <c r="C307" s="37" t="s">
        <v>23</v>
      </c>
      <c r="D307" s="37">
        <v>0.05</v>
      </c>
      <c r="E307" s="37">
        <v>200.99</v>
      </c>
      <c r="F307" s="37">
        <v>4.2</v>
      </c>
      <c r="G307" s="37" t="s">
        <v>14</v>
      </c>
      <c r="H307" s="37" t="s">
        <v>70</v>
      </c>
      <c r="I307" s="37" t="s">
        <v>16</v>
      </c>
      <c r="J307" s="37" t="s">
        <v>111</v>
      </c>
      <c r="K307" s="37" t="s">
        <v>49</v>
      </c>
      <c r="L307" s="37" t="s">
        <v>770</v>
      </c>
      <c r="M307" s="37">
        <v>0.59</v>
      </c>
      <c r="N307" s="37" t="s">
        <v>8</v>
      </c>
      <c r="O307" s="37" t="s">
        <v>28</v>
      </c>
      <c r="P307" s="37" t="s">
        <v>189</v>
      </c>
      <c r="Q307" s="37" t="s">
        <v>769</v>
      </c>
      <c r="R307" s="37">
        <v>50401</v>
      </c>
      <c r="S307" s="39">
        <v>42030</v>
      </c>
      <c r="T307" s="39">
        <v>42034</v>
      </c>
      <c r="U307" s="37">
        <v>1630.5252</v>
      </c>
      <c r="V307" s="37">
        <v>14</v>
      </c>
      <c r="W307" s="37">
        <v>2363.08</v>
      </c>
      <c r="X307" s="37">
        <v>87556</v>
      </c>
      <c r="Y307" s="37" t="s">
        <v>3216</v>
      </c>
      <c r="Z307" s="37">
        <v>2589.6170453676896</v>
      </c>
    </row>
    <row r="308" spans="1:26" customFormat="1" x14ac:dyDescent="0.2">
      <c r="A308" s="37">
        <v>2795</v>
      </c>
      <c r="B308" s="37" t="s">
        <v>767</v>
      </c>
      <c r="C308" s="37" t="s">
        <v>23</v>
      </c>
      <c r="D308" s="37">
        <v>7.0000000000000007E-2</v>
      </c>
      <c r="E308" s="37">
        <v>195.99</v>
      </c>
      <c r="F308" s="37">
        <v>8.99</v>
      </c>
      <c r="G308" s="37" t="s">
        <v>14</v>
      </c>
      <c r="H308" s="37" t="s">
        <v>70</v>
      </c>
      <c r="I308" s="37" t="s">
        <v>16</v>
      </c>
      <c r="J308" s="37" t="s">
        <v>111</v>
      </c>
      <c r="K308" s="37" t="s">
        <v>49</v>
      </c>
      <c r="L308" s="37" t="s">
        <v>771</v>
      </c>
      <c r="M308" s="37">
        <v>0.57999999999999996</v>
      </c>
      <c r="N308" s="37" t="s">
        <v>8</v>
      </c>
      <c r="O308" s="37" t="s">
        <v>28</v>
      </c>
      <c r="P308" s="37" t="s">
        <v>189</v>
      </c>
      <c r="Q308" s="37" t="s">
        <v>769</v>
      </c>
      <c r="R308" s="37">
        <v>50401</v>
      </c>
      <c r="S308" s="39">
        <v>42030</v>
      </c>
      <c r="T308" s="39">
        <v>42030</v>
      </c>
      <c r="U308" s="37">
        <v>-457.16</v>
      </c>
      <c r="V308" s="37">
        <v>2</v>
      </c>
      <c r="W308" s="37">
        <v>328.45</v>
      </c>
      <c r="X308" s="37">
        <v>87556</v>
      </c>
      <c r="Y308" s="37" t="s">
        <v>3216</v>
      </c>
      <c r="Z308" s="37">
        <v>546.9716684756778</v>
      </c>
    </row>
    <row r="309" spans="1:26" customFormat="1" x14ac:dyDescent="0.2">
      <c r="A309" s="37">
        <v>3000</v>
      </c>
      <c r="B309" s="37" t="s">
        <v>772</v>
      </c>
      <c r="C309" s="37" t="s">
        <v>23</v>
      </c>
      <c r="D309" s="37">
        <v>0.01</v>
      </c>
      <c r="E309" s="37">
        <v>10.14</v>
      </c>
      <c r="F309" s="37">
        <v>2.27</v>
      </c>
      <c r="G309" s="37" t="s">
        <v>14</v>
      </c>
      <c r="H309" s="37" t="s">
        <v>15</v>
      </c>
      <c r="I309" s="37" t="s">
        <v>24</v>
      </c>
      <c r="J309" s="37" t="s">
        <v>64</v>
      </c>
      <c r="K309" s="37" t="s">
        <v>26</v>
      </c>
      <c r="L309" s="37" t="s">
        <v>147</v>
      </c>
      <c r="M309" s="37">
        <v>0.36</v>
      </c>
      <c r="N309" s="37" t="s">
        <v>8</v>
      </c>
      <c r="O309" s="37" t="s">
        <v>28</v>
      </c>
      <c r="P309" s="37" t="s">
        <v>265</v>
      </c>
      <c r="Q309" s="37" t="s">
        <v>773</v>
      </c>
      <c r="R309" s="37">
        <v>48342</v>
      </c>
      <c r="S309" s="39">
        <v>42030</v>
      </c>
      <c r="T309" s="39">
        <v>42032</v>
      </c>
      <c r="U309" s="37">
        <v>28.152000000000001</v>
      </c>
      <c r="V309" s="37">
        <v>4</v>
      </c>
      <c r="W309" s="37">
        <v>40.799999999999997</v>
      </c>
      <c r="X309" s="37">
        <v>87042</v>
      </c>
      <c r="Y309" s="37" t="s">
        <v>3216</v>
      </c>
      <c r="Z309" s="37">
        <v>103.7606995951931</v>
      </c>
    </row>
    <row r="310" spans="1:26" customFormat="1" x14ac:dyDescent="0.2">
      <c r="A310" s="37">
        <v>3307</v>
      </c>
      <c r="B310" s="37" t="s">
        <v>774</v>
      </c>
      <c r="C310" s="37" t="s">
        <v>23</v>
      </c>
      <c r="D310" s="37">
        <v>7.0000000000000007E-2</v>
      </c>
      <c r="E310" s="37">
        <v>16.739999999999998</v>
      </c>
      <c r="F310" s="37">
        <v>7.04</v>
      </c>
      <c r="G310" s="37" t="s">
        <v>14</v>
      </c>
      <c r="H310" s="37" t="s">
        <v>3</v>
      </c>
      <c r="I310" s="37" t="s">
        <v>24</v>
      </c>
      <c r="J310" s="37" t="s">
        <v>54</v>
      </c>
      <c r="K310" s="37" t="s">
        <v>49</v>
      </c>
      <c r="L310" s="37" t="s">
        <v>775</v>
      </c>
      <c r="M310" s="37">
        <v>0.81</v>
      </c>
      <c r="N310" s="37" t="s">
        <v>8</v>
      </c>
      <c r="O310" s="37" t="s">
        <v>87</v>
      </c>
      <c r="P310" s="37" t="s">
        <v>379</v>
      </c>
      <c r="Q310" s="37" t="s">
        <v>776</v>
      </c>
      <c r="R310" s="37">
        <v>1001</v>
      </c>
      <c r="S310" s="39">
        <v>42030</v>
      </c>
      <c r="T310" s="39">
        <v>42037</v>
      </c>
      <c r="U310" s="37">
        <v>-114.2</v>
      </c>
      <c r="V310" s="37">
        <v>5</v>
      </c>
      <c r="W310" s="37">
        <v>80.58</v>
      </c>
      <c r="X310" s="37">
        <v>90462</v>
      </c>
      <c r="Y310" s="37" t="s">
        <v>3218</v>
      </c>
      <c r="Z310" s="37">
        <v>464.7887738577686</v>
      </c>
    </row>
    <row r="311" spans="1:26" customFormat="1" x14ac:dyDescent="0.2">
      <c r="A311" s="37">
        <v>3311</v>
      </c>
      <c r="B311" s="37" t="s">
        <v>777</v>
      </c>
      <c r="C311" s="37" t="s">
        <v>23</v>
      </c>
      <c r="D311" s="37">
        <v>0.06</v>
      </c>
      <c r="E311" s="37">
        <v>6.45</v>
      </c>
      <c r="F311" s="37">
        <v>1.34</v>
      </c>
      <c r="G311" s="37" t="s">
        <v>14</v>
      </c>
      <c r="H311" s="37" t="s">
        <v>3</v>
      </c>
      <c r="I311" s="37" t="s">
        <v>24</v>
      </c>
      <c r="J311" s="37" t="s">
        <v>64</v>
      </c>
      <c r="K311" s="37" t="s">
        <v>26</v>
      </c>
      <c r="L311" s="37" t="s">
        <v>462</v>
      </c>
      <c r="M311" s="37">
        <v>0.36</v>
      </c>
      <c r="N311" s="37" t="s">
        <v>8</v>
      </c>
      <c r="O311" s="37" t="s">
        <v>87</v>
      </c>
      <c r="P311" s="37" t="s">
        <v>379</v>
      </c>
      <c r="Q311" s="37" t="s">
        <v>778</v>
      </c>
      <c r="R311" s="37">
        <v>1890</v>
      </c>
      <c r="S311" s="39">
        <v>42030</v>
      </c>
      <c r="T311" s="39">
        <v>42035</v>
      </c>
      <c r="U311" s="37">
        <v>39.426600000000001</v>
      </c>
      <c r="V311" s="37">
        <v>9</v>
      </c>
      <c r="W311" s="37">
        <v>57.14</v>
      </c>
      <c r="X311" s="37">
        <v>90462</v>
      </c>
      <c r="Y311" s="37" t="s">
        <v>3218</v>
      </c>
      <c r="Z311" s="37">
        <v>64.897370220827568</v>
      </c>
    </row>
    <row r="312" spans="1:26" customFormat="1" x14ac:dyDescent="0.2">
      <c r="A312" s="37">
        <v>3314</v>
      </c>
      <c r="B312" s="37" t="s">
        <v>779</v>
      </c>
      <c r="C312" s="37" t="s">
        <v>23</v>
      </c>
      <c r="D312" s="37">
        <v>0.05</v>
      </c>
      <c r="E312" s="37">
        <v>122.99</v>
      </c>
      <c r="F312" s="37">
        <v>70.2</v>
      </c>
      <c r="G312" s="37" t="s">
        <v>2</v>
      </c>
      <c r="H312" s="37" t="s">
        <v>3</v>
      </c>
      <c r="I312" s="37" t="s">
        <v>4</v>
      </c>
      <c r="J312" s="37" t="s">
        <v>85</v>
      </c>
      <c r="K312" s="37" t="s">
        <v>33</v>
      </c>
      <c r="L312" s="37" t="s">
        <v>780</v>
      </c>
      <c r="M312" s="37">
        <v>0.74</v>
      </c>
      <c r="N312" s="37" t="s">
        <v>8</v>
      </c>
      <c r="O312" s="37" t="s">
        <v>87</v>
      </c>
      <c r="P312" s="37" t="s">
        <v>373</v>
      </c>
      <c r="Q312" s="37" t="s">
        <v>781</v>
      </c>
      <c r="R312" s="37">
        <v>7024</v>
      </c>
      <c r="S312" s="39">
        <v>42030</v>
      </c>
      <c r="T312" s="39">
        <v>42034</v>
      </c>
      <c r="U312" s="37">
        <v>-722.23</v>
      </c>
      <c r="V312" s="37">
        <v>4</v>
      </c>
      <c r="W312" s="37">
        <v>498.31</v>
      </c>
      <c r="X312" s="37">
        <v>90462</v>
      </c>
      <c r="Y312" s="37" t="s">
        <v>3218</v>
      </c>
      <c r="Z312" s="37">
        <v>2072.2176516477416</v>
      </c>
    </row>
    <row r="313" spans="1:26" customFormat="1" x14ac:dyDescent="0.2">
      <c r="A313" s="37">
        <v>1946</v>
      </c>
      <c r="B313" s="37" t="s">
        <v>782</v>
      </c>
      <c r="C313" s="37" t="s">
        <v>92</v>
      </c>
      <c r="D313" s="37">
        <v>0.08</v>
      </c>
      <c r="E313" s="37">
        <v>90.98</v>
      </c>
      <c r="F313" s="37">
        <v>56.2</v>
      </c>
      <c r="G313" s="37" t="s">
        <v>14</v>
      </c>
      <c r="H313" s="37" t="s">
        <v>15</v>
      </c>
      <c r="I313" s="37" t="s">
        <v>4</v>
      </c>
      <c r="J313" s="37" t="s">
        <v>102</v>
      </c>
      <c r="K313" s="37" t="s">
        <v>120</v>
      </c>
      <c r="L313" s="37" t="s">
        <v>783</v>
      </c>
      <c r="M313" s="37">
        <v>0.74</v>
      </c>
      <c r="N313" s="37" t="s">
        <v>8</v>
      </c>
      <c r="O313" s="37" t="s">
        <v>87</v>
      </c>
      <c r="P313" s="37" t="s">
        <v>296</v>
      </c>
      <c r="Q313" s="37" t="s">
        <v>784</v>
      </c>
      <c r="R313" s="37">
        <v>15228</v>
      </c>
      <c r="S313" s="39">
        <v>42030</v>
      </c>
      <c r="T313" s="39">
        <v>42032</v>
      </c>
      <c r="U313" s="37">
        <v>-1920.9336000000001</v>
      </c>
      <c r="V313" s="37">
        <v>12</v>
      </c>
      <c r="W313" s="37">
        <v>1058.3599999999999</v>
      </c>
      <c r="X313" s="37">
        <v>86331</v>
      </c>
      <c r="Y313" s="37" t="s">
        <v>3218</v>
      </c>
      <c r="Z313" s="37">
        <v>54.308644686978901</v>
      </c>
    </row>
    <row r="314" spans="1:26" customFormat="1" x14ac:dyDescent="0.2">
      <c r="A314" s="37">
        <v>1946</v>
      </c>
      <c r="B314" s="37" t="s">
        <v>782</v>
      </c>
      <c r="C314" s="37" t="s">
        <v>92</v>
      </c>
      <c r="D314" s="37">
        <v>7.0000000000000007E-2</v>
      </c>
      <c r="E314" s="37">
        <v>5.98</v>
      </c>
      <c r="F314" s="37">
        <v>5.35</v>
      </c>
      <c r="G314" s="37" t="s">
        <v>14</v>
      </c>
      <c r="H314" s="37" t="s">
        <v>15</v>
      </c>
      <c r="I314" s="37" t="s">
        <v>24</v>
      </c>
      <c r="J314" s="37" t="s">
        <v>64</v>
      </c>
      <c r="K314" s="37" t="s">
        <v>49</v>
      </c>
      <c r="L314" s="37" t="s">
        <v>785</v>
      </c>
      <c r="M314" s="37">
        <v>0.4</v>
      </c>
      <c r="N314" s="37" t="s">
        <v>8</v>
      </c>
      <c r="O314" s="37" t="s">
        <v>87</v>
      </c>
      <c r="P314" s="37" t="s">
        <v>296</v>
      </c>
      <c r="Q314" s="37" t="s">
        <v>784</v>
      </c>
      <c r="R314" s="37">
        <v>15228</v>
      </c>
      <c r="S314" s="39">
        <v>42030</v>
      </c>
      <c r="T314" s="39">
        <v>42032</v>
      </c>
      <c r="U314" s="37">
        <v>-37.175199999999997</v>
      </c>
      <c r="V314" s="37">
        <v>3</v>
      </c>
      <c r="W314" s="37">
        <v>18.309999999999999</v>
      </c>
      <c r="X314" s="37">
        <v>86331</v>
      </c>
      <c r="Y314" s="37" t="s">
        <v>3218</v>
      </c>
      <c r="Z314" s="37">
        <v>35.550953041875992</v>
      </c>
    </row>
    <row r="315" spans="1:26" customFormat="1" x14ac:dyDescent="0.2">
      <c r="A315" s="37">
        <v>3361</v>
      </c>
      <c r="B315" s="37" t="s">
        <v>786</v>
      </c>
      <c r="C315" s="37" t="s">
        <v>92</v>
      </c>
      <c r="D315" s="37">
        <v>0.04</v>
      </c>
      <c r="E315" s="37">
        <v>7.96</v>
      </c>
      <c r="F315" s="37">
        <v>4.95</v>
      </c>
      <c r="G315" s="37" t="s">
        <v>14</v>
      </c>
      <c r="H315" s="37" t="s">
        <v>47</v>
      </c>
      <c r="I315" s="37" t="s">
        <v>4</v>
      </c>
      <c r="J315" s="37" t="s">
        <v>102</v>
      </c>
      <c r="K315" s="37" t="s">
        <v>49</v>
      </c>
      <c r="L315" s="37" t="s">
        <v>787</v>
      </c>
      <c r="M315" s="37">
        <v>0.41</v>
      </c>
      <c r="N315" s="37" t="s">
        <v>8</v>
      </c>
      <c r="O315" s="37" t="s">
        <v>28</v>
      </c>
      <c r="P315" s="37" t="s">
        <v>333</v>
      </c>
      <c r="Q315" s="37" t="s">
        <v>788</v>
      </c>
      <c r="R315" s="37">
        <v>53095</v>
      </c>
      <c r="S315" s="39">
        <v>42030</v>
      </c>
      <c r="T315" s="39">
        <v>42030</v>
      </c>
      <c r="U315" s="37">
        <v>-7.73</v>
      </c>
      <c r="V315" s="37">
        <v>15</v>
      </c>
      <c r="W315" s="37">
        <v>116.11</v>
      </c>
      <c r="X315" s="37">
        <v>91436</v>
      </c>
      <c r="Y315" s="37" t="s">
        <v>3216</v>
      </c>
      <c r="Z315" s="37">
        <v>148.36340841749302</v>
      </c>
    </row>
    <row r="316" spans="1:26" customFormat="1" x14ac:dyDescent="0.2">
      <c r="A316" s="37">
        <v>2264</v>
      </c>
      <c r="B316" s="37" t="s">
        <v>789</v>
      </c>
      <c r="C316" s="37" t="s">
        <v>46</v>
      </c>
      <c r="D316" s="37">
        <v>0.09</v>
      </c>
      <c r="E316" s="37">
        <v>207.48</v>
      </c>
      <c r="F316" s="37">
        <v>0.99</v>
      </c>
      <c r="G316" s="37" t="s">
        <v>14</v>
      </c>
      <c r="H316" s="37" t="s">
        <v>70</v>
      </c>
      <c r="I316" s="37" t="s">
        <v>24</v>
      </c>
      <c r="J316" s="37" t="s">
        <v>71</v>
      </c>
      <c r="K316" s="37" t="s">
        <v>49</v>
      </c>
      <c r="L316" s="37" t="s">
        <v>612</v>
      </c>
      <c r="M316" s="37">
        <v>0.55000000000000004</v>
      </c>
      <c r="N316" s="37" t="s">
        <v>8</v>
      </c>
      <c r="O316" s="37" t="s">
        <v>28</v>
      </c>
      <c r="P316" s="37" t="s">
        <v>56</v>
      </c>
      <c r="Q316" s="37" t="s">
        <v>790</v>
      </c>
      <c r="R316" s="37">
        <v>64804</v>
      </c>
      <c r="S316" s="39">
        <v>42030</v>
      </c>
      <c r="T316" s="39">
        <v>42033</v>
      </c>
      <c r="U316" s="37">
        <v>359.83</v>
      </c>
      <c r="V316" s="37">
        <v>3</v>
      </c>
      <c r="W316" s="37">
        <v>577.75</v>
      </c>
      <c r="X316" s="37">
        <v>86611</v>
      </c>
      <c r="Y316" s="37" t="s">
        <v>3216</v>
      </c>
      <c r="Z316" s="37">
        <v>1281.5844638375643</v>
      </c>
    </row>
    <row r="317" spans="1:26" customFormat="1" x14ac:dyDescent="0.2">
      <c r="A317" s="37">
        <v>483</v>
      </c>
      <c r="B317" s="37" t="s">
        <v>791</v>
      </c>
      <c r="C317" s="37" t="s">
        <v>1</v>
      </c>
      <c r="D317" s="37">
        <v>0.03</v>
      </c>
      <c r="E317" s="37">
        <v>11.97</v>
      </c>
      <c r="F317" s="37">
        <v>4.9800000000000004</v>
      </c>
      <c r="G317" s="37" t="s">
        <v>14</v>
      </c>
      <c r="H317" s="37" t="s">
        <v>70</v>
      </c>
      <c r="I317" s="37" t="s">
        <v>24</v>
      </c>
      <c r="J317" s="37" t="s">
        <v>71</v>
      </c>
      <c r="K317" s="37" t="s">
        <v>49</v>
      </c>
      <c r="L317" s="37" t="s">
        <v>792</v>
      </c>
      <c r="M317" s="37">
        <v>0.57999999999999996</v>
      </c>
      <c r="N317" s="37" t="s">
        <v>8</v>
      </c>
      <c r="O317" s="37" t="s">
        <v>28</v>
      </c>
      <c r="P317" s="37" t="s">
        <v>79</v>
      </c>
      <c r="Q317" s="37" t="s">
        <v>793</v>
      </c>
      <c r="R317" s="37">
        <v>60543</v>
      </c>
      <c r="S317" s="39">
        <v>42031</v>
      </c>
      <c r="T317" s="39">
        <v>42032</v>
      </c>
      <c r="U317" s="37">
        <v>-18.190000000000001</v>
      </c>
      <c r="V317" s="37">
        <v>6</v>
      </c>
      <c r="W317" s="37">
        <v>73.180000000000007</v>
      </c>
      <c r="X317" s="37">
        <v>90353</v>
      </c>
      <c r="Y317" s="37" t="s">
        <v>3216</v>
      </c>
      <c r="Z317" s="37">
        <v>545.76394700287801</v>
      </c>
    </row>
    <row r="318" spans="1:26" customFormat="1" x14ac:dyDescent="0.2">
      <c r="A318" s="37">
        <v>2979</v>
      </c>
      <c r="B318" s="37" t="s">
        <v>794</v>
      </c>
      <c r="C318" s="37" t="s">
        <v>1</v>
      </c>
      <c r="D318" s="37">
        <v>0.09</v>
      </c>
      <c r="E318" s="37">
        <v>2.94</v>
      </c>
      <c r="F318" s="37">
        <v>0.7</v>
      </c>
      <c r="G318" s="37" t="s">
        <v>14</v>
      </c>
      <c r="H318" s="37" t="s">
        <v>70</v>
      </c>
      <c r="I318" s="37" t="s">
        <v>24</v>
      </c>
      <c r="J318" s="37" t="s">
        <v>25</v>
      </c>
      <c r="K318" s="37" t="s">
        <v>26</v>
      </c>
      <c r="L318" s="37" t="s">
        <v>795</v>
      </c>
      <c r="M318" s="37">
        <v>0.57999999999999996</v>
      </c>
      <c r="N318" s="37" t="s">
        <v>8</v>
      </c>
      <c r="O318" s="37" t="s">
        <v>28</v>
      </c>
      <c r="P318" s="37" t="s">
        <v>541</v>
      </c>
      <c r="Q318" s="37" t="s">
        <v>796</v>
      </c>
      <c r="R318" s="37">
        <v>58601</v>
      </c>
      <c r="S318" s="39">
        <v>42031</v>
      </c>
      <c r="T318" s="39">
        <v>42032</v>
      </c>
      <c r="U318" s="37">
        <v>6.3840000000000003</v>
      </c>
      <c r="V318" s="37">
        <v>9</v>
      </c>
      <c r="W318" s="37">
        <v>25.22</v>
      </c>
      <c r="X318" s="37">
        <v>86544</v>
      </c>
      <c r="Y318" s="37" t="s">
        <v>3216</v>
      </c>
      <c r="Z318" s="37">
        <v>384.68904803913523</v>
      </c>
    </row>
    <row r="319" spans="1:26" customFormat="1" x14ac:dyDescent="0.2">
      <c r="A319" s="37">
        <v>2980</v>
      </c>
      <c r="B319" s="37" t="s">
        <v>797</v>
      </c>
      <c r="C319" s="37" t="s">
        <v>1</v>
      </c>
      <c r="D319" s="37">
        <v>0.03</v>
      </c>
      <c r="E319" s="37">
        <v>43.98</v>
      </c>
      <c r="F319" s="37">
        <v>8.99</v>
      </c>
      <c r="G319" s="37" t="s">
        <v>14</v>
      </c>
      <c r="H319" s="37" t="s">
        <v>70</v>
      </c>
      <c r="I319" s="37" t="s">
        <v>24</v>
      </c>
      <c r="J319" s="37" t="s">
        <v>25</v>
      </c>
      <c r="K319" s="37" t="s">
        <v>18</v>
      </c>
      <c r="L319" s="37" t="s">
        <v>798</v>
      </c>
      <c r="M319" s="37">
        <v>0.57999999999999996</v>
      </c>
      <c r="N319" s="37" t="s">
        <v>8</v>
      </c>
      <c r="O319" s="37" t="s">
        <v>87</v>
      </c>
      <c r="P319" s="37" t="s">
        <v>293</v>
      </c>
      <c r="Q319" s="37" t="s">
        <v>799</v>
      </c>
      <c r="R319" s="37">
        <v>44870</v>
      </c>
      <c r="S319" s="39">
        <v>42031</v>
      </c>
      <c r="T319" s="39">
        <v>42033</v>
      </c>
      <c r="U319" s="37">
        <v>274.0788</v>
      </c>
      <c r="V319" s="37">
        <v>10</v>
      </c>
      <c r="W319" s="37">
        <v>454.4</v>
      </c>
      <c r="X319" s="37">
        <v>86544</v>
      </c>
      <c r="Y319" s="37" t="s">
        <v>3218</v>
      </c>
      <c r="Z319" s="37">
        <v>1056.1814407469608</v>
      </c>
    </row>
    <row r="320" spans="1:26" customFormat="1" x14ac:dyDescent="0.2">
      <c r="A320" s="37">
        <v>2980</v>
      </c>
      <c r="B320" s="37" t="s">
        <v>797</v>
      </c>
      <c r="C320" s="37" t="s">
        <v>1</v>
      </c>
      <c r="D320" s="37">
        <v>0.06</v>
      </c>
      <c r="E320" s="37">
        <v>1.1399999999999999</v>
      </c>
      <c r="F320" s="37">
        <v>0.7</v>
      </c>
      <c r="G320" s="37" t="s">
        <v>14</v>
      </c>
      <c r="H320" s="37" t="s">
        <v>70</v>
      </c>
      <c r="I320" s="37" t="s">
        <v>24</v>
      </c>
      <c r="J320" s="37" t="s">
        <v>152</v>
      </c>
      <c r="K320" s="37" t="s">
        <v>26</v>
      </c>
      <c r="L320" s="37" t="s">
        <v>800</v>
      </c>
      <c r="M320" s="37">
        <v>0.38</v>
      </c>
      <c r="N320" s="37" t="s">
        <v>8</v>
      </c>
      <c r="O320" s="37" t="s">
        <v>87</v>
      </c>
      <c r="P320" s="37" t="s">
        <v>293</v>
      </c>
      <c r="Q320" s="37" t="s">
        <v>799</v>
      </c>
      <c r="R320" s="37">
        <v>44870</v>
      </c>
      <c r="S320" s="39">
        <v>42031</v>
      </c>
      <c r="T320" s="39">
        <v>42034</v>
      </c>
      <c r="U320" s="37">
        <v>-3.782</v>
      </c>
      <c r="V320" s="37">
        <v>13</v>
      </c>
      <c r="W320" s="37">
        <v>14.53</v>
      </c>
      <c r="X320" s="37">
        <v>86544</v>
      </c>
      <c r="Y320" s="37" t="s">
        <v>3218</v>
      </c>
      <c r="Z320" s="37">
        <v>222.22748086119515</v>
      </c>
    </row>
    <row r="321" spans="1:26" customFormat="1" x14ac:dyDescent="0.2">
      <c r="A321" s="37">
        <v>2254</v>
      </c>
      <c r="B321" s="37" t="s">
        <v>801</v>
      </c>
      <c r="C321" s="37" t="s">
        <v>23</v>
      </c>
      <c r="D321" s="37">
        <v>0.1</v>
      </c>
      <c r="E321" s="37">
        <v>6.3</v>
      </c>
      <c r="F321" s="37">
        <v>0.5</v>
      </c>
      <c r="G321" s="37" t="s">
        <v>14</v>
      </c>
      <c r="H321" s="37" t="s">
        <v>70</v>
      </c>
      <c r="I321" s="37" t="s">
        <v>24</v>
      </c>
      <c r="J321" s="37" t="s">
        <v>128</v>
      </c>
      <c r="K321" s="37" t="s">
        <v>49</v>
      </c>
      <c r="L321" s="37" t="s">
        <v>802</v>
      </c>
      <c r="M321" s="37">
        <v>0.39</v>
      </c>
      <c r="N321" s="37" t="s">
        <v>8</v>
      </c>
      <c r="O321" s="37" t="s">
        <v>9</v>
      </c>
      <c r="P321" s="37" t="s">
        <v>364</v>
      </c>
      <c r="Q321" s="37" t="s">
        <v>803</v>
      </c>
      <c r="R321" s="37">
        <v>42003</v>
      </c>
      <c r="S321" s="39">
        <v>42031</v>
      </c>
      <c r="T321" s="39">
        <v>42036</v>
      </c>
      <c r="U321" s="37">
        <v>-464.28199999999998</v>
      </c>
      <c r="V321" s="37">
        <v>12</v>
      </c>
      <c r="W321" s="37">
        <v>68.72</v>
      </c>
      <c r="X321" s="37">
        <v>89278</v>
      </c>
      <c r="Y321" s="37" t="s">
        <v>3215</v>
      </c>
      <c r="Z321" s="37">
        <v>-467.06166323860077</v>
      </c>
    </row>
    <row r="322" spans="1:26" customFormat="1" x14ac:dyDescent="0.2">
      <c r="A322" s="37">
        <v>2178</v>
      </c>
      <c r="B322" s="37" t="s">
        <v>804</v>
      </c>
      <c r="C322" s="37" t="s">
        <v>92</v>
      </c>
      <c r="D322" s="37">
        <v>0.08</v>
      </c>
      <c r="E322" s="37">
        <v>2.94</v>
      </c>
      <c r="F322" s="37">
        <v>0.96</v>
      </c>
      <c r="G322" s="37" t="s">
        <v>14</v>
      </c>
      <c r="H322" s="37" t="s">
        <v>3</v>
      </c>
      <c r="I322" s="37" t="s">
        <v>24</v>
      </c>
      <c r="J322" s="37" t="s">
        <v>25</v>
      </c>
      <c r="K322" s="37" t="s">
        <v>26</v>
      </c>
      <c r="L322" s="37" t="s">
        <v>805</v>
      </c>
      <c r="M322" s="37">
        <v>0.57999999999999996</v>
      </c>
      <c r="N322" s="37" t="s">
        <v>8</v>
      </c>
      <c r="O322" s="37" t="s">
        <v>87</v>
      </c>
      <c r="P322" s="37" t="s">
        <v>379</v>
      </c>
      <c r="Q322" s="37" t="s">
        <v>806</v>
      </c>
      <c r="R322" s="37">
        <v>1610</v>
      </c>
      <c r="S322" s="39">
        <v>42031</v>
      </c>
      <c r="T322" s="39">
        <v>42033</v>
      </c>
      <c r="U322" s="37">
        <v>-1.18</v>
      </c>
      <c r="V322" s="37">
        <v>9</v>
      </c>
      <c r="W322" s="37">
        <v>25.35</v>
      </c>
      <c r="X322" s="37">
        <v>89465</v>
      </c>
      <c r="Y322" s="37" t="s">
        <v>3218</v>
      </c>
      <c r="Z322" s="37">
        <v>104.45323596319129</v>
      </c>
    </row>
    <row r="323" spans="1:26" customFormat="1" x14ac:dyDescent="0.2">
      <c r="A323" s="37">
        <v>3347</v>
      </c>
      <c r="B323" s="37" t="s">
        <v>241</v>
      </c>
      <c r="C323" s="37" t="s">
        <v>92</v>
      </c>
      <c r="D323" s="37">
        <v>0.02</v>
      </c>
      <c r="E323" s="37">
        <v>110.99</v>
      </c>
      <c r="F323" s="37">
        <v>2.5</v>
      </c>
      <c r="G323" s="37" t="s">
        <v>14</v>
      </c>
      <c r="H323" s="37" t="s">
        <v>15</v>
      </c>
      <c r="I323" s="37" t="s">
        <v>16</v>
      </c>
      <c r="J323" s="37" t="s">
        <v>111</v>
      </c>
      <c r="K323" s="37" t="s">
        <v>49</v>
      </c>
      <c r="L323" s="37" t="s">
        <v>112</v>
      </c>
      <c r="M323" s="37">
        <v>0.56999999999999995</v>
      </c>
      <c r="N323" s="37" t="s">
        <v>8</v>
      </c>
      <c r="O323" s="37" t="s">
        <v>9</v>
      </c>
      <c r="P323" s="37" t="s">
        <v>99</v>
      </c>
      <c r="Q323" s="37" t="s">
        <v>243</v>
      </c>
      <c r="R323" s="37">
        <v>33411</v>
      </c>
      <c r="S323" s="39">
        <v>42031</v>
      </c>
      <c r="T323" s="39">
        <v>42033</v>
      </c>
      <c r="U323" s="37">
        <v>-39.808999999999997</v>
      </c>
      <c r="V323" s="37">
        <v>1</v>
      </c>
      <c r="W323" s="37">
        <v>94.3</v>
      </c>
      <c r="X323" s="37">
        <v>89356</v>
      </c>
      <c r="Y323" s="37" t="s">
        <v>3215</v>
      </c>
      <c r="Z323" s="37">
        <v>457.43971255474167</v>
      </c>
    </row>
    <row r="324" spans="1:26" customFormat="1" x14ac:dyDescent="0.2">
      <c r="A324" s="37">
        <v>129</v>
      </c>
      <c r="B324" s="37" t="s">
        <v>807</v>
      </c>
      <c r="C324" s="37" t="s">
        <v>46</v>
      </c>
      <c r="D324" s="37">
        <v>0.02</v>
      </c>
      <c r="E324" s="37">
        <v>1.74</v>
      </c>
      <c r="F324" s="37">
        <v>4.08</v>
      </c>
      <c r="G324" s="37" t="s">
        <v>14</v>
      </c>
      <c r="H324" s="37" t="s">
        <v>3</v>
      </c>
      <c r="I324" s="37" t="s">
        <v>4</v>
      </c>
      <c r="J324" s="37" t="s">
        <v>102</v>
      </c>
      <c r="K324" s="37" t="s">
        <v>18</v>
      </c>
      <c r="L324" s="37" t="s">
        <v>746</v>
      </c>
      <c r="M324" s="37">
        <v>0.53</v>
      </c>
      <c r="N324" s="37" t="s">
        <v>8</v>
      </c>
      <c r="O324" s="37" t="s">
        <v>28</v>
      </c>
      <c r="P324" s="37" t="s">
        <v>79</v>
      </c>
      <c r="Q324" s="37" t="s">
        <v>808</v>
      </c>
      <c r="R324" s="37">
        <v>62002</v>
      </c>
      <c r="S324" s="39">
        <v>42031</v>
      </c>
      <c r="T324" s="39">
        <v>42032</v>
      </c>
      <c r="U324" s="37">
        <v>-37.39</v>
      </c>
      <c r="V324" s="37">
        <v>5</v>
      </c>
      <c r="W324" s="37">
        <v>10.23</v>
      </c>
      <c r="X324" s="37">
        <v>86693</v>
      </c>
      <c r="Y324" s="37" t="s">
        <v>3216</v>
      </c>
      <c r="Z324" s="37">
        <v>336.20544511007552</v>
      </c>
    </row>
    <row r="325" spans="1:26" customFormat="1" x14ac:dyDescent="0.2">
      <c r="A325" s="37">
        <v>898</v>
      </c>
      <c r="B325" s="37" t="s">
        <v>400</v>
      </c>
      <c r="C325" s="37" t="s">
        <v>46</v>
      </c>
      <c r="D325" s="37">
        <v>0.02</v>
      </c>
      <c r="E325" s="37">
        <v>12.53</v>
      </c>
      <c r="F325" s="37">
        <v>0.49</v>
      </c>
      <c r="G325" s="37" t="s">
        <v>14</v>
      </c>
      <c r="H325" s="37" t="s">
        <v>3</v>
      </c>
      <c r="I325" s="37" t="s">
        <v>24</v>
      </c>
      <c r="J325" s="37" t="s">
        <v>128</v>
      </c>
      <c r="K325" s="37" t="s">
        <v>49</v>
      </c>
      <c r="L325" s="37" t="s">
        <v>129</v>
      </c>
      <c r="M325" s="37">
        <v>0.38</v>
      </c>
      <c r="N325" s="37" t="s">
        <v>8</v>
      </c>
      <c r="O325" s="37" t="s">
        <v>87</v>
      </c>
      <c r="P325" s="37" t="s">
        <v>88</v>
      </c>
      <c r="Q325" s="37" t="s">
        <v>89</v>
      </c>
      <c r="R325" s="37">
        <v>10039</v>
      </c>
      <c r="S325" s="39">
        <v>42031</v>
      </c>
      <c r="T325" s="39">
        <v>42031</v>
      </c>
      <c r="U325" s="37">
        <v>263.39999999999998</v>
      </c>
      <c r="V325" s="37">
        <v>47</v>
      </c>
      <c r="W325" s="37">
        <v>594.44000000000005</v>
      </c>
      <c r="X325" s="37">
        <v>9606</v>
      </c>
      <c r="Y325" s="37" t="s">
        <v>3218</v>
      </c>
      <c r="Z325" s="37">
        <v>454.12627839061764</v>
      </c>
    </row>
    <row r="326" spans="1:26" customFormat="1" x14ac:dyDescent="0.2">
      <c r="A326" s="37">
        <v>898</v>
      </c>
      <c r="B326" s="37" t="s">
        <v>400</v>
      </c>
      <c r="C326" s="37" t="s">
        <v>46</v>
      </c>
      <c r="D326" s="37">
        <v>7.0000000000000007E-2</v>
      </c>
      <c r="E326" s="37">
        <v>5.18</v>
      </c>
      <c r="F326" s="37">
        <v>2.04</v>
      </c>
      <c r="G326" s="37" t="s">
        <v>63</v>
      </c>
      <c r="H326" s="37" t="s">
        <v>3</v>
      </c>
      <c r="I326" s="37" t="s">
        <v>24</v>
      </c>
      <c r="J326" s="37" t="s">
        <v>64</v>
      </c>
      <c r="K326" s="37" t="s">
        <v>26</v>
      </c>
      <c r="L326" s="37" t="s">
        <v>809</v>
      </c>
      <c r="M326" s="37">
        <v>0.36</v>
      </c>
      <c r="N326" s="37" t="s">
        <v>8</v>
      </c>
      <c r="O326" s="37" t="s">
        <v>87</v>
      </c>
      <c r="P326" s="37" t="s">
        <v>88</v>
      </c>
      <c r="Q326" s="37" t="s">
        <v>89</v>
      </c>
      <c r="R326" s="37">
        <v>10039</v>
      </c>
      <c r="S326" s="39">
        <v>42031</v>
      </c>
      <c r="T326" s="39">
        <v>42033</v>
      </c>
      <c r="U326" s="37">
        <v>37.31</v>
      </c>
      <c r="V326" s="37">
        <v>44</v>
      </c>
      <c r="W326" s="37">
        <v>228.5</v>
      </c>
      <c r="X326" s="37">
        <v>9606</v>
      </c>
      <c r="Y326" s="37" t="s">
        <v>3218</v>
      </c>
      <c r="Z326" s="37">
        <v>110.53493857399899</v>
      </c>
    </row>
    <row r="327" spans="1:26" customFormat="1" x14ac:dyDescent="0.2">
      <c r="A327" s="37">
        <v>899</v>
      </c>
      <c r="B327" s="37" t="s">
        <v>402</v>
      </c>
      <c r="C327" s="37" t="s">
        <v>46</v>
      </c>
      <c r="D327" s="37">
        <v>0.02</v>
      </c>
      <c r="E327" s="37">
        <v>12.53</v>
      </c>
      <c r="F327" s="37">
        <v>0.49</v>
      </c>
      <c r="G327" s="37" t="s">
        <v>14</v>
      </c>
      <c r="H327" s="37" t="s">
        <v>3</v>
      </c>
      <c r="I327" s="37" t="s">
        <v>24</v>
      </c>
      <c r="J327" s="37" t="s">
        <v>128</v>
      </c>
      <c r="K327" s="37" t="s">
        <v>49</v>
      </c>
      <c r="L327" s="37" t="s">
        <v>129</v>
      </c>
      <c r="M327" s="37">
        <v>0.38</v>
      </c>
      <c r="N327" s="37" t="s">
        <v>8</v>
      </c>
      <c r="O327" s="37" t="s">
        <v>87</v>
      </c>
      <c r="P327" s="37" t="s">
        <v>296</v>
      </c>
      <c r="Q327" s="37" t="s">
        <v>403</v>
      </c>
      <c r="R327" s="37">
        <v>16602</v>
      </c>
      <c r="S327" s="39">
        <v>42031</v>
      </c>
      <c r="T327" s="39">
        <v>42031</v>
      </c>
      <c r="U327" s="37">
        <v>104.7213</v>
      </c>
      <c r="V327" s="37">
        <v>12</v>
      </c>
      <c r="W327" s="37">
        <v>151.77000000000001</v>
      </c>
      <c r="X327" s="37">
        <v>86264</v>
      </c>
      <c r="Y327" s="37" t="s">
        <v>3218</v>
      </c>
      <c r="Z327" s="37">
        <v>291.63520799642322</v>
      </c>
    </row>
    <row r="328" spans="1:26" customFormat="1" x14ac:dyDescent="0.2">
      <c r="A328" s="37">
        <v>899</v>
      </c>
      <c r="B328" s="37" t="s">
        <v>402</v>
      </c>
      <c r="C328" s="37" t="s">
        <v>46</v>
      </c>
      <c r="D328" s="37">
        <v>7.0000000000000007E-2</v>
      </c>
      <c r="E328" s="37">
        <v>5.18</v>
      </c>
      <c r="F328" s="37">
        <v>2.04</v>
      </c>
      <c r="G328" s="37" t="s">
        <v>63</v>
      </c>
      <c r="H328" s="37" t="s">
        <v>3</v>
      </c>
      <c r="I328" s="37" t="s">
        <v>24</v>
      </c>
      <c r="J328" s="37" t="s">
        <v>64</v>
      </c>
      <c r="K328" s="37" t="s">
        <v>26</v>
      </c>
      <c r="L328" s="37" t="s">
        <v>809</v>
      </c>
      <c r="M328" s="37">
        <v>0.36</v>
      </c>
      <c r="N328" s="37" t="s">
        <v>8</v>
      </c>
      <c r="O328" s="37" t="s">
        <v>87</v>
      </c>
      <c r="P328" s="37" t="s">
        <v>296</v>
      </c>
      <c r="Q328" s="37" t="s">
        <v>403</v>
      </c>
      <c r="R328" s="37">
        <v>16602</v>
      </c>
      <c r="S328" s="39">
        <v>42031</v>
      </c>
      <c r="T328" s="39">
        <v>42033</v>
      </c>
      <c r="U328" s="37">
        <v>37.31</v>
      </c>
      <c r="V328" s="37">
        <v>11</v>
      </c>
      <c r="W328" s="37">
        <v>57.13</v>
      </c>
      <c r="X328" s="37">
        <v>86264</v>
      </c>
      <c r="Y328" s="37" t="s">
        <v>3218</v>
      </c>
      <c r="Z328" s="37">
        <v>110.53493857399899</v>
      </c>
    </row>
    <row r="329" spans="1:26" customFormat="1" x14ac:dyDescent="0.2">
      <c r="A329" s="37">
        <v>1351</v>
      </c>
      <c r="B329" s="37" t="s">
        <v>810</v>
      </c>
      <c r="C329" s="37" t="s">
        <v>46</v>
      </c>
      <c r="D329" s="37">
        <v>0.1</v>
      </c>
      <c r="E329" s="37">
        <v>110.99</v>
      </c>
      <c r="F329" s="37">
        <v>8.99</v>
      </c>
      <c r="G329" s="37" t="s">
        <v>63</v>
      </c>
      <c r="H329" s="37" t="s">
        <v>47</v>
      </c>
      <c r="I329" s="37" t="s">
        <v>16</v>
      </c>
      <c r="J329" s="37" t="s">
        <v>111</v>
      </c>
      <c r="K329" s="37" t="s">
        <v>49</v>
      </c>
      <c r="L329" s="37" t="s">
        <v>811</v>
      </c>
      <c r="M329" s="37">
        <v>0.56999999999999995</v>
      </c>
      <c r="N329" s="37" t="s">
        <v>8</v>
      </c>
      <c r="O329" s="37" t="s">
        <v>9</v>
      </c>
      <c r="P329" s="37" t="s">
        <v>99</v>
      </c>
      <c r="Q329" s="37" t="s">
        <v>812</v>
      </c>
      <c r="R329" s="37">
        <v>33063</v>
      </c>
      <c r="S329" s="39">
        <v>42031</v>
      </c>
      <c r="T329" s="39">
        <v>42033</v>
      </c>
      <c r="U329" s="37">
        <v>3285.48</v>
      </c>
      <c r="V329" s="37">
        <v>7</v>
      </c>
      <c r="W329" s="37">
        <v>627.78</v>
      </c>
      <c r="X329" s="37">
        <v>88232</v>
      </c>
      <c r="Y329" s="37" t="s">
        <v>3215</v>
      </c>
      <c r="Z329" s="37">
        <v>4154.5584850853975</v>
      </c>
    </row>
    <row r="330" spans="1:26" customFormat="1" x14ac:dyDescent="0.2">
      <c r="A330" s="37">
        <v>2281</v>
      </c>
      <c r="B330" s="37" t="s">
        <v>813</v>
      </c>
      <c r="C330" s="37" t="s">
        <v>46</v>
      </c>
      <c r="D330" s="37">
        <v>0.08</v>
      </c>
      <c r="E330" s="37">
        <v>205.99</v>
      </c>
      <c r="F330" s="37">
        <v>2.5</v>
      </c>
      <c r="G330" s="37" t="s">
        <v>14</v>
      </c>
      <c r="H330" s="37" t="s">
        <v>47</v>
      </c>
      <c r="I330" s="37" t="s">
        <v>16</v>
      </c>
      <c r="J330" s="37" t="s">
        <v>111</v>
      </c>
      <c r="K330" s="37" t="s">
        <v>49</v>
      </c>
      <c r="L330" s="37" t="s">
        <v>814</v>
      </c>
      <c r="M330" s="37">
        <v>0.59</v>
      </c>
      <c r="N330" s="37" t="s">
        <v>8</v>
      </c>
      <c r="O330" s="37" t="s">
        <v>28</v>
      </c>
      <c r="P330" s="37" t="s">
        <v>333</v>
      </c>
      <c r="Q330" s="37" t="s">
        <v>815</v>
      </c>
      <c r="R330" s="37">
        <v>54703</v>
      </c>
      <c r="S330" s="39">
        <v>42031</v>
      </c>
      <c r="T330" s="39">
        <v>42032</v>
      </c>
      <c r="U330" s="37">
        <v>997.38144</v>
      </c>
      <c r="V330" s="37">
        <v>10</v>
      </c>
      <c r="W330" s="37">
        <v>1610.84</v>
      </c>
      <c r="X330" s="37">
        <v>85948</v>
      </c>
      <c r="Y330" s="37" t="s">
        <v>3216</v>
      </c>
      <c r="Z330" s="37">
        <v>2041.815377858662</v>
      </c>
    </row>
    <row r="331" spans="1:26" customFormat="1" x14ac:dyDescent="0.2">
      <c r="A331" s="37">
        <v>53</v>
      </c>
      <c r="B331" s="37" t="s">
        <v>816</v>
      </c>
      <c r="C331" s="37" t="s">
        <v>1</v>
      </c>
      <c r="D331" s="37">
        <v>7.0000000000000007E-2</v>
      </c>
      <c r="E331" s="37">
        <v>3174.835</v>
      </c>
      <c r="F331" s="37">
        <v>8.73</v>
      </c>
      <c r="G331" s="37" t="s">
        <v>2</v>
      </c>
      <c r="H331" s="37" t="s">
        <v>70</v>
      </c>
      <c r="I331" s="37" t="s">
        <v>16</v>
      </c>
      <c r="J331" s="37" t="s">
        <v>32</v>
      </c>
      <c r="K331" s="37" t="s">
        <v>6</v>
      </c>
      <c r="L331" s="37" t="s">
        <v>817</v>
      </c>
      <c r="M331" s="37">
        <v>0.56999999999999995</v>
      </c>
      <c r="N331" s="37" t="s">
        <v>8</v>
      </c>
      <c r="O331" s="37" t="s">
        <v>35</v>
      </c>
      <c r="P331" s="37" t="s">
        <v>42</v>
      </c>
      <c r="Q331" s="37" t="s">
        <v>818</v>
      </c>
      <c r="R331" s="37">
        <v>98052</v>
      </c>
      <c r="S331" s="39">
        <v>42032</v>
      </c>
      <c r="T331" s="39">
        <v>42034</v>
      </c>
      <c r="U331" s="37">
        <v>-6923.5991999999997</v>
      </c>
      <c r="V331" s="37">
        <v>1</v>
      </c>
      <c r="W331" s="37">
        <v>3267.55</v>
      </c>
      <c r="X331" s="37">
        <v>88425</v>
      </c>
      <c r="Y331" s="37" t="s">
        <v>3217</v>
      </c>
      <c r="Z331" s="37">
        <v>4675.0973192454449</v>
      </c>
    </row>
    <row r="332" spans="1:26" customFormat="1" x14ac:dyDescent="0.2">
      <c r="A332" s="37">
        <v>3266</v>
      </c>
      <c r="B332" s="37" t="s">
        <v>819</v>
      </c>
      <c r="C332" s="37" t="s">
        <v>1</v>
      </c>
      <c r="D332" s="37">
        <v>0</v>
      </c>
      <c r="E332" s="37">
        <v>122.99</v>
      </c>
      <c r="F332" s="37">
        <v>70.2</v>
      </c>
      <c r="G332" s="37" t="s">
        <v>2</v>
      </c>
      <c r="H332" s="37" t="s">
        <v>70</v>
      </c>
      <c r="I332" s="37" t="s">
        <v>4</v>
      </c>
      <c r="J332" s="37" t="s">
        <v>85</v>
      </c>
      <c r="K332" s="37" t="s">
        <v>33</v>
      </c>
      <c r="L332" s="37" t="s">
        <v>780</v>
      </c>
      <c r="M332" s="37">
        <v>0.74</v>
      </c>
      <c r="N332" s="37" t="s">
        <v>8</v>
      </c>
      <c r="O332" s="37" t="s">
        <v>87</v>
      </c>
      <c r="P332" s="37" t="s">
        <v>307</v>
      </c>
      <c r="Q332" s="37" t="s">
        <v>308</v>
      </c>
      <c r="R332" s="37">
        <v>4073</v>
      </c>
      <c r="S332" s="39">
        <v>42032</v>
      </c>
      <c r="T332" s="39">
        <v>42033</v>
      </c>
      <c r="U332" s="37">
        <v>-1764.29</v>
      </c>
      <c r="V332" s="37">
        <v>14</v>
      </c>
      <c r="W332" s="37">
        <v>1794.88</v>
      </c>
      <c r="X332" s="37">
        <v>89836</v>
      </c>
      <c r="Y332" s="37" t="s">
        <v>3218</v>
      </c>
      <c r="Z332" s="37">
        <v>1257.4428472341153</v>
      </c>
    </row>
    <row r="333" spans="1:26" customFormat="1" x14ac:dyDescent="0.2">
      <c r="A333" s="37">
        <v>3269</v>
      </c>
      <c r="B333" s="37" t="s">
        <v>820</v>
      </c>
      <c r="C333" s="37" t="s">
        <v>1</v>
      </c>
      <c r="D333" s="37">
        <v>0.01</v>
      </c>
      <c r="E333" s="37">
        <v>60.97</v>
      </c>
      <c r="F333" s="37">
        <v>4.5</v>
      </c>
      <c r="G333" s="37" t="s">
        <v>63</v>
      </c>
      <c r="H333" s="37" t="s">
        <v>70</v>
      </c>
      <c r="I333" s="37" t="s">
        <v>24</v>
      </c>
      <c r="J333" s="37" t="s">
        <v>71</v>
      </c>
      <c r="K333" s="37" t="s">
        <v>49</v>
      </c>
      <c r="L333" s="37" t="s">
        <v>72</v>
      </c>
      <c r="M333" s="37">
        <v>0.56000000000000005</v>
      </c>
      <c r="N333" s="37" t="s">
        <v>8</v>
      </c>
      <c r="O333" s="37" t="s">
        <v>87</v>
      </c>
      <c r="P333" s="37" t="s">
        <v>373</v>
      </c>
      <c r="Q333" s="37" t="s">
        <v>821</v>
      </c>
      <c r="R333" s="37">
        <v>7060</v>
      </c>
      <c r="S333" s="39">
        <v>42032</v>
      </c>
      <c r="T333" s="39">
        <v>42034</v>
      </c>
      <c r="U333" s="37">
        <v>527.87760000000003</v>
      </c>
      <c r="V333" s="37">
        <v>12</v>
      </c>
      <c r="W333" s="37">
        <v>765.04</v>
      </c>
      <c r="X333" s="37">
        <v>89836</v>
      </c>
      <c r="Y333" s="37" t="s">
        <v>3218</v>
      </c>
      <c r="Z333" s="37">
        <v>1159.5871493447628</v>
      </c>
    </row>
    <row r="334" spans="1:26" customFormat="1" x14ac:dyDescent="0.2">
      <c r="A334" s="37">
        <v>24</v>
      </c>
      <c r="B334" s="37" t="s">
        <v>822</v>
      </c>
      <c r="C334" s="37" t="s">
        <v>13</v>
      </c>
      <c r="D334" s="37">
        <v>0.06</v>
      </c>
      <c r="E334" s="37">
        <v>55.48</v>
      </c>
      <c r="F334" s="37">
        <v>14.3</v>
      </c>
      <c r="G334" s="37" t="s">
        <v>14</v>
      </c>
      <c r="H334" s="37" t="s">
        <v>70</v>
      </c>
      <c r="I334" s="37" t="s">
        <v>24</v>
      </c>
      <c r="J334" s="37" t="s">
        <v>64</v>
      </c>
      <c r="K334" s="37" t="s">
        <v>49</v>
      </c>
      <c r="L334" s="37" t="s">
        <v>823</v>
      </c>
      <c r="M334" s="37">
        <v>0.37</v>
      </c>
      <c r="N334" s="37" t="s">
        <v>8</v>
      </c>
      <c r="O334" s="37" t="s">
        <v>35</v>
      </c>
      <c r="P334" s="37" t="s">
        <v>66</v>
      </c>
      <c r="Q334" s="37" t="s">
        <v>824</v>
      </c>
      <c r="R334" s="37">
        <v>92677</v>
      </c>
      <c r="S334" s="39">
        <v>42032</v>
      </c>
      <c r="T334" s="39">
        <v>42033</v>
      </c>
      <c r="U334" s="37">
        <v>-28.296800000000001</v>
      </c>
      <c r="V334" s="37">
        <v>1</v>
      </c>
      <c r="W334" s="37">
        <v>67.489999999999995</v>
      </c>
      <c r="X334" s="37">
        <v>87651</v>
      </c>
      <c r="Y334" s="37" t="s">
        <v>3217</v>
      </c>
      <c r="Z334" s="37">
        <v>442.46402756628834</v>
      </c>
    </row>
    <row r="335" spans="1:26" customFormat="1" x14ac:dyDescent="0.2">
      <c r="A335" s="37">
        <v>24</v>
      </c>
      <c r="B335" s="37" t="s">
        <v>822</v>
      </c>
      <c r="C335" s="37" t="s">
        <v>13</v>
      </c>
      <c r="D335" s="37">
        <v>0.02</v>
      </c>
      <c r="E335" s="37">
        <v>1.68</v>
      </c>
      <c r="F335" s="37">
        <v>1.57</v>
      </c>
      <c r="G335" s="37" t="s">
        <v>14</v>
      </c>
      <c r="H335" s="37" t="s">
        <v>70</v>
      </c>
      <c r="I335" s="37" t="s">
        <v>24</v>
      </c>
      <c r="J335" s="37" t="s">
        <v>25</v>
      </c>
      <c r="K335" s="37" t="s">
        <v>26</v>
      </c>
      <c r="L335" s="37" t="s">
        <v>550</v>
      </c>
      <c r="M335" s="37">
        <v>0.59</v>
      </c>
      <c r="N335" s="37" t="s">
        <v>8</v>
      </c>
      <c r="O335" s="37" t="s">
        <v>35</v>
      </c>
      <c r="P335" s="37" t="s">
        <v>66</v>
      </c>
      <c r="Q335" s="37" t="s">
        <v>824</v>
      </c>
      <c r="R335" s="37">
        <v>92677</v>
      </c>
      <c r="S335" s="39">
        <v>42032</v>
      </c>
      <c r="T335" s="39">
        <v>42034</v>
      </c>
      <c r="U335" s="37">
        <v>-5.3071999999999999</v>
      </c>
      <c r="V335" s="37">
        <v>1</v>
      </c>
      <c r="W335" s="37">
        <v>2.25</v>
      </c>
      <c r="X335" s="37">
        <v>87651</v>
      </c>
      <c r="Y335" s="37" t="s">
        <v>3217</v>
      </c>
      <c r="Z335" s="37">
        <v>154.88626564652284</v>
      </c>
    </row>
    <row r="336" spans="1:26" customFormat="1" x14ac:dyDescent="0.2">
      <c r="A336" s="37">
        <v>744</v>
      </c>
      <c r="B336" s="37" t="s">
        <v>562</v>
      </c>
      <c r="C336" s="37" t="s">
        <v>23</v>
      </c>
      <c r="D336" s="37">
        <v>0.02</v>
      </c>
      <c r="E336" s="37">
        <v>59.98</v>
      </c>
      <c r="F336" s="37">
        <v>3.99</v>
      </c>
      <c r="G336" s="37" t="s">
        <v>14</v>
      </c>
      <c r="H336" s="37" t="s">
        <v>70</v>
      </c>
      <c r="I336" s="37" t="s">
        <v>24</v>
      </c>
      <c r="J336" s="37" t="s">
        <v>71</v>
      </c>
      <c r="K336" s="37" t="s">
        <v>49</v>
      </c>
      <c r="L336" s="37" t="s">
        <v>825</v>
      </c>
      <c r="M336" s="37">
        <v>0.56999999999999995</v>
      </c>
      <c r="N336" s="37" t="s">
        <v>8</v>
      </c>
      <c r="O336" s="37" t="s">
        <v>35</v>
      </c>
      <c r="P336" s="37" t="s">
        <v>564</v>
      </c>
      <c r="Q336" s="37" t="s">
        <v>565</v>
      </c>
      <c r="R336" s="37">
        <v>85737</v>
      </c>
      <c r="S336" s="39">
        <v>42032</v>
      </c>
      <c r="T336" s="39">
        <v>42041</v>
      </c>
      <c r="U336" s="37">
        <v>-54.622</v>
      </c>
      <c r="V336" s="37">
        <v>1</v>
      </c>
      <c r="W336" s="37">
        <v>63.48</v>
      </c>
      <c r="X336" s="37">
        <v>87725</v>
      </c>
      <c r="Y336" s="37" t="s">
        <v>3217</v>
      </c>
      <c r="Z336" s="37">
        <v>419.57110284424061</v>
      </c>
    </row>
    <row r="337" spans="1:26" customFormat="1" x14ac:dyDescent="0.2">
      <c r="A337" s="37">
        <v>744</v>
      </c>
      <c r="B337" s="37" t="s">
        <v>562</v>
      </c>
      <c r="C337" s="37" t="s">
        <v>23</v>
      </c>
      <c r="D337" s="37">
        <v>0.03</v>
      </c>
      <c r="E337" s="37">
        <v>5.18</v>
      </c>
      <c r="F337" s="37">
        <v>5.74</v>
      </c>
      <c r="G337" s="37" t="s">
        <v>14</v>
      </c>
      <c r="H337" s="37" t="s">
        <v>70</v>
      </c>
      <c r="I337" s="37" t="s">
        <v>24</v>
      </c>
      <c r="J337" s="37" t="s">
        <v>48</v>
      </c>
      <c r="K337" s="37" t="s">
        <v>49</v>
      </c>
      <c r="L337" s="37" t="s">
        <v>826</v>
      </c>
      <c r="M337" s="37">
        <v>0.36</v>
      </c>
      <c r="N337" s="37" t="s">
        <v>8</v>
      </c>
      <c r="O337" s="37" t="s">
        <v>35</v>
      </c>
      <c r="P337" s="37" t="s">
        <v>564</v>
      </c>
      <c r="Q337" s="37" t="s">
        <v>565</v>
      </c>
      <c r="R337" s="37">
        <v>85737</v>
      </c>
      <c r="S337" s="39">
        <v>42032</v>
      </c>
      <c r="T337" s="39">
        <v>42036</v>
      </c>
      <c r="U337" s="37">
        <v>-126.81417999999999</v>
      </c>
      <c r="V337" s="37">
        <v>9</v>
      </c>
      <c r="W337" s="37">
        <v>47.64</v>
      </c>
      <c r="X337" s="37">
        <v>87725</v>
      </c>
      <c r="Y337" s="37" t="s">
        <v>3217</v>
      </c>
      <c r="Z337" s="37">
        <v>41.158284083031418</v>
      </c>
    </row>
    <row r="338" spans="1:26" customFormat="1" x14ac:dyDescent="0.2">
      <c r="A338" s="37">
        <v>553</v>
      </c>
      <c r="B338" s="37" t="s">
        <v>827</v>
      </c>
      <c r="C338" s="37" t="s">
        <v>92</v>
      </c>
      <c r="D338" s="37">
        <v>0</v>
      </c>
      <c r="E338" s="37">
        <v>6.88</v>
      </c>
      <c r="F338" s="37">
        <v>2</v>
      </c>
      <c r="G338" s="37" t="s">
        <v>63</v>
      </c>
      <c r="H338" s="37" t="s">
        <v>47</v>
      </c>
      <c r="I338" s="37" t="s">
        <v>24</v>
      </c>
      <c r="J338" s="37" t="s">
        <v>64</v>
      </c>
      <c r="K338" s="37" t="s">
        <v>26</v>
      </c>
      <c r="L338" s="37" t="s">
        <v>828</v>
      </c>
      <c r="M338" s="37">
        <v>0.39</v>
      </c>
      <c r="N338" s="37" t="s">
        <v>8</v>
      </c>
      <c r="O338" s="37" t="s">
        <v>35</v>
      </c>
      <c r="P338" s="37" t="s">
        <v>66</v>
      </c>
      <c r="Q338" s="37" t="s">
        <v>76</v>
      </c>
      <c r="R338" s="37">
        <v>90008</v>
      </c>
      <c r="S338" s="39">
        <v>42032</v>
      </c>
      <c r="T338" s="39">
        <v>42033</v>
      </c>
      <c r="U338" s="37">
        <v>34.067999999999998</v>
      </c>
      <c r="V338" s="37">
        <v>36</v>
      </c>
      <c r="W338" s="37">
        <v>267.52999999999997</v>
      </c>
      <c r="X338" s="37">
        <v>17155</v>
      </c>
      <c r="Y338" s="37" t="s">
        <v>3217</v>
      </c>
      <c r="Z338" s="37">
        <v>33.839731155429092</v>
      </c>
    </row>
    <row r="339" spans="1:26" customFormat="1" x14ac:dyDescent="0.2">
      <c r="A339" s="37">
        <v>556</v>
      </c>
      <c r="B339" s="37" t="s">
        <v>829</v>
      </c>
      <c r="C339" s="37" t="s">
        <v>92</v>
      </c>
      <c r="D339" s="37">
        <v>0</v>
      </c>
      <c r="E339" s="37">
        <v>6.88</v>
      </c>
      <c r="F339" s="37">
        <v>2</v>
      </c>
      <c r="G339" s="37" t="s">
        <v>63</v>
      </c>
      <c r="H339" s="37" t="s">
        <v>47</v>
      </c>
      <c r="I339" s="37" t="s">
        <v>24</v>
      </c>
      <c r="J339" s="37" t="s">
        <v>64</v>
      </c>
      <c r="K339" s="37" t="s">
        <v>26</v>
      </c>
      <c r="L339" s="37" t="s">
        <v>828</v>
      </c>
      <c r="M339" s="37">
        <v>0.39</v>
      </c>
      <c r="N339" s="37" t="s">
        <v>8</v>
      </c>
      <c r="O339" s="37" t="s">
        <v>35</v>
      </c>
      <c r="P339" s="37" t="s">
        <v>122</v>
      </c>
      <c r="Q339" s="37" t="s">
        <v>830</v>
      </c>
      <c r="R339" s="37">
        <v>84604</v>
      </c>
      <c r="S339" s="39">
        <v>42032</v>
      </c>
      <c r="T339" s="39">
        <v>42033</v>
      </c>
      <c r="U339" s="37">
        <v>46.147199999999998</v>
      </c>
      <c r="V339" s="37">
        <v>9</v>
      </c>
      <c r="W339" s="37">
        <v>66.88</v>
      </c>
      <c r="X339" s="37">
        <v>86189</v>
      </c>
      <c r="Y339" s="37" t="s">
        <v>3217</v>
      </c>
      <c r="Z339" s="37">
        <v>46.209142661230146</v>
      </c>
    </row>
    <row r="340" spans="1:26" customFormat="1" x14ac:dyDescent="0.2">
      <c r="A340" s="37">
        <v>556</v>
      </c>
      <c r="B340" s="37" t="s">
        <v>829</v>
      </c>
      <c r="C340" s="37" t="s">
        <v>92</v>
      </c>
      <c r="D340" s="37">
        <v>0.03</v>
      </c>
      <c r="E340" s="37">
        <v>32.479999999999997</v>
      </c>
      <c r="F340" s="37">
        <v>35</v>
      </c>
      <c r="G340" s="37" t="s">
        <v>63</v>
      </c>
      <c r="H340" s="37" t="s">
        <v>47</v>
      </c>
      <c r="I340" s="37" t="s">
        <v>24</v>
      </c>
      <c r="J340" s="37" t="s">
        <v>54</v>
      </c>
      <c r="K340" s="37" t="s">
        <v>40</v>
      </c>
      <c r="L340" s="37" t="s">
        <v>761</v>
      </c>
      <c r="M340" s="37">
        <v>0.81</v>
      </c>
      <c r="N340" s="37" t="s">
        <v>8</v>
      </c>
      <c r="O340" s="37" t="s">
        <v>35</v>
      </c>
      <c r="P340" s="37" t="s">
        <v>122</v>
      </c>
      <c r="Q340" s="37" t="s">
        <v>830</v>
      </c>
      <c r="R340" s="37">
        <v>84604</v>
      </c>
      <c r="S340" s="39">
        <v>42032</v>
      </c>
      <c r="T340" s="39">
        <v>42032</v>
      </c>
      <c r="U340" s="37">
        <v>-1116.3348000000001</v>
      </c>
      <c r="V340" s="37">
        <v>8</v>
      </c>
      <c r="W340" s="37">
        <v>274.91000000000003</v>
      </c>
      <c r="X340" s="37">
        <v>86189</v>
      </c>
      <c r="Y340" s="37" t="s">
        <v>3217</v>
      </c>
      <c r="Z340" s="37">
        <v>177.37741157147167</v>
      </c>
    </row>
    <row r="341" spans="1:26" customFormat="1" x14ac:dyDescent="0.2">
      <c r="A341" s="37">
        <v>1875</v>
      </c>
      <c r="B341" s="37" t="s">
        <v>831</v>
      </c>
      <c r="C341" s="37" t="s">
        <v>1</v>
      </c>
      <c r="D341" s="37">
        <v>0.09</v>
      </c>
      <c r="E341" s="37">
        <v>95.99</v>
      </c>
      <c r="F341" s="37">
        <v>4.9000000000000004</v>
      </c>
      <c r="G341" s="37" t="s">
        <v>14</v>
      </c>
      <c r="H341" s="37" t="s">
        <v>15</v>
      </c>
      <c r="I341" s="37" t="s">
        <v>16</v>
      </c>
      <c r="J341" s="37" t="s">
        <v>111</v>
      </c>
      <c r="K341" s="37" t="s">
        <v>49</v>
      </c>
      <c r="L341" s="37" t="s">
        <v>744</v>
      </c>
      <c r="M341" s="37">
        <v>0.56000000000000005</v>
      </c>
      <c r="N341" s="37" t="s">
        <v>8</v>
      </c>
      <c r="O341" s="37" t="s">
        <v>9</v>
      </c>
      <c r="P341" s="37" t="s">
        <v>218</v>
      </c>
      <c r="Q341" s="37" t="s">
        <v>832</v>
      </c>
      <c r="R341" s="37">
        <v>23320</v>
      </c>
      <c r="S341" s="39">
        <v>42033</v>
      </c>
      <c r="T341" s="39">
        <v>42035</v>
      </c>
      <c r="U341" s="37">
        <v>34.302</v>
      </c>
      <c r="V341" s="37">
        <v>4</v>
      </c>
      <c r="W341" s="37">
        <v>320.75</v>
      </c>
      <c r="X341" s="37">
        <v>90899</v>
      </c>
      <c r="Y341" s="37" t="s">
        <v>3215</v>
      </c>
      <c r="Z341" s="37">
        <v>775.34561908774651</v>
      </c>
    </row>
    <row r="342" spans="1:26" customFormat="1" x14ac:dyDescent="0.2">
      <c r="A342" s="37">
        <v>2265</v>
      </c>
      <c r="B342" s="37" t="s">
        <v>833</v>
      </c>
      <c r="C342" s="37" t="s">
        <v>1</v>
      </c>
      <c r="D342" s="37">
        <v>0.1</v>
      </c>
      <c r="E342" s="37">
        <v>7.45</v>
      </c>
      <c r="F342" s="37">
        <v>6.28</v>
      </c>
      <c r="G342" s="37" t="s">
        <v>14</v>
      </c>
      <c r="H342" s="37" t="s">
        <v>70</v>
      </c>
      <c r="I342" s="37" t="s">
        <v>24</v>
      </c>
      <c r="J342" s="37" t="s">
        <v>48</v>
      </c>
      <c r="K342" s="37" t="s">
        <v>49</v>
      </c>
      <c r="L342" s="37" t="s">
        <v>834</v>
      </c>
      <c r="M342" s="37">
        <v>0.4</v>
      </c>
      <c r="N342" s="37" t="s">
        <v>8</v>
      </c>
      <c r="O342" s="37" t="s">
        <v>28</v>
      </c>
      <c r="P342" s="37" t="s">
        <v>56</v>
      </c>
      <c r="Q342" s="37" t="s">
        <v>835</v>
      </c>
      <c r="R342" s="37">
        <v>64130</v>
      </c>
      <c r="S342" s="39">
        <v>42033</v>
      </c>
      <c r="T342" s="39">
        <v>42036</v>
      </c>
      <c r="U342" s="37">
        <v>-69.873999999999995</v>
      </c>
      <c r="V342" s="37">
        <v>8</v>
      </c>
      <c r="W342" s="37">
        <v>59.4</v>
      </c>
      <c r="X342" s="37">
        <v>86612</v>
      </c>
      <c r="Y342" s="37" t="s">
        <v>3216</v>
      </c>
      <c r="Z342" s="37">
        <v>318.73557737122138</v>
      </c>
    </row>
    <row r="343" spans="1:26" customFormat="1" x14ac:dyDescent="0.2">
      <c r="A343" s="37">
        <v>2265</v>
      </c>
      <c r="B343" s="37" t="s">
        <v>833</v>
      </c>
      <c r="C343" s="37" t="s">
        <v>1</v>
      </c>
      <c r="D343" s="37">
        <v>0.01</v>
      </c>
      <c r="E343" s="37">
        <v>6.48</v>
      </c>
      <c r="F343" s="37">
        <v>7.86</v>
      </c>
      <c r="G343" s="37" t="s">
        <v>14</v>
      </c>
      <c r="H343" s="37" t="s">
        <v>70</v>
      </c>
      <c r="I343" s="37" t="s">
        <v>24</v>
      </c>
      <c r="J343" s="37" t="s">
        <v>64</v>
      </c>
      <c r="K343" s="37" t="s">
        <v>49</v>
      </c>
      <c r="L343" s="37" t="s">
        <v>836</v>
      </c>
      <c r="M343" s="37">
        <v>0.37</v>
      </c>
      <c r="N343" s="37" t="s">
        <v>8</v>
      </c>
      <c r="O343" s="37" t="s">
        <v>28</v>
      </c>
      <c r="P343" s="37" t="s">
        <v>56</v>
      </c>
      <c r="Q343" s="37" t="s">
        <v>835</v>
      </c>
      <c r="R343" s="37">
        <v>64130</v>
      </c>
      <c r="S343" s="39">
        <v>42033</v>
      </c>
      <c r="T343" s="39">
        <v>42035</v>
      </c>
      <c r="U343" s="37">
        <v>-135.74</v>
      </c>
      <c r="V343" s="37">
        <v>10</v>
      </c>
      <c r="W343" s="37">
        <v>66.459999999999994</v>
      </c>
      <c r="X343" s="37">
        <v>86612</v>
      </c>
      <c r="Y343" s="37" t="s">
        <v>3216</v>
      </c>
      <c r="Z343" s="37">
        <v>326.4580698055081</v>
      </c>
    </row>
    <row r="344" spans="1:26" customFormat="1" x14ac:dyDescent="0.2">
      <c r="A344" s="37">
        <v>699</v>
      </c>
      <c r="B344" s="37" t="s">
        <v>837</v>
      </c>
      <c r="C344" s="37" t="s">
        <v>92</v>
      </c>
      <c r="D344" s="37">
        <v>7.0000000000000007E-2</v>
      </c>
      <c r="E344" s="37">
        <v>5.0199999999999996</v>
      </c>
      <c r="F344" s="37">
        <v>5.14</v>
      </c>
      <c r="G344" s="37" t="s">
        <v>14</v>
      </c>
      <c r="H344" s="37" t="s">
        <v>15</v>
      </c>
      <c r="I344" s="37" t="s">
        <v>16</v>
      </c>
      <c r="J344" s="37" t="s">
        <v>17</v>
      </c>
      <c r="K344" s="37" t="s">
        <v>18</v>
      </c>
      <c r="L344" s="37" t="s">
        <v>367</v>
      </c>
      <c r="M344" s="37">
        <v>0.79</v>
      </c>
      <c r="N344" s="37" t="s">
        <v>8</v>
      </c>
      <c r="O344" s="37" t="s">
        <v>35</v>
      </c>
      <c r="P344" s="37" t="s">
        <v>66</v>
      </c>
      <c r="Q344" s="37" t="s">
        <v>76</v>
      </c>
      <c r="R344" s="37">
        <v>90041</v>
      </c>
      <c r="S344" s="39">
        <v>42033</v>
      </c>
      <c r="T344" s="39">
        <v>42035</v>
      </c>
      <c r="U344" s="37">
        <v>-168.72</v>
      </c>
      <c r="V344" s="37">
        <v>42</v>
      </c>
      <c r="W344" s="37">
        <v>210.1</v>
      </c>
      <c r="X344" s="37">
        <v>32420</v>
      </c>
      <c r="Y344" s="37" t="s">
        <v>3217</v>
      </c>
      <c r="Z344" s="37">
        <v>216.19529018750555</v>
      </c>
    </row>
    <row r="345" spans="1:26" customFormat="1" x14ac:dyDescent="0.2">
      <c r="A345" s="37">
        <v>699</v>
      </c>
      <c r="B345" s="37" t="s">
        <v>837</v>
      </c>
      <c r="C345" s="37" t="s">
        <v>92</v>
      </c>
      <c r="D345" s="37">
        <v>7.0000000000000007E-2</v>
      </c>
      <c r="E345" s="37">
        <v>280.98</v>
      </c>
      <c r="F345" s="37">
        <v>57</v>
      </c>
      <c r="G345" s="37" t="s">
        <v>2</v>
      </c>
      <c r="H345" s="37" t="s">
        <v>15</v>
      </c>
      <c r="I345" s="37" t="s">
        <v>4</v>
      </c>
      <c r="J345" s="37" t="s">
        <v>85</v>
      </c>
      <c r="K345" s="37" t="s">
        <v>33</v>
      </c>
      <c r="L345" s="37" t="s">
        <v>838</v>
      </c>
      <c r="M345" s="37">
        <v>0.78</v>
      </c>
      <c r="N345" s="37" t="s">
        <v>8</v>
      </c>
      <c r="O345" s="37" t="s">
        <v>35</v>
      </c>
      <c r="P345" s="37" t="s">
        <v>66</v>
      </c>
      <c r="Q345" s="37" t="s">
        <v>76</v>
      </c>
      <c r="R345" s="37">
        <v>90041</v>
      </c>
      <c r="S345" s="39">
        <v>42033</v>
      </c>
      <c r="T345" s="39">
        <v>42035</v>
      </c>
      <c r="U345" s="37">
        <v>-439.62</v>
      </c>
      <c r="V345" s="37">
        <v>23</v>
      </c>
      <c r="W345" s="37">
        <v>6499.87</v>
      </c>
      <c r="X345" s="37">
        <v>32420</v>
      </c>
      <c r="Y345" s="37" t="s">
        <v>3217</v>
      </c>
      <c r="Z345" s="37">
        <v>2424.9148449439344</v>
      </c>
    </row>
    <row r="346" spans="1:26" customFormat="1" x14ac:dyDescent="0.2">
      <c r="A346" s="37">
        <v>2061</v>
      </c>
      <c r="B346" s="37" t="s">
        <v>839</v>
      </c>
      <c r="C346" s="37" t="s">
        <v>92</v>
      </c>
      <c r="D346" s="37">
        <v>0.02</v>
      </c>
      <c r="E346" s="37">
        <v>240.98</v>
      </c>
      <c r="F346" s="37">
        <v>60.2</v>
      </c>
      <c r="G346" s="37" t="s">
        <v>2</v>
      </c>
      <c r="H346" s="37" t="s">
        <v>70</v>
      </c>
      <c r="I346" s="37" t="s">
        <v>4</v>
      </c>
      <c r="J346" s="37" t="s">
        <v>93</v>
      </c>
      <c r="K346" s="37" t="s">
        <v>6</v>
      </c>
      <c r="L346" s="37" t="s">
        <v>840</v>
      </c>
      <c r="M346" s="37">
        <v>0.56000000000000005</v>
      </c>
      <c r="N346" s="37" t="s">
        <v>8</v>
      </c>
      <c r="O346" s="37" t="s">
        <v>28</v>
      </c>
      <c r="P346" s="37" t="s">
        <v>109</v>
      </c>
      <c r="Q346" s="37" t="s">
        <v>841</v>
      </c>
      <c r="R346" s="37">
        <v>69101</v>
      </c>
      <c r="S346" s="39">
        <v>42033</v>
      </c>
      <c r="T346" s="39">
        <v>42035</v>
      </c>
      <c r="U346" s="37">
        <v>-272.71319999999997</v>
      </c>
      <c r="V346" s="37">
        <v>1</v>
      </c>
      <c r="W346" s="37">
        <v>260.66000000000003</v>
      </c>
      <c r="X346" s="37">
        <v>87146</v>
      </c>
      <c r="Y346" s="37" t="s">
        <v>3216</v>
      </c>
      <c r="Z346" s="37">
        <v>2438.0678175523694</v>
      </c>
    </row>
    <row r="347" spans="1:26" customFormat="1" x14ac:dyDescent="0.2">
      <c r="A347" s="37">
        <v>2062</v>
      </c>
      <c r="B347" s="37" t="s">
        <v>842</v>
      </c>
      <c r="C347" s="37" t="s">
        <v>92</v>
      </c>
      <c r="D347" s="37">
        <v>0.02</v>
      </c>
      <c r="E347" s="37">
        <v>420.98</v>
      </c>
      <c r="F347" s="37">
        <v>19.989999999999998</v>
      </c>
      <c r="G347" s="37" t="s">
        <v>14</v>
      </c>
      <c r="H347" s="37" t="s">
        <v>70</v>
      </c>
      <c r="I347" s="37" t="s">
        <v>24</v>
      </c>
      <c r="J347" s="37" t="s">
        <v>48</v>
      </c>
      <c r="K347" s="37" t="s">
        <v>49</v>
      </c>
      <c r="L347" s="37" t="s">
        <v>843</v>
      </c>
      <c r="M347" s="37">
        <v>0.35</v>
      </c>
      <c r="N347" s="37" t="s">
        <v>8</v>
      </c>
      <c r="O347" s="37" t="s">
        <v>9</v>
      </c>
      <c r="P347" s="37" t="s">
        <v>218</v>
      </c>
      <c r="Q347" s="37" t="s">
        <v>844</v>
      </c>
      <c r="R347" s="37">
        <v>23111</v>
      </c>
      <c r="S347" s="39">
        <v>42033</v>
      </c>
      <c r="T347" s="39">
        <v>42036</v>
      </c>
      <c r="U347" s="37">
        <v>-162.69399999999999</v>
      </c>
      <c r="V347" s="37">
        <v>10</v>
      </c>
      <c r="W347" s="37">
        <v>4249.37</v>
      </c>
      <c r="X347" s="37">
        <v>87146</v>
      </c>
      <c r="Y347" s="37" t="s">
        <v>3215</v>
      </c>
      <c r="Z347" s="37">
        <v>1632.3428515082283</v>
      </c>
    </row>
    <row r="348" spans="1:26" customFormat="1" x14ac:dyDescent="0.2">
      <c r="A348" s="37">
        <v>767</v>
      </c>
      <c r="B348" s="37" t="s">
        <v>845</v>
      </c>
      <c r="C348" s="37" t="s">
        <v>1</v>
      </c>
      <c r="D348" s="37">
        <v>0.1</v>
      </c>
      <c r="E348" s="37">
        <v>31.78</v>
      </c>
      <c r="F348" s="37">
        <v>1.99</v>
      </c>
      <c r="G348" s="37" t="s">
        <v>14</v>
      </c>
      <c r="H348" s="37" t="s">
        <v>70</v>
      </c>
      <c r="I348" s="37" t="s">
        <v>16</v>
      </c>
      <c r="J348" s="37" t="s">
        <v>17</v>
      </c>
      <c r="K348" s="37" t="s">
        <v>18</v>
      </c>
      <c r="L348" s="37" t="s">
        <v>846</v>
      </c>
      <c r="M348" s="37">
        <v>0.42</v>
      </c>
      <c r="N348" s="37" t="s">
        <v>8</v>
      </c>
      <c r="O348" s="37" t="s">
        <v>28</v>
      </c>
      <c r="P348" s="37" t="s">
        <v>79</v>
      </c>
      <c r="Q348" s="37" t="s">
        <v>847</v>
      </c>
      <c r="R348" s="37">
        <v>61201</v>
      </c>
      <c r="S348" s="39">
        <v>42034</v>
      </c>
      <c r="T348" s="39">
        <v>42036</v>
      </c>
      <c r="U348" s="37">
        <v>232.2816</v>
      </c>
      <c r="V348" s="37">
        <v>11</v>
      </c>
      <c r="W348" s="37">
        <v>336.64</v>
      </c>
      <c r="X348" s="37">
        <v>86279</v>
      </c>
      <c r="Y348" s="37" t="s">
        <v>3216</v>
      </c>
      <c r="Z348" s="37">
        <v>602.43173314313105</v>
      </c>
    </row>
    <row r="349" spans="1:26" customFormat="1" x14ac:dyDescent="0.2">
      <c r="A349" s="37">
        <v>550</v>
      </c>
      <c r="B349" s="37" t="s">
        <v>848</v>
      </c>
      <c r="C349" s="37" t="s">
        <v>13</v>
      </c>
      <c r="D349" s="37">
        <v>0.05</v>
      </c>
      <c r="E349" s="37">
        <v>1.68</v>
      </c>
      <c r="F349" s="37">
        <v>1.57</v>
      </c>
      <c r="G349" s="37" t="s">
        <v>14</v>
      </c>
      <c r="H349" s="37" t="s">
        <v>70</v>
      </c>
      <c r="I349" s="37" t="s">
        <v>24</v>
      </c>
      <c r="J349" s="37" t="s">
        <v>25</v>
      </c>
      <c r="K349" s="37" t="s">
        <v>26</v>
      </c>
      <c r="L349" s="37" t="s">
        <v>550</v>
      </c>
      <c r="M349" s="37">
        <v>0.59</v>
      </c>
      <c r="N349" s="37" t="s">
        <v>8</v>
      </c>
      <c r="O349" s="37" t="s">
        <v>28</v>
      </c>
      <c r="P349" s="37" t="s">
        <v>163</v>
      </c>
      <c r="Q349" s="37" t="s">
        <v>849</v>
      </c>
      <c r="R349" s="37">
        <v>78155</v>
      </c>
      <c r="S349" s="39">
        <v>42034</v>
      </c>
      <c r="T349" s="39">
        <v>42035</v>
      </c>
      <c r="U349" s="37">
        <v>-33.340000000000003</v>
      </c>
      <c r="V349" s="37">
        <v>11</v>
      </c>
      <c r="W349" s="37">
        <v>18.75</v>
      </c>
      <c r="X349" s="37">
        <v>90909</v>
      </c>
      <c r="Y349" s="37" t="s">
        <v>3216</v>
      </c>
      <c r="Z349" s="37">
        <v>106.35479014476027</v>
      </c>
    </row>
    <row r="350" spans="1:26" customFormat="1" x14ac:dyDescent="0.2">
      <c r="A350" s="37">
        <v>550</v>
      </c>
      <c r="B350" s="37" t="s">
        <v>848</v>
      </c>
      <c r="C350" s="37" t="s">
        <v>13</v>
      </c>
      <c r="D350" s="37">
        <v>0.1</v>
      </c>
      <c r="E350" s="37">
        <v>218.75</v>
      </c>
      <c r="F350" s="37">
        <v>69.64</v>
      </c>
      <c r="G350" s="37" t="s">
        <v>2</v>
      </c>
      <c r="H350" s="37" t="s">
        <v>70</v>
      </c>
      <c r="I350" s="37" t="s">
        <v>4</v>
      </c>
      <c r="J350" s="37" t="s">
        <v>5</v>
      </c>
      <c r="K350" s="37" t="s">
        <v>6</v>
      </c>
      <c r="L350" s="37" t="s">
        <v>850</v>
      </c>
      <c r="M350" s="37">
        <v>0.77</v>
      </c>
      <c r="N350" s="37" t="s">
        <v>8</v>
      </c>
      <c r="O350" s="37" t="s">
        <v>28</v>
      </c>
      <c r="P350" s="37" t="s">
        <v>163</v>
      </c>
      <c r="Q350" s="37" t="s">
        <v>849</v>
      </c>
      <c r="R350" s="37">
        <v>78155</v>
      </c>
      <c r="S350" s="39">
        <v>42034</v>
      </c>
      <c r="T350" s="39">
        <v>42036</v>
      </c>
      <c r="U350" s="37">
        <v>-201.27600000000001</v>
      </c>
      <c r="V350" s="37">
        <v>1</v>
      </c>
      <c r="W350" s="37">
        <v>188.51</v>
      </c>
      <c r="X350" s="37">
        <v>90909</v>
      </c>
      <c r="Y350" s="37" t="s">
        <v>3216</v>
      </c>
      <c r="Z350" s="37">
        <v>2808.9161909254262</v>
      </c>
    </row>
    <row r="351" spans="1:26" customFormat="1" x14ac:dyDescent="0.2">
      <c r="A351" s="37">
        <v>551</v>
      </c>
      <c r="B351" s="37" t="s">
        <v>851</v>
      </c>
      <c r="C351" s="37" t="s">
        <v>13</v>
      </c>
      <c r="D351" s="37">
        <v>0</v>
      </c>
      <c r="E351" s="37">
        <v>15.04</v>
      </c>
      <c r="F351" s="37">
        <v>1.97</v>
      </c>
      <c r="G351" s="37" t="s">
        <v>14</v>
      </c>
      <c r="H351" s="37" t="s">
        <v>70</v>
      </c>
      <c r="I351" s="37" t="s">
        <v>24</v>
      </c>
      <c r="J351" s="37" t="s">
        <v>64</v>
      </c>
      <c r="K351" s="37" t="s">
        <v>26</v>
      </c>
      <c r="L351" s="37" t="s">
        <v>68</v>
      </c>
      <c r="M351" s="37">
        <v>0.39</v>
      </c>
      <c r="N351" s="37" t="s">
        <v>8</v>
      </c>
      <c r="O351" s="37" t="s">
        <v>28</v>
      </c>
      <c r="P351" s="37" t="s">
        <v>163</v>
      </c>
      <c r="Q351" s="37" t="s">
        <v>852</v>
      </c>
      <c r="R351" s="37">
        <v>75090</v>
      </c>
      <c r="S351" s="39">
        <v>42034</v>
      </c>
      <c r="T351" s="39">
        <v>42036</v>
      </c>
      <c r="U351" s="37">
        <v>21.514199999999999</v>
      </c>
      <c r="V351" s="37">
        <v>2</v>
      </c>
      <c r="W351" s="37">
        <v>31.18</v>
      </c>
      <c r="X351" s="37">
        <v>90909</v>
      </c>
      <c r="Y351" s="37" t="s">
        <v>3216</v>
      </c>
      <c r="Z351" s="37">
        <v>82.247038507322003</v>
      </c>
    </row>
    <row r="352" spans="1:26" customFormat="1" x14ac:dyDescent="0.2">
      <c r="A352" s="37">
        <v>1442</v>
      </c>
      <c r="B352" s="37" t="s">
        <v>853</v>
      </c>
      <c r="C352" s="37" t="s">
        <v>23</v>
      </c>
      <c r="D352" s="37">
        <v>0.02</v>
      </c>
      <c r="E352" s="37">
        <v>15.99</v>
      </c>
      <c r="F352" s="37">
        <v>13.18</v>
      </c>
      <c r="G352" s="37" t="s">
        <v>63</v>
      </c>
      <c r="H352" s="37" t="s">
        <v>70</v>
      </c>
      <c r="I352" s="37" t="s">
        <v>24</v>
      </c>
      <c r="J352" s="37" t="s">
        <v>48</v>
      </c>
      <c r="K352" s="37" t="s">
        <v>49</v>
      </c>
      <c r="L352" s="37" t="s">
        <v>271</v>
      </c>
      <c r="M352" s="37">
        <v>0.37</v>
      </c>
      <c r="N352" s="37" t="s">
        <v>8</v>
      </c>
      <c r="O352" s="37" t="s">
        <v>28</v>
      </c>
      <c r="P352" s="37" t="s">
        <v>56</v>
      </c>
      <c r="Q352" s="37" t="s">
        <v>854</v>
      </c>
      <c r="R352" s="37">
        <v>65807</v>
      </c>
      <c r="S352" s="39">
        <v>42034</v>
      </c>
      <c r="T352" s="39">
        <v>42038</v>
      </c>
      <c r="U352" s="37">
        <v>-76.992500000000007</v>
      </c>
      <c r="V352" s="37">
        <v>7</v>
      </c>
      <c r="W352" s="37">
        <v>123.03</v>
      </c>
      <c r="X352" s="37">
        <v>89077</v>
      </c>
      <c r="Y352" s="37" t="s">
        <v>3216</v>
      </c>
      <c r="Z352" s="37">
        <v>264.38766348109573</v>
      </c>
    </row>
    <row r="353" spans="1:26" customFormat="1" x14ac:dyDescent="0.2">
      <c r="A353" s="37">
        <v>1442</v>
      </c>
      <c r="B353" s="37" t="s">
        <v>853</v>
      </c>
      <c r="C353" s="37" t="s">
        <v>23</v>
      </c>
      <c r="D353" s="37">
        <v>0.09</v>
      </c>
      <c r="E353" s="37">
        <v>46.94</v>
      </c>
      <c r="F353" s="37">
        <v>6.77</v>
      </c>
      <c r="G353" s="37" t="s">
        <v>63</v>
      </c>
      <c r="H353" s="37" t="s">
        <v>70</v>
      </c>
      <c r="I353" s="37" t="s">
        <v>4</v>
      </c>
      <c r="J353" s="37" t="s">
        <v>102</v>
      </c>
      <c r="K353" s="37" t="s">
        <v>49</v>
      </c>
      <c r="L353" s="37" t="s">
        <v>855</v>
      </c>
      <c r="M353" s="37">
        <v>0.44</v>
      </c>
      <c r="N353" s="37" t="s">
        <v>8</v>
      </c>
      <c r="O353" s="37" t="s">
        <v>28</v>
      </c>
      <c r="P353" s="37" t="s">
        <v>56</v>
      </c>
      <c r="Q353" s="37" t="s">
        <v>854</v>
      </c>
      <c r="R353" s="37">
        <v>65807</v>
      </c>
      <c r="S353" s="39">
        <v>42034</v>
      </c>
      <c r="T353" s="39">
        <v>42034</v>
      </c>
      <c r="U353" s="37">
        <v>297.96960000000001</v>
      </c>
      <c r="V353" s="37">
        <v>10</v>
      </c>
      <c r="W353" s="37">
        <v>431.84</v>
      </c>
      <c r="X353" s="37">
        <v>89077</v>
      </c>
      <c r="Y353" s="37" t="s">
        <v>3216</v>
      </c>
      <c r="Z353" s="37">
        <v>580.08622857331864</v>
      </c>
    </row>
    <row r="354" spans="1:26" customFormat="1" x14ac:dyDescent="0.2">
      <c r="A354" s="37">
        <v>2775</v>
      </c>
      <c r="B354" s="37" t="s">
        <v>856</v>
      </c>
      <c r="C354" s="37" t="s">
        <v>23</v>
      </c>
      <c r="D354" s="37">
        <v>7.0000000000000007E-2</v>
      </c>
      <c r="E354" s="37">
        <v>574.74</v>
      </c>
      <c r="F354" s="37">
        <v>24.49</v>
      </c>
      <c r="G354" s="37" t="s">
        <v>14</v>
      </c>
      <c r="H354" s="37" t="s">
        <v>15</v>
      </c>
      <c r="I354" s="37" t="s">
        <v>16</v>
      </c>
      <c r="J354" s="37" t="s">
        <v>32</v>
      </c>
      <c r="K354" s="37" t="s">
        <v>40</v>
      </c>
      <c r="L354" s="37" t="s">
        <v>146</v>
      </c>
      <c r="M354" s="37">
        <v>0.37</v>
      </c>
      <c r="N354" s="37" t="s">
        <v>8</v>
      </c>
      <c r="O354" s="37" t="s">
        <v>28</v>
      </c>
      <c r="P354" s="37" t="s">
        <v>79</v>
      </c>
      <c r="Q354" s="37" t="s">
        <v>857</v>
      </c>
      <c r="R354" s="37">
        <v>60131</v>
      </c>
      <c r="S354" s="39">
        <v>42034</v>
      </c>
      <c r="T354" s="39">
        <v>42039</v>
      </c>
      <c r="U354" s="37">
        <v>2860.9331999999999</v>
      </c>
      <c r="V354" s="37">
        <v>8</v>
      </c>
      <c r="W354" s="37">
        <v>4146.28</v>
      </c>
      <c r="X354" s="37">
        <v>91229</v>
      </c>
      <c r="Y354" s="37" t="s">
        <v>3216</v>
      </c>
      <c r="Z354" s="37">
        <v>5356.4002092941064</v>
      </c>
    </row>
    <row r="355" spans="1:26" customFormat="1" x14ac:dyDescent="0.2">
      <c r="A355" s="37">
        <v>256</v>
      </c>
      <c r="B355" s="37" t="s">
        <v>858</v>
      </c>
      <c r="C355" s="37" t="s">
        <v>1</v>
      </c>
      <c r="D355" s="37">
        <v>0.03</v>
      </c>
      <c r="E355" s="37">
        <v>8.34</v>
      </c>
      <c r="F355" s="37">
        <v>2.64</v>
      </c>
      <c r="G355" s="37" t="s">
        <v>14</v>
      </c>
      <c r="H355" s="37" t="s">
        <v>47</v>
      </c>
      <c r="I355" s="37" t="s">
        <v>24</v>
      </c>
      <c r="J355" s="37" t="s">
        <v>544</v>
      </c>
      <c r="K355" s="37" t="s">
        <v>18</v>
      </c>
      <c r="L355" s="37" t="s">
        <v>859</v>
      </c>
      <c r="M355" s="37">
        <v>0.59</v>
      </c>
      <c r="N355" s="37" t="s">
        <v>8</v>
      </c>
      <c r="O355" s="37" t="s">
        <v>87</v>
      </c>
      <c r="P355" s="37" t="s">
        <v>296</v>
      </c>
      <c r="Q355" s="37" t="s">
        <v>860</v>
      </c>
      <c r="R355" s="37">
        <v>17331</v>
      </c>
      <c r="S355" s="39">
        <v>42035</v>
      </c>
      <c r="T355" s="39">
        <v>42037</v>
      </c>
      <c r="U355" s="37">
        <v>0.68400000000000005</v>
      </c>
      <c r="V355" s="37">
        <v>4</v>
      </c>
      <c r="W355" s="37">
        <v>34.64</v>
      </c>
      <c r="X355" s="37">
        <v>86267</v>
      </c>
      <c r="Y355" s="37" t="s">
        <v>3218</v>
      </c>
      <c r="Z355" s="37">
        <v>527.79286926188649</v>
      </c>
    </row>
    <row r="356" spans="1:26" customFormat="1" x14ac:dyDescent="0.2">
      <c r="A356" s="37">
        <v>343</v>
      </c>
      <c r="B356" s="37" t="s">
        <v>861</v>
      </c>
      <c r="C356" s="37" t="s">
        <v>1</v>
      </c>
      <c r="D356" s="37">
        <v>0.03</v>
      </c>
      <c r="E356" s="37">
        <v>15.23</v>
      </c>
      <c r="F356" s="37">
        <v>27.75</v>
      </c>
      <c r="G356" s="37" t="s">
        <v>2</v>
      </c>
      <c r="H356" s="37" t="s">
        <v>70</v>
      </c>
      <c r="I356" s="37" t="s">
        <v>4</v>
      </c>
      <c r="J356" s="37" t="s">
        <v>5</v>
      </c>
      <c r="K356" s="37" t="s">
        <v>6</v>
      </c>
      <c r="L356" s="37" t="s">
        <v>862</v>
      </c>
      <c r="M356" s="37">
        <v>0.76</v>
      </c>
      <c r="N356" s="37" t="s">
        <v>8</v>
      </c>
      <c r="O356" s="37" t="s">
        <v>87</v>
      </c>
      <c r="P356" s="37" t="s">
        <v>307</v>
      </c>
      <c r="Q356" s="37" t="s">
        <v>863</v>
      </c>
      <c r="R356" s="37">
        <v>4401</v>
      </c>
      <c r="S356" s="39">
        <v>42035</v>
      </c>
      <c r="T356" s="39">
        <v>42036</v>
      </c>
      <c r="U356" s="37">
        <v>11.65095</v>
      </c>
      <c r="V356" s="37">
        <v>7</v>
      </c>
      <c r="W356" s="37">
        <v>111.86</v>
      </c>
      <c r="X356" s="37">
        <v>88151</v>
      </c>
      <c r="Y356" s="37" t="s">
        <v>3218</v>
      </c>
      <c r="Z356" s="37">
        <v>1561.9293703113105</v>
      </c>
    </row>
    <row r="357" spans="1:26" customFormat="1" x14ac:dyDescent="0.2">
      <c r="A357" s="37">
        <v>1723</v>
      </c>
      <c r="B357" s="37" t="s">
        <v>864</v>
      </c>
      <c r="C357" s="37" t="s">
        <v>23</v>
      </c>
      <c r="D357" s="37">
        <v>0.1</v>
      </c>
      <c r="E357" s="37">
        <v>49.99</v>
      </c>
      <c r="F357" s="37">
        <v>19.989999999999998</v>
      </c>
      <c r="G357" s="37" t="s">
        <v>63</v>
      </c>
      <c r="H357" s="37" t="s">
        <v>70</v>
      </c>
      <c r="I357" s="37" t="s">
        <v>16</v>
      </c>
      <c r="J357" s="37" t="s">
        <v>17</v>
      </c>
      <c r="K357" s="37" t="s">
        <v>49</v>
      </c>
      <c r="L357" s="37" t="s">
        <v>865</v>
      </c>
      <c r="M357" s="37">
        <v>0.45</v>
      </c>
      <c r="N357" s="37" t="s">
        <v>8</v>
      </c>
      <c r="O357" s="37" t="s">
        <v>35</v>
      </c>
      <c r="P357" s="37" t="s">
        <v>66</v>
      </c>
      <c r="Q357" s="37" t="s">
        <v>866</v>
      </c>
      <c r="R357" s="37">
        <v>92037</v>
      </c>
      <c r="S357" s="39">
        <v>42035</v>
      </c>
      <c r="T357" s="39">
        <v>42040</v>
      </c>
      <c r="U357" s="37">
        <v>13.507999999999999</v>
      </c>
      <c r="V357" s="37">
        <v>46</v>
      </c>
      <c r="W357" s="37">
        <v>2188.06</v>
      </c>
      <c r="X357" s="37">
        <v>40101</v>
      </c>
      <c r="Y357" s="37" t="s">
        <v>3217</v>
      </c>
      <c r="Z357" s="37">
        <v>665.44201024914639</v>
      </c>
    </row>
    <row r="358" spans="1:26" customFormat="1" x14ac:dyDescent="0.2">
      <c r="A358" s="37">
        <v>2202</v>
      </c>
      <c r="B358" s="37" t="s">
        <v>867</v>
      </c>
      <c r="C358" s="37" t="s">
        <v>23</v>
      </c>
      <c r="D358" s="37">
        <v>0.09</v>
      </c>
      <c r="E358" s="37">
        <v>160.97999999999999</v>
      </c>
      <c r="F358" s="37">
        <v>30</v>
      </c>
      <c r="G358" s="37" t="s">
        <v>2</v>
      </c>
      <c r="H358" s="37" t="s">
        <v>47</v>
      </c>
      <c r="I358" s="37" t="s">
        <v>4</v>
      </c>
      <c r="J358" s="37" t="s">
        <v>85</v>
      </c>
      <c r="K358" s="37" t="s">
        <v>33</v>
      </c>
      <c r="L358" s="37" t="s">
        <v>868</v>
      </c>
      <c r="M358" s="37">
        <v>0.62</v>
      </c>
      <c r="N358" s="37" t="s">
        <v>8</v>
      </c>
      <c r="O358" s="37" t="s">
        <v>28</v>
      </c>
      <c r="P358" s="37" t="s">
        <v>60</v>
      </c>
      <c r="Q358" s="37" t="s">
        <v>869</v>
      </c>
      <c r="R358" s="37">
        <v>55429</v>
      </c>
      <c r="S358" s="39">
        <v>42035</v>
      </c>
      <c r="T358" s="39">
        <v>42035</v>
      </c>
      <c r="U358" s="37">
        <v>357.428</v>
      </c>
      <c r="V358" s="37">
        <v>11</v>
      </c>
      <c r="W358" s="37">
        <v>1635.38</v>
      </c>
      <c r="X358" s="37">
        <v>86050</v>
      </c>
      <c r="Y358" s="37" t="s">
        <v>3216</v>
      </c>
      <c r="Z358" s="37">
        <v>2099.0429769403322</v>
      </c>
    </row>
    <row r="359" spans="1:26" customFormat="1" x14ac:dyDescent="0.2">
      <c r="A359" s="37">
        <v>2202</v>
      </c>
      <c r="B359" s="37" t="s">
        <v>867</v>
      </c>
      <c r="C359" s="37" t="s">
        <v>23</v>
      </c>
      <c r="D359" s="37">
        <v>0.09</v>
      </c>
      <c r="E359" s="37">
        <v>6.3</v>
      </c>
      <c r="F359" s="37">
        <v>0.5</v>
      </c>
      <c r="G359" s="37" t="s">
        <v>14</v>
      </c>
      <c r="H359" s="37" t="s">
        <v>47</v>
      </c>
      <c r="I359" s="37" t="s">
        <v>24</v>
      </c>
      <c r="J359" s="37" t="s">
        <v>128</v>
      </c>
      <c r="K359" s="37" t="s">
        <v>49</v>
      </c>
      <c r="L359" s="37" t="s">
        <v>398</v>
      </c>
      <c r="M359" s="37">
        <v>0.39</v>
      </c>
      <c r="N359" s="37" t="s">
        <v>8</v>
      </c>
      <c r="O359" s="37" t="s">
        <v>28</v>
      </c>
      <c r="P359" s="37" t="s">
        <v>60</v>
      </c>
      <c r="Q359" s="37" t="s">
        <v>869</v>
      </c>
      <c r="R359" s="37">
        <v>55429</v>
      </c>
      <c r="S359" s="39">
        <v>42035</v>
      </c>
      <c r="T359" s="39">
        <v>42035</v>
      </c>
      <c r="U359" s="37">
        <v>40.351199999999999</v>
      </c>
      <c r="V359" s="37">
        <v>10</v>
      </c>
      <c r="W359" s="37">
        <v>58.48</v>
      </c>
      <c r="X359" s="37">
        <v>86050</v>
      </c>
      <c r="Y359" s="37" t="s">
        <v>3216</v>
      </c>
      <c r="Z359" s="37">
        <v>86.743220052013356</v>
      </c>
    </row>
    <row r="360" spans="1:26" customFormat="1" x14ac:dyDescent="0.2">
      <c r="A360" s="37">
        <v>2202</v>
      </c>
      <c r="B360" s="37" t="s">
        <v>867</v>
      </c>
      <c r="C360" s="37" t="s">
        <v>23</v>
      </c>
      <c r="D360" s="37">
        <v>0</v>
      </c>
      <c r="E360" s="37">
        <v>4.9800000000000004</v>
      </c>
      <c r="F360" s="37">
        <v>0.8</v>
      </c>
      <c r="G360" s="37" t="s">
        <v>14</v>
      </c>
      <c r="H360" s="37" t="s">
        <v>47</v>
      </c>
      <c r="I360" s="37" t="s">
        <v>24</v>
      </c>
      <c r="J360" s="37" t="s">
        <v>64</v>
      </c>
      <c r="K360" s="37" t="s">
        <v>26</v>
      </c>
      <c r="L360" s="37" t="s">
        <v>870</v>
      </c>
      <c r="M360" s="37">
        <v>0.36</v>
      </c>
      <c r="N360" s="37" t="s">
        <v>8</v>
      </c>
      <c r="O360" s="37" t="s">
        <v>28</v>
      </c>
      <c r="P360" s="37" t="s">
        <v>60</v>
      </c>
      <c r="Q360" s="37" t="s">
        <v>869</v>
      </c>
      <c r="R360" s="37">
        <v>55429</v>
      </c>
      <c r="S360" s="39">
        <v>42035</v>
      </c>
      <c r="T360" s="39">
        <v>42042</v>
      </c>
      <c r="U360" s="37">
        <v>27.634499999999999</v>
      </c>
      <c r="V360" s="37">
        <v>8</v>
      </c>
      <c r="W360" s="37">
        <v>40.049999999999997</v>
      </c>
      <c r="X360" s="37">
        <v>86050</v>
      </c>
      <c r="Y360" s="37" t="s">
        <v>3216</v>
      </c>
      <c r="Z360" s="37">
        <v>112.41698965023581</v>
      </c>
    </row>
    <row r="361" spans="1:26" customFormat="1" x14ac:dyDescent="0.2">
      <c r="A361" s="37">
        <v>2781</v>
      </c>
      <c r="B361" s="37" t="s">
        <v>871</v>
      </c>
      <c r="C361" s="37" t="s">
        <v>23</v>
      </c>
      <c r="D361" s="37">
        <v>0.09</v>
      </c>
      <c r="E361" s="37">
        <v>2.16</v>
      </c>
      <c r="F361" s="37">
        <v>6.05</v>
      </c>
      <c r="G361" s="37" t="s">
        <v>14</v>
      </c>
      <c r="H361" s="37" t="s">
        <v>15</v>
      </c>
      <c r="I361" s="37" t="s">
        <v>24</v>
      </c>
      <c r="J361" s="37" t="s">
        <v>48</v>
      </c>
      <c r="K361" s="37" t="s">
        <v>49</v>
      </c>
      <c r="L361" s="37" t="s">
        <v>872</v>
      </c>
      <c r="M361" s="37">
        <v>0.37</v>
      </c>
      <c r="N361" s="37" t="s">
        <v>8</v>
      </c>
      <c r="O361" s="37" t="s">
        <v>35</v>
      </c>
      <c r="P361" s="37" t="s">
        <v>115</v>
      </c>
      <c r="Q361" s="37" t="s">
        <v>873</v>
      </c>
      <c r="R361" s="37">
        <v>97071</v>
      </c>
      <c r="S361" s="39">
        <v>42035</v>
      </c>
      <c r="T361" s="39">
        <v>42039</v>
      </c>
      <c r="U361" s="37">
        <v>-37.789000000000001</v>
      </c>
      <c r="V361" s="37">
        <v>2</v>
      </c>
      <c r="W361" s="37">
        <v>5.48</v>
      </c>
      <c r="X361" s="37">
        <v>87162</v>
      </c>
      <c r="Y361" s="37" t="s">
        <v>3217</v>
      </c>
      <c r="Z361" s="37">
        <v>71.154128585463667</v>
      </c>
    </row>
    <row r="362" spans="1:26" customFormat="1" x14ac:dyDescent="0.2">
      <c r="A362" s="37">
        <v>2781</v>
      </c>
      <c r="B362" s="37" t="s">
        <v>871</v>
      </c>
      <c r="C362" s="37" t="s">
        <v>23</v>
      </c>
      <c r="D362" s="37">
        <v>0.03</v>
      </c>
      <c r="E362" s="37">
        <v>808.49</v>
      </c>
      <c r="F362" s="37">
        <v>55.3</v>
      </c>
      <c r="G362" s="37" t="s">
        <v>2</v>
      </c>
      <c r="H362" s="37" t="s">
        <v>15</v>
      </c>
      <c r="I362" s="37" t="s">
        <v>16</v>
      </c>
      <c r="J362" s="37" t="s">
        <v>32</v>
      </c>
      <c r="K362" s="37" t="s">
        <v>33</v>
      </c>
      <c r="L362" s="37" t="s">
        <v>874</v>
      </c>
      <c r="M362" s="37">
        <v>0.4</v>
      </c>
      <c r="N362" s="37" t="s">
        <v>8</v>
      </c>
      <c r="O362" s="37" t="s">
        <v>35</v>
      </c>
      <c r="P362" s="37" t="s">
        <v>115</v>
      </c>
      <c r="Q362" s="37" t="s">
        <v>873</v>
      </c>
      <c r="R362" s="37">
        <v>97071</v>
      </c>
      <c r="S362" s="39">
        <v>42035</v>
      </c>
      <c r="T362" s="39">
        <v>42042</v>
      </c>
      <c r="U362" s="37">
        <v>7576.11</v>
      </c>
      <c r="V362" s="37">
        <v>11</v>
      </c>
      <c r="W362" s="37">
        <v>8201.33</v>
      </c>
      <c r="X362" s="37">
        <v>87162</v>
      </c>
      <c r="Y362" s="37" t="s">
        <v>3217</v>
      </c>
      <c r="Z362" s="37">
        <v>12016.612015925255</v>
      </c>
    </row>
    <row r="363" spans="1:26" customFormat="1" x14ac:dyDescent="0.2">
      <c r="A363" s="37">
        <v>2781</v>
      </c>
      <c r="B363" s="37" t="s">
        <v>871</v>
      </c>
      <c r="C363" s="37" t="s">
        <v>23</v>
      </c>
      <c r="D363" s="37">
        <v>0</v>
      </c>
      <c r="E363" s="37">
        <v>6.48</v>
      </c>
      <c r="F363" s="37">
        <v>8.19</v>
      </c>
      <c r="G363" s="37" t="s">
        <v>14</v>
      </c>
      <c r="H363" s="37" t="s">
        <v>15</v>
      </c>
      <c r="I363" s="37" t="s">
        <v>24</v>
      </c>
      <c r="J363" s="37" t="s">
        <v>64</v>
      </c>
      <c r="K363" s="37" t="s">
        <v>49</v>
      </c>
      <c r="L363" s="37" t="s">
        <v>875</v>
      </c>
      <c r="M363" s="37">
        <v>0.37</v>
      </c>
      <c r="N363" s="37" t="s">
        <v>8</v>
      </c>
      <c r="O363" s="37" t="s">
        <v>35</v>
      </c>
      <c r="P363" s="37" t="s">
        <v>115</v>
      </c>
      <c r="Q363" s="37" t="s">
        <v>873</v>
      </c>
      <c r="R363" s="37">
        <v>97071</v>
      </c>
      <c r="S363" s="39">
        <v>42035</v>
      </c>
      <c r="T363" s="39">
        <v>42042</v>
      </c>
      <c r="U363" s="37">
        <v>-43.26</v>
      </c>
      <c r="V363" s="37">
        <v>3</v>
      </c>
      <c r="W363" s="37">
        <v>22.67</v>
      </c>
      <c r="X363" s="37">
        <v>87162</v>
      </c>
      <c r="Y363" s="37" t="s">
        <v>3217</v>
      </c>
      <c r="Z363" s="37">
        <v>197.7107026120286</v>
      </c>
    </row>
    <row r="364" spans="1:26" customFormat="1" x14ac:dyDescent="0.2">
      <c r="A364" s="37">
        <v>1238</v>
      </c>
      <c r="B364" s="37" t="s">
        <v>876</v>
      </c>
      <c r="C364" s="37" t="s">
        <v>92</v>
      </c>
      <c r="D364" s="37">
        <v>0.01</v>
      </c>
      <c r="E364" s="37">
        <v>160.97999999999999</v>
      </c>
      <c r="F364" s="37">
        <v>30</v>
      </c>
      <c r="G364" s="37" t="s">
        <v>2</v>
      </c>
      <c r="H364" s="37" t="s">
        <v>70</v>
      </c>
      <c r="I364" s="37" t="s">
        <v>4</v>
      </c>
      <c r="J364" s="37" t="s">
        <v>85</v>
      </c>
      <c r="K364" s="37" t="s">
        <v>33</v>
      </c>
      <c r="L364" s="37" t="s">
        <v>868</v>
      </c>
      <c r="M364" s="37">
        <v>0.62</v>
      </c>
      <c r="N364" s="37" t="s">
        <v>8</v>
      </c>
      <c r="O364" s="37" t="s">
        <v>28</v>
      </c>
      <c r="P364" s="37" t="s">
        <v>163</v>
      </c>
      <c r="Q364" s="37" t="s">
        <v>877</v>
      </c>
      <c r="R364" s="37">
        <v>75104</v>
      </c>
      <c r="S364" s="39">
        <v>42035</v>
      </c>
      <c r="T364" s="39">
        <v>42037</v>
      </c>
      <c r="U364" s="37">
        <v>788.79</v>
      </c>
      <c r="V364" s="37">
        <v>10</v>
      </c>
      <c r="W364" s="37">
        <v>1634.67</v>
      </c>
      <c r="X364" s="37">
        <v>86075</v>
      </c>
      <c r="Y364" s="37" t="s">
        <v>3216</v>
      </c>
      <c r="Z364" s="37">
        <v>2496.1915503268669</v>
      </c>
    </row>
    <row r="365" spans="1:26" customFormat="1" x14ac:dyDescent="0.2">
      <c r="A365" s="37">
        <v>911</v>
      </c>
      <c r="B365" s="37" t="s">
        <v>878</v>
      </c>
      <c r="C365" s="37" t="s">
        <v>46</v>
      </c>
      <c r="D365" s="37">
        <v>0.05</v>
      </c>
      <c r="E365" s="37">
        <v>7.64</v>
      </c>
      <c r="F365" s="37">
        <v>5.83</v>
      </c>
      <c r="G365" s="37" t="s">
        <v>14</v>
      </c>
      <c r="H365" s="37" t="s">
        <v>70</v>
      </c>
      <c r="I365" s="37" t="s">
        <v>24</v>
      </c>
      <c r="J365" s="37" t="s">
        <v>64</v>
      </c>
      <c r="K365" s="37" t="s">
        <v>26</v>
      </c>
      <c r="L365" s="37" t="s">
        <v>208</v>
      </c>
      <c r="M365" s="37">
        <v>0.36</v>
      </c>
      <c r="N365" s="37" t="s">
        <v>8</v>
      </c>
      <c r="O365" s="37" t="s">
        <v>87</v>
      </c>
      <c r="P365" s="37" t="s">
        <v>879</v>
      </c>
      <c r="Q365" s="37" t="s">
        <v>880</v>
      </c>
      <c r="R365" s="37">
        <v>26003</v>
      </c>
      <c r="S365" s="39">
        <v>42035</v>
      </c>
      <c r="T365" s="39">
        <v>42037</v>
      </c>
      <c r="U365" s="37">
        <v>-21.018000000000001</v>
      </c>
      <c r="V365" s="37">
        <v>2</v>
      </c>
      <c r="W365" s="37">
        <v>16.600000000000001</v>
      </c>
      <c r="X365" s="37">
        <v>90185</v>
      </c>
      <c r="Y365" s="37" t="s">
        <v>3218</v>
      </c>
      <c r="Z365" s="37">
        <v>267.735556134305</v>
      </c>
    </row>
    <row r="366" spans="1:26" customFormat="1" x14ac:dyDescent="0.2">
      <c r="A366" s="37">
        <v>911</v>
      </c>
      <c r="B366" s="37" t="s">
        <v>878</v>
      </c>
      <c r="C366" s="37" t="s">
        <v>46</v>
      </c>
      <c r="D366" s="37">
        <v>0.04</v>
      </c>
      <c r="E366" s="37">
        <v>218.75</v>
      </c>
      <c r="F366" s="37">
        <v>69.64</v>
      </c>
      <c r="G366" s="37" t="s">
        <v>2</v>
      </c>
      <c r="H366" s="37" t="s">
        <v>70</v>
      </c>
      <c r="I366" s="37" t="s">
        <v>4</v>
      </c>
      <c r="J366" s="37" t="s">
        <v>5</v>
      </c>
      <c r="K366" s="37" t="s">
        <v>6</v>
      </c>
      <c r="L366" s="37" t="s">
        <v>850</v>
      </c>
      <c r="M366" s="37">
        <v>0.72</v>
      </c>
      <c r="N366" s="37" t="s">
        <v>8</v>
      </c>
      <c r="O366" s="37" t="s">
        <v>87</v>
      </c>
      <c r="P366" s="37" t="s">
        <v>879</v>
      </c>
      <c r="Q366" s="37" t="s">
        <v>880</v>
      </c>
      <c r="R366" s="37">
        <v>26003</v>
      </c>
      <c r="S366" s="39">
        <v>42035</v>
      </c>
      <c r="T366" s="39">
        <v>42036</v>
      </c>
      <c r="U366" s="37">
        <v>-655.52987499999995</v>
      </c>
      <c r="V366" s="37">
        <v>10</v>
      </c>
      <c r="W366" s="37">
        <v>2285.41</v>
      </c>
      <c r="X366" s="37">
        <v>90185</v>
      </c>
      <c r="Y366" s="37" t="s">
        <v>3218</v>
      </c>
      <c r="Z366" s="37">
        <v>2545.3573528758443</v>
      </c>
    </row>
    <row r="367" spans="1:26" customFormat="1" x14ac:dyDescent="0.2">
      <c r="A367" s="37">
        <v>2137</v>
      </c>
      <c r="B367" s="37" t="s">
        <v>881</v>
      </c>
      <c r="C367" s="37" t="s">
        <v>46</v>
      </c>
      <c r="D367" s="37">
        <v>0</v>
      </c>
      <c r="E367" s="37">
        <v>6.98</v>
      </c>
      <c r="F367" s="37">
        <v>1.6</v>
      </c>
      <c r="G367" s="37" t="s">
        <v>14</v>
      </c>
      <c r="H367" s="37" t="s">
        <v>70</v>
      </c>
      <c r="I367" s="37" t="s">
        <v>24</v>
      </c>
      <c r="J367" s="37" t="s">
        <v>64</v>
      </c>
      <c r="K367" s="37" t="s">
        <v>26</v>
      </c>
      <c r="L367" s="37" t="s">
        <v>698</v>
      </c>
      <c r="M367" s="37">
        <v>0.38</v>
      </c>
      <c r="N367" s="37" t="s">
        <v>8</v>
      </c>
      <c r="O367" s="37" t="s">
        <v>9</v>
      </c>
      <c r="P367" s="37" t="s">
        <v>99</v>
      </c>
      <c r="Q367" s="37" t="s">
        <v>882</v>
      </c>
      <c r="R367" s="37">
        <v>33407</v>
      </c>
      <c r="S367" s="39">
        <v>42035</v>
      </c>
      <c r="T367" s="39">
        <v>42037</v>
      </c>
      <c r="U367" s="37">
        <v>-343.86799999999999</v>
      </c>
      <c r="V367" s="37">
        <v>9</v>
      </c>
      <c r="W367" s="37">
        <v>64.48</v>
      </c>
      <c r="X367" s="37">
        <v>86002</v>
      </c>
      <c r="Y367" s="37" t="s">
        <v>3215</v>
      </c>
      <c r="Z367" s="37">
        <v>-132.18785125335305</v>
      </c>
    </row>
    <row r="368" spans="1:26" customFormat="1" x14ac:dyDescent="0.2">
      <c r="A368" s="37">
        <v>510</v>
      </c>
      <c r="B368" s="37" t="s">
        <v>437</v>
      </c>
      <c r="C368" s="37" t="s">
        <v>1</v>
      </c>
      <c r="D368" s="37">
        <v>0.03</v>
      </c>
      <c r="E368" s="37">
        <v>6.37</v>
      </c>
      <c r="F368" s="37">
        <v>5.19</v>
      </c>
      <c r="G368" s="37" t="s">
        <v>14</v>
      </c>
      <c r="H368" s="37" t="s">
        <v>70</v>
      </c>
      <c r="I368" s="37" t="s">
        <v>24</v>
      </c>
      <c r="J368" s="37" t="s">
        <v>48</v>
      </c>
      <c r="K368" s="37" t="s">
        <v>49</v>
      </c>
      <c r="L368" s="37" t="s">
        <v>883</v>
      </c>
      <c r="M368" s="37">
        <v>0.38</v>
      </c>
      <c r="N368" s="37" t="s">
        <v>8</v>
      </c>
      <c r="O368" s="37" t="s">
        <v>35</v>
      </c>
      <c r="P368" s="37" t="s">
        <v>66</v>
      </c>
      <c r="Q368" s="37" t="s">
        <v>439</v>
      </c>
      <c r="R368" s="37">
        <v>95336</v>
      </c>
      <c r="S368" s="39">
        <v>42036</v>
      </c>
      <c r="T368" s="39">
        <v>42037</v>
      </c>
      <c r="U368" s="37">
        <v>-29.092700000000001</v>
      </c>
      <c r="V368" s="37">
        <v>14</v>
      </c>
      <c r="W368" s="37">
        <v>89.79</v>
      </c>
      <c r="X368" s="37">
        <v>90059</v>
      </c>
      <c r="Y368" s="37" t="s">
        <v>3217</v>
      </c>
      <c r="Z368" s="37">
        <v>356.62100803491353</v>
      </c>
    </row>
    <row r="369" spans="1:26" customFormat="1" x14ac:dyDescent="0.2">
      <c r="A369" s="37">
        <v>2122</v>
      </c>
      <c r="B369" s="37" t="s">
        <v>884</v>
      </c>
      <c r="C369" s="37" t="s">
        <v>1</v>
      </c>
      <c r="D369" s="37">
        <v>0.06</v>
      </c>
      <c r="E369" s="37">
        <v>80.97</v>
      </c>
      <c r="F369" s="37">
        <v>33.6</v>
      </c>
      <c r="G369" s="37" t="s">
        <v>2</v>
      </c>
      <c r="H369" s="37" t="s">
        <v>15</v>
      </c>
      <c r="I369" s="37" t="s">
        <v>16</v>
      </c>
      <c r="J369" s="37" t="s">
        <v>32</v>
      </c>
      <c r="K369" s="37" t="s">
        <v>33</v>
      </c>
      <c r="L369" s="37" t="s">
        <v>885</v>
      </c>
      <c r="M369" s="37">
        <v>0.37</v>
      </c>
      <c r="N369" s="37" t="s">
        <v>8</v>
      </c>
      <c r="O369" s="37" t="s">
        <v>9</v>
      </c>
      <c r="P369" s="37" t="s">
        <v>20</v>
      </c>
      <c r="Q369" s="37" t="s">
        <v>886</v>
      </c>
      <c r="R369" s="37">
        <v>72116</v>
      </c>
      <c r="S369" s="39">
        <v>42036</v>
      </c>
      <c r="T369" s="39">
        <v>42038</v>
      </c>
      <c r="U369" s="37">
        <v>-15.1844</v>
      </c>
      <c r="V369" s="37">
        <v>10</v>
      </c>
      <c r="W369" s="37">
        <v>799.76</v>
      </c>
      <c r="X369" s="37">
        <v>89664</v>
      </c>
      <c r="Y369" s="37" t="s">
        <v>3215</v>
      </c>
      <c r="Z369" s="37">
        <v>1529.1917993689419</v>
      </c>
    </row>
    <row r="370" spans="1:26" customFormat="1" x14ac:dyDescent="0.2">
      <c r="A370" s="37">
        <v>1211</v>
      </c>
      <c r="B370" s="37" t="s">
        <v>887</v>
      </c>
      <c r="C370" s="37" t="s">
        <v>23</v>
      </c>
      <c r="D370" s="37">
        <v>0.01</v>
      </c>
      <c r="E370" s="37">
        <v>3.08</v>
      </c>
      <c r="F370" s="37">
        <v>0.5</v>
      </c>
      <c r="G370" s="37" t="s">
        <v>14</v>
      </c>
      <c r="H370" s="37" t="s">
        <v>70</v>
      </c>
      <c r="I370" s="37" t="s">
        <v>24</v>
      </c>
      <c r="J370" s="37" t="s">
        <v>128</v>
      </c>
      <c r="K370" s="37" t="s">
        <v>49</v>
      </c>
      <c r="L370" s="37" t="s">
        <v>888</v>
      </c>
      <c r="M370" s="37">
        <v>0.37</v>
      </c>
      <c r="N370" s="37" t="s">
        <v>8</v>
      </c>
      <c r="O370" s="37" t="s">
        <v>28</v>
      </c>
      <c r="P370" s="37" t="s">
        <v>29</v>
      </c>
      <c r="Q370" s="37" t="s">
        <v>889</v>
      </c>
      <c r="R370" s="37">
        <v>46806</v>
      </c>
      <c r="S370" s="39">
        <v>42036</v>
      </c>
      <c r="T370" s="39">
        <v>42041</v>
      </c>
      <c r="U370" s="37">
        <v>9.0045000000000002</v>
      </c>
      <c r="V370" s="37">
        <v>4</v>
      </c>
      <c r="W370" s="37">
        <v>13.05</v>
      </c>
      <c r="X370" s="37">
        <v>88598</v>
      </c>
      <c r="Y370" s="37" t="s">
        <v>3216</v>
      </c>
      <c r="Z370" s="37">
        <v>50.358885799537276</v>
      </c>
    </row>
    <row r="371" spans="1:26" customFormat="1" x14ac:dyDescent="0.2">
      <c r="A371" s="37">
        <v>1949</v>
      </c>
      <c r="B371" s="37" t="s">
        <v>890</v>
      </c>
      <c r="C371" s="37" t="s">
        <v>23</v>
      </c>
      <c r="D371" s="37">
        <v>0.05</v>
      </c>
      <c r="E371" s="37">
        <v>424.21</v>
      </c>
      <c r="F371" s="37">
        <v>110.2</v>
      </c>
      <c r="G371" s="37" t="s">
        <v>2</v>
      </c>
      <c r="H371" s="37" t="s">
        <v>3</v>
      </c>
      <c r="I371" s="37" t="s">
        <v>4</v>
      </c>
      <c r="J371" s="37" t="s">
        <v>5</v>
      </c>
      <c r="K371" s="37" t="s">
        <v>6</v>
      </c>
      <c r="L371" s="37" t="s">
        <v>891</v>
      </c>
      <c r="M371" s="37">
        <v>0.67</v>
      </c>
      <c r="N371" s="37" t="s">
        <v>8</v>
      </c>
      <c r="O371" s="37" t="s">
        <v>35</v>
      </c>
      <c r="P371" s="37" t="s">
        <v>253</v>
      </c>
      <c r="Q371" s="37" t="s">
        <v>892</v>
      </c>
      <c r="R371" s="37">
        <v>59715</v>
      </c>
      <c r="S371" s="39">
        <v>42036</v>
      </c>
      <c r="T371" s="39">
        <v>42040</v>
      </c>
      <c r="U371" s="37">
        <v>-213.40280000000001</v>
      </c>
      <c r="V371" s="37">
        <v>12</v>
      </c>
      <c r="W371" s="37">
        <v>4935.22</v>
      </c>
      <c r="X371" s="37">
        <v>90415</v>
      </c>
      <c r="Y371" s="37" t="s">
        <v>3217</v>
      </c>
      <c r="Z371" s="37">
        <v>4584.4358793293341</v>
      </c>
    </row>
    <row r="372" spans="1:26" customFormat="1" x14ac:dyDescent="0.2">
      <c r="A372" s="37">
        <v>2071</v>
      </c>
      <c r="B372" s="37" t="s">
        <v>893</v>
      </c>
      <c r="C372" s="37" t="s">
        <v>46</v>
      </c>
      <c r="D372" s="37">
        <v>0.03</v>
      </c>
      <c r="E372" s="37">
        <v>60.98</v>
      </c>
      <c r="F372" s="37">
        <v>1.99</v>
      </c>
      <c r="G372" s="37" t="s">
        <v>14</v>
      </c>
      <c r="H372" s="37" t="s">
        <v>70</v>
      </c>
      <c r="I372" s="37" t="s">
        <v>16</v>
      </c>
      <c r="J372" s="37" t="s">
        <v>17</v>
      </c>
      <c r="K372" s="37" t="s">
        <v>18</v>
      </c>
      <c r="L372" s="37" t="s">
        <v>894</v>
      </c>
      <c r="M372" s="37">
        <v>0.5</v>
      </c>
      <c r="N372" s="37" t="s">
        <v>8</v>
      </c>
      <c r="O372" s="37" t="s">
        <v>28</v>
      </c>
      <c r="P372" s="37" t="s">
        <v>265</v>
      </c>
      <c r="Q372" s="37" t="s">
        <v>895</v>
      </c>
      <c r="R372" s="37">
        <v>48336</v>
      </c>
      <c r="S372" s="39">
        <v>42036</v>
      </c>
      <c r="T372" s="39">
        <v>42036</v>
      </c>
      <c r="U372" s="37">
        <v>976.2672</v>
      </c>
      <c r="V372" s="37">
        <v>23</v>
      </c>
      <c r="W372" s="37">
        <v>1414.88</v>
      </c>
      <c r="X372" s="37">
        <v>88555</v>
      </c>
      <c r="Y372" s="37" t="s">
        <v>3216</v>
      </c>
      <c r="Z372" s="37">
        <v>1479.5522739631906</v>
      </c>
    </row>
    <row r="373" spans="1:26" customFormat="1" x14ac:dyDescent="0.2">
      <c r="A373" s="37">
        <v>2071</v>
      </c>
      <c r="B373" s="37" t="s">
        <v>893</v>
      </c>
      <c r="C373" s="37" t="s">
        <v>46</v>
      </c>
      <c r="D373" s="37">
        <v>0.04</v>
      </c>
      <c r="E373" s="37">
        <v>3.08</v>
      </c>
      <c r="F373" s="37">
        <v>0.99</v>
      </c>
      <c r="G373" s="37" t="s">
        <v>14</v>
      </c>
      <c r="H373" s="37" t="s">
        <v>70</v>
      </c>
      <c r="I373" s="37" t="s">
        <v>24</v>
      </c>
      <c r="J373" s="37" t="s">
        <v>128</v>
      </c>
      <c r="K373" s="37" t="s">
        <v>49</v>
      </c>
      <c r="L373" s="37" t="s">
        <v>634</v>
      </c>
      <c r="M373" s="37">
        <v>0.37</v>
      </c>
      <c r="N373" s="37" t="s">
        <v>8</v>
      </c>
      <c r="O373" s="37" t="s">
        <v>28</v>
      </c>
      <c r="P373" s="37" t="s">
        <v>265</v>
      </c>
      <c r="Q373" s="37" t="s">
        <v>895</v>
      </c>
      <c r="R373" s="37">
        <v>48336</v>
      </c>
      <c r="S373" s="39">
        <v>42036</v>
      </c>
      <c r="T373" s="39">
        <v>42037</v>
      </c>
      <c r="U373" s="37">
        <v>23.204699999999999</v>
      </c>
      <c r="V373" s="37">
        <v>11</v>
      </c>
      <c r="W373" s="37">
        <v>33.630000000000003</v>
      </c>
      <c r="X373" s="37">
        <v>88555</v>
      </c>
      <c r="Y373" s="37" t="s">
        <v>3216</v>
      </c>
      <c r="Z373" s="37">
        <v>179.87925524573558</v>
      </c>
    </row>
    <row r="374" spans="1:26" customFormat="1" x14ac:dyDescent="0.2">
      <c r="A374" s="37">
        <v>2072</v>
      </c>
      <c r="B374" s="37" t="s">
        <v>896</v>
      </c>
      <c r="C374" s="37" t="s">
        <v>46</v>
      </c>
      <c r="D374" s="37">
        <v>0</v>
      </c>
      <c r="E374" s="37">
        <v>10.31</v>
      </c>
      <c r="F374" s="37">
        <v>1.79</v>
      </c>
      <c r="G374" s="37" t="s">
        <v>14</v>
      </c>
      <c r="H374" s="37" t="s">
        <v>70</v>
      </c>
      <c r="I374" s="37" t="s">
        <v>24</v>
      </c>
      <c r="J374" s="37" t="s">
        <v>64</v>
      </c>
      <c r="K374" s="37" t="s">
        <v>26</v>
      </c>
      <c r="L374" s="37" t="s">
        <v>897</v>
      </c>
      <c r="M374" s="37">
        <v>0.38</v>
      </c>
      <c r="N374" s="37" t="s">
        <v>8</v>
      </c>
      <c r="O374" s="37" t="s">
        <v>28</v>
      </c>
      <c r="P374" s="37" t="s">
        <v>265</v>
      </c>
      <c r="Q374" s="37" t="s">
        <v>898</v>
      </c>
      <c r="R374" s="37">
        <v>48505</v>
      </c>
      <c r="S374" s="39">
        <v>42036</v>
      </c>
      <c r="T374" s="39">
        <v>42038</v>
      </c>
      <c r="U374" s="37">
        <v>167.46299999999999</v>
      </c>
      <c r="V374" s="37">
        <v>23</v>
      </c>
      <c r="W374" s="37">
        <v>242.7</v>
      </c>
      <c r="X374" s="37">
        <v>88555</v>
      </c>
      <c r="Y374" s="37" t="s">
        <v>3216</v>
      </c>
      <c r="Z374" s="37">
        <v>407.11319570784087</v>
      </c>
    </row>
    <row r="375" spans="1:26" customFormat="1" x14ac:dyDescent="0.2">
      <c r="A375" s="37">
        <v>397</v>
      </c>
      <c r="B375" s="37" t="s">
        <v>899</v>
      </c>
      <c r="C375" s="37" t="s">
        <v>1</v>
      </c>
      <c r="D375" s="37">
        <v>0.1</v>
      </c>
      <c r="E375" s="37">
        <v>154.13</v>
      </c>
      <c r="F375" s="37">
        <v>69</v>
      </c>
      <c r="G375" s="37" t="s">
        <v>14</v>
      </c>
      <c r="H375" s="37" t="s">
        <v>70</v>
      </c>
      <c r="I375" s="37" t="s">
        <v>4</v>
      </c>
      <c r="J375" s="37" t="s">
        <v>5</v>
      </c>
      <c r="K375" s="37" t="s">
        <v>40</v>
      </c>
      <c r="L375" s="37" t="s">
        <v>900</v>
      </c>
      <c r="M375" s="37">
        <v>0.68</v>
      </c>
      <c r="N375" s="37" t="s">
        <v>8</v>
      </c>
      <c r="O375" s="37" t="s">
        <v>87</v>
      </c>
      <c r="P375" s="37" t="s">
        <v>293</v>
      </c>
      <c r="Q375" s="37" t="s">
        <v>901</v>
      </c>
      <c r="R375" s="37">
        <v>44221</v>
      </c>
      <c r="S375" s="39">
        <v>42037</v>
      </c>
      <c r="T375" s="39">
        <v>42038</v>
      </c>
      <c r="U375" s="37">
        <v>-372.48597100000001</v>
      </c>
      <c r="V375" s="37">
        <v>8</v>
      </c>
      <c r="W375" s="37">
        <v>1216.32</v>
      </c>
      <c r="X375" s="37">
        <v>89319</v>
      </c>
      <c r="Y375" s="37" t="s">
        <v>3218</v>
      </c>
      <c r="Z375" s="37">
        <v>2434.6985374382393</v>
      </c>
    </row>
    <row r="376" spans="1:26" customFormat="1" x14ac:dyDescent="0.2">
      <c r="A376" s="37">
        <v>2555</v>
      </c>
      <c r="B376" s="37" t="s">
        <v>331</v>
      </c>
      <c r="C376" s="37" t="s">
        <v>1</v>
      </c>
      <c r="D376" s="37">
        <v>0</v>
      </c>
      <c r="E376" s="37">
        <v>12.97</v>
      </c>
      <c r="F376" s="37">
        <v>1.49</v>
      </c>
      <c r="G376" s="37" t="s">
        <v>14</v>
      </c>
      <c r="H376" s="37" t="s">
        <v>47</v>
      </c>
      <c r="I376" s="37" t="s">
        <v>24</v>
      </c>
      <c r="J376" s="37" t="s">
        <v>48</v>
      </c>
      <c r="K376" s="37" t="s">
        <v>49</v>
      </c>
      <c r="L376" s="37" t="s">
        <v>902</v>
      </c>
      <c r="M376" s="37">
        <v>0.35</v>
      </c>
      <c r="N376" s="37" t="s">
        <v>8</v>
      </c>
      <c r="O376" s="37" t="s">
        <v>28</v>
      </c>
      <c r="P376" s="37" t="s">
        <v>333</v>
      </c>
      <c r="Q376" s="37" t="s">
        <v>334</v>
      </c>
      <c r="R376" s="37">
        <v>53711</v>
      </c>
      <c r="S376" s="39">
        <v>42037</v>
      </c>
      <c r="T376" s="39">
        <v>42038</v>
      </c>
      <c r="U376" s="37">
        <v>180.23490000000001</v>
      </c>
      <c r="V376" s="37">
        <v>19</v>
      </c>
      <c r="W376" s="37">
        <v>261.20999999999998</v>
      </c>
      <c r="X376" s="37">
        <v>86529</v>
      </c>
      <c r="Y376" s="37" t="s">
        <v>3216</v>
      </c>
      <c r="Z376" s="37">
        <v>514.72000534554206</v>
      </c>
    </row>
    <row r="377" spans="1:26" customFormat="1" x14ac:dyDescent="0.2">
      <c r="A377" s="37">
        <v>2555</v>
      </c>
      <c r="B377" s="37" t="s">
        <v>331</v>
      </c>
      <c r="C377" s="37" t="s">
        <v>1</v>
      </c>
      <c r="D377" s="37">
        <v>0.06</v>
      </c>
      <c r="E377" s="37">
        <v>4.91</v>
      </c>
      <c r="F377" s="37">
        <v>0.5</v>
      </c>
      <c r="G377" s="37" t="s">
        <v>14</v>
      </c>
      <c r="H377" s="37" t="s">
        <v>47</v>
      </c>
      <c r="I377" s="37" t="s">
        <v>24</v>
      </c>
      <c r="J377" s="37" t="s">
        <v>128</v>
      </c>
      <c r="K377" s="37" t="s">
        <v>49</v>
      </c>
      <c r="L377" s="37" t="s">
        <v>553</v>
      </c>
      <c r="M377" s="37">
        <v>0.36</v>
      </c>
      <c r="N377" s="37" t="s">
        <v>8</v>
      </c>
      <c r="O377" s="37" t="s">
        <v>28</v>
      </c>
      <c r="P377" s="37" t="s">
        <v>333</v>
      </c>
      <c r="Q377" s="37" t="s">
        <v>334</v>
      </c>
      <c r="R377" s="37">
        <v>53711</v>
      </c>
      <c r="S377" s="39">
        <v>42037</v>
      </c>
      <c r="T377" s="39">
        <v>42037</v>
      </c>
      <c r="U377" s="37">
        <v>29.525099999999998</v>
      </c>
      <c r="V377" s="37">
        <v>9</v>
      </c>
      <c r="W377" s="37">
        <v>42.79</v>
      </c>
      <c r="X377" s="37">
        <v>86529</v>
      </c>
      <c r="Y377" s="37" t="s">
        <v>3216</v>
      </c>
      <c r="Z377" s="37">
        <v>276.43445075259592</v>
      </c>
    </row>
    <row r="378" spans="1:26" customFormat="1" x14ac:dyDescent="0.2">
      <c r="A378" s="37">
        <v>68</v>
      </c>
      <c r="B378" s="37" t="s">
        <v>84</v>
      </c>
      <c r="C378" s="37" t="s">
        <v>13</v>
      </c>
      <c r="D378" s="37">
        <v>0.09</v>
      </c>
      <c r="E378" s="37">
        <v>122.99</v>
      </c>
      <c r="F378" s="37">
        <v>70.2</v>
      </c>
      <c r="G378" s="37" t="s">
        <v>2</v>
      </c>
      <c r="H378" s="37" t="s">
        <v>70</v>
      </c>
      <c r="I378" s="37" t="s">
        <v>4</v>
      </c>
      <c r="J378" s="37" t="s">
        <v>85</v>
      </c>
      <c r="K378" s="37" t="s">
        <v>33</v>
      </c>
      <c r="L378" s="37" t="s">
        <v>780</v>
      </c>
      <c r="M378" s="37">
        <v>0.74</v>
      </c>
      <c r="N378" s="37" t="s">
        <v>8</v>
      </c>
      <c r="O378" s="37" t="s">
        <v>87</v>
      </c>
      <c r="P378" s="37" t="s">
        <v>88</v>
      </c>
      <c r="Q378" s="37" t="s">
        <v>89</v>
      </c>
      <c r="R378" s="37">
        <v>10177</v>
      </c>
      <c r="S378" s="39">
        <v>42037</v>
      </c>
      <c r="T378" s="39">
        <v>42039</v>
      </c>
      <c r="U378" s="37">
        <v>-2426.5500000000002</v>
      </c>
      <c r="V378" s="37">
        <v>49</v>
      </c>
      <c r="W378" s="37">
        <v>5718.85</v>
      </c>
      <c r="X378" s="37">
        <v>55713</v>
      </c>
      <c r="Y378" s="37" t="s">
        <v>3218</v>
      </c>
      <c r="Z378" s="37">
        <v>227.29638662085679</v>
      </c>
    </row>
    <row r="379" spans="1:26" customFormat="1" x14ac:dyDescent="0.2">
      <c r="A379" s="37">
        <v>70</v>
      </c>
      <c r="B379" s="37" t="s">
        <v>903</v>
      </c>
      <c r="C379" s="37" t="s">
        <v>13</v>
      </c>
      <c r="D379" s="37">
        <v>0.09</v>
      </c>
      <c r="E379" s="37">
        <v>122.99</v>
      </c>
      <c r="F379" s="37">
        <v>70.2</v>
      </c>
      <c r="G379" s="37" t="s">
        <v>2</v>
      </c>
      <c r="H379" s="37" t="s">
        <v>70</v>
      </c>
      <c r="I379" s="37" t="s">
        <v>4</v>
      </c>
      <c r="J379" s="37" t="s">
        <v>85</v>
      </c>
      <c r="K379" s="37" t="s">
        <v>33</v>
      </c>
      <c r="L379" s="37" t="s">
        <v>780</v>
      </c>
      <c r="M379" s="37">
        <v>0.74</v>
      </c>
      <c r="N379" s="37" t="s">
        <v>8</v>
      </c>
      <c r="O379" s="37" t="s">
        <v>87</v>
      </c>
      <c r="P379" s="37" t="s">
        <v>609</v>
      </c>
      <c r="Q379" s="37" t="s">
        <v>904</v>
      </c>
      <c r="R379" s="37">
        <v>5401</v>
      </c>
      <c r="S379" s="39">
        <v>42037</v>
      </c>
      <c r="T379" s="39">
        <v>42039</v>
      </c>
      <c r="U379" s="37">
        <v>-2426.5500000000002</v>
      </c>
      <c r="V379" s="37">
        <v>12</v>
      </c>
      <c r="W379" s="37">
        <v>1400.53</v>
      </c>
      <c r="X379" s="37">
        <v>87947</v>
      </c>
      <c r="Y379" s="37" t="s">
        <v>3218</v>
      </c>
      <c r="Z379" s="37">
        <v>227.29638662085679</v>
      </c>
    </row>
    <row r="380" spans="1:26" customFormat="1" x14ac:dyDescent="0.2">
      <c r="A380" s="37">
        <v>894</v>
      </c>
      <c r="B380" s="37" t="s">
        <v>348</v>
      </c>
      <c r="C380" s="37" t="s">
        <v>23</v>
      </c>
      <c r="D380" s="37">
        <v>0.02</v>
      </c>
      <c r="E380" s="37">
        <v>1.1399999999999999</v>
      </c>
      <c r="F380" s="37">
        <v>0.7</v>
      </c>
      <c r="G380" s="37" t="s">
        <v>14</v>
      </c>
      <c r="H380" s="37" t="s">
        <v>70</v>
      </c>
      <c r="I380" s="37" t="s">
        <v>24</v>
      </c>
      <c r="J380" s="37" t="s">
        <v>152</v>
      </c>
      <c r="K380" s="37" t="s">
        <v>26</v>
      </c>
      <c r="L380" s="37" t="s">
        <v>800</v>
      </c>
      <c r="M380" s="37">
        <v>0.38</v>
      </c>
      <c r="N380" s="37" t="s">
        <v>8</v>
      </c>
      <c r="O380" s="37" t="s">
        <v>87</v>
      </c>
      <c r="P380" s="37" t="s">
        <v>350</v>
      </c>
      <c r="Q380" s="37" t="s">
        <v>42</v>
      </c>
      <c r="R380" s="37">
        <v>20024</v>
      </c>
      <c r="S380" s="39">
        <v>42037</v>
      </c>
      <c r="T380" s="39">
        <v>42037</v>
      </c>
      <c r="U380" s="37">
        <v>-0.49</v>
      </c>
      <c r="V380" s="37">
        <v>38</v>
      </c>
      <c r="W380" s="37">
        <v>44.85</v>
      </c>
      <c r="X380" s="37">
        <v>38529</v>
      </c>
      <c r="Y380" s="37" t="s">
        <v>3218</v>
      </c>
      <c r="Z380" s="37">
        <v>41.789231497333347</v>
      </c>
    </row>
    <row r="381" spans="1:26" customFormat="1" x14ac:dyDescent="0.2">
      <c r="A381" s="37">
        <v>2498</v>
      </c>
      <c r="B381" s="37" t="s">
        <v>905</v>
      </c>
      <c r="C381" s="37" t="s">
        <v>92</v>
      </c>
      <c r="D381" s="37">
        <v>0.09</v>
      </c>
      <c r="E381" s="37">
        <v>6.28</v>
      </c>
      <c r="F381" s="37">
        <v>5.41</v>
      </c>
      <c r="G381" s="37" t="s">
        <v>14</v>
      </c>
      <c r="H381" s="37" t="s">
        <v>3</v>
      </c>
      <c r="I381" s="37" t="s">
        <v>4</v>
      </c>
      <c r="J381" s="37" t="s">
        <v>102</v>
      </c>
      <c r="K381" s="37" t="s">
        <v>49</v>
      </c>
      <c r="L381" s="37" t="s">
        <v>906</v>
      </c>
      <c r="M381" s="37">
        <v>0.53</v>
      </c>
      <c r="N381" s="37" t="s">
        <v>8</v>
      </c>
      <c r="O381" s="37" t="s">
        <v>35</v>
      </c>
      <c r="P381" s="37" t="s">
        <v>66</v>
      </c>
      <c r="Q381" s="37" t="s">
        <v>866</v>
      </c>
      <c r="R381" s="37">
        <v>92024</v>
      </c>
      <c r="S381" s="39">
        <v>42037</v>
      </c>
      <c r="T381" s="39">
        <v>42039</v>
      </c>
      <c r="U381" s="37">
        <v>-61.59</v>
      </c>
      <c r="V381" s="37">
        <v>56</v>
      </c>
      <c r="W381" s="37">
        <v>355.4</v>
      </c>
      <c r="X381" s="37">
        <v>54567</v>
      </c>
      <c r="Y381" s="37" t="s">
        <v>3217</v>
      </c>
      <c r="Z381" s="37">
        <v>127.88415189625691</v>
      </c>
    </row>
    <row r="382" spans="1:26" customFormat="1" x14ac:dyDescent="0.2">
      <c r="A382" s="37">
        <v>2500</v>
      </c>
      <c r="B382" s="37" t="s">
        <v>907</v>
      </c>
      <c r="C382" s="37" t="s">
        <v>92</v>
      </c>
      <c r="D382" s="37">
        <v>0.09</v>
      </c>
      <c r="E382" s="37">
        <v>6.28</v>
      </c>
      <c r="F382" s="37">
        <v>5.41</v>
      </c>
      <c r="G382" s="37" t="s">
        <v>14</v>
      </c>
      <c r="H382" s="37" t="s">
        <v>3</v>
      </c>
      <c r="I382" s="37" t="s">
        <v>4</v>
      </c>
      <c r="J382" s="37" t="s">
        <v>102</v>
      </c>
      <c r="K382" s="37" t="s">
        <v>49</v>
      </c>
      <c r="L382" s="37" t="s">
        <v>906</v>
      </c>
      <c r="M382" s="37">
        <v>0.53</v>
      </c>
      <c r="N382" s="37" t="s">
        <v>8</v>
      </c>
      <c r="O382" s="37" t="s">
        <v>28</v>
      </c>
      <c r="P382" s="37" t="s">
        <v>79</v>
      </c>
      <c r="Q382" s="37" t="s">
        <v>908</v>
      </c>
      <c r="R382" s="37">
        <v>60102</v>
      </c>
      <c r="S382" s="39">
        <v>42037</v>
      </c>
      <c r="T382" s="39">
        <v>42039</v>
      </c>
      <c r="U382" s="37">
        <v>-32.026800000000001</v>
      </c>
      <c r="V382" s="37">
        <v>14</v>
      </c>
      <c r="W382" s="37">
        <v>88.85</v>
      </c>
      <c r="X382" s="37">
        <v>88320</v>
      </c>
      <c r="Y382" s="37" t="s">
        <v>3216</v>
      </c>
      <c r="Z382" s="37">
        <v>158.1576291321912</v>
      </c>
    </row>
    <row r="383" spans="1:26" customFormat="1" x14ac:dyDescent="0.2">
      <c r="A383" s="37">
        <v>84</v>
      </c>
      <c r="B383" s="37" t="s">
        <v>909</v>
      </c>
      <c r="C383" s="37" t="s">
        <v>46</v>
      </c>
      <c r="D383" s="37">
        <v>0</v>
      </c>
      <c r="E383" s="37">
        <v>8.09</v>
      </c>
      <c r="F383" s="37">
        <v>7.96</v>
      </c>
      <c r="G383" s="37" t="s">
        <v>14</v>
      </c>
      <c r="H383" s="37" t="s">
        <v>15</v>
      </c>
      <c r="I383" s="37" t="s">
        <v>4</v>
      </c>
      <c r="J383" s="37" t="s">
        <v>102</v>
      </c>
      <c r="K383" s="37" t="s">
        <v>49</v>
      </c>
      <c r="L383" s="37" t="s">
        <v>498</v>
      </c>
      <c r="M383" s="37">
        <v>0.49</v>
      </c>
      <c r="N383" s="37" t="s">
        <v>8</v>
      </c>
      <c r="O383" s="37" t="s">
        <v>87</v>
      </c>
      <c r="P383" s="37" t="s">
        <v>293</v>
      </c>
      <c r="Q383" s="37" t="s">
        <v>910</v>
      </c>
      <c r="R383" s="37">
        <v>45231</v>
      </c>
      <c r="S383" s="39">
        <v>42037</v>
      </c>
      <c r="T383" s="39">
        <v>42038</v>
      </c>
      <c r="U383" s="37">
        <v>-144.56</v>
      </c>
      <c r="V383" s="37">
        <v>11</v>
      </c>
      <c r="W383" s="37">
        <v>90.98</v>
      </c>
      <c r="X383" s="37">
        <v>87364</v>
      </c>
      <c r="Y383" s="37" t="s">
        <v>3218</v>
      </c>
      <c r="Z383" s="37">
        <v>313.66721150807552</v>
      </c>
    </row>
    <row r="384" spans="1:26" customFormat="1" x14ac:dyDescent="0.2">
      <c r="A384" s="37">
        <v>1412</v>
      </c>
      <c r="B384" s="37" t="s">
        <v>911</v>
      </c>
      <c r="C384" s="37" t="s">
        <v>46</v>
      </c>
      <c r="D384" s="37">
        <v>0.08</v>
      </c>
      <c r="E384" s="37">
        <v>3.38</v>
      </c>
      <c r="F384" s="37">
        <v>0.85</v>
      </c>
      <c r="G384" s="37" t="s">
        <v>14</v>
      </c>
      <c r="H384" s="37" t="s">
        <v>70</v>
      </c>
      <c r="I384" s="37" t="s">
        <v>24</v>
      </c>
      <c r="J384" s="37" t="s">
        <v>25</v>
      </c>
      <c r="K384" s="37" t="s">
        <v>26</v>
      </c>
      <c r="L384" s="37" t="s">
        <v>912</v>
      </c>
      <c r="M384" s="37">
        <v>0.48</v>
      </c>
      <c r="N384" s="37" t="s">
        <v>8</v>
      </c>
      <c r="O384" s="37" t="s">
        <v>35</v>
      </c>
      <c r="P384" s="37" t="s">
        <v>66</v>
      </c>
      <c r="Q384" s="37" t="s">
        <v>913</v>
      </c>
      <c r="R384" s="37">
        <v>94043</v>
      </c>
      <c r="S384" s="39">
        <v>42037</v>
      </c>
      <c r="T384" s="39">
        <v>42039</v>
      </c>
      <c r="U384" s="37">
        <v>20.453600000000002</v>
      </c>
      <c r="V384" s="37">
        <v>12</v>
      </c>
      <c r="W384" s="37">
        <v>38.81</v>
      </c>
      <c r="X384" s="37">
        <v>87087</v>
      </c>
      <c r="Y384" s="37" t="s">
        <v>3217</v>
      </c>
      <c r="Z384" s="37">
        <v>239.12917120144013</v>
      </c>
    </row>
    <row r="385" spans="1:26" customFormat="1" x14ac:dyDescent="0.2">
      <c r="A385" s="37">
        <v>1413</v>
      </c>
      <c r="B385" s="37" t="s">
        <v>914</v>
      </c>
      <c r="C385" s="37" t="s">
        <v>46</v>
      </c>
      <c r="D385" s="37">
        <v>0.02</v>
      </c>
      <c r="E385" s="37">
        <v>16.48</v>
      </c>
      <c r="F385" s="37">
        <v>1.99</v>
      </c>
      <c r="G385" s="37" t="s">
        <v>63</v>
      </c>
      <c r="H385" s="37" t="s">
        <v>70</v>
      </c>
      <c r="I385" s="37" t="s">
        <v>16</v>
      </c>
      <c r="J385" s="37" t="s">
        <v>17</v>
      </c>
      <c r="K385" s="37" t="s">
        <v>18</v>
      </c>
      <c r="L385" s="37" t="s">
        <v>577</v>
      </c>
      <c r="M385" s="37">
        <v>0.42</v>
      </c>
      <c r="N385" s="37" t="s">
        <v>8</v>
      </c>
      <c r="O385" s="37" t="s">
        <v>87</v>
      </c>
      <c r="P385" s="37" t="s">
        <v>379</v>
      </c>
      <c r="Q385" s="37" t="s">
        <v>764</v>
      </c>
      <c r="R385" s="37">
        <v>2113</v>
      </c>
      <c r="S385" s="39">
        <v>42037</v>
      </c>
      <c r="T385" s="39">
        <v>42039</v>
      </c>
      <c r="U385" s="37">
        <v>69.61</v>
      </c>
      <c r="V385" s="37">
        <v>27</v>
      </c>
      <c r="W385" s="37">
        <v>484.56</v>
      </c>
      <c r="X385" s="37">
        <v>45539</v>
      </c>
      <c r="Y385" s="37" t="s">
        <v>3218</v>
      </c>
      <c r="Z385" s="37">
        <v>269.5834597736702</v>
      </c>
    </row>
    <row r="386" spans="1:26" customFormat="1" x14ac:dyDescent="0.2">
      <c r="A386" s="37">
        <v>3196</v>
      </c>
      <c r="B386" s="37" t="s">
        <v>915</v>
      </c>
      <c r="C386" s="37" t="s">
        <v>46</v>
      </c>
      <c r="D386" s="37">
        <v>0.03</v>
      </c>
      <c r="E386" s="37">
        <v>200.97</v>
      </c>
      <c r="F386" s="37">
        <v>15.59</v>
      </c>
      <c r="G386" s="37" t="s">
        <v>2</v>
      </c>
      <c r="H386" s="37" t="s">
        <v>47</v>
      </c>
      <c r="I386" s="37" t="s">
        <v>16</v>
      </c>
      <c r="J386" s="37" t="s">
        <v>32</v>
      </c>
      <c r="K386" s="37" t="s">
        <v>33</v>
      </c>
      <c r="L386" s="37" t="s">
        <v>916</v>
      </c>
      <c r="M386" s="37">
        <v>0.36</v>
      </c>
      <c r="N386" s="37" t="s">
        <v>8</v>
      </c>
      <c r="O386" s="37" t="s">
        <v>35</v>
      </c>
      <c r="P386" s="37" t="s">
        <v>66</v>
      </c>
      <c r="Q386" s="37" t="s">
        <v>917</v>
      </c>
      <c r="R386" s="37">
        <v>94109</v>
      </c>
      <c r="S386" s="39">
        <v>42037</v>
      </c>
      <c r="T386" s="39">
        <v>42038</v>
      </c>
      <c r="U386" s="37">
        <v>1951.3</v>
      </c>
      <c r="V386" s="37">
        <v>43</v>
      </c>
      <c r="W386" s="37">
        <v>8717.75</v>
      </c>
      <c r="X386" s="37">
        <v>24294</v>
      </c>
      <c r="Y386" s="37" t="s">
        <v>3217</v>
      </c>
      <c r="Z386" s="37">
        <v>3403.0250500149855</v>
      </c>
    </row>
    <row r="387" spans="1:26" customFormat="1" x14ac:dyDescent="0.2">
      <c r="A387" s="37">
        <v>3197</v>
      </c>
      <c r="B387" s="37" t="s">
        <v>918</v>
      </c>
      <c r="C387" s="37" t="s">
        <v>46</v>
      </c>
      <c r="D387" s="37">
        <v>0.03</v>
      </c>
      <c r="E387" s="37">
        <v>200.97</v>
      </c>
      <c r="F387" s="37">
        <v>15.59</v>
      </c>
      <c r="G387" s="37" t="s">
        <v>2</v>
      </c>
      <c r="H387" s="37" t="s">
        <v>47</v>
      </c>
      <c r="I387" s="37" t="s">
        <v>16</v>
      </c>
      <c r="J387" s="37" t="s">
        <v>32</v>
      </c>
      <c r="K387" s="37" t="s">
        <v>33</v>
      </c>
      <c r="L387" s="37" t="s">
        <v>916</v>
      </c>
      <c r="M387" s="37">
        <v>0.36</v>
      </c>
      <c r="N387" s="37" t="s">
        <v>8</v>
      </c>
      <c r="O387" s="37" t="s">
        <v>28</v>
      </c>
      <c r="P387" s="37" t="s">
        <v>79</v>
      </c>
      <c r="Q387" s="37" t="s">
        <v>919</v>
      </c>
      <c r="R387" s="37">
        <v>60062</v>
      </c>
      <c r="S387" s="39">
        <v>42037</v>
      </c>
      <c r="T387" s="39">
        <v>42038</v>
      </c>
      <c r="U387" s="37">
        <v>1538.7828</v>
      </c>
      <c r="V387" s="37">
        <v>11</v>
      </c>
      <c r="W387" s="37">
        <v>2230.12</v>
      </c>
      <c r="X387" s="37">
        <v>90850</v>
      </c>
      <c r="Y387" s="37" t="s">
        <v>3216</v>
      </c>
      <c r="Z387" s="37">
        <v>2980.5968262898355</v>
      </c>
    </row>
    <row r="388" spans="1:26" customFormat="1" x14ac:dyDescent="0.2">
      <c r="A388" s="37">
        <v>2486</v>
      </c>
      <c r="B388" s="37" t="s">
        <v>920</v>
      </c>
      <c r="C388" s="37" t="s">
        <v>23</v>
      </c>
      <c r="D388" s="37">
        <v>0</v>
      </c>
      <c r="E388" s="37">
        <v>180.98</v>
      </c>
      <c r="F388" s="37">
        <v>30</v>
      </c>
      <c r="G388" s="37" t="s">
        <v>2</v>
      </c>
      <c r="H388" s="37" t="s">
        <v>3</v>
      </c>
      <c r="I388" s="37" t="s">
        <v>4</v>
      </c>
      <c r="J388" s="37" t="s">
        <v>85</v>
      </c>
      <c r="K388" s="37" t="s">
        <v>33</v>
      </c>
      <c r="L388" s="37" t="s">
        <v>921</v>
      </c>
      <c r="M388" s="37">
        <v>0.69</v>
      </c>
      <c r="N388" s="37" t="s">
        <v>8</v>
      </c>
      <c r="O388" s="37" t="s">
        <v>9</v>
      </c>
      <c r="P388" s="37" t="s">
        <v>51</v>
      </c>
      <c r="Q388" s="37" t="s">
        <v>922</v>
      </c>
      <c r="R388" s="37">
        <v>30458</v>
      </c>
      <c r="S388" s="39">
        <v>42038</v>
      </c>
      <c r="T388" s="39">
        <v>42040</v>
      </c>
      <c r="U388" s="37">
        <v>9.2040000000000006</v>
      </c>
      <c r="V388" s="37">
        <v>11</v>
      </c>
      <c r="W388" s="37">
        <v>2084.16</v>
      </c>
      <c r="X388" s="37">
        <v>91416</v>
      </c>
      <c r="Y388" s="37" t="s">
        <v>3215</v>
      </c>
      <c r="Z388" s="37">
        <v>1883.2988147935689</v>
      </c>
    </row>
    <row r="389" spans="1:26" customFormat="1" x14ac:dyDescent="0.2">
      <c r="A389" s="37">
        <v>3053</v>
      </c>
      <c r="B389" s="37" t="s">
        <v>923</v>
      </c>
      <c r="C389" s="37" t="s">
        <v>92</v>
      </c>
      <c r="D389" s="37">
        <v>0.06</v>
      </c>
      <c r="E389" s="37">
        <v>125.99</v>
      </c>
      <c r="F389" s="37">
        <v>2.5</v>
      </c>
      <c r="G389" s="37" t="s">
        <v>14</v>
      </c>
      <c r="H389" s="37" t="s">
        <v>70</v>
      </c>
      <c r="I389" s="37" t="s">
        <v>16</v>
      </c>
      <c r="J389" s="37" t="s">
        <v>111</v>
      </c>
      <c r="K389" s="37" t="s">
        <v>49</v>
      </c>
      <c r="L389" s="37" t="s">
        <v>924</v>
      </c>
      <c r="M389" s="37">
        <v>0.6</v>
      </c>
      <c r="N389" s="37" t="s">
        <v>8</v>
      </c>
      <c r="O389" s="37" t="s">
        <v>9</v>
      </c>
      <c r="P389" s="37" t="s">
        <v>364</v>
      </c>
      <c r="Q389" s="37" t="s">
        <v>925</v>
      </c>
      <c r="R389" s="37">
        <v>42071</v>
      </c>
      <c r="S389" s="39">
        <v>42038</v>
      </c>
      <c r="T389" s="39">
        <v>42040</v>
      </c>
      <c r="U389" s="37">
        <v>402.06599999999997</v>
      </c>
      <c r="V389" s="37">
        <v>11</v>
      </c>
      <c r="W389" s="37">
        <v>1173.76</v>
      </c>
      <c r="X389" s="37">
        <v>86662</v>
      </c>
      <c r="Y389" s="37" t="s">
        <v>3215</v>
      </c>
      <c r="Z389" s="37">
        <v>984.36641283603717</v>
      </c>
    </row>
    <row r="390" spans="1:26" customFormat="1" x14ac:dyDescent="0.2">
      <c r="A390" s="37">
        <v>603</v>
      </c>
      <c r="B390" s="37" t="s">
        <v>926</v>
      </c>
      <c r="C390" s="37" t="s">
        <v>46</v>
      </c>
      <c r="D390" s="37">
        <v>0.02</v>
      </c>
      <c r="E390" s="37">
        <v>35.99</v>
      </c>
      <c r="F390" s="37">
        <v>5</v>
      </c>
      <c r="G390" s="37" t="s">
        <v>14</v>
      </c>
      <c r="H390" s="37" t="s">
        <v>47</v>
      </c>
      <c r="I390" s="37" t="s">
        <v>16</v>
      </c>
      <c r="J390" s="37" t="s">
        <v>111</v>
      </c>
      <c r="K390" s="37" t="s">
        <v>49</v>
      </c>
      <c r="L390" s="37" t="s">
        <v>927</v>
      </c>
      <c r="M390" s="37">
        <v>0.85</v>
      </c>
      <c r="N390" s="37" t="s">
        <v>8</v>
      </c>
      <c r="O390" s="37" t="s">
        <v>35</v>
      </c>
      <c r="P390" s="37" t="s">
        <v>36</v>
      </c>
      <c r="Q390" s="37" t="s">
        <v>928</v>
      </c>
      <c r="R390" s="37">
        <v>81001</v>
      </c>
      <c r="S390" s="39">
        <v>42038</v>
      </c>
      <c r="T390" s="39">
        <v>42040</v>
      </c>
      <c r="U390" s="37">
        <v>-120.934</v>
      </c>
      <c r="V390" s="37">
        <v>7</v>
      </c>
      <c r="W390" s="37">
        <v>227.79</v>
      </c>
      <c r="X390" s="37">
        <v>87020</v>
      </c>
      <c r="Y390" s="37" t="s">
        <v>3217</v>
      </c>
      <c r="Z390" s="37">
        <v>688.84825159789773</v>
      </c>
    </row>
    <row r="391" spans="1:26" customFormat="1" x14ac:dyDescent="0.2">
      <c r="A391" s="37">
        <v>3151</v>
      </c>
      <c r="B391" s="37" t="s">
        <v>929</v>
      </c>
      <c r="C391" s="37" t="s">
        <v>1</v>
      </c>
      <c r="D391" s="37">
        <v>0.01</v>
      </c>
      <c r="E391" s="37">
        <v>3174.835</v>
      </c>
      <c r="F391" s="37">
        <v>8.73</v>
      </c>
      <c r="G391" s="37" t="s">
        <v>2</v>
      </c>
      <c r="H391" s="37" t="s">
        <v>70</v>
      </c>
      <c r="I391" s="37" t="s">
        <v>16</v>
      </c>
      <c r="J391" s="37" t="s">
        <v>32</v>
      </c>
      <c r="K391" s="37" t="s">
        <v>6</v>
      </c>
      <c r="L391" s="37" t="s">
        <v>817</v>
      </c>
      <c r="M391" s="37">
        <v>0.56999999999999995</v>
      </c>
      <c r="N391" s="37" t="s">
        <v>8</v>
      </c>
      <c r="O391" s="37" t="s">
        <v>35</v>
      </c>
      <c r="P391" s="37" t="s">
        <v>66</v>
      </c>
      <c r="Q391" s="37" t="s">
        <v>930</v>
      </c>
      <c r="R391" s="37">
        <v>92277</v>
      </c>
      <c r="S391" s="39">
        <v>42039</v>
      </c>
      <c r="T391" s="39">
        <v>42040</v>
      </c>
      <c r="U391" s="37">
        <v>-4075.9339920000002</v>
      </c>
      <c r="V391" s="37">
        <v>1</v>
      </c>
      <c r="W391" s="37">
        <v>3501.79</v>
      </c>
      <c r="X391" s="37">
        <v>88544</v>
      </c>
      <c r="Y391" s="37" t="s">
        <v>3217</v>
      </c>
      <c r="Z391" s="37">
        <v>7630.8300754334923</v>
      </c>
    </row>
    <row r="392" spans="1:26" customFormat="1" x14ac:dyDescent="0.2">
      <c r="A392" s="37">
        <v>3151</v>
      </c>
      <c r="B392" s="37" t="s">
        <v>929</v>
      </c>
      <c r="C392" s="37" t="s">
        <v>1</v>
      </c>
      <c r="D392" s="37">
        <v>0.06</v>
      </c>
      <c r="E392" s="37">
        <v>15.73</v>
      </c>
      <c r="F392" s="37">
        <v>7.42</v>
      </c>
      <c r="G392" s="37" t="s">
        <v>14</v>
      </c>
      <c r="H392" s="37" t="s">
        <v>70</v>
      </c>
      <c r="I392" s="37" t="s">
        <v>24</v>
      </c>
      <c r="J392" s="37" t="s">
        <v>544</v>
      </c>
      <c r="K392" s="37" t="s">
        <v>18</v>
      </c>
      <c r="L392" s="37" t="s">
        <v>931</v>
      </c>
      <c r="M392" s="37">
        <v>0.56000000000000005</v>
      </c>
      <c r="N392" s="37" t="s">
        <v>8</v>
      </c>
      <c r="O392" s="37" t="s">
        <v>35</v>
      </c>
      <c r="P392" s="37" t="s">
        <v>66</v>
      </c>
      <c r="Q392" s="37" t="s">
        <v>930</v>
      </c>
      <c r="R392" s="37">
        <v>92277</v>
      </c>
      <c r="S392" s="39">
        <v>42039</v>
      </c>
      <c r="T392" s="39">
        <v>42040</v>
      </c>
      <c r="U392" s="37">
        <v>-18.558800000000002</v>
      </c>
      <c r="V392" s="37">
        <v>4</v>
      </c>
      <c r="W392" s="37">
        <v>63.04</v>
      </c>
      <c r="X392" s="37">
        <v>88544</v>
      </c>
      <c r="Y392" s="37" t="s">
        <v>3217</v>
      </c>
      <c r="Z392" s="37">
        <v>588.15818404974232</v>
      </c>
    </row>
    <row r="393" spans="1:26" customFormat="1" x14ac:dyDescent="0.2">
      <c r="A393" s="37">
        <v>3351</v>
      </c>
      <c r="B393" s="37" t="s">
        <v>932</v>
      </c>
      <c r="C393" s="37" t="s">
        <v>1</v>
      </c>
      <c r="D393" s="37">
        <v>0.1</v>
      </c>
      <c r="E393" s="37">
        <v>10.89</v>
      </c>
      <c r="F393" s="37">
        <v>4.5</v>
      </c>
      <c r="G393" s="37" t="s">
        <v>14</v>
      </c>
      <c r="H393" s="37" t="s">
        <v>3</v>
      </c>
      <c r="I393" s="37" t="s">
        <v>24</v>
      </c>
      <c r="J393" s="37" t="s">
        <v>71</v>
      </c>
      <c r="K393" s="37" t="s">
        <v>49</v>
      </c>
      <c r="L393" s="37" t="s">
        <v>749</v>
      </c>
      <c r="M393" s="37">
        <v>0.59</v>
      </c>
      <c r="N393" s="37" t="s">
        <v>8</v>
      </c>
      <c r="O393" s="37" t="s">
        <v>35</v>
      </c>
      <c r="P393" s="37" t="s">
        <v>42</v>
      </c>
      <c r="Q393" s="37" t="s">
        <v>933</v>
      </c>
      <c r="R393" s="37">
        <v>99301</v>
      </c>
      <c r="S393" s="39">
        <v>42039</v>
      </c>
      <c r="T393" s="39">
        <v>42041</v>
      </c>
      <c r="U393" s="37">
        <v>-19.2972</v>
      </c>
      <c r="V393" s="37">
        <v>17</v>
      </c>
      <c r="W393" s="37">
        <v>178.68</v>
      </c>
      <c r="X393" s="37">
        <v>91297</v>
      </c>
      <c r="Y393" s="37" t="s">
        <v>3217</v>
      </c>
      <c r="Z393" s="37">
        <v>480.99594942349864</v>
      </c>
    </row>
    <row r="394" spans="1:26" customFormat="1" x14ac:dyDescent="0.2">
      <c r="A394" s="37">
        <v>960</v>
      </c>
      <c r="B394" s="37" t="s">
        <v>934</v>
      </c>
      <c r="C394" s="37" t="s">
        <v>23</v>
      </c>
      <c r="D394" s="37">
        <v>0.03</v>
      </c>
      <c r="E394" s="37">
        <v>2.94</v>
      </c>
      <c r="F394" s="37">
        <v>0.96</v>
      </c>
      <c r="G394" s="37" t="s">
        <v>14</v>
      </c>
      <c r="H394" s="37" t="s">
        <v>47</v>
      </c>
      <c r="I394" s="37" t="s">
        <v>24</v>
      </c>
      <c r="J394" s="37" t="s">
        <v>25</v>
      </c>
      <c r="K394" s="37" t="s">
        <v>26</v>
      </c>
      <c r="L394" s="37" t="s">
        <v>805</v>
      </c>
      <c r="M394" s="37">
        <v>0.57999999999999996</v>
      </c>
      <c r="N394" s="37" t="s">
        <v>8</v>
      </c>
      <c r="O394" s="37" t="s">
        <v>35</v>
      </c>
      <c r="P394" s="37" t="s">
        <v>66</v>
      </c>
      <c r="Q394" s="37" t="s">
        <v>935</v>
      </c>
      <c r="R394" s="37">
        <v>90278</v>
      </c>
      <c r="S394" s="39">
        <v>42039</v>
      </c>
      <c r="T394" s="39">
        <v>42043</v>
      </c>
      <c r="U394" s="37">
        <v>-4.2</v>
      </c>
      <c r="V394" s="37">
        <v>1</v>
      </c>
      <c r="W394" s="37">
        <v>3.51</v>
      </c>
      <c r="X394" s="37">
        <v>89401</v>
      </c>
      <c r="Y394" s="37" t="s">
        <v>3217</v>
      </c>
      <c r="Z394" s="37">
        <v>240.88354267204073</v>
      </c>
    </row>
    <row r="395" spans="1:26" customFormat="1" x14ac:dyDescent="0.2">
      <c r="A395" s="37">
        <v>962</v>
      </c>
      <c r="B395" s="37" t="s">
        <v>936</v>
      </c>
      <c r="C395" s="37" t="s">
        <v>23</v>
      </c>
      <c r="D395" s="37">
        <v>0.03</v>
      </c>
      <c r="E395" s="37">
        <v>2.94</v>
      </c>
      <c r="F395" s="37">
        <v>0.96</v>
      </c>
      <c r="G395" s="37" t="s">
        <v>14</v>
      </c>
      <c r="H395" s="37" t="s">
        <v>47</v>
      </c>
      <c r="I395" s="37" t="s">
        <v>24</v>
      </c>
      <c r="J395" s="37" t="s">
        <v>25</v>
      </c>
      <c r="K395" s="37" t="s">
        <v>26</v>
      </c>
      <c r="L395" s="37" t="s">
        <v>805</v>
      </c>
      <c r="M395" s="37">
        <v>0.57999999999999996</v>
      </c>
      <c r="N395" s="37" t="s">
        <v>8</v>
      </c>
      <c r="O395" s="37" t="s">
        <v>28</v>
      </c>
      <c r="P395" s="37" t="s">
        <v>79</v>
      </c>
      <c r="Q395" s="37" t="s">
        <v>509</v>
      </c>
      <c r="R395" s="37">
        <v>60610</v>
      </c>
      <c r="S395" s="39">
        <v>42039</v>
      </c>
      <c r="T395" s="39">
        <v>42043</v>
      </c>
      <c r="U395" s="37">
        <v>-4.2</v>
      </c>
      <c r="V395" s="37">
        <v>2</v>
      </c>
      <c r="W395" s="37">
        <v>7.01</v>
      </c>
      <c r="X395" s="37">
        <v>17636</v>
      </c>
      <c r="Y395" s="37" t="s">
        <v>3216</v>
      </c>
      <c r="Z395" s="37">
        <v>240.88354267204073</v>
      </c>
    </row>
    <row r="396" spans="1:26" customFormat="1" x14ac:dyDescent="0.2">
      <c r="A396" s="37">
        <v>1213</v>
      </c>
      <c r="B396" s="37" t="s">
        <v>495</v>
      </c>
      <c r="C396" s="37" t="s">
        <v>23</v>
      </c>
      <c r="D396" s="37">
        <v>7.0000000000000007E-2</v>
      </c>
      <c r="E396" s="37">
        <v>29.89</v>
      </c>
      <c r="F396" s="37">
        <v>1.99</v>
      </c>
      <c r="G396" s="37" t="s">
        <v>63</v>
      </c>
      <c r="H396" s="37" t="s">
        <v>70</v>
      </c>
      <c r="I396" s="37" t="s">
        <v>16</v>
      </c>
      <c r="J396" s="37" t="s">
        <v>17</v>
      </c>
      <c r="K396" s="37" t="s">
        <v>18</v>
      </c>
      <c r="L396" s="37" t="s">
        <v>419</v>
      </c>
      <c r="M396" s="37">
        <v>0.5</v>
      </c>
      <c r="N396" s="37" t="s">
        <v>8</v>
      </c>
      <c r="O396" s="37" t="s">
        <v>28</v>
      </c>
      <c r="P396" s="37" t="s">
        <v>29</v>
      </c>
      <c r="Q396" s="37" t="s">
        <v>496</v>
      </c>
      <c r="R396" s="37">
        <v>46530</v>
      </c>
      <c r="S396" s="39">
        <v>42039</v>
      </c>
      <c r="T396" s="39">
        <v>42044</v>
      </c>
      <c r="U396" s="37">
        <v>258.6189</v>
      </c>
      <c r="V396" s="37">
        <v>13</v>
      </c>
      <c r="W396" s="37">
        <v>374.81</v>
      </c>
      <c r="X396" s="37">
        <v>88599</v>
      </c>
      <c r="Y396" s="37" t="s">
        <v>3216</v>
      </c>
      <c r="Z396" s="37">
        <v>417.34119613863277</v>
      </c>
    </row>
    <row r="397" spans="1:26" customFormat="1" x14ac:dyDescent="0.2">
      <c r="A397" s="37">
        <v>1213</v>
      </c>
      <c r="B397" s="37" t="s">
        <v>495</v>
      </c>
      <c r="C397" s="37" t="s">
        <v>23</v>
      </c>
      <c r="D397" s="37">
        <v>0.03</v>
      </c>
      <c r="E397" s="37">
        <v>8.34</v>
      </c>
      <c r="F397" s="37">
        <v>4.82</v>
      </c>
      <c r="G397" s="37" t="s">
        <v>14</v>
      </c>
      <c r="H397" s="37" t="s">
        <v>70</v>
      </c>
      <c r="I397" s="37" t="s">
        <v>24</v>
      </c>
      <c r="J397" s="37" t="s">
        <v>64</v>
      </c>
      <c r="K397" s="37" t="s">
        <v>49</v>
      </c>
      <c r="L397" s="37" t="s">
        <v>937</v>
      </c>
      <c r="M397" s="37">
        <v>0.4</v>
      </c>
      <c r="N397" s="37" t="s">
        <v>8</v>
      </c>
      <c r="O397" s="37" t="s">
        <v>28</v>
      </c>
      <c r="P397" s="37" t="s">
        <v>29</v>
      </c>
      <c r="Q397" s="37" t="s">
        <v>496</v>
      </c>
      <c r="R397" s="37">
        <v>46530</v>
      </c>
      <c r="S397" s="39">
        <v>42039</v>
      </c>
      <c r="T397" s="39">
        <v>42043</v>
      </c>
      <c r="U397" s="37">
        <v>-6.71</v>
      </c>
      <c r="V397" s="37">
        <v>5</v>
      </c>
      <c r="W397" s="37">
        <v>43.27</v>
      </c>
      <c r="X397" s="37">
        <v>88599</v>
      </c>
      <c r="Y397" s="37" t="s">
        <v>3216</v>
      </c>
      <c r="Z397" s="37">
        <v>181.86804575468386</v>
      </c>
    </row>
    <row r="398" spans="1:26" customFormat="1" x14ac:dyDescent="0.2">
      <c r="A398" s="37">
        <v>2203</v>
      </c>
      <c r="B398" s="37" t="s">
        <v>158</v>
      </c>
      <c r="C398" s="37" t="s">
        <v>23</v>
      </c>
      <c r="D398" s="37">
        <v>0.08</v>
      </c>
      <c r="E398" s="37">
        <v>145.44999999999999</v>
      </c>
      <c r="F398" s="37">
        <v>17.850000000000001</v>
      </c>
      <c r="G398" s="37" t="s">
        <v>2</v>
      </c>
      <c r="H398" s="37" t="s">
        <v>47</v>
      </c>
      <c r="I398" s="37" t="s">
        <v>16</v>
      </c>
      <c r="J398" s="37" t="s">
        <v>32</v>
      </c>
      <c r="K398" s="37" t="s">
        <v>33</v>
      </c>
      <c r="L398" s="37" t="s">
        <v>186</v>
      </c>
      <c r="M398" s="37">
        <v>0.56000000000000005</v>
      </c>
      <c r="N398" s="37" t="s">
        <v>8</v>
      </c>
      <c r="O398" s="37" t="s">
        <v>28</v>
      </c>
      <c r="P398" s="37" t="s">
        <v>60</v>
      </c>
      <c r="Q398" s="37" t="s">
        <v>160</v>
      </c>
      <c r="R398" s="37">
        <v>55445</v>
      </c>
      <c r="S398" s="39">
        <v>42039</v>
      </c>
      <c r="T398" s="39">
        <v>42039</v>
      </c>
      <c r="U398" s="37">
        <v>751.58</v>
      </c>
      <c r="V398" s="37">
        <v>8</v>
      </c>
      <c r="W398" s="37">
        <v>1117.6600000000001</v>
      </c>
      <c r="X398" s="37">
        <v>86051</v>
      </c>
      <c r="Y398" s="37" t="s">
        <v>3216</v>
      </c>
      <c r="Z398" s="37">
        <v>2074.9258609151834</v>
      </c>
    </row>
    <row r="399" spans="1:26" customFormat="1" x14ac:dyDescent="0.2">
      <c r="A399" s="37">
        <v>2204</v>
      </c>
      <c r="B399" s="37" t="s">
        <v>938</v>
      </c>
      <c r="C399" s="37" t="s">
        <v>23</v>
      </c>
      <c r="D399" s="37">
        <v>7.0000000000000007E-2</v>
      </c>
      <c r="E399" s="37">
        <v>33.94</v>
      </c>
      <c r="F399" s="37">
        <v>19.190000000000001</v>
      </c>
      <c r="G399" s="37" t="s">
        <v>2</v>
      </c>
      <c r="H399" s="37" t="s">
        <v>47</v>
      </c>
      <c r="I399" s="37" t="s">
        <v>4</v>
      </c>
      <c r="J399" s="37" t="s">
        <v>85</v>
      </c>
      <c r="K399" s="37" t="s">
        <v>33</v>
      </c>
      <c r="L399" s="37" t="s">
        <v>178</v>
      </c>
      <c r="M399" s="37">
        <v>0.57999999999999996</v>
      </c>
      <c r="N399" s="37" t="s">
        <v>8</v>
      </c>
      <c r="O399" s="37" t="s">
        <v>28</v>
      </c>
      <c r="P399" s="37" t="s">
        <v>60</v>
      </c>
      <c r="Q399" s="37" t="s">
        <v>939</v>
      </c>
      <c r="R399" s="37">
        <v>55337</v>
      </c>
      <c r="S399" s="39">
        <v>42039</v>
      </c>
      <c r="T399" s="39">
        <v>42043</v>
      </c>
      <c r="U399" s="37">
        <v>-157.56</v>
      </c>
      <c r="V399" s="37">
        <v>5</v>
      </c>
      <c r="W399" s="37">
        <v>169.46</v>
      </c>
      <c r="X399" s="37">
        <v>86051</v>
      </c>
      <c r="Y399" s="37" t="s">
        <v>3216</v>
      </c>
      <c r="Z399" s="37">
        <v>854.83149340181274</v>
      </c>
    </row>
    <row r="400" spans="1:26" customFormat="1" x14ac:dyDescent="0.2">
      <c r="A400" s="37">
        <v>689</v>
      </c>
      <c r="B400" s="37" t="s">
        <v>940</v>
      </c>
      <c r="C400" s="37" t="s">
        <v>92</v>
      </c>
      <c r="D400" s="37">
        <v>7.0000000000000007E-2</v>
      </c>
      <c r="E400" s="37">
        <v>1.7</v>
      </c>
      <c r="F400" s="37">
        <v>1.99</v>
      </c>
      <c r="G400" s="37" t="s">
        <v>14</v>
      </c>
      <c r="H400" s="37" t="s">
        <v>3</v>
      </c>
      <c r="I400" s="37" t="s">
        <v>16</v>
      </c>
      <c r="J400" s="37" t="s">
        <v>17</v>
      </c>
      <c r="K400" s="37" t="s">
        <v>18</v>
      </c>
      <c r="L400" s="37" t="s">
        <v>260</v>
      </c>
      <c r="M400" s="37">
        <v>0.51</v>
      </c>
      <c r="N400" s="37" t="s">
        <v>8</v>
      </c>
      <c r="O400" s="37" t="s">
        <v>28</v>
      </c>
      <c r="P400" s="37" t="s">
        <v>56</v>
      </c>
      <c r="Q400" s="37" t="s">
        <v>941</v>
      </c>
      <c r="R400" s="37">
        <v>63376</v>
      </c>
      <c r="S400" s="39">
        <v>42039</v>
      </c>
      <c r="T400" s="39">
        <v>42040</v>
      </c>
      <c r="U400" s="37">
        <v>-51.42</v>
      </c>
      <c r="V400" s="37">
        <v>10</v>
      </c>
      <c r="W400" s="37">
        <v>17.420000000000002</v>
      </c>
      <c r="X400" s="37">
        <v>88502</v>
      </c>
      <c r="Y400" s="37" t="s">
        <v>3216</v>
      </c>
      <c r="Z400" s="37">
        <v>26.015089944965421</v>
      </c>
    </row>
    <row r="401" spans="1:26" customFormat="1" x14ac:dyDescent="0.2">
      <c r="A401" s="37">
        <v>1363</v>
      </c>
      <c r="B401" s="37" t="s">
        <v>942</v>
      </c>
      <c r="C401" s="37" t="s">
        <v>92</v>
      </c>
      <c r="D401" s="37">
        <v>0.05</v>
      </c>
      <c r="E401" s="37">
        <v>12.97</v>
      </c>
      <c r="F401" s="37">
        <v>1.49</v>
      </c>
      <c r="G401" s="37" t="s">
        <v>14</v>
      </c>
      <c r="H401" s="37" t="s">
        <v>15</v>
      </c>
      <c r="I401" s="37" t="s">
        <v>24</v>
      </c>
      <c r="J401" s="37" t="s">
        <v>48</v>
      </c>
      <c r="K401" s="37" t="s">
        <v>49</v>
      </c>
      <c r="L401" s="37" t="s">
        <v>902</v>
      </c>
      <c r="M401" s="37">
        <v>0.35</v>
      </c>
      <c r="N401" s="37" t="s">
        <v>8</v>
      </c>
      <c r="O401" s="37" t="s">
        <v>9</v>
      </c>
      <c r="P401" s="37" t="s">
        <v>99</v>
      </c>
      <c r="Q401" s="37" t="s">
        <v>943</v>
      </c>
      <c r="R401" s="37">
        <v>32707</v>
      </c>
      <c r="S401" s="39">
        <v>42039</v>
      </c>
      <c r="T401" s="39">
        <v>42041</v>
      </c>
      <c r="U401" s="37">
        <v>5.4660000000000002</v>
      </c>
      <c r="V401" s="37">
        <v>2</v>
      </c>
      <c r="W401" s="37">
        <v>26.37</v>
      </c>
      <c r="X401" s="37">
        <v>89993</v>
      </c>
      <c r="Y401" s="37" t="s">
        <v>3215</v>
      </c>
      <c r="Z401" s="37">
        <v>-33.912750954356547</v>
      </c>
    </row>
    <row r="402" spans="1:26" customFormat="1" x14ac:dyDescent="0.2">
      <c r="A402" s="37">
        <v>1363</v>
      </c>
      <c r="B402" s="37" t="s">
        <v>942</v>
      </c>
      <c r="C402" s="37" t="s">
        <v>92</v>
      </c>
      <c r="D402" s="37">
        <v>0.06</v>
      </c>
      <c r="E402" s="37">
        <v>5.81</v>
      </c>
      <c r="F402" s="37">
        <v>3.37</v>
      </c>
      <c r="G402" s="37" t="s">
        <v>14</v>
      </c>
      <c r="H402" s="37" t="s">
        <v>15</v>
      </c>
      <c r="I402" s="37" t="s">
        <v>24</v>
      </c>
      <c r="J402" s="37" t="s">
        <v>152</v>
      </c>
      <c r="K402" s="37" t="s">
        <v>26</v>
      </c>
      <c r="L402" s="37" t="s">
        <v>944</v>
      </c>
      <c r="M402" s="37">
        <v>0.54</v>
      </c>
      <c r="N402" s="37" t="s">
        <v>8</v>
      </c>
      <c r="O402" s="37" t="s">
        <v>9</v>
      </c>
      <c r="P402" s="37" t="s">
        <v>99</v>
      </c>
      <c r="Q402" s="37" t="s">
        <v>943</v>
      </c>
      <c r="R402" s="37">
        <v>32707</v>
      </c>
      <c r="S402" s="39">
        <v>42039</v>
      </c>
      <c r="T402" s="39">
        <v>42041</v>
      </c>
      <c r="U402" s="37">
        <v>-149.1182</v>
      </c>
      <c r="V402" s="37">
        <v>9</v>
      </c>
      <c r="W402" s="37">
        <v>53.44</v>
      </c>
      <c r="X402" s="37">
        <v>89993</v>
      </c>
      <c r="Y402" s="37" t="s">
        <v>3215</v>
      </c>
      <c r="Z402" s="37">
        <v>-11.365971446632365</v>
      </c>
    </row>
    <row r="403" spans="1:26" customFormat="1" x14ac:dyDescent="0.2">
      <c r="A403" s="37">
        <v>1499</v>
      </c>
      <c r="B403" s="37" t="s">
        <v>945</v>
      </c>
      <c r="C403" s="37" t="s">
        <v>92</v>
      </c>
      <c r="D403" s="37">
        <v>0.05</v>
      </c>
      <c r="E403" s="37">
        <v>2.16</v>
      </c>
      <c r="F403" s="37">
        <v>6.05</v>
      </c>
      <c r="G403" s="37" t="s">
        <v>14</v>
      </c>
      <c r="H403" s="37" t="s">
        <v>47</v>
      </c>
      <c r="I403" s="37" t="s">
        <v>24</v>
      </c>
      <c r="J403" s="37" t="s">
        <v>48</v>
      </c>
      <c r="K403" s="37" t="s">
        <v>49</v>
      </c>
      <c r="L403" s="37" t="s">
        <v>872</v>
      </c>
      <c r="M403" s="37">
        <v>0.37</v>
      </c>
      <c r="N403" s="37" t="s">
        <v>8</v>
      </c>
      <c r="O403" s="37" t="s">
        <v>9</v>
      </c>
      <c r="P403" s="37" t="s">
        <v>99</v>
      </c>
      <c r="Q403" s="37" t="s">
        <v>946</v>
      </c>
      <c r="R403" s="37">
        <v>33134</v>
      </c>
      <c r="S403" s="39">
        <v>42039</v>
      </c>
      <c r="T403" s="39">
        <v>42040</v>
      </c>
      <c r="U403" s="37">
        <v>-298.88600000000002</v>
      </c>
      <c r="V403" s="37">
        <v>8</v>
      </c>
      <c r="W403" s="37">
        <v>18.59</v>
      </c>
      <c r="X403" s="37">
        <v>90731</v>
      </c>
      <c r="Y403" s="37" t="s">
        <v>3215</v>
      </c>
      <c r="Z403" s="37">
        <v>-177.41270733825101</v>
      </c>
    </row>
    <row r="404" spans="1:26" customFormat="1" x14ac:dyDescent="0.2">
      <c r="A404" s="37">
        <v>1499</v>
      </c>
      <c r="B404" s="37" t="s">
        <v>945</v>
      </c>
      <c r="C404" s="37" t="s">
        <v>92</v>
      </c>
      <c r="D404" s="37">
        <v>0.03</v>
      </c>
      <c r="E404" s="37">
        <v>6.48</v>
      </c>
      <c r="F404" s="37">
        <v>6.6</v>
      </c>
      <c r="G404" s="37" t="s">
        <v>14</v>
      </c>
      <c r="H404" s="37" t="s">
        <v>47</v>
      </c>
      <c r="I404" s="37" t="s">
        <v>24</v>
      </c>
      <c r="J404" s="37" t="s">
        <v>64</v>
      </c>
      <c r="K404" s="37" t="s">
        <v>49</v>
      </c>
      <c r="L404" s="37" t="s">
        <v>624</v>
      </c>
      <c r="M404" s="37">
        <v>0.37</v>
      </c>
      <c r="N404" s="37" t="s">
        <v>8</v>
      </c>
      <c r="O404" s="37" t="s">
        <v>9</v>
      </c>
      <c r="P404" s="37" t="s">
        <v>99</v>
      </c>
      <c r="Q404" s="37" t="s">
        <v>946</v>
      </c>
      <c r="R404" s="37">
        <v>33134</v>
      </c>
      <c r="S404" s="39">
        <v>42039</v>
      </c>
      <c r="T404" s="39">
        <v>42040</v>
      </c>
      <c r="U404" s="37">
        <v>-145.852</v>
      </c>
      <c r="V404" s="37">
        <v>9</v>
      </c>
      <c r="W404" s="37">
        <v>58.83</v>
      </c>
      <c r="X404" s="37">
        <v>90731</v>
      </c>
      <c r="Y404" s="37" t="s">
        <v>3215</v>
      </c>
      <c r="Z404" s="37">
        <v>21.251781596665719</v>
      </c>
    </row>
    <row r="405" spans="1:26" customFormat="1" x14ac:dyDescent="0.2">
      <c r="A405" s="37">
        <v>1499</v>
      </c>
      <c r="B405" s="37" t="s">
        <v>945</v>
      </c>
      <c r="C405" s="37" t="s">
        <v>92</v>
      </c>
      <c r="D405" s="37">
        <v>0.08</v>
      </c>
      <c r="E405" s="37">
        <v>146.05000000000001</v>
      </c>
      <c r="F405" s="37">
        <v>80.2</v>
      </c>
      <c r="G405" s="37" t="s">
        <v>2</v>
      </c>
      <c r="H405" s="37" t="s">
        <v>47</v>
      </c>
      <c r="I405" s="37" t="s">
        <v>4</v>
      </c>
      <c r="J405" s="37" t="s">
        <v>5</v>
      </c>
      <c r="K405" s="37" t="s">
        <v>6</v>
      </c>
      <c r="L405" s="37" t="s">
        <v>947</v>
      </c>
      <c r="M405" s="37">
        <v>0.71</v>
      </c>
      <c r="N405" s="37" t="s">
        <v>8</v>
      </c>
      <c r="O405" s="37" t="s">
        <v>9</v>
      </c>
      <c r="P405" s="37" t="s">
        <v>99</v>
      </c>
      <c r="Q405" s="37" t="s">
        <v>946</v>
      </c>
      <c r="R405" s="37">
        <v>33134</v>
      </c>
      <c r="S405" s="39">
        <v>42039</v>
      </c>
      <c r="T405" s="39">
        <v>42040</v>
      </c>
      <c r="U405" s="37">
        <v>-27.951000000000001</v>
      </c>
      <c r="V405" s="37">
        <v>11</v>
      </c>
      <c r="W405" s="37">
        <v>1557.66</v>
      </c>
      <c r="X405" s="37">
        <v>90731</v>
      </c>
      <c r="Y405" s="37" t="s">
        <v>3215</v>
      </c>
      <c r="Z405" s="37">
        <v>3059.5315104349934</v>
      </c>
    </row>
    <row r="406" spans="1:26" customFormat="1" x14ac:dyDescent="0.2">
      <c r="A406" s="37">
        <v>2286</v>
      </c>
      <c r="B406" s="37" t="s">
        <v>948</v>
      </c>
      <c r="C406" s="37" t="s">
        <v>92</v>
      </c>
      <c r="D406" s="37">
        <v>0</v>
      </c>
      <c r="E406" s="37">
        <v>4.91</v>
      </c>
      <c r="F406" s="37">
        <v>0.5</v>
      </c>
      <c r="G406" s="37" t="s">
        <v>14</v>
      </c>
      <c r="H406" s="37" t="s">
        <v>70</v>
      </c>
      <c r="I406" s="37" t="s">
        <v>24</v>
      </c>
      <c r="J406" s="37" t="s">
        <v>128</v>
      </c>
      <c r="K406" s="37" t="s">
        <v>49</v>
      </c>
      <c r="L406" s="37" t="s">
        <v>949</v>
      </c>
      <c r="M406" s="37">
        <v>0.36</v>
      </c>
      <c r="N406" s="37" t="s">
        <v>8</v>
      </c>
      <c r="O406" s="37" t="s">
        <v>9</v>
      </c>
      <c r="P406" s="37" t="s">
        <v>247</v>
      </c>
      <c r="Q406" s="37" t="s">
        <v>950</v>
      </c>
      <c r="R406" s="37">
        <v>29301</v>
      </c>
      <c r="S406" s="39">
        <v>42039</v>
      </c>
      <c r="T406" s="39">
        <v>42041</v>
      </c>
      <c r="U406" s="37">
        <v>99.197999999999993</v>
      </c>
      <c r="V406" s="37">
        <v>12</v>
      </c>
      <c r="W406" s="37">
        <v>61.87</v>
      </c>
      <c r="X406" s="37">
        <v>90145</v>
      </c>
      <c r="Y406" s="37" t="s">
        <v>3215</v>
      </c>
      <c r="Z406" s="37">
        <v>79.744405729134797</v>
      </c>
    </row>
    <row r="407" spans="1:26" customFormat="1" x14ac:dyDescent="0.2">
      <c r="A407" s="37">
        <v>2286</v>
      </c>
      <c r="B407" s="37" t="s">
        <v>948</v>
      </c>
      <c r="C407" s="37" t="s">
        <v>92</v>
      </c>
      <c r="D407" s="37">
        <v>0.01</v>
      </c>
      <c r="E407" s="37">
        <v>7.28</v>
      </c>
      <c r="F407" s="37">
        <v>11.15</v>
      </c>
      <c r="G407" s="37" t="s">
        <v>14</v>
      </c>
      <c r="H407" s="37" t="s">
        <v>70</v>
      </c>
      <c r="I407" s="37" t="s">
        <v>24</v>
      </c>
      <c r="J407" s="37" t="s">
        <v>64</v>
      </c>
      <c r="K407" s="37" t="s">
        <v>49</v>
      </c>
      <c r="L407" s="37" t="s">
        <v>951</v>
      </c>
      <c r="M407" s="37">
        <v>0.37</v>
      </c>
      <c r="N407" s="37" t="s">
        <v>8</v>
      </c>
      <c r="O407" s="37" t="s">
        <v>9</v>
      </c>
      <c r="P407" s="37" t="s">
        <v>247</v>
      </c>
      <c r="Q407" s="37" t="s">
        <v>950</v>
      </c>
      <c r="R407" s="37">
        <v>29301</v>
      </c>
      <c r="S407" s="39">
        <v>42039</v>
      </c>
      <c r="T407" s="39">
        <v>42040</v>
      </c>
      <c r="U407" s="37">
        <v>136.03139999999999</v>
      </c>
      <c r="V407" s="37">
        <v>6</v>
      </c>
      <c r="W407" s="37">
        <v>48.88</v>
      </c>
      <c r="X407" s="37">
        <v>90145</v>
      </c>
      <c r="Y407" s="37" t="s">
        <v>3215</v>
      </c>
      <c r="Z407" s="37">
        <v>420.95085561361475</v>
      </c>
    </row>
    <row r="408" spans="1:26" customFormat="1" x14ac:dyDescent="0.2">
      <c r="A408" s="37">
        <v>2286</v>
      </c>
      <c r="B408" s="37" t="s">
        <v>948</v>
      </c>
      <c r="C408" s="37" t="s">
        <v>92</v>
      </c>
      <c r="D408" s="37">
        <v>0.1</v>
      </c>
      <c r="E408" s="37">
        <v>6.68</v>
      </c>
      <c r="F408" s="37">
        <v>6.93</v>
      </c>
      <c r="G408" s="37" t="s">
        <v>14</v>
      </c>
      <c r="H408" s="37" t="s">
        <v>70</v>
      </c>
      <c r="I408" s="37" t="s">
        <v>24</v>
      </c>
      <c r="J408" s="37" t="s">
        <v>64</v>
      </c>
      <c r="K408" s="37" t="s">
        <v>49</v>
      </c>
      <c r="L408" s="37" t="s">
        <v>952</v>
      </c>
      <c r="M408" s="37">
        <v>0.37</v>
      </c>
      <c r="N408" s="37" t="s">
        <v>8</v>
      </c>
      <c r="O408" s="37" t="s">
        <v>9</v>
      </c>
      <c r="P408" s="37" t="s">
        <v>247</v>
      </c>
      <c r="Q408" s="37" t="s">
        <v>950</v>
      </c>
      <c r="R408" s="37">
        <v>29301</v>
      </c>
      <c r="S408" s="39">
        <v>42039</v>
      </c>
      <c r="T408" s="39">
        <v>42042</v>
      </c>
      <c r="U408" s="37">
        <v>-100.072</v>
      </c>
      <c r="V408" s="37">
        <v>3</v>
      </c>
      <c r="W408" s="37">
        <v>21.56</v>
      </c>
      <c r="X408" s="37">
        <v>90145</v>
      </c>
      <c r="Y408" s="37" t="s">
        <v>3215</v>
      </c>
      <c r="Z408" s="37">
        <v>1.1814575784694199</v>
      </c>
    </row>
    <row r="409" spans="1:26" customFormat="1" x14ac:dyDescent="0.2">
      <c r="A409" s="37">
        <v>2290</v>
      </c>
      <c r="B409" s="37" t="s">
        <v>255</v>
      </c>
      <c r="C409" s="37" t="s">
        <v>92</v>
      </c>
      <c r="D409" s="37">
        <v>7.0000000000000007E-2</v>
      </c>
      <c r="E409" s="37">
        <v>80.98</v>
      </c>
      <c r="F409" s="37">
        <v>7.18</v>
      </c>
      <c r="G409" s="37" t="s">
        <v>14</v>
      </c>
      <c r="H409" s="37" t="s">
        <v>70</v>
      </c>
      <c r="I409" s="37" t="s">
        <v>16</v>
      </c>
      <c r="J409" s="37" t="s">
        <v>17</v>
      </c>
      <c r="K409" s="37" t="s">
        <v>49</v>
      </c>
      <c r="L409" s="37" t="s">
        <v>953</v>
      </c>
      <c r="M409" s="37">
        <v>0.48</v>
      </c>
      <c r="N409" s="37" t="s">
        <v>8</v>
      </c>
      <c r="O409" s="37" t="s">
        <v>28</v>
      </c>
      <c r="P409" s="37" t="s">
        <v>60</v>
      </c>
      <c r="Q409" s="37" t="s">
        <v>257</v>
      </c>
      <c r="R409" s="37">
        <v>55433</v>
      </c>
      <c r="S409" s="39">
        <v>42039</v>
      </c>
      <c r="T409" s="39">
        <v>42041</v>
      </c>
      <c r="U409" s="37">
        <v>779.47230000000002</v>
      </c>
      <c r="V409" s="37">
        <v>15</v>
      </c>
      <c r="W409" s="37">
        <v>1129.67</v>
      </c>
      <c r="X409" s="37">
        <v>88164</v>
      </c>
      <c r="Y409" s="37" t="s">
        <v>3216</v>
      </c>
      <c r="Z409" s="37">
        <v>1252.8176203150451</v>
      </c>
    </row>
    <row r="410" spans="1:26" customFormat="1" x14ac:dyDescent="0.2">
      <c r="A410" s="37">
        <v>3042</v>
      </c>
      <c r="B410" s="37" t="s">
        <v>954</v>
      </c>
      <c r="C410" s="37" t="s">
        <v>92</v>
      </c>
      <c r="D410" s="37">
        <v>7.0000000000000007E-2</v>
      </c>
      <c r="E410" s="37">
        <v>14.48</v>
      </c>
      <c r="F410" s="37">
        <v>6.46</v>
      </c>
      <c r="G410" s="37" t="s">
        <v>14</v>
      </c>
      <c r="H410" s="37" t="s">
        <v>3</v>
      </c>
      <c r="I410" s="37" t="s">
        <v>24</v>
      </c>
      <c r="J410" s="37" t="s">
        <v>48</v>
      </c>
      <c r="K410" s="37" t="s">
        <v>49</v>
      </c>
      <c r="L410" s="37" t="s">
        <v>955</v>
      </c>
      <c r="M410" s="37">
        <v>0.38</v>
      </c>
      <c r="N410" s="37" t="s">
        <v>8</v>
      </c>
      <c r="O410" s="37" t="s">
        <v>28</v>
      </c>
      <c r="P410" s="37" t="s">
        <v>513</v>
      </c>
      <c r="Q410" s="37" t="s">
        <v>956</v>
      </c>
      <c r="R410" s="37">
        <v>67501</v>
      </c>
      <c r="S410" s="39">
        <v>42039</v>
      </c>
      <c r="T410" s="39">
        <v>42040</v>
      </c>
      <c r="U410" s="37">
        <v>67.864000000000004</v>
      </c>
      <c r="V410" s="37">
        <v>12</v>
      </c>
      <c r="W410" s="37">
        <v>171.33</v>
      </c>
      <c r="X410" s="37">
        <v>86101</v>
      </c>
      <c r="Y410" s="37" t="s">
        <v>3216</v>
      </c>
      <c r="Z410" s="37">
        <v>203.70092853332781</v>
      </c>
    </row>
    <row r="411" spans="1:26" customFormat="1" x14ac:dyDescent="0.2">
      <c r="A411" s="37">
        <v>1776</v>
      </c>
      <c r="B411" s="37" t="s">
        <v>957</v>
      </c>
      <c r="C411" s="37" t="s">
        <v>46</v>
      </c>
      <c r="D411" s="37">
        <v>0.08</v>
      </c>
      <c r="E411" s="37">
        <v>5.78</v>
      </c>
      <c r="F411" s="37">
        <v>5.67</v>
      </c>
      <c r="G411" s="37" t="s">
        <v>14</v>
      </c>
      <c r="H411" s="37" t="s">
        <v>15</v>
      </c>
      <c r="I411" s="37" t="s">
        <v>24</v>
      </c>
      <c r="J411" s="37" t="s">
        <v>64</v>
      </c>
      <c r="K411" s="37" t="s">
        <v>49</v>
      </c>
      <c r="L411" s="37" t="s">
        <v>591</v>
      </c>
      <c r="M411" s="37">
        <v>0.36</v>
      </c>
      <c r="N411" s="37" t="s">
        <v>8</v>
      </c>
      <c r="O411" s="37" t="s">
        <v>28</v>
      </c>
      <c r="P411" s="37" t="s">
        <v>29</v>
      </c>
      <c r="Q411" s="37" t="s">
        <v>958</v>
      </c>
      <c r="R411" s="37">
        <v>47802</v>
      </c>
      <c r="S411" s="39">
        <v>42039</v>
      </c>
      <c r="T411" s="39">
        <v>42040</v>
      </c>
      <c r="U411" s="37">
        <v>-53.898000000000003</v>
      </c>
      <c r="V411" s="37">
        <v>19</v>
      </c>
      <c r="W411" s="37">
        <v>106.57</v>
      </c>
      <c r="X411" s="37">
        <v>89941</v>
      </c>
      <c r="Y411" s="37" t="s">
        <v>3216</v>
      </c>
      <c r="Z411" s="37">
        <v>175.05468072147551</v>
      </c>
    </row>
    <row r="412" spans="1:26" customFormat="1" x14ac:dyDescent="0.2">
      <c r="A412" s="37">
        <v>2947</v>
      </c>
      <c r="B412" s="37" t="s">
        <v>959</v>
      </c>
      <c r="C412" s="37" t="s">
        <v>46</v>
      </c>
      <c r="D412" s="37">
        <v>0.01</v>
      </c>
      <c r="E412" s="37">
        <v>7.64</v>
      </c>
      <c r="F412" s="37">
        <v>1.39</v>
      </c>
      <c r="G412" s="37" t="s">
        <v>14</v>
      </c>
      <c r="H412" s="37" t="s">
        <v>15</v>
      </c>
      <c r="I412" s="37" t="s">
        <v>24</v>
      </c>
      <c r="J412" s="37" t="s">
        <v>321</v>
      </c>
      <c r="K412" s="37" t="s">
        <v>49</v>
      </c>
      <c r="L412" s="37" t="s">
        <v>584</v>
      </c>
      <c r="M412" s="37">
        <v>0.36</v>
      </c>
      <c r="N412" s="37" t="s">
        <v>8</v>
      </c>
      <c r="O412" s="37" t="s">
        <v>87</v>
      </c>
      <c r="P412" s="37" t="s">
        <v>88</v>
      </c>
      <c r="Q412" s="37" t="s">
        <v>960</v>
      </c>
      <c r="R412" s="37">
        <v>14043</v>
      </c>
      <c r="S412" s="39">
        <v>42039</v>
      </c>
      <c r="T412" s="39">
        <v>42042</v>
      </c>
      <c r="U412" s="37">
        <v>112.1181</v>
      </c>
      <c r="V412" s="37">
        <v>20</v>
      </c>
      <c r="W412" s="37">
        <v>162.49</v>
      </c>
      <c r="X412" s="37">
        <v>87511</v>
      </c>
      <c r="Y412" s="37" t="s">
        <v>3218</v>
      </c>
      <c r="Z412" s="37">
        <v>278.84947066030639</v>
      </c>
    </row>
    <row r="413" spans="1:26" customFormat="1" x14ac:dyDescent="0.2">
      <c r="A413" s="37">
        <v>234</v>
      </c>
      <c r="B413" s="37" t="s">
        <v>961</v>
      </c>
      <c r="C413" s="37" t="s">
        <v>1</v>
      </c>
      <c r="D413" s="37">
        <v>0.06</v>
      </c>
      <c r="E413" s="37">
        <v>279.81</v>
      </c>
      <c r="F413" s="37">
        <v>23.19</v>
      </c>
      <c r="G413" s="37" t="s">
        <v>2</v>
      </c>
      <c r="H413" s="37" t="s">
        <v>3</v>
      </c>
      <c r="I413" s="37" t="s">
        <v>24</v>
      </c>
      <c r="J413" s="37" t="s">
        <v>71</v>
      </c>
      <c r="K413" s="37" t="s">
        <v>33</v>
      </c>
      <c r="L413" s="37" t="s">
        <v>962</v>
      </c>
      <c r="M413" s="37">
        <v>0.59</v>
      </c>
      <c r="N413" s="37" t="s">
        <v>8</v>
      </c>
      <c r="O413" s="37" t="s">
        <v>28</v>
      </c>
      <c r="P413" s="37" t="s">
        <v>189</v>
      </c>
      <c r="Q413" s="37" t="s">
        <v>713</v>
      </c>
      <c r="R413" s="37">
        <v>50208</v>
      </c>
      <c r="S413" s="39">
        <v>42040</v>
      </c>
      <c r="T413" s="39">
        <v>42041</v>
      </c>
      <c r="U413" s="37">
        <v>1103.9724000000001</v>
      </c>
      <c r="V413" s="37">
        <v>6</v>
      </c>
      <c r="W413" s="37">
        <v>1599.96</v>
      </c>
      <c r="X413" s="37">
        <v>90236</v>
      </c>
      <c r="Y413" s="37" t="s">
        <v>3216</v>
      </c>
      <c r="Z413" s="37">
        <v>3213.2717983567322</v>
      </c>
    </row>
    <row r="414" spans="1:26" customFormat="1" x14ac:dyDescent="0.2">
      <c r="A414" s="37">
        <v>2359</v>
      </c>
      <c r="B414" s="37" t="s">
        <v>963</v>
      </c>
      <c r="C414" s="37" t="s">
        <v>1</v>
      </c>
      <c r="D414" s="37">
        <v>0</v>
      </c>
      <c r="E414" s="37">
        <v>7.28</v>
      </c>
      <c r="F414" s="37">
        <v>1.77</v>
      </c>
      <c r="G414" s="37" t="s">
        <v>14</v>
      </c>
      <c r="H414" s="37" t="s">
        <v>47</v>
      </c>
      <c r="I414" s="37" t="s">
        <v>24</v>
      </c>
      <c r="J414" s="37" t="s">
        <v>64</v>
      </c>
      <c r="K414" s="37" t="s">
        <v>26</v>
      </c>
      <c r="L414" s="37" t="s">
        <v>964</v>
      </c>
      <c r="M414" s="37">
        <v>0.37</v>
      </c>
      <c r="N414" s="37" t="s">
        <v>8</v>
      </c>
      <c r="O414" s="37" t="s">
        <v>9</v>
      </c>
      <c r="P414" s="37" t="s">
        <v>99</v>
      </c>
      <c r="Q414" s="37" t="s">
        <v>965</v>
      </c>
      <c r="R414" s="37">
        <v>33917</v>
      </c>
      <c r="S414" s="39">
        <v>42040</v>
      </c>
      <c r="T414" s="39">
        <v>42040</v>
      </c>
      <c r="U414" s="37">
        <v>167.16</v>
      </c>
      <c r="V414" s="37">
        <v>7</v>
      </c>
      <c r="W414" s="37">
        <v>53.42</v>
      </c>
      <c r="X414" s="37">
        <v>88265</v>
      </c>
      <c r="Y414" s="37" t="s">
        <v>3215</v>
      </c>
      <c r="Z414" s="37">
        <v>507.86589617641238</v>
      </c>
    </row>
    <row r="415" spans="1:26" customFormat="1" x14ac:dyDescent="0.2">
      <c r="A415" s="37">
        <v>672</v>
      </c>
      <c r="B415" s="37" t="s">
        <v>966</v>
      </c>
      <c r="C415" s="37" t="s">
        <v>23</v>
      </c>
      <c r="D415" s="37">
        <v>7.0000000000000007E-2</v>
      </c>
      <c r="E415" s="37">
        <v>2.88</v>
      </c>
      <c r="F415" s="37">
        <v>1.01</v>
      </c>
      <c r="G415" s="37" t="s">
        <v>14</v>
      </c>
      <c r="H415" s="37" t="s">
        <v>3</v>
      </c>
      <c r="I415" s="37" t="s">
        <v>24</v>
      </c>
      <c r="J415" s="37" t="s">
        <v>25</v>
      </c>
      <c r="K415" s="37" t="s">
        <v>26</v>
      </c>
      <c r="L415" s="37" t="s">
        <v>967</v>
      </c>
      <c r="M415" s="37">
        <v>0.55000000000000004</v>
      </c>
      <c r="N415" s="37" t="s">
        <v>8</v>
      </c>
      <c r="O415" s="37" t="s">
        <v>28</v>
      </c>
      <c r="P415" s="37" t="s">
        <v>189</v>
      </c>
      <c r="Q415" s="37" t="s">
        <v>713</v>
      </c>
      <c r="R415" s="37">
        <v>50208</v>
      </c>
      <c r="S415" s="39">
        <v>42040</v>
      </c>
      <c r="T415" s="39">
        <v>42044</v>
      </c>
      <c r="U415" s="37">
        <v>9.59</v>
      </c>
      <c r="V415" s="37">
        <v>12</v>
      </c>
      <c r="W415" s="37">
        <v>34.97</v>
      </c>
      <c r="X415" s="37">
        <v>88173</v>
      </c>
      <c r="Y415" s="37" t="s">
        <v>3216</v>
      </c>
      <c r="Z415" s="37">
        <v>165.35404870619718</v>
      </c>
    </row>
    <row r="416" spans="1:26" customFormat="1" x14ac:dyDescent="0.2">
      <c r="A416" s="37">
        <v>672</v>
      </c>
      <c r="B416" s="37" t="s">
        <v>966</v>
      </c>
      <c r="C416" s="37" t="s">
        <v>23</v>
      </c>
      <c r="D416" s="37">
        <v>0.1</v>
      </c>
      <c r="E416" s="37">
        <v>195.99</v>
      </c>
      <c r="F416" s="37">
        <v>3.99</v>
      </c>
      <c r="G416" s="37" t="s">
        <v>14</v>
      </c>
      <c r="H416" s="37" t="s">
        <v>3</v>
      </c>
      <c r="I416" s="37" t="s">
        <v>16</v>
      </c>
      <c r="J416" s="37" t="s">
        <v>111</v>
      </c>
      <c r="K416" s="37" t="s">
        <v>49</v>
      </c>
      <c r="L416" s="37" t="s">
        <v>968</v>
      </c>
      <c r="M416" s="37">
        <v>0.57999999999999996</v>
      </c>
      <c r="N416" s="37" t="s">
        <v>8</v>
      </c>
      <c r="O416" s="37" t="s">
        <v>28</v>
      </c>
      <c r="P416" s="37" t="s">
        <v>189</v>
      </c>
      <c r="Q416" s="37" t="s">
        <v>713</v>
      </c>
      <c r="R416" s="37">
        <v>50208</v>
      </c>
      <c r="S416" s="39">
        <v>42040</v>
      </c>
      <c r="T416" s="39">
        <v>42047</v>
      </c>
      <c r="U416" s="37">
        <v>-655.42399999999998</v>
      </c>
      <c r="V416" s="37">
        <v>2</v>
      </c>
      <c r="W416" s="37">
        <v>308.86</v>
      </c>
      <c r="X416" s="37">
        <v>88173</v>
      </c>
      <c r="Y416" s="37" t="s">
        <v>3216</v>
      </c>
      <c r="Z416" s="37">
        <v>176.88574390321301</v>
      </c>
    </row>
    <row r="417" spans="1:26" customFormat="1" x14ac:dyDescent="0.2">
      <c r="A417" s="37">
        <v>1427</v>
      </c>
      <c r="B417" s="37" t="s">
        <v>969</v>
      </c>
      <c r="C417" s="37" t="s">
        <v>23</v>
      </c>
      <c r="D417" s="37">
        <v>0.09</v>
      </c>
      <c r="E417" s="37">
        <v>125.99</v>
      </c>
      <c r="F417" s="37">
        <v>2.5</v>
      </c>
      <c r="G417" s="37" t="s">
        <v>14</v>
      </c>
      <c r="H417" s="37" t="s">
        <v>47</v>
      </c>
      <c r="I417" s="37" t="s">
        <v>16</v>
      </c>
      <c r="J417" s="37" t="s">
        <v>111</v>
      </c>
      <c r="K417" s="37" t="s">
        <v>49</v>
      </c>
      <c r="L417" s="37" t="s">
        <v>924</v>
      </c>
      <c r="M417" s="37">
        <v>0.6</v>
      </c>
      <c r="N417" s="37" t="s">
        <v>8</v>
      </c>
      <c r="O417" s="37" t="s">
        <v>28</v>
      </c>
      <c r="P417" s="37" t="s">
        <v>265</v>
      </c>
      <c r="Q417" s="37" t="s">
        <v>970</v>
      </c>
      <c r="R417" s="37">
        <v>48708</v>
      </c>
      <c r="S417" s="39">
        <v>42040</v>
      </c>
      <c r="T417" s="39">
        <v>42044</v>
      </c>
      <c r="U417" s="37">
        <v>1258.7877000000001</v>
      </c>
      <c r="V417" s="37">
        <v>18</v>
      </c>
      <c r="W417" s="37">
        <v>1824.33</v>
      </c>
      <c r="X417" s="37">
        <v>90905</v>
      </c>
      <c r="Y417" s="37" t="s">
        <v>3216</v>
      </c>
      <c r="Z417" s="37">
        <v>1939.2906262165543</v>
      </c>
    </row>
    <row r="418" spans="1:26" customFormat="1" x14ac:dyDescent="0.2">
      <c r="A418" s="37">
        <v>1816</v>
      </c>
      <c r="B418" s="37" t="s">
        <v>971</v>
      </c>
      <c r="C418" s="37" t="s">
        <v>23</v>
      </c>
      <c r="D418" s="37">
        <v>0.01</v>
      </c>
      <c r="E418" s="37">
        <v>10.48</v>
      </c>
      <c r="F418" s="37">
        <v>2.89</v>
      </c>
      <c r="G418" s="37" t="s">
        <v>14</v>
      </c>
      <c r="H418" s="37" t="s">
        <v>15</v>
      </c>
      <c r="I418" s="37" t="s">
        <v>24</v>
      </c>
      <c r="J418" s="37" t="s">
        <v>25</v>
      </c>
      <c r="K418" s="37" t="s">
        <v>18</v>
      </c>
      <c r="L418" s="37" t="s">
        <v>972</v>
      </c>
      <c r="M418" s="37">
        <v>0.6</v>
      </c>
      <c r="N418" s="37" t="s">
        <v>8</v>
      </c>
      <c r="O418" s="37" t="s">
        <v>28</v>
      </c>
      <c r="P418" s="37" t="s">
        <v>265</v>
      </c>
      <c r="Q418" s="37" t="s">
        <v>973</v>
      </c>
      <c r="R418" s="37">
        <v>48187</v>
      </c>
      <c r="S418" s="39">
        <v>42040</v>
      </c>
      <c r="T418" s="39">
        <v>42042</v>
      </c>
      <c r="U418" s="37">
        <v>60.561599999999999</v>
      </c>
      <c r="V418" s="37">
        <v>19</v>
      </c>
      <c r="W418" s="37">
        <v>202.38</v>
      </c>
      <c r="X418" s="37">
        <v>85990</v>
      </c>
      <c r="Y418" s="37" t="s">
        <v>3216</v>
      </c>
      <c r="Z418" s="37">
        <v>354.63476470587983</v>
      </c>
    </row>
    <row r="419" spans="1:26" customFormat="1" x14ac:dyDescent="0.2">
      <c r="A419" s="37">
        <v>1821</v>
      </c>
      <c r="B419" s="37" t="s">
        <v>974</v>
      </c>
      <c r="C419" s="37" t="s">
        <v>23</v>
      </c>
      <c r="D419" s="37">
        <v>0.01</v>
      </c>
      <c r="E419" s="37">
        <v>10.48</v>
      </c>
      <c r="F419" s="37">
        <v>2.89</v>
      </c>
      <c r="G419" s="37" t="s">
        <v>14</v>
      </c>
      <c r="H419" s="37" t="s">
        <v>15</v>
      </c>
      <c r="I419" s="37" t="s">
        <v>24</v>
      </c>
      <c r="J419" s="37" t="s">
        <v>25</v>
      </c>
      <c r="K419" s="37" t="s">
        <v>18</v>
      </c>
      <c r="L419" s="37" t="s">
        <v>972</v>
      </c>
      <c r="M419" s="37">
        <v>0.6</v>
      </c>
      <c r="N419" s="37" t="s">
        <v>8</v>
      </c>
      <c r="O419" s="37" t="s">
        <v>87</v>
      </c>
      <c r="P419" s="37" t="s">
        <v>88</v>
      </c>
      <c r="Q419" s="37" t="s">
        <v>89</v>
      </c>
      <c r="R419" s="37">
        <v>10177</v>
      </c>
      <c r="S419" s="39">
        <v>42040</v>
      </c>
      <c r="T419" s="39">
        <v>42042</v>
      </c>
      <c r="U419" s="37">
        <v>40.92</v>
      </c>
      <c r="V419" s="37">
        <v>76</v>
      </c>
      <c r="W419" s="37">
        <v>809.51</v>
      </c>
      <c r="X419" s="37">
        <v>34435</v>
      </c>
      <c r="Y419" s="37" t="s">
        <v>3218</v>
      </c>
      <c r="Z419" s="37">
        <v>334.5212610771344</v>
      </c>
    </row>
    <row r="420" spans="1:26" customFormat="1" x14ac:dyDescent="0.2">
      <c r="A420" s="37">
        <v>980</v>
      </c>
      <c r="B420" s="37" t="s">
        <v>975</v>
      </c>
      <c r="C420" s="37" t="s">
        <v>92</v>
      </c>
      <c r="D420" s="37">
        <v>0</v>
      </c>
      <c r="E420" s="37">
        <v>37.76</v>
      </c>
      <c r="F420" s="37">
        <v>12.9</v>
      </c>
      <c r="G420" s="37" t="s">
        <v>14</v>
      </c>
      <c r="H420" s="37" t="s">
        <v>70</v>
      </c>
      <c r="I420" s="37" t="s">
        <v>24</v>
      </c>
      <c r="J420" s="37" t="s">
        <v>54</v>
      </c>
      <c r="K420" s="37" t="s">
        <v>49</v>
      </c>
      <c r="L420" s="37" t="s">
        <v>976</v>
      </c>
      <c r="M420" s="37">
        <v>0.56999999999999995</v>
      </c>
      <c r="N420" s="37" t="s">
        <v>8</v>
      </c>
      <c r="O420" s="37" t="s">
        <v>87</v>
      </c>
      <c r="P420" s="37" t="s">
        <v>609</v>
      </c>
      <c r="Q420" s="37" t="s">
        <v>610</v>
      </c>
      <c r="R420" s="37">
        <v>5403</v>
      </c>
      <c r="S420" s="39">
        <v>42040</v>
      </c>
      <c r="T420" s="39">
        <v>42041</v>
      </c>
      <c r="U420" s="37">
        <v>93.846800000000002</v>
      </c>
      <c r="V420" s="37">
        <v>12</v>
      </c>
      <c r="W420" s="37">
        <v>477.2</v>
      </c>
      <c r="X420" s="37">
        <v>87258</v>
      </c>
      <c r="Y420" s="37" t="s">
        <v>3218</v>
      </c>
      <c r="Z420" s="37">
        <v>694.46594818577955</v>
      </c>
    </row>
    <row r="421" spans="1:26" customFormat="1" x14ac:dyDescent="0.2">
      <c r="A421" s="37">
        <v>2094</v>
      </c>
      <c r="B421" s="37" t="s">
        <v>977</v>
      </c>
      <c r="C421" s="37" t="s">
        <v>92</v>
      </c>
      <c r="D421" s="37">
        <v>0.08</v>
      </c>
      <c r="E421" s="37">
        <v>400.98</v>
      </c>
      <c r="F421" s="37">
        <v>42.52</v>
      </c>
      <c r="G421" s="37" t="s">
        <v>2</v>
      </c>
      <c r="H421" s="37" t="s">
        <v>70</v>
      </c>
      <c r="I421" s="37" t="s">
        <v>4</v>
      </c>
      <c r="J421" s="37" t="s">
        <v>5</v>
      </c>
      <c r="K421" s="37" t="s">
        <v>6</v>
      </c>
      <c r="L421" s="37" t="s">
        <v>978</v>
      </c>
      <c r="M421" s="37">
        <v>0.71</v>
      </c>
      <c r="N421" s="37" t="s">
        <v>8</v>
      </c>
      <c r="O421" s="37" t="s">
        <v>35</v>
      </c>
      <c r="P421" s="37" t="s">
        <v>66</v>
      </c>
      <c r="Q421" s="37" t="s">
        <v>979</v>
      </c>
      <c r="R421" s="37">
        <v>95928</v>
      </c>
      <c r="S421" s="39">
        <v>42040</v>
      </c>
      <c r="T421" s="39">
        <v>42041</v>
      </c>
      <c r="U421" s="37">
        <v>3031.9724000000001</v>
      </c>
      <c r="V421" s="37">
        <v>20</v>
      </c>
      <c r="W421" s="37">
        <v>7840.04</v>
      </c>
      <c r="X421" s="37">
        <v>86629</v>
      </c>
      <c r="Y421" s="37" t="s">
        <v>3217</v>
      </c>
      <c r="Z421" s="37">
        <v>5919.8225963078612</v>
      </c>
    </row>
    <row r="422" spans="1:26" customFormat="1" x14ac:dyDescent="0.2">
      <c r="A422" s="37">
        <v>2282</v>
      </c>
      <c r="B422" s="37" t="s">
        <v>980</v>
      </c>
      <c r="C422" s="37" t="s">
        <v>92</v>
      </c>
      <c r="D422" s="37">
        <v>0.04</v>
      </c>
      <c r="E422" s="37">
        <v>5.98</v>
      </c>
      <c r="F422" s="37">
        <v>5.79</v>
      </c>
      <c r="G422" s="37" t="s">
        <v>14</v>
      </c>
      <c r="H422" s="37" t="s">
        <v>47</v>
      </c>
      <c r="I422" s="37" t="s">
        <v>24</v>
      </c>
      <c r="J422" s="37" t="s">
        <v>64</v>
      </c>
      <c r="K422" s="37" t="s">
        <v>49</v>
      </c>
      <c r="L422" s="37" t="s">
        <v>447</v>
      </c>
      <c r="M422" s="37">
        <v>0.36</v>
      </c>
      <c r="N422" s="37" t="s">
        <v>8</v>
      </c>
      <c r="O422" s="37" t="s">
        <v>28</v>
      </c>
      <c r="P422" s="37" t="s">
        <v>333</v>
      </c>
      <c r="Q422" s="37" t="s">
        <v>981</v>
      </c>
      <c r="R422" s="37">
        <v>53713</v>
      </c>
      <c r="S422" s="39">
        <v>42040</v>
      </c>
      <c r="T422" s="39">
        <v>42042</v>
      </c>
      <c r="U422" s="37">
        <v>-36.030799999999999</v>
      </c>
      <c r="V422" s="37">
        <v>14</v>
      </c>
      <c r="W422" s="37">
        <v>86.12</v>
      </c>
      <c r="X422" s="37">
        <v>85950</v>
      </c>
      <c r="Y422" s="37" t="s">
        <v>3216</v>
      </c>
      <c r="Z422" s="37">
        <v>94.836830225890708</v>
      </c>
    </row>
    <row r="423" spans="1:26" customFormat="1" x14ac:dyDescent="0.2">
      <c r="A423" s="37">
        <v>2747</v>
      </c>
      <c r="B423" s="37" t="s">
        <v>982</v>
      </c>
      <c r="C423" s="37" t="s">
        <v>92</v>
      </c>
      <c r="D423" s="37">
        <v>0.08</v>
      </c>
      <c r="E423" s="37">
        <v>9.98</v>
      </c>
      <c r="F423" s="37">
        <v>12.52</v>
      </c>
      <c r="G423" s="37" t="s">
        <v>14</v>
      </c>
      <c r="H423" s="37" t="s">
        <v>70</v>
      </c>
      <c r="I423" s="37" t="s">
        <v>4</v>
      </c>
      <c r="J423" s="37" t="s">
        <v>102</v>
      </c>
      <c r="K423" s="37" t="s">
        <v>49</v>
      </c>
      <c r="L423" s="37" t="s">
        <v>983</v>
      </c>
      <c r="M423" s="37">
        <v>0.56999999999999995</v>
      </c>
      <c r="N423" s="37" t="s">
        <v>8</v>
      </c>
      <c r="O423" s="37" t="s">
        <v>87</v>
      </c>
      <c r="P423" s="37" t="s">
        <v>88</v>
      </c>
      <c r="Q423" s="37" t="s">
        <v>89</v>
      </c>
      <c r="R423" s="37">
        <v>10115</v>
      </c>
      <c r="S423" s="39">
        <v>42040</v>
      </c>
      <c r="T423" s="39">
        <v>42042</v>
      </c>
      <c r="U423" s="37">
        <v>-102.93</v>
      </c>
      <c r="V423" s="37">
        <v>15</v>
      </c>
      <c r="W423" s="37">
        <v>150.24</v>
      </c>
      <c r="X423" s="37">
        <v>35200</v>
      </c>
      <c r="Y423" s="37" t="s">
        <v>3218</v>
      </c>
      <c r="Z423" s="37">
        <v>342.55176153216473</v>
      </c>
    </row>
    <row r="424" spans="1:26" customFormat="1" x14ac:dyDescent="0.2">
      <c r="A424" s="37">
        <v>2803</v>
      </c>
      <c r="B424" s="37" t="s">
        <v>984</v>
      </c>
      <c r="C424" s="37" t="s">
        <v>92</v>
      </c>
      <c r="D424" s="37">
        <v>7.0000000000000007E-2</v>
      </c>
      <c r="E424" s="37">
        <v>500.98</v>
      </c>
      <c r="F424" s="37">
        <v>28.14</v>
      </c>
      <c r="G424" s="37" t="s">
        <v>2</v>
      </c>
      <c r="H424" s="37" t="s">
        <v>3</v>
      </c>
      <c r="I424" s="37" t="s">
        <v>16</v>
      </c>
      <c r="J424" s="37" t="s">
        <v>32</v>
      </c>
      <c r="K424" s="37" t="s">
        <v>33</v>
      </c>
      <c r="L424" s="37" t="s">
        <v>985</v>
      </c>
      <c r="M424" s="37">
        <v>0.38</v>
      </c>
      <c r="N424" s="37" t="s">
        <v>8</v>
      </c>
      <c r="O424" s="37" t="s">
        <v>35</v>
      </c>
      <c r="P424" s="37" t="s">
        <v>66</v>
      </c>
      <c r="Q424" s="37" t="s">
        <v>986</v>
      </c>
      <c r="R424" s="37">
        <v>90022</v>
      </c>
      <c r="S424" s="39">
        <v>42040</v>
      </c>
      <c r="T424" s="39">
        <v>42041</v>
      </c>
      <c r="U424" s="37">
        <v>2699.9838</v>
      </c>
      <c r="V424" s="37">
        <v>10</v>
      </c>
      <c r="W424" s="37">
        <v>3913.02</v>
      </c>
      <c r="X424" s="37">
        <v>86227</v>
      </c>
      <c r="Y424" s="37" t="s">
        <v>3217</v>
      </c>
      <c r="Z424" s="37">
        <v>5219.0026257833379</v>
      </c>
    </row>
    <row r="425" spans="1:26" customFormat="1" x14ac:dyDescent="0.2">
      <c r="A425" s="37">
        <v>2803</v>
      </c>
      <c r="B425" s="37" t="s">
        <v>984</v>
      </c>
      <c r="C425" s="37" t="s">
        <v>92</v>
      </c>
      <c r="D425" s="37">
        <v>0.1</v>
      </c>
      <c r="E425" s="37">
        <v>178.47</v>
      </c>
      <c r="F425" s="37">
        <v>19.989999999999998</v>
      </c>
      <c r="G425" s="37" t="s">
        <v>14</v>
      </c>
      <c r="H425" s="37" t="s">
        <v>3</v>
      </c>
      <c r="I425" s="37" t="s">
        <v>24</v>
      </c>
      <c r="J425" s="37" t="s">
        <v>54</v>
      </c>
      <c r="K425" s="37" t="s">
        <v>49</v>
      </c>
      <c r="L425" s="37" t="s">
        <v>987</v>
      </c>
      <c r="M425" s="37">
        <v>0.55000000000000004</v>
      </c>
      <c r="N425" s="37" t="s">
        <v>8</v>
      </c>
      <c r="O425" s="37" t="s">
        <v>35</v>
      </c>
      <c r="P425" s="37" t="s">
        <v>66</v>
      </c>
      <c r="Q425" s="37" t="s">
        <v>986</v>
      </c>
      <c r="R425" s="37">
        <v>90022</v>
      </c>
      <c r="S425" s="39">
        <v>42040</v>
      </c>
      <c r="T425" s="39">
        <v>42042</v>
      </c>
      <c r="U425" s="37">
        <v>-170.98</v>
      </c>
      <c r="V425" s="37">
        <v>1</v>
      </c>
      <c r="W425" s="37">
        <v>180.14</v>
      </c>
      <c r="X425" s="37">
        <v>86227</v>
      </c>
      <c r="Y425" s="37" t="s">
        <v>3217</v>
      </c>
      <c r="Z425" s="37">
        <v>968.3644239832156</v>
      </c>
    </row>
    <row r="426" spans="1:26" customFormat="1" x14ac:dyDescent="0.2">
      <c r="A426" s="37">
        <v>1117</v>
      </c>
      <c r="B426" s="37" t="s">
        <v>988</v>
      </c>
      <c r="C426" s="37" t="s">
        <v>46</v>
      </c>
      <c r="D426" s="37">
        <v>0.06</v>
      </c>
      <c r="E426" s="37">
        <v>64.650000000000006</v>
      </c>
      <c r="F426" s="37">
        <v>35</v>
      </c>
      <c r="G426" s="37" t="s">
        <v>14</v>
      </c>
      <c r="H426" s="37" t="s">
        <v>47</v>
      </c>
      <c r="I426" s="37" t="s">
        <v>24</v>
      </c>
      <c r="J426" s="37" t="s">
        <v>54</v>
      </c>
      <c r="K426" s="37" t="s">
        <v>40</v>
      </c>
      <c r="L426" s="37" t="s">
        <v>989</v>
      </c>
      <c r="M426" s="37">
        <v>0.8</v>
      </c>
      <c r="N426" s="37" t="s">
        <v>8</v>
      </c>
      <c r="O426" s="37" t="s">
        <v>35</v>
      </c>
      <c r="P426" s="37" t="s">
        <v>564</v>
      </c>
      <c r="Q426" s="37" t="s">
        <v>990</v>
      </c>
      <c r="R426" s="37">
        <v>85705</v>
      </c>
      <c r="S426" s="39">
        <v>42040</v>
      </c>
      <c r="T426" s="39">
        <v>42041</v>
      </c>
      <c r="U426" s="37">
        <v>-139.28720000000001</v>
      </c>
      <c r="V426" s="37">
        <v>4</v>
      </c>
      <c r="W426" s="37">
        <v>277.60000000000002</v>
      </c>
      <c r="X426" s="37">
        <v>86768</v>
      </c>
      <c r="Y426" s="37" t="s">
        <v>3217</v>
      </c>
      <c r="Z426" s="37">
        <v>1521.038518272484</v>
      </c>
    </row>
    <row r="427" spans="1:26" customFormat="1" x14ac:dyDescent="0.2">
      <c r="A427" s="37">
        <v>2498</v>
      </c>
      <c r="B427" s="37" t="s">
        <v>905</v>
      </c>
      <c r="C427" s="37" t="s">
        <v>46</v>
      </c>
      <c r="D427" s="37">
        <v>0.08</v>
      </c>
      <c r="E427" s="37">
        <v>1.68</v>
      </c>
      <c r="F427" s="37">
        <v>1.57</v>
      </c>
      <c r="G427" s="37" t="s">
        <v>14</v>
      </c>
      <c r="H427" s="37" t="s">
        <v>3</v>
      </c>
      <c r="I427" s="37" t="s">
        <v>24</v>
      </c>
      <c r="J427" s="37" t="s">
        <v>25</v>
      </c>
      <c r="K427" s="37" t="s">
        <v>26</v>
      </c>
      <c r="L427" s="37" t="s">
        <v>550</v>
      </c>
      <c r="M427" s="37">
        <v>0.59</v>
      </c>
      <c r="N427" s="37" t="s">
        <v>8</v>
      </c>
      <c r="O427" s="37" t="s">
        <v>35</v>
      </c>
      <c r="P427" s="37" t="s">
        <v>66</v>
      </c>
      <c r="Q427" s="37" t="s">
        <v>866</v>
      </c>
      <c r="R427" s="37">
        <v>92024</v>
      </c>
      <c r="S427" s="39">
        <v>42040</v>
      </c>
      <c r="T427" s="39">
        <v>42041</v>
      </c>
      <c r="U427" s="37">
        <v>-46.25</v>
      </c>
      <c r="V427" s="37">
        <v>88</v>
      </c>
      <c r="W427" s="37">
        <v>148.36000000000001</v>
      </c>
      <c r="X427" s="37">
        <v>20007</v>
      </c>
      <c r="Y427" s="37" t="s">
        <v>3217</v>
      </c>
      <c r="Z427" s="37">
        <v>267.79052791026726</v>
      </c>
    </row>
    <row r="428" spans="1:26" customFormat="1" x14ac:dyDescent="0.2">
      <c r="A428" s="37">
        <v>421</v>
      </c>
      <c r="B428" s="37" t="s">
        <v>991</v>
      </c>
      <c r="C428" s="37" t="s">
        <v>1</v>
      </c>
      <c r="D428" s="37">
        <v>0.09</v>
      </c>
      <c r="E428" s="37">
        <v>999.99</v>
      </c>
      <c r="F428" s="37">
        <v>13.99</v>
      </c>
      <c r="G428" s="37" t="s">
        <v>14</v>
      </c>
      <c r="H428" s="37" t="s">
        <v>3</v>
      </c>
      <c r="I428" s="37" t="s">
        <v>16</v>
      </c>
      <c r="J428" s="37" t="s">
        <v>32</v>
      </c>
      <c r="K428" s="37" t="s">
        <v>120</v>
      </c>
      <c r="L428" s="37" t="s">
        <v>992</v>
      </c>
      <c r="M428" s="37">
        <v>0.36</v>
      </c>
      <c r="N428" s="37" t="s">
        <v>8</v>
      </c>
      <c r="O428" s="37" t="s">
        <v>87</v>
      </c>
      <c r="P428" s="37" t="s">
        <v>373</v>
      </c>
      <c r="Q428" s="37" t="s">
        <v>993</v>
      </c>
      <c r="R428" s="37">
        <v>7201</v>
      </c>
      <c r="S428" s="39">
        <v>42041</v>
      </c>
      <c r="T428" s="39">
        <v>42043</v>
      </c>
      <c r="U428" s="37">
        <v>-2531.4825000000001</v>
      </c>
      <c r="V428" s="37">
        <v>1</v>
      </c>
      <c r="W428" s="37">
        <v>919.09</v>
      </c>
      <c r="X428" s="37">
        <v>87700</v>
      </c>
      <c r="Y428" s="37" t="s">
        <v>3218</v>
      </c>
      <c r="Z428" s="37">
        <v>1085.2110528512615</v>
      </c>
    </row>
    <row r="429" spans="1:26" customFormat="1" x14ac:dyDescent="0.2">
      <c r="A429" s="37">
        <v>1020</v>
      </c>
      <c r="B429" s="37" t="s">
        <v>994</v>
      </c>
      <c r="C429" s="37" t="s">
        <v>1</v>
      </c>
      <c r="D429" s="37">
        <v>7.0000000000000007E-2</v>
      </c>
      <c r="E429" s="37">
        <v>4.13</v>
      </c>
      <c r="F429" s="37">
        <v>5.04</v>
      </c>
      <c r="G429" s="37" t="s">
        <v>14</v>
      </c>
      <c r="H429" s="37" t="s">
        <v>3</v>
      </c>
      <c r="I429" s="37" t="s">
        <v>24</v>
      </c>
      <c r="J429" s="37" t="s">
        <v>48</v>
      </c>
      <c r="K429" s="37" t="s">
        <v>49</v>
      </c>
      <c r="L429" s="37" t="s">
        <v>995</v>
      </c>
      <c r="M429" s="37">
        <v>0.38</v>
      </c>
      <c r="N429" s="37" t="s">
        <v>8</v>
      </c>
      <c r="O429" s="37" t="s">
        <v>28</v>
      </c>
      <c r="P429" s="37" t="s">
        <v>513</v>
      </c>
      <c r="Q429" s="37" t="s">
        <v>996</v>
      </c>
      <c r="R429" s="37">
        <v>66762</v>
      </c>
      <c r="S429" s="39">
        <v>42041</v>
      </c>
      <c r="T429" s="39">
        <v>42042</v>
      </c>
      <c r="U429" s="37">
        <v>-76.424400000000006</v>
      </c>
      <c r="V429" s="37">
        <v>20</v>
      </c>
      <c r="W429" s="37">
        <v>79.06</v>
      </c>
      <c r="X429" s="37">
        <v>88634</v>
      </c>
      <c r="Y429" s="37" t="s">
        <v>3216</v>
      </c>
      <c r="Z429" s="37">
        <v>261.51776222258172</v>
      </c>
    </row>
    <row r="430" spans="1:26" customFormat="1" x14ac:dyDescent="0.2">
      <c r="A430" s="37">
        <v>1020</v>
      </c>
      <c r="B430" s="37" t="s">
        <v>994</v>
      </c>
      <c r="C430" s="37" t="s">
        <v>1</v>
      </c>
      <c r="D430" s="37">
        <v>0</v>
      </c>
      <c r="E430" s="37">
        <v>4.4800000000000004</v>
      </c>
      <c r="F430" s="37">
        <v>2.5</v>
      </c>
      <c r="G430" s="37" t="s">
        <v>14</v>
      </c>
      <c r="H430" s="37" t="s">
        <v>3</v>
      </c>
      <c r="I430" s="37" t="s">
        <v>24</v>
      </c>
      <c r="J430" s="37" t="s">
        <v>321</v>
      </c>
      <c r="K430" s="37" t="s">
        <v>49</v>
      </c>
      <c r="L430" s="37" t="s">
        <v>997</v>
      </c>
      <c r="M430" s="37">
        <v>0.37</v>
      </c>
      <c r="N430" s="37" t="s">
        <v>8</v>
      </c>
      <c r="O430" s="37" t="s">
        <v>28</v>
      </c>
      <c r="P430" s="37" t="s">
        <v>513</v>
      </c>
      <c r="Q430" s="37" t="s">
        <v>996</v>
      </c>
      <c r="R430" s="37">
        <v>66762</v>
      </c>
      <c r="S430" s="39">
        <v>42041</v>
      </c>
      <c r="T430" s="39">
        <v>42043</v>
      </c>
      <c r="U430" s="37">
        <v>8.7319999999999993</v>
      </c>
      <c r="V430" s="37">
        <v>14</v>
      </c>
      <c r="W430" s="37">
        <v>65.14</v>
      </c>
      <c r="X430" s="37">
        <v>88634</v>
      </c>
      <c r="Y430" s="37" t="s">
        <v>3216</v>
      </c>
      <c r="Z430" s="37">
        <v>317.55966610114547</v>
      </c>
    </row>
    <row r="431" spans="1:26" customFormat="1" x14ac:dyDescent="0.2">
      <c r="A431" s="37">
        <v>1533</v>
      </c>
      <c r="B431" s="37" t="s">
        <v>998</v>
      </c>
      <c r="C431" s="37" t="s">
        <v>13</v>
      </c>
      <c r="D431" s="37">
        <v>0.02</v>
      </c>
      <c r="E431" s="37">
        <v>4.8899999999999997</v>
      </c>
      <c r="F431" s="37">
        <v>4.93</v>
      </c>
      <c r="G431" s="37" t="s">
        <v>14</v>
      </c>
      <c r="H431" s="37" t="s">
        <v>70</v>
      </c>
      <c r="I431" s="37" t="s">
        <v>16</v>
      </c>
      <c r="J431" s="37" t="s">
        <v>17</v>
      </c>
      <c r="K431" s="37" t="s">
        <v>18</v>
      </c>
      <c r="L431" s="37" t="s">
        <v>999</v>
      </c>
      <c r="M431" s="37">
        <v>0.66</v>
      </c>
      <c r="N431" s="37" t="s">
        <v>8</v>
      </c>
      <c r="O431" s="37" t="s">
        <v>28</v>
      </c>
      <c r="P431" s="37" t="s">
        <v>56</v>
      </c>
      <c r="Q431" s="37" t="s">
        <v>1000</v>
      </c>
      <c r="R431" s="37">
        <v>63130</v>
      </c>
      <c r="S431" s="39">
        <v>42041</v>
      </c>
      <c r="T431" s="39">
        <v>42042</v>
      </c>
      <c r="U431" s="37">
        <v>-56.445999999999998</v>
      </c>
      <c r="V431" s="37">
        <v>14</v>
      </c>
      <c r="W431" s="37">
        <v>74.010000000000005</v>
      </c>
      <c r="X431" s="37">
        <v>91328</v>
      </c>
      <c r="Y431" s="37" t="s">
        <v>3216</v>
      </c>
      <c r="Z431" s="37">
        <v>263.62738267094505</v>
      </c>
    </row>
    <row r="432" spans="1:26" customFormat="1" x14ac:dyDescent="0.2">
      <c r="A432" s="37">
        <v>1533</v>
      </c>
      <c r="B432" s="37" t="s">
        <v>998</v>
      </c>
      <c r="C432" s="37" t="s">
        <v>13</v>
      </c>
      <c r="D432" s="37">
        <v>7.0000000000000007E-2</v>
      </c>
      <c r="E432" s="37">
        <v>10.06</v>
      </c>
      <c r="F432" s="37">
        <v>2.06</v>
      </c>
      <c r="G432" s="37" t="s">
        <v>14</v>
      </c>
      <c r="H432" s="37" t="s">
        <v>70</v>
      </c>
      <c r="I432" s="37" t="s">
        <v>24</v>
      </c>
      <c r="J432" s="37" t="s">
        <v>64</v>
      </c>
      <c r="K432" s="37" t="s">
        <v>26</v>
      </c>
      <c r="L432" s="37" t="s">
        <v>149</v>
      </c>
      <c r="M432" s="37">
        <v>0.39</v>
      </c>
      <c r="N432" s="37" t="s">
        <v>8</v>
      </c>
      <c r="O432" s="37" t="s">
        <v>28</v>
      </c>
      <c r="P432" s="37" t="s">
        <v>56</v>
      </c>
      <c r="Q432" s="37" t="s">
        <v>1000</v>
      </c>
      <c r="R432" s="37">
        <v>63130</v>
      </c>
      <c r="S432" s="39">
        <v>42041</v>
      </c>
      <c r="T432" s="39">
        <v>42042</v>
      </c>
      <c r="U432" s="37">
        <v>33.189</v>
      </c>
      <c r="V432" s="37">
        <v>5</v>
      </c>
      <c r="W432" s="37">
        <v>48.1</v>
      </c>
      <c r="X432" s="37">
        <v>91328</v>
      </c>
      <c r="Y432" s="37" t="s">
        <v>3216</v>
      </c>
      <c r="Z432" s="37">
        <v>34.827937045777333</v>
      </c>
    </row>
    <row r="433" spans="1:26" customFormat="1" x14ac:dyDescent="0.2">
      <c r="A433" s="37">
        <v>1927</v>
      </c>
      <c r="B433" s="37" t="s">
        <v>1001</v>
      </c>
      <c r="C433" s="37" t="s">
        <v>13</v>
      </c>
      <c r="D433" s="37">
        <v>0.02</v>
      </c>
      <c r="E433" s="37">
        <v>259.70999999999998</v>
      </c>
      <c r="F433" s="37">
        <v>66.67</v>
      </c>
      <c r="G433" s="37" t="s">
        <v>2</v>
      </c>
      <c r="H433" s="37" t="s">
        <v>47</v>
      </c>
      <c r="I433" s="37" t="s">
        <v>4</v>
      </c>
      <c r="J433" s="37" t="s">
        <v>5</v>
      </c>
      <c r="K433" s="37" t="s">
        <v>6</v>
      </c>
      <c r="L433" s="37" t="s">
        <v>1002</v>
      </c>
      <c r="M433" s="37">
        <v>0.65</v>
      </c>
      <c r="N433" s="37" t="s">
        <v>8</v>
      </c>
      <c r="O433" s="37" t="s">
        <v>9</v>
      </c>
      <c r="P433" s="37" t="s">
        <v>247</v>
      </c>
      <c r="Q433" s="37" t="s">
        <v>1003</v>
      </c>
      <c r="R433" s="37">
        <v>29611</v>
      </c>
      <c r="S433" s="39">
        <v>42041</v>
      </c>
      <c r="T433" s="39">
        <v>42041</v>
      </c>
      <c r="U433" s="37">
        <v>-14.448</v>
      </c>
      <c r="V433" s="37">
        <v>8</v>
      </c>
      <c r="W433" s="37">
        <v>1757.15</v>
      </c>
      <c r="X433" s="37">
        <v>88579</v>
      </c>
      <c r="Y433" s="37" t="s">
        <v>3215</v>
      </c>
      <c r="Z433" s="37">
        <v>3030.0430521890898</v>
      </c>
    </row>
    <row r="434" spans="1:26" customFormat="1" x14ac:dyDescent="0.2">
      <c r="A434" s="37">
        <v>2135</v>
      </c>
      <c r="B434" s="37" t="s">
        <v>1004</v>
      </c>
      <c r="C434" s="37" t="s">
        <v>13</v>
      </c>
      <c r="D434" s="37">
        <v>0.01</v>
      </c>
      <c r="E434" s="37">
        <v>28.99</v>
      </c>
      <c r="F434" s="37">
        <v>8.59</v>
      </c>
      <c r="G434" s="37" t="s">
        <v>14</v>
      </c>
      <c r="H434" s="37" t="s">
        <v>47</v>
      </c>
      <c r="I434" s="37" t="s">
        <v>16</v>
      </c>
      <c r="J434" s="37" t="s">
        <v>111</v>
      </c>
      <c r="K434" s="37" t="s">
        <v>120</v>
      </c>
      <c r="L434" s="37" t="s">
        <v>1005</v>
      </c>
      <c r="M434" s="37">
        <v>0.56000000000000005</v>
      </c>
      <c r="N434" s="37" t="s">
        <v>8</v>
      </c>
      <c r="O434" s="37" t="s">
        <v>35</v>
      </c>
      <c r="P434" s="37" t="s">
        <v>616</v>
      </c>
      <c r="Q434" s="37" t="s">
        <v>1006</v>
      </c>
      <c r="R434" s="37">
        <v>88101</v>
      </c>
      <c r="S434" s="39">
        <v>42041</v>
      </c>
      <c r="T434" s="39">
        <v>42042</v>
      </c>
      <c r="U434" s="37">
        <v>196.52328</v>
      </c>
      <c r="V434" s="37">
        <v>21</v>
      </c>
      <c r="W434" s="37">
        <v>556.61</v>
      </c>
      <c r="X434" s="37">
        <v>91583</v>
      </c>
      <c r="Y434" s="37" t="s">
        <v>3217</v>
      </c>
      <c r="Z434" s="37">
        <v>653.27308699585558</v>
      </c>
    </row>
    <row r="435" spans="1:26" customFormat="1" x14ac:dyDescent="0.2">
      <c r="A435" s="37">
        <v>2486</v>
      </c>
      <c r="B435" s="37" t="s">
        <v>920</v>
      </c>
      <c r="C435" s="37" t="s">
        <v>13</v>
      </c>
      <c r="D435" s="37">
        <v>0.02</v>
      </c>
      <c r="E435" s="37">
        <v>71.37</v>
      </c>
      <c r="F435" s="37">
        <v>69</v>
      </c>
      <c r="G435" s="37" t="s">
        <v>14</v>
      </c>
      <c r="H435" s="37" t="s">
        <v>3</v>
      </c>
      <c r="I435" s="37" t="s">
        <v>4</v>
      </c>
      <c r="J435" s="37" t="s">
        <v>5</v>
      </c>
      <c r="K435" s="37" t="s">
        <v>40</v>
      </c>
      <c r="L435" s="37" t="s">
        <v>1007</v>
      </c>
      <c r="M435" s="37">
        <v>0.68</v>
      </c>
      <c r="N435" s="37" t="s">
        <v>8</v>
      </c>
      <c r="O435" s="37" t="s">
        <v>9</v>
      </c>
      <c r="P435" s="37" t="s">
        <v>51</v>
      </c>
      <c r="Q435" s="37" t="s">
        <v>922</v>
      </c>
      <c r="R435" s="37">
        <v>30458</v>
      </c>
      <c r="S435" s="39">
        <v>42041</v>
      </c>
      <c r="T435" s="39">
        <v>42042</v>
      </c>
      <c r="U435" s="37">
        <v>-439.90800000000002</v>
      </c>
      <c r="V435" s="37">
        <v>4</v>
      </c>
      <c r="W435" s="37">
        <v>237.62</v>
      </c>
      <c r="X435" s="37">
        <v>91414</v>
      </c>
      <c r="Y435" s="37" t="s">
        <v>3215</v>
      </c>
      <c r="Z435" s="37">
        <v>1857.6858654071445</v>
      </c>
    </row>
    <row r="436" spans="1:26" customFormat="1" x14ac:dyDescent="0.2">
      <c r="A436" s="37">
        <v>2486</v>
      </c>
      <c r="B436" s="37" t="s">
        <v>920</v>
      </c>
      <c r="C436" s="37" t="s">
        <v>13</v>
      </c>
      <c r="D436" s="37">
        <v>0.03</v>
      </c>
      <c r="E436" s="37">
        <v>205.99</v>
      </c>
      <c r="F436" s="37">
        <v>8.99</v>
      </c>
      <c r="G436" s="37" t="s">
        <v>63</v>
      </c>
      <c r="H436" s="37" t="s">
        <v>3</v>
      </c>
      <c r="I436" s="37" t="s">
        <v>16</v>
      </c>
      <c r="J436" s="37" t="s">
        <v>111</v>
      </c>
      <c r="K436" s="37" t="s">
        <v>49</v>
      </c>
      <c r="L436" s="37" t="s">
        <v>1008</v>
      </c>
      <c r="M436" s="37">
        <v>0.6</v>
      </c>
      <c r="N436" s="37" t="s">
        <v>8</v>
      </c>
      <c r="O436" s="37" t="s">
        <v>9</v>
      </c>
      <c r="P436" s="37" t="s">
        <v>51</v>
      </c>
      <c r="Q436" s="37" t="s">
        <v>922</v>
      </c>
      <c r="R436" s="37">
        <v>30458</v>
      </c>
      <c r="S436" s="39">
        <v>42041</v>
      </c>
      <c r="T436" s="39">
        <v>42043</v>
      </c>
      <c r="U436" s="37">
        <v>1087.7159999999999</v>
      </c>
      <c r="V436" s="37">
        <v>1</v>
      </c>
      <c r="W436" s="37">
        <v>176.42</v>
      </c>
      <c r="X436" s="37">
        <v>91414</v>
      </c>
      <c r="Y436" s="37" t="s">
        <v>3215</v>
      </c>
      <c r="Z436" s="37">
        <v>2029.8441523717868</v>
      </c>
    </row>
    <row r="437" spans="1:26" customFormat="1" x14ac:dyDescent="0.2">
      <c r="A437" s="37">
        <v>389</v>
      </c>
      <c r="B437" s="37" t="s">
        <v>1009</v>
      </c>
      <c r="C437" s="37" t="s">
        <v>23</v>
      </c>
      <c r="D437" s="37">
        <v>0.03</v>
      </c>
      <c r="E437" s="37">
        <v>160.97999999999999</v>
      </c>
      <c r="F437" s="37">
        <v>30</v>
      </c>
      <c r="G437" s="37" t="s">
        <v>2</v>
      </c>
      <c r="H437" s="37" t="s">
        <v>70</v>
      </c>
      <c r="I437" s="37" t="s">
        <v>4</v>
      </c>
      <c r="J437" s="37" t="s">
        <v>85</v>
      </c>
      <c r="K437" s="37" t="s">
        <v>33</v>
      </c>
      <c r="L437" s="37" t="s">
        <v>868</v>
      </c>
      <c r="M437" s="37">
        <v>0.62</v>
      </c>
      <c r="N437" s="37" t="s">
        <v>8</v>
      </c>
      <c r="O437" s="37" t="s">
        <v>28</v>
      </c>
      <c r="P437" s="37" t="s">
        <v>109</v>
      </c>
      <c r="Q437" s="37" t="s">
        <v>1010</v>
      </c>
      <c r="R437" s="37">
        <v>68502</v>
      </c>
      <c r="S437" s="39">
        <v>42041</v>
      </c>
      <c r="T437" s="39">
        <v>42045</v>
      </c>
      <c r="U437" s="37">
        <v>1273.2086999999999</v>
      </c>
      <c r="V437" s="37">
        <v>11</v>
      </c>
      <c r="W437" s="37">
        <v>1845.23</v>
      </c>
      <c r="X437" s="37">
        <v>90338</v>
      </c>
      <c r="Y437" s="37" t="s">
        <v>3216</v>
      </c>
      <c r="Z437" s="37">
        <v>3046.037187219014</v>
      </c>
    </row>
    <row r="438" spans="1:26" customFormat="1" x14ac:dyDescent="0.2">
      <c r="A438" s="37">
        <v>1607</v>
      </c>
      <c r="B438" s="37" t="s">
        <v>1011</v>
      </c>
      <c r="C438" s="37" t="s">
        <v>23</v>
      </c>
      <c r="D438" s="37">
        <v>0.1</v>
      </c>
      <c r="E438" s="37">
        <v>5.68</v>
      </c>
      <c r="F438" s="37">
        <v>3.6</v>
      </c>
      <c r="G438" s="37" t="s">
        <v>63</v>
      </c>
      <c r="H438" s="37" t="s">
        <v>47</v>
      </c>
      <c r="I438" s="37" t="s">
        <v>24</v>
      </c>
      <c r="J438" s="37" t="s">
        <v>544</v>
      </c>
      <c r="K438" s="37" t="s">
        <v>18</v>
      </c>
      <c r="L438" s="37" t="s">
        <v>1012</v>
      </c>
      <c r="M438" s="37">
        <v>0.56000000000000005</v>
      </c>
      <c r="N438" s="37" t="s">
        <v>8</v>
      </c>
      <c r="O438" s="37" t="s">
        <v>87</v>
      </c>
      <c r="P438" s="37" t="s">
        <v>88</v>
      </c>
      <c r="Q438" s="37" t="s">
        <v>1013</v>
      </c>
      <c r="R438" s="37">
        <v>11520</v>
      </c>
      <c r="S438" s="39">
        <v>42041</v>
      </c>
      <c r="T438" s="39">
        <v>42045</v>
      </c>
      <c r="U438" s="37">
        <v>-33.2956</v>
      </c>
      <c r="V438" s="37">
        <v>21</v>
      </c>
      <c r="W438" s="37">
        <v>118.35</v>
      </c>
      <c r="X438" s="37">
        <v>87995</v>
      </c>
      <c r="Y438" s="37" t="s">
        <v>3218</v>
      </c>
      <c r="Z438" s="37">
        <v>147.54338539731305</v>
      </c>
    </row>
    <row r="439" spans="1:26" customFormat="1" x14ac:dyDescent="0.2">
      <c r="A439" s="37">
        <v>2270</v>
      </c>
      <c r="B439" s="37" t="s">
        <v>1014</v>
      </c>
      <c r="C439" s="37" t="s">
        <v>23</v>
      </c>
      <c r="D439" s="37">
        <v>0.01</v>
      </c>
      <c r="E439" s="37">
        <v>20.48</v>
      </c>
      <c r="F439" s="37">
        <v>6.32</v>
      </c>
      <c r="G439" s="37" t="s">
        <v>14</v>
      </c>
      <c r="H439" s="37" t="s">
        <v>3</v>
      </c>
      <c r="I439" s="37" t="s">
        <v>24</v>
      </c>
      <c r="J439" s="37" t="s">
        <v>71</v>
      </c>
      <c r="K439" s="37" t="s">
        <v>49</v>
      </c>
      <c r="L439" s="37" t="s">
        <v>1015</v>
      </c>
      <c r="M439" s="37">
        <v>0.57999999999999996</v>
      </c>
      <c r="N439" s="37" t="s">
        <v>8</v>
      </c>
      <c r="O439" s="37" t="s">
        <v>9</v>
      </c>
      <c r="P439" s="37" t="s">
        <v>247</v>
      </c>
      <c r="Q439" s="37" t="s">
        <v>1016</v>
      </c>
      <c r="R439" s="37">
        <v>29662</v>
      </c>
      <c r="S439" s="39">
        <v>42041</v>
      </c>
      <c r="T439" s="39">
        <v>42043</v>
      </c>
      <c r="U439" s="37">
        <v>711.24480000000005</v>
      </c>
      <c r="V439" s="37">
        <v>18</v>
      </c>
      <c r="W439" s="37">
        <v>375.03</v>
      </c>
      <c r="X439" s="37">
        <v>89572</v>
      </c>
      <c r="Y439" s="37" t="s">
        <v>3215</v>
      </c>
      <c r="Z439" s="37">
        <v>1150.3612754461085</v>
      </c>
    </row>
    <row r="440" spans="1:26" customFormat="1" x14ac:dyDescent="0.2">
      <c r="A440" s="37">
        <v>2270</v>
      </c>
      <c r="B440" s="37" t="s">
        <v>1014</v>
      </c>
      <c r="C440" s="37" t="s">
        <v>23</v>
      </c>
      <c r="D440" s="37">
        <v>0.09</v>
      </c>
      <c r="E440" s="37">
        <v>1.86</v>
      </c>
      <c r="F440" s="37">
        <v>2.58</v>
      </c>
      <c r="G440" s="37" t="s">
        <v>14</v>
      </c>
      <c r="H440" s="37" t="s">
        <v>3</v>
      </c>
      <c r="I440" s="37" t="s">
        <v>24</v>
      </c>
      <c r="J440" s="37" t="s">
        <v>152</v>
      </c>
      <c r="K440" s="37" t="s">
        <v>26</v>
      </c>
      <c r="L440" s="37" t="s">
        <v>556</v>
      </c>
      <c r="M440" s="37">
        <v>0.82</v>
      </c>
      <c r="N440" s="37" t="s">
        <v>8</v>
      </c>
      <c r="O440" s="37" t="s">
        <v>9</v>
      </c>
      <c r="P440" s="37" t="s">
        <v>247</v>
      </c>
      <c r="Q440" s="37" t="s">
        <v>1016</v>
      </c>
      <c r="R440" s="37">
        <v>29662</v>
      </c>
      <c r="S440" s="39">
        <v>42041</v>
      </c>
      <c r="T440" s="39">
        <v>42046</v>
      </c>
      <c r="U440" s="37">
        <v>-1084.8469631999999</v>
      </c>
      <c r="V440" s="37">
        <v>12</v>
      </c>
      <c r="W440" s="37">
        <v>22.11</v>
      </c>
      <c r="X440" s="37">
        <v>89572</v>
      </c>
      <c r="Y440" s="37" t="s">
        <v>3215</v>
      </c>
      <c r="Z440" s="37">
        <v>-703.97675529473497</v>
      </c>
    </row>
    <row r="441" spans="1:26" customFormat="1" x14ac:dyDescent="0.2">
      <c r="A441" s="37">
        <v>2270</v>
      </c>
      <c r="B441" s="37" t="s">
        <v>1014</v>
      </c>
      <c r="C441" s="37" t="s">
        <v>23</v>
      </c>
      <c r="D441" s="37">
        <v>0.08</v>
      </c>
      <c r="E441" s="37">
        <v>205.99</v>
      </c>
      <c r="F441" s="37">
        <v>2.5</v>
      </c>
      <c r="G441" s="37" t="s">
        <v>14</v>
      </c>
      <c r="H441" s="37" t="s">
        <v>3</v>
      </c>
      <c r="I441" s="37" t="s">
        <v>16</v>
      </c>
      <c r="J441" s="37" t="s">
        <v>111</v>
      </c>
      <c r="K441" s="37" t="s">
        <v>49</v>
      </c>
      <c r="L441" s="37" t="s">
        <v>814</v>
      </c>
      <c r="M441" s="37">
        <v>0.59</v>
      </c>
      <c r="N441" s="37" t="s">
        <v>8</v>
      </c>
      <c r="O441" s="37" t="s">
        <v>9</v>
      </c>
      <c r="P441" s="37" t="s">
        <v>247</v>
      </c>
      <c r="Q441" s="37" t="s">
        <v>1016</v>
      </c>
      <c r="R441" s="37">
        <v>29662</v>
      </c>
      <c r="S441" s="39">
        <v>42041</v>
      </c>
      <c r="T441" s="39">
        <v>42046</v>
      </c>
      <c r="U441" s="37">
        <v>-156.77199999999999</v>
      </c>
      <c r="V441" s="37">
        <v>17</v>
      </c>
      <c r="W441" s="37">
        <v>2875.35</v>
      </c>
      <c r="X441" s="37">
        <v>89572</v>
      </c>
      <c r="Y441" s="37" t="s">
        <v>3215</v>
      </c>
      <c r="Z441" s="37">
        <v>699.19596703596028</v>
      </c>
    </row>
    <row r="442" spans="1:26" customFormat="1" x14ac:dyDescent="0.2">
      <c r="A442" s="37">
        <v>697</v>
      </c>
      <c r="B442" s="37" t="s">
        <v>1017</v>
      </c>
      <c r="C442" s="37" t="s">
        <v>1</v>
      </c>
      <c r="D442" s="37">
        <v>0.08</v>
      </c>
      <c r="E442" s="37">
        <v>14.81</v>
      </c>
      <c r="F442" s="37">
        <v>13.32</v>
      </c>
      <c r="G442" s="37" t="s">
        <v>14</v>
      </c>
      <c r="H442" s="37" t="s">
        <v>70</v>
      </c>
      <c r="I442" s="37" t="s">
        <v>24</v>
      </c>
      <c r="J442" s="37" t="s">
        <v>71</v>
      </c>
      <c r="K442" s="37" t="s">
        <v>49</v>
      </c>
      <c r="L442" s="37" t="s">
        <v>570</v>
      </c>
      <c r="M442" s="37">
        <v>0.43</v>
      </c>
      <c r="N442" s="37" t="s">
        <v>8</v>
      </c>
      <c r="O442" s="37" t="s">
        <v>28</v>
      </c>
      <c r="P442" s="37" t="s">
        <v>29</v>
      </c>
      <c r="Q442" s="37" t="s">
        <v>1018</v>
      </c>
      <c r="R442" s="37">
        <v>46312</v>
      </c>
      <c r="S442" s="39">
        <v>42042</v>
      </c>
      <c r="T442" s="39">
        <v>42044</v>
      </c>
      <c r="U442" s="37">
        <v>-131.6172</v>
      </c>
      <c r="V442" s="37">
        <v>20</v>
      </c>
      <c r="W442" s="37">
        <v>292.18</v>
      </c>
      <c r="X442" s="37">
        <v>89849</v>
      </c>
      <c r="Y442" s="37" t="s">
        <v>3216</v>
      </c>
      <c r="Z442" s="37">
        <v>511.30240824376114</v>
      </c>
    </row>
    <row r="443" spans="1:26" customFormat="1" x14ac:dyDescent="0.2">
      <c r="A443" s="37">
        <v>698</v>
      </c>
      <c r="B443" s="37" t="s">
        <v>1019</v>
      </c>
      <c r="C443" s="37" t="s">
        <v>1</v>
      </c>
      <c r="D443" s="37">
        <v>0.08</v>
      </c>
      <c r="E443" s="37">
        <v>14.81</v>
      </c>
      <c r="F443" s="37">
        <v>13.32</v>
      </c>
      <c r="G443" s="37" t="s">
        <v>14</v>
      </c>
      <c r="H443" s="37" t="s">
        <v>70</v>
      </c>
      <c r="I443" s="37" t="s">
        <v>24</v>
      </c>
      <c r="J443" s="37" t="s">
        <v>71</v>
      </c>
      <c r="K443" s="37" t="s">
        <v>49</v>
      </c>
      <c r="L443" s="37" t="s">
        <v>570</v>
      </c>
      <c r="M443" s="37">
        <v>0.43</v>
      </c>
      <c r="N443" s="37" t="s">
        <v>8</v>
      </c>
      <c r="O443" s="37" t="s">
        <v>35</v>
      </c>
      <c r="P443" s="37" t="s">
        <v>42</v>
      </c>
      <c r="Q443" s="37" t="s">
        <v>118</v>
      </c>
      <c r="R443" s="37">
        <v>98105</v>
      </c>
      <c r="S443" s="39">
        <v>42042</v>
      </c>
      <c r="T443" s="39">
        <v>42044</v>
      </c>
      <c r="U443" s="37">
        <v>-253.11</v>
      </c>
      <c r="V443" s="37">
        <v>79</v>
      </c>
      <c r="W443" s="37">
        <v>1154.1199999999999</v>
      </c>
      <c r="X443" s="37">
        <v>53410</v>
      </c>
      <c r="Y443" s="37" t="s">
        <v>3217</v>
      </c>
      <c r="Z443" s="37">
        <v>386.89065595950507</v>
      </c>
    </row>
    <row r="444" spans="1:26" customFormat="1" x14ac:dyDescent="0.2">
      <c r="A444" s="37">
        <v>2626</v>
      </c>
      <c r="B444" s="37" t="s">
        <v>1020</v>
      </c>
      <c r="C444" s="37" t="s">
        <v>13</v>
      </c>
      <c r="D444" s="37">
        <v>0.1</v>
      </c>
      <c r="E444" s="37">
        <v>41.94</v>
      </c>
      <c r="F444" s="37">
        <v>2.99</v>
      </c>
      <c r="G444" s="37" t="s">
        <v>14</v>
      </c>
      <c r="H444" s="37" t="s">
        <v>15</v>
      </c>
      <c r="I444" s="37" t="s">
        <v>24</v>
      </c>
      <c r="J444" s="37" t="s">
        <v>48</v>
      </c>
      <c r="K444" s="37" t="s">
        <v>49</v>
      </c>
      <c r="L444" s="37" t="s">
        <v>1021</v>
      </c>
      <c r="M444" s="37">
        <v>0.35</v>
      </c>
      <c r="N444" s="37" t="s">
        <v>8</v>
      </c>
      <c r="O444" s="37" t="s">
        <v>35</v>
      </c>
      <c r="P444" s="37" t="s">
        <v>66</v>
      </c>
      <c r="Q444" s="37" t="s">
        <v>747</v>
      </c>
      <c r="R444" s="37">
        <v>94025</v>
      </c>
      <c r="S444" s="39">
        <v>42042</v>
      </c>
      <c r="T444" s="39">
        <v>42043</v>
      </c>
      <c r="U444" s="37">
        <v>164.08199999999999</v>
      </c>
      <c r="V444" s="37">
        <v>6</v>
      </c>
      <c r="W444" s="37">
        <v>237.8</v>
      </c>
      <c r="X444" s="37">
        <v>90927</v>
      </c>
      <c r="Y444" s="37" t="s">
        <v>3217</v>
      </c>
      <c r="Z444" s="37">
        <v>212.44770254245341</v>
      </c>
    </row>
    <row r="445" spans="1:26" customFormat="1" x14ac:dyDescent="0.2">
      <c r="A445" s="37">
        <v>3351</v>
      </c>
      <c r="B445" s="37" t="s">
        <v>932</v>
      </c>
      <c r="C445" s="37" t="s">
        <v>13</v>
      </c>
      <c r="D445" s="37">
        <v>0.06</v>
      </c>
      <c r="E445" s="37">
        <v>6.7</v>
      </c>
      <c r="F445" s="37">
        <v>1.56</v>
      </c>
      <c r="G445" s="37" t="s">
        <v>63</v>
      </c>
      <c r="H445" s="37" t="s">
        <v>3</v>
      </c>
      <c r="I445" s="37" t="s">
        <v>24</v>
      </c>
      <c r="J445" s="37" t="s">
        <v>25</v>
      </c>
      <c r="K445" s="37" t="s">
        <v>26</v>
      </c>
      <c r="L445" s="37" t="s">
        <v>1022</v>
      </c>
      <c r="M445" s="37">
        <v>0.52</v>
      </c>
      <c r="N445" s="37" t="s">
        <v>8</v>
      </c>
      <c r="O445" s="37" t="s">
        <v>35</v>
      </c>
      <c r="P445" s="37" t="s">
        <v>42</v>
      </c>
      <c r="Q445" s="37" t="s">
        <v>933</v>
      </c>
      <c r="R445" s="37">
        <v>99301</v>
      </c>
      <c r="S445" s="39">
        <v>42042</v>
      </c>
      <c r="T445" s="39">
        <v>42044</v>
      </c>
      <c r="U445" s="37">
        <v>40.6556</v>
      </c>
      <c r="V445" s="37">
        <v>12</v>
      </c>
      <c r="W445" s="37">
        <v>79.39</v>
      </c>
      <c r="X445" s="37">
        <v>91298</v>
      </c>
      <c r="Y445" s="37" t="s">
        <v>3217</v>
      </c>
      <c r="Z445" s="37">
        <v>41.536594460705217</v>
      </c>
    </row>
    <row r="446" spans="1:26" customFormat="1" x14ac:dyDescent="0.2">
      <c r="A446" s="37">
        <v>1121</v>
      </c>
      <c r="B446" s="37" t="s">
        <v>1023</v>
      </c>
      <c r="C446" s="37" t="s">
        <v>23</v>
      </c>
      <c r="D446" s="37">
        <v>0.04</v>
      </c>
      <c r="E446" s="37">
        <v>19.98</v>
      </c>
      <c r="F446" s="37">
        <v>8.68</v>
      </c>
      <c r="G446" s="37" t="s">
        <v>14</v>
      </c>
      <c r="H446" s="37" t="s">
        <v>15</v>
      </c>
      <c r="I446" s="37" t="s">
        <v>24</v>
      </c>
      <c r="J446" s="37" t="s">
        <v>64</v>
      </c>
      <c r="K446" s="37" t="s">
        <v>49</v>
      </c>
      <c r="L446" s="37" t="s">
        <v>672</v>
      </c>
      <c r="M446" s="37">
        <v>0.37</v>
      </c>
      <c r="N446" s="37" t="s">
        <v>8</v>
      </c>
      <c r="O446" s="37" t="s">
        <v>35</v>
      </c>
      <c r="P446" s="37" t="s">
        <v>66</v>
      </c>
      <c r="Q446" s="37" t="s">
        <v>1024</v>
      </c>
      <c r="R446" s="37">
        <v>92592</v>
      </c>
      <c r="S446" s="39">
        <v>42042</v>
      </c>
      <c r="T446" s="39">
        <v>42049</v>
      </c>
      <c r="U446" s="37">
        <v>108</v>
      </c>
      <c r="V446" s="37">
        <v>8</v>
      </c>
      <c r="W446" s="37">
        <v>168.04</v>
      </c>
      <c r="X446" s="37">
        <v>86767</v>
      </c>
      <c r="Y446" s="37" t="s">
        <v>3217</v>
      </c>
      <c r="Z446" s="37">
        <v>382.01242674595773</v>
      </c>
    </row>
    <row r="447" spans="1:26" customFormat="1" x14ac:dyDescent="0.2">
      <c r="A447" s="37">
        <v>1121</v>
      </c>
      <c r="B447" s="37" t="s">
        <v>1023</v>
      </c>
      <c r="C447" s="37" t="s">
        <v>23</v>
      </c>
      <c r="D447" s="37">
        <v>0.08</v>
      </c>
      <c r="E447" s="37">
        <v>125.99</v>
      </c>
      <c r="F447" s="37">
        <v>7.69</v>
      </c>
      <c r="G447" s="37" t="s">
        <v>14</v>
      </c>
      <c r="H447" s="37" t="s">
        <v>15</v>
      </c>
      <c r="I447" s="37" t="s">
        <v>16</v>
      </c>
      <c r="J447" s="37" t="s">
        <v>111</v>
      </c>
      <c r="K447" s="37" t="s">
        <v>49</v>
      </c>
      <c r="L447" s="37" t="s">
        <v>1025</v>
      </c>
      <c r="M447" s="37">
        <v>0.57999999999999996</v>
      </c>
      <c r="N447" s="37" t="s">
        <v>8</v>
      </c>
      <c r="O447" s="37" t="s">
        <v>35</v>
      </c>
      <c r="P447" s="37" t="s">
        <v>66</v>
      </c>
      <c r="Q447" s="37" t="s">
        <v>1024</v>
      </c>
      <c r="R447" s="37">
        <v>92592</v>
      </c>
      <c r="S447" s="39">
        <v>42042</v>
      </c>
      <c r="T447" s="39">
        <v>42044</v>
      </c>
      <c r="U447" s="37">
        <v>377.154</v>
      </c>
      <c r="V447" s="37">
        <v>7</v>
      </c>
      <c r="W447" s="37">
        <v>703.46</v>
      </c>
      <c r="X447" s="37">
        <v>86767</v>
      </c>
      <c r="Y447" s="37" t="s">
        <v>3217</v>
      </c>
      <c r="Z447" s="37">
        <v>1110.5330948106293</v>
      </c>
    </row>
    <row r="448" spans="1:26" customFormat="1" x14ac:dyDescent="0.2">
      <c r="A448" s="37">
        <v>1723</v>
      </c>
      <c r="B448" s="37" t="s">
        <v>864</v>
      </c>
      <c r="C448" s="37" t="s">
        <v>92</v>
      </c>
      <c r="D448" s="37">
        <v>0.05</v>
      </c>
      <c r="E448" s="37">
        <v>6.68</v>
      </c>
      <c r="F448" s="37">
        <v>5.66</v>
      </c>
      <c r="G448" s="37" t="s">
        <v>14</v>
      </c>
      <c r="H448" s="37" t="s">
        <v>70</v>
      </c>
      <c r="I448" s="37" t="s">
        <v>24</v>
      </c>
      <c r="J448" s="37" t="s">
        <v>64</v>
      </c>
      <c r="K448" s="37" t="s">
        <v>49</v>
      </c>
      <c r="L448" s="37" t="s">
        <v>1026</v>
      </c>
      <c r="M448" s="37">
        <v>0.37</v>
      </c>
      <c r="N448" s="37" t="s">
        <v>8</v>
      </c>
      <c r="O448" s="37" t="s">
        <v>35</v>
      </c>
      <c r="P448" s="37" t="s">
        <v>66</v>
      </c>
      <c r="Q448" s="37" t="s">
        <v>866</v>
      </c>
      <c r="R448" s="37">
        <v>92037</v>
      </c>
      <c r="S448" s="39">
        <v>42042</v>
      </c>
      <c r="T448" s="39">
        <v>42044</v>
      </c>
      <c r="U448" s="37">
        <v>-66.48</v>
      </c>
      <c r="V448" s="37">
        <v>46</v>
      </c>
      <c r="W448" s="37">
        <v>320.93</v>
      </c>
      <c r="X448" s="37">
        <v>44002</v>
      </c>
      <c r="Y448" s="37" t="s">
        <v>3217</v>
      </c>
      <c r="Z448" s="37">
        <v>33.520506778086968</v>
      </c>
    </row>
    <row r="449" spans="1:26" customFormat="1" x14ac:dyDescent="0.2">
      <c r="A449" s="37">
        <v>1723</v>
      </c>
      <c r="B449" s="37" t="s">
        <v>864</v>
      </c>
      <c r="C449" s="37" t="s">
        <v>92</v>
      </c>
      <c r="D449" s="37">
        <v>0.03</v>
      </c>
      <c r="E449" s="37">
        <v>17.7</v>
      </c>
      <c r="F449" s="37">
        <v>9.4700000000000006</v>
      </c>
      <c r="G449" s="37" t="s">
        <v>14</v>
      </c>
      <c r="H449" s="37" t="s">
        <v>70</v>
      </c>
      <c r="I449" s="37" t="s">
        <v>24</v>
      </c>
      <c r="J449" s="37" t="s">
        <v>54</v>
      </c>
      <c r="K449" s="37" t="s">
        <v>49</v>
      </c>
      <c r="L449" s="37" t="s">
        <v>1027</v>
      </c>
      <c r="M449" s="37">
        <v>0.59</v>
      </c>
      <c r="N449" s="37" t="s">
        <v>8</v>
      </c>
      <c r="O449" s="37" t="s">
        <v>35</v>
      </c>
      <c r="P449" s="37" t="s">
        <v>66</v>
      </c>
      <c r="Q449" s="37" t="s">
        <v>866</v>
      </c>
      <c r="R449" s="37">
        <v>92037</v>
      </c>
      <c r="S449" s="39">
        <v>42042</v>
      </c>
      <c r="T449" s="39">
        <v>42042</v>
      </c>
      <c r="U449" s="37">
        <v>-52.33</v>
      </c>
      <c r="V449" s="37">
        <v>14</v>
      </c>
      <c r="W449" s="37">
        <v>261.85000000000002</v>
      </c>
      <c r="X449" s="37">
        <v>44002</v>
      </c>
      <c r="Y449" s="37" t="s">
        <v>3217</v>
      </c>
      <c r="Z449" s="37">
        <v>383.92119888214779</v>
      </c>
    </row>
    <row r="450" spans="1:26" customFormat="1" x14ac:dyDescent="0.2">
      <c r="A450" s="37">
        <v>2813</v>
      </c>
      <c r="B450" s="37" t="s">
        <v>1028</v>
      </c>
      <c r="C450" s="37" t="s">
        <v>92</v>
      </c>
      <c r="D450" s="37">
        <v>7.0000000000000007E-2</v>
      </c>
      <c r="E450" s="37">
        <v>30.56</v>
      </c>
      <c r="F450" s="37">
        <v>2.99</v>
      </c>
      <c r="G450" s="37" t="s">
        <v>14</v>
      </c>
      <c r="H450" s="37" t="s">
        <v>70</v>
      </c>
      <c r="I450" s="37" t="s">
        <v>24</v>
      </c>
      <c r="J450" s="37" t="s">
        <v>48</v>
      </c>
      <c r="K450" s="37" t="s">
        <v>49</v>
      </c>
      <c r="L450" s="37" t="s">
        <v>1029</v>
      </c>
      <c r="M450" s="37">
        <v>0.35</v>
      </c>
      <c r="N450" s="37" t="s">
        <v>8</v>
      </c>
      <c r="O450" s="37" t="s">
        <v>9</v>
      </c>
      <c r="P450" s="37" t="s">
        <v>376</v>
      </c>
      <c r="Q450" s="37" t="s">
        <v>1030</v>
      </c>
      <c r="R450" s="37">
        <v>37311</v>
      </c>
      <c r="S450" s="39">
        <v>42042</v>
      </c>
      <c r="T450" s="39">
        <v>42042</v>
      </c>
      <c r="U450" s="37">
        <v>-95.618600000000001</v>
      </c>
      <c r="V450" s="37">
        <v>12</v>
      </c>
      <c r="W450" s="37">
        <v>364.92</v>
      </c>
      <c r="X450" s="37">
        <v>88819</v>
      </c>
      <c r="Y450" s="37" t="s">
        <v>3215</v>
      </c>
      <c r="Z450" s="37">
        <v>-25.135442636912487</v>
      </c>
    </row>
    <row r="451" spans="1:26" customFormat="1" x14ac:dyDescent="0.2">
      <c r="A451" s="37">
        <v>1026</v>
      </c>
      <c r="B451" s="37" t="s">
        <v>1031</v>
      </c>
      <c r="C451" s="37" t="s">
        <v>46</v>
      </c>
      <c r="D451" s="37">
        <v>0.08</v>
      </c>
      <c r="E451" s="37">
        <v>65.989999999999995</v>
      </c>
      <c r="F451" s="37">
        <v>5.92</v>
      </c>
      <c r="G451" s="37" t="s">
        <v>14</v>
      </c>
      <c r="H451" s="37" t="s">
        <v>3</v>
      </c>
      <c r="I451" s="37" t="s">
        <v>16</v>
      </c>
      <c r="J451" s="37" t="s">
        <v>111</v>
      </c>
      <c r="K451" s="37" t="s">
        <v>49</v>
      </c>
      <c r="L451" s="37" t="s">
        <v>1032</v>
      </c>
      <c r="M451" s="37">
        <v>0.57999999999999996</v>
      </c>
      <c r="N451" s="37" t="s">
        <v>8</v>
      </c>
      <c r="O451" s="37" t="s">
        <v>87</v>
      </c>
      <c r="P451" s="37" t="s">
        <v>88</v>
      </c>
      <c r="Q451" s="37" t="s">
        <v>1033</v>
      </c>
      <c r="R451" s="37">
        <v>11722</v>
      </c>
      <c r="S451" s="39">
        <v>42042</v>
      </c>
      <c r="T451" s="39">
        <v>42042</v>
      </c>
      <c r="U451" s="37">
        <v>624.40164000000004</v>
      </c>
      <c r="V451" s="37">
        <v>22</v>
      </c>
      <c r="W451" s="37">
        <v>1137.5999999999999</v>
      </c>
      <c r="X451" s="37">
        <v>89005</v>
      </c>
      <c r="Y451" s="37" t="s">
        <v>3218</v>
      </c>
      <c r="Z451" s="37">
        <v>1267.9688932530164</v>
      </c>
    </row>
    <row r="452" spans="1:26" customFormat="1" x14ac:dyDescent="0.2">
      <c r="A452" s="37">
        <v>3403</v>
      </c>
      <c r="B452" s="37" t="s">
        <v>1034</v>
      </c>
      <c r="C452" s="37" t="s">
        <v>13</v>
      </c>
      <c r="D452" s="37">
        <v>0.1</v>
      </c>
      <c r="E452" s="37">
        <v>105.98</v>
      </c>
      <c r="F452" s="37">
        <v>13.99</v>
      </c>
      <c r="G452" s="37" t="s">
        <v>63</v>
      </c>
      <c r="H452" s="37" t="s">
        <v>15</v>
      </c>
      <c r="I452" s="37" t="s">
        <v>4</v>
      </c>
      <c r="J452" s="37" t="s">
        <v>102</v>
      </c>
      <c r="K452" s="37" t="s">
        <v>120</v>
      </c>
      <c r="L452" s="37" t="s">
        <v>1035</v>
      </c>
      <c r="M452" s="37">
        <v>0.65</v>
      </c>
      <c r="N452" s="37" t="s">
        <v>8</v>
      </c>
      <c r="O452" s="37" t="s">
        <v>35</v>
      </c>
      <c r="P452" s="37" t="s">
        <v>1036</v>
      </c>
      <c r="Q452" s="37" t="s">
        <v>1037</v>
      </c>
      <c r="R452" s="37">
        <v>82001</v>
      </c>
      <c r="S452" s="39">
        <v>42043</v>
      </c>
      <c r="T452" s="39">
        <v>42046</v>
      </c>
      <c r="U452" s="37">
        <v>349.48500000000001</v>
      </c>
      <c r="V452" s="37">
        <v>5</v>
      </c>
      <c r="W452" s="37">
        <v>506.5</v>
      </c>
      <c r="X452" s="37">
        <v>87530</v>
      </c>
      <c r="Y452" s="37" t="s">
        <v>3217</v>
      </c>
      <c r="Z452" s="37">
        <v>1074.1257782494206</v>
      </c>
    </row>
    <row r="453" spans="1:26" customFormat="1" x14ac:dyDescent="0.2">
      <c r="A453" s="37">
        <v>471</v>
      </c>
      <c r="B453" s="37" t="s">
        <v>1038</v>
      </c>
      <c r="C453" s="37" t="s">
        <v>46</v>
      </c>
      <c r="D453" s="37">
        <v>7.0000000000000007E-2</v>
      </c>
      <c r="E453" s="37">
        <v>179.99</v>
      </c>
      <c r="F453" s="37">
        <v>19.989999999999998</v>
      </c>
      <c r="G453" s="37" t="s">
        <v>63</v>
      </c>
      <c r="H453" s="37" t="s">
        <v>15</v>
      </c>
      <c r="I453" s="37" t="s">
        <v>16</v>
      </c>
      <c r="J453" s="37" t="s">
        <v>17</v>
      </c>
      <c r="K453" s="37" t="s">
        <v>49</v>
      </c>
      <c r="L453" s="37" t="s">
        <v>691</v>
      </c>
      <c r="M453" s="37">
        <v>0.48</v>
      </c>
      <c r="N453" s="37" t="s">
        <v>8</v>
      </c>
      <c r="O453" s="37" t="s">
        <v>9</v>
      </c>
      <c r="P453" s="37" t="s">
        <v>51</v>
      </c>
      <c r="Q453" s="37" t="s">
        <v>337</v>
      </c>
      <c r="R453" s="37">
        <v>30318</v>
      </c>
      <c r="S453" s="39">
        <v>42043</v>
      </c>
      <c r="T453" s="39">
        <v>42043</v>
      </c>
      <c r="U453" s="37">
        <v>-568.53510000000006</v>
      </c>
      <c r="V453" s="37">
        <v>4</v>
      </c>
      <c r="W453" s="37">
        <v>718.03</v>
      </c>
      <c r="X453" s="37">
        <v>3138</v>
      </c>
      <c r="Y453" s="37" t="s">
        <v>3215</v>
      </c>
      <c r="Z453" s="37">
        <v>613.813562252873</v>
      </c>
    </row>
    <row r="454" spans="1:26" customFormat="1" x14ac:dyDescent="0.2">
      <c r="A454" s="37">
        <v>472</v>
      </c>
      <c r="B454" s="37" t="s">
        <v>1039</v>
      </c>
      <c r="C454" s="37" t="s">
        <v>46</v>
      </c>
      <c r="D454" s="37">
        <v>7.0000000000000007E-2</v>
      </c>
      <c r="E454" s="37">
        <v>179.99</v>
      </c>
      <c r="F454" s="37">
        <v>19.989999999999998</v>
      </c>
      <c r="G454" s="37" t="s">
        <v>63</v>
      </c>
      <c r="H454" s="37" t="s">
        <v>15</v>
      </c>
      <c r="I454" s="37" t="s">
        <v>16</v>
      </c>
      <c r="J454" s="37" t="s">
        <v>17</v>
      </c>
      <c r="K454" s="37" t="s">
        <v>49</v>
      </c>
      <c r="L454" s="37" t="s">
        <v>691</v>
      </c>
      <c r="M454" s="37">
        <v>0.48</v>
      </c>
      <c r="N454" s="37" t="s">
        <v>8</v>
      </c>
      <c r="O454" s="37" t="s">
        <v>87</v>
      </c>
      <c r="P454" s="37" t="s">
        <v>394</v>
      </c>
      <c r="Q454" s="37" t="s">
        <v>1040</v>
      </c>
      <c r="R454" s="37">
        <v>21133</v>
      </c>
      <c r="S454" s="39">
        <v>42043</v>
      </c>
      <c r="T454" s="39">
        <v>42043</v>
      </c>
      <c r="U454" s="37">
        <v>-427.47</v>
      </c>
      <c r="V454" s="37">
        <v>1</v>
      </c>
      <c r="W454" s="37">
        <v>179.51</v>
      </c>
      <c r="X454" s="37">
        <v>88023</v>
      </c>
      <c r="Y454" s="37" t="s">
        <v>3218</v>
      </c>
      <c r="Z454" s="37">
        <v>758.26785318331338</v>
      </c>
    </row>
    <row r="455" spans="1:26" customFormat="1" x14ac:dyDescent="0.2">
      <c r="A455" s="37">
        <v>2151</v>
      </c>
      <c r="B455" s="37" t="s">
        <v>210</v>
      </c>
      <c r="C455" s="37" t="s">
        <v>13</v>
      </c>
      <c r="D455" s="37">
        <v>0.08</v>
      </c>
      <c r="E455" s="37">
        <v>5.74</v>
      </c>
      <c r="F455" s="37">
        <v>5.01</v>
      </c>
      <c r="G455" s="37" t="s">
        <v>14</v>
      </c>
      <c r="H455" s="37" t="s">
        <v>70</v>
      </c>
      <c r="I455" s="37" t="s">
        <v>24</v>
      </c>
      <c r="J455" s="37" t="s">
        <v>48</v>
      </c>
      <c r="K455" s="37" t="s">
        <v>49</v>
      </c>
      <c r="L455" s="37" t="s">
        <v>1041</v>
      </c>
      <c r="M455" s="37">
        <v>0.39</v>
      </c>
      <c r="N455" s="37" t="s">
        <v>8</v>
      </c>
      <c r="O455" s="37" t="s">
        <v>28</v>
      </c>
      <c r="P455" s="37" t="s">
        <v>189</v>
      </c>
      <c r="Q455" s="37" t="s">
        <v>212</v>
      </c>
      <c r="R455" s="37">
        <v>52001</v>
      </c>
      <c r="S455" s="39">
        <v>42044</v>
      </c>
      <c r="T455" s="39">
        <v>42046</v>
      </c>
      <c r="U455" s="37">
        <v>-6.9308199999999998</v>
      </c>
      <c r="V455" s="37">
        <v>1</v>
      </c>
      <c r="W455" s="37">
        <v>7.21</v>
      </c>
      <c r="X455" s="37">
        <v>90405</v>
      </c>
      <c r="Y455" s="37" t="s">
        <v>3216</v>
      </c>
      <c r="Z455" s="37">
        <v>55.136569711497657</v>
      </c>
    </row>
    <row r="456" spans="1:26" customFormat="1" x14ac:dyDescent="0.2">
      <c r="A456" s="37">
        <v>1671</v>
      </c>
      <c r="B456" s="37" t="s">
        <v>1042</v>
      </c>
      <c r="C456" s="37" t="s">
        <v>23</v>
      </c>
      <c r="D456" s="37">
        <v>0.1</v>
      </c>
      <c r="E456" s="37">
        <v>4.13</v>
      </c>
      <c r="F456" s="37">
        <v>0.99</v>
      </c>
      <c r="G456" s="37" t="s">
        <v>14</v>
      </c>
      <c r="H456" s="37" t="s">
        <v>3</v>
      </c>
      <c r="I456" s="37" t="s">
        <v>24</v>
      </c>
      <c r="J456" s="37" t="s">
        <v>128</v>
      </c>
      <c r="K456" s="37" t="s">
        <v>49</v>
      </c>
      <c r="L456" s="37" t="s">
        <v>302</v>
      </c>
      <c r="M456" s="37">
        <v>0.39</v>
      </c>
      <c r="N456" s="37" t="s">
        <v>8</v>
      </c>
      <c r="O456" s="37" t="s">
        <v>9</v>
      </c>
      <c r="P456" s="37" t="s">
        <v>218</v>
      </c>
      <c r="Q456" s="37" t="s">
        <v>1043</v>
      </c>
      <c r="R456" s="37">
        <v>22015</v>
      </c>
      <c r="S456" s="39">
        <v>42044</v>
      </c>
      <c r="T456" s="39">
        <v>42048</v>
      </c>
      <c r="U456" s="37">
        <v>-40.53</v>
      </c>
      <c r="V456" s="37">
        <v>13</v>
      </c>
      <c r="W456" s="37">
        <v>52.16</v>
      </c>
      <c r="X456" s="37">
        <v>86724</v>
      </c>
      <c r="Y456" s="37" t="s">
        <v>3215</v>
      </c>
      <c r="Z456" s="37">
        <v>-35.421023403938605</v>
      </c>
    </row>
    <row r="457" spans="1:26" customFormat="1" x14ac:dyDescent="0.2">
      <c r="A457" s="37">
        <v>1574</v>
      </c>
      <c r="B457" s="37" t="s">
        <v>1044</v>
      </c>
      <c r="C457" s="37" t="s">
        <v>92</v>
      </c>
      <c r="D457" s="37">
        <v>7.0000000000000007E-2</v>
      </c>
      <c r="E457" s="37">
        <v>20.95</v>
      </c>
      <c r="F457" s="37">
        <v>5.99</v>
      </c>
      <c r="G457" s="37" t="s">
        <v>14</v>
      </c>
      <c r="H457" s="37" t="s">
        <v>15</v>
      </c>
      <c r="I457" s="37" t="s">
        <v>16</v>
      </c>
      <c r="J457" s="37" t="s">
        <v>17</v>
      </c>
      <c r="K457" s="37" t="s">
        <v>49</v>
      </c>
      <c r="L457" s="37" t="s">
        <v>229</v>
      </c>
      <c r="M457" s="37">
        <v>0.65</v>
      </c>
      <c r="N457" s="37" t="s">
        <v>8</v>
      </c>
      <c r="O457" s="37" t="s">
        <v>9</v>
      </c>
      <c r="P457" s="37" t="s">
        <v>73</v>
      </c>
      <c r="Q457" s="37" t="s">
        <v>1045</v>
      </c>
      <c r="R457" s="37">
        <v>28314</v>
      </c>
      <c r="S457" s="39">
        <v>42044</v>
      </c>
      <c r="T457" s="39">
        <v>42045</v>
      </c>
      <c r="U457" s="37">
        <v>27.234000000000002</v>
      </c>
      <c r="V457" s="37">
        <v>19</v>
      </c>
      <c r="W457" s="37">
        <v>391.4</v>
      </c>
      <c r="X457" s="37">
        <v>86966</v>
      </c>
      <c r="Y457" s="37" t="s">
        <v>3215</v>
      </c>
      <c r="Z457" s="37">
        <v>373.89641621417667</v>
      </c>
    </row>
    <row r="458" spans="1:26" customFormat="1" x14ac:dyDescent="0.2">
      <c r="A458" s="37">
        <v>2619</v>
      </c>
      <c r="B458" s="37" t="s">
        <v>1046</v>
      </c>
      <c r="C458" s="37" t="s">
        <v>46</v>
      </c>
      <c r="D458" s="37">
        <v>0.1</v>
      </c>
      <c r="E458" s="37">
        <v>30.98</v>
      </c>
      <c r="F458" s="37">
        <v>8.99</v>
      </c>
      <c r="G458" s="37" t="s">
        <v>14</v>
      </c>
      <c r="H458" s="37" t="s">
        <v>70</v>
      </c>
      <c r="I458" s="37" t="s">
        <v>24</v>
      </c>
      <c r="J458" s="37" t="s">
        <v>25</v>
      </c>
      <c r="K458" s="37" t="s">
        <v>18</v>
      </c>
      <c r="L458" s="37" t="s">
        <v>315</v>
      </c>
      <c r="M458" s="37">
        <v>0.57999999999999996</v>
      </c>
      <c r="N458" s="37" t="s">
        <v>8</v>
      </c>
      <c r="O458" s="37" t="s">
        <v>28</v>
      </c>
      <c r="P458" s="37" t="s">
        <v>1047</v>
      </c>
      <c r="Q458" s="37" t="s">
        <v>1048</v>
      </c>
      <c r="R458" s="37">
        <v>57103</v>
      </c>
      <c r="S458" s="39">
        <v>42044</v>
      </c>
      <c r="T458" s="39">
        <v>42046</v>
      </c>
      <c r="U458" s="37">
        <v>-20.222799999999999</v>
      </c>
      <c r="V458" s="37">
        <v>4</v>
      </c>
      <c r="W458" s="37">
        <v>119.37</v>
      </c>
      <c r="X458" s="37">
        <v>88015</v>
      </c>
      <c r="Y458" s="37" t="s">
        <v>3216</v>
      </c>
      <c r="Z458" s="37">
        <v>578.83701505759268</v>
      </c>
    </row>
    <row r="459" spans="1:26" customFormat="1" x14ac:dyDescent="0.2">
      <c r="A459" s="37">
        <v>491</v>
      </c>
      <c r="B459" s="37" t="s">
        <v>1049</v>
      </c>
      <c r="C459" s="37" t="s">
        <v>1</v>
      </c>
      <c r="D459" s="37">
        <v>0.01</v>
      </c>
      <c r="E459" s="37">
        <v>4.9800000000000004</v>
      </c>
      <c r="F459" s="37">
        <v>6.07</v>
      </c>
      <c r="G459" s="37" t="s">
        <v>14</v>
      </c>
      <c r="H459" s="37" t="s">
        <v>15</v>
      </c>
      <c r="I459" s="37" t="s">
        <v>24</v>
      </c>
      <c r="J459" s="37" t="s">
        <v>64</v>
      </c>
      <c r="K459" s="37" t="s">
        <v>49</v>
      </c>
      <c r="L459" s="37" t="s">
        <v>763</v>
      </c>
      <c r="M459" s="37">
        <v>0.36</v>
      </c>
      <c r="N459" s="37" t="s">
        <v>8</v>
      </c>
      <c r="O459" s="37" t="s">
        <v>87</v>
      </c>
      <c r="P459" s="37" t="s">
        <v>88</v>
      </c>
      <c r="Q459" s="37" t="s">
        <v>89</v>
      </c>
      <c r="R459" s="37">
        <v>10154</v>
      </c>
      <c r="S459" s="39">
        <v>42045</v>
      </c>
      <c r="T459" s="39">
        <v>42046</v>
      </c>
      <c r="U459" s="37">
        <v>-69.069999999999993</v>
      </c>
      <c r="V459" s="37">
        <v>41</v>
      </c>
      <c r="W459" s="37">
        <v>217</v>
      </c>
      <c r="X459" s="37">
        <v>10464</v>
      </c>
      <c r="Y459" s="37" t="s">
        <v>3218</v>
      </c>
      <c r="Z459" s="37">
        <v>303.30809437970032</v>
      </c>
    </row>
    <row r="460" spans="1:26" customFormat="1" x14ac:dyDescent="0.2">
      <c r="A460" s="37">
        <v>494</v>
      </c>
      <c r="B460" s="37" t="s">
        <v>1050</v>
      </c>
      <c r="C460" s="37" t="s">
        <v>1</v>
      </c>
      <c r="D460" s="37">
        <v>0.01</v>
      </c>
      <c r="E460" s="37">
        <v>4.9800000000000004</v>
      </c>
      <c r="F460" s="37">
        <v>6.07</v>
      </c>
      <c r="G460" s="37" t="s">
        <v>14</v>
      </c>
      <c r="H460" s="37" t="s">
        <v>15</v>
      </c>
      <c r="I460" s="37" t="s">
        <v>24</v>
      </c>
      <c r="J460" s="37" t="s">
        <v>64</v>
      </c>
      <c r="K460" s="37" t="s">
        <v>49</v>
      </c>
      <c r="L460" s="37" t="s">
        <v>763</v>
      </c>
      <c r="M460" s="37">
        <v>0.36</v>
      </c>
      <c r="N460" s="37" t="s">
        <v>8</v>
      </c>
      <c r="O460" s="37" t="s">
        <v>35</v>
      </c>
      <c r="P460" s="37" t="s">
        <v>42</v>
      </c>
      <c r="Q460" s="37" t="s">
        <v>118</v>
      </c>
      <c r="R460" s="37">
        <v>98115</v>
      </c>
      <c r="S460" s="39">
        <v>42045</v>
      </c>
      <c r="T460" s="39">
        <v>42046</v>
      </c>
      <c r="U460" s="37">
        <v>-35.916400000000003</v>
      </c>
      <c r="V460" s="37">
        <v>10</v>
      </c>
      <c r="W460" s="37">
        <v>52.93</v>
      </c>
      <c r="X460" s="37">
        <v>88907</v>
      </c>
      <c r="Y460" s="37" t="s">
        <v>3217</v>
      </c>
      <c r="Z460" s="37">
        <v>337.25823356927629</v>
      </c>
    </row>
    <row r="461" spans="1:26" customFormat="1" x14ac:dyDescent="0.2">
      <c r="A461" s="37">
        <v>1267</v>
      </c>
      <c r="B461" s="37" t="s">
        <v>1051</v>
      </c>
      <c r="C461" s="37" t="s">
        <v>1</v>
      </c>
      <c r="D461" s="37">
        <v>0.01</v>
      </c>
      <c r="E461" s="37">
        <v>13.99</v>
      </c>
      <c r="F461" s="37">
        <v>7.51</v>
      </c>
      <c r="G461" s="37" t="s">
        <v>14</v>
      </c>
      <c r="H461" s="37" t="s">
        <v>70</v>
      </c>
      <c r="I461" s="37" t="s">
        <v>16</v>
      </c>
      <c r="J461" s="37" t="s">
        <v>32</v>
      </c>
      <c r="K461" s="37" t="s">
        <v>120</v>
      </c>
      <c r="L461" s="37" t="s">
        <v>1052</v>
      </c>
      <c r="M461" s="37">
        <v>0.39</v>
      </c>
      <c r="N461" s="37" t="s">
        <v>8</v>
      </c>
      <c r="O461" s="37" t="s">
        <v>9</v>
      </c>
      <c r="P461" s="37" t="s">
        <v>99</v>
      </c>
      <c r="Q461" s="37" t="s">
        <v>1053</v>
      </c>
      <c r="R461" s="37">
        <v>33433</v>
      </c>
      <c r="S461" s="39">
        <v>42045</v>
      </c>
      <c r="T461" s="39">
        <v>42046</v>
      </c>
      <c r="U461" s="37">
        <v>533.74199999999996</v>
      </c>
      <c r="V461" s="37">
        <v>2</v>
      </c>
      <c r="W461" s="37">
        <v>29.85</v>
      </c>
      <c r="X461" s="37">
        <v>89514</v>
      </c>
      <c r="Y461" s="37" t="s">
        <v>3215</v>
      </c>
      <c r="Z461" s="37">
        <v>1042.5049137309484</v>
      </c>
    </row>
    <row r="462" spans="1:26" customFormat="1" x14ac:dyDescent="0.2">
      <c r="A462" s="37">
        <v>1361</v>
      </c>
      <c r="B462" s="37" t="s">
        <v>755</v>
      </c>
      <c r="C462" s="37" t="s">
        <v>1</v>
      </c>
      <c r="D462" s="37">
        <v>0.01</v>
      </c>
      <c r="E462" s="37">
        <v>6.48</v>
      </c>
      <c r="F462" s="37">
        <v>6.22</v>
      </c>
      <c r="G462" s="37" t="s">
        <v>63</v>
      </c>
      <c r="H462" s="37" t="s">
        <v>15</v>
      </c>
      <c r="I462" s="37" t="s">
        <v>24</v>
      </c>
      <c r="J462" s="37" t="s">
        <v>64</v>
      </c>
      <c r="K462" s="37" t="s">
        <v>49</v>
      </c>
      <c r="L462" s="37" t="s">
        <v>1054</v>
      </c>
      <c r="M462" s="37">
        <v>0.37</v>
      </c>
      <c r="N462" s="37" t="s">
        <v>8</v>
      </c>
      <c r="O462" s="37" t="s">
        <v>28</v>
      </c>
      <c r="P462" s="37" t="s">
        <v>265</v>
      </c>
      <c r="Q462" s="37" t="s">
        <v>756</v>
      </c>
      <c r="R462" s="37">
        <v>48101</v>
      </c>
      <c r="S462" s="39">
        <v>42045</v>
      </c>
      <c r="T462" s="39">
        <v>42046</v>
      </c>
      <c r="U462" s="37">
        <v>-15.6312</v>
      </c>
      <c r="V462" s="37">
        <v>9</v>
      </c>
      <c r="W462" s="37">
        <v>69.459999999999994</v>
      </c>
      <c r="X462" s="37">
        <v>89596</v>
      </c>
      <c r="Y462" s="37" t="s">
        <v>3216</v>
      </c>
      <c r="Z462" s="37">
        <v>292.97241815869654</v>
      </c>
    </row>
    <row r="463" spans="1:26" customFormat="1" x14ac:dyDescent="0.2">
      <c r="A463" s="37">
        <v>1361</v>
      </c>
      <c r="B463" s="37" t="s">
        <v>755</v>
      </c>
      <c r="C463" s="37" t="s">
        <v>1</v>
      </c>
      <c r="D463" s="37">
        <v>0.03</v>
      </c>
      <c r="E463" s="37">
        <v>85.99</v>
      </c>
      <c r="F463" s="37">
        <v>3.3</v>
      </c>
      <c r="G463" s="37" t="s">
        <v>14</v>
      </c>
      <c r="H463" s="37" t="s">
        <v>15</v>
      </c>
      <c r="I463" s="37" t="s">
        <v>16</v>
      </c>
      <c r="J463" s="37" t="s">
        <v>111</v>
      </c>
      <c r="K463" s="37" t="s">
        <v>18</v>
      </c>
      <c r="L463" s="37" t="s">
        <v>490</v>
      </c>
      <c r="M463" s="37">
        <v>0.37</v>
      </c>
      <c r="N463" s="37" t="s">
        <v>8</v>
      </c>
      <c r="O463" s="37" t="s">
        <v>28</v>
      </c>
      <c r="P463" s="37" t="s">
        <v>265</v>
      </c>
      <c r="Q463" s="37" t="s">
        <v>756</v>
      </c>
      <c r="R463" s="37">
        <v>48101</v>
      </c>
      <c r="S463" s="39">
        <v>42045</v>
      </c>
      <c r="T463" s="39">
        <v>42047</v>
      </c>
      <c r="U463" s="37">
        <v>790.54679999999996</v>
      </c>
      <c r="V463" s="37">
        <v>16</v>
      </c>
      <c r="W463" s="37">
        <v>1145.72</v>
      </c>
      <c r="X463" s="37">
        <v>89596</v>
      </c>
      <c r="Y463" s="37" t="s">
        <v>3216</v>
      </c>
      <c r="Z463" s="37">
        <v>1355.9304388547312</v>
      </c>
    </row>
    <row r="464" spans="1:26" customFormat="1" x14ac:dyDescent="0.2">
      <c r="A464" s="37">
        <v>2204</v>
      </c>
      <c r="B464" s="37" t="s">
        <v>938</v>
      </c>
      <c r="C464" s="37" t="s">
        <v>1</v>
      </c>
      <c r="D464" s="37">
        <v>0.04</v>
      </c>
      <c r="E464" s="37">
        <v>296.18</v>
      </c>
      <c r="F464" s="37">
        <v>154.12</v>
      </c>
      <c r="G464" s="37" t="s">
        <v>2</v>
      </c>
      <c r="H464" s="37" t="s">
        <v>15</v>
      </c>
      <c r="I464" s="37" t="s">
        <v>4</v>
      </c>
      <c r="J464" s="37" t="s">
        <v>5</v>
      </c>
      <c r="K464" s="37" t="s">
        <v>6</v>
      </c>
      <c r="L464" s="37" t="s">
        <v>1055</v>
      </c>
      <c r="M464" s="37">
        <v>0.76</v>
      </c>
      <c r="N464" s="37" t="s">
        <v>8</v>
      </c>
      <c r="O464" s="37" t="s">
        <v>28</v>
      </c>
      <c r="P464" s="37" t="s">
        <v>60</v>
      </c>
      <c r="Q464" s="37" t="s">
        <v>939</v>
      </c>
      <c r="R464" s="37">
        <v>55337</v>
      </c>
      <c r="S464" s="39">
        <v>42045</v>
      </c>
      <c r="T464" s="39">
        <v>42046</v>
      </c>
      <c r="U464" s="37">
        <v>-87.998040000000003</v>
      </c>
      <c r="V464" s="37">
        <v>20</v>
      </c>
      <c r="W464" s="37">
        <v>5768.12</v>
      </c>
      <c r="X464" s="37">
        <v>86053</v>
      </c>
      <c r="Y464" s="37" t="s">
        <v>3216</v>
      </c>
      <c r="Z464" s="37">
        <v>5797.3918340030614</v>
      </c>
    </row>
    <row r="465" spans="1:26" customFormat="1" x14ac:dyDescent="0.2">
      <c r="A465" s="37">
        <v>1526</v>
      </c>
      <c r="B465" s="37" t="s">
        <v>1056</v>
      </c>
      <c r="C465" s="37" t="s">
        <v>13</v>
      </c>
      <c r="D465" s="37">
        <v>0.04</v>
      </c>
      <c r="E465" s="37">
        <v>11.34</v>
      </c>
      <c r="F465" s="37">
        <v>5.01</v>
      </c>
      <c r="G465" s="37" t="s">
        <v>14</v>
      </c>
      <c r="H465" s="37" t="s">
        <v>47</v>
      </c>
      <c r="I465" s="37" t="s">
        <v>24</v>
      </c>
      <c r="J465" s="37" t="s">
        <v>64</v>
      </c>
      <c r="K465" s="37" t="s">
        <v>49</v>
      </c>
      <c r="L465" s="37" t="s">
        <v>391</v>
      </c>
      <c r="M465" s="37">
        <v>0.36</v>
      </c>
      <c r="N465" s="37" t="s">
        <v>8</v>
      </c>
      <c r="O465" s="37" t="s">
        <v>9</v>
      </c>
      <c r="P465" s="37" t="s">
        <v>140</v>
      </c>
      <c r="Q465" s="37" t="s">
        <v>1057</v>
      </c>
      <c r="R465" s="37">
        <v>35211</v>
      </c>
      <c r="S465" s="39">
        <v>42045</v>
      </c>
      <c r="T465" s="39">
        <v>42046</v>
      </c>
      <c r="U465" s="37">
        <v>-189.22399999999999</v>
      </c>
      <c r="V465" s="37">
        <v>10</v>
      </c>
      <c r="W465" s="37">
        <v>115.53</v>
      </c>
      <c r="X465" s="37">
        <v>86812</v>
      </c>
      <c r="Y465" s="37" t="s">
        <v>3215</v>
      </c>
      <c r="Z465" s="37">
        <v>-82.053394841209524</v>
      </c>
    </row>
    <row r="466" spans="1:26" customFormat="1" x14ac:dyDescent="0.2">
      <c r="A466" s="37">
        <v>1338</v>
      </c>
      <c r="B466" s="37" t="s">
        <v>1058</v>
      </c>
      <c r="C466" s="37" t="s">
        <v>23</v>
      </c>
      <c r="D466" s="37">
        <v>0.02</v>
      </c>
      <c r="E466" s="37">
        <v>55.99</v>
      </c>
      <c r="F466" s="37">
        <v>3.3</v>
      </c>
      <c r="G466" s="37" t="s">
        <v>14</v>
      </c>
      <c r="H466" s="37" t="s">
        <v>47</v>
      </c>
      <c r="I466" s="37" t="s">
        <v>16</v>
      </c>
      <c r="J466" s="37" t="s">
        <v>111</v>
      </c>
      <c r="K466" s="37" t="s">
        <v>18</v>
      </c>
      <c r="L466" s="37" t="s">
        <v>1059</v>
      </c>
      <c r="M466" s="37">
        <v>0.59</v>
      </c>
      <c r="N466" s="37" t="s">
        <v>8</v>
      </c>
      <c r="O466" s="37" t="s">
        <v>28</v>
      </c>
      <c r="P466" s="37" t="s">
        <v>79</v>
      </c>
      <c r="Q466" s="37" t="s">
        <v>509</v>
      </c>
      <c r="R466" s="37">
        <v>60623</v>
      </c>
      <c r="S466" s="39">
        <v>42045</v>
      </c>
      <c r="T466" s="39">
        <v>42045</v>
      </c>
      <c r="U466" s="37">
        <v>525.20039999999995</v>
      </c>
      <c r="V466" s="37">
        <v>16</v>
      </c>
      <c r="W466" s="37">
        <v>761.16</v>
      </c>
      <c r="X466" s="37">
        <v>91244</v>
      </c>
      <c r="Y466" s="37" t="s">
        <v>3216</v>
      </c>
      <c r="Z466" s="37">
        <v>1028.8144304415955</v>
      </c>
    </row>
    <row r="467" spans="1:26" customFormat="1" x14ac:dyDescent="0.2">
      <c r="A467" s="37">
        <v>1340</v>
      </c>
      <c r="B467" s="37" t="s">
        <v>1060</v>
      </c>
      <c r="C467" s="37" t="s">
        <v>23</v>
      </c>
      <c r="D467" s="37">
        <v>0</v>
      </c>
      <c r="E467" s="37">
        <v>22.38</v>
      </c>
      <c r="F467" s="37">
        <v>15.1</v>
      </c>
      <c r="G467" s="37" t="s">
        <v>63</v>
      </c>
      <c r="H467" s="37" t="s">
        <v>47</v>
      </c>
      <c r="I467" s="37" t="s">
        <v>24</v>
      </c>
      <c r="J467" s="37" t="s">
        <v>48</v>
      </c>
      <c r="K467" s="37" t="s">
        <v>49</v>
      </c>
      <c r="L467" s="37" t="s">
        <v>1061</v>
      </c>
      <c r="M467" s="37">
        <v>0.38</v>
      </c>
      <c r="N467" s="37" t="s">
        <v>8</v>
      </c>
      <c r="O467" s="37" t="s">
        <v>87</v>
      </c>
      <c r="P467" s="37" t="s">
        <v>88</v>
      </c>
      <c r="Q467" s="37" t="s">
        <v>89</v>
      </c>
      <c r="R467" s="37">
        <v>10170</v>
      </c>
      <c r="S467" s="39">
        <v>42045</v>
      </c>
      <c r="T467" s="39">
        <v>42052</v>
      </c>
      <c r="U467" s="37">
        <v>-52.646999999999998</v>
      </c>
      <c r="V467" s="37">
        <v>29</v>
      </c>
      <c r="W467" s="37">
        <v>682.68</v>
      </c>
      <c r="X467" s="37">
        <v>21636</v>
      </c>
      <c r="Y467" s="37" t="s">
        <v>3218</v>
      </c>
      <c r="Z467" s="37">
        <v>414.3743501785226</v>
      </c>
    </row>
    <row r="468" spans="1:26" customFormat="1" x14ac:dyDescent="0.2">
      <c r="A468" s="37">
        <v>1340</v>
      </c>
      <c r="B468" s="37" t="s">
        <v>1060</v>
      </c>
      <c r="C468" s="37" t="s">
        <v>23</v>
      </c>
      <c r="D468" s="37">
        <v>7.0000000000000007E-2</v>
      </c>
      <c r="E468" s="37">
        <v>5.98</v>
      </c>
      <c r="F468" s="37">
        <v>4.6900000000000004</v>
      </c>
      <c r="G468" s="37" t="s">
        <v>14</v>
      </c>
      <c r="H468" s="37" t="s">
        <v>47</v>
      </c>
      <c r="I468" s="37" t="s">
        <v>24</v>
      </c>
      <c r="J468" s="37" t="s">
        <v>54</v>
      </c>
      <c r="K468" s="37" t="s">
        <v>49</v>
      </c>
      <c r="L468" s="37" t="s">
        <v>205</v>
      </c>
      <c r="M468" s="37">
        <v>0.68</v>
      </c>
      <c r="N468" s="37" t="s">
        <v>8</v>
      </c>
      <c r="O468" s="37" t="s">
        <v>87</v>
      </c>
      <c r="P468" s="37" t="s">
        <v>88</v>
      </c>
      <c r="Q468" s="37" t="s">
        <v>89</v>
      </c>
      <c r="R468" s="37">
        <v>10170</v>
      </c>
      <c r="S468" s="39">
        <v>42045</v>
      </c>
      <c r="T468" s="39">
        <v>42050</v>
      </c>
      <c r="U468" s="37">
        <v>-24.44</v>
      </c>
      <c r="V468" s="37">
        <v>11</v>
      </c>
      <c r="W468" s="37">
        <v>73.44</v>
      </c>
      <c r="X468" s="37">
        <v>21636</v>
      </c>
      <c r="Y468" s="37" t="s">
        <v>3218</v>
      </c>
      <c r="Z468" s="37">
        <v>389.46170313232915</v>
      </c>
    </row>
    <row r="469" spans="1:26" customFormat="1" x14ac:dyDescent="0.2">
      <c r="A469" s="37">
        <v>1340</v>
      </c>
      <c r="B469" s="37" t="s">
        <v>1060</v>
      </c>
      <c r="C469" s="37" t="s">
        <v>23</v>
      </c>
      <c r="D469" s="37">
        <v>0.02</v>
      </c>
      <c r="E469" s="37">
        <v>55.99</v>
      </c>
      <c r="F469" s="37">
        <v>3.3</v>
      </c>
      <c r="G469" s="37" t="s">
        <v>14</v>
      </c>
      <c r="H469" s="37" t="s">
        <v>47</v>
      </c>
      <c r="I469" s="37" t="s">
        <v>16</v>
      </c>
      <c r="J469" s="37" t="s">
        <v>111</v>
      </c>
      <c r="K469" s="37" t="s">
        <v>18</v>
      </c>
      <c r="L469" s="37" t="s">
        <v>1059</v>
      </c>
      <c r="M469" s="37">
        <v>0.59</v>
      </c>
      <c r="N469" s="37" t="s">
        <v>8</v>
      </c>
      <c r="O469" s="37" t="s">
        <v>87</v>
      </c>
      <c r="P469" s="37" t="s">
        <v>88</v>
      </c>
      <c r="Q469" s="37" t="s">
        <v>89</v>
      </c>
      <c r="R469" s="37">
        <v>10170</v>
      </c>
      <c r="S469" s="39">
        <v>42045</v>
      </c>
      <c r="T469" s="39">
        <v>42045</v>
      </c>
      <c r="U469" s="37">
        <v>366.50700000000001</v>
      </c>
      <c r="V469" s="37">
        <v>63</v>
      </c>
      <c r="W469" s="37">
        <v>2997.07</v>
      </c>
      <c r="X469" s="37">
        <v>21636</v>
      </c>
      <c r="Y469" s="37" t="s">
        <v>3218</v>
      </c>
      <c r="Z469" s="37">
        <v>866.30830686928209</v>
      </c>
    </row>
    <row r="470" spans="1:26" customFormat="1" x14ac:dyDescent="0.2">
      <c r="A470" s="37">
        <v>1341</v>
      </c>
      <c r="B470" s="37" t="s">
        <v>1062</v>
      </c>
      <c r="C470" s="37" t="s">
        <v>23</v>
      </c>
      <c r="D470" s="37">
        <v>7.0000000000000007E-2</v>
      </c>
      <c r="E470" s="37">
        <v>5.98</v>
      </c>
      <c r="F470" s="37">
        <v>4.6900000000000004</v>
      </c>
      <c r="G470" s="37" t="s">
        <v>14</v>
      </c>
      <c r="H470" s="37" t="s">
        <v>47</v>
      </c>
      <c r="I470" s="37" t="s">
        <v>24</v>
      </c>
      <c r="J470" s="37" t="s">
        <v>54</v>
      </c>
      <c r="K470" s="37" t="s">
        <v>49</v>
      </c>
      <c r="L470" s="37" t="s">
        <v>205</v>
      </c>
      <c r="M470" s="37">
        <v>0.68</v>
      </c>
      <c r="N470" s="37" t="s">
        <v>8</v>
      </c>
      <c r="O470" s="37" t="s">
        <v>87</v>
      </c>
      <c r="P470" s="37" t="s">
        <v>296</v>
      </c>
      <c r="Q470" s="37" t="s">
        <v>1063</v>
      </c>
      <c r="R470" s="37">
        <v>17201</v>
      </c>
      <c r="S470" s="39">
        <v>42045</v>
      </c>
      <c r="T470" s="39">
        <v>42050</v>
      </c>
      <c r="U470" s="37">
        <v>-12.7088</v>
      </c>
      <c r="V470" s="37">
        <v>3</v>
      </c>
      <c r="W470" s="37">
        <v>20.03</v>
      </c>
      <c r="X470" s="37">
        <v>91244</v>
      </c>
      <c r="Y470" s="37" t="s">
        <v>3218</v>
      </c>
      <c r="Z470" s="37">
        <v>401.47475368674111</v>
      </c>
    </row>
    <row r="471" spans="1:26" customFormat="1" x14ac:dyDescent="0.2">
      <c r="A471" s="37">
        <v>3004</v>
      </c>
      <c r="B471" s="37" t="s">
        <v>1064</v>
      </c>
      <c r="C471" s="37" t="s">
        <v>23</v>
      </c>
      <c r="D471" s="37">
        <v>0.08</v>
      </c>
      <c r="E471" s="37">
        <v>6.48</v>
      </c>
      <c r="F471" s="37">
        <v>6.81</v>
      </c>
      <c r="G471" s="37" t="s">
        <v>14</v>
      </c>
      <c r="H471" s="37" t="s">
        <v>70</v>
      </c>
      <c r="I471" s="37" t="s">
        <v>24</v>
      </c>
      <c r="J471" s="37" t="s">
        <v>64</v>
      </c>
      <c r="K471" s="37" t="s">
        <v>49</v>
      </c>
      <c r="L471" s="37" t="s">
        <v>1065</v>
      </c>
      <c r="M471" s="37">
        <v>0.36</v>
      </c>
      <c r="N471" s="37" t="s">
        <v>8</v>
      </c>
      <c r="O471" s="37" t="s">
        <v>35</v>
      </c>
      <c r="P471" s="37" t="s">
        <v>66</v>
      </c>
      <c r="Q471" s="37" t="s">
        <v>76</v>
      </c>
      <c r="R471" s="37">
        <v>90049</v>
      </c>
      <c r="S471" s="39">
        <v>42045</v>
      </c>
      <c r="T471" s="39">
        <v>42050</v>
      </c>
      <c r="U471" s="37">
        <v>-94.59</v>
      </c>
      <c r="V471" s="37">
        <v>58</v>
      </c>
      <c r="W471" s="37">
        <v>382.33</v>
      </c>
      <c r="X471" s="37">
        <v>54949</v>
      </c>
      <c r="Y471" s="37" t="s">
        <v>3217</v>
      </c>
      <c r="Z471" s="37">
        <v>74.761955414852821</v>
      </c>
    </row>
    <row r="472" spans="1:26" customFormat="1" x14ac:dyDescent="0.2">
      <c r="A472" s="37">
        <v>3004</v>
      </c>
      <c r="B472" s="37" t="s">
        <v>1064</v>
      </c>
      <c r="C472" s="37" t="s">
        <v>23</v>
      </c>
      <c r="D472" s="37">
        <v>0.09</v>
      </c>
      <c r="E472" s="37">
        <v>20.98</v>
      </c>
      <c r="F472" s="37">
        <v>53.03</v>
      </c>
      <c r="G472" s="37" t="s">
        <v>2</v>
      </c>
      <c r="H472" s="37" t="s">
        <v>70</v>
      </c>
      <c r="I472" s="37" t="s">
        <v>24</v>
      </c>
      <c r="J472" s="37" t="s">
        <v>54</v>
      </c>
      <c r="K472" s="37" t="s">
        <v>33</v>
      </c>
      <c r="L472" s="37" t="s">
        <v>1066</v>
      </c>
      <c r="M472" s="37">
        <v>0.78</v>
      </c>
      <c r="N472" s="37" t="s">
        <v>8</v>
      </c>
      <c r="O472" s="37" t="s">
        <v>35</v>
      </c>
      <c r="P472" s="37" t="s">
        <v>66</v>
      </c>
      <c r="Q472" s="37" t="s">
        <v>76</v>
      </c>
      <c r="R472" s="37">
        <v>90049</v>
      </c>
      <c r="S472" s="39">
        <v>42045</v>
      </c>
      <c r="T472" s="39">
        <v>42052</v>
      </c>
      <c r="U472" s="37">
        <v>-293.74</v>
      </c>
      <c r="V472" s="37">
        <v>13</v>
      </c>
      <c r="W472" s="37">
        <v>356.61</v>
      </c>
      <c r="X472" s="37">
        <v>54949</v>
      </c>
      <c r="Y472" s="37" t="s">
        <v>3217</v>
      </c>
      <c r="Z472" s="37">
        <v>1732.6700299283359</v>
      </c>
    </row>
    <row r="473" spans="1:26" customFormat="1" x14ac:dyDescent="0.2">
      <c r="A473" s="37">
        <v>3006</v>
      </c>
      <c r="B473" s="37" t="s">
        <v>1067</v>
      </c>
      <c r="C473" s="37" t="s">
        <v>23</v>
      </c>
      <c r="D473" s="37">
        <v>0.08</v>
      </c>
      <c r="E473" s="37">
        <v>6.48</v>
      </c>
      <c r="F473" s="37">
        <v>6.81</v>
      </c>
      <c r="G473" s="37" t="s">
        <v>14</v>
      </c>
      <c r="H473" s="37" t="s">
        <v>70</v>
      </c>
      <c r="I473" s="37" t="s">
        <v>24</v>
      </c>
      <c r="J473" s="37" t="s">
        <v>64</v>
      </c>
      <c r="K473" s="37" t="s">
        <v>49</v>
      </c>
      <c r="L473" s="37" t="s">
        <v>1065</v>
      </c>
      <c r="M473" s="37">
        <v>0.36</v>
      </c>
      <c r="N473" s="37" t="s">
        <v>8</v>
      </c>
      <c r="O473" s="37" t="s">
        <v>35</v>
      </c>
      <c r="P473" s="37" t="s">
        <v>466</v>
      </c>
      <c r="Q473" s="37" t="s">
        <v>1068</v>
      </c>
      <c r="R473" s="37">
        <v>83402</v>
      </c>
      <c r="S473" s="39">
        <v>42045</v>
      </c>
      <c r="T473" s="39">
        <v>42050</v>
      </c>
      <c r="U473" s="37">
        <v>-49.186799999999998</v>
      </c>
      <c r="V473" s="37">
        <v>14</v>
      </c>
      <c r="W473" s="37">
        <v>92.29</v>
      </c>
      <c r="X473" s="37">
        <v>91388</v>
      </c>
      <c r="Y473" s="37" t="s">
        <v>3217</v>
      </c>
      <c r="Z473" s="37">
        <v>121.25600009332376</v>
      </c>
    </row>
    <row r="474" spans="1:26" customFormat="1" x14ac:dyDescent="0.2">
      <c r="A474" s="37">
        <v>3006</v>
      </c>
      <c r="B474" s="37" t="s">
        <v>1067</v>
      </c>
      <c r="C474" s="37" t="s">
        <v>23</v>
      </c>
      <c r="D474" s="37">
        <v>0.09</v>
      </c>
      <c r="E474" s="37">
        <v>20.98</v>
      </c>
      <c r="F474" s="37">
        <v>53.03</v>
      </c>
      <c r="G474" s="37" t="s">
        <v>2</v>
      </c>
      <c r="H474" s="37" t="s">
        <v>70</v>
      </c>
      <c r="I474" s="37" t="s">
        <v>24</v>
      </c>
      <c r="J474" s="37" t="s">
        <v>54</v>
      </c>
      <c r="K474" s="37" t="s">
        <v>33</v>
      </c>
      <c r="L474" s="37" t="s">
        <v>1066</v>
      </c>
      <c r="M474" s="37">
        <v>0.78</v>
      </c>
      <c r="N474" s="37" t="s">
        <v>8</v>
      </c>
      <c r="O474" s="37" t="s">
        <v>35</v>
      </c>
      <c r="P474" s="37" t="s">
        <v>466</v>
      </c>
      <c r="Q474" s="37" t="s">
        <v>1068</v>
      </c>
      <c r="R474" s="37">
        <v>83402</v>
      </c>
      <c r="S474" s="39">
        <v>42045</v>
      </c>
      <c r="T474" s="39">
        <v>42052</v>
      </c>
      <c r="U474" s="37">
        <v>-152.7448</v>
      </c>
      <c r="V474" s="37">
        <v>3</v>
      </c>
      <c r="W474" s="37">
        <v>82.29</v>
      </c>
      <c r="X474" s="37">
        <v>91388</v>
      </c>
      <c r="Y474" s="37" t="s">
        <v>3217</v>
      </c>
      <c r="Z474" s="37">
        <v>1877.0527414607816</v>
      </c>
    </row>
    <row r="475" spans="1:26" customFormat="1" x14ac:dyDescent="0.2">
      <c r="A475" s="37">
        <v>1132</v>
      </c>
      <c r="B475" s="37" t="s">
        <v>1069</v>
      </c>
      <c r="C475" s="37" t="s">
        <v>92</v>
      </c>
      <c r="D475" s="37">
        <v>0.06</v>
      </c>
      <c r="E475" s="37">
        <v>6.37</v>
      </c>
      <c r="F475" s="37">
        <v>5.19</v>
      </c>
      <c r="G475" s="37" t="s">
        <v>14</v>
      </c>
      <c r="H475" s="37" t="s">
        <v>70</v>
      </c>
      <c r="I475" s="37" t="s">
        <v>24</v>
      </c>
      <c r="J475" s="37" t="s">
        <v>48</v>
      </c>
      <c r="K475" s="37" t="s">
        <v>49</v>
      </c>
      <c r="L475" s="37" t="s">
        <v>883</v>
      </c>
      <c r="M475" s="37">
        <v>0.38</v>
      </c>
      <c r="N475" s="37" t="s">
        <v>8</v>
      </c>
      <c r="O475" s="37" t="s">
        <v>28</v>
      </c>
      <c r="P475" s="37" t="s">
        <v>163</v>
      </c>
      <c r="Q475" s="37" t="s">
        <v>1070</v>
      </c>
      <c r="R475" s="37">
        <v>76039</v>
      </c>
      <c r="S475" s="39">
        <v>42045</v>
      </c>
      <c r="T475" s="39">
        <v>42046</v>
      </c>
      <c r="U475" s="37">
        <v>-48.219499999999996</v>
      </c>
      <c r="V475" s="37">
        <v>6</v>
      </c>
      <c r="W475" s="37">
        <v>37.700000000000003</v>
      </c>
      <c r="X475" s="37">
        <v>88101</v>
      </c>
      <c r="Y475" s="37" t="s">
        <v>3216</v>
      </c>
      <c r="Z475" s="37">
        <v>39.961401422897808</v>
      </c>
    </row>
    <row r="476" spans="1:26" customFormat="1" x14ac:dyDescent="0.2">
      <c r="A476" s="37">
        <v>2145</v>
      </c>
      <c r="B476" s="37" t="s">
        <v>1071</v>
      </c>
      <c r="C476" s="37" t="s">
        <v>92</v>
      </c>
      <c r="D476" s="37">
        <v>0</v>
      </c>
      <c r="E476" s="37">
        <v>20.28</v>
      </c>
      <c r="F476" s="37">
        <v>14.39</v>
      </c>
      <c r="G476" s="37" t="s">
        <v>14</v>
      </c>
      <c r="H476" s="37" t="s">
        <v>70</v>
      </c>
      <c r="I476" s="37" t="s">
        <v>4</v>
      </c>
      <c r="J476" s="37" t="s">
        <v>102</v>
      </c>
      <c r="K476" s="37" t="s">
        <v>49</v>
      </c>
      <c r="L476" s="37" t="s">
        <v>686</v>
      </c>
      <c r="M476" s="37">
        <v>0.47</v>
      </c>
      <c r="N476" s="37" t="s">
        <v>8</v>
      </c>
      <c r="O476" s="37" t="s">
        <v>9</v>
      </c>
      <c r="P476" s="37" t="s">
        <v>99</v>
      </c>
      <c r="Q476" s="37" t="s">
        <v>1072</v>
      </c>
      <c r="R476" s="37">
        <v>33311</v>
      </c>
      <c r="S476" s="39">
        <v>42045</v>
      </c>
      <c r="T476" s="39">
        <v>42047</v>
      </c>
      <c r="U476" s="37">
        <v>15.678000000000001</v>
      </c>
      <c r="V476" s="37">
        <v>11</v>
      </c>
      <c r="W476" s="37">
        <v>237.83</v>
      </c>
      <c r="X476" s="37">
        <v>87072</v>
      </c>
      <c r="Y476" s="37" t="s">
        <v>3215</v>
      </c>
      <c r="Z476" s="37">
        <v>517.71541458013053</v>
      </c>
    </row>
    <row r="477" spans="1:26" customFormat="1" x14ac:dyDescent="0.2">
      <c r="A477" s="37">
        <v>1633</v>
      </c>
      <c r="B477" s="37" t="s">
        <v>1073</v>
      </c>
      <c r="C477" s="37" t="s">
        <v>46</v>
      </c>
      <c r="D477" s="37">
        <v>0.03</v>
      </c>
      <c r="E477" s="37">
        <v>5.98</v>
      </c>
      <c r="F477" s="37">
        <v>3.85</v>
      </c>
      <c r="G477" s="37" t="s">
        <v>14</v>
      </c>
      <c r="H477" s="37" t="s">
        <v>47</v>
      </c>
      <c r="I477" s="37" t="s">
        <v>16</v>
      </c>
      <c r="J477" s="37" t="s">
        <v>17</v>
      </c>
      <c r="K477" s="37" t="s">
        <v>18</v>
      </c>
      <c r="L477" s="37" t="s">
        <v>1074</v>
      </c>
      <c r="M477" s="37">
        <v>0.68</v>
      </c>
      <c r="N477" s="37" t="s">
        <v>8</v>
      </c>
      <c r="O477" s="37" t="s">
        <v>9</v>
      </c>
      <c r="P477" s="37" t="s">
        <v>10</v>
      </c>
      <c r="Q477" s="37" t="s">
        <v>1075</v>
      </c>
      <c r="R477" s="37">
        <v>38637</v>
      </c>
      <c r="S477" s="39">
        <v>42045</v>
      </c>
      <c r="T477" s="39">
        <v>42047</v>
      </c>
      <c r="U477" s="37">
        <v>-76.106800000000007</v>
      </c>
      <c r="V477" s="37">
        <v>6</v>
      </c>
      <c r="W477" s="37">
        <v>38.54</v>
      </c>
      <c r="X477" s="37">
        <v>90531</v>
      </c>
      <c r="Y477" s="37" t="s">
        <v>3215</v>
      </c>
      <c r="Z477" s="37">
        <v>461.03096490512797</v>
      </c>
    </row>
    <row r="478" spans="1:26" customFormat="1" x14ac:dyDescent="0.2">
      <c r="A478" s="37">
        <v>2302</v>
      </c>
      <c r="B478" s="37" t="s">
        <v>127</v>
      </c>
      <c r="C478" s="37" t="s">
        <v>1</v>
      </c>
      <c r="D478" s="37">
        <v>7.0000000000000007E-2</v>
      </c>
      <c r="E478" s="37">
        <v>270.98</v>
      </c>
      <c r="F478" s="37">
        <v>50</v>
      </c>
      <c r="G478" s="37" t="s">
        <v>2</v>
      </c>
      <c r="H478" s="37" t="s">
        <v>70</v>
      </c>
      <c r="I478" s="37" t="s">
        <v>4</v>
      </c>
      <c r="J478" s="37" t="s">
        <v>85</v>
      </c>
      <c r="K478" s="37" t="s">
        <v>33</v>
      </c>
      <c r="L478" s="37" t="s">
        <v>1076</v>
      </c>
      <c r="M478" s="37">
        <v>0.77</v>
      </c>
      <c r="N478" s="37" t="s">
        <v>8</v>
      </c>
      <c r="O478" s="37" t="s">
        <v>9</v>
      </c>
      <c r="P478" s="37" t="s">
        <v>99</v>
      </c>
      <c r="Q478" s="37" t="s">
        <v>130</v>
      </c>
      <c r="R478" s="37">
        <v>32404</v>
      </c>
      <c r="S478" s="39">
        <v>42046</v>
      </c>
      <c r="T478" s="39">
        <v>42048</v>
      </c>
      <c r="U478" s="37">
        <v>27.725999999999999</v>
      </c>
      <c r="V478" s="37">
        <v>9</v>
      </c>
      <c r="W478" s="37">
        <v>2439.37</v>
      </c>
      <c r="X478" s="37">
        <v>87695</v>
      </c>
      <c r="Y478" s="37" t="s">
        <v>3215</v>
      </c>
      <c r="Z478" s="37">
        <v>2976.5540047982254</v>
      </c>
    </row>
    <row r="479" spans="1:26" customFormat="1" x14ac:dyDescent="0.2">
      <c r="A479" s="37">
        <v>2303</v>
      </c>
      <c r="B479" s="37" t="s">
        <v>132</v>
      </c>
      <c r="C479" s="37" t="s">
        <v>1</v>
      </c>
      <c r="D479" s="37">
        <v>7.0000000000000007E-2</v>
      </c>
      <c r="E479" s="37">
        <v>270.98</v>
      </c>
      <c r="F479" s="37">
        <v>50</v>
      </c>
      <c r="G479" s="37" t="s">
        <v>2</v>
      </c>
      <c r="H479" s="37" t="s">
        <v>70</v>
      </c>
      <c r="I479" s="37" t="s">
        <v>4</v>
      </c>
      <c r="J479" s="37" t="s">
        <v>85</v>
      </c>
      <c r="K479" s="37" t="s">
        <v>33</v>
      </c>
      <c r="L479" s="37" t="s">
        <v>1076</v>
      </c>
      <c r="M479" s="37">
        <v>0.77</v>
      </c>
      <c r="N479" s="37" t="s">
        <v>8</v>
      </c>
      <c r="O479" s="37" t="s">
        <v>87</v>
      </c>
      <c r="P479" s="37" t="s">
        <v>88</v>
      </c>
      <c r="Q479" s="37" t="s">
        <v>89</v>
      </c>
      <c r="R479" s="37">
        <v>10011</v>
      </c>
      <c r="S479" s="39">
        <v>42046</v>
      </c>
      <c r="T479" s="39">
        <v>42048</v>
      </c>
      <c r="U479" s="37">
        <v>-96.05</v>
      </c>
      <c r="V479" s="37">
        <v>36</v>
      </c>
      <c r="W479" s="37">
        <v>9757.48</v>
      </c>
      <c r="X479" s="37">
        <v>47493</v>
      </c>
      <c r="Y479" s="37" t="s">
        <v>3218</v>
      </c>
      <c r="Z479" s="37">
        <v>2849.8041969846258</v>
      </c>
    </row>
    <row r="480" spans="1:26" customFormat="1" x14ac:dyDescent="0.2">
      <c r="A480" s="37">
        <v>1354</v>
      </c>
      <c r="B480" s="37" t="s">
        <v>1077</v>
      </c>
      <c r="C480" s="37" t="s">
        <v>13</v>
      </c>
      <c r="D480" s="37">
        <v>0.1</v>
      </c>
      <c r="E480" s="37">
        <v>4.13</v>
      </c>
      <c r="F480" s="37">
        <v>0.99</v>
      </c>
      <c r="G480" s="37" t="s">
        <v>14</v>
      </c>
      <c r="H480" s="37" t="s">
        <v>15</v>
      </c>
      <c r="I480" s="37" t="s">
        <v>24</v>
      </c>
      <c r="J480" s="37" t="s">
        <v>128</v>
      </c>
      <c r="K480" s="37" t="s">
        <v>49</v>
      </c>
      <c r="L480" s="37" t="s">
        <v>302</v>
      </c>
      <c r="M480" s="37">
        <v>0.39</v>
      </c>
      <c r="N480" s="37" t="s">
        <v>8</v>
      </c>
      <c r="O480" s="37" t="s">
        <v>28</v>
      </c>
      <c r="P480" s="37" t="s">
        <v>163</v>
      </c>
      <c r="Q480" s="37" t="s">
        <v>1078</v>
      </c>
      <c r="R480" s="37">
        <v>76086</v>
      </c>
      <c r="S480" s="39">
        <v>42046</v>
      </c>
      <c r="T480" s="39">
        <v>42046</v>
      </c>
      <c r="U480" s="37">
        <v>-1.0711999999999999</v>
      </c>
      <c r="V480" s="37">
        <v>2</v>
      </c>
      <c r="W480" s="37">
        <v>8.3000000000000007</v>
      </c>
      <c r="X480" s="37">
        <v>91209</v>
      </c>
      <c r="Y480" s="37" t="s">
        <v>3216</v>
      </c>
      <c r="Z480" s="37">
        <v>-97.170127379952703</v>
      </c>
    </row>
    <row r="481" spans="1:26" customFormat="1" x14ac:dyDescent="0.2">
      <c r="A481" s="37">
        <v>1354</v>
      </c>
      <c r="B481" s="37" t="s">
        <v>1077</v>
      </c>
      <c r="C481" s="37" t="s">
        <v>13</v>
      </c>
      <c r="D481" s="37">
        <v>0.04</v>
      </c>
      <c r="E481" s="37">
        <v>4.9800000000000004</v>
      </c>
      <c r="F481" s="37">
        <v>0.49</v>
      </c>
      <c r="G481" s="37" t="s">
        <v>14</v>
      </c>
      <c r="H481" s="37" t="s">
        <v>15</v>
      </c>
      <c r="I481" s="37" t="s">
        <v>24</v>
      </c>
      <c r="J481" s="37" t="s">
        <v>128</v>
      </c>
      <c r="K481" s="37" t="s">
        <v>49</v>
      </c>
      <c r="L481" s="37" t="s">
        <v>1079</v>
      </c>
      <c r="M481" s="37">
        <v>0.39</v>
      </c>
      <c r="N481" s="37" t="s">
        <v>8</v>
      </c>
      <c r="O481" s="37" t="s">
        <v>28</v>
      </c>
      <c r="P481" s="37" t="s">
        <v>163</v>
      </c>
      <c r="Q481" s="37" t="s">
        <v>1078</v>
      </c>
      <c r="R481" s="37">
        <v>76086</v>
      </c>
      <c r="S481" s="39">
        <v>42046</v>
      </c>
      <c r="T481" s="39">
        <v>42048</v>
      </c>
      <c r="U481" s="37">
        <v>4.4104000000000001</v>
      </c>
      <c r="V481" s="37">
        <v>2</v>
      </c>
      <c r="W481" s="37">
        <v>10.039999999999999</v>
      </c>
      <c r="X481" s="37">
        <v>91209</v>
      </c>
      <c r="Y481" s="37" t="s">
        <v>3216</v>
      </c>
      <c r="Z481" s="37">
        <v>-63.062966798593784</v>
      </c>
    </row>
    <row r="482" spans="1:26" customFormat="1" x14ac:dyDescent="0.2">
      <c r="A482" s="37">
        <v>2072</v>
      </c>
      <c r="B482" s="37" t="s">
        <v>896</v>
      </c>
      <c r="C482" s="37" t="s">
        <v>13</v>
      </c>
      <c r="D482" s="37">
        <v>0.09</v>
      </c>
      <c r="E482" s="37">
        <v>260.98</v>
      </c>
      <c r="F482" s="37">
        <v>41.91</v>
      </c>
      <c r="G482" s="37" t="s">
        <v>2</v>
      </c>
      <c r="H482" s="37" t="s">
        <v>70</v>
      </c>
      <c r="I482" s="37" t="s">
        <v>4</v>
      </c>
      <c r="J482" s="37" t="s">
        <v>93</v>
      </c>
      <c r="K482" s="37" t="s">
        <v>6</v>
      </c>
      <c r="L482" s="37" t="s">
        <v>411</v>
      </c>
      <c r="M482" s="37">
        <v>0.59</v>
      </c>
      <c r="N482" s="37" t="s">
        <v>8</v>
      </c>
      <c r="O482" s="37" t="s">
        <v>28</v>
      </c>
      <c r="P482" s="37" t="s">
        <v>265</v>
      </c>
      <c r="Q482" s="37" t="s">
        <v>898</v>
      </c>
      <c r="R482" s="37">
        <v>48505</v>
      </c>
      <c r="S482" s="39">
        <v>42046</v>
      </c>
      <c r="T482" s="39">
        <v>42048</v>
      </c>
      <c r="U482" s="37">
        <v>1307.2692</v>
      </c>
      <c r="V482" s="37">
        <v>14</v>
      </c>
      <c r="W482" s="37">
        <v>3377.06</v>
      </c>
      <c r="X482" s="37">
        <v>88556</v>
      </c>
      <c r="Y482" s="37" t="s">
        <v>3216</v>
      </c>
      <c r="Z482" s="37">
        <v>3576.5755390848826</v>
      </c>
    </row>
    <row r="483" spans="1:26" customFormat="1" x14ac:dyDescent="0.2">
      <c r="A483" s="37">
        <v>2072</v>
      </c>
      <c r="B483" s="37" t="s">
        <v>896</v>
      </c>
      <c r="C483" s="37" t="s">
        <v>13</v>
      </c>
      <c r="D483" s="37">
        <v>0.01</v>
      </c>
      <c r="E483" s="37">
        <v>10.52</v>
      </c>
      <c r="F483" s="37">
        <v>7.94</v>
      </c>
      <c r="G483" s="37" t="s">
        <v>14</v>
      </c>
      <c r="H483" s="37" t="s">
        <v>70</v>
      </c>
      <c r="I483" s="37" t="s">
        <v>4</v>
      </c>
      <c r="J483" s="37" t="s">
        <v>102</v>
      </c>
      <c r="K483" s="37" t="s">
        <v>18</v>
      </c>
      <c r="L483" s="37" t="s">
        <v>1080</v>
      </c>
      <c r="M483" s="37">
        <v>0.52</v>
      </c>
      <c r="N483" s="37" t="s">
        <v>8</v>
      </c>
      <c r="O483" s="37" t="s">
        <v>28</v>
      </c>
      <c r="P483" s="37" t="s">
        <v>265</v>
      </c>
      <c r="Q483" s="37" t="s">
        <v>898</v>
      </c>
      <c r="R483" s="37">
        <v>48505</v>
      </c>
      <c r="S483" s="39">
        <v>42046</v>
      </c>
      <c r="T483" s="39">
        <v>42048</v>
      </c>
      <c r="U483" s="37">
        <v>-15.8184</v>
      </c>
      <c r="V483" s="37">
        <v>11</v>
      </c>
      <c r="W483" s="37">
        <v>123.93</v>
      </c>
      <c r="X483" s="37">
        <v>88556</v>
      </c>
      <c r="Y483" s="37" t="s">
        <v>3216</v>
      </c>
      <c r="Z483" s="37">
        <v>296.30794551473491</v>
      </c>
    </row>
    <row r="484" spans="1:26" customFormat="1" x14ac:dyDescent="0.2">
      <c r="A484" s="37">
        <v>2072</v>
      </c>
      <c r="B484" s="37" t="s">
        <v>896</v>
      </c>
      <c r="C484" s="37" t="s">
        <v>13</v>
      </c>
      <c r="D484" s="37">
        <v>0.02</v>
      </c>
      <c r="E484" s="37">
        <v>5.98</v>
      </c>
      <c r="F484" s="37">
        <v>7.5</v>
      </c>
      <c r="G484" s="37" t="s">
        <v>63</v>
      </c>
      <c r="H484" s="37" t="s">
        <v>70</v>
      </c>
      <c r="I484" s="37" t="s">
        <v>24</v>
      </c>
      <c r="J484" s="37" t="s">
        <v>64</v>
      </c>
      <c r="K484" s="37" t="s">
        <v>49</v>
      </c>
      <c r="L484" s="37" t="s">
        <v>1081</v>
      </c>
      <c r="M484" s="37">
        <v>0.4</v>
      </c>
      <c r="N484" s="37" t="s">
        <v>8</v>
      </c>
      <c r="O484" s="37" t="s">
        <v>28</v>
      </c>
      <c r="P484" s="37" t="s">
        <v>265</v>
      </c>
      <c r="Q484" s="37" t="s">
        <v>898</v>
      </c>
      <c r="R484" s="37">
        <v>48505</v>
      </c>
      <c r="S484" s="39">
        <v>42046</v>
      </c>
      <c r="T484" s="39">
        <v>42048</v>
      </c>
      <c r="U484" s="37">
        <v>-55.8324</v>
      </c>
      <c r="V484" s="37">
        <v>14</v>
      </c>
      <c r="W484" s="37">
        <v>93.96</v>
      </c>
      <c r="X484" s="37">
        <v>88556</v>
      </c>
      <c r="Y484" s="37" t="s">
        <v>3216</v>
      </c>
      <c r="Z484" s="37">
        <v>40.380312628601274</v>
      </c>
    </row>
    <row r="485" spans="1:26" customFormat="1" x14ac:dyDescent="0.2">
      <c r="A485" s="37">
        <v>2489</v>
      </c>
      <c r="B485" s="37" t="s">
        <v>427</v>
      </c>
      <c r="C485" s="37" t="s">
        <v>13</v>
      </c>
      <c r="D485" s="37">
        <v>0.01</v>
      </c>
      <c r="E485" s="37">
        <v>2036.48</v>
      </c>
      <c r="F485" s="37">
        <v>14.7</v>
      </c>
      <c r="G485" s="37" t="s">
        <v>2</v>
      </c>
      <c r="H485" s="37" t="s">
        <v>15</v>
      </c>
      <c r="I485" s="37" t="s">
        <v>16</v>
      </c>
      <c r="J485" s="37" t="s">
        <v>32</v>
      </c>
      <c r="K485" s="37" t="s">
        <v>33</v>
      </c>
      <c r="L485" s="37" t="s">
        <v>34</v>
      </c>
      <c r="M485" s="37">
        <v>0.55000000000000004</v>
      </c>
      <c r="N485" s="37" t="s">
        <v>8</v>
      </c>
      <c r="O485" s="37" t="s">
        <v>35</v>
      </c>
      <c r="P485" s="37" t="s">
        <v>66</v>
      </c>
      <c r="Q485" s="37" t="s">
        <v>429</v>
      </c>
      <c r="R485" s="37">
        <v>94521</v>
      </c>
      <c r="S485" s="39">
        <v>42046</v>
      </c>
      <c r="T485" s="39">
        <v>42048</v>
      </c>
      <c r="U485" s="37">
        <v>-1596.7457999999999</v>
      </c>
      <c r="V485" s="37">
        <v>2</v>
      </c>
      <c r="W485" s="37">
        <v>3786.84</v>
      </c>
      <c r="X485" s="37">
        <v>86883</v>
      </c>
      <c r="Y485" s="37" t="s">
        <v>3217</v>
      </c>
      <c r="Z485" s="37">
        <v>5404.3601945868904</v>
      </c>
    </row>
    <row r="486" spans="1:26" customFormat="1" x14ac:dyDescent="0.2">
      <c r="A486" s="37">
        <v>2778</v>
      </c>
      <c r="B486" s="37" t="s">
        <v>1082</v>
      </c>
      <c r="C486" s="37" t="s">
        <v>13</v>
      </c>
      <c r="D486" s="37">
        <v>0.05</v>
      </c>
      <c r="E486" s="37">
        <v>205.99</v>
      </c>
      <c r="F486" s="37">
        <v>8.99</v>
      </c>
      <c r="G486" s="37" t="s">
        <v>63</v>
      </c>
      <c r="H486" s="37" t="s">
        <v>15</v>
      </c>
      <c r="I486" s="37" t="s">
        <v>16</v>
      </c>
      <c r="J486" s="37" t="s">
        <v>111</v>
      </c>
      <c r="K486" s="37" t="s">
        <v>49</v>
      </c>
      <c r="L486" s="37" t="s">
        <v>1083</v>
      </c>
      <c r="M486" s="37">
        <v>0.57999999999999996</v>
      </c>
      <c r="N486" s="37" t="s">
        <v>8</v>
      </c>
      <c r="O486" s="37" t="s">
        <v>9</v>
      </c>
      <c r="P486" s="37" t="s">
        <v>73</v>
      </c>
      <c r="Q486" s="37" t="s">
        <v>1084</v>
      </c>
      <c r="R486" s="37">
        <v>28403</v>
      </c>
      <c r="S486" s="39">
        <v>42046</v>
      </c>
      <c r="T486" s="39">
        <v>42047</v>
      </c>
      <c r="U486" s="37">
        <v>111.05249999999999</v>
      </c>
      <c r="V486" s="37">
        <v>12</v>
      </c>
      <c r="W486" s="37">
        <v>2118.9899999999998</v>
      </c>
      <c r="X486" s="37">
        <v>87160</v>
      </c>
      <c r="Y486" s="37" t="s">
        <v>3215</v>
      </c>
      <c r="Z486" s="37">
        <v>979.97600633525064</v>
      </c>
    </row>
    <row r="487" spans="1:26" customFormat="1" x14ac:dyDescent="0.2">
      <c r="A487" s="37">
        <v>2778</v>
      </c>
      <c r="B487" s="37" t="s">
        <v>1082</v>
      </c>
      <c r="C487" s="37" t="s">
        <v>13</v>
      </c>
      <c r="D487" s="37">
        <v>0.08</v>
      </c>
      <c r="E487" s="37">
        <v>205.99</v>
      </c>
      <c r="F487" s="37">
        <v>8.99</v>
      </c>
      <c r="G487" s="37" t="s">
        <v>14</v>
      </c>
      <c r="H487" s="37" t="s">
        <v>15</v>
      </c>
      <c r="I487" s="37" t="s">
        <v>16</v>
      </c>
      <c r="J487" s="37" t="s">
        <v>111</v>
      </c>
      <c r="K487" s="37" t="s">
        <v>49</v>
      </c>
      <c r="L487" s="37" t="s">
        <v>639</v>
      </c>
      <c r="M487" s="37">
        <v>0.56000000000000005</v>
      </c>
      <c r="N487" s="37" t="s">
        <v>8</v>
      </c>
      <c r="O487" s="37" t="s">
        <v>9</v>
      </c>
      <c r="P487" s="37" t="s">
        <v>73</v>
      </c>
      <c r="Q487" s="37" t="s">
        <v>1084</v>
      </c>
      <c r="R487" s="37">
        <v>28403</v>
      </c>
      <c r="S487" s="39">
        <v>42046</v>
      </c>
      <c r="T487" s="39">
        <v>42047</v>
      </c>
      <c r="U487" s="37">
        <v>-1963.752</v>
      </c>
      <c r="V487" s="37">
        <v>5</v>
      </c>
      <c r="W487" s="37">
        <v>837.64</v>
      </c>
      <c r="X487" s="37">
        <v>87160</v>
      </c>
      <c r="Y487" s="37" t="s">
        <v>3215</v>
      </c>
      <c r="Z487" s="37">
        <v>-1098.9101292979603</v>
      </c>
    </row>
    <row r="488" spans="1:26" customFormat="1" x14ac:dyDescent="0.2">
      <c r="A488" s="37">
        <v>1815</v>
      </c>
      <c r="B488" s="37" t="s">
        <v>1085</v>
      </c>
      <c r="C488" s="37" t="s">
        <v>92</v>
      </c>
      <c r="D488" s="37">
        <v>0.06</v>
      </c>
      <c r="E488" s="37">
        <v>90.97</v>
      </c>
      <c r="F488" s="37">
        <v>14</v>
      </c>
      <c r="G488" s="37" t="s">
        <v>2</v>
      </c>
      <c r="H488" s="37" t="s">
        <v>47</v>
      </c>
      <c r="I488" s="37" t="s">
        <v>16</v>
      </c>
      <c r="J488" s="37" t="s">
        <v>32</v>
      </c>
      <c r="K488" s="37" t="s">
        <v>33</v>
      </c>
      <c r="L488" s="37" t="s">
        <v>1086</v>
      </c>
      <c r="M488" s="37">
        <v>0.36</v>
      </c>
      <c r="N488" s="37" t="s">
        <v>8</v>
      </c>
      <c r="O488" s="37" t="s">
        <v>9</v>
      </c>
      <c r="P488" s="37" t="s">
        <v>10</v>
      </c>
      <c r="Q488" s="37" t="s">
        <v>1087</v>
      </c>
      <c r="R488" s="37">
        <v>39208</v>
      </c>
      <c r="S488" s="39">
        <v>42046</v>
      </c>
      <c r="T488" s="39">
        <v>42047</v>
      </c>
      <c r="U488" s="37">
        <v>47.334000000000003</v>
      </c>
      <c r="V488" s="37">
        <v>14</v>
      </c>
      <c r="W488" s="37">
        <v>1263.3499999999999</v>
      </c>
      <c r="X488" s="37">
        <v>90525</v>
      </c>
      <c r="Y488" s="37" t="s">
        <v>3215</v>
      </c>
      <c r="Z488" s="37">
        <v>856.62775631458373</v>
      </c>
    </row>
    <row r="489" spans="1:26" customFormat="1" x14ac:dyDescent="0.2">
      <c r="A489" s="37">
        <v>757</v>
      </c>
      <c r="B489" s="37" t="s">
        <v>1088</v>
      </c>
      <c r="C489" s="37" t="s">
        <v>46</v>
      </c>
      <c r="D489" s="37">
        <v>0.03</v>
      </c>
      <c r="E489" s="37">
        <v>37.94</v>
      </c>
      <c r="F489" s="37">
        <v>5.08</v>
      </c>
      <c r="G489" s="37" t="s">
        <v>14</v>
      </c>
      <c r="H489" s="37" t="s">
        <v>47</v>
      </c>
      <c r="I489" s="37" t="s">
        <v>24</v>
      </c>
      <c r="J489" s="37" t="s">
        <v>64</v>
      </c>
      <c r="K489" s="37" t="s">
        <v>26</v>
      </c>
      <c r="L489" s="37" t="s">
        <v>1089</v>
      </c>
      <c r="M489" s="37">
        <v>0.38</v>
      </c>
      <c r="N489" s="37" t="s">
        <v>8</v>
      </c>
      <c r="O489" s="37" t="s">
        <v>35</v>
      </c>
      <c r="P489" s="37" t="s">
        <v>115</v>
      </c>
      <c r="Q489" s="37" t="s">
        <v>1090</v>
      </c>
      <c r="R489" s="37">
        <v>97062</v>
      </c>
      <c r="S489" s="39">
        <v>42046</v>
      </c>
      <c r="T489" s="39">
        <v>42048</v>
      </c>
      <c r="U489" s="37">
        <v>-7.5244</v>
      </c>
      <c r="V489" s="37">
        <v>1</v>
      </c>
      <c r="W489" s="37">
        <v>39.97</v>
      </c>
      <c r="X489" s="37">
        <v>90258</v>
      </c>
      <c r="Y489" s="37" t="s">
        <v>3217</v>
      </c>
      <c r="Z489" s="37">
        <v>416.0386339420574</v>
      </c>
    </row>
    <row r="490" spans="1:26" customFormat="1" x14ac:dyDescent="0.2">
      <c r="A490" s="37">
        <v>16</v>
      </c>
      <c r="B490" s="37" t="s">
        <v>1091</v>
      </c>
      <c r="C490" s="37" t="s">
        <v>13</v>
      </c>
      <c r="D490" s="37">
        <v>0.04</v>
      </c>
      <c r="E490" s="37">
        <v>2.98</v>
      </c>
      <c r="F490" s="37">
        <v>1.58</v>
      </c>
      <c r="G490" s="37" t="s">
        <v>14</v>
      </c>
      <c r="H490" s="37" t="s">
        <v>3</v>
      </c>
      <c r="I490" s="37" t="s">
        <v>24</v>
      </c>
      <c r="J490" s="37" t="s">
        <v>152</v>
      </c>
      <c r="K490" s="37" t="s">
        <v>26</v>
      </c>
      <c r="L490" s="37" t="s">
        <v>1092</v>
      </c>
      <c r="M490" s="37">
        <v>0.39</v>
      </c>
      <c r="N490" s="37" t="s">
        <v>8</v>
      </c>
      <c r="O490" s="37" t="s">
        <v>87</v>
      </c>
      <c r="P490" s="37" t="s">
        <v>88</v>
      </c>
      <c r="Q490" s="37" t="s">
        <v>1093</v>
      </c>
      <c r="R490" s="37">
        <v>13210</v>
      </c>
      <c r="S490" s="39">
        <v>42047</v>
      </c>
      <c r="T490" s="39">
        <v>42050</v>
      </c>
      <c r="U490" s="37">
        <v>2.63</v>
      </c>
      <c r="V490" s="37">
        <v>6</v>
      </c>
      <c r="W490" s="37">
        <v>18.8</v>
      </c>
      <c r="X490" s="37">
        <v>86836</v>
      </c>
      <c r="Y490" s="37" t="s">
        <v>3218</v>
      </c>
      <c r="Z490" s="37">
        <v>-21.126462768243375</v>
      </c>
    </row>
    <row r="491" spans="1:26" customFormat="1" x14ac:dyDescent="0.2">
      <c r="A491" s="37">
        <v>16</v>
      </c>
      <c r="B491" s="37" t="s">
        <v>1091</v>
      </c>
      <c r="C491" s="37" t="s">
        <v>13</v>
      </c>
      <c r="D491" s="37">
        <v>0.05</v>
      </c>
      <c r="E491" s="37">
        <v>115.99</v>
      </c>
      <c r="F491" s="37">
        <v>2.5</v>
      </c>
      <c r="G491" s="37" t="s">
        <v>14</v>
      </c>
      <c r="H491" s="37" t="s">
        <v>3</v>
      </c>
      <c r="I491" s="37" t="s">
        <v>16</v>
      </c>
      <c r="J491" s="37" t="s">
        <v>111</v>
      </c>
      <c r="K491" s="37" t="s">
        <v>49</v>
      </c>
      <c r="L491" s="37" t="s">
        <v>1094</v>
      </c>
      <c r="M491" s="37">
        <v>0.55000000000000004</v>
      </c>
      <c r="N491" s="37" t="s">
        <v>8</v>
      </c>
      <c r="O491" s="37" t="s">
        <v>87</v>
      </c>
      <c r="P491" s="37" t="s">
        <v>88</v>
      </c>
      <c r="Q491" s="37" t="s">
        <v>1093</v>
      </c>
      <c r="R491" s="37">
        <v>13210</v>
      </c>
      <c r="S491" s="39">
        <v>42047</v>
      </c>
      <c r="T491" s="39">
        <v>42049</v>
      </c>
      <c r="U491" s="37">
        <v>652.73310000000004</v>
      </c>
      <c r="V491" s="37">
        <v>10</v>
      </c>
      <c r="W491" s="37">
        <v>945.99</v>
      </c>
      <c r="X491" s="37">
        <v>86836</v>
      </c>
      <c r="Y491" s="37" t="s">
        <v>3218</v>
      </c>
      <c r="Z491" s="37">
        <v>1150.4852349330406</v>
      </c>
    </row>
    <row r="492" spans="1:26" customFormat="1" x14ac:dyDescent="0.2">
      <c r="A492" s="37">
        <v>190</v>
      </c>
      <c r="B492" s="37" t="s">
        <v>1095</v>
      </c>
      <c r="C492" s="37" t="s">
        <v>13</v>
      </c>
      <c r="D492" s="37">
        <v>0.1</v>
      </c>
      <c r="E492" s="37">
        <v>58.1</v>
      </c>
      <c r="F492" s="37">
        <v>1.49</v>
      </c>
      <c r="G492" s="37" t="s">
        <v>14</v>
      </c>
      <c r="H492" s="37" t="s">
        <v>70</v>
      </c>
      <c r="I492" s="37" t="s">
        <v>24</v>
      </c>
      <c r="J492" s="37" t="s">
        <v>48</v>
      </c>
      <c r="K492" s="37" t="s">
        <v>49</v>
      </c>
      <c r="L492" s="37" t="s">
        <v>598</v>
      </c>
      <c r="M492" s="37">
        <v>0.38</v>
      </c>
      <c r="N492" s="37" t="s">
        <v>8</v>
      </c>
      <c r="O492" s="37" t="s">
        <v>28</v>
      </c>
      <c r="P492" s="37" t="s">
        <v>79</v>
      </c>
      <c r="Q492" s="37" t="s">
        <v>1096</v>
      </c>
      <c r="R492" s="37">
        <v>60004</v>
      </c>
      <c r="S492" s="39">
        <v>42047</v>
      </c>
      <c r="T492" s="39">
        <v>42048</v>
      </c>
      <c r="U492" s="37">
        <v>113.6499</v>
      </c>
      <c r="V492" s="37">
        <v>3</v>
      </c>
      <c r="W492" s="37">
        <v>164.71</v>
      </c>
      <c r="X492" s="37">
        <v>89092</v>
      </c>
      <c r="Y492" s="37" t="s">
        <v>3216</v>
      </c>
      <c r="Z492" s="37">
        <v>223.84829149473805</v>
      </c>
    </row>
    <row r="493" spans="1:26" customFormat="1" x14ac:dyDescent="0.2">
      <c r="A493" s="37">
        <v>191</v>
      </c>
      <c r="B493" s="37" t="s">
        <v>1097</v>
      </c>
      <c r="C493" s="37" t="s">
        <v>13</v>
      </c>
      <c r="D493" s="37">
        <v>0.01</v>
      </c>
      <c r="E493" s="37">
        <v>80.48</v>
      </c>
      <c r="F493" s="37">
        <v>4.5</v>
      </c>
      <c r="G493" s="37" t="s">
        <v>14</v>
      </c>
      <c r="H493" s="37" t="s">
        <v>70</v>
      </c>
      <c r="I493" s="37" t="s">
        <v>24</v>
      </c>
      <c r="J493" s="37" t="s">
        <v>71</v>
      </c>
      <c r="K493" s="37" t="s">
        <v>49</v>
      </c>
      <c r="L493" s="37" t="s">
        <v>1098</v>
      </c>
      <c r="M493" s="37">
        <v>0.55000000000000004</v>
      </c>
      <c r="N493" s="37" t="s">
        <v>8</v>
      </c>
      <c r="O493" s="37" t="s">
        <v>28</v>
      </c>
      <c r="P493" s="37" t="s">
        <v>79</v>
      </c>
      <c r="Q493" s="37" t="s">
        <v>1099</v>
      </c>
      <c r="R493" s="37">
        <v>60505</v>
      </c>
      <c r="S493" s="39">
        <v>42047</v>
      </c>
      <c r="T493" s="39">
        <v>42050</v>
      </c>
      <c r="U493" s="37">
        <v>-35.474400000000003</v>
      </c>
      <c r="V493" s="37">
        <v>1</v>
      </c>
      <c r="W493" s="37">
        <v>79.680000000000007</v>
      </c>
      <c r="X493" s="37">
        <v>89092</v>
      </c>
      <c r="Y493" s="37" t="s">
        <v>3216</v>
      </c>
      <c r="Z493" s="37">
        <v>425.23282966459681</v>
      </c>
    </row>
    <row r="494" spans="1:26" customFormat="1" x14ac:dyDescent="0.2">
      <c r="A494" s="37">
        <v>3046</v>
      </c>
      <c r="B494" s="37" t="s">
        <v>1100</v>
      </c>
      <c r="C494" s="37" t="s">
        <v>13</v>
      </c>
      <c r="D494" s="37">
        <v>0.05</v>
      </c>
      <c r="E494" s="37">
        <v>120.98</v>
      </c>
      <c r="F494" s="37">
        <v>30</v>
      </c>
      <c r="G494" s="37" t="s">
        <v>2</v>
      </c>
      <c r="H494" s="37" t="s">
        <v>3</v>
      </c>
      <c r="I494" s="37" t="s">
        <v>4</v>
      </c>
      <c r="J494" s="37" t="s">
        <v>85</v>
      </c>
      <c r="K494" s="37" t="s">
        <v>33</v>
      </c>
      <c r="L494" s="37" t="s">
        <v>1101</v>
      </c>
      <c r="M494" s="37">
        <v>0.64</v>
      </c>
      <c r="N494" s="37" t="s">
        <v>8</v>
      </c>
      <c r="O494" s="37" t="s">
        <v>28</v>
      </c>
      <c r="P494" s="37" t="s">
        <v>513</v>
      </c>
      <c r="Q494" s="37" t="s">
        <v>734</v>
      </c>
      <c r="R494" s="37">
        <v>66209</v>
      </c>
      <c r="S494" s="39">
        <v>42047</v>
      </c>
      <c r="T494" s="39">
        <v>42049</v>
      </c>
      <c r="U494" s="37">
        <v>-78.759200000000007</v>
      </c>
      <c r="V494" s="37">
        <v>2</v>
      </c>
      <c r="W494" s="37">
        <v>251.06</v>
      </c>
      <c r="X494" s="37">
        <v>86103</v>
      </c>
      <c r="Y494" s="37" t="s">
        <v>3216</v>
      </c>
      <c r="Z494" s="37">
        <v>1448.3737751765982</v>
      </c>
    </row>
    <row r="495" spans="1:26" customFormat="1" x14ac:dyDescent="0.2">
      <c r="A495" s="37">
        <v>954</v>
      </c>
      <c r="B495" s="37" t="s">
        <v>1102</v>
      </c>
      <c r="C495" s="37" t="s">
        <v>23</v>
      </c>
      <c r="D495" s="37">
        <v>0.1</v>
      </c>
      <c r="E495" s="37">
        <v>7.31</v>
      </c>
      <c r="F495" s="37">
        <v>0.49</v>
      </c>
      <c r="G495" s="37" t="s">
        <v>14</v>
      </c>
      <c r="H495" s="37" t="s">
        <v>3</v>
      </c>
      <c r="I495" s="37" t="s">
        <v>24</v>
      </c>
      <c r="J495" s="37" t="s">
        <v>128</v>
      </c>
      <c r="K495" s="37" t="s">
        <v>49</v>
      </c>
      <c r="L495" s="37" t="s">
        <v>1103</v>
      </c>
      <c r="M495" s="37">
        <v>0.38</v>
      </c>
      <c r="N495" s="37" t="s">
        <v>8</v>
      </c>
      <c r="O495" s="37" t="s">
        <v>28</v>
      </c>
      <c r="P495" s="37" t="s">
        <v>163</v>
      </c>
      <c r="Q495" s="37" t="s">
        <v>1104</v>
      </c>
      <c r="R495" s="37">
        <v>75067</v>
      </c>
      <c r="S495" s="39">
        <v>42047</v>
      </c>
      <c r="T495" s="39">
        <v>42056</v>
      </c>
      <c r="U495" s="37">
        <v>19.064699999999998</v>
      </c>
      <c r="V495" s="37">
        <v>4</v>
      </c>
      <c r="W495" s="37">
        <v>27.63</v>
      </c>
      <c r="X495" s="37">
        <v>90771</v>
      </c>
      <c r="Y495" s="37" t="s">
        <v>3216</v>
      </c>
      <c r="Z495" s="37">
        <v>13.437469536150086</v>
      </c>
    </row>
    <row r="496" spans="1:26" customFormat="1" x14ac:dyDescent="0.2">
      <c r="A496" s="37">
        <v>954</v>
      </c>
      <c r="B496" s="37" t="s">
        <v>1102</v>
      </c>
      <c r="C496" s="37" t="s">
        <v>23</v>
      </c>
      <c r="D496" s="37">
        <v>0.08</v>
      </c>
      <c r="E496" s="37">
        <v>6.7</v>
      </c>
      <c r="F496" s="37">
        <v>1.56</v>
      </c>
      <c r="G496" s="37" t="s">
        <v>14</v>
      </c>
      <c r="H496" s="37" t="s">
        <v>3</v>
      </c>
      <c r="I496" s="37" t="s">
        <v>24</v>
      </c>
      <c r="J496" s="37" t="s">
        <v>25</v>
      </c>
      <c r="K496" s="37" t="s">
        <v>26</v>
      </c>
      <c r="L496" s="37" t="s">
        <v>1022</v>
      </c>
      <c r="M496" s="37">
        <v>0.52</v>
      </c>
      <c r="N496" s="37" t="s">
        <v>8</v>
      </c>
      <c r="O496" s="37" t="s">
        <v>28</v>
      </c>
      <c r="P496" s="37" t="s">
        <v>163</v>
      </c>
      <c r="Q496" s="37" t="s">
        <v>1104</v>
      </c>
      <c r="R496" s="37">
        <v>75067</v>
      </c>
      <c r="S496" s="39">
        <v>42047</v>
      </c>
      <c r="T496" s="39">
        <v>42047</v>
      </c>
      <c r="U496" s="37">
        <v>10.56</v>
      </c>
      <c r="V496" s="37">
        <v>5</v>
      </c>
      <c r="W496" s="37">
        <v>31.21</v>
      </c>
      <c r="X496" s="37">
        <v>90771</v>
      </c>
      <c r="Y496" s="37" t="s">
        <v>3216</v>
      </c>
      <c r="Z496" s="37">
        <v>161.97381923631406</v>
      </c>
    </row>
    <row r="497" spans="1:26" customFormat="1" x14ac:dyDescent="0.2">
      <c r="A497" s="37">
        <v>1743</v>
      </c>
      <c r="B497" s="37" t="s">
        <v>1105</v>
      </c>
      <c r="C497" s="37" t="s">
        <v>92</v>
      </c>
      <c r="D497" s="37">
        <v>0</v>
      </c>
      <c r="E497" s="37">
        <v>55.99</v>
      </c>
      <c r="F497" s="37">
        <v>2.5</v>
      </c>
      <c r="G497" s="37" t="s">
        <v>14</v>
      </c>
      <c r="H497" s="37" t="s">
        <v>15</v>
      </c>
      <c r="I497" s="37" t="s">
        <v>16</v>
      </c>
      <c r="J497" s="37" t="s">
        <v>111</v>
      </c>
      <c r="K497" s="37" t="s">
        <v>18</v>
      </c>
      <c r="L497" s="37" t="s">
        <v>1106</v>
      </c>
      <c r="M497" s="37">
        <v>0.83</v>
      </c>
      <c r="N497" s="37" t="s">
        <v>8</v>
      </c>
      <c r="O497" s="37" t="s">
        <v>28</v>
      </c>
      <c r="P497" s="37" t="s">
        <v>163</v>
      </c>
      <c r="Q497" s="37" t="s">
        <v>1107</v>
      </c>
      <c r="R497" s="37">
        <v>77546</v>
      </c>
      <c r="S497" s="39">
        <v>42047</v>
      </c>
      <c r="T497" s="39">
        <v>42049</v>
      </c>
      <c r="U497" s="37">
        <v>-121.05808</v>
      </c>
      <c r="V497" s="37">
        <v>1</v>
      </c>
      <c r="W497" s="37">
        <v>52.1</v>
      </c>
      <c r="X497" s="37">
        <v>91025</v>
      </c>
      <c r="Y497" s="37" t="s">
        <v>3216</v>
      </c>
      <c r="Z497" s="37">
        <v>431.23848961731147</v>
      </c>
    </row>
    <row r="498" spans="1:26" customFormat="1" x14ac:dyDescent="0.2">
      <c r="A498" s="37">
        <v>2553</v>
      </c>
      <c r="B498" s="37" t="s">
        <v>1108</v>
      </c>
      <c r="C498" s="37" t="s">
        <v>92</v>
      </c>
      <c r="D498" s="37">
        <v>0.03</v>
      </c>
      <c r="E498" s="37">
        <v>12.53</v>
      </c>
      <c r="F498" s="37">
        <v>7.17</v>
      </c>
      <c r="G498" s="37" t="s">
        <v>14</v>
      </c>
      <c r="H498" s="37" t="s">
        <v>47</v>
      </c>
      <c r="I498" s="37" t="s">
        <v>24</v>
      </c>
      <c r="J498" s="37" t="s">
        <v>48</v>
      </c>
      <c r="K498" s="37" t="s">
        <v>49</v>
      </c>
      <c r="L498" s="37" t="s">
        <v>1109</v>
      </c>
      <c r="M498" s="37">
        <v>0.38</v>
      </c>
      <c r="N498" s="37" t="s">
        <v>8</v>
      </c>
      <c r="O498" s="37" t="s">
        <v>28</v>
      </c>
      <c r="P498" s="37" t="s">
        <v>333</v>
      </c>
      <c r="Q498" s="37" t="s">
        <v>1110</v>
      </c>
      <c r="R498" s="37">
        <v>53142</v>
      </c>
      <c r="S498" s="39">
        <v>42047</v>
      </c>
      <c r="T498" s="39">
        <v>42048</v>
      </c>
      <c r="U498" s="37">
        <v>-20.320499999999999</v>
      </c>
      <c r="V498" s="37">
        <v>1</v>
      </c>
      <c r="W498" s="37">
        <v>19.32</v>
      </c>
      <c r="X498" s="37">
        <v>86528</v>
      </c>
      <c r="Y498" s="37" t="s">
        <v>3216</v>
      </c>
      <c r="Z498" s="37">
        <v>192.82124427713524</v>
      </c>
    </row>
    <row r="499" spans="1:26" customFormat="1" x14ac:dyDescent="0.2">
      <c r="A499" s="37">
        <v>3324</v>
      </c>
      <c r="B499" s="37" t="s">
        <v>1111</v>
      </c>
      <c r="C499" s="37" t="s">
        <v>92</v>
      </c>
      <c r="D499" s="37">
        <v>0.05</v>
      </c>
      <c r="E499" s="37">
        <v>6.48</v>
      </c>
      <c r="F499" s="37">
        <v>8.19</v>
      </c>
      <c r="G499" s="37" t="s">
        <v>14</v>
      </c>
      <c r="H499" s="37" t="s">
        <v>15</v>
      </c>
      <c r="I499" s="37" t="s">
        <v>24</v>
      </c>
      <c r="J499" s="37" t="s">
        <v>64</v>
      </c>
      <c r="K499" s="37" t="s">
        <v>49</v>
      </c>
      <c r="L499" s="37" t="s">
        <v>875</v>
      </c>
      <c r="M499" s="37">
        <v>0.37</v>
      </c>
      <c r="N499" s="37" t="s">
        <v>8</v>
      </c>
      <c r="O499" s="37" t="s">
        <v>35</v>
      </c>
      <c r="P499" s="37" t="s">
        <v>564</v>
      </c>
      <c r="Q499" s="37" t="s">
        <v>1112</v>
      </c>
      <c r="R499" s="37">
        <v>85335</v>
      </c>
      <c r="S499" s="39">
        <v>42047</v>
      </c>
      <c r="T499" s="39">
        <v>42050</v>
      </c>
      <c r="U499" s="37">
        <v>-164.18</v>
      </c>
      <c r="V499" s="37">
        <v>9</v>
      </c>
      <c r="W499" s="37">
        <v>58.5</v>
      </c>
      <c r="X499" s="37">
        <v>90985</v>
      </c>
      <c r="Y499" s="37" t="s">
        <v>3217</v>
      </c>
      <c r="Z499" s="37">
        <v>-26.161638967413502</v>
      </c>
    </row>
    <row r="500" spans="1:26" customFormat="1" x14ac:dyDescent="0.2">
      <c r="A500" s="37">
        <v>3369</v>
      </c>
      <c r="B500" s="37" t="s">
        <v>1113</v>
      </c>
      <c r="C500" s="37" t="s">
        <v>92</v>
      </c>
      <c r="D500" s="37">
        <v>0.06</v>
      </c>
      <c r="E500" s="37">
        <v>7.1</v>
      </c>
      <c r="F500" s="37">
        <v>6.05</v>
      </c>
      <c r="G500" s="37" t="s">
        <v>14</v>
      </c>
      <c r="H500" s="37" t="s">
        <v>47</v>
      </c>
      <c r="I500" s="37" t="s">
        <v>24</v>
      </c>
      <c r="J500" s="37" t="s">
        <v>48</v>
      </c>
      <c r="K500" s="37" t="s">
        <v>49</v>
      </c>
      <c r="L500" s="37" t="s">
        <v>227</v>
      </c>
      <c r="M500" s="37">
        <v>0.39</v>
      </c>
      <c r="N500" s="37" t="s">
        <v>8</v>
      </c>
      <c r="O500" s="37" t="s">
        <v>87</v>
      </c>
      <c r="P500" s="37" t="s">
        <v>293</v>
      </c>
      <c r="Q500" s="37" t="s">
        <v>1114</v>
      </c>
      <c r="R500" s="37">
        <v>43081</v>
      </c>
      <c r="S500" s="39">
        <v>42047</v>
      </c>
      <c r="T500" s="39">
        <v>42048</v>
      </c>
      <c r="U500" s="37">
        <v>-42.170499999999997</v>
      </c>
      <c r="V500" s="37">
        <v>4</v>
      </c>
      <c r="W500" s="37">
        <v>29.99</v>
      </c>
      <c r="X500" s="37">
        <v>90500</v>
      </c>
      <c r="Y500" s="37" t="s">
        <v>3218</v>
      </c>
      <c r="Z500" s="37">
        <v>110.96374366128759</v>
      </c>
    </row>
    <row r="501" spans="1:26" customFormat="1" x14ac:dyDescent="0.2">
      <c r="A501" s="37">
        <v>1298</v>
      </c>
      <c r="B501" s="37" t="s">
        <v>1115</v>
      </c>
      <c r="C501" s="37" t="s">
        <v>46</v>
      </c>
      <c r="D501" s="37">
        <v>0.04</v>
      </c>
      <c r="E501" s="37">
        <v>150.97999999999999</v>
      </c>
      <c r="F501" s="37">
        <v>13.99</v>
      </c>
      <c r="G501" s="37" t="s">
        <v>14</v>
      </c>
      <c r="H501" s="37" t="s">
        <v>47</v>
      </c>
      <c r="I501" s="37" t="s">
        <v>16</v>
      </c>
      <c r="J501" s="37" t="s">
        <v>32</v>
      </c>
      <c r="K501" s="37" t="s">
        <v>120</v>
      </c>
      <c r="L501" s="37" t="s">
        <v>758</v>
      </c>
      <c r="M501" s="37">
        <v>0.38</v>
      </c>
      <c r="N501" s="37" t="s">
        <v>8</v>
      </c>
      <c r="O501" s="37" t="s">
        <v>28</v>
      </c>
      <c r="P501" s="37" t="s">
        <v>163</v>
      </c>
      <c r="Q501" s="37" t="s">
        <v>1116</v>
      </c>
      <c r="R501" s="37">
        <v>75482</v>
      </c>
      <c r="S501" s="39">
        <v>42047</v>
      </c>
      <c r="T501" s="39">
        <v>42050</v>
      </c>
      <c r="U501" s="37">
        <v>606.05460000000005</v>
      </c>
      <c r="V501" s="37">
        <v>6</v>
      </c>
      <c r="W501" s="37">
        <v>878.34</v>
      </c>
      <c r="X501" s="37">
        <v>90662</v>
      </c>
      <c r="Y501" s="37" t="s">
        <v>3216</v>
      </c>
      <c r="Z501" s="37">
        <v>1638.1916579477538</v>
      </c>
    </row>
    <row r="502" spans="1:26" customFormat="1" x14ac:dyDescent="0.2">
      <c r="A502" s="37">
        <v>1298</v>
      </c>
      <c r="B502" s="37" t="s">
        <v>1115</v>
      </c>
      <c r="C502" s="37" t="s">
        <v>46</v>
      </c>
      <c r="D502" s="37">
        <v>0.04</v>
      </c>
      <c r="E502" s="37">
        <v>176.19</v>
      </c>
      <c r="F502" s="37">
        <v>11.87</v>
      </c>
      <c r="G502" s="37" t="s">
        <v>14</v>
      </c>
      <c r="H502" s="37" t="s">
        <v>47</v>
      </c>
      <c r="I502" s="37" t="s">
        <v>24</v>
      </c>
      <c r="J502" s="37" t="s">
        <v>54</v>
      </c>
      <c r="K502" s="37" t="s">
        <v>49</v>
      </c>
      <c r="L502" s="37" t="s">
        <v>1117</v>
      </c>
      <c r="M502" s="37">
        <v>0.62</v>
      </c>
      <c r="N502" s="37" t="s">
        <v>8</v>
      </c>
      <c r="O502" s="37" t="s">
        <v>28</v>
      </c>
      <c r="P502" s="37" t="s">
        <v>163</v>
      </c>
      <c r="Q502" s="37" t="s">
        <v>1116</v>
      </c>
      <c r="R502" s="37">
        <v>75482</v>
      </c>
      <c r="S502" s="39">
        <v>42047</v>
      </c>
      <c r="T502" s="39">
        <v>42049</v>
      </c>
      <c r="U502" s="37">
        <v>320.10000000000002</v>
      </c>
      <c r="V502" s="37">
        <v>4</v>
      </c>
      <c r="W502" s="37">
        <v>676.57</v>
      </c>
      <c r="X502" s="37">
        <v>90662</v>
      </c>
      <c r="Y502" s="37" t="s">
        <v>3216</v>
      </c>
      <c r="Z502" s="37">
        <v>1565.2428647972542</v>
      </c>
    </row>
    <row r="503" spans="1:26" customFormat="1" x14ac:dyDescent="0.2">
      <c r="A503" s="37">
        <v>2020</v>
      </c>
      <c r="B503" s="37" t="s">
        <v>1118</v>
      </c>
      <c r="C503" s="37" t="s">
        <v>1</v>
      </c>
      <c r="D503" s="37">
        <v>0.02</v>
      </c>
      <c r="E503" s="37">
        <v>120.98</v>
      </c>
      <c r="F503" s="37">
        <v>58.64</v>
      </c>
      <c r="G503" s="37" t="s">
        <v>2</v>
      </c>
      <c r="H503" s="37" t="s">
        <v>47</v>
      </c>
      <c r="I503" s="37" t="s">
        <v>4</v>
      </c>
      <c r="J503" s="37" t="s">
        <v>93</v>
      </c>
      <c r="K503" s="37" t="s">
        <v>6</v>
      </c>
      <c r="L503" s="37" t="s">
        <v>1119</v>
      </c>
      <c r="M503" s="37">
        <v>0.75</v>
      </c>
      <c r="N503" s="37" t="s">
        <v>8</v>
      </c>
      <c r="O503" s="37" t="s">
        <v>87</v>
      </c>
      <c r="P503" s="37" t="s">
        <v>296</v>
      </c>
      <c r="Q503" s="37" t="s">
        <v>1120</v>
      </c>
      <c r="R503" s="37">
        <v>15239</v>
      </c>
      <c r="S503" s="39">
        <v>42048</v>
      </c>
      <c r="T503" s="39">
        <v>42050</v>
      </c>
      <c r="U503" s="37">
        <v>-1330.5</v>
      </c>
      <c r="V503" s="37">
        <v>11</v>
      </c>
      <c r="W503" s="37">
        <v>1370.99</v>
      </c>
      <c r="X503" s="37">
        <v>86933</v>
      </c>
      <c r="Y503" s="37" t="s">
        <v>3218</v>
      </c>
      <c r="Z503" s="37">
        <v>1401.3806307947796</v>
      </c>
    </row>
    <row r="504" spans="1:26" customFormat="1" x14ac:dyDescent="0.2">
      <c r="A504" s="37">
        <v>3342</v>
      </c>
      <c r="B504" s="37" t="s">
        <v>1121</v>
      </c>
      <c r="C504" s="37" t="s">
        <v>1</v>
      </c>
      <c r="D504" s="37">
        <v>0.03</v>
      </c>
      <c r="E504" s="37">
        <v>194.3</v>
      </c>
      <c r="F504" s="37">
        <v>11.54</v>
      </c>
      <c r="G504" s="37" t="s">
        <v>14</v>
      </c>
      <c r="H504" s="37" t="s">
        <v>47</v>
      </c>
      <c r="I504" s="37" t="s">
        <v>4</v>
      </c>
      <c r="J504" s="37" t="s">
        <v>102</v>
      </c>
      <c r="K504" s="37" t="s">
        <v>40</v>
      </c>
      <c r="L504" s="37" t="s">
        <v>182</v>
      </c>
      <c r="M504" s="37">
        <v>0.59</v>
      </c>
      <c r="N504" s="37" t="s">
        <v>8</v>
      </c>
      <c r="O504" s="37" t="s">
        <v>87</v>
      </c>
      <c r="P504" s="37" t="s">
        <v>350</v>
      </c>
      <c r="Q504" s="37" t="s">
        <v>42</v>
      </c>
      <c r="R504" s="37">
        <v>20006</v>
      </c>
      <c r="S504" s="39">
        <v>42048</v>
      </c>
      <c r="T504" s="39">
        <v>42050</v>
      </c>
      <c r="U504" s="37">
        <v>2861.01</v>
      </c>
      <c r="V504" s="37">
        <v>42</v>
      </c>
      <c r="W504" s="37">
        <v>8549.0400000000009</v>
      </c>
      <c r="X504" s="37">
        <v>21572</v>
      </c>
      <c r="Y504" s="37" t="s">
        <v>3218</v>
      </c>
      <c r="Z504" s="37">
        <v>4285.4757732524631</v>
      </c>
    </row>
    <row r="505" spans="1:26" customFormat="1" x14ac:dyDescent="0.2">
      <c r="A505" s="37">
        <v>3344</v>
      </c>
      <c r="B505" s="37" t="s">
        <v>1122</v>
      </c>
      <c r="C505" s="37" t="s">
        <v>1</v>
      </c>
      <c r="D505" s="37">
        <v>0.03</v>
      </c>
      <c r="E505" s="37">
        <v>194.3</v>
      </c>
      <c r="F505" s="37">
        <v>11.54</v>
      </c>
      <c r="G505" s="37" t="s">
        <v>14</v>
      </c>
      <c r="H505" s="37" t="s">
        <v>47</v>
      </c>
      <c r="I505" s="37" t="s">
        <v>4</v>
      </c>
      <c r="J505" s="37" t="s">
        <v>102</v>
      </c>
      <c r="K505" s="37" t="s">
        <v>40</v>
      </c>
      <c r="L505" s="37" t="s">
        <v>182</v>
      </c>
      <c r="M505" s="37">
        <v>0.59</v>
      </c>
      <c r="N505" s="37" t="s">
        <v>8</v>
      </c>
      <c r="O505" s="37" t="s">
        <v>28</v>
      </c>
      <c r="P505" s="37" t="s">
        <v>265</v>
      </c>
      <c r="Q505" s="37" t="s">
        <v>1123</v>
      </c>
      <c r="R505" s="37">
        <v>48307</v>
      </c>
      <c r="S505" s="39">
        <v>42048</v>
      </c>
      <c r="T505" s="39">
        <v>42050</v>
      </c>
      <c r="U505" s="37">
        <v>1544.9306999999999</v>
      </c>
      <c r="V505" s="37">
        <v>11</v>
      </c>
      <c r="W505" s="37">
        <v>2239.0300000000002</v>
      </c>
      <c r="X505" s="37">
        <v>89928</v>
      </c>
      <c r="Y505" s="37" t="s">
        <v>3216</v>
      </c>
      <c r="Z505" s="37">
        <v>2937.7767173574871</v>
      </c>
    </row>
    <row r="506" spans="1:26" customFormat="1" x14ac:dyDescent="0.2">
      <c r="A506" s="37">
        <v>1554</v>
      </c>
      <c r="B506" s="37" t="s">
        <v>1124</v>
      </c>
      <c r="C506" s="37" t="s">
        <v>13</v>
      </c>
      <c r="D506" s="37">
        <v>0.03</v>
      </c>
      <c r="E506" s="37">
        <v>124.49</v>
      </c>
      <c r="F506" s="37">
        <v>51.94</v>
      </c>
      <c r="G506" s="37" t="s">
        <v>2</v>
      </c>
      <c r="H506" s="37" t="s">
        <v>15</v>
      </c>
      <c r="I506" s="37" t="s">
        <v>4</v>
      </c>
      <c r="J506" s="37" t="s">
        <v>5</v>
      </c>
      <c r="K506" s="37" t="s">
        <v>6</v>
      </c>
      <c r="L506" s="37" t="s">
        <v>1125</v>
      </c>
      <c r="M506" s="37">
        <v>0.63</v>
      </c>
      <c r="N506" s="37" t="s">
        <v>8</v>
      </c>
      <c r="O506" s="37" t="s">
        <v>9</v>
      </c>
      <c r="P506" s="37" t="s">
        <v>10</v>
      </c>
      <c r="Q506" s="37" t="s">
        <v>1126</v>
      </c>
      <c r="R506" s="37">
        <v>39503</v>
      </c>
      <c r="S506" s="39">
        <v>42048</v>
      </c>
      <c r="T506" s="39">
        <v>42049</v>
      </c>
      <c r="U506" s="37">
        <v>-4.0179999999999998</v>
      </c>
      <c r="V506" s="37">
        <v>7</v>
      </c>
      <c r="W506" s="37">
        <v>894.88</v>
      </c>
      <c r="X506" s="37">
        <v>87487</v>
      </c>
      <c r="Y506" s="37" t="s">
        <v>3215</v>
      </c>
      <c r="Z506" s="37">
        <v>2127.3211589428465</v>
      </c>
    </row>
    <row r="507" spans="1:26" customFormat="1" x14ac:dyDescent="0.2">
      <c r="A507" s="37">
        <v>2897</v>
      </c>
      <c r="B507" s="37" t="s">
        <v>1127</v>
      </c>
      <c r="C507" s="37" t="s">
        <v>13</v>
      </c>
      <c r="D507" s="37">
        <v>0.05</v>
      </c>
      <c r="E507" s="37">
        <v>80.97</v>
      </c>
      <c r="F507" s="37">
        <v>30.06</v>
      </c>
      <c r="G507" s="37" t="s">
        <v>2</v>
      </c>
      <c r="H507" s="37" t="s">
        <v>47</v>
      </c>
      <c r="I507" s="37" t="s">
        <v>16</v>
      </c>
      <c r="J507" s="37" t="s">
        <v>32</v>
      </c>
      <c r="K507" s="37" t="s">
        <v>6</v>
      </c>
      <c r="L507" s="37" t="s">
        <v>1128</v>
      </c>
      <c r="M507" s="37">
        <v>0.4</v>
      </c>
      <c r="N507" s="37" t="s">
        <v>8</v>
      </c>
      <c r="O507" s="37" t="s">
        <v>28</v>
      </c>
      <c r="P507" s="37" t="s">
        <v>60</v>
      </c>
      <c r="Q507" s="37" t="s">
        <v>1129</v>
      </c>
      <c r="R507" s="37">
        <v>55369</v>
      </c>
      <c r="S507" s="39">
        <v>42048</v>
      </c>
      <c r="T507" s="39">
        <v>42049</v>
      </c>
      <c r="U507" s="37">
        <v>565.17999999999995</v>
      </c>
      <c r="V507" s="37">
        <v>11</v>
      </c>
      <c r="W507" s="37">
        <v>904.25</v>
      </c>
      <c r="X507" s="37">
        <v>86926</v>
      </c>
      <c r="Y507" s="37" t="s">
        <v>3216</v>
      </c>
      <c r="Z507" s="37">
        <v>1824.0756703754776</v>
      </c>
    </row>
    <row r="508" spans="1:26" customFormat="1" x14ac:dyDescent="0.2">
      <c r="A508" s="37">
        <v>2897</v>
      </c>
      <c r="B508" s="37" t="s">
        <v>1127</v>
      </c>
      <c r="C508" s="37" t="s">
        <v>13</v>
      </c>
      <c r="D508" s="37">
        <v>0</v>
      </c>
      <c r="E508" s="37">
        <v>6.48</v>
      </c>
      <c r="F508" s="37">
        <v>10.050000000000001</v>
      </c>
      <c r="G508" s="37" t="s">
        <v>14</v>
      </c>
      <c r="H508" s="37" t="s">
        <v>47</v>
      </c>
      <c r="I508" s="37" t="s">
        <v>24</v>
      </c>
      <c r="J508" s="37" t="s">
        <v>64</v>
      </c>
      <c r="K508" s="37" t="s">
        <v>49</v>
      </c>
      <c r="L508" s="37" t="s">
        <v>1130</v>
      </c>
      <c r="M508" s="37">
        <v>0.37</v>
      </c>
      <c r="N508" s="37" t="s">
        <v>8</v>
      </c>
      <c r="O508" s="37" t="s">
        <v>28</v>
      </c>
      <c r="P508" s="37" t="s">
        <v>60</v>
      </c>
      <c r="Q508" s="37" t="s">
        <v>1129</v>
      </c>
      <c r="R508" s="37">
        <v>55369</v>
      </c>
      <c r="S508" s="39">
        <v>42048</v>
      </c>
      <c r="T508" s="39">
        <v>42050</v>
      </c>
      <c r="U508" s="37">
        <v>-38.72</v>
      </c>
      <c r="V508" s="37">
        <v>2</v>
      </c>
      <c r="W508" s="37">
        <v>16.309999999999999</v>
      </c>
      <c r="X508" s="37">
        <v>86926</v>
      </c>
      <c r="Y508" s="37" t="s">
        <v>3216</v>
      </c>
      <c r="Z508" s="37">
        <v>230.88703322563686</v>
      </c>
    </row>
    <row r="509" spans="1:26" customFormat="1" x14ac:dyDescent="0.2">
      <c r="A509" s="37">
        <v>2058</v>
      </c>
      <c r="B509" s="37" t="s">
        <v>1131</v>
      </c>
      <c r="C509" s="37" t="s">
        <v>92</v>
      </c>
      <c r="D509" s="37">
        <v>7.0000000000000007E-2</v>
      </c>
      <c r="E509" s="37">
        <v>5.98</v>
      </c>
      <c r="F509" s="37">
        <v>5.46</v>
      </c>
      <c r="G509" s="37" t="s">
        <v>14</v>
      </c>
      <c r="H509" s="37" t="s">
        <v>70</v>
      </c>
      <c r="I509" s="37" t="s">
        <v>24</v>
      </c>
      <c r="J509" s="37" t="s">
        <v>64</v>
      </c>
      <c r="K509" s="37" t="s">
        <v>49</v>
      </c>
      <c r="L509" s="37" t="s">
        <v>1132</v>
      </c>
      <c r="M509" s="37">
        <v>0.36</v>
      </c>
      <c r="N509" s="37" t="s">
        <v>8</v>
      </c>
      <c r="O509" s="37" t="s">
        <v>9</v>
      </c>
      <c r="P509" s="37" t="s">
        <v>73</v>
      </c>
      <c r="Q509" s="37" t="s">
        <v>1133</v>
      </c>
      <c r="R509" s="37">
        <v>28601</v>
      </c>
      <c r="S509" s="39">
        <v>42048</v>
      </c>
      <c r="T509" s="39">
        <v>42050</v>
      </c>
      <c r="U509" s="37">
        <v>46.65</v>
      </c>
      <c r="V509" s="37">
        <v>5</v>
      </c>
      <c r="W509" s="37">
        <v>32.76</v>
      </c>
      <c r="X509" s="37">
        <v>88040</v>
      </c>
      <c r="Y509" s="37" t="s">
        <v>3215</v>
      </c>
      <c r="Z509" s="37">
        <v>120.11882801974068</v>
      </c>
    </row>
    <row r="510" spans="1:26" customFormat="1" x14ac:dyDescent="0.2">
      <c r="A510" s="37">
        <v>3170</v>
      </c>
      <c r="B510" s="37" t="s">
        <v>1134</v>
      </c>
      <c r="C510" s="37" t="s">
        <v>92</v>
      </c>
      <c r="D510" s="37">
        <v>0.1</v>
      </c>
      <c r="E510" s="37">
        <v>7.28</v>
      </c>
      <c r="F510" s="37">
        <v>5.47</v>
      </c>
      <c r="G510" s="37" t="s">
        <v>14</v>
      </c>
      <c r="H510" s="37" t="s">
        <v>70</v>
      </c>
      <c r="I510" s="37" t="s">
        <v>24</v>
      </c>
      <c r="J510" s="37" t="s">
        <v>64</v>
      </c>
      <c r="K510" s="37" t="s">
        <v>49</v>
      </c>
      <c r="L510" s="37" t="s">
        <v>1135</v>
      </c>
      <c r="M510" s="37">
        <v>0.35</v>
      </c>
      <c r="N510" s="37" t="s">
        <v>8</v>
      </c>
      <c r="O510" s="37" t="s">
        <v>9</v>
      </c>
      <c r="P510" s="37" t="s">
        <v>99</v>
      </c>
      <c r="Q510" s="37" t="s">
        <v>1136</v>
      </c>
      <c r="R510" s="37">
        <v>34952</v>
      </c>
      <c r="S510" s="39">
        <v>42048</v>
      </c>
      <c r="T510" s="39">
        <v>42048</v>
      </c>
      <c r="U510" s="37">
        <v>167.334</v>
      </c>
      <c r="V510" s="37">
        <v>12</v>
      </c>
      <c r="W510" s="37">
        <v>83.14</v>
      </c>
      <c r="X510" s="37">
        <v>86489</v>
      </c>
      <c r="Y510" s="37" t="s">
        <v>3215</v>
      </c>
      <c r="Z510" s="37">
        <v>219.91486415589557</v>
      </c>
    </row>
    <row r="511" spans="1:26" customFormat="1" x14ac:dyDescent="0.2">
      <c r="A511" s="37">
        <v>2190</v>
      </c>
      <c r="B511" s="37" t="s">
        <v>1137</v>
      </c>
      <c r="C511" s="37" t="s">
        <v>1</v>
      </c>
      <c r="D511" s="37">
        <v>0.05</v>
      </c>
      <c r="E511" s="37">
        <v>16.98</v>
      </c>
      <c r="F511" s="37">
        <v>7.78</v>
      </c>
      <c r="G511" s="37" t="s">
        <v>14</v>
      </c>
      <c r="H511" s="37" t="s">
        <v>47</v>
      </c>
      <c r="I511" s="37" t="s">
        <v>24</v>
      </c>
      <c r="J511" s="37" t="s">
        <v>25</v>
      </c>
      <c r="K511" s="37" t="s">
        <v>18</v>
      </c>
      <c r="L511" s="37" t="s">
        <v>1138</v>
      </c>
      <c r="M511" s="37">
        <v>0.56999999999999995</v>
      </c>
      <c r="N511" s="37" t="s">
        <v>8</v>
      </c>
      <c r="O511" s="37" t="s">
        <v>28</v>
      </c>
      <c r="P511" s="37" t="s">
        <v>265</v>
      </c>
      <c r="Q511" s="37" t="s">
        <v>1139</v>
      </c>
      <c r="R511" s="37">
        <v>48227</v>
      </c>
      <c r="S511" s="39">
        <v>42049</v>
      </c>
      <c r="T511" s="39">
        <v>42051</v>
      </c>
      <c r="U511" s="37">
        <v>-47.28</v>
      </c>
      <c r="V511" s="37">
        <v>45</v>
      </c>
      <c r="W511" s="37">
        <v>761.67</v>
      </c>
      <c r="X511" s="37">
        <v>41636</v>
      </c>
      <c r="Y511" s="37" t="s">
        <v>3216</v>
      </c>
      <c r="Z511" s="37">
        <v>617.97291496405353</v>
      </c>
    </row>
    <row r="512" spans="1:26" customFormat="1" x14ac:dyDescent="0.2">
      <c r="A512" s="37">
        <v>2190</v>
      </c>
      <c r="B512" s="37" t="s">
        <v>1137</v>
      </c>
      <c r="C512" s="37" t="s">
        <v>1</v>
      </c>
      <c r="D512" s="37">
        <v>0.03</v>
      </c>
      <c r="E512" s="37">
        <v>115.99</v>
      </c>
      <c r="F512" s="37">
        <v>4.2300000000000004</v>
      </c>
      <c r="G512" s="37" t="s">
        <v>14</v>
      </c>
      <c r="H512" s="37" t="s">
        <v>47</v>
      </c>
      <c r="I512" s="37" t="s">
        <v>16</v>
      </c>
      <c r="J512" s="37" t="s">
        <v>111</v>
      </c>
      <c r="K512" s="37" t="s">
        <v>49</v>
      </c>
      <c r="L512" s="37" t="s">
        <v>1140</v>
      </c>
      <c r="M512" s="37">
        <v>0.56000000000000005</v>
      </c>
      <c r="N512" s="37" t="s">
        <v>8</v>
      </c>
      <c r="O512" s="37" t="s">
        <v>28</v>
      </c>
      <c r="P512" s="37" t="s">
        <v>265</v>
      </c>
      <c r="Q512" s="37" t="s">
        <v>1139</v>
      </c>
      <c r="R512" s="37">
        <v>48227</v>
      </c>
      <c r="S512" s="39">
        <v>42049</v>
      </c>
      <c r="T512" s="39">
        <v>42051</v>
      </c>
      <c r="U512" s="37">
        <v>722.24099999999999</v>
      </c>
      <c r="V512" s="37">
        <v>49</v>
      </c>
      <c r="W512" s="37">
        <v>5014.07</v>
      </c>
      <c r="X512" s="37">
        <v>41636</v>
      </c>
      <c r="Y512" s="37" t="s">
        <v>3216</v>
      </c>
      <c r="Z512" s="37">
        <v>1622.9831934029353</v>
      </c>
    </row>
    <row r="513" spans="1:26" customFormat="1" x14ac:dyDescent="0.2">
      <c r="A513" s="37">
        <v>2193</v>
      </c>
      <c r="B513" s="37" t="s">
        <v>1141</v>
      </c>
      <c r="C513" s="37" t="s">
        <v>1</v>
      </c>
      <c r="D513" s="37">
        <v>0.05</v>
      </c>
      <c r="E513" s="37">
        <v>16.98</v>
      </c>
      <c r="F513" s="37">
        <v>7.78</v>
      </c>
      <c r="G513" s="37" t="s">
        <v>14</v>
      </c>
      <c r="H513" s="37" t="s">
        <v>47</v>
      </c>
      <c r="I513" s="37" t="s">
        <v>24</v>
      </c>
      <c r="J513" s="37" t="s">
        <v>25</v>
      </c>
      <c r="K513" s="37" t="s">
        <v>18</v>
      </c>
      <c r="L513" s="37" t="s">
        <v>1138</v>
      </c>
      <c r="M513" s="37">
        <v>0.56999999999999995</v>
      </c>
      <c r="N513" s="37" t="s">
        <v>8</v>
      </c>
      <c r="O513" s="37" t="s">
        <v>9</v>
      </c>
      <c r="P513" s="37" t="s">
        <v>73</v>
      </c>
      <c r="Q513" s="37" t="s">
        <v>74</v>
      </c>
      <c r="R513" s="37">
        <v>28560</v>
      </c>
      <c r="S513" s="39">
        <v>42049</v>
      </c>
      <c r="T513" s="39">
        <v>42051</v>
      </c>
      <c r="U513" s="37">
        <v>-161</v>
      </c>
      <c r="V513" s="37">
        <v>11</v>
      </c>
      <c r="W513" s="37">
        <v>186.19</v>
      </c>
      <c r="X513" s="37">
        <v>90685</v>
      </c>
      <c r="Y513" s="37" t="s">
        <v>3215</v>
      </c>
      <c r="Z513" s="37">
        <v>501.52070981473122</v>
      </c>
    </row>
    <row r="514" spans="1:26" customFormat="1" x14ac:dyDescent="0.2">
      <c r="A514" s="37">
        <v>2193</v>
      </c>
      <c r="B514" s="37" t="s">
        <v>1141</v>
      </c>
      <c r="C514" s="37" t="s">
        <v>1</v>
      </c>
      <c r="D514" s="37">
        <v>0.03</v>
      </c>
      <c r="E514" s="37">
        <v>115.99</v>
      </c>
      <c r="F514" s="37">
        <v>4.2300000000000004</v>
      </c>
      <c r="G514" s="37" t="s">
        <v>14</v>
      </c>
      <c r="H514" s="37" t="s">
        <v>47</v>
      </c>
      <c r="I514" s="37" t="s">
        <v>16</v>
      </c>
      <c r="J514" s="37" t="s">
        <v>111</v>
      </c>
      <c r="K514" s="37" t="s">
        <v>49</v>
      </c>
      <c r="L514" s="37" t="s">
        <v>1140</v>
      </c>
      <c r="M514" s="37">
        <v>0.56000000000000005</v>
      </c>
      <c r="N514" s="37" t="s">
        <v>8</v>
      </c>
      <c r="O514" s="37" t="s">
        <v>9</v>
      </c>
      <c r="P514" s="37" t="s">
        <v>73</v>
      </c>
      <c r="Q514" s="37" t="s">
        <v>74</v>
      </c>
      <c r="R514" s="37">
        <v>28560</v>
      </c>
      <c r="S514" s="39">
        <v>42049</v>
      </c>
      <c r="T514" s="39">
        <v>42051</v>
      </c>
      <c r="U514" s="37">
        <v>848.3646</v>
      </c>
      <c r="V514" s="37">
        <v>12</v>
      </c>
      <c r="W514" s="37">
        <v>1227.94</v>
      </c>
      <c r="X514" s="37">
        <v>90685</v>
      </c>
      <c r="Y514" s="37" t="s">
        <v>3215</v>
      </c>
      <c r="Z514" s="37">
        <v>1752.1370040023994</v>
      </c>
    </row>
    <row r="515" spans="1:26" customFormat="1" x14ac:dyDescent="0.2">
      <c r="A515" s="37">
        <v>2358</v>
      </c>
      <c r="B515" s="37" t="s">
        <v>1142</v>
      </c>
      <c r="C515" s="37" t="s">
        <v>1</v>
      </c>
      <c r="D515" s="37">
        <v>0.05</v>
      </c>
      <c r="E515" s="37">
        <v>2.08</v>
      </c>
      <c r="F515" s="37">
        <v>2.56</v>
      </c>
      <c r="G515" s="37" t="s">
        <v>14</v>
      </c>
      <c r="H515" s="37" t="s">
        <v>47</v>
      </c>
      <c r="I515" s="37" t="s">
        <v>24</v>
      </c>
      <c r="J515" s="37" t="s">
        <v>544</v>
      </c>
      <c r="K515" s="37" t="s">
        <v>18</v>
      </c>
      <c r="L515" s="37" t="s">
        <v>1143</v>
      </c>
      <c r="M515" s="37">
        <v>0.55000000000000004</v>
      </c>
      <c r="N515" s="37" t="s">
        <v>8</v>
      </c>
      <c r="O515" s="37" t="s">
        <v>9</v>
      </c>
      <c r="P515" s="37" t="s">
        <v>99</v>
      </c>
      <c r="Q515" s="37" t="s">
        <v>1072</v>
      </c>
      <c r="R515" s="37">
        <v>33311</v>
      </c>
      <c r="S515" s="39">
        <v>42049</v>
      </c>
      <c r="T515" s="39">
        <v>42051</v>
      </c>
      <c r="U515" s="37">
        <v>-1045.0160000000001</v>
      </c>
      <c r="V515" s="37">
        <v>19</v>
      </c>
      <c r="W515" s="37">
        <v>40.93</v>
      </c>
      <c r="X515" s="37">
        <v>88268</v>
      </c>
      <c r="Y515" s="37" t="s">
        <v>3215</v>
      </c>
      <c r="Z515" s="37">
        <v>-611.31978821076768</v>
      </c>
    </row>
    <row r="516" spans="1:26" customFormat="1" x14ac:dyDescent="0.2">
      <c r="A516" s="37">
        <v>2490</v>
      </c>
      <c r="B516" s="37" t="s">
        <v>430</v>
      </c>
      <c r="C516" s="37" t="s">
        <v>1</v>
      </c>
      <c r="D516" s="37">
        <v>0.09</v>
      </c>
      <c r="E516" s="37">
        <v>348.21</v>
      </c>
      <c r="F516" s="37">
        <v>40.19</v>
      </c>
      <c r="G516" s="37" t="s">
        <v>2</v>
      </c>
      <c r="H516" s="37" t="s">
        <v>47</v>
      </c>
      <c r="I516" s="37" t="s">
        <v>4</v>
      </c>
      <c r="J516" s="37" t="s">
        <v>5</v>
      </c>
      <c r="K516" s="37" t="s">
        <v>6</v>
      </c>
      <c r="L516" s="37" t="s">
        <v>7</v>
      </c>
      <c r="M516" s="37">
        <v>0.62</v>
      </c>
      <c r="N516" s="37" t="s">
        <v>8</v>
      </c>
      <c r="O516" s="37" t="s">
        <v>35</v>
      </c>
      <c r="P516" s="37" t="s">
        <v>66</v>
      </c>
      <c r="Q516" s="37" t="s">
        <v>432</v>
      </c>
      <c r="R516" s="37">
        <v>92627</v>
      </c>
      <c r="S516" s="39">
        <v>42049</v>
      </c>
      <c r="T516" s="39">
        <v>42051</v>
      </c>
      <c r="U516" s="37">
        <v>-93.85</v>
      </c>
      <c r="V516" s="37">
        <v>2</v>
      </c>
      <c r="W516" s="37">
        <v>662.8</v>
      </c>
      <c r="X516" s="37">
        <v>86884</v>
      </c>
      <c r="Y516" s="37" t="s">
        <v>3217</v>
      </c>
      <c r="Z516" s="37">
        <v>2715.4349891015022</v>
      </c>
    </row>
    <row r="517" spans="1:26" customFormat="1" x14ac:dyDescent="0.2">
      <c r="A517" s="37">
        <v>2491</v>
      </c>
      <c r="B517" s="37" t="s">
        <v>433</v>
      </c>
      <c r="C517" s="37" t="s">
        <v>1</v>
      </c>
      <c r="D517" s="37">
        <v>0.09</v>
      </c>
      <c r="E517" s="37">
        <v>348.21</v>
      </c>
      <c r="F517" s="37">
        <v>40.19</v>
      </c>
      <c r="G517" s="37" t="s">
        <v>2</v>
      </c>
      <c r="H517" s="37" t="s">
        <v>47</v>
      </c>
      <c r="I517" s="37" t="s">
        <v>4</v>
      </c>
      <c r="J517" s="37" t="s">
        <v>5</v>
      </c>
      <c r="K517" s="37" t="s">
        <v>6</v>
      </c>
      <c r="L517" s="37" t="s">
        <v>7</v>
      </c>
      <c r="M517" s="37">
        <v>0.62</v>
      </c>
      <c r="N517" s="37" t="s">
        <v>8</v>
      </c>
      <c r="O517" s="37" t="s">
        <v>35</v>
      </c>
      <c r="P517" s="37" t="s">
        <v>66</v>
      </c>
      <c r="Q517" s="37" t="s">
        <v>76</v>
      </c>
      <c r="R517" s="37">
        <v>90045</v>
      </c>
      <c r="S517" s="39">
        <v>42049</v>
      </c>
      <c r="T517" s="39">
        <v>42051</v>
      </c>
      <c r="U517" s="37">
        <v>-93.85</v>
      </c>
      <c r="V517" s="37">
        <v>8</v>
      </c>
      <c r="W517" s="37">
        <v>2651.21</v>
      </c>
      <c r="X517" s="37">
        <v>48836</v>
      </c>
      <c r="Y517" s="37" t="s">
        <v>3217</v>
      </c>
      <c r="Z517" s="37">
        <v>2715.4349891015022</v>
      </c>
    </row>
    <row r="518" spans="1:26" customFormat="1" x14ac:dyDescent="0.2">
      <c r="A518" s="37">
        <v>3069</v>
      </c>
      <c r="B518" s="37" t="s">
        <v>1144</v>
      </c>
      <c r="C518" s="37" t="s">
        <v>1</v>
      </c>
      <c r="D518" s="37">
        <v>0.09</v>
      </c>
      <c r="E518" s="37">
        <v>1.82</v>
      </c>
      <c r="F518" s="37">
        <v>0.83</v>
      </c>
      <c r="G518" s="37" t="s">
        <v>14</v>
      </c>
      <c r="H518" s="37" t="s">
        <v>15</v>
      </c>
      <c r="I518" s="37" t="s">
        <v>24</v>
      </c>
      <c r="J518" s="37" t="s">
        <v>25</v>
      </c>
      <c r="K518" s="37" t="s">
        <v>26</v>
      </c>
      <c r="L518" s="37" t="s">
        <v>1145</v>
      </c>
      <c r="M518" s="37">
        <v>0.56999999999999995</v>
      </c>
      <c r="N518" s="37" t="s">
        <v>8</v>
      </c>
      <c r="O518" s="37" t="s">
        <v>28</v>
      </c>
      <c r="P518" s="37" t="s">
        <v>60</v>
      </c>
      <c r="Q518" s="37" t="s">
        <v>1146</v>
      </c>
      <c r="R518" s="37">
        <v>55128</v>
      </c>
      <c r="S518" s="39">
        <v>42049</v>
      </c>
      <c r="T518" s="39">
        <v>42050</v>
      </c>
      <c r="U518" s="37">
        <v>-6.734</v>
      </c>
      <c r="V518" s="37">
        <v>22</v>
      </c>
      <c r="W518" s="37">
        <v>36.82</v>
      </c>
      <c r="X518" s="37">
        <v>88192</v>
      </c>
      <c r="Y518" s="37" t="s">
        <v>3216</v>
      </c>
      <c r="Z518" s="37">
        <v>334.0922575580621</v>
      </c>
    </row>
    <row r="519" spans="1:26" customFormat="1" x14ac:dyDescent="0.2">
      <c r="A519" s="37">
        <v>3393</v>
      </c>
      <c r="B519" s="37" t="s">
        <v>1147</v>
      </c>
      <c r="C519" s="37" t="s">
        <v>1</v>
      </c>
      <c r="D519" s="37">
        <v>0.08</v>
      </c>
      <c r="E519" s="37">
        <v>4.4800000000000004</v>
      </c>
      <c r="F519" s="37">
        <v>2.5</v>
      </c>
      <c r="G519" s="37" t="s">
        <v>14</v>
      </c>
      <c r="H519" s="37" t="s">
        <v>15</v>
      </c>
      <c r="I519" s="37" t="s">
        <v>24</v>
      </c>
      <c r="J519" s="37" t="s">
        <v>321</v>
      </c>
      <c r="K519" s="37" t="s">
        <v>49</v>
      </c>
      <c r="L519" s="37" t="s">
        <v>997</v>
      </c>
      <c r="M519" s="37">
        <v>0.37</v>
      </c>
      <c r="N519" s="37" t="s">
        <v>8</v>
      </c>
      <c r="O519" s="37" t="s">
        <v>35</v>
      </c>
      <c r="P519" s="37" t="s">
        <v>42</v>
      </c>
      <c r="Q519" s="37" t="s">
        <v>1148</v>
      </c>
      <c r="R519" s="37">
        <v>99163</v>
      </c>
      <c r="S519" s="39">
        <v>42049</v>
      </c>
      <c r="T519" s="39">
        <v>42050</v>
      </c>
      <c r="U519" s="37">
        <v>-3.2448000000000001</v>
      </c>
      <c r="V519" s="37">
        <v>19</v>
      </c>
      <c r="W519" s="37">
        <v>80.2</v>
      </c>
      <c r="X519" s="37">
        <v>87909</v>
      </c>
      <c r="Y519" s="37" t="s">
        <v>3217</v>
      </c>
      <c r="Z519" s="37">
        <v>232.52885772579464</v>
      </c>
    </row>
    <row r="520" spans="1:26" customFormat="1" x14ac:dyDescent="0.2">
      <c r="A520" s="37">
        <v>306</v>
      </c>
      <c r="B520" s="37" t="s">
        <v>1149</v>
      </c>
      <c r="C520" s="37" t="s">
        <v>13</v>
      </c>
      <c r="D520" s="37">
        <v>0.01</v>
      </c>
      <c r="E520" s="37">
        <v>8.33</v>
      </c>
      <c r="F520" s="37">
        <v>1.99</v>
      </c>
      <c r="G520" s="37" t="s">
        <v>14</v>
      </c>
      <c r="H520" s="37" t="s">
        <v>3</v>
      </c>
      <c r="I520" s="37" t="s">
        <v>16</v>
      </c>
      <c r="J520" s="37" t="s">
        <v>17</v>
      </c>
      <c r="K520" s="37" t="s">
        <v>18</v>
      </c>
      <c r="L520" s="37" t="s">
        <v>1150</v>
      </c>
      <c r="M520" s="37">
        <v>0.52</v>
      </c>
      <c r="N520" s="37" t="s">
        <v>8</v>
      </c>
      <c r="O520" s="37" t="s">
        <v>87</v>
      </c>
      <c r="P520" s="37" t="s">
        <v>394</v>
      </c>
      <c r="Q520" s="37" t="s">
        <v>1151</v>
      </c>
      <c r="R520" s="37">
        <v>21208</v>
      </c>
      <c r="S520" s="39">
        <v>42049</v>
      </c>
      <c r="T520" s="39">
        <v>42050</v>
      </c>
      <c r="U520" s="37">
        <v>15.895200000000001</v>
      </c>
      <c r="V520" s="37">
        <v>8</v>
      </c>
      <c r="W520" s="37">
        <v>70.16</v>
      </c>
      <c r="X520" s="37">
        <v>87057</v>
      </c>
      <c r="Y520" s="37" t="s">
        <v>3218</v>
      </c>
      <c r="Z520" s="37">
        <v>148.43113375727327</v>
      </c>
    </row>
    <row r="521" spans="1:26" customFormat="1" x14ac:dyDescent="0.2">
      <c r="A521" s="37">
        <v>306</v>
      </c>
      <c r="B521" s="37" t="s">
        <v>1149</v>
      </c>
      <c r="C521" s="37" t="s">
        <v>13</v>
      </c>
      <c r="D521" s="37">
        <v>0.04</v>
      </c>
      <c r="E521" s="37">
        <v>85.99</v>
      </c>
      <c r="F521" s="37">
        <v>0.99</v>
      </c>
      <c r="G521" s="37" t="s">
        <v>14</v>
      </c>
      <c r="H521" s="37" t="s">
        <v>3</v>
      </c>
      <c r="I521" s="37" t="s">
        <v>16</v>
      </c>
      <c r="J521" s="37" t="s">
        <v>111</v>
      </c>
      <c r="K521" s="37" t="s">
        <v>26</v>
      </c>
      <c r="L521" s="37" t="s">
        <v>1152</v>
      </c>
      <c r="M521" s="37">
        <v>0.55000000000000004</v>
      </c>
      <c r="N521" s="37" t="s">
        <v>8</v>
      </c>
      <c r="O521" s="37" t="s">
        <v>87</v>
      </c>
      <c r="P521" s="37" t="s">
        <v>394</v>
      </c>
      <c r="Q521" s="37" t="s">
        <v>1151</v>
      </c>
      <c r="R521" s="37">
        <v>21208</v>
      </c>
      <c r="S521" s="39">
        <v>42049</v>
      </c>
      <c r="T521" s="39">
        <v>42051</v>
      </c>
      <c r="U521" s="37">
        <v>855.99329999999998</v>
      </c>
      <c r="V521" s="37">
        <v>17</v>
      </c>
      <c r="W521" s="37">
        <v>1240.57</v>
      </c>
      <c r="X521" s="37">
        <v>87057</v>
      </c>
      <c r="Y521" s="37" t="s">
        <v>3218</v>
      </c>
      <c r="Z521" s="37">
        <v>1229.5066181076038</v>
      </c>
    </row>
    <row r="522" spans="1:26" customFormat="1" x14ac:dyDescent="0.2">
      <c r="A522" s="37">
        <v>308</v>
      </c>
      <c r="B522" s="37" t="s">
        <v>1153</v>
      </c>
      <c r="C522" s="37" t="s">
        <v>13</v>
      </c>
      <c r="D522" s="37">
        <v>0.01</v>
      </c>
      <c r="E522" s="37">
        <v>8.33</v>
      </c>
      <c r="F522" s="37">
        <v>1.99</v>
      </c>
      <c r="G522" s="37" t="s">
        <v>14</v>
      </c>
      <c r="H522" s="37" t="s">
        <v>3</v>
      </c>
      <c r="I522" s="37" t="s">
        <v>16</v>
      </c>
      <c r="J522" s="37" t="s">
        <v>17</v>
      </c>
      <c r="K522" s="37" t="s">
        <v>18</v>
      </c>
      <c r="L522" s="37" t="s">
        <v>1150</v>
      </c>
      <c r="M522" s="37">
        <v>0.52</v>
      </c>
      <c r="N522" s="37" t="s">
        <v>8</v>
      </c>
      <c r="O522" s="37" t="s">
        <v>35</v>
      </c>
      <c r="P522" s="37" t="s">
        <v>42</v>
      </c>
      <c r="Q522" s="37" t="s">
        <v>118</v>
      </c>
      <c r="R522" s="37">
        <v>98115</v>
      </c>
      <c r="S522" s="39">
        <v>42049</v>
      </c>
      <c r="T522" s="39">
        <v>42050</v>
      </c>
      <c r="U522" s="37">
        <v>10.74</v>
      </c>
      <c r="V522" s="37">
        <v>32</v>
      </c>
      <c r="W522" s="37">
        <v>280.62</v>
      </c>
      <c r="X522" s="37">
        <v>37760</v>
      </c>
      <c r="Y522" s="37" t="s">
        <v>3217</v>
      </c>
      <c r="Z522" s="37">
        <v>143.15207635324774</v>
      </c>
    </row>
    <row r="523" spans="1:26" customFormat="1" x14ac:dyDescent="0.2">
      <c r="A523" s="37">
        <v>1156</v>
      </c>
      <c r="B523" s="37" t="s">
        <v>1154</v>
      </c>
      <c r="C523" s="37" t="s">
        <v>13</v>
      </c>
      <c r="D523" s="37">
        <v>0.06</v>
      </c>
      <c r="E523" s="37">
        <v>175.99</v>
      </c>
      <c r="F523" s="37">
        <v>8.99</v>
      </c>
      <c r="G523" s="37" t="s">
        <v>14</v>
      </c>
      <c r="H523" s="37" t="s">
        <v>15</v>
      </c>
      <c r="I523" s="37" t="s">
        <v>16</v>
      </c>
      <c r="J523" s="37" t="s">
        <v>111</v>
      </c>
      <c r="K523" s="37" t="s">
        <v>49</v>
      </c>
      <c r="L523" s="37" t="s">
        <v>1155</v>
      </c>
      <c r="M523" s="37">
        <v>0.56999999999999995</v>
      </c>
      <c r="N523" s="37" t="s">
        <v>8</v>
      </c>
      <c r="O523" s="37" t="s">
        <v>87</v>
      </c>
      <c r="P523" s="37" t="s">
        <v>379</v>
      </c>
      <c r="Q523" s="37" t="s">
        <v>1156</v>
      </c>
      <c r="R523" s="37">
        <v>1876</v>
      </c>
      <c r="S523" s="39">
        <v>42049</v>
      </c>
      <c r="T523" s="39">
        <v>42050</v>
      </c>
      <c r="U523" s="37">
        <v>48.47148</v>
      </c>
      <c r="V523" s="37">
        <v>7</v>
      </c>
      <c r="W523" s="37">
        <v>1013.84</v>
      </c>
      <c r="X523" s="37">
        <v>90855</v>
      </c>
      <c r="Y523" s="37" t="s">
        <v>3218</v>
      </c>
      <c r="Z523" s="37">
        <v>889.19182223234816</v>
      </c>
    </row>
    <row r="524" spans="1:26" customFormat="1" x14ac:dyDescent="0.2">
      <c r="A524" s="37">
        <v>1745</v>
      </c>
      <c r="B524" s="37" t="s">
        <v>335</v>
      </c>
      <c r="C524" s="37" t="s">
        <v>23</v>
      </c>
      <c r="D524" s="37">
        <v>0.04</v>
      </c>
      <c r="E524" s="37">
        <v>60.65</v>
      </c>
      <c r="F524" s="37">
        <v>12.23</v>
      </c>
      <c r="G524" s="37" t="s">
        <v>14</v>
      </c>
      <c r="H524" s="37" t="s">
        <v>47</v>
      </c>
      <c r="I524" s="37" t="s">
        <v>4</v>
      </c>
      <c r="J524" s="37" t="s">
        <v>102</v>
      </c>
      <c r="K524" s="37" t="s">
        <v>120</v>
      </c>
      <c r="L524" s="37" t="s">
        <v>1157</v>
      </c>
      <c r="M524" s="37">
        <v>0.64</v>
      </c>
      <c r="N524" s="37" t="s">
        <v>8</v>
      </c>
      <c r="O524" s="37" t="s">
        <v>9</v>
      </c>
      <c r="P524" s="37" t="s">
        <v>51</v>
      </c>
      <c r="Q524" s="37" t="s">
        <v>337</v>
      </c>
      <c r="R524" s="37">
        <v>30305</v>
      </c>
      <c r="S524" s="39">
        <v>42049</v>
      </c>
      <c r="T524" s="39">
        <v>42051</v>
      </c>
      <c r="U524" s="37">
        <v>116.5063</v>
      </c>
      <c r="V524" s="37">
        <v>4</v>
      </c>
      <c r="W524" s="37">
        <v>256.77</v>
      </c>
      <c r="X524" s="37">
        <v>13408</v>
      </c>
      <c r="Y524" s="37" t="s">
        <v>3215</v>
      </c>
      <c r="Z524" s="37">
        <v>900.06352437078556</v>
      </c>
    </row>
    <row r="525" spans="1:26" customFormat="1" x14ac:dyDescent="0.2">
      <c r="A525" s="37">
        <v>1749</v>
      </c>
      <c r="B525" s="37" t="s">
        <v>338</v>
      </c>
      <c r="C525" s="37" t="s">
        <v>23</v>
      </c>
      <c r="D525" s="37">
        <v>0.04</v>
      </c>
      <c r="E525" s="37">
        <v>60.65</v>
      </c>
      <c r="F525" s="37">
        <v>12.23</v>
      </c>
      <c r="G525" s="37" t="s">
        <v>14</v>
      </c>
      <c r="H525" s="37" t="s">
        <v>47</v>
      </c>
      <c r="I525" s="37" t="s">
        <v>4</v>
      </c>
      <c r="J525" s="37" t="s">
        <v>102</v>
      </c>
      <c r="K525" s="37" t="s">
        <v>120</v>
      </c>
      <c r="L525" s="37" t="s">
        <v>1157</v>
      </c>
      <c r="M525" s="37">
        <v>0.64</v>
      </c>
      <c r="N525" s="37" t="s">
        <v>8</v>
      </c>
      <c r="O525" s="37" t="s">
        <v>28</v>
      </c>
      <c r="P525" s="37" t="s">
        <v>183</v>
      </c>
      <c r="Q525" s="37" t="s">
        <v>339</v>
      </c>
      <c r="R525" s="37">
        <v>73505</v>
      </c>
      <c r="S525" s="39">
        <v>42049</v>
      </c>
      <c r="T525" s="39">
        <v>42051</v>
      </c>
      <c r="U525" s="37">
        <v>44.2911</v>
      </c>
      <c r="V525" s="37">
        <v>1</v>
      </c>
      <c r="W525" s="37">
        <v>64.19</v>
      </c>
      <c r="X525" s="37">
        <v>87244</v>
      </c>
      <c r="Y525" s="37" t="s">
        <v>3216</v>
      </c>
      <c r="Z525" s="37">
        <v>826.11330202379872</v>
      </c>
    </row>
    <row r="526" spans="1:26" customFormat="1" x14ac:dyDescent="0.2">
      <c r="A526" s="37">
        <v>639</v>
      </c>
      <c r="B526" s="37" t="s">
        <v>1158</v>
      </c>
      <c r="C526" s="37" t="s">
        <v>46</v>
      </c>
      <c r="D526" s="37">
        <v>0</v>
      </c>
      <c r="E526" s="37">
        <v>236.97</v>
      </c>
      <c r="F526" s="37">
        <v>59.24</v>
      </c>
      <c r="G526" s="37" t="s">
        <v>2</v>
      </c>
      <c r="H526" s="37" t="s">
        <v>15</v>
      </c>
      <c r="I526" s="37" t="s">
        <v>4</v>
      </c>
      <c r="J526" s="37" t="s">
        <v>5</v>
      </c>
      <c r="K526" s="37" t="s">
        <v>6</v>
      </c>
      <c r="L526" s="37" t="s">
        <v>1159</v>
      </c>
      <c r="M526" s="37">
        <v>0.61</v>
      </c>
      <c r="N526" s="37" t="s">
        <v>8</v>
      </c>
      <c r="O526" s="37" t="s">
        <v>35</v>
      </c>
      <c r="P526" s="37" t="s">
        <v>66</v>
      </c>
      <c r="Q526" s="37" t="s">
        <v>1160</v>
      </c>
      <c r="R526" s="37">
        <v>93454</v>
      </c>
      <c r="S526" s="39">
        <v>42049</v>
      </c>
      <c r="T526" s="39">
        <v>42050</v>
      </c>
      <c r="U526" s="37">
        <v>1192.04</v>
      </c>
      <c r="V526" s="37">
        <v>9</v>
      </c>
      <c r="W526" s="37">
        <v>1769.91</v>
      </c>
      <c r="X526" s="37">
        <v>87952</v>
      </c>
      <c r="Y526" s="37" t="s">
        <v>3217</v>
      </c>
      <c r="Z526" s="37">
        <v>4113.021289994741</v>
      </c>
    </row>
    <row r="527" spans="1:26" customFormat="1" x14ac:dyDescent="0.2">
      <c r="A527" s="37">
        <v>640</v>
      </c>
      <c r="B527" s="37" t="s">
        <v>1161</v>
      </c>
      <c r="C527" s="37" t="s">
        <v>46</v>
      </c>
      <c r="D527" s="37">
        <v>0</v>
      </c>
      <c r="E527" s="37">
        <v>236.97</v>
      </c>
      <c r="F527" s="37">
        <v>59.24</v>
      </c>
      <c r="G527" s="37" t="s">
        <v>2</v>
      </c>
      <c r="H527" s="37" t="s">
        <v>15</v>
      </c>
      <c r="I527" s="37" t="s">
        <v>4</v>
      </c>
      <c r="J527" s="37" t="s">
        <v>5</v>
      </c>
      <c r="K527" s="37" t="s">
        <v>6</v>
      </c>
      <c r="L527" s="37" t="s">
        <v>1159</v>
      </c>
      <c r="M527" s="37">
        <v>0.61</v>
      </c>
      <c r="N527" s="37" t="s">
        <v>8</v>
      </c>
      <c r="O527" s="37" t="s">
        <v>35</v>
      </c>
      <c r="P527" s="37" t="s">
        <v>42</v>
      </c>
      <c r="Q527" s="37" t="s">
        <v>118</v>
      </c>
      <c r="R527" s="37">
        <v>98119</v>
      </c>
      <c r="S527" s="39">
        <v>42049</v>
      </c>
      <c r="T527" s="39">
        <v>42050</v>
      </c>
      <c r="U527" s="37">
        <v>1192.04</v>
      </c>
      <c r="V527" s="37">
        <v>34</v>
      </c>
      <c r="W527" s="37">
        <v>6686.34</v>
      </c>
      <c r="X527" s="37">
        <v>56452</v>
      </c>
      <c r="Y527" s="37" t="s">
        <v>3217</v>
      </c>
      <c r="Z527" s="37">
        <v>4113.021289994741</v>
      </c>
    </row>
    <row r="528" spans="1:26" customFormat="1" x14ac:dyDescent="0.2">
      <c r="A528" s="37">
        <v>1682</v>
      </c>
      <c r="B528" s="37" t="s">
        <v>1162</v>
      </c>
      <c r="C528" s="37" t="s">
        <v>46</v>
      </c>
      <c r="D528" s="37">
        <v>0.04</v>
      </c>
      <c r="E528" s="37">
        <v>6.28</v>
      </c>
      <c r="F528" s="37">
        <v>5.41</v>
      </c>
      <c r="G528" s="37" t="s">
        <v>14</v>
      </c>
      <c r="H528" s="37" t="s">
        <v>15</v>
      </c>
      <c r="I528" s="37" t="s">
        <v>4</v>
      </c>
      <c r="J528" s="37" t="s">
        <v>102</v>
      </c>
      <c r="K528" s="37" t="s">
        <v>49</v>
      </c>
      <c r="L528" s="37" t="s">
        <v>906</v>
      </c>
      <c r="M528" s="37">
        <v>0.53</v>
      </c>
      <c r="N528" s="37" t="s">
        <v>8</v>
      </c>
      <c r="O528" s="37" t="s">
        <v>28</v>
      </c>
      <c r="P528" s="37" t="s">
        <v>79</v>
      </c>
      <c r="Q528" s="37" t="s">
        <v>509</v>
      </c>
      <c r="R528" s="37">
        <v>60611</v>
      </c>
      <c r="S528" s="39">
        <v>42049</v>
      </c>
      <c r="T528" s="39">
        <v>42051</v>
      </c>
      <c r="U528" s="37">
        <v>-38.380000000000003</v>
      </c>
      <c r="V528" s="37">
        <v>43</v>
      </c>
      <c r="W528" s="37">
        <v>284.48</v>
      </c>
      <c r="X528" s="37">
        <v>14115</v>
      </c>
      <c r="Y528" s="37" t="s">
        <v>3216</v>
      </c>
      <c r="Z528" s="37">
        <v>353.06068318029645</v>
      </c>
    </row>
    <row r="529" spans="1:26" customFormat="1" x14ac:dyDescent="0.2">
      <c r="A529" s="37">
        <v>1683</v>
      </c>
      <c r="B529" s="37" t="s">
        <v>1163</v>
      </c>
      <c r="C529" s="37" t="s">
        <v>46</v>
      </c>
      <c r="D529" s="37">
        <v>0.04</v>
      </c>
      <c r="E529" s="37">
        <v>6.28</v>
      </c>
      <c r="F529" s="37">
        <v>5.41</v>
      </c>
      <c r="G529" s="37" t="s">
        <v>14</v>
      </c>
      <c r="H529" s="37" t="s">
        <v>15</v>
      </c>
      <c r="I529" s="37" t="s">
        <v>4</v>
      </c>
      <c r="J529" s="37" t="s">
        <v>102</v>
      </c>
      <c r="K529" s="37" t="s">
        <v>49</v>
      </c>
      <c r="L529" s="37" t="s">
        <v>906</v>
      </c>
      <c r="M529" s="37">
        <v>0.53</v>
      </c>
      <c r="N529" s="37" t="s">
        <v>8</v>
      </c>
      <c r="O529" s="37" t="s">
        <v>28</v>
      </c>
      <c r="P529" s="37" t="s">
        <v>163</v>
      </c>
      <c r="Q529" s="37" t="s">
        <v>1164</v>
      </c>
      <c r="R529" s="37">
        <v>77301</v>
      </c>
      <c r="S529" s="39">
        <v>42049</v>
      </c>
      <c r="T529" s="39">
        <v>42051</v>
      </c>
      <c r="U529" s="37">
        <v>-19.957599999999999</v>
      </c>
      <c r="V529" s="37">
        <v>11</v>
      </c>
      <c r="W529" s="37">
        <v>72.77</v>
      </c>
      <c r="X529" s="37">
        <v>90612</v>
      </c>
      <c r="Y529" s="37" t="s">
        <v>3216</v>
      </c>
      <c r="Z529" s="37">
        <v>371.92569464831331</v>
      </c>
    </row>
    <row r="530" spans="1:26" customFormat="1" x14ac:dyDescent="0.2">
      <c r="A530" s="37">
        <v>11</v>
      </c>
      <c r="B530" s="37" t="s">
        <v>1165</v>
      </c>
      <c r="C530" s="37" t="s">
        <v>1</v>
      </c>
      <c r="D530" s="37">
        <v>0.06</v>
      </c>
      <c r="E530" s="37">
        <v>9.48</v>
      </c>
      <c r="F530" s="37">
        <v>7.29</v>
      </c>
      <c r="G530" s="37" t="s">
        <v>14</v>
      </c>
      <c r="H530" s="37" t="s">
        <v>47</v>
      </c>
      <c r="I530" s="37" t="s">
        <v>4</v>
      </c>
      <c r="J530" s="37" t="s">
        <v>102</v>
      </c>
      <c r="K530" s="37" t="s">
        <v>18</v>
      </c>
      <c r="L530" s="37" t="s">
        <v>480</v>
      </c>
      <c r="M530" s="37">
        <v>0.45</v>
      </c>
      <c r="N530" s="37" t="s">
        <v>8</v>
      </c>
      <c r="O530" s="37" t="s">
        <v>87</v>
      </c>
      <c r="P530" s="37" t="s">
        <v>373</v>
      </c>
      <c r="Q530" s="37" t="s">
        <v>1166</v>
      </c>
      <c r="R530" s="37">
        <v>7203</v>
      </c>
      <c r="S530" s="39">
        <v>42050</v>
      </c>
      <c r="T530" s="39">
        <v>42052</v>
      </c>
      <c r="U530" s="37">
        <v>-53.809600000000003</v>
      </c>
      <c r="V530" s="37">
        <v>22</v>
      </c>
      <c r="W530" s="37">
        <v>211.15</v>
      </c>
      <c r="X530" s="37">
        <v>90192</v>
      </c>
      <c r="Y530" s="37" t="s">
        <v>3218</v>
      </c>
      <c r="Z530" s="37">
        <v>467.89388774621597</v>
      </c>
    </row>
    <row r="531" spans="1:26" customFormat="1" x14ac:dyDescent="0.2">
      <c r="A531" s="37">
        <v>596</v>
      </c>
      <c r="B531" s="37" t="s">
        <v>1167</v>
      </c>
      <c r="C531" s="37" t="s">
        <v>1</v>
      </c>
      <c r="D531" s="37">
        <v>0.03</v>
      </c>
      <c r="E531" s="37">
        <v>3.8</v>
      </c>
      <c r="F531" s="37">
        <v>1.49</v>
      </c>
      <c r="G531" s="37" t="s">
        <v>14</v>
      </c>
      <c r="H531" s="37" t="s">
        <v>15</v>
      </c>
      <c r="I531" s="37" t="s">
        <v>24</v>
      </c>
      <c r="J531" s="37" t="s">
        <v>48</v>
      </c>
      <c r="K531" s="37" t="s">
        <v>49</v>
      </c>
      <c r="L531" s="37" t="s">
        <v>1168</v>
      </c>
      <c r="M531" s="37">
        <v>0.38</v>
      </c>
      <c r="N531" s="37" t="s">
        <v>8</v>
      </c>
      <c r="O531" s="37" t="s">
        <v>28</v>
      </c>
      <c r="P531" s="37" t="s">
        <v>29</v>
      </c>
      <c r="Q531" s="37" t="s">
        <v>1169</v>
      </c>
      <c r="R531" s="37">
        <v>46032</v>
      </c>
      <c r="S531" s="39">
        <v>42050</v>
      </c>
      <c r="T531" s="39">
        <v>42052</v>
      </c>
      <c r="U531" s="37">
        <v>15.2745</v>
      </c>
      <c r="V531" s="37">
        <v>6</v>
      </c>
      <c r="W531" s="37">
        <v>24.27</v>
      </c>
      <c r="X531" s="37">
        <v>86308</v>
      </c>
      <c r="Y531" s="37" t="s">
        <v>3216</v>
      </c>
      <c r="Z531" s="37">
        <v>262.80058337520427</v>
      </c>
    </row>
    <row r="532" spans="1:26" customFormat="1" x14ac:dyDescent="0.2">
      <c r="A532" s="37">
        <v>596</v>
      </c>
      <c r="B532" s="37" t="s">
        <v>1167</v>
      </c>
      <c r="C532" s="37" t="s">
        <v>1</v>
      </c>
      <c r="D532" s="37">
        <v>7.0000000000000007E-2</v>
      </c>
      <c r="E532" s="37">
        <v>7.98</v>
      </c>
      <c r="F532" s="37">
        <v>1.25</v>
      </c>
      <c r="G532" s="37" t="s">
        <v>14</v>
      </c>
      <c r="H532" s="37" t="s">
        <v>15</v>
      </c>
      <c r="I532" s="37" t="s">
        <v>24</v>
      </c>
      <c r="J532" s="37" t="s">
        <v>64</v>
      </c>
      <c r="K532" s="37" t="s">
        <v>26</v>
      </c>
      <c r="L532" s="37" t="s">
        <v>1170</v>
      </c>
      <c r="M532" s="37">
        <v>0.35</v>
      </c>
      <c r="N532" s="37" t="s">
        <v>8</v>
      </c>
      <c r="O532" s="37" t="s">
        <v>28</v>
      </c>
      <c r="P532" s="37" t="s">
        <v>29</v>
      </c>
      <c r="Q532" s="37" t="s">
        <v>1169</v>
      </c>
      <c r="R532" s="37">
        <v>46032</v>
      </c>
      <c r="S532" s="39">
        <v>42050</v>
      </c>
      <c r="T532" s="39">
        <v>42052</v>
      </c>
      <c r="U532" s="37">
        <v>26.585699999999999</v>
      </c>
      <c r="V532" s="37">
        <v>5</v>
      </c>
      <c r="W532" s="37">
        <v>38.53</v>
      </c>
      <c r="X532" s="37">
        <v>86308</v>
      </c>
      <c r="Y532" s="37" t="s">
        <v>3216</v>
      </c>
      <c r="Z532" s="37">
        <v>229.47770207626286</v>
      </c>
    </row>
    <row r="533" spans="1:26" customFormat="1" x14ac:dyDescent="0.2">
      <c r="A533" s="37">
        <v>596</v>
      </c>
      <c r="B533" s="37" t="s">
        <v>1167</v>
      </c>
      <c r="C533" s="37" t="s">
        <v>1</v>
      </c>
      <c r="D533" s="37">
        <v>7.0000000000000007E-2</v>
      </c>
      <c r="E533" s="37">
        <v>417.4</v>
      </c>
      <c r="F533" s="37">
        <v>75.23</v>
      </c>
      <c r="G533" s="37" t="s">
        <v>2</v>
      </c>
      <c r="H533" s="37" t="s">
        <v>15</v>
      </c>
      <c r="I533" s="37" t="s">
        <v>4</v>
      </c>
      <c r="J533" s="37" t="s">
        <v>5</v>
      </c>
      <c r="K533" s="37" t="s">
        <v>6</v>
      </c>
      <c r="L533" s="37" t="s">
        <v>1171</v>
      </c>
      <c r="M533" s="37">
        <v>0.79</v>
      </c>
      <c r="N533" s="37" t="s">
        <v>8</v>
      </c>
      <c r="O533" s="37" t="s">
        <v>28</v>
      </c>
      <c r="P533" s="37" t="s">
        <v>29</v>
      </c>
      <c r="Q533" s="37" t="s">
        <v>1169</v>
      </c>
      <c r="R533" s="37">
        <v>46032</v>
      </c>
      <c r="S533" s="39">
        <v>42050</v>
      </c>
      <c r="T533" s="39">
        <v>42051</v>
      </c>
      <c r="U533" s="37">
        <v>-575.35199999999998</v>
      </c>
      <c r="V533" s="37">
        <v>12</v>
      </c>
      <c r="W533" s="37">
        <v>4910.72</v>
      </c>
      <c r="X533" s="37">
        <v>86308</v>
      </c>
      <c r="Y533" s="37" t="s">
        <v>3216</v>
      </c>
      <c r="Z533" s="37">
        <v>3502.7748044514901</v>
      </c>
    </row>
    <row r="534" spans="1:26" customFormat="1" x14ac:dyDescent="0.2">
      <c r="A534" s="37">
        <v>2260</v>
      </c>
      <c r="B534" s="37" t="s">
        <v>1172</v>
      </c>
      <c r="C534" s="37" t="s">
        <v>1</v>
      </c>
      <c r="D534" s="37">
        <v>0.02</v>
      </c>
      <c r="E534" s="37">
        <v>4.9800000000000004</v>
      </c>
      <c r="F534" s="37">
        <v>0.49</v>
      </c>
      <c r="G534" s="37" t="s">
        <v>14</v>
      </c>
      <c r="H534" s="37" t="s">
        <v>70</v>
      </c>
      <c r="I534" s="37" t="s">
        <v>24</v>
      </c>
      <c r="J534" s="37" t="s">
        <v>128</v>
      </c>
      <c r="K534" s="37" t="s">
        <v>49</v>
      </c>
      <c r="L534" s="37" t="s">
        <v>1079</v>
      </c>
      <c r="M534" s="37">
        <v>0.39</v>
      </c>
      <c r="N534" s="37" t="s">
        <v>8</v>
      </c>
      <c r="O534" s="37" t="s">
        <v>9</v>
      </c>
      <c r="P534" s="37" t="s">
        <v>51</v>
      </c>
      <c r="Q534" s="37" t="s">
        <v>1173</v>
      </c>
      <c r="R534" s="37">
        <v>30161</v>
      </c>
      <c r="S534" s="39">
        <v>42050</v>
      </c>
      <c r="T534" s="39">
        <v>42051</v>
      </c>
      <c r="U534" s="37">
        <v>-52.863999999999997</v>
      </c>
      <c r="V534" s="37">
        <v>17</v>
      </c>
      <c r="W534" s="37">
        <v>87.11</v>
      </c>
      <c r="X534" s="37">
        <v>89601</v>
      </c>
      <c r="Y534" s="37" t="s">
        <v>3215</v>
      </c>
      <c r="Z534" s="37">
        <v>212.93877713852225</v>
      </c>
    </row>
    <row r="535" spans="1:26" customFormat="1" x14ac:dyDescent="0.2">
      <c r="A535" s="37">
        <v>2260</v>
      </c>
      <c r="B535" s="37" t="s">
        <v>1172</v>
      </c>
      <c r="C535" s="37" t="s">
        <v>1</v>
      </c>
      <c r="D535" s="37">
        <v>0.01</v>
      </c>
      <c r="E535" s="37">
        <v>20.99</v>
      </c>
      <c r="F535" s="37">
        <v>0.99</v>
      </c>
      <c r="G535" s="37" t="s">
        <v>14</v>
      </c>
      <c r="H535" s="37" t="s">
        <v>70</v>
      </c>
      <c r="I535" s="37" t="s">
        <v>16</v>
      </c>
      <c r="J535" s="37" t="s">
        <v>111</v>
      </c>
      <c r="K535" s="37" t="s">
        <v>18</v>
      </c>
      <c r="L535" s="37" t="s">
        <v>1174</v>
      </c>
      <c r="M535" s="37">
        <v>0.83</v>
      </c>
      <c r="N535" s="37" t="s">
        <v>8</v>
      </c>
      <c r="O535" s="37" t="s">
        <v>9</v>
      </c>
      <c r="P535" s="37" t="s">
        <v>51</v>
      </c>
      <c r="Q535" s="37" t="s">
        <v>1173</v>
      </c>
      <c r="R535" s="37">
        <v>30161</v>
      </c>
      <c r="S535" s="39">
        <v>42050</v>
      </c>
      <c r="T535" s="39">
        <v>42051</v>
      </c>
      <c r="U535" s="37">
        <v>45.378</v>
      </c>
      <c r="V535" s="37">
        <v>9</v>
      </c>
      <c r="W535" s="37">
        <v>170.46</v>
      </c>
      <c r="X535" s="37">
        <v>89601</v>
      </c>
      <c r="Y535" s="37" t="s">
        <v>3215</v>
      </c>
      <c r="Z535" s="37">
        <v>749.85221535539904</v>
      </c>
    </row>
    <row r="536" spans="1:26" customFormat="1" x14ac:dyDescent="0.2">
      <c r="A536" s="37">
        <v>3211</v>
      </c>
      <c r="B536" s="37" t="s">
        <v>1175</v>
      </c>
      <c r="C536" s="37" t="s">
        <v>13</v>
      </c>
      <c r="D536" s="37">
        <v>0.1</v>
      </c>
      <c r="E536" s="37">
        <v>7.31</v>
      </c>
      <c r="F536" s="37">
        <v>0.49</v>
      </c>
      <c r="G536" s="37" t="s">
        <v>14</v>
      </c>
      <c r="H536" s="37" t="s">
        <v>70</v>
      </c>
      <c r="I536" s="37" t="s">
        <v>24</v>
      </c>
      <c r="J536" s="37" t="s">
        <v>128</v>
      </c>
      <c r="K536" s="37" t="s">
        <v>49</v>
      </c>
      <c r="L536" s="37" t="s">
        <v>1103</v>
      </c>
      <c r="M536" s="37">
        <v>0.38</v>
      </c>
      <c r="N536" s="37" t="s">
        <v>8</v>
      </c>
      <c r="O536" s="37" t="s">
        <v>28</v>
      </c>
      <c r="P536" s="37" t="s">
        <v>79</v>
      </c>
      <c r="Q536" s="37" t="s">
        <v>1176</v>
      </c>
      <c r="R536" s="37">
        <v>60101</v>
      </c>
      <c r="S536" s="39">
        <v>42050</v>
      </c>
      <c r="T536" s="39">
        <v>42051</v>
      </c>
      <c r="U536" s="37">
        <v>55.020600000000002</v>
      </c>
      <c r="V536" s="37">
        <v>12</v>
      </c>
      <c r="W536" s="37">
        <v>79.739999999999995</v>
      </c>
      <c r="X536" s="37">
        <v>91522</v>
      </c>
      <c r="Y536" s="37" t="s">
        <v>3216</v>
      </c>
      <c r="Z536" s="37">
        <v>-22.962953540133398</v>
      </c>
    </row>
    <row r="537" spans="1:26" customFormat="1" x14ac:dyDescent="0.2">
      <c r="A537" s="37">
        <v>3211</v>
      </c>
      <c r="B537" s="37" t="s">
        <v>1175</v>
      </c>
      <c r="C537" s="37" t="s">
        <v>13</v>
      </c>
      <c r="D537" s="37">
        <v>0.1</v>
      </c>
      <c r="E537" s="37">
        <v>20.99</v>
      </c>
      <c r="F537" s="37">
        <v>2.5</v>
      </c>
      <c r="G537" s="37" t="s">
        <v>14</v>
      </c>
      <c r="H537" s="37" t="s">
        <v>70</v>
      </c>
      <c r="I537" s="37" t="s">
        <v>16</v>
      </c>
      <c r="J537" s="37" t="s">
        <v>111</v>
      </c>
      <c r="K537" s="37" t="s">
        <v>26</v>
      </c>
      <c r="L537" s="37" t="s">
        <v>1177</v>
      </c>
      <c r="M537" s="37">
        <v>0.81</v>
      </c>
      <c r="N537" s="37" t="s">
        <v>8</v>
      </c>
      <c r="O537" s="37" t="s">
        <v>28</v>
      </c>
      <c r="P537" s="37" t="s">
        <v>79</v>
      </c>
      <c r="Q537" s="37" t="s">
        <v>1176</v>
      </c>
      <c r="R537" s="37">
        <v>60101</v>
      </c>
      <c r="S537" s="39">
        <v>42050</v>
      </c>
      <c r="T537" s="39">
        <v>42051</v>
      </c>
      <c r="U537" s="37">
        <v>-43.65504</v>
      </c>
      <c r="V537" s="37">
        <v>23</v>
      </c>
      <c r="W537" s="37">
        <v>392.45</v>
      </c>
      <c r="X537" s="37">
        <v>91522</v>
      </c>
      <c r="Y537" s="37" t="s">
        <v>3216</v>
      </c>
      <c r="Z537" s="37">
        <v>331.81664033301456</v>
      </c>
    </row>
    <row r="538" spans="1:26" customFormat="1" x14ac:dyDescent="0.2">
      <c r="A538" s="37">
        <v>393</v>
      </c>
      <c r="B538" s="37" t="s">
        <v>1178</v>
      </c>
      <c r="C538" s="37" t="s">
        <v>23</v>
      </c>
      <c r="D538" s="37">
        <v>7.0000000000000007E-2</v>
      </c>
      <c r="E538" s="37">
        <v>9.7100000000000009</v>
      </c>
      <c r="F538" s="37">
        <v>9.4499999999999993</v>
      </c>
      <c r="G538" s="37" t="s">
        <v>14</v>
      </c>
      <c r="H538" s="37" t="s">
        <v>70</v>
      </c>
      <c r="I538" s="37" t="s">
        <v>24</v>
      </c>
      <c r="J538" s="37" t="s">
        <v>54</v>
      </c>
      <c r="K538" s="37" t="s">
        <v>49</v>
      </c>
      <c r="L538" s="37" t="s">
        <v>1179</v>
      </c>
      <c r="M538" s="37">
        <v>0.6</v>
      </c>
      <c r="N538" s="37" t="s">
        <v>8</v>
      </c>
      <c r="O538" s="37" t="s">
        <v>87</v>
      </c>
      <c r="P538" s="37" t="s">
        <v>88</v>
      </c>
      <c r="Q538" s="37" t="s">
        <v>1180</v>
      </c>
      <c r="R538" s="37">
        <v>13021</v>
      </c>
      <c r="S538" s="39">
        <v>42050</v>
      </c>
      <c r="T538" s="39">
        <v>42057</v>
      </c>
      <c r="U538" s="37">
        <v>-81.77</v>
      </c>
      <c r="V538" s="37">
        <v>3</v>
      </c>
      <c r="W538" s="37">
        <v>31.44</v>
      </c>
      <c r="X538" s="37">
        <v>86382</v>
      </c>
      <c r="Y538" s="37" t="s">
        <v>3218</v>
      </c>
      <c r="Z538" s="37">
        <v>377.07050985499518</v>
      </c>
    </row>
    <row r="539" spans="1:26" customFormat="1" x14ac:dyDescent="0.2">
      <c r="A539" s="37">
        <v>651</v>
      </c>
      <c r="B539" s="37" t="s">
        <v>270</v>
      </c>
      <c r="C539" s="37" t="s">
        <v>23</v>
      </c>
      <c r="D539" s="37">
        <v>0.04</v>
      </c>
      <c r="E539" s="37">
        <v>880.98</v>
      </c>
      <c r="F539" s="37">
        <v>44.55</v>
      </c>
      <c r="G539" s="37" t="s">
        <v>2</v>
      </c>
      <c r="H539" s="37" t="s">
        <v>15</v>
      </c>
      <c r="I539" s="37" t="s">
        <v>4</v>
      </c>
      <c r="J539" s="37" t="s">
        <v>93</v>
      </c>
      <c r="K539" s="37" t="s">
        <v>6</v>
      </c>
      <c r="L539" s="37" t="s">
        <v>214</v>
      </c>
      <c r="M539" s="37">
        <v>0.62</v>
      </c>
      <c r="N539" s="37" t="s">
        <v>8</v>
      </c>
      <c r="O539" s="37" t="s">
        <v>35</v>
      </c>
      <c r="P539" s="37" t="s">
        <v>272</v>
      </c>
      <c r="Q539" s="37" t="s">
        <v>273</v>
      </c>
      <c r="R539" s="37">
        <v>89115</v>
      </c>
      <c r="S539" s="39">
        <v>42050</v>
      </c>
      <c r="T539" s="39">
        <v>42054</v>
      </c>
      <c r="U539" s="37">
        <v>4233.2587999999996</v>
      </c>
      <c r="V539" s="37">
        <v>8</v>
      </c>
      <c r="W539" s="37">
        <v>6901.25</v>
      </c>
      <c r="X539" s="37">
        <v>91576</v>
      </c>
      <c r="Y539" s="37" t="s">
        <v>3217</v>
      </c>
      <c r="Z539" s="37">
        <v>8699.6994016227218</v>
      </c>
    </row>
    <row r="540" spans="1:26" customFormat="1" x14ac:dyDescent="0.2">
      <c r="A540" s="37">
        <v>651</v>
      </c>
      <c r="B540" s="37" t="s">
        <v>270</v>
      </c>
      <c r="C540" s="37" t="s">
        <v>23</v>
      </c>
      <c r="D540" s="37">
        <v>7.0000000000000007E-2</v>
      </c>
      <c r="E540" s="37">
        <v>13.4</v>
      </c>
      <c r="F540" s="37">
        <v>4.95</v>
      </c>
      <c r="G540" s="37" t="s">
        <v>14</v>
      </c>
      <c r="H540" s="37" t="s">
        <v>15</v>
      </c>
      <c r="I540" s="37" t="s">
        <v>4</v>
      </c>
      <c r="J540" s="37" t="s">
        <v>102</v>
      </c>
      <c r="K540" s="37" t="s">
        <v>18</v>
      </c>
      <c r="L540" s="37" t="s">
        <v>1181</v>
      </c>
      <c r="M540" s="37">
        <v>0.37</v>
      </c>
      <c r="N540" s="37" t="s">
        <v>8</v>
      </c>
      <c r="O540" s="37" t="s">
        <v>35</v>
      </c>
      <c r="P540" s="37" t="s">
        <v>272</v>
      </c>
      <c r="Q540" s="37" t="s">
        <v>273</v>
      </c>
      <c r="R540" s="37">
        <v>89115</v>
      </c>
      <c r="S540" s="39">
        <v>42050</v>
      </c>
      <c r="T540" s="39">
        <v>42055</v>
      </c>
      <c r="U540" s="37">
        <v>102.76860000000001</v>
      </c>
      <c r="V540" s="37">
        <v>11</v>
      </c>
      <c r="W540" s="37">
        <v>148.94</v>
      </c>
      <c r="X540" s="37">
        <v>91576</v>
      </c>
      <c r="Y540" s="37" t="s">
        <v>3217</v>
      </c>
      <c r="Z540" s="37">
        <v>233.11911875931645</v>
      </c>
    </row>
    <row r="541" spans="1:26" customFormat="1" x14ac:dyDescent="0.2">
      <c r="A541" s="37">
        <v>651</v>
      </c>
      <c r="B541" s="37" t="s">
        <v>270</v>
      </c>
      <c r="C541" s="37" t="s">
        <v>23</v>
      </c>
      <c r="D541" s="37">
        <v>0.01</v>
      </c>
      <c r="E541" s="37">
        <v>15.99</v>
      </c>
      <c r="F541" s="37">
        <v>11.28</v>
      </c>
      <c r="G541" s="37" t="s">
        <v>14</v>
      </c>
      <c r="H541" s="37" t="s">
        <v>15</v>
      </c>
      <c r="I541" s="37" t="s">
        <v>16</v>
      </c>
      <c r="J541" s="37" t="s">
        <v>32</v>
      </c>
      <c r="K541" s="37" t="s">
        <v>120</v>
      </c>
      <c r="L541" s="37" t="s">
        <v>1182</v>
      </c>
      <c r="M541" s="37">
        <v>0.38</v>
      </c>
      <c r="N541" s="37" t="s">
        <v>8</v>
      </c>
      <c r="O541" s="37" t="s">
        <v>35</v>
      </c>
      <c r="P541" s="37" t="s">
        <v>272</v>
      </c>
      <c r="Q541" s="37" t="s">
        <v>273</v>
      </c>
      <c r="R541" s="37">
        <v>89115</v>
      </c>
      <c r="S541" s="39">
        <v>42050</v>
      </c>
      <c r="T541" s="39">
        <v>42057</v>
      </c>
      <c r="U541" s="37">
        <v>-36.671543999999997</v>
      </c>
      <c r="V541" s="37">
        <v>12</v>
      </c>
      <c r="W541" s="37">
        <v>200.68</v>
      </c>
      <c r="X541" s="37">
        <v>91576</v>
      </c>
      <c r="Y541" s="37" t="s">
        <v>3217</v>
      </c>
      <c r="Z541" s="37">
        <v>321.36297683607785</v>
      </c>
    </row>
    <row r="542" spans="1:26" customFormat="1" x14ac:dyDescent="0.2">
      <c r="A542" s="37">
        <v>2684</v>
      </c>
      <c r="B542" s="37" t="s">
        <v>1183</v>
      </c>
      <c r="C542" s="37" t="s">
        <v>23</v>
      </c>
      <c r="D542" s="37">
        <v>0.09</v>
      </c>
      <c r="E542" s="37">
        <v>8.74</v>
      </c>
      <c r="F542" s="37">
        <v>1.39</v>
      </c>
      <c r="G542" s="37" t="s">
        <v>63</v>
      </c>
      <c r="H542" s="37" t="s">
        <v>3</v>
      </c>
      <c r="I542" s="37" t="s">
        <v>24</v>
      </c>
      <c r="J542" s="37" t="s">
        <v>321</v>
      </c>
      <c r="K542" s="37" t="s">
        <v>49</v>
      </c>
      <c r="L542" s="37" t="s">
        <v>416</v>
      </c>
      <c r="M542" s="37">
        <v>0.38</v>
      </c>
      <c r="N542" s="37" t="s">
        <v>8</v>
      </c>
      <c r="O542" s="37" t="s">
        <v>9</v>
      </c>
      <c r="P542" s="37" t="s">
        <v>99</v>
      </c>
      <c r="Q542" s="37" t="s">
        <v>1184</v>
      </c>
      <c r="R542" s="37">
        <v>33952</v>
      </c>
      <c r="S542" s="39">
        <v>42050</v>
      </c>
      <c r="T542" s="39">
        <v>42055</v>
      </c>
      <c r="U542" s="37">
        <v>23.616</v>
      </c>
      <c r="V542" s="37">
        <v>1</v>
      </c>
      <c r="W542" s="37">
        <v>11.78</v>
      </c>
      <c r="X542" s="37">
        <v>89146</v>
      </c>
      <c r="Y542" s="37" t="s">
        <v>3215</v>
      </c>
      <c r="Z542" s="37">
        <v>-28.153527234113913</v>
      </c>
    </row>
    <row r="543" spans="1:26" customFormat="1" x14ac:dyDescent="0.2">
      <c r="A543" s="37">
        <v>2684</v>
      </c>
      <c r="B543" s="37" t="s">
        <v>1183</v>
      </c>
      <c r="C543" s="37" t="s">
        <v>23</v>
      </c>
      <c r="D543" s="37">
        <v>0.09</v>
      </c>
      <c r="E543" s="37">
        <v>18.97</v>
      </c>
      <c r="F543" s="37">
        <v>9.0299999999999994</v>
      </c>
      <c r="G543" s="37" t="s">
        <v>14</v>
      </c>
      <c r="H543" s="37" t="s">
        <v>3</v>
      </c>
      <c r="I543" s="37" t="s">
        <v>24</v>
      </c>
      <c r="J543" s="37" t="s">
        <v>64</v>
      </c>
      <c r="K543" s="37" t="s">
        <v>49</v>
      </c>
      <c r="L543" s="37" t="s">
        <v>606</v>
      </c>
      <c r="M543" s="37">
        <v>0.37</v>
      </c>
      <c r="N543" s="37" t="s">
        <v>8</v>
      </c>
      <c r="O543" s="37" t="s">
        <v>9</v>
      </c>
      <c r="P543" s="37" t="s">
        <v>99</v>
      </c>
      <c r="Q543" s="37" t="s">
        <v>1184</v>
      </c>
      <c r="R543" s="37">
        <v>33952</v>
      </c>
      <c r="S543" s="39">
        <v>42050</v>
      </c>
      <c r="T543" s="39">
        <v>42055</v>
      </c>
      <c r="U543" s="37">
        <v>-1748.0119999999999</v>
      </c>
      <c r="V543" s="37">
        <v>1</v>
      </c>
      <c r="W543" s="37">
        <v>20.96</v>
      </c>
      <c r="X543" s="37">
        <v>89146</v>
      </c>
      <c r="Y543" s="37" t="s">
        <v>3215</v>
      </c>
      <c r="Z543" s="37">
        <v>-1525.2251397801535</v>
      </c>
    </row>
    <row r="544" spans="1:26" customFormat="1" x14ac:dyDescent="0.2">
      <c r="A544" s="37">
        <v>2951</v>
      </c>
      <c r="B544" s="37" t="s">
        <v>1185</v>
      </c>
      <c r="C544" s="37" t="s">
        <v>92</v>
      </c>
      <c r="D544" s="37">
        <v>7.0000000000000007E-2</v>
      </c>
      <c r="E544" s="37">
        <v>42.98</v>
      </c>
      <c r="F544" s="37">
        <v>4.62</v>
      </c>
      <c r="G544" s="37" t="s">
        <v>63</v>
      </c>
      <c r="H544" s="37" t="s">
        <v>70</v>
      </c>
      <c r="I544" s="37" t="s">
        <v>24</v>
      </c>
      <c r="J544" s="37" t="s">
        <v>71</v>
      </c>
      <c r="K544" s="37" t="s">
        <v>49</v>
      </c>
      <c r="L544" s="37" t="s">
        <v>256</v>
      </c>
      <c r="M544" s="37">
        <v>0.56000000000000005</v>
      </c>
      <c r="N544" s="37" t="s">
        <v>8</v>
      </c>
      <c r="O544" s="37" t="s">
        <v>28</v>
      </c>
      <c r="P544" s="37" t="s">
        <v>513</v>
      </c>
      <c r="Q544" s="37" t="s">
        <v>1186</v>
      </c>
      <c r="R544" s="37">
        <v>67601</v>
      </c>
      <c r="S544" s="39">
        <v>42050</v>
      </c>
      <c r="T544" s="39">
        <v>42052</v>
      </c>
      <c r="U544" s="37">
        <v>565.38599999999997</v>
      </c>
      <c r="V544" s="37">
        <v>19</v>
      </c>
      <c r="W544" s="37">
        <v>819.4</v>
      </c>
      <c r="X544" s="37">
        <v>91397</v>
      </c>
      <c r="Y544" s="37" t="s">
        <v>3216</v>
      </c>
      <c r="Z544" s="37">
        <v>828.04916947876768</v>
      </c>
    </row>
    <row r="545" spans="1:26" customFormat="1" x14ac:dyDescent="0.2">
      <c r="A545" s="37">
        <v>2951</v>
      </c>
      <c r="B545" s="37" t="s">
        <v>1185</v>
      </c>
      <c r="C545" s="37" t="s">
        <v>92</v>
      </c>
      <c r="D545" s="37">
        <v>0.03</v>
      </c>
      <c r="E545" s="37">
        <v>89.99</v>
      </c>
      <c r="F545" s="37">
        <v>42</v>
      </c>
      <c r="G545" s="37" t="s">
        <v>2</v>
      </c>
      <c r="H545" s="37" t="s">
        <v>70</v>
      </c>
      <c r="I545" s="37" t="s">
        <v>4</v>
      </c>
      <c r="J545" s="37" t="s">
        <v>85</v>
      </c>
      <c r="K545" s="37" t="s">
        <v>33</v>
      </c>
      <c r="L545" s="37" t="s">
        <v>1187</v>
      </c>
      <c r="M545" s="37">
        <v>0.66</v>
      </c>
      <c r="N545" s="37" t="s">
        <v>8</v>
      </c>
      <c r="O545" s="37" t="s">
        <v>28</v>
      </c>
      <c r="P545" s="37" t="s">
        <v>513</v>
      </c>
      <c r="Q545" s="37" t="s">
        <v>1186</v>
      </c>
      <c r="R545" s="37">
        <v>67601</v>
      </c>
      <c r="S545" s="39">
        <v>42050</v>
      </c>
      <c r="T545" s="39">
        <v>42053</v>
      </c>
      <c r="U545" s="37">
        <v>-230.9528</v>
      </c>
      <c r="V545" s="37">
        <v>19</v>
      </c>
      <c r="W545" s="37">
        <v>1809.75</v>
      </c>
      <c r="X545" s="37">
        <v>91397</v>
      </c>
      <c r="Y545" s="37" t="s">
        <v>3216</v>
      </c>
      <c r="Z545" s="37">
        <v>1581.2272745248563</v>
      </c>
    </row>
    <row r="546" spans="1:26" customFormat="1" x14ac:dyDescent="0.2">
      <c r="A546" s="37">
        <v>2355</v>
      </c>
      <c r="B546" s="37" t="s">
        <v>1188</v>
      </c>
      <c r="C546" s="37" t="s">
        <v>46</v>
      </c>
      <c r="D546" s="37">
        <v>0.1</v>
      </c>
      <c r="E546" s="37">
        <v>78.69</v>
      </c>
      <c r="F546" s="37">
        <v>19.989999999999998</v>
      </c>
      <c r="G546" s="37" t="s">
        <v>14</v>
      </c>
      <c r="H546" s="37" t="s">
        <v>15</v>
      </c>
      <c r="I546" s="37" t="s">
        <v>4</v>
      </c>
      <c r="J546" s="37" t="s">
        <v>102</v>
      </c>
      <c r="K546" s="37" t="s">
        <v>49</v>
      </c>
      <c r="L546" s="37" t="s">
        <v>1189</v>
      </c>
      <c r="M546" s="37">
        <v>0.43</v>
      </c>
      <c r="N546" s="37" t="s">
        <v>8</v>
      </c>
      <c r="O546" s="37" t="s">
        <v>35</v>
      </c>
      <c r="P546" s="37" t="s">
        <v>66</v>
      </c>
      <c r="Q546" s="37" t="s">
        <v>1190</v>
      </c>
      <c r="R546" s="37">
        <v>92236</v>
      </c>
      <c r="S546" s="39">
        <v>42050</v>
      </c>
      <c r="T546" s="39">
        <v>42051</v>
      </c>
      <c r="U546" s="37">
        <v>465.43950000000001</v>
      </c>
      <c r="V546" s="37">
        <v>9</v>
      </c>
      <c r="W546" s="37">
        <v>674.55</v>
      </c>
      <c r="X546" s="37">
        <v>91304</v>
      </c>
      <c r="Y546" s="37" t="s">
        <v>3217</v>
      </c>
      <c r="Z546" s="37">
        <v>1376.0709861282603</v>
      </c>
    </row>
    <row r="547" spans="1:26" customFormat="1" x14ac:dyDescent="0.2">
      <c r="A547" s="37">
        <v>1129</v>
      </c>
      <c r="B547" s="37" t="s">
        <v>762</v>
      </c>
      <c r="C547" s="37" t="s">
        <v>23</v>
      </c>
      <c r="D547" s="37">
        <v>0.04</v>
      </c>
      <c r="E547" s="37">
        <v>8.6</v>
      </c>
      <c r="F547" s="37">
        <v>6.19</v>
      </c>
      <c r="G547" s="37" t="s">
        <v>14</v>
      </c>
      <c r="H547" s="37" t="s">
        <v>47</v>
      </c>
      <c r="I547" s="37" t="s">
        <v>24</v>
      </c>
      <c r="J547" s="37" t="s">
        <v>48</v>
      </c>
      <c r="K547" s="37" t="s">
        <v>49</v>
      </c>
      <c r="L547" s="37" t="s">
        <v>508</v>
      </c>
      <c r="M547" s="37">
        <v>0.38</v>
      </c>
      <c r="N547" s="37" t="s">
        <v>8</v>
      </c>
      <c r="O547" s="37" t="s">
        <v>87</v>
      </c>
      <c r="P547" s="37" t="s">
        <v>379</v>
      </c>
      <c r="Q547" s="37" t="s">
        <v>764</v>
      </c>
      <c r="R547" s="37">
        <v>2118</v>
      </c>
      <c r="S547" s="39">
        <v>42051</v>
      </c>
      <c r="T547" s="39">
        <v>42058</v>
      </c>
      <c r="U547" s="37">
        <v>-63.813499999999998</v>
      </c>
      <c r="V547" s="37">
        <v>37</v>
      </c>
      <c r="W547" s="37">
        <v>311.66000000000003</v>
      </c>
      <c r="X547" s="37">
        <v>32037</v>
      </c>
      <c r="Y547" s="37" t="s">
        <v>3218</v>
      </c>
      <c r="Z547" s="37">
        <v>169.28017201714533</v>
      </c>
    </row>
    <row r="548" spans="1:26" customFormat="1" x14ac:dyDescent="0.2">
      <c r="A548" s="37">
        <v>1129</v>
      </c>
      <c r="B548" s="37" t="s">
        <v>762</v>
      </c>
      <c r="C548" s="37" t="s">
        <v>23</v>
      </c>
      <c r="D548" s="37">
        <v>7.0000000000000007E-2</v>
      </c>
      <c r="E548" s="37">
        <v>699.99</v>
      </c>
      <c r="F548" s="37">
        <v>24.49</v>
      </c>
      <c r="G548" s="37" t="s">
        <v>14</v>
      </c>
      <c r="H548" s="37" t="s">
        <v>47</v>
      </c>
      <c r="I548" s="37" t="s">
        <v>16</v>
      </c>
      <c r="J548" s="37" t="s">
        <v>39</v>
      </c>
      <c r="K548" s="37" t="s">
        <v>40</v>
      </c>
      <c r="L548" s="37" t="s">
        <v>1191</v>
      </c>
      <c r="M548" s="37">
        <v>0.54</v>
      </c>
      <c r="N548" s="37" t="s">
        <v>8</v>
      </c>
      <c r="O548" s="37" t="s">
        <v>87</v>
      </c>
      <c r="P548" s="37" t="s">
        <v>379</v>
      </c>
      <c r="Q548" s="37" t="s">
        <v>764</v>
      </c>
      <c r="R548" s="37">
        <v>2118</v>
      </c>
      <c r="S548" s="39">
        <v>42051</v>
      </c>
      <c r="T548" s="39">
        <v>42055</v>
      </c>
      <c r="U548" s="37">
        <v>325.29000000000002</v>
      </c>
      <c r="V548" s="37">
        <v>15</v>
      </c>
      <c r="W548" s="37">
        <v>9862.51</v>
      </c>
      <c r="X548" s="37">
        <v>32037</v>
      </c>
      <c r="Y548" s="37" t="s">
        <v>3218</v>
      </c>
      <c r="Z548" s="37">
        <v>3352.9427080346682</v>
      </c>
    </row>
    <row r="549" spans="1:26" customFormat="1" x14ac:dyDescent="0.2">
      <c r="A549" s="37">
        <v>1132</v>
      </c>
      <c r="B549" s="37" t="s">
        <v>1069</v>
      </c>
      <c r="C549" s="37" t="s">
        <v>23</v>
      </c>
      <c r="D549" s="37">
        <v>0.04</v>
      </c>
      <c r="E549" s="37">
        <v>8.6</v>
      </c>
      <c r="F549" s="37">
        <v>6.19</v>
      </c>
      <c r="G549" s="37" t="s">
        <v>14</v>
      </c>
      <c r="H549" s="37" t="s">
        <v>47</v>
      </c>
      <c r="I549" s="37" t="s">
        <v>24</v>
      </c>
      <c r="J549" s="37" t="s">
        <v>48</v>
      </c>
      <c r="K549" s="37" t="s">
        <v>49</v>
      </c>
      <c r="L549" s="37" t="s">
        <v>508</v>
      </c>
      <c r="M549" s="37">
        <v>0.38</v>
      </c>
      <c r="N549" s="37" t="s">
        <v>8</v>
      </c>
      <c r="O549" s="37" t="s">
        <v>28</v>
      </c>
      <c r="P549" s="37" t="s">
        <v>163</v>
      </c>
      <c r="Q549" s="37" t="s">
        <v>1070</v>
      </c>
      <c r="R549" s="37">
        <v>76039</v>
      </c>
      <c r="S549" s="39">
        <v>42051</v>
      </c>
      <c r="T549" s="39">
        <v>42058</v>
      </c>
      <c r="U549" s="37">
        <v>-63.813499999999998</v>
      </c>
      <c r="V549" s="37">
        <v>9</v>
      </c>
      <c r="W549" s="37">
        <v>75.81</v>
      </c>
      <c r="X549" s="37">
        <v>88102</v>
      </c>
      <c r="Y549" s="37" t="s">
        <v>3216</v>
      </c>
      <c r="Z549" s="37">
        <v>169.28017201714533</v>
      </c>
    </row>
    <row r="550" spans="1:26" customFormat="1" x14ac:dyDescent="0.2">
      <c r="A550" s="37">
        <v>1132</v>
      </c>
      <c r="B550" s="37" t="s">
        <v>1069</v>
      </c>
      <c r="C550" s="37" t="s">
        <v>23</v>
      </c>
      <c r="D550" s="37">
        <v>7.0000000000000007E-2</v>
      </c>
      <c r="E550" s="37">
        <v>699.99</v>
      </c>
      <c r="F550" s="37">
        <v>24.49</v>
      </c>
      <c r="G550" s="37" t="s">
        <v>14</v>
      </c>
      <c r="H550" s="37" t="s">
        <v>47</v>
      </c>
      <c r="I550" s="37" t="s">
        <v>16</v>
      </c>
      <c r="J550" s="37" t="s">
        <v>39</v>
      </c>
      <c r="K550" s="37" t="s">
        <v>40</v>
      </c>
      <c r="L550" s="37" t="s">
        <v>1191</v>
      </c>
      <c r="M550" s="37">
        <v>0.54</v>
      </c>
      <c r="N550" s="37" t="s">
        <v>8</v>
      </c>
      <c r="O550" s="37" t="s">
        <v>28</v>
      </c>
      <c r="P550" s="37" t="s">
        <v>163</v>
      </c>
      <c r="Q550" s="37" t="s">
        <v>1070</v>
      </c>
      <c r="R550" s="37">
        <v>76039</v>
      </c>
      <c r="S550" s="39">
        <v>42051</v>
      </c>
      <c r="T550" s="39">
        <v>42055</v>
      </c>
      <c r="U550" s="37">
        <v>325.29000000000002</v>
      </c>
      <c r="V550" s="37">
        <v>4</v>
      </c>
      <c r="W550" s="37">
        <v>2630</v>
      </c>
      <c r="X550" s="37">
        <v>88102</v>
      </c>
      <c r="Y550" s="37" t="s">
        <v>3216</v>
      </c>
      <c r="Z550" s="37">
        <v>3352.9427080346682</v>
      </c>
    </row>
    <row r="551" spans="1:26" customFormat="1" x14ac:dyDescent="0.2">
      <c r="A551" s="37">
        <v>1580</v>
      </c>
      <c r="B551" s="37" t="s">
        <v>1192</v>
      </c>
      <c r="C551" s="37" t="s">
        <v>23</v>
      </c>
      <c r="D551" s="37">
        <v>0.1</v>
      </c>
      <c r="E551" s="37">
        <v>11.58</v>
      </c>
      <c r="F551" s="37">
        <v>6.97</v>
      </c>
      <c r="G551" s="37" t="s">
        <v>14</v>
      </c>
      <c r="H551" s="37" t="s">
        <v>70</v>
      </c>
      <c r="I551" s="37" t="s">
        <v>24</v>
      </c>
      <c r="J551" s="37" t="s">
        <v>321</v>
      </c>
      <c r="K551" s="37" t="s">
        <v>49</v>
      </c>
      <c r="L551" s="37" t="s">
        <v>600</v>
      </c>
      <c r="M551" s="37">
        <v>0.35</v>
      </c>
      <c r="N551" s="37" t="s">
        <v>8</v>
      </c>
      <c r="O551" s="37" t="s">
        <v>87</v>
      </c>
      <c r="P551" s="37" t="s">
        <v>307</v>
      </c>
      <c r="Q551" s="37" t="s">
        <v>1193</v>
      </c>
      <c r="R551" s="37">
        <v>4901</v>
      </c>
      <c r="S551" s="39">
        <v>42051</v>
      </c>
      <c r="T551" s="39">
        <v>42055</v>
      </c>
      <c r="U551" s="37">
        <v>-8.3979999999999997</v>
      </c>
      <c r="V551" s="37">
        <v>1</v>
      </c>
      <c r="W551" s="37">
        <v>14.53</v>
      </c>
      <c r="X551" s="37">
        <v>90934</v>
      </c>
      <c r="Y551" s="37" t="s">
        <v>3218</v>
      </c>
      <c r="Z551" s="37">
        <v>161.89765444968464</v>
      </c>
    </row>
    <row r="552" spans="1:26" customFormat="1" x14ac:dyDescent="0.2">
      <c r="A552" s="37">
        <v>1138</v>
      </c>
      <c r="B552" s="37" t="s">
        <v>1194</v>
      </c>
      <c r="C552" s="37" t="s">
        <v>92</v>
      </c>
      <c r="D552" s="37">
        <v>0.02</v>
      </c>
      <c r="E552" s="37">
        <v>160.97999999999999</v>
      </c>
      <c r="F552" s="37">
        <v>30</v>
      </c>
      <c r="G552" s="37" t="s">
        <v>2</v>
      </c>
      <c r="H552" s="37" t="s">
        <v>47</v>
      </c>
      <c r="I552" s="37" t="s">
        <v>4</v>
      </c>
      <c r="J552" s="37" t="s">
        <v>85</v>
      </c>
      <c r="K552" s="37" t="s">
        <v>33</v>
      </c>
      <c r="L552" s="37" t="s">
        <v>868</v>
      </c>
      <c r="M552" s="37">
        <v>0.62</v>
      </c>
      <c r="N552" s="37" t="s">
        <v>8</v>
      </c>
      <c r="O552" s="37" t="s">
        <v>28</v>
      </c>
      <c r="P552" s="37" t="s">
        <v>163</v>
      </c>
      <c r="Q552" s="37" t="s">
        <v>1195</v>
      </c>
      <c r="R552" s="37">
        <v>75056</v>
      </c>
      <c r="S552" s="39">
        <v>42051</v>
      </c>
      <c r="T552" s="39">
        <v>42054</v>
      </c>
      <c r="U552" s="37">
        <v>-51.116</v>
      </c>
      <c r="V552" s="37">
        <v>1</v>
      </c>
      <c r="W552" s="37">
        <v>192.49</v>
      </c>
      <c r="X552" s="37">
        <v>86574</v>
      </c>
      <c r="Y552" s="37" t="s">
        <v>3216</v>
      </c>
      <c r="Z552" s="37">
        <v>1659.9369299118346</v>
      </c>
    </row>
    <row r="553" spans="1:26" customFormat="1" x14ac:dyDescent="0.2">
      <c r="A553" s="37">
        <v>1228</v>
      </c>
      <c r="B553" s="37" t="s">
        <v>1196</v>
      </c>
      <c r="C553" s="37" t="s">
        <v>92</v>
      </c>
      <c r="D553" s="37">
        <v>0</v>
      </c>
      <c r="E553" s="37">
        <v>7.1</v>
      </c>
      <c r="F553" s="37">
        <v>6.05</v>
      </c>
      <c r="G553" s="37" t="s">
        <v>14</v>
      </c>
      <c r="H553" s="37" t="s">
        <v>3</v>
      </c>
      <c r="I553" s="37" t="s">
        <v>24</v>
      </c>
      <c r="J553" s="37" t="s">
        <v>48</v>
      </c>
      <c r="K553" s="37" t="s">
        <v>49</v>
      </c>
      <c r="L553" s="37" t="s">
        <v>227</v>
      </c>
      <c r="M553" s="37">
        <v>0.39</v>
      </c>
      <c r="N553" s="37" t="s">
        <v>8</v>
      </c>
      <c r="O553" s="37" t="s">
        <v>87</v>
      </c>
      <c r="P553" s="37" t="s">
        <v>296</v>
      </c>
      <c r="Q553" s="37" t="s">
        <v>297</v>
      </c>
      <c r="R553" s="37">
        <v>19140</v>
      </c>
      <c r="S553" s="39">
        <v>42051</v>
      </c>
      <c r="T553" s="39">
        <v>42052</v>
      </c>
      <c r="U553" s="37">
        <v>-60.145000000000003</v>
      </c>
      <c r="V553" s="37">
        <v>28</v>
      </c>
      <c r="W553" s="37">
        <v>208.83</v>
      </c>
      <c r="X553" s="37">
        <v>55874</v>
      </c>
      <c r="Y553" s="37" t="s">
        <v>3218</v>
      </c>
      <c r="Z553" s="37">
        <v>92.732014615572822</v>
      </c>
    </row>
    <row r="554" spans="1:26" customFormat="1" x14ac:dyDescent="0.2">
      <c r="A554" s="37">
        <v>1228</v>
      </c>
      <c r="B554" s="37" t="s">
        <v>1196</v>
      </c>
      <c r="C554" s="37" t="s">
        <v>92</v>
      </c>
      <c r="D554" s="37">
        <v>0.01</v>
      </c>
      <c r="E554" s="37">
        <v>4.9800000000000004</v>
      </c>
      <c r="F554" s="37">
        <v>4.62</v>
      </c>
      <c r="G554" s="37" t="s">
        <v>63</v>
      </c>
      <c r="H554" s="37" t="s">
        <v>3</v>
      </c>
      <c r="I554" s="37" t="s">
        <v>16</v>
      </c>
      <c r="J554" s="37" t="s">
        <v>17</v>
      </c>
      <c r="K554" s="37" t="s">
        <v>18</v>
      </c>
      <c r="L554" s="37" t="s">
        <v>1197</v>
      </c>
      <c r="M554" s="37">
        <v>0.64</v>
      </c>
      <c r="N554" s="37" t="s">
        <v>8</v>
      </c>
      <c r="O554" s="37" t="s">
        <v>87</v>
      </c>
      <c r="P554" s="37" t="s">
        <v>296</v>
      </c>
      <c r="Q554" s="37" t="s">
        <v>297</v>
      </c>
      <c r="R554" s="37">
        <v>19140</v>
      </c>
      <c r="S554" s="39">
        <v>42051</v>
      </c>
      <c r="T554" s="39">
        <v>42053</v>
      </c>
      <c r="U554" s="37">
        <v>-111.72</v>
      </c>
      <c r="V554" s="37">
        <v>41</v>
      </c>
      <c r="W554" s="37">
        <v>228.3</v>
      </c>
      <c r="X554" s="37">
        <v>55874</v>
      </c>
      <c r="Y554" s="37" t="s">
        <v>3218</v>
      </c>
      <c r="Z554" s="37">
        <v>112.72298342204236</v>
      </c>
    </row>
    <row r="555" spans="1:26" customFormat="1" x14ac:dyDescent="0.2">
      <c r="A555" s="37">
        <v>1228</v>
      </c>
      <c r="B555" s="37" t="s">
        <v>1196</v>
      </c>
      <c r="C555" s="37" t="s">
        <v>92</v>
      </c>
      <c r="D555" s="37">
        <v>0.06</v>
      </c>
      <c r="E555" s="37">
        <v>5.68</v>
      </c>
      <c r="F555" s="37">
        <v>1.39</v>
      </c>
      <c r="G555" s="37" t="s">
        <v>14</v>
      </c>
      <c r="H555" s="37" t="s">
        <v>3</v>
      </c>
      <c r="I555" s="37" t="s">
        <v>24</v>
      </c>
      <c r="J555" s="37" t="s">
        <v>321</v>
      </c>
      <c r="K555" s="37" t="s">
        <v>49</v>
      </c>
      <c r="L555" s="37" t="s">
        <v>574</v>
      </c>
      <c r="M555" s="37">
        <v>0.38</v>
      </c>
      <c r="N555" s="37" t="s">
        <v>8</v>
      </c>
      <c r="O555" s="37" t="s">
        <v>87</v>
      </c>
      <c r="P555" s="37" t="s">
        <v>296</v>
      </c>
      <c r="Q555" s="37" t="s">
        <v>297</v>
      </c>
      <c r="R555" s="37">
        <v>19140</v>
      </c>
      <c r="S555" s="39">
        <v>42051</v>
      </c>
      <c r="T555" s="39">
        <v>42051</v>
      </c>
      <c r="U555" s="37">
        <v>33.01</v>
      </c>
      <c r="V555" s="37">
        <v>24</v>
      </c>
      <c r="W555" s="37">
        <v>129.53</v>
      </c>
      <c r="X555" s="37">
        <v>55874</v>
      </c>
      <c r="Y555" s="37" t="s">
        <v>3218</v>
      </c>
      <c r="Z555" s="37">
        <v>6.9145002538353673</v>
      </c>
    </row>
    <row r="556" spans="1:26" customFormat="1" x14ac:dyDescent="0.2">
      <c r="A556" s="37">
        <v>1229</v>
      </c>
      <c r="B556" s="37" t="s">
        <v>1198</v>
      </c>
      <c r="C556" s="37" t="s">
        <v>92</v>
      </c>
      <c r="D556" s="37">
        <v>0.01</v>
      </c>
      <c r="E556" s="37">
        <v>4.9800000000000004</v>
      </c>
      <c r="F556" s="37">
        <v>4.62</v>
      </c>
      <c r="G556" s="37" t="s">
        <v>63</v>
      </c>
      <c r="H556" s="37" t="s">
        <v>3</v>
      </c>
      <c r="I556" s="37" t="s">
        <v>16</v>
      </c>
      <c r="J556" s="37" t="s">
        <v>17</v>
      </c>
      <c r="K556" s="37" t="s">
        <v>18</v>
      </c>
      <c r="L556" s="37" t="s">
        <v>1197</v>
      </c>
      <c r="M556" s="37">
        <v>0.64</v>
      </c>
      <c r="N556" s="37" t="s">
        <v>8</v>
      </c>
      <c r="O556" s="37" t="s">
        <v>28</v>
      </c>
      <c r="P556" s="37" t="s">
        <v>163</v>
      </c>
      <c r="Q556" s="37" t="s">
        <v>1116</v>
      </c>
      <c r="R556" s="37">
        <v>75482</v>
      </c>
      <c r="S556" s="39">
        <v>42051</v>
      </c>
      <c r="T556" s="39">
        <v>42053</v>
      </c>
      <c r="U556" s="37">
        <v>-111.72</v>
      </c>
      <c r="V556" s="37">
        <v>10</v>
      </c>
      <c r="W556" s="37">
        <v>55.68</v>
      </c>
      <c r="X556" s="37">
        <v>90378</v>
      </c>
      <c r="Y556" s="37" t="s">
        <v>3216</v>
      </c>
      <c r="Z556" s="37">
        <v>112.72298342204236</v>
      </c>
    </row>
    <row r="557" spans="1:26" customFormat="1" x14ac:dyDescent="0.2">
      <c r="A557" s="37">
        <v>1625</v>
      </c>
      <c r="B557" s="37" t="s">
        <v>1199</v>
      </c>
      <c r="C557" s="37" t="s">
        <v>92</v>
      </c>
      <c r="D557" s="37">
        <v>0</v>
      </c>
      <c r="E557" s="37">
        <v>209.37</v>
      </c>
      <c r="F557" s="37">
        <v>69</v>
      </c>
      <c r="G557" s="37" t="s">
        <v>14</v>
      </c>
      <c r="H557" s="37" t="s">
        <v>47</v>
      </c>
      <c r="I557" s="37" t="s">
        <v>4</v>
      </c>
      <c r="J557" s="37" t="s">
        <v>5</v>
      </c>
      <c r="K557" s="37" t="s">
        <v>40</v>
      </c>
      <c r="L557" s="37" t="s">
        <v>1200</v>
      </c>
      <c r="M557" s="37">
        <v>0.79</v>
      </c>
      <c r="N557" s="37" t="s">
        <v>8</v>
      </c>
      <c r="O557" s="37" t="s">
        <v>87</v>
      </c>
      <c r="P557" s="37" t="s">
        <v>88</v>
      </c>
      <c r="Q557" s="37" t="s">
        <v>1201</v>
      </c>
      <c r="R557" s="37">
        <v>11542</v>
      </c>
      <c r="S557" s="39">
        <v>42051</v>
      </c>
      <c r="T557" s="39">
        <v>42053</v>
      </c>
      <c r="U557" s="37">
        <v>-263.11192907999998</v>
      </c>
      <c r="V557" s="37">
        <v>11</v>
      </c>
      <c r="W557" s="37">
        <v>1959.88</v>
      </c>
      <c r="X557" s="37">
        <v>90601</v>
      </c>
      <c r="Y557" s="37" t="s">
        <v>3218</v>
      </c>
      <c r="Z557" s="37">
        <v>2630.4821184929356</v>
      </c>
    </row>
    <row r="558" spans="1:26" customFormat="1" x14ac:dyDescent="0.2">
      <c r="A558" s="37">
        <v>3151</v>
      </c>
      <c r="B558" s="37" t="s">
        <v>929</v>
      </c>
      <c r="C558" s="37" t="s">
        <v>46</v>
      </c>
      <c r="D558" s="37">
        <v>0.05</v>
      </c>
      <c r="E558" s="37">
        <v>25.99</v>
      </c>
      <c r="F558" s="37">
        <v>5.37</v>
      </c>
      <c r="G558" s="37" t="s">
        <v>63</v>
      </c>
      <c r="H558" s="37" t="s">
        <v>70</v>
      </c>
      <c r="I558" s="37" t="s">
        <v>24</v>
      </c>
      <c r="J558" s="37" t="s">
        <v>25</v>
      </c>
      <c r="K558" s="37" t="s">
        <v>49</v>
      </c>
      <c r="L558" s="37" t="s">
        <v>1202</v>
      </c>
      <c r="M558" s="37">
        <v>0.56000000000000005</v>
      </c>
      <c r="N558" s="37" t="s">
        <v>8</v>
      </c>
      <c r="O558" s="37" t="s">
        <v>35</v>
      </c>
      <c r="P558" s="37" t="s">
        <v>66</v>
      </c>
      <c r="Q558" s="37" t="s">
        <v>930</v>
      </c>
      <c r="R558" s="37">
        <v>92277</v>
      </c>
      <c r="S558" s="39">
        <v>42051</v>
      </c>
      <c r="T558" s="39">
        <v>42053</v>
      </c>
      <c r="U558" s="37">
        <v>220.35720000000001</v>
      </c>
      <c r="V558" s="37">
        <v>18</v>
      </c>
      <c r="W558" s="37">
        <v>451.35</v>
      </c>
      <c r="X558" s="37">
        <v>88545</v>
      </c>
      <c r="Y558" s="37" t="s">
        <v>3217</v>
      </c>
      <c r="Z558" s="37">
        <v>643.71053022354283</v>
      </c>
    </row>
    <row r="559" spans="1:26" customFormat="1" x14ac:dyDescent="0.2">
      <c r="A559" s="37">
        <v>936</v>
      </c>
      <c r="B559" s="37" t="s">
        <v>1203</v>
      </c>
      <c r="C559" s="37" t="s">
        <v>1</v>
      </c>
      <c r="D559" s="37">
        <v>0.05</v>
      </c>
      <c r="E559" s="37">
        <v>6.04</v>
      </c>
      <c r="F559" s="37">
        <v>2.14</v>
      </c>
      <c r="G559" s="37" t="s">
        <v>63</v>
      </c>
      <c r="H559" s="37" t="s">
        <v>70</v>
      </c>
      <c r="I559" s="37" t="s">
        <v>24</v>
      </c>
      <c r="J559" s="37" t="s">
        <v>64</v>
      </c>
      <c r="K559" s="37" t="s">
        <v>26</v>
      </c>
      <c r="L559" s="37" t="s">
        <v>1204</v>
      </c>
      <c r="M559" s="37">
        <v>0.38</v>
      </c>
      <c r="N559" s="37" t="s">
        <v>8</v>
      </c>
      <c r="O559" s="37" t="s">
        <v>35</v>
      </c>
      <c r="P559" s="37" t="s">
        <v>66</v>
      </c>
      <c r="Q559" s="37" t="s">
        <v>1205</v>
      </c>
      <c r="R559" s="37">
        <v>92374</v>
      </c>
      <c r="S559" s="39">
        <v>42052</v>
      </c>
      <c r="T559" s="39">
        <v>42054</v>
      </c>
      <c r="U559" s="37">
        <v>-4.1399999999999997</v>
      </c>
      <c r="V559" s="37">
        <v>1</v>
      </c>
      <c r="W559" s="37">
        <v>8.41</v>
      </c>
      <c r="X559" s="37">
        <v>90588</v>
      </c>
      <c r="Y559" s="37" t="s">
        <v>3217</v>
      </c>
      <c r="Z559" s="37">
        <v>201.40660028376581</v>
      </c>
    </row>
    <row r="560" spans="1:26" customFormat="1" x14ac:dyDescent="0.2">
      <c r="A560" s="37">
        <v>1305</v>
      </c>
      <c r="B560" s="37" t="s">
        <v>1206</v>
      </c>
      <c r="C560" s="37" t="s">
        <v>13</v>
      </c>
      <c r="D560" s="37">
        <v>0.04</v>
      </c>
      <c r="E560" s="37">
        <v>62.18</v>
      </c>
      <c r="F560" s="37">
        <v>10.84</v>
      </c>
      <c r="G560" s="37" t="s">
        <v>14</v>
      </c>
      <c r="H560" s="37" t="s">
        <v>15</v>
      </c>
      <c r="I560" s="37" t="s">
        <v>4</v>
      </c>
      <c r="J560" s="37" t="s">
        <v>102</v>
      </c>
      <c r="K560" s="37" t="s">
        <v>120</v>
      </c>
      <c r="L560" s="37" t="s">
        <v>1207</v>
      </c>
      <c r="M560" s="37">
        <v>0.63</v>
      </c>
      <c r="N560" s="37" t="s">
        <v>8</v>
      </c>
      <c r="O560" s="37" t="s">
        <v>35</v>
      </c>
      <c r="P560" s="37" t="s">
        <v>122</v>
      </c>
      <c r="Q560" s="37" t="s">
        <v>1208</v>
      </c>
      <c r="R560" s="37">
        <v>84120</v>
      </c>
      <c r="S560" s="39">
        <v>42052</v>
      </c>
      <c r="T560" s="39">
        <v>42054</v>
      </c>
      <c r="U560" s="37">
        <v>125.8077</v>
      </c>
      <c r="V560" s="37">
        <v>3</v>
      </c>
      <c r="W560" s="37">
        <v>182.33</v>
      </c>
      <c r="X560" s="37">
        <v>87002</v>
      </c>
      <c r="Y560" s="37" t="s">
        <v>3217</v>
      </c>
      <c r="Z560" s="37">
        <v>726.01998427567366</v>
      </c>
    </row>
    <row r="561" spans="1:26" customFormat="1" x14ac:dyDescent="0.2">
      <c r="A561" s="37">
        <v>2427</v>
      </c>
      <c r="B561" s="37" t="s">
        <v>1209</v>
      </c>
      <c r="C561" s="37" t="s">
        <v>13</v>
      </c>
      <c r="D561" s="37">
        <v>0.03</v>
      </c>
      <c r="E561" s="37">
        <v>40.99</v>
      </c>
      <c r="F561" s="37">
        <v>19.989999999999998</v>
      </c>
      <c r="G561" s="37" t="s">
        <v>14</v>
      </c>
      <c r="H561" s="37" t="s">
        <v>70</v>
      </c>
      <c r="I561" s="37" t="s">
        <v>24</v>
      </c>
      <c r="J561" s="37" t="s">
        <v>64</v>
      </c>
      <c r="K561" s="37" t="s">
        <v>49</v>
      </c>
      <c r="L561" s="37" t="s">
        <v>1210</v>
      </c>
      <c r="M561" s="37">
        <v>0.36</v>
      </c>
      <c r="N561" s="37" t="s">
        <v>8</v>
      </c>
      <c r="O561" s="37" t="s">
        <v>28</v>
      </c>
      <c r="P561" s="37" t="s">
        <v>163</v>
      </c>
      <c r="Q561" s="37" t="s">
        <v>1211</v>
      </c>
      <c r="R561" s="37">
        <v>76248</v>
      </c>
      <c r="S561" s="39">
        <v>42052</v>
      </c>
      <c r="T561" s="39">
        <v>42053</v>
      </c>
      <c r="U561" s="37">
        <v>395.30799999999999</v>
      </c>
      <c r="V561" s="37">
        <v>21</v>
      </c>
      <c r="W561" s="37">
        <v>885.65</v>
      </c>
      <c r="X561" s="37">
        <v>90860</v>
      </c>
      <c r="Y561" s="37" t="s">
        <v>3216</v>
      </c>
      <c r="Z561" s="37">
        <v>999.62772656021184</v>
      </c>
    </row>
    <row r="562" spans="1:26" customFormat="1" x14ac:dyDescent="0.2">
      <c r="A562" s="37">
        <v>1065</v>
      </c>
      <c r="B562" s="37" t="s">
        <v>1212</v>
      </c>
      <c r="C562" s="37" t="s">
        <v>1</v>
      </c>
      <c r="D562" s="37">
        <v>0.01</v>
      </c>
      <c r="E562" s="37">
        <v>15.99</v>
      </c>
      <c r="F562" s="37">
        <v>13.18</v>
      </c>
      <c r="G562" s="37" t="s">
        <v>14</v>
      </c>
      <c r="H562" s="37" t="s">
        <v>70</v>
      </c>
      <c r="I562" s="37" t="s">
        <v>24</v>
      </c>
      <c r="J562" s="37" t="s">
        <v>48</v>
      </c>
      <c r="K562" s="37" t="s">
        <v>49</v>
      </c>
      <c r="L562" s="37" t="s">
        <v>271</v>
      </c>
      <c r="M562" s="37">
        <v>0.37</v>
      </c>
      <c r="N562" s="37" t="s">
        <v>8</v>
      </c>
      <c r="O562" s="37" t="s">
        <v>28</v>
      </c>
      <c r="P562" s="37" t="s">
        <v>79</v>
      </c>
      <c r="Q562" s="37" t="s">
        <v>1213</v>
      </c>
      <c r="R562" s="37">
        <v>60459</v>
      </c>
      <c r="S562" s="39">
        <v>42053</v>
      </c>
      <c r="T562" s="39">
        <v>42055</v>
      </c>
      <c r="U562" s="37">
        <v>-99.43544</v>
      </c>
      <c r="V562" s="37">
        <v>23</v>
      </c>
      <c r="W562" s="37">
        <v>377.44</v>
      </c>
      <c r="X562" s="37">
        <v>88899</v>
      </c>
      <c r="Y562" s="37" t="s">
        <v>3216</v>
      </c>
      <c r="Z562" s="37">
        <v>540.47268885934136</v>
      </c>
    </row>
    <row r="563" spans="1:26" customFormat="1" x14ac:dyDescent="0.2">
      <c r="A563" s="37">
        <v>3255</v>
      </c>
      <c r="B563" s="37" t="s">
        <v>1214</v>
      </c>
      <c r="C563" s="37" t="s">
        <v>1</v>
      </c>
      <c r="D563" s="37">
        <v>0.06</v>
      </c>
      <c r="E563" s="37">
        <v>47.98</v>
      </c>
      <c r="F563" s="37">
        <v>3.61</v>
      </c>
      <c r="G563" s="37" t="s">
        <v>14</v>
      </c>
      <c r="H563" s="37" t="s">
        <v>47</v>
      </c>
      <c r="I563" s="37" t="s">
        <v>16</v>
      </c>
      <c r="J563" s="37" t="s">
        <v>17</v>
      </c>
      <c r="K563" s="37" t="s">
        <v>18</v>
      </c>
      <c r="L563" s="37" t="s">
        <v>1215</v>
      </c>
      <c r="M563" s="37">
        <v>0.71</v>
      </c>
      <c r="N563" s="37" t="s">
        <v>8</v>
      </c>
      <c r="O563" s="37" t="s">
        <v>9</v>
      </c>
      <c r="P563" s="37" t="s">
        <v>99</v>
      </c>
      <c r="Q563" s="37" t="s">
        <v>1216</v>
      </c>
      <c r="R563" s="37">
        <v>33319</v>
      </c>
      <c r="S563" s="39">
        <v>42053</v>
      </c>
      <c r="T563" s="39">
        <v>42055</v>
      </c>
      <c r="U563" s="37">
        <v>596.80799999999999</v>
      </c>
      <c r="V563" s="37">
        <v>2</v>
      </c>
      <c r="W563" s="37">
        <v>97.96</v>
      </c>
      <c r="X563" s="37">
        <v>90488</v>
      </c>
      <c r="Y563" s="37" t="s">
        <v>3215</v>
      </c>
      <c r="Z563" s="37">
        <v>1369.1653209317337</v>
      </c>
    </row>
    <row r="564" spans="1:26" customFormat="1" x14ac:dyDescent="0.2">
      <c r="A564" s="37">
        <v>2141</v>
      </c>
      <c r="B564" s="37" t="s">
        <v>1217</v>
      </c>
      <c r="C564" s="37" t="s">
        <v>13</v>
      </c>
      <c r="D564" s="37">
        <v>0.01</v>
      </c>
      <c r="E564" s="37">
        <v>5.44</v>
      </c>
      <c r="F564" s="37">
        <v>7.46</v>
      </c>
      <c r="G564" s="37" t="s">
        <v>14</v>
      </c>
      <c r="H564" s="37" t="s">
        <v>47</v>
      </c>
      <c r="I564" s="37" t="s">
        <v>24</v>
      </c>
      <c r="J564" s="37" t="s">
        <v>48</v>
      </c>
      <c r="K564" s="37" t="s">
        <v>49</v>
      </c>
      <c r="L564" s="37" t="s">
        <v>1218</v>
      </c>
      <c r="M564" s="37">
        <v>0.36</v>
      </c>
      <c r="N564" s="37" t="s">
        <v>8</v>
      </c>
      <c r="O564" s="37" t="s">
        <v>35</v>
      </c>
      <c r="P564" s="37" t="s">
        <v>36</v>
      </c>
      <c r="Q564" s="37" t="s">
        <v>1219</v>
      </c>
      <c r="R564" s="37">
        <v>81301</v>
      </c>
      <c r="S564" s="39">
        <v>42053</v>
      </c>
      <c r="T564" s="39">
        <v>42054</v>
      </c>
      <c r="U564" s="37">
        <v>-18.478200000000001</v>
      </c>
      <c r="V564" s="37">
        <v>3</v>
      </c>
      <c r="W564" s="37">
        <v>19.68</v>
      </c>
      <c r="X564" s="37">
        <v>87570</v>
      </c>
      <c r="Y564" s="37" t="s">
        <v>3217</v>
      </c>
      <c r="Z564" s="37">
        <v>161.85052299254954</v>
      </c>
    </row>
    <row r="565" spans="1:26" customFormat="1" x14ac:dyDescent="0.2">
      <c r="A565" s="37">
        <v>2141</v>
      </c>
      <c r="B565" s="37" t="s">
        <v>1217</v>
      </c>
      <c r="C565" s="37" t="s">
        <v>13</v>
      </c>
      <c r="D565" s="37">
        <v>0.02</v>
      </c>
      <c r="E565" s="37">
        <v>549.99</v>
      </c>
      <c r="F565" s="37">
        <v>49</v>
      </c>
      <c r="G565" s="37" t="s">
        <v>2</v>
      </c>
      <c r="H565" s="37" t="s">
        <v>47</v>
      </c>
      <c r="I565" s="37" t="s">
        <v>16</v>
      </c>
      <c r="J565" s="37" t="s">
        <v>39</v>
      </c>
      <c r="K565" s="37" t="s">
        <v>33</v>
      </c>
      <c r="L565" s="37" t="s">
        <v>1220</v>
      </c>
      <c r="M565" s="37">
        <v>0.35</v>
      </c>
      <c r="N565" s="37" t="s">
        <v>8</v>
      </c>
      <c r="O565" s="37" t="s">
        <v>35</v>
      </c>
      <c r="P565" s="37" t="s">
        <v>36</v>
      </c>
      <c r="Q565" s="37" t="s">
        <v>1219</v>
      </c>
      <c r="R565" s="37">
        <v>81301</v>
      </c>
      <c r="S565" s="39">
        <v>42053</v>
      </c>
      <c r="T565" s="39">
        <v>42055</v>
      </c>
      <c r="U565" s="37">
        <v>-381.84120000000001</v>
      </c>
      <c r="V565" s="37">
        <v>18</v>
      </c>
      <c r="W565" s="37">
        <v>9798.84</v>
      </c>
      <c r="X565" s="37">
        <v>87570</v>
      </c>
      <c r="Y565" s="37" t="s">
        <v>3217</v>
      </c>
      <c r="Z565" s="37">
        <v>2825.5787911858865</v>
      </c>
    </row>
    <row r="566" spans="1:26" customFormat="1" x14ac:dyDescent="0.2">
      <c r="A566" s="37">
        <v>2141</v>
      </c>
      <c r="B566" s="37" t="s">
        <v>1217</v>
      </c>
      <c r="C566" s="37" t="s">
        <v>13</v>
      </c>
      <c r="D566" s="37">
        <v>0.03</v>
      </c>
      <c r="E566" s="37">
        <v>22.01</v>
      </c>
      <c r="F566" s="37">
        <v>5.53</v>
      </c>
      <c r="G566" s="37" t="s">
        <v>63</v>
      </c>
      <c r="H566" s="37" t="s">
        <v>47</v>
      </c>
      <c r="I566" s="37" t="s">
        <v>24</v>
      </c>
      <c r="J566" s="37" t="s">
        <v>25</v>
      </c>
      <c r="K566" s="37" t="s">
        <v>18</v>
      </c>
      <c r="L566" s="37" t="s">
        <v>472</v>
      </c>
      <c r="M566" s="37">
        <v>0.59</v>
      </c>
      <c r="N566" s="37" t="s">
        <v>8</v>
      </c>
      <c r="O566" s="37" t="s">
        <v>35</v>
      </c>
      <c r="P566" s="37" t="s">
        <v>36</v>
      </c>
      <c r="Q566" s="37" t="s">
        <v>1219</v>
      </c>
      <c r="R566" s="37">
        <v>81301</v>
      </c>
      <c r="S566" s="39">
        <v>42053</v>
      </c>
      <c r="T566" s="39">
        <v>42054</v>
      </c>
      <c r="U566" s="37">
        <v>12.5504</v>
      </c>
      <c r="V566" s="37">
        <v>7</v>
      </c>
      <c r="W566" s="37">
        <v>154.11000000000001</v>
      </c>
      <c r="X566" s="37">
        <v>87570</v>
      </c>
      <c r="Y566" s="37" t="s">
        <v>3217</v>
      </c>
      <c r="Z566" s="37">
        <v>287.93701600306497</v>
      </c>
    </row>
    <row r="567" spans="1:26" customFormat="1" x14ac:dyDescent="0.2">
      <c r="A567" s="37">
        <v>2141</v>
      </c>
      <c r="B567" s="37" t="s">
        <v>1217</v>
      </c>
      <c r="C567" s="37" t="s">
        <v>13</v>
      </c>
      <c r="D567" s="37">
        <v>0.09</v>
      </c>
      <c r="E567" s="37">
        <v>34.76</v>
      </c>
      <c r="F567" s="37">
        <v>8.2200000000000006</v>
      </c>
      <c r="G567" s="37" t="s">
        <v>14</v>
      </c>
      <c r="H567" s="37" t="s">
        <v>47</v>
      </c>
      <c r="I567" s="37" t="s">
        <v>24</v>
      </c>
      <c r="J567" s="37" t="s">
        <v>54</v>
      </c>
      <c r="K567" s="37" t="s">
        <v>49</v>
      </c>
      <c r="L567" s="37" t="s">
        <v>1221</v>
      </c>
      <c r="M567" s="37">
        <v>0.56999999999999995</v>
      </c>
      <c r="N567" s="37" t="s">
        <v>8</v>
      </c>
      <c r="O567" s="37" t="s">
        <v>35</v>
      </c>
      <c r="P567" s="37" t="s">
        <v>36</v>
      </c>
      <c r="Q567" s="37" t="s">
        <v>1219</v>
      </c>
      <c r="R567" s="37">
        <v>81301</v>
      </c>
      <c r="S567" s="39">
        <v>42053</v>
      </c>
      <c r="T567" s="39">
        <v>42055</v>
      </c>
      <c r="U567" s="37">
        <v>45.3324</v>
      </c>
      <c r="V567" s="37">
        <v>7</v>
      </c>
      <c r="W567" s="37">
        <v>242.97</v>
      </c>
      <c r="X567" s="37">
        <v>87570</v>
      </c>
      <c r="Y567" s="37" t="s">
        <v>3217</v>
      </c>
      <c r="Z567" s="37">
        <v>461.74632843711015</v>
      </c>
    </row>
    <row r="568" spans="1:26" customFormat="1" x14ac:dyDescent="0.2">
      <c r="A568" s="37">
        <v>91</v>
      </c>
      <c r="B568" s="37" t="s">
        <v>1222</v>
      </c>
      <c r="C568" s="37" t="s">
        <v>92</v>
      </c>
      <c r="D568" s="37">
        <v>0.05</v>
      </c>
      <c r="E568" s="37">
        <v>5.18</v>
      </c>
      <c r="F568" s="37">
        <v>2.04</v>
      </c>
      <c r="G568" s="37" t="s">
        <v>14</v>
      </c>
      <c r="H568" s="37" t="s">
        <v>47</v>
      </c>
      <c r="I568" s="37" t="s">
        <v>24</v>
      </c>
      <c r="J568" s="37" t="s">
        <v>64</v>
      </c>
      <c r="K568" s="37" t="s">
        <v>26</v>
      </c>
      <c r="L568" s="37" t="s">
        <v>809</v>
      </c>
      <c r="M568" s="37">
        <v>0.36</v>
      </c>
      <c r="N568" s="37" t="s">
        <v>8</v>
      </c>
      <c r="O568" s="37" t="s">
        <v>35</v>
      </c>
      <c r="P568" s="37" t="s">
        <v>66</v>
      </c>
      <c r="Q568" s="37" t="s">
        <v>1223</v>
      </c>
      <c r="R568" s="37">
        <v>94591</v>
      </c>
      <c r="S568" s="39">
        <v>42053</v>
      </c>
      <c r="T568" s="39">
        <v>42055</v>
      </c>
      <c r="U568" s="37">
        <v>34.010399999999997</v>
      </c>
      <c r="V568" s="37">
        <v>10</v>
      </c>
      <c r="W568" s="37">
        <v>53.54</v>
      </c>
      <c r="X568" s="37">
        <v>87176</v>
      </c>
      <c r="Y568" s="37" t="s">
        <v>3217</v>
      </c>
      <c r="Z568" s="37">
        <v>53.798347044229729</v>
      </c>
    </row>
    <row r="569" spans="1:26" customFormat="1" x14ac:dyDescent="0.2">
      <c r="A569" s="37">
        <v>2521</v>
      </c>
      <c r="B569" s="37" t="s">
        <v>1224</v>
      </c>
      <c r="C569" s="37" t="s">
        <v>92</v>
      </c>
      <c r="D569" s="37">
        <v>0</v>
      </c>
      <c r="E569" s="37">
        <v>175.99</v>
      </c>
      <c r="F569" s="37">
        <v>4.99</v>
      </c>
      <c r="G569" s="37" t="s">
        <v>14</v>
      </c>
      <c r="H569" s="37" t="s">
        <v>47</v>
      </c>
      <c r="I569" s="37" t="s">
        <v>16</v>
      </c>
      <c r="J569" s="37" t="s">
        <v>111</v>
      </c>
      <c r="K569" s="37" t="s">
        <v>49</v>
      </c>
      <c r="L569" s="37" t="s">
        <v>1225</v>
      </c>
      <c r="M569" s="37">
        <v>0.59</v>
      </c>
      <c r="N569" s="37" t="s">
        <v>8</v>
      </c>
      <c r="O569" s="37" t="s">
        <v>28</v>
      </c>
      <c r="P569" s="37" t="s">
        <v>163</v>
      </c>
      <c r="Q569" s="37" t="s">
        <v>1226</v>
      </c>
      <c r="R569" s="37">
        <v>75109</v>
      </c>
      <c r="S569" s="39">
        <v>42053</v>
      </c>
      <c r="T569" s="39">
        <v>42056</v>
      </c>
      <c r="U569" s="37">
        <v>1656.6555000000001</v>
      </c>
      <c r="V569" s="37">
        <v>15</v>
      </c>
      <c r="W569" s="37">
        <v>2400.9499999999998</v>
      </c>
      <c r="X569" s="37">
        <v>87032</v>
      </c>
      <c r="Y569" s="37" t="s">
        <v>3216</v>
      </c>
      <c r="Z569" s="37">
        <v>2556.356693929506</v>
      </c>
    </row>
    <row r="570" spans="1:26" customFormat="1" x14ac:dyDescent="0.2">
      <c r="A570" s="37">
        <v>2498</v>
      </c>
      <c r="B570" s="37" t="s">
        <v>905</v>
      </c>
      <c r="C570" s="37" t="s">
        <v>46</v>
      </c>
      <c r="D570" s="37">
        <v>0.09</v>
      </c>
      <c r="E570" s="37">
        <v>355.98</v>
      </c>
      <c r="F570" s="37">
        <v>58.92</v>
      </c>
      <c r="G570" s="37" t="s">
        <v>2</v>
      </c>
      <c r="H570" s="37" t="s">
        <v>70</v>
      </c>
      <c r="I570" s="37" t="s">
        <v>4</v>
      </c>
      <c r="J570" s="37" t="s">
        <v>85</v>
      </c>
      <c r="K570" s="37" t="s">
        <v>33</v>
      </c>
      <c r="L570" s="37" t="s">
        <v>670</v>
      </c>
      <c r="M570" s="37">
        <v>0.64</v>
      </c>
      <c r="N570" s="37" t="s">
        <v>8</v>
      </c>
      <c r="O570" s="37" t="s">
        <v>35</v>
      </c>
      <c r="P570" s="37" t="s">
        <v>66</v>
      </c>
      <c r="Q570" s="37" t="s">
        <v>866</v>
      </c>
      <c r="R570" s="37">
        <v>92024</v>
      </c>
      <c r="S570" s="39">
        <v>42053</v>
      </c>
      <c r="T570" s="39">
        <v>42055</v>
      </c>
      <c r="U570" s="37">
        <v>1240.25</v>
      </c>
      <c r="V570" s="37">
        <v>30</v>
      </c>
      <c r="W570" s="37">
        <v>10554.63</v>
      </c>
      <c r="X570" s="37">
        <v>16547</v>
      </c>
      <c r="Y570" s="37" t="s">
        <v>3217</v>
      </c>
      <c r="Z570" s="37">
        <v>4520.8199625065554</v>
      </c>
    </row>
    <row r="571" spans="1:26" customFormat="1" x14ac:dyDescent="0.2">
      <c r="A571" s="37">
        <v>2498</v>
      </c>
      <c r="B571" s="37" t="s">
        <v>905</v>
      </c>
      <c r="C571" s="37" t="s">
        <v>46</v>
      </c>
      <c r="D571" s="37">
        <v>0.04</v>
      </c>
      <c r="E571" s="37">
        <v>218.75</v>
      </c>
      <c r="F571" s="37">
        <v>69.64</v>
      </c>
      <c r="G571" s="37" t="s">
        <v>2</v>
      </c>
      <c r="H571" s="37" t="s">
        <v>70</v>
      </c>
      <c r="I571" s="37" t="s">
        <v>4</v>
      </c>
      <c r="J571" s="37" t="s">
        <v>5</v>
      </c>
      <c r="K571" s="37" t="s">
        <v>6</v>
      </c>
      <c r="L571" s="37" t="s">
        <v>850</v>
      </c>
      <c r="M571" s="37">
        <v>0.77</v>
      </c>
      <c r="N571" s="37" t="s">
        <v>8</v>
      </c>
      <c r="O571" s="37" t="s">
        <v>35</v>
      </c>
      <c r="P571" s="37" t="s">
        <v>66</v>
      </c>
      <c r="Q571" s="37" t="s">
        <v>866</v>
      </c>
      <c r="R571" s="37">
        <v>92024</v>
      </c>
      <c r="S571" s="39">
        <v>42053</v>
      </c>
      <c r="T571" s="39">
        <v>42053</v>
      </c>
      <c r="U571" s="37">
        <v>-533.23199999999997</v>
      </c>
      <c r="V571" s="37">
        <v>8</v>
      </c>
      <c r="W571" s="37">
        <v>1749.64</v>
      </c>
      <c r="X571" s="37">
        <v>16547</v>
      </c>
      <c r="Y571" s="37" t="s">
        <v>3217</v>
      </c>
      <c r="Z571" s="37">
        <v>2712.1527158779245</v>
      </c>
    </row>
    <row r="572" spans="1:26" customFormat="1" x14ac:dyDescent="0.2">
      <c r="A572" s="37">
        <v>2499</v>
      </c>
      <c r="B572" s="37" t="s">
        <v>1227</v>
      </c>
      <c r="C572" s="37" t="s">
        <v>46</v>
      </c>
      <c r="D572" s="37">
        <v>0.09</v>
      </c>
      <c r="E572" s="37">
        <v>355.98</v>
      </c>
      <c r="F572" s="37">
        <v>58.92</v>
      </c>
      <c r="G572" s="37" t="s">
        <v>2</v>
      </c>
      <c r="H572" s="37" t="s">
        <v>70</v>
      </c>
      <c r="I572" s="37" t="s">
        <v>4</v>
      </c>
      <c r="J572" s="37" t="s">
        <v>85</v>
      </c>
      <c r="K572" s="37" t="s">
        <v>33</v>
      </c>
      <c r="L572" s="37" t="s">
        <v>670</v>
      </c>
      <c r="M572" s="37">
        <v>0.64</v>
      </c>
      <c r="N572" s="37" t="s">
        <v>8</v>
      </c>
      <c r="O572" s="37" t="s">
        <v>28</v>
      </c>
      <c r="P572" s="37" t="s">
        <v>79</v>
      </c>
      <c r="Q572" s="37" t="s">
        <v>1228</v>
      </c>
      <c r="R572" s="37">
        <v>60901</v>
      </c>
      <c r="S572" s="39">
        <v>42053</v>
      </c>
      <c r="T572" s="39">
        <v>42055</v>
      </c>
      <c r="U572" s="37">
        <v>1240.25</v>
      </c>
      <c r="V572" s="37">
        <v>8</v>
      </c>
      <c r="W572" s="37">
        <v>2814.57</v>
      </c>
      <c r="X572" s="37">
        <v>88319</v>
      </c>
      <c r="Y572" s="37" t="s">
        <v>3216</v>
      </c>
      <c r="Z572" s="37">
        <v>4520.8199625065554</v>
      </c>
    </row>
    <row r="573" spans="1:26" customFormat="1" x14ac:dyDescent="0.2">
      <c r="A573" s="37">
        <v>993</v>
      </c>
      <c r="B573" s="37" t="s">
        <v>1229</v>
      </c>
      <c r="C573" s="37" t="s">
        <v>13</v>
      </c>
      <c r="D573" s="37">
        <v>0.05</v>
      </c>
      <c r="E573" s="37">
        <v>4.28</v>
      </c>
      <c r="F573" s="37">
        <v>5.17</v>
      </c>
      <c r="G573" s="37" t="s">
        <v>14</v>
      </c>
      <c r="H573" s="37" t="s">
        <v>3</v>
      </c>
      <c r="I573" s="37" t="s">
        <v>24</v>
      </c>
      <c r="J573" s="37" t="s">
        <v>64</v>
      </c>
      <c r="K573" s="37" t="s">
        <v>49</v>
      </c>
      <c r="L573" s="37" t="s">
        <v>1230</v>
      </c>
      <c r="M573" s="37">
        <v>0.4</v>
      </c>
      <c r="N573" s="37" t="s">
        <v>8</v>
      </c>
      <c r="O573" s="37" t="s">
        <v>35</v>
      </c>
      <c r="P573" s="37" t="s">
        <v>66</v>
      </c>
      <c r="Q573" s="37" t="s">
        <v>1231</v>
      </c>
      <c r="R573" s="37">
        <v>93030</v>
      </c>
      <c r="S573" s="39">
        <v>42054</v>
      </c>
      <c r="T573" s="39">
        <v>42054</v>
      </c>
      <c r="U573" s="37">
        <v>-104.57</v>
      </c>
      <c r="V573" s="37">
        <v>9</v>
      </c>
      <c r="W573" s="37">
        <v>38.58</v>
      </c>
      <c r="X573" s="37">
        <v>89432</v>
      </c>
      <c r="Y573" s="37" t="s">
        <v>3217</v>
      </c>
      <c r="Z573" s="37">
        <v>-25.900193525233281</v>
      </c>
    </row>
    <row r="574" spans="1:26" customFormat="1" x14ac:dyDescent="0.2">
      <c r="A574" s="37">
        <v>1303</v>
      </c>
      <c r="B574" s="37" t="s">
        <v>1232</v>
      </c>
      <c r="C574" s="37" t="s">
        <v>13</v>
      </c>
      <c r="D574" s="37">
        <v>0.03</v>
      </c>
      <c r="E574" s="37">
        <v>39.479999999999997</v>
      </c>
      <c r="F574" s="37">
        <v>1.99</v>
      </c>
      <c r="G574" s="37" t="s">
        <v>14</v>
      </c>
      <c r="H574" s="37" t="s">
        <v>15</v>
      </c>
      <c r="I574" s="37" t="s">
        <v>16</v>
      </c>
      <c r="J574" s="37" t="s">
        <v>17</v>
      </c>
      <c r="K574" s="37" t="s">
        <v>18</v>
      </c>
      <c r="L574" s="37" t="s">
        <v>1233</v>
      </c>
      <c r="M574" s="37">
        <v>0.54</v>
      </c>
      <c r="N574" s="37" t="s">
        <v>8</v>
      </c>
      <c r="O574" s="37" t="s">
        <v>35</v>
      </c>
      <c r="P574" s="37" t="s">
        <v>122</v>
      </c>
      <c r="Q574" s="37" t="s">
        <v>1234</v>
      </c>
      <c r="R574" s="37">
        <v>84074</v>
      </c>
      <c r="S574" s="39">
        <v>42054</v>
      </c>
      <c r="T574" s="39">
        <v>42056</v>
      </c>
      <c r="U574" s="37">
        <v>317.08949999999999</v>
      </c>
      <c r="V574" s="37">
        <v>12</v>
      </c>
      <c r="W574" s="37">
        <v>459.55</v>
      </c>
      <c r="X574" s="37">
        <v>87003</v>
      </c>
      <c r="Y574" s="37" t="s">
        <v>3217</v>
      </c>
      <c r="Z574" s="37">
        <v>537.96801894149667</v>
      </c>
    </row>
    <row r="575" spans="1:26" customFormat="1" x14ac:dyDescent="0.2">
      <c r="A575" s="37">
        <v>2828</v>
      </c>
      <c r="B575" s="37" t="s">
        <v>1235</v>
      </c>
      <c r="C575" s="37" t="s">
        <v>13</v>
      </c>
      <c r="D575" s="37">
        <v>0.05</v>
      </c>
      <c r="E575" s="37">
        <v>11.29</v>
      </c>
      <c r="F575" s="37">
        <v>5.03</v>
      </c>
      <c r="G575" s="37" t="s">
        <v>14</v>
      </c>
      <c r="H575" s="37" t="s">
        <v>70</v>
      </c>
      <c r="I575" s="37" t="s">
        <v>24</v>
      </c>
      <c r="J575" s="37" t="s">
        <v>54</v>
      </c>
      <c r="K575" s="37" t="s">
        <v>49</v>
      </c>
      <c r="L575" s="37" t="s">
        <v>1236</v>
      </c>
      <c r="M575" s="37">
        <v>0.59</v>
      </c>
      <c r="N575" s="37" t="s">
        <v>8</v>
      </c>
      <c r="O575" s="37" t="s">
        <v>35</v>
      </c>
      <c r="P575" s="37" t="s">
        <v>66</v>
      </c>
      <c r="Q575" s="37" t="s">
        <v>1237</v>
      </c>
      <c r="R575" s="37">
        <v>92243</v>
      </c>
      <c r="S575" s="39">
        <v>42054</v>
      </c>
      <c r="T575" s="39">
        <v>42056</v>
      </c>
      <c r="U575" s="37">
        <v>-35.26</v>
      </c>
      <c r="V575" s="37">
        <v>8</v>
      </c>
      <c r="W575" s="37">
        <v>90.46</v>
      </c>
      <c r="X575" s="37">
        <v>87720</v>
      </c>
      <c r="Y575" s="37" t="s">
        <v>3217</v>
      </c>
      <c r="Z575" s="37">
        <v>230.13061224197875</v>
      </c>
    </row>
    <row r="576" spans="1:26" customFormat="1" x14ac:dyDescent="0.2">
      <c r="A576" s="37">
        <v>1303</v>
      </c>
      <c r="B576" s="37" t="s">
        <v>1232</v>
      </c>
      <c r="C576" s="37" t="s">
        <v>23</v>
      </c>
      <c r="D576" s="37">
        <v>0.01</v>
      </c>
      <c r="E576" s="37">
        <v>65.989999999999995</v>
      </c>
      <c r="F576" s="37">
        <v>5.31</v>
      </c>
      <c r="G576" s="37" t="s">
        <v>14</v>
      </c>
      <c r="H576" s="37" t="s">
        <v>15</v>
      </c>
      <c r="I576" s="37" t="s">
        <v>16</v>
      </c>
      <c r="J576" s="37" t="s">
        <v>111</v>
      </c>
      <c r="K576" s="37" t="s">
        <v>49</v>
      </c>
      <c r="L576" s="37" t="s">
        <v>1238</v>
      </c>
      <c r="M576" s="37">
        <v>0.56999999999999995</v>
      </c>
      <c r="N576" s="37" t="s">
        <v>8</v>
      </c>
      <c r="O576" s="37" t="s">
        <v>35</v>
      </c>
      <c r="P576" s="37" t="s">
        <v>122</v>
      </c>
      <c r="Q576" s="37" t="s">
        <v>1234</v>
      </c>
      <c r="R576" s="37">
        <v>84074</v>
      </c>
      <c r="S576" s="39">
        <v>42054</v>
      </c>
      <c r="T576" s="39">
        <v>42061</v>
      </c>
      <c r="U576" s="37">
        <v>250.36272</v>
      </c>
      <c r="V576" s="37">
        <v>9</v>
      </c>
      <c r="W576" s="37">
        <v>536.9</v>
      </c>
      <c r="X576" s="37">
        <v>87005</v>
      </c>
      <c r="Y576" s="37" t="s">
        <v>3217</v>
      </c>
      <c r="Z576" s="37">
        <v>764.87027038806252</v>
      </c>
    </row>
    <row r="577" spans="1:26" customFormat="1" x14ac:dyDescent="0.2">
      <c r="A577" s="37">
        <v>2287</v>
      </c>
      <c r="B577" s="37" t="s">
        <v>1239</v>
      </c>
      <c r="C577" s="37" t="s">
        <v>23</v>
      </c>
      <c r="D577" s="37">
        <v>0.1</v>
      </c>
      <c r="E577" s="37">
        <v>54.1</v>
      </c>
      <c r="F577" s="37">
        <v>19.989999999999998</v>
      </c>
      <c r="G577" s="37" t="s">
        <v>14</v>
      </c>
      <c r="H577" s="37" t="s">
        <v>70</v>
      </c>
      <c r="I577" s="37" t="s">
        <v>24</v>
      </c>
      <c r="J577" s="37" t="s">
        <v>54</v>
      </c>
      <c r="K577" s="37" t="s">
        <v>49</v>
      </c>
      <c r="L577" s="37" t="s">
        <v>1240</v>
      </c>
      <c r="M577" s="37">
        <v>0.59</v>
      </c>
      <c r="N577" s="37" t="s">
        <v>8</v>
      </c>
      <c r="O577" s="37" t="s">
        <v>9</v>
      </c>
      <c r="P577" s="37" t="s">
        <v>247</v>
      </c>
      <c r="Q577" s="37" t="s">
        <v>1241</v>
      </c>
      <c r="R577" s="37">
        <v>29483</v>
      </c>
      <c r="S577" s="39">
        <v>42054</v>
      </c>
      <c r="T577" s="39">
        <v>42059</v>
      </c>
      <c r="U577" s="37">
        <v>34.067999999999998</v>
      </c>
      <c r="V577" s="37">
        <v>9</v>
      </c>
      <c r="W577" s="37">
        <v>469.59</v>
      </c>
      <c r="X577" s="37">
        <v>90147</v>
      </c>
      <c r="Y577" s="37" t="s">
        <v>3215</v>
      </c>
      <c r="Z577" s="37">
        <v>897.95495759572191</v>
      </c>
    </row>
    <row r="578" spans="1:26" customFormat="1" x14ac:dyDescent="0.2">
      <c r="A578" s="37">
        <v>1827</v>
      </c>
      <c r="B578" s="37" t="s">
        <v>1242</v>
      </c>
      <c r="C578" s="37" t="s">
        <v>46</v>
      </c>
      <c r="D578" s="37">
        <v>0</v>
      </c>
      <c r="E578" s="37">
        <v>5.98</v>
      </c>
      <c r="F578" s="37">
        <v>0.96</v>
      </c>
      <c r="G578" s="37" t="s">
        <v>14</v>
      </c>
      <c r="H578" s="37" t="s">
        <v>70</v>
      </c>
      <c r="I578" s="37" t="s">
        <v>24</v>
      </c>
      <c r="J578" s="37" t="s">
        <v>25</v>
      </c>
      <c r="K578" s="37" t="s">
        <v>26</v>
      </c>
      <c r="L578" s="37" t="s">
        <v>1243</v>
      </c>
      <c r="M578" s="37">
        <v>0.6</v>
      </c>
      <c r="N578" s="37" t="s">
        <v>8</v>
      </c>
      <c r="O578" s="37" t="s">
        <v>28</v>
      </c>
      <c r="P578" s="37" t="s">
        <v>189</v>
      </c>
      <c r="Q578" s="37" t="s">
        <v>904</v>
      </c>
      <c r="R578" s="37">
        <v>52601</v>
      </c>
      <c r="S578" s="39">
        <v>42054</v>
      </c>
      <c r="T578" s="39">
        <v>42055</v>
      </c>
      <c r="U578" s="37">
        <v>38.039700000000003</v>
      </c>
      <c r="V578" s="37">
        <v>9</v>
      </c>
      <c r="W578" s="37">
        <v>55.13</v>
      </c>
      <c r="X578" s="37">
        <v>86956</v>
      </c>
      <c r="Y578" s="37" t="s">
        <v>3216</v>
      </c>
      <c r="Z578" s="37">
        <v>420.93355079334577</v>
      </c>
    </row>
    <row r="579" spans="1:26" customFormat="1" x14ac:dyDescent="0.2">
      <c r="A579" s="37">
        <v>1828</v>
      </c>
      <c r="B579" s="37" t="s">
        <v>226</v>
      </c>
      <c r="C579" s="37" t="s">
        <v>46</v>
      </c>
      <c r="D579" s="37">
        <v>0.02</v>
      </c>
      <c r="E579" s="37">
        <v>5.98</v>
      </c>
      <c r="F579" s="37">
        <v>5.46</v>
      </c>
      <c r="G579" s="37" t="s">
        <v>14</v>
      </c>
      <c r="H579" s="37" t="s">
        <v>70</v>
      </c>
      <c r="I579" s="37" t="s">
        <v>24</v>
      </c>
      <c r="J579" s="37" t="s">
        <v>64</v>
      </c>
      <c r="K579" s="37" t="s">
        <v>49</v>
      </c>
      <c r="L579" s="37" t="s">
        <v>1132</v>
      </c>
      <c r="M579" s="37">
        <v>0.36</v>
      </c>
      <c r="N579" s="37" t="s">
        <v>8</v>
      </c>
      <c r="O579" s="37" t="s">
        <v>28</v>
      </c>
      <c r="P579" s="37" t="s">
        <v>189</v>
      </c>
      <c r="Q579" s="37" t="s">
        <v>228</v>
      </c>
      <c r="R579" s="37">
        <v>50613</v>
      </c>
      <c r="S579" s="39">
        <v>42054</v>
      </c>
      <c r="T579" s="39">
        <v>42055</v>
      </c>
      <c r="U579" s="37">
        <v>-47.12</v>
      </c>
      <c r="V579" s="37">
        <v>7</v>
      </c>
      <c r="W579" s="37">
        <v>44.8</v>
      </c>
      <c r="X579" s="37">
        <v>86956</v>
      </c>
      <c r="Y579" s="37" t="s">
        <v>3216</v>
      </c>
      <c r="Z579" s="37">
        <v>245.40397478604694</v>
      </c>
    </row>
    <row r="580" spans="1:26" customFormat="1" x14ac:dyDescent="0.2">
      <c r="A580" s="37">
        <v>2052</v>
      </c>
      <c r="B580" s="37" t="s">
        <v>1244</v>
      </c>
      <c r="C580" s="37" t="s">
        <v>46</v>
      </c>
      <c r="D580" s="37">
        <v>7.0000000000000007E-2</v>
      </c>
      <c r="E580" s="37">
        <v>31.78</v>
      </c>
      <c r="F580" s="37">
        <v>1.99</v>
      </c>
      <c r="G580" s="37" t="s">
        <v>14</v>
      </c>
      <c r="H580" s="37" t="s">
        <v>47</v>
      </c>
      <c r="I580" s="37" t="s">
        <v>16</v>
      </c>
      <c r="J580" s="37" t="s">
        <v>17</v>
      </c>
      <c r="K580" s="37" t="s">
        <v>18</v>
      </c>
      <c r="L580" s="37" t="s">
        <v>846</v>
      </c>
      <c r="M580" s="37">
        <v>0.42</v>
      </c>
      <c r="N580" s="37" t="s">
        <v>8</v>
      </c>
      <c r="O580" s="37" t="s">
        <v>35</v>
      </c>
      <c r="P580" s="37" t="s">
        <v>616</v>
      </c>
      <c r="Q580" s="37" t="s">
        <v>1245</v>
      </c>
      <c r="R580" s="37">
        <v>87105</v>
      </c>
      <c r="S580" s="39">
        <v>42054</v>
      </c>
      <c r="T580" s="39">
        <v>42056</v>
      </c>
      <c r="U580" s="37">
        <v>265.11180000000002</v>
      </c>
      <c r="V580" s="37">
        <v>13</v>
      </c>
      <c r="W580" s="37">
        <v>384.22</v>
      </c>
      <c r="X580" s="37">
        <v>87234</v>
      </c>
      <c r="Y580" s="37" t="s">
        <v>3217</v>
      </c>
      <c r="Z580" s="37">
        <v>597.33297586552669</v>
      </c>
    </row>
    <row r="581" spans="1:26" customFormat="1" x14ac:dyDescent="0.2">
      <c r="A581" s="37">
        <v>2052</v>
      </c>
      <c r="B581" s="37" t="s">
        <v>1244</v>
      </c>
      <c r="C581" s="37" t="s">
        <v>46</v>
      </c>
      <c r="D581" s="37">
        <v>0</v>
      </c>
      <c r="E581" s="37">
        <v>5.98</v>
      </c>
      <c r="F581" s="37">
        <v>2.5</v>
      </c>
      <c r="G581" s="37" t="s">
        <v>14</v>
      </c>
      <c r="H581" s="37" t="s">
        <v>47</v>
      </c>
      <c r="I581" s="37" t="s">
        <v>24</v>
      </c>
      <c r="J581" s="37" t="s">
        <v>321</v>
      </c>
      <c r="K581" s="37" t="s">
        <v>49</v>
      </c>
      <c r="L581" s="37" t="s">
        <v>1246</v>
      </c>
      <c r="M581" s="37">
        <v>0.36</v>
      </c>
      <c r="N581" s="37" t="s">
        <v>8</v>
      </c>
      <c r="O581" s="37" t="s">
        <v>35</v>
      </c>
      <c r="P581" s="37" t="s">
        <v>616</v>
      </c>
      <c r="Q581" s="37" t="s">
        <v>1245</v>
      </c>
      <c r="R581" s="37">
        <v>87105</v>
      </c>
      <c r="S581" s="39">
        <v>42054</v>
      </c>
      <c r="T581" s="39">
        <v>42055</v>
      </c>
      <c r="U581" s="37">
        <v>9.5608000000000004</v>
      </c>
      <c r="V581" s="37">
        <v>5</v>
      </c>
      <c r="W581" s="37">
        <v>31.64</v>
      </c>
      <c r="X581" s="37">
        <v>87234</v>
      </c>
      <c r="Y581" s="37" t="s">
        <v>3217</v>
      </c>
      <c r="Z581" s="37">
        <v>265.29000571254261</v>
      </c>
    </row>
    <row r="582" spans="1:26" customFormat="1" x14ac:dyDescent="0.2">
      <c r="A582" s="37">
        <v>2052</v>
      </c>
      <c r="B582" s="37" t="s">
        <v>1244</v>
      </c>
      <c r="C582" s="37" t="s">
        <v>46</v>
      </c>
      <c r="D582" s="37">
        <v>0.1</v>
      </c>
      <c r="E582" s="37">
        <v>35.99</v>
      </c>
      <c r="F582" s="37">
        <v>1.1000000000000001</v>
      </c>
      <c r="G582" s="37" t="s">
        <v>63</v>
      </c>
      <c r="H582" s="37" t="s">
        <v>47</v>
      </c>
      <c r="I582" s="37" t="s">
        <v>16</v>
      </c>
      <c r="J582" s="37" t="s">
        <v>111</v>
      </c>
      <c r="K582" s="37" t="s">
        <v>49</v>
      </c>
      <c r="L582" s="37" t="s">
        <v>250</v>
      </c>
      <c r="M582" s="37">
        <v>0.55000000000000004</v>
      </c>
      <c r="N582" s="37" t="s">
        <v>8</v>
      </c>
      <c r="O582" s="37" t="s">
        <v>35</v>
      </c>
      <c r="P582" s="37" t="s">
        <v>616</v>
      </c>
      <c r="Q582" s="37" t="s">
        <v>1245</v>
      </c>
      <c r="R582" s="37">
        <v>87105</v>
      </c>
      <c r="S582" s="39">
        <v>42054</v>
      </c>
      <c r="T582" s="39">
        <v>42055</v>
      </c>
      <c r="U582" s="37">
        <v>390.09840000000003</v>
      </c>
      <c r="V582" s="37">
        <v>19</v>
      </c>
      <c r="W582" s="37">
        <v>565.36</v>
      </c>
      <c r="X582" s="37">
        <v>87234</v>
      </c>
      <c r="Y582" s="37" t="s">
        <v>3217</v>
      </c>
      <c r="Z582" s="37">
        <v>719.92697068486905</v>
      </c>
    </row>
    <row r="583" spans="1:26" customFormat="1" x14ac:dyDescent="0.2">
      <c r="A583" s="37">
        <v>2882</v>
      </c>
      <c r="B583" s="37" t="s">
        <v>647</v>
      </c>
      <c r="C583" s="37" t="s">
        <v>13</v>
      </c>
      <c r="D583" s="37">
        <v>0.03</v>
      </c>
      <c r="E583" s="37">
        <v>4.0599999999999996</v>
      </c>
      <c r="F583" s="37">
        <v>6.89</v>
      </c>
      <c r="G583" s="37" t="s">
        <v>14</v>
      </c>
      <c r="H583" s="37" t="s">
        <v>15</v>
      </c>
      <c r="I583" s="37" t="s">
        <v>24</v>
      </c>
      <c r="J583" s="37" t="s">
        <v>71</v>
      </c>
      <c r="K583" s="37" t="s">
        <v>49</v>
      </c>
      <c r="L583" s="37" t="s">
        <v>1247</v>
      </c>
      <c r="M583" s="37">
        <v>0.6</v>
      </c>
      <c r="N583" s="37" t="s">
        <v>8</v>
      </c>
      <c r="O583" s="37" t="s">
        <v>9</v>
      </c>
      <c r="P583" s="37" t="s">
        <v>73</v>
      </c>
      <c r="Q583" s="37" t="s">
        <v>649</v>
      </c>
      <c r="R583" s="37">
        <v>28206</v>
      </c>
      <c r="S583" s="39">
        <v>42055</v>
      </c>
      <c r="T583" s="39">
        <v>42057</v>
      </c>
      <c r="U583" s="37">
        <v>-246.27610000000001</v>
      </c>
      <c r="V583" s="37">
        <v>37</v>
      </c>
      <c r="W583" s="37">
        <v>159.88999999999999</v>
      </c>
      <c r="X583" s="37">
        <v>55300</v>
      </c>
      <c r="Y583" s="37" t="s">
        <v>3215</v>
      </c>
      <c r="Z583" s="37">
        <v>35.393896468198925</v>
      </c>
    </row>
    <row r="584" spans="1:26" customFormat="1" x14ac:dyDescent="0.2">
      <c r="A584" s="37">
        <v>2882</v>
      </c>
      <c r="B584" s="37" t="s">
        <v>647</v>
      </c>
      <c r="C584" s="37" t="s">
        <v>13</v>
      </c>
      <c r="D584" s="37">
        <v>0.01</v>
      </c>
      <c r="E584" s="37">
        <v>3.75</v>
      </c>
      <c r="F584" s="37">
        <v>0.5</v>
      </c>
      <c r="G584" s="37" t="s">
        <v>14</v>
      </c>
      <c r="H584" s="37" t="s">
        <v>15</v>
      </c>
      <c r="I584" s="37" t="s">
        <v>24</v>
      </c>
      <c r="J584" s="37" t="s">
        <v>128</v>
      </c>
      <c r="K584" s="37" t="s">
        <v>49</v>
      </c>
      <c r="L584" s="37" t="s">
        <v>1248</v>
      </c>
      <c r="M584" s="37">
        <v>0.37</v>
      </c>
      <c r="N584" s="37" t="s">
        <v>8</v>
      </c>
      <c r="O584" s="37" t="s">
        <v>9</v>
      </c>
      <c r="P584" s="37" t="s">
        <v>73</v>
      </c>
      <c r="Q584" s="37" t="s">
        <v>649</v>
      </c>
      <c r="R584" s="37">
        <v>28206</v>
      </c>
      <c r="S584" s="39">
        <v>42055</v>
      </c>
      <c r="T584" s="39">
        <v>42056</v>
      </c>
      <c r="U584" s="37">
        <v>55.194600000000001</v>
      </c>
      <c r="V584" s="37">
        <v>48</v>
      </c>
      <c r="W584" s="37">
        <v>180.48</v>
      </c>
      <c r="X584" s="37">
        <v>55300</v>
      </c>
      <c r="Y584" s="37" t="s">
        <v>3215</v>
      </c>
      <c r="Z584" s="37">
        <v>-11.434562296236955</v>
      </c>
    </row>
    <row r="585" spans="1:26" customFormat="1" x14ac:dyDescent="0.2">
      <c r="A585" s="37">
        <v>2882</v>
      </c>
      <c r="B585" s="37" t="s">
        <v>647</v>
      </c>
      <c r="C585" s="37" t="s">
        <v>13</v>
      </c>
      <c r="D585" s="37">
        <v>0.02</v>
      </c>
      <c r="E585" s="37">
        <v>10.68</v>
      </c>
      <c r="F585" s="37">
        <v>13.04</v>
      </c>
      <c r="G585" s="37" t="s">
        <v>14</v>
      </c>
      <c r="H585" s="37" t="s">
        <v>15</v>
      </c>
      <c r="I585" s="37" t="s">
        <v>4</v>
      </c>
      <c r="J585" s="37" t="s">
        <v>102</v>
      </c>
      <c r="K585" s="37" t="s">
        <v>40</v>
      </c>
      <c r="L585" s="37" t="s">
        <v>1249</v>
      </c>
      <c r="M585" s="37">
        <v>0.6</v>
      </c>
      <c r="N585" s="37" t="s">
        <v>8</v>
      </c>
      <c r="O585" s="37" t="s">
        <v>9</v>
      </c>
      <c r="P585" s="37" t="s">
        <v>73</v>
      </c>
      <c r="Q585" s="37" t="s">
        <v>649</v>
      </c>
      <c r="R585" s="37">
        <v>28206</v>
      </c>
      <c r="S585" s="39">
        <v>42055</v>
      </c>
      <c r="T585" s="39">
        <v>42057</v>
      </c>
      <c r="U585" s="37">
        <v>-307.29649999999998</v>
      </c>
      <c r="V585" s="37">
        <v>31</v>
      </c>
      <c r="W585" s="37">
        <v>350.48</v>
      </c>
      <c r="X585" s="37">
        <v>55300</v>
      </c>
      <c r="Y585" s="37" t="s">
        <v>3215</v>
      </c>
      <c r="Z585" s="37">
        <v>170.23942106527088</v>
      </c>
    </row>
    <row r="586" spans="1:26" customFormat="1" x14ac:dyDescent="0.2">
      <c r="A586" s="37">
        <v>2886</v>
      </c>
      <c r="B586" s="37" t="s">
        <v>1250</v>
      </c>
      <c r="C586" s="37" t="s">
        <v>13</v>
      </c>
      <c r="D586" s="37">
        <v>0.03</v>
      </c>
      <c r="E586" s="37">
        <v>4.0599999999999996</v>
      </c>
      <c r="F586" s="37">
        <v>6.89</v>
      </c>
      <c r="G586" s="37" t="s">
        <v>14</v>
      </c>
      <c r="H586" s="37" t="s">
        <v>15</v>
      </c>
      <c r="I586" s="37" t="s">
        <v>24</v>
      </c>
      <c r="J586" s="37" t="s">
        <v>71</v>
      </c>
      <c r="K586" s="37" t="s">
        <v>49</v>
      </c>
      <c r="L586" s="37" t="s">
        <v>1247</v>
      </c>
      <c r="M586" s="37">
        <v>0.6</v>
      </c>
      <c r="N586" s="37" t="s">
        <v>8</v>
      </c>
      <c r="O586" s="37" t="s">
        <v>87</v>
      </c>
      <c r="P586" s="37" t="s">
        <v>293</v>
      </c>
      <c r="Q586" s="37" t="s">
        <v>1251</v>
      </c>
      <c r="R586" s="37">
        <v>44134</v>
      </c>
      <c r="S586" s="39">
        <v>42055</v>
      </c>
      <c r="T586" s="39">
        <v>42057</v>
      </c>
      <c r="U586" s="37">
        <v>-185.17</v>
      </c>
      <c r="V586" s="37">
        <v>9</v>
      </c>
      <c r="W586" s="37">
        <v>38.89</v>
      </c>
      <c r="X586" s="37">
        <v>87630</v>
      </c>
      <c r="Y586" s="37" t="s">
        <v>3218</v>
      </c>
      <c r="Z586" s="37">
        <v>97.968114662667915</v>
      </c>
    </row>
    <row r="587" spans="1:26" customFormat="1" x14ac:dyDescent="0.2">
      <c r="A587" s="37">
        <v>2886</v>
      </c>
      <c r="B587" s="37" t="s">
        <v>1250</v>
      </c>
      <c r="C587" s="37" t="s">
        <v>13</v>
      </c>
      <c r="D587" s="37">
        <v>0.01</v>
      </c>
      <c r="E587" s="37">
        <v>3.75</v>
      </c>
      <c r="F587" s="37">
        <v>0.5</v>
      </c>
      <c r="G587" s="37" t="s">
        <v>14</v>
      </c>
      <c r="H587" s="37" t="s">
        <v>15</v>
      </c>
      <c r="I587" s="37" t="s">
        <v>24</v>
      </c>
      <c r="J587" s="37" t="s">
        <v>128</v>
      </c>
      <c r="K587" s="37" t="s">
        <v>49</v>
      </c>
      <c r="L587" s="37" t="s">
        <v>1248</v>
      </c>
      <c r="M587" s="37">
        <v>0.37</v>
      </c>
      <c r="N587" s="37" t="s">
        <v>8</v>
      </c>
      <c r="O587" s="37" t="s">
        <v>87</v>
      </c>
      <c r="P587" s="37" t="s">
        <v>293</v>
      </c>
      <c r="Q587" s="37" t="s">
        <v>1251</v>
      </c>
      <c r="R587" s="37">
        <v>44134</v>
      </c>
      <c r="S587" s="39">
        <v>42055</v>
      </c>
      <c r="T587" s="39">
        <v>42056</v>
      </c>
      <c r="U587" s="37">
        <v>31.1328</v>
      </c>
      <c r="V587" s="37">
        <v>12</v>
      </c>
      <c r="W587" s="37">
        <v>45.12</v>
      </c>
      <c r="X587" s="37">
        <v>87630</v>
      </c>
      <c r="Y587" s="37" t="s">
        <v>3218</v>
      </c>
      <c r="Z587" s="37">
        <v>-36.074464423056916</v>
      </c>
    </row>
    <row r="588" spans="1:26" customFormat="1" x14ac:dyDescent="0.2">
      <c r="A588" s="37">
        <v>2886</v>
      </c>
      <c r="B588" s="37" t="s">
        <v>1250</v>
      </c>
      <c r="C588" s="37" t="s">
        <v>13</v>
      </c>
      <c r="D588" s="37">
        <v>0.02</v>
      </c>
      <c r="E588" s="37">
        <v>10.68</v>
      </c>
      <c r="F588" s="37">
        <v>13.04</v>
      </c>
      <c r="G588" s="37" t="s">
        <v>14</v>
      </c>
      <c r="H588" s="37" t="s">
        <v>15</v>
      </c>
      <c r="I588" s="37" t="s">
        <v>4</v>
      </c>
      <c r="J588" s="37" t="s">
        <v>102</v>
      </c>
      <c r="K588" s="37" t="s">
        <v>40</v>
      </c>
      <c r="L588" s="37" t="s">
        <v>1249</v>
      </c>
      <c r="M588" s="37">
        <v>0.6</v>
      </c>
      <c r="N588" s="37" t="s">
        <v>8</v>
      </c>
      <c r="O588" s="37" t="s">
        <v>87</v>
      </c>
      <c r="P588" s="37" t="s">
        <v>293</v>
      </c>
      <c r="Q588" s="37" t="s">
        <v>1251</v>
      </c>
      <c r="R588" s="37">
        <v>44134</v>
      </c>
      <c r="S588" s="39">
        <v>42055</v>
      </c>
      <c r="T588" s="39">
        <v>42057</v>
      </c>
      <c r="U588" s="37">
        <v>-231.05</v>
      </c>
      <c r="V588" s="37">
        <v>8</v>
      </c>
      <c r="W588" s="37">
        <v>90.45</v>
      </c>
      <c r="X588" s="37">
        <v>87630</v>
      </c>
      <c r="Y588" s="37" t="s">
        <v>3218</v>
      </c>
      <c r="Z588" s="37">
        <v>248.31779830689771</v>
      </c>
    </row>
    <row r="589" spans="1:26" customFormat="1" x14ac:dyDescent="0.2">
      <c r="A589" s="37">
        <v>3284</v>
      </c>
      <c r="B589" s="37" t="s">
        <v>1252</v>
      </c>
      <c r="C589" s="37" t="s">
        <v>13</v>
      </c>
      <c r="D589" s="37">
        <v>0.05</v>
      </c>
      <c r="E589" s="37">
        <v>19.23</v>
      </c>
      <c r="F589" s="37">
        <v>6.15</v>
      </c>
      <c r="G589" s="37" t="s">
        <v>63</v>
      </c>
      <c r="H589" s="37" t="s">
        <v>70</v>
      </c>
      <c r="I589" s="37" t="s">
        <v>4</v>
      </c>
      <c r="J589" s="37" t="s">
        <v>102</v>
      </c>
      <c r="K589" s="37" t="s">
        <v>18</v>
      </c>
      <c r="L589" s="37" t="s">
        <v>1253</v>
      </c>
      <c r="M589" s="37">
        <v>0.44</v>
      </c>
      <c r="N589" s="37" t="s">
        <v>8</v>
      </c>
      <c r="O589" s="37" t="s">
        <v>9</v>
      </c>
      <c r="P589" s="37" t="s">
        <v>99</v>
      </c>
      <c r="Q589" s="37" t="s">
        <v>1254</v>
      </c>
      <c r="R589" s="37">
        <v>34741</v>
      </c>
      <c r="S589" s="39">
        <v>42055</v>
      </c>
      <c r="T589" s="39">
        <v>42057</v>
      </c>
      <c r="U589" s="37">
        <v>-2133.2779999999998</v>
      </c>
      <c r="V589" s="37">
        <v>6</v>
      </c>
      <c r="W589" s="37">
        <v>119.78</v>
      </c>
      <c r="X589" s="37">
        <v>90751</v>
      </c>
      <c r="Y589" s="37" t="s">
        <v>3215</v>
      </c>
      <c r="Z589" s="37">
        <v>-2069.3537704583446</v>
      </c>
    </row>
    <row r="590" spans="1:26" customFormat="1" x14ac:dyDescent="0.2">
      <c r="A590" s="37">
        <v>233</v>
      </c>
      <c r="B590" s="37" t="s">
        <v>1255</v>
      </c>
      <c r="C590" s="37" t="s">
        <v>92</v>
      </c>
      <c r="D590" s="37">
        <v>7.0000000000000007E-2</v>
      </c>
      <c r="E590" s="37">
        <v>5.81</v>
      </c>
      <c r="F590" s="37">
        <v>8.49</v>
      </c>
      <c r="G590" s="37" t="s">
        <v>14</v>
      </c>
      <c r="H590" s="37" t="s">
        <v>3</v>
      </c>
      <c r="I590" s="37" t="s">
        <v>24</v>
      </c>
      <c r="J590" s="37" t="s">
        <v>48</v>
      </c>
      <c r="K590" s="37" t="s">
        <v>49</v>
      </c>
      <c r="L590" s="37" t="s">
        <v>306</v>
      </c>
      <c r="M590" s="37">
        <v>0.39</v>
      </c>
      <c r="N590" s="37" t="s">
        <v>8</v>
      </c>
      <c r="O590" s="37" t="s">
        <v>28</v>
      </c>
      <c r="P590" s="37" t="s">
        <v>79</v>
      </c>
      <c r="Q590" s="37" t="s">
        <v>1256</v>
      </c>
      <c r="R590" s="37">
        <v>60462</v>
      </c>
      <c r="S590" s="39">
        <v>42055</v>
      </c>
      <c r="T590" s="39">
        <v>42057</v>
      </c>
      <c r="U590" s="37">
        <v>-243.23650000000001</v>
      </c>
      <c r="V590" s="37">
        <v>10</v>
      </c>
      <c r="W590" s="37">
        <v>58.8</v>
      </c>
      <c r="X590" s="37">
        <v>90237</v>
      </c>
      <c r="Y590" s="37" t="s">
        <v>3216</v>
      </c>
      <c r="Z590" s="37">
        <v>-77.618908999990637</v>
      </c>
    </row>
    <row r="591" spans="1:26" customFormat="1" x14ac:dyDescent="0.2">
      <c r="A591" s="37">
        <v>233</v>
      </c>
      <c r="B591" s="37" t="s">
        <v>1255</v>
      </c>
      <c r="C591" s="37" t="s">
        <v>92</v>
      </c>
      <c r="D591" s="37">
        <v>0.04</v>
      </c>
      <c r="E591" s="37">
        <v>9.65</v>
      </c>
      <c r="F591" s="37">
        <v>6.22</v>
      </c>
      <c r="G591" s="37" t="s">
        <v>14</v>
      </c>
      <c r="H591" s="37" t="s">
        <v>3</v>
      </c>
      <c r="I591" s="37" t="s">
        <v>4</v>
      </c>
      <c r="J591" s="37" t="s">
        <v>102</v>
      </c>
      <c r="K591" s="37" t="s">
        <v>49</v>
      </c>
      <c r="L591" s="37" t="s">
        <v>1257</v>
      </c>
      <c r="M591" s="37">
        <v>0.55000000000000004</v>
      </c>
      <c r="N591" s="37" t="s">
        <v>8</v>
      </c>
      <c r="O591" s="37" t="s">
        <v>28</v>
      </c>
      <c r="P591" s="37" t="s">
        <v>79</v>
      </c>
      <c r="Q591" s="37" t="s">
        <v>1256</v>
      </c>
      <c r="R591" s="37">
        <v>60462</v>
      </c>
      <c r="S591" s="39">
        <v>42055</v>
      </c>
      <c r="T591" s="39">
        <v>42056</v>
      </c>
      <c r="U591" s="37">
        <v>-53.62</v>
      </c>
      <c r="V591" s="37">
        <v>12</v>
      </c>
      <c r="W591" s="37">
        <v>120.47</v>
      </c>
      <c r="X591" s="37">
        <v>90237</v>
      </c>
      <c r="Y591" s="37" t="s">
        <v>3216</v>
      </c>
      <c r="Z591" s="37">
        <v>218.65793085657273</v>
      </c>
    </row>
    <row r="592" spans="1:26" customFormat="1" x14ac:dyDescent="0.2">
      <c r="A592" s="37">
        <v>1485</v>
      </c>
      <c r="B592" s="37" t="s">
        <v>1258</v>
      </c>
      <c r="C592" s="37" t="s">
        <v>46</v>
      </c>
      <c r="D592" s="37">
        <v>0.04</v>
      </c>
      <c r="E592" s="37">
        <v>11.5</v>
      </c>
      <c r="F592" s="37">
        <v>7.19</v>
      </c>
      <c r="G592" s="37" t="s">
        <v>14</v>
      </c>
      <c r="H592" s="37" t="s">
        <v>47</v>
      </c>
      <c r="I592" s="37" t="s">
        <v>24</v>
      </c>
      <c r="J592" s="37" t="s">
        <v>48</v>
      </c>
      <c r="K592" s="37" t="s">
        <v>49</v>
      </c>
      <c r="L592" s="37" t="s">
        <v>1259</v>
      </c>
      <c r="M592" s="37">
        <v>0.4</v>
      </c>
      <c r="N592" s="37" t="s">
        <v>8</v>
      </c>
      <c r="O592" s="37" t="s">
        <v>28</v>
      </c>
      <c r="P592" s="37" t="s">
        <v>79</v>
      </c>
      <c r="Q592" s="37" t="s">
        <v>1260</v>
      </c>
      <c r="R592" s="37">
        <v>60516</v>
      </c>
      <c r="S592" s="39">
        <v>42055</v>
      </c>
      <c r="T592" s="39">
        <v>42058</v>
      </c>
      <c r="U592" s="37">
        <v>-23.357880000000002</v>
      </c>
      <c r="V592" s="37">
        <v>14</v>
      </c>
      <c r="W592" s="37">
        <v>157.81</v>
      </c>
      <c r="X592" s="37">
        <v>91236</v>
      </c>
      <c r="Y592" s="37" t="s">
        <v>3216</v>
      </c>
      <c r="Z592" s="37">
        <v>385.31788663833652</v>
      </c>
    </row>
    <row r="593" spans="1:26" customFormat="1" x14ac:dyDescent="0.2">
      <c r="A593" s="37">
        <v>1485</v>
      </c>
      <c r="B593" s="37" t="s">
        <v>1258</v>
      </c>
      <c r="C593" s="37" t="s">
        <v>46</v>
      </c>
      <c r="D593" s="37">
        <v>0.02</v>
      </c>
      <c r="E593" s="37">
        <v>15.7</v>
      </c>
      <c r="F593" s="37">
        <v>11.25</v>
      </c>
      <c r="G593" s="37" t="s">
        <v>14</v>
      </c>
      <c r="H593" s="37" t="s">
        <v>47</v>
      </c>
      <c r="I593" s="37" t="s">
        <v>24</v>
      </c>
      <c r="J593" s="37" t="s">
        <v>54</v>
      </c>
      <c r="K593" s="37" t="s">
        <v>49</v>
      </c>
      <c r="L593" s="37" t="s">
        <v>1261</v>
      </c>
      <c r="M593" s="37">
        <v>0.6</v>
      </c>
      <c r="N593" s="37" t="s">
        <v>8</v>
      </c>
      <c r="O593" s="37" t="s">
        <v>28</v>
      </c>
      <c r="P593" s="37" t="s">
        <v>79</v>
      </c>
      <c r="Q593" s="37" t="s">
        <v>1260</v>
      </c>
      <c r="R593" s="37">
        <v>60516</v>
      </c>
      <c r="S593" s="39">
        <v>42055</v>
      </c>
      <c r="T593" s="39">
        <v>42056</v>
      </c>
      <c r="U593" s="37">
        <v>-18.241599999999998</v>
      </c>
      <c r="V593" s="37">
        <v>1</v>
      </c>
      <c r="W593" s="37">
        <v>19.440000000000001</v>
      </c>
      <c r="X593" s="37">
        <v>91236</v>
      </c>
      <c r="Y593" s="37" t="s">
        <v>3216</v>
      </c>
      <c r="Z593" s="37">
        <v>695.38571849534935</v>
      </c>
    </row>
    <row r="594" spans="1:26" customFormat="1" x14ac:dyDescent="0.2">
      <c r="A594" s="37">
        <v>1485</v>
      </c>
      <c r="B594" s="37" t="s">
        <v>1258</v>
      </c>
      <c r="C594" s="37" t="s">
        <v>46</v>
      </c>
      <c r="D594" s="37">
        <v>0.05</v>
      </c>
      <c r="E594" s="37">
        <v>225.02</v>
      </c>
      <c r="F594" s="37">
        <v>28.66</v>
      </c>
      <c r="G594" s="37" t="s">
        <v>2</v>
      </c>
      <c r="H594" s="37" t="s">
        <v>47</v>
      </c>
      <c r="I594" s="37" t="s">
        <v>24</v>
      </c>
      <c r="J594" s="37" t="s">
        <v>54</v>
      </c>
      <c r="K594" s="37" t="s">
        <v>33</v>
      </c>
      <c r="L594" s="37" t="s">
        <v>1262</v>
      </c>
      <c r="M594" s="37">
        <v>0.72</v>
      </c>
      <c r="N594" s="37" t="s">
        <v>8</v>
      </c>
      <c r="O594" s="37" t="s">
        <v>28</v>
      </c>
      <c r="P594" s="37" t="s">
        <v>79</v>
      </c>
      <c r="Q594" s="37" t="s">
        <v>1260</v>
      </c>
      <c r="R594" s="37">
        <v>60516</v>
      </c>
      <c r="S594" s="39">
        <v>42055</v>
      </c>
      <c r="T594" s="39">
        <v>42057</v>
      </c>
      <c r="U594" s="37">
        <v>1428.9104</v>
      </c>
      <c r="V594" s="37">
        <v>21</v>
      </c>
      <c r="W594" s="37">
        <v>4636.63</v>
      </c>
      <c r="X594" s="37">
        <v>91236</v>
      </c>
      <c r="Y594" s="37" t="s">
        <v>3216</v>
      </c>
      <c r="Z594" s="37">
        <v>3590.69318881956</v>
      </c>
    </row>
    <row r="595" spans="1:26" customFormat="1" x14ac:dyDescent="0.2">
      <c r="A595" s="37">
        <v>181</v>
      </c>
      <c r="B595" s="37" t="s">
        <v>1263</v>
      </c>
      <c r="C595" s="37" t="s">
        <v>1</v>
      </c>
      <c r="D595" s="37">
        <v>0.02</v>
      </c>
      <c r="E595" s="37">
        <v>49.99</v>
      </c>
      <c r="F595" s="37">
        <v>19.989999999999998</v>
      </c>
      <c r="G595" s="37" t="s">
        <v>14</v>
      </c>
      <c r="H595" s="37" t="s">
        <v>3</v>
      </c>
      <c r="I595" s="37" t="s">
        <v>16</v>
      </c>
      <c r="J595" s="37" t="s">
        <v>17</v>
      </c>
      <c r="K595" s="37" t="s">
        <v>49</v>
      </c>
      <c r="L595" s="37" t="s">
        <v>1264</v>
      </c>
      <c r="M595" s="37">
        <v>0.41</v>
      </c>
      <c r="N595" s="37" t="s">
        <v>8</v>
      </c>
      <c r="O595" s="37" t="s">
        <v>35</v>
      </c>
      <c r="P595" s="37" t="s">
        <v>66</v>
      </c>
      <c r="Q595" s="37" t="s">
        <v>917</v>
      </c>
      <c r="R595" s="37">
        <v>94122</v>
      </c>
      <c r="S595" s="39">
        <v>42056</v>
      </c>
      <c r="T595" s="39">
        <v>42056</v>
      </c>
      <c r="U595" s="37">
        <v>-76.89</v>
      </c>
      <c r="V595" s="37">
        <v>18</v>
      </c>
      <c r="W595" s="37">
        <v>901.81</v>
      </c>
      <c r="X595" s="37">
        <v>38087</v>
      </c>
      <c r="Y595" s="37" t="s">
        <v>3217</v>
      </c>
      <c r="Z595" s="37">
        <v>875.91407907759049</v>
      </c>
    </row>
    <row r="596" spans="1:26" customFormat="1" x14ac:dyDescent="0.2">
      <c r="A596" s="37">
        <v>184</v>
      </c>
      <c r="B596" s="37" t="s">
        <v>1265</v>
      </c>
      <c r="C596" s="37" t="s">
        <v>1</v>
      </c>
      <c r="D596" s="37">
        <v>0.02</v>
      </c>
      <c r="E596" s="37">
        <v>49.99</v>
      </c>
      <c r="F596" s="37">
        <v>19.989999999999998</v>
      </c>
      <c r="G596" s="37" t="s">
        <v>14</v>
      </c>
      <c r="H596" s="37" t="s">
        <v>3</v>
      </c>
      <c r="I596" s="37" t="s">
        <v>16</v>
      </c>
      <c r="J596" s="37" t="s">
        <v>17</v>
      </c>
      <c r="K596" s="37" t="s">
        <v>49</v>
      </c>
      <c r="L596" s="37" t="s">
        <v>1264</v>
      </c>
      <c r="M596" s="37">
        <v>0.41</v>
      </c>
      <c r="N596" s="37" t="s">
        <v>8</v>
      </c>
      <c r="O596" s="37" t="s">
        <v>87</v>
      </c>
      <c r="P596" s="37" t="s">
        <v>379</v>
      </c>
      <c r="Q596" s="37" t="s">
        <v>1266</v>
      </c>
      <c r="R596" s="37">
        <v>2474</v>
      </c>
      <c r="S596" s="39">
        <v>42056</v>
      </c>
      <c r="T596" s="39">
        <v>42056</v>
      </c>
      <c r="U596" s="37">
        <v>-76.89</v>
      </c>
      <c r="V596" s="37">
        <v>5</v>
      </c>
      <c r="W596" s="37">
        <v>250.5</v>
      </c>
      <c r="X596" s="37">
        <v>88360</v>
      </c>
      <c r="Y596" s="37" t="s">
        <v>3218</v>
      </c>
      <c r="Z596" s="37">
        <v>875.91407907759049</v>
      </c>
    </row>
    <row r="597" spans="1:26" customFormat="1" x14ac:dyDescent="0.2">
      <c r="A597" s="37">
        <v>2225</v>
      </c>
      <c r="B597" s="37" t="s">
        <v>1267</v>
      </c>
      <c r="C597" s="37" t="s">
        <v>1</v>
      </c>
      <c r="D597" s="37">
        <v>0</v>
      </c>
      <c r="E597" s="37">
        <v>100.89</v>
      </c>
      <c r="F597" s="37">
        <v>42</v>
      </c>
      <c r="G597" s="37" t="s">
        <v>2</v>
      </c>
      <c r="H597" s="37" t="s">
        <v>3</v>
      </c>
      <c r="I597" s="37" t="s">
        <v>4</v>
      </c>
      <c r="J597" s="37" t="s">
        <v>85</v>
      </c>
      <c r="K597" s="37" t="s">
        <v>33</v>
      </c>
      <c r="L597" s="37" t="s">
        <v>1268</v>
      </c>
      <c r="M597" s="37">
        <v>0.61</v>
      </c>
      <c r="N597" s="37" t="s">
        <v>8</v>
      </c>
      <c r="O597" s="37" t="s">
        <v>35</v>
      </c>
      <c r="P597" s="37" t="s">
        <v>616</v>
      </c>
      <c r="Q597" s="37" t="s">
        <v>1269</v>
      </c>
      <c r="R597" s="37">
        <v>88240</v>
      </c>
      <c r="S597" s="39">
        <v>42056</v>
      </c>
      <c r="T597" s="39">
        <v>42057</v>
      </c>
      <c r="U597" s="37">
        <v>1500.12</v>
      </c>
      <c r="V597" s="37">
        <v>15</v>
      </c>
      <c r="W597" s="37">
        <v>1608.11</v>
      </c>
      <c r="X597" s="37">
        <v>89970</v>
      </c>
      <c r="Y597" s="37" t="s">
        <v>3217</v>
      </c>
      <c r="Z597" s="37">
        <v>3634.5194451691982</v>
      </c>
    </row>
    <row r="598" spans="1:26" customFormat="1" x14ac:dyDescent="0.2">
      <c r="A598" s="37">
        <v>875</v>
      </c>
      <c r="B598" s="37" t="s">
        <v>1270</v>
      </c>
      <c r="C598" s="37" t="s">
        <v>13</v>
      </c>
      <c r="D598" s="37">
        <v>0.04</v>
      </c>
      <c r="E598" s="37">
        <v>4.37</v>
      </c>
      <c r="F598" s="37">
        <v>5.15</v>
      </c>
      <c r="G598" s="37" t="s">
        <v>14</v>
      </c>
      <c r="H598" s="37" t="s">
        <v>3</v>
      </c>
      <c r="I598" s="37" t="s">
        <v>24</v>
      </c>
      <c r="J598" s="37" t="s">
        <v>71</v>
      </c>
      <c r="K598" s="37" t="s">
        <v>49</v>
      </c>
      <c r="L598" s="37" t="s">
        <v>1271</v>
      </c>
      <c r="M598" s="37">
        <v>0.59</v>
      </c>
      <c r="N598" s="37" t="s">
        <v>8</v>
      </c>
      <c r="O598" s="37" t="s">
        <v>35</v>
      </c>
      <c r="P598" s="37" t="s">
        <v>122</v>
      </c>
      <c r="Q598" s="37" t="s">
        <v>1272</v>
      </c>
      <c r="R598" s="37">
        <v>84106</v>
      </c>
      <c r="S598" s="39">
        <v>42056</v>
      </c>
      <c r="T598" s="39">
        <v>42057</v>
      </c>
      <c r="U598" s="37">
        <v>-74.479600000000005</v>
      </c>
      <c r="V598" s="37">
        <v>18</v>
      </c>
      <c r="W598" s="37">
        <v>78.59</v>
      </c>
      <c r="X598" s="37">
        <v>89059</v>
      </c>
      <c r="Y598" s="37" t="s">
        <v>3217</v>
      </c>
      <c r="Z598" s="37">
        <v>169.17567224658811</v>
      </c>
    </row>
    <row r="599" spans="1:26" customFormat="1" x14ac:dyDescent="0.2">
      <c r="A599" s="37">
        <v>875</v>
      </c>
      <c r="B599" s="37" t="s">
        <v>1270</v>
      </c>
      <c r="C599" s="37" t="s">
        <v>13</v>
      </c>
      <c r="D599" s="37">
        <v>0.09</v>
      </c>
      <c r="E599" s="37">
        <v>155.99</v>
      </c>
      <c r="F599" s="37">
        <v>8.99</v>
      </c>
      <c r="G599" s="37" t="s">
        <v>14</v>
      </c>
      <c r="H599" s="37" t="s">
        <v>3</v>
      </c>
      <c r="I599" s="37" t="s">
        <v>16</v>
      </c>
      <c r="J599" s="37" t="s">
        <v>111</v>
      </c>
      <c r="K599" s="37" t="s">
        <v>49</v>
      </c>
      <c r="L599" s="37" t="s">
        <v>1273</v>
      </c>
      <c r="M599" s="37">
        <v>0.57999999999999996</v>
      </c>
      <c r="N599" s="37" t="s">
        <v>8</v>
      </c>
      <c r="O599" s="37" t="s">
        <v>35</v>
      </c>
      <c r="P599" s="37" t="s">
        <v>122</v>
      </c>
      <c r="Q599" s="37" t="s">
        <v>1272</v>
      </c>
      <c r="R599" s="37">
        <v>84106</v>
      </c>
      <c r="S599" s="39">
        <v>42056</v>
      </c>
      <c r="T599" s="39">
        <v>42058</v>
      </c>
      <c r="U599" s="37">
        <v>-232.22056000000001</v>
      </c>
      <c r="V599" s="37">
        <v>4</v>
      </c>
      <c r="W599" s="37">
        <v>497.11</v>
      </c>
      <c r="X599" s="37">
        <v>89059</v>
      </c>
      <c r="Y599" s="37" t="s">
        <v>3217</v>
      </c>
      <c r="Z599" s="37">
        <v>547.47825712306258</v>
      </c>
    </row>
    <row r="600" spans="1:26" customFormat="1" x14ac:dyDescent="0.2">
      <c r="A600" s="37">
        <v>2472</v>
      </c>
      <c r="B600" s="37" t="s">
        <v>1274</v>
      </c>
      <c r="C600" s="37" t="s">
        <v>23</v>
      </c>
      <c r="D600" s="37">
        <v>0.1</v>
      </c>
      <c r="E600" s="37">
        <v>4.91</v>
      </c>
      <c r="F600" s="37">
        <v>0.5</v>
      </c>
      <c r="G600" s="37" t="s">
        <v>63</v>
      </c>
      <c r="H600" s="37" t="s">
        <v>47</v>
      </c>
      <c r="I600" s="37" t="s">
        <v>24</v>
      </c>
      <c r="J600" s="37" t="s">
        <v>128</v>
      </c>
      <c r="K600" s="37" t="s">
        <v>49</v>
      </c>
      <c r="L600" s="37" t="s">
        <v>949</v>
      </c>
      <c r="M600" s="37">
        <v>0.36</v>
      </c>
      <c r="N600" s="37" t="s">
        <v>8</v>
      </c>
      <c r="O600" s="37" t="s">
        <v>28</v>
      </c>
      <c r="P600" s="37" t="s">
        <v>79</v>
      </c>
      <c r="Q600" s="37" t="s">
        <v>1275</v>
      </c>
      <c r="R600" s="37">
        <v>60432</v>
      </c>
      <c r="S600" s="39">
        <v>42056</v>
      </c>
      <c r="T600" s="39">
        <v>42056</v>
      </c>
      <c r="U600" s="37">
        <v>35.279699999999998</v>
      </c>
      <c r="V600" s="37">
        <v>10</v>
      </c>
      <c r="W600" s="37">
        <v>51.13</v>
      </c>
      <c r="X600" s="37">
        <v>86514</v>
      </c>
      <c r="Y600" s="37" t="s">
        <v>3216</v>
      </c>
      <c r="Z600" s="37">
        <v>-36.565031280874422</v>
      </c>
    </row>
    <row r="601" spans="1:26" customFormat="1" x14ac:dyDescent="0.2">
      <c r="A601" s="37">
        <v>553</v>
      </c>
      <c r="B601" s="37" t="s">
        <v>827</v>
      </c>
      <c r="C601" s="37" t="s">
        <v>46</v>
      </c>
      <c r="D601" s="37">
        <v>7.0000000000000007E-2</v>
      </c>
      <c r="E601" s="37">
        <v>2036.48</v>
      </c>
      <c r="F601" s="37">
        <v>14.7</v>
      </c>
      <c r="G601" s="37" t="s">
        <v>2</v>
      </c>
      <c r="H601" s="37" t="s">
        <v>70</v>
      </c>
      <c r="I601" s="37" t="s">
        <v>16</v>
      </c>
      <c r="J601" s="37" t="s">
        <v>32</v>
      </c>
      <c r="K601" s="37" t="s">
        <v>33</v>
      </c>
      <c r="L601" s="37" t="s">
        <v>34</v>
      </c>
      <c r="M601" s="37">
        <v>0.55000000000000004</v>
      </c>
      <c r="N601" s="37" t="s">
        <v>8</v>
      </c>
      <c r="O601" s="37" t="s">
        <v>35</v>
      </c>
      <c r="P601" s="37" t="s">
        <v>66</v>
      </c>
      <c r="Q601" s="37" t="s">
        <v>76</v>
      </c>
      <c r="R601" s="37">
        <v>90008</v>
      </c>
      <c r="S601" s="39">
        <v>42056</v>
      </c>
      <c r="T601" s="39">
        <v>42056</v>
      </c>
      <c r="U601" s="37">
        <v>4073.25</v>
      </c>
      <c r="V601" s="37">
        <v>25</v>
      </c>
      <c r="W601" s="37">
        <v>23939.200000000001</v>
      </c>
      <c r="X601" s="37">
        <v>2433</v>
      </c>
      <c r="Y601" s="37" t="s">
        <v>3217</v>
      </c>
      <c r="Z601" s="37">
        <v>11403.384818915732</v>
      </c>
    </row>
    <row r="602" spans="1:26" customFormat="1" x14ac:dyDescent="0.2">
      <c r="A602" s="37">
        <v>555</v>
      </c>
      <c r="B602" s="37" t="s">
        <v>1276</v>
      </c>
      <c r="C602" s="37" t="s">
        <v>46</v>
      </c>
      <c r="D602" s="37">
        <v>7.0000000000000007E-2</v>
      </c>
      <c r="E602" s="37">
        <v>2036.48</v>
      </c>
      <c r="F602" s="37">
        <v>14.7</v>
      </c>
      <c r="G602" s="37" t="s">
        <v>2</v>
      </c>
      <c r="H602" s="37" t="s">
        <v>70</v>
      </c>
      <c r="I602" s="37" t="s">
        <v>16</v>
      </c>
      <c r="J602" s="37" t="s">
        <v>32</v>
      </c>
      <c r="K602" s="37" t="s">
        <v>33</v>
      </c>
      <c r="L602" s="37" t="s">
        <v>34</v>
      </c>
      <c r="M602" s="37">
        <v>0.55000000000000004</v>
      </c>
      <c r="N602" s="37" t="s">
        <v>8</v>
      </c>
      <c r="O602" s="37" t="s">
        <v>35</v>
      </c>
      <c r="P602" s="37" t="s">
        <v>122</v>
      </c>
      <c r="Q602" s="37" t="s">
        <v>1277</v>
      </c>
      <c r="R602" s="37">
        <v>84062</v>
      </c>
      <c r="S602" s="39">
        <v>42056</v>
      </c>
      <c r="T602" s="39">
        <v>42056</v>
      </c>
      <c r="U602" s="37">
        <v>6028.41</v>
      </c>
      <c r="V602" s="37">
        <v>6</v>
      </c>
      <c r="W602" s="37">
        <v>10331.09</v>
      </c>
      <c r="X602" s="37">
        <v>86190</v>
      </c>
      <c r="Y602" s="37" t="s">
        <v>3217</v>
      </c>
      <c r="Z602" s="37">
        <v>13405.518950288835</v>
      </c>
    </row>
    <row r="603" spans="1:26" customFormat="1" x14ac:dyDescent="0.2">
      <c r="A603" s="37">
        <v>3136</v>
      </c>
      <c r="B603" s="37" t="s">
        <v>1278</v>
      </c>
      <c r="C603" s="37" t="s">
        <v>1</v>
      </c>
      <c r="D603" s="37">
        <v>0.03</v>
      </c>
      <c r="E603" s="37">
        <v>150.88999999999999</v>
      </c>
      <c r="F603" s="37">
        <v>60.2</v>
      </c>
      <c r="G603" s="37" t="s">
        <v>2</v>
      </c>
      <c r="H603" s="37" t="s">
        <v>15</v>
      </c>
      <c r="I603" s="37" t="s">
        <v>4</v>
      </c>
      <c r="J603" s="37" t="s">
        <v>85</v>
      </c>
      <c r="K603" s="37" t="s">
        <v>33</v>
      </c>
      <c r="L603" s="37" t="s">
        <v>1279</v>
      </c>
      <c r="M603" s="37">
        <v>0.77</v>
      </c>
      <c r="N603" s="37" t="s">
        <v>8</v>
      </c>
      <c r="O603" s="37" t="s">
        <v>87</v>
      </c>
      <c r="P603" s="37" t="s">
        <v>307</v>
      </c>
      <c r="Q603" s="37" t="s">
        <v>308</v>
      </c>
      <c r="R603" s="37">
        <v>4073</v>
      </c>
      <c r="S603" s="39">
        <v>42057</v>
      </c>
      <c r="T603" s="39">
        <v>42057</v>
      </c>
      <c r="U603" s="37">
        <v>-677.87199999999996</v>
      </c>
      <c r="V603" s="37">
        <v>23</v>
      </c>
      <c r="W603" s="37">
        <v>3596.03</v>
      </c>
      <c r="X603" s="37">
        <v>86791</v>
      </c>
      <c r="Y603" s="37" t="s">
        <v>3218</v>
      </c>
      <c r="Z603" s="37">
        <v>2157.1595809895975</v>
      </c>
    </row>
    <row r="604" spans="1:26" customFormat="1" x14ac:dyDescent="0.2">
      <c r="A604" s="37">
        <v>32</v>
      </c>
      <c r="B604" s="37" t="s">
        <v>620</v>
      </c>
      <c r="C604" s="37" t="s">
        <v>13</v>
      </c>
      <c r="D604" s="37">
        <v>0.08</v>
      </c>
      <c r="E604" s="37">
        <v>34.99</v>
      </c>
      <c r="F604" s="37">
        <v>7.73</v>
      </c>
      <c r="G604" s="37" t="s">
        <v>14</v>
      </c>
      <c r="H604" s="37" t="s">
        <v>70</v>
      </c>
      <c r="I604" s="37" t="s">
        <v>24</v>
      </c>
      <c r="J604" s="37" t="s">
        <v>25</v>
      </c>
      <c r="K604" s="37" t="s">
        <v>49</v>
      </c>
      <c r="L604" s="37" t="s">
        <v>1280</v>
      </c>
      <c r="M604" s="37">
        <v>0.59</v>
      </c>
      <c r="N604" s="37" t="s">
        <v>8</v>
      </c>
      <c r="O604" s="37" t="s">
        <v>35</v>
      </c>
      <c r="P604" s="37" t="s">
        <v>115</v>
      </c>
      <c r="Q604" s="37" t="s">
        <v>622</v>
      </c>
      <c r="R604" s="37">
        <v>97526</v>
      </c>
      <c r="S604" s="39">
        <v>42057</v>
      </c>
      <c r="T604" s="39">
        <v>42058</v>
      </c>
      <c r="U604" s="37">
        <v>144.69</v>
      </c>
      <c r="V604" s="37">
        <v>13</v>
      </c>
      <c r="W604" s="37">
        <v>424.68</v>
      </c>
      <c r="X604" s="37">
        <v>89199</v>
      </c>
      <c r="Y604" s="37" t="s">
        <v>3217</v>
      </c>
      <c r="Z604" s="37">
        <v>543.4613671650892</v>
      </c>
    </row>
    <row r="605" spans="1:26" customFormat="1" x14ac:dyDescent="0.2">
      <c r="A605" s="37">
        <v>1728</v>
      </c>
      <c r="B605" s="37" t="s">
        <v>1281</v>
      </c>
      <c r="C605" s="37" t="s">
        <v>13</v>
      </c>
      <c r="D605" s="37">
        <v>0.04</v>
      </c>
      <c r="E605" s="37">
        <v>55.48</v>
      </c>
      <c r="F605" s="37">
        <v>6.79</v>
      </c>
      <c r="G605" s="37" t="s">
        <v>14</v>
      </c>
      <c r="H605" s="37" t="s">
        <v>70</v>
      </c>
      <c r="I605" s="37" t="s">
        <v>24</v>
      </c>
      <c r="J605" s="37" t="s">
        <v>64</v>
      </c>
      <c r="K605" s="37" t="s">
        <v>49</v>
      </c>
      <c r="L605" s="37" t="s">
        <v>1282</v>
      </c>
      <c r="M605" s="37">
        <v>0.37</v>
      </c>
      <c r="N605" s="37" t="s">
        <v>8</v>
      </c>
      <c r="O605" s="37" t="s">
        <v>87</v>
      </c>
      <c r="P605" s="37" t="s">
        <v>293</v>
      </c>
      <c r="Q605" s="37" t="s">
        <v>1283</v>
      </c>
      <c r="R605" s="37">
        <v>45429</v>
      </c>
      <c r="S605" s="39">
        <v>42057</v>
      </c>
      <c r="T605" s="39">
        <v>42059</v>
      </c>
      <c r="U605" s="37">
        <v>376.88490000000002</v>
      </c>
      <c r="V605" s="37">
        <v>10</v>
      </c>
      <c r="W605" s="37">
        <v>546.21</v>
      </c>
      <c r="X605" s="37">
        <v>87195</v>
      </c>
      <c r="Y605" s="37" t="s">
        <v>3218</v>
      </c>
      <c r="Z605" s="37">
        <v>663.02580720447327</v>
      </c>
    </row>
    <row r="606" spans="1:26" customFormat="1" x14ac:dyDescent="0.2">
      <c r="A606" s="37">
        <v>1991</v>
      </c>
      <c r="B606" s="37" t="s">
        <v>1284</v>
      </c>
      <c r="C606" s="37" t="s">
        <v>92</v>
      </c>
      <c r="D606" s="37">
        <v>0</v>
      </c>
      <c r="E606" s="37">
        <v>47.9</v>
      </c>
      <c r="F606" s="37">
        <v>5.86</v>
      </c>
      <c r="G606" s="37" t="s">
        <v>14</v>
      </c>
      <c r="H606" s="37" t="s">
        <v>47</v>
      </c>
      <c r="I606" s="37" t="s">
        <v>24</v>
      </c>
      <c r="J606" s="37" t="s">
        <v>64</v>
      </c>
      <c r="K606" s="37" t="s">
        <v>49</v>
      </c>
      <c r="L606" s="37" t="s">
        <v>1285</v>
      </c>
      <c r="M606" s="37">
        <v>0.37</v>
      </c>
      <c r="N606" s="37" t="s">
        <v>8</v>
      </c>
      <c r="O606" s="37" t="s">
        <v>35</v>
      </c>
      <c r="P606" s="37" t="s">
        <v>122</v>
      </c>
      <c r="Q606" s="37" t="s">
        <v>1286</v>
      </c>
      <c r="R606" s="37">
        <v>84118</v>
      </c>
      <c r="S606" s="39">
        <v>42057</v>
      </c>
      <c r="T606" s="39">
        <v>42059</v>
      </c>
      <c r="U606" s="37">
        <v>638.38109999999995</v>
      </c>
      <c r="V606" s="37">
        <v>18</v>
      </c>
      <c r="W606" s="37">
        <v>925.19</v>
      </c>
      <c r="X606" s="37">
        <v>90002</v>
      </c>
      <c r="Y606" s="37" t="s">
        <v>3217</v>
      </c>
      <c r="Z606" s="37">
        <v>953.47483351932203</v>
      </c>
    </row>
    <row r="607" spans="1:26" customFormat="1" x14ac:dyDescent="0.2">
      <c r="A607" s="37">
        <v>236</v>
      </c>
      <c r="B607" s="37" t="s">
        <v>1287</v>
      </c>
      <c r="C607" s="37" t="s">
        <v>46</v>
      </c>
      <c r="D607" s="37">
        <v>0</v>
      </c>
      <c r="E607" s="37">
        <v>442.14</v>
      </c>
      <c r="F607" s="37">
        <v>14.7</v>
      </c>
      <c r="G607" s="37" t="s">
        <v>2</v>
      </c>
      <c r="H607" s="37" t="s">
        <v>70</v>
      </c>
      <c r="I607" s="37" t="s">
        <v>16</v>
      </c>
      <c r="J607" s="37" t="s">
        <v>32</v>
      </c>
      <c r="K607" s="37" t="s">
        <v>33</v>
      </c>
      <c r="L607" s="37" t="s">
        <v>1288</v>
      </c>
      <c r="M607" s="37">
        <v>0.56000000000000005</v>
      </c>
      <c r="N607" s="37" t="s">
        <v>8</v>
      </c>
      <c r="O607" s="37" t="s">
        <v>35</v>
      </c>
      <c r="P607" s="37" t="s">
        <v>36</v>
      </c>
      <c r="Q607" s="37" t="s">
        <v>1289</v>
      </c>
      <c r="R607" s="37">
        <v>80027</v>
      </c>
      <c r="S607" s="39">
        <v>42057</v>
      </c>
      <c r="T607" s="39">
        <v>42057</v>
      </c>
      <c r="U607" s="37">
        <v>3294.8258999999998</v>
      </c>
      <c r="V607" s="37">
        <v>10</v>
      </c>
      <c r="W607" s="37">
        <v>4775.1099999999997</v>
      </c>
      <c r="X607" s="37">
        <v>86621</v>
      </c>
      <c r="Y607" s="37" t="s">
        <v>3217</v>
      </c>
      <c r="Z607" s="37">
        <v>5665.4818953949807</v>
      </c>
    </row>
    <row r="608" spans="1:26" customFormat="1" x14ac:dyDescent="0.2">
      <c r="A608" s="37">
        <v>829</v>
      </c>
      <c r="B608" s="37" t="s">
        <v>1290</v>
      </c>
      <c r="C608" s="37" t="s">
        <v>46</v>
      </c>
      <c r="D608" s="37">
        <v>0.01</v>
      </c>
      <c r="E608" s="37">
        <v>5.18</v>
      </c>
      <c r="F608" s="37">
        <v>2.04</v>
      </c>
      <c r="G608" s="37" t="s">
        <v>14</v>
      </c>
      <c r="H608" s="37" t="s">
        <v>70</v>
      </c>
      <c r="I608" s="37" t="s">
        <v>24</v>
      </c>
      <c r="J608" s="37" t="s">
        <v>64</v>
      </c>
      <c r="K608" s="37" t="s">
        <v>26</v>
      </c>
      <c r="L608" s="37" t="s">
        <v>809</v>
      </c>
      <c r="M608" s="37">
        <v>0.36</v>
      </c>
      <c r="N608" s="37" t="s">
        <v>8</v>
      </c>
      <c r="O608" s="37" t="s">
        <v>9</v>
      </c>
      <c r="P608" s="37" t="s">
        <v>20</v>
      </c>
      <c r="Q608" s="37" t="s">
        <v>1291</v>
      </c>
      <c r="R608" s="37">
        <v>71854</v>
      </c>
      <c r="S608" s="39">
        <v>42057</v>
      </c>
      <c r="T608" s="39">
        <v>42059</v>
      </c>
      <c r="U608" s="37">
        <v>-17.654</v>
      </c>
      <c r="V608" s="37">
        <v>5</v>
      </c>
      <c r="W608" s="37">
        <v>28.46</v>
      </c>
      <c r="X608" s="37">
        <v>90271</v>
      </c>
      <c r="Y608" s="37" t="s">
        <v>3215</v>
      </c>
      <c r="Z608" s="37">
        <v>185.15320514438869</v>
      </c>
    </row>
    <row r="609" spans="1:26" customFormat="1" x14ac:dyDescent="0.2">
      <c r="A609" s="37">
        <v>2653</v>
      </c>
      <c r="B609" s="37" t="s">
        <v>1292</v>
      </c>
      <c r="C609" s="37" t="s">
        <v>46</v>
      </c>
      <c r="D609" s="37">
        <v>0.05</v>
      </c>
      <c r="E609" s="37">
        <v>4.9800000000000004</v>
      </c>
      <c r="F609" s="37">
        <v>4.62</v>
      </c>
      <c r="G609" s="37" t="s">
        <v>14</v>
      </c>
      <c r="H609" s="37" t="s">
        <v>15</v>
      </c>
      <c r="I609" s="37" t="s">
        <v>16</v>
      </c>
      <c r="J609" s="37" t="s">
        <v>17</v>
      </c>
      <c r="K609" s="37" t="s">
        <v>18</v>
      </c>
      <c r="L609" s="37" t="s">
        <v>1197</v>
      </c>
      <c r="M609" s="37">
        <v>0.64</v>
      </c>
      <c r="N609" s="37" t="s">
        <v>8</v>
      </c>
      <c r="O609" s="37" t="s">
        <v>28</v>
      </c>
      <c r="P609" s="37" t="s">
        <v>513</v>
      </c>
      <c r="Q609" s="37" t="s">
        <v>1293</v>
      </c>
      <c r="R609" s="37">
        <v>67037</v>
      </c>
      <c r="S609" s="39">
        <v>42057</v>
      </c>
      <c r="T609" s="39">
        <v>42058</v>
      </c>
      <c r="U609" s="37">
        <v>-98.35</v>
      </c>
      <c r="V609" s="37">
        <v>7</v>
      </c>
      <c r="W609" s="37">
        <v>34.32</v>
      </c>
      <c r="X609" s="37">
        <v>89360</v>
      </c>
      <c r="Y609" s="37" t="s">
        <v>3216</v>
      </c>
      <c r="Z609" s="37">
        <v>350.56348570033401</v>
      </c>
    </row>
    <row r="610" spans="1:26" customFormat="1" x14ac:dyDescent="0.2">
      <c r="A610" s="37">
        <v>2653</v>
      </c>
      <c r="B610" s="37" t="s">
        <v>1292</v>
      </c>
      <c r="C610" s="37" t="s">
        <v>46</v>
      </c>
      <c r="D610" s="37">
        <v>0.02</v>
      </c>
      <c r="E610" s="37">
        <v>34.229999999999997</v>
      </c>
      <c r="F610" s="37">
        <v>5.0199999999999996</v>
      </c>
      <c r="G610" s="37" t="s">
        <v>14</v>
      </c>
      <c r="H610" s="37" t="s">
        <v>15</v>
      </c>
      <c r="I610" s="37" t="s">
        <v>4</v>
      </c>
      <c r="J610" s="37" t="s">
        <v>102</v>
      </c>
      <c r="K610" s="37" t="s">
        <v>49</v>
      </c>
      <c r="L610" s="37" t="s">
        <v>1294</v>
      </c>
      <c r="M610" s="37">
        <v>0.55000000000000004</v>
      </c>
      <c r="N610" s="37" t="s">
        <v>8</v>
      </c>
      <c r="O610" s="37" t="s">
        <v>28</v>
      </c>
      <c r="P610" s="37" t="s">
        <v>513</v>
      </c>
      <c r="Q610" s="37" t="s">
        <v>1293</v>
      </c>
      <c r="R610" s="37">
        <v>67037</v>
      </c>
      <c r="S610" s="39">
        <v>42057</v>
      </c>
      <c r="T610" s="39">
        <v>42059</v>
      </c>
      <c r="U610" s="37">
        <v>270.79050000000001</v>
      </c>
      <c r="V610" s="37">
        <v>11</v>
      </c>
      <c r="W610" s="37">
        <v>392.45</v>
      </c>
      <c r="X610" s="37">
        <v>89360</v>
      </c>
      <c r="Y610" s="37" t="s">
        <v>3216</v>
      </c>
      <c r="Z610" s="37">
        <v>776.29259662848369</v>
      </c>
    </row>
    <row r="611" spans="1:26" customFormat="1" x14ac:dyDescent="0.2">
      <c r="A611" s="37">
        <v>2968</v>
      </c>
      <c r="B611" s="37" t="s">
        <v>1295</v>
      </c>
      <c r="C611" s="37" t="s">
        <v>46</v>
      </c>
      <c r="D611" s="37">
        <v>0.08</v>
      </c>
      <c r="E611" s="37">
        <v>9.68</v>
      </c>
      <c r="F611" s="37">
        <v>2.0299999999999998</v>
      </c>
      <c r="G611" s="37" t="s">
        <v>14</v>
      </c>
      <c r="H611" s="37" t="s">
        <v>3</v>
      </c>
      <c r="I611" s="37" t="s">
        <v>24</v>
      </c>
      <c r="J611" s="37" t="s">
        <v>64</v>
      </c>
      <c r="K611" s="37" t="s">
        <v>26</v>
      </c>
      <c r="L611" s="37" t="s">
        <v>1296</v>
      </c>
      <c r="M611" s="37">
        <v>0.37</v>
      </c>
      <c r="N611" s="37" t="s">
        <v>8</v>
      </c>
      <c r="O611" s="37" t="s">
        <v>9</v>
      </c>
      <c r="P611" s="37" t="s">
        <v>99</v>
      </c>
      <c r="Q611" s="37" t="s">
        <v>1297</v>
      </c>
      <c r="R611" s="37">
        <v>33021</v>
      </c>
      <c r="S611" s="39">
        <v>42057</v>
      </c>
      <c r="T611" s="39">
        <v>42059</v>
      </c>
      <c r="U611" s="37">
        <v>-536.24199999999996</v>
      </c>
      <c r="V611" s="37">
        <v>1</v>
      </c>
      <c r="W611" s="37">
        <v>10.94</v>
      </c>
      <c r="X611" s="37">
        <v>86085</v>
      </c>
      <c r="Y611" s="37" t="s">
        <v>3215</v>
      </c>
      <c r="Z611" s="37">
        <v>-379.05483044418531</v>
      </c>
    </row>
    <row r="612" spans="1:26" customFormat="1" x14ac:dyDescent="0.2">
      <c r="A612" s="37">
        <v>2968</v>
      </c>
      <c r="B612" s="37" t="s">
        <v>1295</v>
      </c>
      <c r="C612" s="37" t="s">
        <v>46</v>
      </c>
      <c r="D612" s="37">
        <v>0.04</v>
      </c>
      <c r="E612" s="37">
        <v>150.97999999999999</v>
      </c>
      <c r="F612" s="37">
        <v>16.010000000000002</v>
      </c>
      <c r="G612" s="37" t="s">
        <v>2</v>
      </c>
      <c r="H612" s="37" t="s">
        <v>3</v>
      </c>
      <c r="I612" s="37" t="s">
        <v>4</v>
      </c>
      <c r="J612" s="37" t="s">
        <v>5</v>
      </c>
      <c r="K612" s="37" t="s">
        <v>6</v>
      </c>
      <c r="L612" s="37" t="s">
        <v>1298</v>
      </c>
      <c r="M612" s="37">
        <v>0.7</v>
      </c>
      <c r="N612" s="37" t="s">
        <v>8</v>
      </c>
      <c r="O612" s="37" t="s">
        <v>9</v>
      </c>
      <c r="P612" s="37" t="s">
        <v>99</v>
      </c>
      <c r="Q612" s="37" t="s">
        <v>1297</v>
      </c>
      <c r="R612" s="37">
        <v>33021</v>
      </c>
      <c r="S612" s="39">
        <v>42057</v>
      </c>
      <c r="T612" s="39">
        <v>42058</v>
      </c>
      <c r="U612" s="37">
        <v>-125.86</v>
      </c>
      <c r="V612" s="37">
        <v>5</v>
      </c>
      <c r="W612" s="37">
        <v>731.38</v>
      </c>
      <c r="X612" s="37">
        <v>86085</v>
      </c>
      <c r="Y612" s="37" t="s">
        <v>3215</v>
      </c>
      <c r="Z612" s="37">
        <v>1367.4592688402699</v>
      </c>
    </row>
    <row r="613" spans="1:26" customFormat="1" x14ac:dyDescent="0.2">
      <c r="A613" s="37">
        <v>2697</v>
      </c>
      <c r="B613" s="37" t="s">
        <v>1299</v>
      </c>
      <c r="C613" s="37" t="s">
        <v>1</v>
      </c>
      <c r="D613" s="37">
        <v>0.04</v>
      </c>
      <c r="E613" s="37">
        <v>1.74</v>
      </c>
      <c r="F613" s="37">
        <v>4.08</v>
      </c>
      <c r="G613" s="37" t="s">
        <v>14</v>
      </c>
      <c r="H613" s="37" t="s">
        <v>70</v>
      </c>
      <c r="I613" s="37" t="s">
        <v>4</v>
      </c>
      <c r="J613" s="37" t="s">
        <v>102</v>
      </c>
      <c r="K613" s="37" t="s">
        <v>18</v>
      </c>
      <c r="L613" s="37" t="s">
        <v>746</v>
      </c>
      <c r="M613" s="37">
        <v>0.53</v>
      </c>
      <c r="N613" s="37" t="s">
        <v>8</v>
      </c>
      <c r="O613" s="37" t="s">
        <v>9</v>
      </c>
      <c r="P613" s="37" t="s">
        <v>140</v>
      </c>
      <c r="Q613" s="37" t="s">
        <v>1300</v>
      </c>
      <c r="R613" s="37">
        <v>35216</v>
      </c>
      <c r="S613" s="39">
        <v>42058</v>
      </c>
      <c r="T613" s="39">
        <v>42060</v>
      </c>
      <c r="U613" s="37">
        <v>9.2520000000000007</v>
      </c>
      <c r="V613" s="37">
        <v>16</v>
      </c>
      <c r="W613" s="37">
        <v>29.08</v>
      </c>
      <c r="X613" s="37">
        <v>87678</v>
      </c>
      <c r="Y613" s="37" t="s">
        <v>3215</v>
      </c>
      <c r="Z613" s="37">
        <v>468.76988164059389</v>
      </c>
    </row>
    <row r="614" spans="1:26" customFormat="1" x14ac:dyDescent="0.2">
      <c r="A614" s="37">
        <v>2697</v>
      </c>
      <c r="B614" s="37" t="s">
        <v>1299</v>
      </c>
      <c r="C614" s="37" t="s">
        <v>1</v>
      </c>
      <c r="D614" s="37">
        <v>0.01</v>
      </c>
      <c r="E614" s="37">
        <v>119.99</v>
      </c>
      <c r="F614" s="37">
        <v>56.14</v>
      </c>
      <c r="G614" s="37" t="s">
        <v>2</v>
      </c>
      <c r="H614" s="37" t="s">
        <v>70</v>
      </c>
      <c r="I614" s="37" t="s">
        <v>16</v>
      </c>
      <c r="J614" s="37" t="s">
        <v>32</v>
      </c>
      <c r="K614" s="37" t="s">
        <v>6</v>
      </c>
      <c r="L614" s="37" t="s">
        <v>563</v>
      </c>
      <c r="M614" s="37">
        <v>0.39</v>
      </c>
      <c r="N614" s="37" t="s">
        <v>8</v>
      </c>
      <c r="O614" s="37" t="s">
        <v>9</v>
      </c>
      <c r="P614" s="37" t="s">
        <v>140</v>
      </c>
      <c r="Q614" s="37" t="s">
        <v>1300</v>
      </c>
      <c r="R614" s="37">
        <v>35216</v>
      </c>
      <c r="S614" s="39">
        <v>42058</v>
      </c>
      <c r="T614" s="39">
        <v>42059</v>
      </c>
      <c r="U614" s="37">
        <v>-1197.0419999999999</v>
      </c>
      <c r="V614" s="37">
        <v>21</v>
      </c>
      <c r="W614" s="37">
        <v>2569.5700000000002</v>
      </c>
      <c r="X614" s="37">
        <v>87678</v>
      </c>
      <c r="Y614" s="37" t="s">
        <v>3215</v>
      </c>
      <c r="Z614" s="37">
        <v>1142.7879300325012</v>
      </c>
    </row>
    <row r="615" spans="1:26" customFormat="1" x14ac:dyDescent="0.2">
      <c r="A615" s="37">
        <v>2865</v>
      </c>
      <c r="B615" s="37" t="s">
        <v>1301</v>
      </c>
      <c r="C615" s="37" t="s">
        <v>1</v>
      </c>
      <c r="D615" s="37">
        <v>0.01</v>
      </c>
      <c r="E615" s="37">
        <v>13.79</v>
      </c>
      <c r="F615" s="37">
        <v>8.7799999999999994</v>
      </c>
      <c r="G615" s="37" t="s">
        <v>14</v>
      </c>
      <c r="H615" s="37" t="s">
        <v>70</v>
      </c>
      <c r="I615" s="37" t="s">
        <v>4</v>
      </c>
      <c r="J615" s="37" t="s">
        <v>102</v>
      </c>
      <c r="K615" s="37" t="s">
        <v>49</v>
      </c>
      <c r="L615" s="37" t="s">
        <v>1302</v>
      </c>
      <c r="M615" s="37">
        <v>0.43</v>
      </c>
      <c r="N615" s="37" t="s">
        <v>8</v>
      </c>
      <c r="O615" s="37" t="s">
        <v>28</v>
      </c>
      <c r="P615" s="37" t="s">
        <v>163</v>
      </c>
      <c r="Q615" s="37" t="s">
        <v>1303</v>
      </c>
      <c r="R615" s="37">
        <v>75460</v>
      </c>
      <c r="S615" s="39">
        <v>42058</v>
      </c>
      <c r="T615" s="39">
        <v>42060</v>
      </c>
      <c r="U615" s="37">
        <v>-36.770000000000003</v>
      </c>
      <c r="V615" s="37">
        <v>4</v>
      </c>
      <c r="W615" s="37">
        <v>56.68</v>
      </c>
      <c r="X615" s="37">
        <v>90871</v>
      </c>
      <c r="Y615" s="37" t="s">
        <v>3216</v>
      </c>
      <c r="Z615" s="37">
        <v>526.00863850311373</v>
      </c>
    </row>
    <row r="616" spans="1:26" customFormat="1" x14ac:dyDescent="0.2">
      <c r="A616" s="37">
        <v>2865</v>
      </c>
      <c r="B616" s="37" t="s">
        <v>1301</v>
      </c>
      <c r="C616" s="37" t="s">
        <v>1</v>
      </c>
      <c r="D616" s="37">
        <v>0.04</v>
      </c>
      <c r="E616" s="37">
        <v>33.29</v>
      </c>
      <c r="F616" s="37">
        <v>8.74</v>
      </c>
      <c r="G616" s="37" t="s">
        <v>14</v>
      </c>
      <c r="H616" s="37" t="s">
        <v>70</v>
      </c>
      <c r="I616" s="37" t="s">
        <v>24</v>
      </c>
      <c r="J616" s="37" t="s">
        <v>54</v>
      </c>
      <c r="K616" s="37" t="s">
        <v>49</v>
      </c>
      <c r="L616" s="37" t="s">
        <v>1304</v>
      </c>
      <c r="M616" s="37">
        <v>0.61</v>
      </c>
      <c r="N616" s="37" t="s">
        <v>8</v>
      </c>
      <c r="O616" s="37" t="s">
        <v>28</v>
      </c>
      <c r="P616" s="37" t="s">
        <v>163</v>
      </c>
      <c r="Q616" s="37" t="s">
        <v>1303</v>
      </c>
      <c r="R616" s="37">
        <v>75460</v>
      </c>
      <c r="S616" s="39">
        <v>42058</v>
      </c>
      <c r="T616" s="39">
        <v>42059</v>
      </c>
      <c r="U616" s="37">
        <v>87.03</v>
      </c>
      <c r="V616" s="37">
        <v>8</v>
      </c>
      <c r="W616" s="37">
        <v>273.33999999999997</v>
      </c>
      <c r="X616" s="37">
        <v>90871</v>
      </c>
      <c r="Y616" s="37" t="s">
        <v>3216</v>
      </c>
      <c r="Z616" s="37">
        <v>842.56230163214195</v>
      </c>
    </row>
    <row r="617" spans="1:26" customFormat="1" x14ac:dyDescent="0.2">
      <c r="A617" s="37">
        <v>508</v>
      </c>
      <c r="B617" s="37" t="s">
        <v>1305</v>
      </c>
      <c r="C617" s="37" t="s">
        <v>13</v>
      </c>
      <c r="D617" s="37">
        <v>0.01</v>
      </c>
      <c r="E617" s="37">
        <v>20.98</v>
      </c>
      <c r="F617" s="37">
        <v>53.03</v>
      </c>
      <c r="G617" s="37" t="s">
        <v>2</v>
      </c>
      <c r="H617" s="37" t="s">
        <v>70</v>
      </c>
      <c r="I617" s="37" t="s">
        <v>24</v>
      </c>
      <c r="J617" s="37" t="s">
        <v>54</v>
      </c>
      <c r="K617" s="37" t="s">
        <v>33</v>
      </c>
      <c r="L617" s="37" t="s">
        <v>1066</v>
      </c>
      <c r="M617" s="37">
        <v>0.78</v>
      </c>
      <c r="N617" s="37" t="s">
        <v>8</v>
      </c>
      <c r="O617" s="37" t="s">
        <v>9</v>
      </c>
      <c r="P617" s="37" t="s">
        <v>364</v>
      </c>
      <c r="Q617" s="37" t="s">
        <v>1306</v>
      </c>
      <c r="R617" s="37">
        <v>41011</v>
      </c>
      <c r="S617" s="39">
        <v>42058</v>
      </c>
      <c r="T617" s="39">
        <v>42058</v>
      </c>
      <c r="U617" s="37">
        <v>-282.08179999999999</v>
      </c>
      <c r="V617" s="37">
        <v>5</v>
      </c>
      <c r="W617" s="37">
        <v>123</v>
      </c>
      <c r="X617" s="37">
        <v>87356</v>
      </c>
      <c r="Y617" s="37" t="s">
        <v>3215</v>
      </c>
      <c r="Z617" s="37">
        <v>1715.2186535581802</v>
      </c>
    </row>
    <row r="618" spans="1:26" customFormat="1" x14ac:dyDescent="0.2">
      <c r="A618" s="37">
        <v>2892</v>
      </c>
      <c r="B618" s="37" t="s">
        <v>1307</v>
      </c>
      <c r="C618" s="37" t="s">
        <v>13</v>
      </c>
      <c r="D618" s="37">
        <v>0.1</v>
      </c>
      <c r="E618" s="37">
        <v>209.37</v>
      </c>
      <c r="F618" s="37">
        <v>69</v>
      </c>
      <c r="G618" s="37" t="s">
        <v>14</v>
      </c>
      <c r="H618" s="37" t="s">
        <v>15</v>
      </c>
      <c r="I618" s="37" t="s">
        <v>4</v>
      </c>
      <c r="J618" s="37" t="s">
        <v>5</v>
      </c>
      <c r="K618" s="37" t="s">
        <v>40</v>
      </c>
      <c r="L618" s="37" t="s">
        <v>1200</v>
      </c>
      <c r="M618" s="37">
        <v>0.79</v>
      </c>
      <c r="N618" s="37" t="s">
        <v>8</v>
      </c>
      <c r="O618" s="37" t="s">
        <v>28</v>
      </c>
      <c r="P618" s="37" t="s">
        <v>265</v>
      </c>
      <c r="Q618" s="37" t="s">
        <v>1308</v>
      </c>
      <c r="R618" s="37">
        <v>48154</v>
      </c>
      <c r="S618" s="39">
        <v>42058</v>
      </c>
      <c r="T618" s="39">
        <v>42060</v>
      </c>
      <c r="U618" s="37">
        <v>-165.59492040000001</v>
      </c>
      <c r="V618" s="37">
        <v>11</v>
      </c>
      <c r="W618" s="37">
        <v>2125.12</v>
      </c>
      <c r="X618" s="37">
        <v>90011</v>
      </c>
      <c r="Y618" s="37" t="s">
        <v>3216</v>
      </c>
      <c r="Z618" s="37">
        <v>2589.631715511362</v>
      </c>
    </row>
    <row r="619" spans="1:26" customFormat="1" x14ac:dyDescent="0.2">
      <c r="A619" s="37">
        <v>2893</v>
      </c>
      <c r="B619" s="37" t="s">
        <v>1309</v>
      </c>
      <c r="C619" s="37" t="s">
        <v>13</v>
      </c>
      <c r="D619" s="37">
        <v>7.0000000000000007E-2</v>
      </c>
      <c r="E619" s="37">
        <v>4.9800000000000004</v>
      </c>
      <c r="F619" s="37">
        <v>4.7</v>
      </c>
      <c r="G619" s="37" t="s">
        <v>14</v>
      </c>
      <c r="H619" s="37" t="s">
        <v>15</v>
      </c>
      <c r="I619" s="37" t="s">
        <v>24</v>
      </c>
      <c r="J619" s="37" t="s">
        <v>64</v>
      </c>
      <c r="K619" s="37" t="s">
        <v>49</v>
      </c>
      <c r="L619" s="37" t="s">
        <v>1310</v>
      </c>
      <c r="M619" s="37">
        <v>0.38</v>
      </c>
      <c r="N619" s="37" t="s">
        <v>8</v>
      </c>
      <c r="O619" s="37" t="s">
        <v>28</v>
      </c>
      <c r="P619" s="37" t="s">
        <v>265</v>
      </c>
      <c r="Q619" s="37" t="s">
        <v>486</v>
      </c>
      <c r="R619" s="37">
        <v>48071</v>
      </c>
      <c r="S619" s="39">
        <v>42058</v>
      </c>
      <c r="T619" s="39">
        <v>42059</v>
      </c>
      <c r="U619" s="37">
        <v>-21.684000000000001</v>
      </c>
      <c r="V619" s="37">
        <v>9</v>
      </c>
      <c r="W619" s="37">
        <v>45.05</v>
      </c>
      <c r="X619" s="37">
        <v>90011</v>
      </c>
      <c r="Y619" s="37" t="s">
        <v>3216</v>
      </c>
      <c r="Z619" s="37">
        <v>-1.5596666929959113</v>
      </c>
    </row>
    <row r="620" spans="1:26" customFormat="1" x14ac:dyDescent="0.2">
      <c r="A620" s="37">
        <v>247</v>
      </c>
      <c r="B620" s="37" t="s">
        <v>1311</v>
      </c>
      <c r="C620" s="37" t="s">
        <v>92</v>
      </c>
      <c r="D620" s="37">
        <v>0.02</v>
      </c>
      <c r="E620" s="37">
        <v>146.05000000000001</v>
      </c>
      <c r="F620" s="37">
        <v>80.2</v>
      </c>
      <c r="G620" s="37" t="s">
        <v>2</v>
      </c>
      <c r="H620" s="37" t="s">
        <v>70</v>
      </c>
      <c r="I620" s="37" t="s">
        <v>4</v>
      </c>
      <c r="J620" s="37" t="s">
        <v>5</v>
      </c>
      <c r="K620" s="37" t="s">
        <v>6</v>
      </c>
      <c r="L620" s="37" t="s">
        <v>947</v>
      </c>
      <c r="M620" s="37">
        <v>0.71</v>
      </c>
      <c r="N620" s="37" t="s">
        <v>8</v>
      </c>
      <c r="O620" s="37" t="s">
        <v>9</v>
      </c>
      <c r="P620" s="37" t="s">
        <v>376</v>
      </c>
      <c r="Q620" s="37" t="s">
        <v>1312</v>
      </c>
      <c r="R620" s="37">
        <v>37804</v>
      </c>
      <c r="S620" s="39">
        <v>42058</v>
      </c>
      <c r="T620" s="39">
        <v>42058</v>
      </c>
      <c r="U620" s="37">
        <v>-101.19199999999999</v>
      </c>
      <c r="V620" s="37">
        <v>5</v>
      </c>
      <c r="W620" s="37">
        <v>798.69</v>
      </c>
      <c r="X620" s="37">
        <v>89139</v>
      </c>
      <c r="Y620" s="37" t="s">
        <v>3215</v>
      </c>
      <c r="Z620" s="37">
        <v>2993.742059919342</v>
      </c>
    </row>
    <row r="621" spans="1:26" customFormat="1" x14ac:dyDescent="0.2">
      <c r="A621" s="37">
        <v>247</v>
      </c>
      <c r="B621" s="37" t="s">
        <v>1311</v>
      </c>
      <c r="C621" s="37" t="s">
        <v>92</v>
      </c>
      <c r="D621" s="37">
        <v>0.06</v>
      </c>
      <c r="E621" s="37">
        <v>65.989999999999995</v>
      </c>
      <c r="F621" s="37">
        <v>5.92</v>
      </c>
      <c r="G621" s="37" t="s">
        <v>14</v>
      </c>
      <c r="H621" s="37" t="s">
        <v>70</v>
      </c>
      <c r="I621" s="37" t="s">
        <v>16</v>
      </c>
      <c r="J621" s="37" t="s">
        <v>111</v>
      </c>
      <c r="K621" s="37" t="s">
        <v>49</v>
      </c>
      <c r="L621" s="37" t="s">
        <v>240</v>
      </c>
      <c r="M621" s="37">
        <v>0.55000000000000004</v>
      </c>
      <c r="N621" s="37" t="s">
        <v>8</v>
      </c>
      <c r="O621" s="37" t="s">
        <v>9</v>
      </c>
      <c r="P621" s="37" t="s">
        <v>376</v>
      </c>
      <c r="Q621" s="37" t="s">
        <v>1312</v>
      </c>
      <c r="R621" s="37">
        <v>37804</v>
      </c>
      <c r="S621" s="39">
        <v>42058</v>
      </c>
      <c r="T621" s="39">
        <v>42059</v>
      </c>
      <c r="U621" s="37">
        <v>-3.3319999999999999</v>
      </c>
      <c r="V621" s="37">
        <v>14</v>
      </c>
      <c r="W621" s="37">
        <v>792.11</v>
      </c>
      <c r="X621" s="37">
        <v>89139</v>
      </c>
      <c r="Y621" s="37" t="s">
        <v>3215</v>
      </c>
      <c r="Z621" s="37">
        <v>434.20526406453178</v>
      </c>
    </row>
    <row r="622" spans="1:26" customFormat="1" x14ac:dyDescent="0.2">
      <c r="A622" s="37">
        <v>1649</v>
      </c>
      <c r="B622" s="37" t="s">
        <v>1313</v>
      </c>
      <c r="C622" s="37" t="s">
        <v>1</v>
      </c>
      <c r="D622" s="37">
        <v>0.03</v>
      </c>
      <c r="E622" s="37">
        <v>48.58</v>
      </c>
      <c r="F622" s="37">
        <v>3.99</v>
      </c>
      <c r="G622" s="37" t="s">
        <v>63</v>
      </c>
      <c r="H622" s="37" t="s">
        <v>70</v>
      </c>
      <c r="I622" s="37" t="s">
        <v>24</v>
      </c>
      <c r="J622" s="37" t="s">
        <v>71</v>
      </c>
      <c r="K622" s="37" t="s">
        <v>49</v>
      </c>
      <c r="L622" s="37" t="s">
        <v>1314</v>
      </c>
      <c r="M622" s="37">
        <v>0.56000000000000005</v>
      </c>
      <c r="N622" s="37" t="s">
        <v>8</v>
      </c>
      <c r="O622" s="37" t="s">
        <v>87</v>
      </c>
      <c r="P622" s="37" t="s">
        <v>88</v>
      </c>
      <c r="Q622" s="37" t="s">
        <v>518</v>
      </c>
      <c r="R622" s="37">
        <v>11598</v>
      </c>
      <c r="S622" s="39">
        <v>42059</v>
      </c>
      <c r="T622" s="39">
        <v>42061</v>
      </c>
      <c r="U622" s="37">
        <v>100.1328</v>
      </c>
      <c r="V622" s="37">
        <v>3</v>
      </c>
      <c r="W622" s="37">
        <v>145.12</v>
      </c>
      <c r="X622" s="37">
        <v>91041</v>
      </c>
      <c r="Y622" s="37" t="s">
        <v>3218</v>
      </c>
      <c r="Z622" s="37">
        <v>655.43258171355512</v>
      </c>
    </row>
    <row r="623" spans="1:26" customFormat="1" x14ac:dyDescent="0.2">
      <c r="A623" s="37">
        <v>1894</v>
      </c>
      <c r="B623" s="37" t="s">
        <v>1315</v>
      </c>
      <c r="C623" s="37" t="s">
        <v>1</v>
      </c>
      <c r="D623" s="37">
        <v>0</v>
      </c>
      <c r="E623" s="37">
        <v>300.98</v>
      </c>
      <c r="F623" s="37">
        <v>164.73</v>
      </c>
      <c r="G623" s="37" t="s">
        <v>2</v>
      </c>
      <c r="H623" s="37" t="s">
        <v>47</v>
      </c>
      <c r="I623" s="37" t="s">
        <v>4</v>
      </c>
      <c r="J623" s="37" t="s">
        <v>85</v>
      </c>
      <c r="K623" s="37" t="s">
        <v>33</v>
      </c>
      <c r="L623" s="37" t="s">
        <v>1316</v>
      </c>
      <c r="M623" s="37">
        <v>0.56000000000000005</v>
      </c>
      <c r="N623" s="37" t="s">
        <v>8</v>
      </c>
      <c r="O623" s="37" t="s">
        <v>28</v>
      </c>
      <c r="P623" s="37" t="s">
        <v>333</v>
      </c>
      <c r="Q623" s="37" t="s">
        <v>1317</v>
      </c>
      <c r="R623" s="37">
        <v>54915</v>
      </c>
      <c r="S623" s="39">
        <v>42059</v>
      </c>
      <c r="T623" s="39">
        <v>42060</v>
      </c>
      <c r="U623" s="37">
        <v>2653.2914999999998</v>
      </c>
      <c r="V623" s="37">
        <v>12</v>
      </c>
      <c r="W623" s="37">
        <v>3845.35</v>
      </c>
      <c r="X623" s="37">
        <v>91261</v>
      </c>
      <c r="Y623" s="37" t="s">
        <v>3216</v>
      </c>
      <c r="Z623" s="37">
        <v>8832.4071707588646</v>
      </c>
    </row>
    <row r="624" spans="1:26" customFormat="1" x14ac:dyDescent="0.2">
      <c r="A624" s="37">
        <v>1894</v>
      </c>
      <c r="B624" s="37" t="s">
        <v>1315</v>
      </c>
      <c r="C624" s="37" t="s">
        <v>1</v>
      </c>
      <c r="D624" s="37">
        <v>0.09</v>
      </c>
      <c r="E624" s="37">
        <v>2.94</v>
      </c>
      <c r="F624" s="37">
        <v>0.96</v>
      </c>
      <c r="G624" s="37" t="s">
        <v>14</v>
      </c>
      <c r="H624" s="37" t="s">
        <v>47</v>
      </c>
      <c r="I624" s="37" t="s">
        <v>24</v>
      </c>
      <c r="J624" s="37" t="s">
        <v>25</v>
      </c>
      <c r="K624" s="37" t="s">
        <v>26</v>
      </c>
      <c r="L624" s="37" t="s">
        <v>805</v>
      </c>
      <c r="M624" s="37">
        <v>0.57999999999999996</v>
      </c>
      <c r="N624" s="37" t="s">
        <v>8</v>
      </c>
      <c r="O624" s="37" t="s">
        <v>28</v>
      </c>
      <c r="P624" s="37" t="s">
        <v>333</v>
      </c>
      <c r="Q624" s="37" t="s">
        <v>1317</v>
      </c>
      <c r="R624" s="37">
        <v>54915</v>
      </c>
      <c r="S624" s="39">
        <v>42059</v>
      </c>
      <c r="T624" s="39">
        <v>42061</v>
      </c>
      <c r="U624" s="37">
        <v>-1.84</v>
      </c>
      <c r="V624" s="37">
        <v>1</v>
      </c>
      <c r="W624" s="37">
        <v>3.77</v>
      </c>
      <c r="X624" s="37">
        <v>91261</v>
      </c>
      <c r="Y624" s="37" t="s">
        <v>3216</v>
      </c>
      <c r="Z624" s="37">
        <v>413.89280726456616</v>
      </c>
    </row>
    <row r="625" spans="1:26" customFormat="1" x14ac:dyDescent="0.2">
      <c r="A625" s="37">
        <v>1919</v>
      </c>
      <c r="B625" s="37" t="s">
        <v>1318</v>
      </c>
      <c r="C625" s="37" t="s">
        <v>13</v>
      </c>
      <c r="D625" s="37">
        <v>0</v>
      </c>
      <c r="E625" s="37">
        <v>195.99</v>
      </c>
      <c r="F625" s="37">
        <v>8.99</v>
      </c>
      <c r="G625" s="37" t="s">
        <v>14</v>
      </c>
      <c r="H625" s="37" t="s">
        <v>47</v>
      </c>
      <c r="I625" s="37" t="s">
        <v>16</v>
      </c>
      <c r="J625" s="37" t="s">
        <v>111</v>
      </c>
      <c r="K625" s="37" t="s">
        <v>49</v>
      </c>
      <c r="L625" s="37" t="s">
        <v>1319</v>
      </c>
      <c r="M625" s="37">
        <v>0.6</v>
      </c>
      <c r="N625" s="37" t="s">
        <v>8</v>
      </c>
      <c r="O625" s="37" t="s">
        <v>9</v>
      </c>
      <c r="P625" s="37" t="s">
        <v>20</v>
      </c>
      <c r="Q625" s="37" t="s">
        <v>1320</v>
      </c>
      <c r="R625" s="37">
        <v>71603</v>
      </c>
      <c r="S625" s="39">
        <v>42059</v>
      </c>
      <c r="T625" s="39">
        <v>42060</v>
      </c>
      <c r="U625" s="37">
        <v>114.88200000000001</v>
      </c>
      <c r="V625" s="37">
        <v>5</v>
      </c>
      <c r="W625" s="37">
        <v>882.93</v>
      </c>
      <c r="X625" s="37">
        <v>85896</v>
      </c>
      <c r="Y625" s="37" t="s">
        <v>3215</v>
      </c>
      <c r="Z625" s="37">
        <v>1143.8221229638957</v>
      </c>
    </row>
    <row r="626" spans="1:26" customFormat="1" x14ac:dyDescent="0.2">
      <c r="A626" s="37">
        <v>1127</v>
      </c>
      <c r="B626" s="37" t="s">
        <v>1321</v>
      </c>
      <c r="C626" s="37" t="s">
        <v>92</v>
      </c>
      <c r="D626" s="37">
        <v>0.02</v>
      </c>
      <c r="E626" s="37">
        <v>4.0599999999999996</v>
      </c>
      <c r="F626" s="37">
        <v>6.89</v>
      </c>
      <c r="G626" s="37" t="s">
        <v>14</v>
      </c>
      <c r="H626" s="37" t="s">
        <v>15</v>
      </c>
      <c r="I626" s="37" t="s">
        <v>24</v>
      </c>
      <c r="J626" s="37" t="s">
        <v>71</v>
      </c>
      <c r="K626" s="37" t="s">
        <v>49</v>
      </c>
      <c r="L626" s="37" t="s">
        <v>1247</v>
      </c>
      <c r="M626" s="37">
        <v>0.6</v>
      </c>
      <c r="N626" s="37" t="s">
        <v>8</v>
      </c>
      <c r="O626" s="37" t="s">
        <v>28</v>
      </c>
      <c r="P626" s="37" t="s">
        <v>163</v>
      </c>
      <c r="Q626" s="37" t="s">
        <v>1322</v>
      </c>
      <c r="R626" s="37">
        <v>78852</v>
      </c>
      <c r="S626" s="39">
        <v>42059</v>
      </c>
      <c r="T626" s="39">
        <v>42061</v>
      </c>
      <c r="U626" s="37">
        <v>-93.735200000000006</v>
      </c>
      <c r="V626" s="37">
        <v>16</v>
      </c>
      <c r="W626" s="37">
        <v>66.81</v>
      </c>
      <c r="X626" s="37">
        <v>87221</v>
      </c>
      <c r="Y626" s="37" t="s">
        <v>3216</v>
      </c>
      <c r="Z626" s="37">
        <v>213.45967068111239</v>
      </c>
    </row>
    <row r="627" spans="1:26" customFormat="1" x14ac:dyDescent="0.2">
      <c r="A627" s="37">
        <v>961</v>
      </c>
      <c r="B627" s="37" t="s">
        <v>1323</v>
      </c>
      <c r="C627" s="37" t="s">
        <v>46</v>
      </c>
      <c r="D627" s="37">
        <v>0.05</v>
      </c>
      <c r="E627" s="37">
        <v>124.49</v>
      </c>
      <c r="F627" s="37">
        <v>51.94</v>
      </c>
      <c r="G627" s="37" t="s">
        <v>2</v>
      </c>
      <c r="H627" s="37" t="s">
        <v>47</v>
      </c>
      <c r="I627" s="37" t="s">
        <v>4</v>
      </c>
      <c r="J627" s="37" t="s">
        <v>5</v>
      </c>
      <c r="K627" s="37" t="s">
        <v>6</v>
      </c>
      <c r="L627" s="37" t="s">
        <v>1125</v>
      </c>
      <c r="M627" s="37">
        <v>0.63</v>
      </c>
      <c r="N627" s="37" t="s">
        <v>8</v>
      </c>
      <c r="O627" s="37" t="s">
        <v>35</v>
      </c>
      <c r="P627" s="37" t="s">
        <v>66</v>
      </c>
      <c r="Q627" s="37" t="s">
        <v>1324</v>
      </c>
      <c r="R627" s="37">
        <v>94061</v>
      </c>
      <c r="S627" s="39">
        <v>42059</v>
      </c>
      <c r="T627" s="39">
        <v>42059</v>
      </c>
      <c r="U627" s="37">
        <v>-44.163600000000002</v>
      </c>
      <c r="V627" s="37">
        <v>1</v>
      </c>
      <c r="W627" s="37">
        <v>120.12</v>
      </c>
      <c r="X627" s="37">
        <v>89402</v>
      </c>
      <c r="Y627" s="37" t="s">
        <v>3217</v>
      </c>
      <c r="Z627" s="37">
        <v>2335.8867845850991</v>
      </c>
    </row>
    <row r="628" spans="1:26" customFormat="1" x14ac:dyDescent="0.2">
      <c r="A628" s="37">
        <v>2398</v>
      </c>
      <c r="B628" s="37" t="s">
        <v>1325</v>
      </c>
      <c r="C628" s="37" t="s">
        <v>46</v>
      </c>
      <c r="D628" s="37">
        <v>0.03</v>
      </c>
      <c r="E628" s="37">
        <v>7.64</v>
      </c>
      <c r="F628" s="37">
        <v>5.83</v>
      </c>
      <c r="G628" s="37" t="s">
        <v>14</v>
      </c>
      <c r="H628" s="37" t="s">
        <v>70</v>
      </c>
      <c r="I628" s="37" t="s">
        <v>24</v>
      </c>
      <c r="J628" s="37" t="s">
        <v>64</v>
      </c>
      <c r="K628" s="37" t="s">
        <v>26</v>
      </c>
      <c r="L628" s="37" t="s">
        <v>208</v>
      </c>
      <c r="M628" s="37">
        <v>0.36</v>
      </c>
      <c r="N628" s="37" t="s">
        <v>8</v>
      </c>
      <c r="O628" s="37" t="s">
        <v>28</v>
      </c>
      <c r="P628" s="37" t="s">
        <v>79</v>
      </c>
      <c r="Q628" s="37" t="s">
        <v>1326</v>
      </c>
      <c r="R628" s="37">
        <v>60103</v>
      </c>
      <c r="S628" s="39">
        <v>42059</v>
      </c>
      <c r="T628" s="39">
        <v>42061</v>
      </c>
      <c r="U628" s="37">
        <v>-15.090400000000001</v>
      </c>
      <c r="V628" s="37">
        <v>12</v>
      </c>
      <c r="W628" s="37">
        <v>96.86</v>
      </c>
      <c r="X628" s="37">
        <v>86373</v>
      </c>
      <c r="Y628" s="37" t="s">
        <v>3216</v>
      </c>
      <c r="Z628" s="37">
        <v>287.02234916054022</v>
      </c>
    </row>
    <row r="629" spans="1:26" customFormat="1" x14ac:dyDescent="0.2">
      <c r="A629" s="37">
        <v>1193</v>
      </c>
      <c r="B629" s="37" t="s">
        <v>1327</v>
      </c>
      <c r="C629" s="37" t="s">
        <v>13</v>
      </c>
      <c r="D629" s="37">
        <v>0.05</v>
      </c>
      <c r="E629" s="37">
        <v>52.4</v>
      </c>
      <c r="F629" s="37">
        <v>16.11</v>
      </c>
      <c r="G629" s="37" t="s">
        <v>14</v>
      </c>
      <c r="H629" s="37" t="s">
        <v>15</v>
      </c>
      <c r="I629" s="37" t="s">
        <v>24</v>
      </c>
      <c r="J629" s="37" t="s">
        <v>48</v>
      </c>
      <c r="K629" s="37" t="s">
        <v>49</v>
      </c>
      <c r="L629" s="37" t="s">
        <v>1328</v>
      </c>
      <c r="M629" s="37">
        <v>0.39</v>
      </c>
      <c r="N629" s="37" t="s">
        <v>8</v>
      </c>
      <c r="O629" s="37" t="s">
        <v>87</v>
      </c>
      <c r="P629" s="37" t="s">
        <v>350</v>
      </c>
      <c r="Q629" s="37" t="s">
        <v>42</v>
      </c>
      <c r="R629" s="37">
        <v>20016</v>
      </c>
      <c r="S629" s="39">
        <v>42060</v>
      </c>
      <c r="T629" s="39">
        <v>42062</v>
      </c>
      <c r="U629" s="37">
        <v>592.52650000000006</v>
      </c>
      <c r="V629" s="37">
        <v>85</v>
      </c>
      <c r="W629" s="37">
        <v>4556.63</v>
      </c>
      <c r="X629" s="37">
        <v>29350</v>
      </c>
      <c r="Y629" s="37" t="s">
        <v>3218</v>
      </c>
      <c r="Z629" s="37">
        <v>1112.8764153298621</v>
      </c>
    </row>
    <row r="630" spans="1:26" customFormat="1" x14ac:dyDescent="0.2">
      <c r="A630" s="37">
        <v>1193</v>
      </c>
      <c r="B630" s="37" t="s">
        <v>1327</v>
      </c>
      <c r="C630" s="37" t="s">
        <v>13</v>
      </c>
      <c r="D630" s="37">
        <v>0.05</v>
      </c>
      <c r="E630" s="37">
        <v>36.549999999999997</v>
      </c>
      <c r="F630" s="37">
        <v>13.89</v>
      </c>
      <c r="G630" s="37" t="s">
        <v>63</v>
      </c>
      <c r="H630" s="37" t="s">
        <v>15</v>
      </c>
      <c r="I630" s="37" t="s">
        <v>24</v>
      </c>
      <c r="J630" s="37" t="s">
        <v>25</v>
      </c>
      <c r="K630" s="37" t="s">
        <v>26</v>
      </c>
      <c r="L630" s="37" t="s">
        <v>1329</v>
      </c>
      <c r="M630" s="37">
        <v>0.41</v>
      </c>
      <c r="N630" s="37" t="s">
        <v>8</v>
      </c>
      <c r="O630" s="37" t="s">
        <v>87</v>
      </c>
      <c r="P630" s="37" t="s">
        <v>350</v>
      </c>
      <c r="Q630" s="37" t="s">
        <v>42</v>
      </c>
      <c r="R630" s="37">
        <v>20016</v>
      </c>
      <c r="S630" s="39">
        <v>42060</v>
      </c>
      <c r="T630" s="39">
        <v>42061</v>
      </c>
      <c r="U630" s="37">
        <v>232.8</v>
      </c>
      <c r="V630" s="37">
        <v>83</v>
      </c>
      <c r="W630" s="37">
        <v>2948.61</v>
      </c>
      <c r="X630" s="37">
        <v>29350</v>
      </c>
      <c r="Y630" s="37" t="s">
        <v>3218</v>
      </c>
      <c r="Z630" s="37">
        <v>567.89483847284612</v>
      </c>
    </row>
    <row r="631" spans="1:26" customFormat="1" x14ac:dyDescent="0.2">
      <c r="A631" s="37">
        <v>1199</v>
      </c>
      <c r="B631" s="37" t="s">
        <v>1330</v>
      </c>
      <c r="C631" s="37" t="s">
        <v>13</v>
      </c>
      <c r="D631" s="37">
        <v>0.1</v>
      </c>
      <c r="E631" s="37">
        <v>15.14</v>
      </c>
      <c r="F631" s="37">
        <v>4.53</v>
      </c>
      <c r="G631" s="37" t="s">
        <v>14</v>
      </c>
      <c r="H631" s="37" t="s">
        <v>15</v>
      </c>
      <c r="I631" s="37" t="s">
        <v>24</v>
      </c>
      <c r="J631" s="37" t="s">
        <v>54</v>
      </c>
      <c r="K631" s="37" t="s">
        <v>49</v>
      </c>
      <c r="L631" s="37" t="s">
        <v>1331</v>
      </c>
      <c r="M631" s="37">
        <v>0.81</v>
      </c>
      <c r="N631" s="37" t="s">
        <v>8</v>
      </c>
      <c r="O631" s="37" t="s">
        <v>87</v>
      </c>
      <c r="P631" s="37" t="s">
        <v>1332</v>
      </c>
      <c r="Q631" s="37" t="s">
        <v>1333</v>
      </c>
      <c r="R631" s="37">
        <v>3060</v>
      </c>
      <c r="S631" s="39">
        <v>42060</v>
      </c>
      <c r="T631" s="39">
        <v>42063</v>
      </c>
      <c r="U631" s="37">
        <v>-24.897600000000001</v>
      </c>
      <c r="V631" s="37">
        <v>5</v>
      </c>
      <c r="W631" s="37">
        <v>75.17</v>
      </c>
      <c r="X631" s="37">
        <v>87585</v>
      </c>
      <c r="Y631" s="37" t="s">
        <v>3218</v>
      </c>
      <c r="Z631" s="37">
        <v>359.86779403616612</v>
      </c>
    </row>
    <row r="632" spans="1:26" customFormat="1" x14ac:dyDescent="0.2">
      <c r="A632" s="37">
        <v>1200</v>
      </c>
      <c r="B632" s="37" t="s">
        <v>1334</v>
      </c>
      <c r="C632" s="37" t="s">
        <v>13</v>
      </c>
      <c r="D632" s="37">
        <v>0.05</v>
      </c>
      <c r="E632" s="37">
        <v>52.4</v>
      </c>
      <c r="F632" s="37">
        <v>16.11</v>
      </c>
      <c r="G632" s="37" t="s">
        <v>14</v>
      </c>
      <c r="H632" s="37" t="s">
        <v>15</v>
      </c>
      <c r="I632" s="37" t="s">
        <v>24</v>
      </c>
      <c r="J632" s="37" t="s">
        <v>48</v>
      </c>
      <c r="K632" s="37" t="s">
        <v>49</v>
      </c>
      <c r="L632" s="37" t="s">
        <v>1328</v>
      </c>
      <c r="M632" s="37">
        <v>0.39</v>
      </c>
      <c r="N632" s="37" t="s">
        <v>8</v>
      </c>
      <c r="O632" s="37" t="s">
        <v>87</v>
      </c>
      <c r="P632" s="37" t="s">
        <v>373</v>
      </c>
      <c r="Q632" s="37" t="s">
        <v>1335</v>
      </c>
      <c r="R632" s="37">
        <v>7407</v>
      </c>
      <c r="S632" s="39">
        <v>42060</v>
      </c>
      <c r="T632" s="39">
        <v>42062</v>
      </c>
      <c r="U632" s="37">
        <v>776.77440000000001</v>
      </c>
      <c r="V632" s="37">
        <v>21</v>
      </c>
      <c r="W632" s="37">
        <v>1125.76</v>
      </c>
      <c r="X632" s="37">
        <v>87585</v>
      </c>
      <c r="Y632" s="37" t="s">
        <v>3218</v>
      </c>
      <c r="Z632" s="37">
        <v>1301.5510042247956</v>
      </c>
    </row>
    <row r="633" spans="1:26" customFormat="1" x14ac:dyDescent="0.2">
      <c r="A633" s="37">
        <v>1202</v>
      </c>
      <c r="B633" s="37" t="s">
        <v>1336</v>
      </c>
      <c r="C633" s="37" t="s">
        <v>13</v>
      </c>
      <c r="D633" s="37">
        <v>0.05</v>
      </c>
      <c r="E633" s="37">
        <v>36.549999999999997</v>
      </c>
      <c r="F633" s="37">
        <v>13.89</v>
      </c>
      <c r="G633" s="37" t="s">
        <v>63</v>
      </c>
      <c r="H633" s="37" t="s">
        <v>15</v>
      </c>
      <c r="I633" s="37" t="s">
        <v>24</v>
      </c>
      <c r="J633" s="37" t="s">
        <v>25</v>
      </c>
      <c r="K633" s="37" t="s">
        <v>26</v>
      </c>
      <c r="L633" s="37" t="s">
        <v>1329</v>
      </c>
      <c r="M633" s="37">
        <v>0.41</v>
      </c>
      <c r="N633" s="37" t="s">
        <v>8</v>
      </c>
      <c r="O633" s="37" t="s">
        <v>87</v>
      </c>
      <c r="P633" s="37" t="s">
        <v>373</v>
      </c>
      <c r="Q633" s="37" t="s">
        <v>1337</v>
      </c>
      <c r="R633" s="37">
        <v>7079</v>
      </c>
      <c r="S633" s="39">
        <v>42060</v>
      </c>
      <c r="T633" s="39">
        <v>42061</v>
      </c>
      <c r="U633" s="37">
        <v>344.54399999999998</v>
      </c>
      <c r="V633" s="37">
        <v>21</v>
      </c>
      <c r="W633" s="37">
        <v>746.03</v>
      </c>
      <c r="X633" s="37">
        <v>87585</v>
      </c>
      <c r="Y633" s="37" t="s">
        <v>3218</v>
      </c>
      <c r="Z633" s="37">
        <v>682.32356879474094</v>
      </c>
    </row>
    <row r="634" spans="1:26" customFormat="1" x14ac:dyDescent="0.2">
      <c r="A634" s="37">
        <v>2361</v>
      </c>
      <c r="B634" s="37" t="s">
        <v>1338</v>
      </c>
      <c r="C634" s="37" t="s">
        <v>13</v>
      </c>
      <c r="D634" s="37">
        <v>0.06</v>
      </c>
      <c r="E634" s="37">
        <v>8.33</v>
      </c>
      <c r="F634" s="37">
        <v>1.99</v>
      </c>
      <c r="G634" s="37" t="s">
        <v>14</v>
      </c>
      <c r="H634" s="37" t="s">
        <v>70</v>
      </c>
      <c r="I634" s="37" t="s">
        <v>16</v>
      </c>
      <c r="J634" s="37" t="s">
        <v>17</v>
      </c>
      <c r="K634" s="37" t="s">
        <v>18</v>
      </c>
      <c r="L634" s="37" t="s">
        <v>1150</v>
      </c>
      <c r="M634" s="37">
        <v>0.52</v>
      </c>
      <c r="N634" s="37" t="s">
        <v>8</v>
      </c>
      <c r="O634" s="37" t="s">
        <v>9</v>
      </c>
      <c r="P634" s="37" t="s">
        <v>99</v>
      </c>
      <c r="Q634" s="37" t="s">
        <v>1339</v>
      </c>
      <c r="R634" s="37">
        <v>32259</v>
      </c>
      <c r="S634" s="39">
        <v>42060</v>
      </c>
      <c r="T634" s="39">
        <v>42061</v>
      </c>
      <c r="U634" s="37">
        <v>-344.82</v>
      </c>
      <c r="V634" s="37">
        <v>1</v>
      </c>
      <c r="W634" s="37">
        <v>8.49</v>
      </c>
      <c r="X634" s="37">
        <v>88266</v>
      </c>
      <c r="Y634" s="37" t="s">
        <v>3215</v>
      </c>
      <c r="Z634" s="37">
        <v>-244.95585876652132</v>
      </c>
    </row>
    <row r="635" spans="1:26" customFormat="1" x14ac:dyDescent="0.2">
      <c r="A635" s="37">
        <v>851</v>
      </c>
      <c r="B635" s="37" t="s">
        <v>1340</v>
      </c>
      <c r="C635" s="37" t="s">
        <v>23</v>
      </c>
      <c r="D635" s="37">
        <v>0.1</v>
      </c>
      <c r="E635" s="37">
        <v>50.98</v>
      </c>
      <c r="F635" s="37">
        <v>22.24</v>
      </c>
      <c r="G635" s="37" t="s">
        <v>14</v>
      </c>
      <c r="H635" s="37" t="s">
        <v>70</v>
      </c>
      <c r="I635" s="37" t="s">
        <v>4</v>
      </c>
      <c r="J635" s="37" t="s">
        <v>102</v>
      </c>
      <c r="K635" s="37" t="s">
        <v>40</v>
      </c>
      <c r="L635" s="37" t="s">
        <v>1341</v>
      </c>
      <c r="M635" s="37">
        <v>0.55000000000000004</v>
      </c>
      <c r="N635" s="37" t="s">
        <v>8</v>
      </c>
      <c r="O635" s="37" t="s">
        <v>35</v>
      </c>
      <c r="P635" s="37" t="s">
        <v>66</v>
      </c>
      <c r="Q635" s="37" t="s">
        <v>1342</v>
      </c>
      <c r="R635" s="37">
        <v>91745</v>
      </c>
      <c r="S635" s="39">
        <v>42060</v>
      </c>
      <c r="T635" s="39">
        <v>42062</v>
      </c>
      <c r="U635" s="37">
        <v>98.12</v>
      </c>
      <c r="V635" s="37">
        <v>6</v>
      </c>
      <c r="W635" s="37">
        <v>300.63</v>
      </c>
      <c r="X635" s="37">
        <v>88568</v>
      </c>
      <c r="Y635" s="37" t="s">
        <v>3217</v>
      </c>
      <c r="Z635" s="37">
        <v>982.71151716078839</v>
      </c>
    </row>
    <row r="636" spans="1:26" customFormat="1" x14ac:dyDescent="0.2">
      <c r="A636" s="37">
        <v>2980</v>
      </c>
      <c r="B636" s="37" t="s">
        <v>797</v>
      </c>
      <c r="C636" s="37" t="s">
        <v>92</v>
      </c>
      <c r="D636" s="37">
        <v>7.0000000000000007E-2</v>
      </c>
      <c r="E636" s="37">
        <v>2.61</v>
      </c>
      <c r="F636" s="37">
        <v>0.5</v>
      </c>
      <c r="G636" s="37" t="s">
        <v>14</v>
      </c>
      <c r="H636" s="37" t="s">
        <v>70</v>
      </c>
      <c r="I636" s="37" t="s">
        <v>24</v>
      </c>
      <c r="J636" s="37" t="s">
        <v>128</v>
      </c>
      <c r="K636" s="37" t="s">
        <v>49</v>
      </c>
      <c r="L636" s="37" t="s">
        <v>1343</v>
      </c>
      <c r="M636" s="37">
        <v>0.39</v>
      </c>
      <c r="N636" s="37" t="s">
        <v>8</v>
      </c>
      <c r="O636" s="37" t="s">
        <v>87</v>
      </c>
      <c r="P636" s="37" t="s">
        <v>293</v>
      </c>
      <c r="Q636" s="37" t="s">
        <v>799</v>
      </c>
      <c r="R636" s="37">
        <v>44870</v>
      </c>
      <c r="S636" s="39">
        <v>42060</v>
      </c>
      <c r="T636" s="39">
        <v>42062</v>
      </c>
      <c r="U636" s="37">
        <v>10.798500000000001</v>
      </c>
      <c r="V636" s="37">
        <v>6</v>
      </c>
      <c r="W636" s="37">
        <v>15.65</v>
      </c>
      <c r="X636" s="37">
        <v>86547</v>
      </c>
      <c r="Y636" s="37" t="s">
        <v>3218</v>
      </c>
      <c r="Z636" s="37">
        <v>-39.308467608336926</v>
      </c>
    </row>
    <row r="637" spans="1:26" customFormat="1" x14ac:dyDescent="0.2">
      <c r="A637" s="37">
        <v>868</v>
      </c>
      <c r="B637" s="37" t="s">
        <v>1344</v>
      </c>
      <c r="C637" s="37" t="s">
        <v>46</v>
      </c>
      <c r="D637" s="37">
        <v>0.04</v>
      </c>
      <c r="E637" s="37">
        <v>29.18</v>
      </c>
      <c r="F637" s="37">
        <v>8.5500000000000007</v>
      </c>
      <c r="G637" s="37" t="s">
        <v>63</v>
      </c>
      <c r="H637" s="37" t="s">
        <v>70</v>
      </c>
      <c r="I637" s="37" t="s">
        <v>4</v>
      </c>
      <c r="J637" s="37" t="s">
        <v>102</v>
      </c>
      <c r="K637" s="37" t="s">
        <v>49</v>
      </c>
      <c r="L637" s="37" t="s">
        <v>1345</v>
      </c>
      <c r="M637" s="37">
        <v>0.42</v>
      </c>
      <c r="N637" s="37" t="s">
        <v>8</v>
      </c>
      <c r="O637" s="37" t="s">
        <v>28</v>
      </c>
      <c r="P637" s="37" t="s">
        <v>60</v>
      </c>
      <c r="Q637" s="37" t="s">
        <v>1346</v>
      </c>
      <c r="R637" s="37">
        <v>55126</v>
      </c>
      <c r="S637" s="39">
        <v>42060</v>
      </c>
      <c r="T637" s="39">
        <v>42062</v>
      </c>
      <c r="U637" s="37">
        <v>201.7353</v>
      </c>
      <c r="V637" s="37">
        <v>10</v>
      </c>
      <c r="W637" s="37">
        <v>292.37</v>
      </c>
      <c r="X637" s="37">
        <v>91194</v>
      </c>
      <c r="Y637" s="37" t="s">
        <v>3216</v>
      </c>
      <c r="Z637" s="37">
        <v>612.77182123136458</v>
      </c>
    </row>
    <row r="638" spans="1:26" customFormat="1" x14ac:dyDescent="0.2">
      <c r="A638" s="37">
        <v>868</v>
      </c>
      <c r="B638" s="37" t="s">
        <v>1344</v>
      </c>
      <c r="C638" s="37" t="s">
        <v>46</v>
      </c>
      <c r="D638" s="37">
        <v>0</v>
      </c>
      <c r="E638" s="37">
        <v>80.98</v>
      </c>
      <c r="F638" s="37">
        <v>35</v>
      </c>
      <c r="G638" s="37" t="s">
        <v>14</v>
      </c>
      <c r="H638" s="37" t="s">
        <v>70</v>
      </c>
      <c r="I638" s="37" t="s">
        <v>24</v>
      </c>
      <c r="J638" s="37" t="s">
        <v>54</v>
      </c>
      <c r="K638" s="37" t="s">
        <v>40</v>
      </c>
      <c r="L638" s="37" t="s">
        <v>683</v>
      </c>
      <c r="M638" s="37">
        <v>0.83</v>
      </c>
      <c r="N638" s="37" t="s">
        <v>8</v>
      </c>
      <c r="O638" s="37" t="s">
        <v>28</v>
      </c>
      <c r="P638" s="37" t="s">
        <v>60</v>
      </c>
      <c r="Q638" s="37" t="s">
        <v>1346</v>
      </c>
      <c r="R638" s="37">
        <v>55126</v>
      </c>
      <c r="S638" s="39">
        <v>42060</v>
      </c>
      <c r="T638" s="39">
        <v>42062</v>
      </c>
      <c r="U638" s="37">
        <v>-684.78</v>
      </c>
      <c r="V638" s="37">
        <v>8</v>
      </c>
      <c r="W638" s="37">
        <v>682.79</v>
      </c>
      <c r="X638" s="37">
        <v>91194</v>
      </c>
      <c r="Y638" s="37" t="s">
        <v>3216</v>
      </c>
      <c r="Z638" s="37">
        <v>1047.7513505714301</v>
      </c>
    </row>
    <row r="639" spans="1:26" customFormat="1" x14ac:dyDescent="0.2">
      <c r="A639" s="37">
        <v>907</v>
      </c>
      <c r="B639" s="37" t="s">
        <v>1347</v>
      </c>
      <c r="C639" s="37" t="s">
        <v>1</v>
      </c>
      <c r="D639" s="37">
        <v>0.09</v>
      </c>
      <c r="E639" s="37">
        <v>35.99</v>
      </c>
      <c r="F639" s="37">
        <v>5.99</v>
      </c>
      <c r="G639" s="37" t="s">
        <v>14</v>
      </c>
      <c r="H639" s="37" t="s">
        <v>47</v>
      </c>
      <c r="I639" s="37" t="s">
        <v>16</v>
      </c>
      <c r="J639" s="37" t="s">
        <v>111</v>
      </c>
      <c r="K639" s="37" t="s">
        <v>26</v>
      </c>
      <c r="L639" s="37" t="s">
        <v>1348</v>
      </c>
      <c r="M639" s="37">
        <v>0.38</v>
      </c>
      <c r="N639" s="37" t="s">
        <v>8</v>
      </c>
      <c r="O639" s="37" t="s">
        <v>9</v>
      </c>
      <c r="P639" s="37" t="s">
        <v>364</v>
      </c>
      <c r="Q639" s="37" t="s">
        <v>442</v>
      </c>
      <c r="R639" s="37">
        <v>42420</v>
      </c>
      <c r="S639" s="39">
        <v>42061</v>
      </c>
      <c r="T639" s="39">
        <v>42062</v>
      </c>
      <c r="U639" s="37">
        <v>114.3165</v>
      </c>
      <c r="V639" s="37">
        <v>5</v>
      </c>
      <c r="W639" s="37">
        <v>151.6</v>
      </c>
      <c r="X639" s="37">
        <v>86459</v>
      </c>
      <c r="Y639" s="37" t="s">
        <v>3215</v>
      </c>
      <c r="Z639" s="37">
        <v>609.18063754822117</v>
      </c>
    </row>
    <row r="640" spans="1:26" customFormat="1" x14ac:dyDescent="0.2">
      <c r="A640" s="37">
        <v>1639</v>
      </c>
      <c r="B640" s="37" t="s">
        <v>1349</v>
      </c>
      <c r="C640" s="37" t="s">
        <v>1</v>
      </c>
      <c r="D640" s="37">
        <v>0.08</v>
      </c>
      <c r="E640" s="37">
        <v>55.48</v>
      </c>
      <c r="F640" s="37">
        <v>6.79</v>
      </c>
      <c r="G640" s="37" t="s">
        <v>14</v>
      </c>
      <c r="H640" s="37" t="s">
        <v>47</v>
      </c>
      <c r="I640" s="37" t="s">
        <v>24</v>
      </c>
      <c r="J640" s="37" t="s">
        <v>64</v>
      </c>
      <c r="K640" s="37" t="s">
        <v>49</v>
      </c>
      <c r="L640" s="37" t="s">
        <v>1282</v>
      </c>
      <c r="M640" s="37">
        <v>0.37</v>
      </c>
      <c r="N640" s="37" t="s">
        <v>8</v>
      </c>
      <c r="O640" s="37" t="s">
        <v>87</v>
      </c>
      <c r="P640" s="37" t="s">
        <v>224</v>
      </c>
      <c r="Q640" s="37" t="s">
        <v>1350</v>
      </c>
      <c r="R640" s="37">
        <v>6901</v>
      </c>
      <c r="S640" s="39">
        <v>42061</v>
      </c>
      <c r="T640" s="39">
        <v>42063</v>
      </c>
      <c r="U640" s="37">
        <v>147.75659999999999</v>
      </c>
      <c r="V640" s="37">
        <v>4</v>
      </c>
      <c r="W640" s="37">
        <v>214.14</v>
      </c>
      <c r="X640" s="37">
        <v>89705</v>
      </c>
      <c r="Y640" s="37" t="s">
        <v>3218</v>
      </c>
      <c r="Z640" s="37">
        <v>724.89777902984395</v>
      </c>
    </row>
    <row r="641" spans="1:26" customFormat="1" x14ac:dyDescent="0.2">
      <c r="A641" s="37">
        <v>2114</v>
      </c>
      <c r="B641" s="37" t="s">
        <v>1351</v>
      </c>
      <c r="C641" s="37" t="s">
        <v>1</v>
      </c>
      <c r="D641" s="37">
        <v>7.0000000000000007E-2</v>
      </c>
      <c r="E641" s="37">
        <v>226.67</v>
      </c>
      <c r="F641" s="37">
        <v>28.16</v>
      </c>
      <c r="G641" s="37" t="s">
        <v>2</v>
      </c>
      <c r="H641" s="37" t="s">
        <v>70</v>
      </c>
      <c r="I641" s="37" t="s">
        <v>4</v>
      </c>
      <c r="J641" s="37" t="s">
        <v>85</v>
      </c>
      <c r="K641" s="37" t="s">
        <v>33</v>
      </c>
      <c r="L641" s="37" t="s">
        <v>1352</v>
      </c>
      <c r="M641" s="37">
        <v>0.59</v>
      </c>
      <c r="N641" s="37" t="s">
        <v>8</v>
      </c>
      <c r="O641" s="37" t="s">
        <v>9</v>
      </c>
      <c r="P641" s="37" t="s">
        <v>218</v>
      </c>
      <c r="Q641" s="37" t="s">
        <v>1353</v>
      </c>
      <c r="R641" s="37">
        <v>23518</v>
      </c>
      <c r="S641" s="39">
        <v>42061</v>
      </c>
      <c r="T641" s="39">
        <v>42062</v>
      </c>
      <c r="U641" s="37">
        <v>53.114400000000003</v>
      </c>
      <c r="V641" s="37">
        <v>1</v>
      </c>
      <c r="W641" s="37">
        <v>255.83</v>
      </c>
      <c r="X641" s="37">
        <v>88405</v>
      </c>
      <c r="Y641" s="37" t="s">
        <v>3215</v>
      </c>
      <c r="Z641" s="37">
        <v>2110.4649765480526</v>
      </c>
    </row>
    <row r="642" spans="1:26" customFormat="1" x14ac:dyDescent="0.2">
      <c r="A642" s="37">
        <v>2114</v>
      </c>
      <c r="B642" s="37" t="s">
        <v>1351</v>
      </c>
      <c r="C642" s="37" t="s">
        <v>1</v>
      </c>
      <c r="D642" s="37">
        <v>0.08</v>
      </c>
      <c r="E642" s="37">
        <v>20.98</v>
      </c>
      <c r="F642" s="37">
        <v>53.03</v>
      </c>
      <c r="G642" s="37" t="s">
        <v>2</v>
      </c>
      <c r="H642" s="37" t="s">
        <v>70</v>
      </c>
      <c r="I642" s="37" t="s">
        <v>24</v>
      </c>
      <c r="J642" s="37" t="s">
        <v>54</v>
      </c>
      <c r="K642" s="37" t="s">
        <v>33</v>
      </c>
      <c r="L642" s="37" t="s">
        <v>1066</v>
      </c>
      <c r="M642" s="37">
        <v>0.78</v>
      </c>
      <c r="N642" s="37" t="s">
        <v>8</v>
      </c>
      <c r="O642" s="37" t="s">
        <v>9</v>
      </c>
      <c r="P642" s="37" t="s">
        <v>218</v>
      </c>
      <c r="Q642" s="37" t="s">
        <v>1353</v>
      </c>
      <c r="R642" s="37">
        <v>23518</v>
      </c>
      <c r="S642" s="39">
        <v>42061</v>
      </c>
      <c r="T642" s="39">
        <v>42063</v>
      </c>
      <c r="U642" s="37">
        <v>8.7420000000000009</v>
      </c>
      <c r="V642" s="37">
        <v>20</v>
      </c>
      <c r="W642" s="37">
        <v>421.18</v>
      </c>
      <c r="X642" s="37">
        <v>88405</v>
      </c>
      <c r="Y642" s="37" t="s">
        <v>3215</v>
      </c>
      <c r="Z642" s="37">
        <v>2259.2706659135465</v>
      </c>
    </row>
    <row r="643" spans="1:26" customFormat="1" x14ac:dyDescent="0.2">
      <c r="A643" s="37">
        <v>2979</v>
      </c>
      <c r="B643" s="37" t="s">
        <v>794</v>
      </c>
      <c r="C643" s="37" t="s">
        <v>1</v>
      </c>
      <c r="D643" s="37">
        <v>0.02</v>
      </c>
      <c r="E643" s="37">
        <v>5.34</v>
      </c>
      <c r="F643" s="37">
        <v>2.99</v>
      </c>
      <c r="G643" s="37" t="s">
        <v>14</v>
      </c>
      <c r="H643" s="37" t="s">
        <v>70</v>
      </c>
      <c r="I643" s="37" t="s">
        <v>24</v>
      </c>
      <c r="J643" s="37" t="s">
        <v>48</v>
      </c>
      <c r="K643" s="37" t="s">
        <v>49</v>
      </c>
      <c r="L643" s="37" t="s">
        <v>1354</v>
      </c>
      <c r="M643" s="37">
        <v>0.38</v>
      </c>
      <c r="N643" s="37" t="s">
        <v>8</v>
      </c>
      <c r="O643" s="37" t="s">
        <v>28</v>
      </c>
      <c r="P643" s="37" t="s">
        <v>541</v>
      </c>
      <c r="Q643" s="37" t="s">
        <v>796</v>
      </c>
      <c r="R643" s="37">
        <v>58601</v>
      </c>
      <c r="S643" s="39">
        <v>42061</v>
      </c>
      <c r="T643" s="39">
        <v>42063</v>
      </c>
      <c r="U643" s="37">
        <v>5.2954999999999997</v>
      </c>
      <c r="V643" s="37">
        <v>6</v>
      </c>
      <c r="W643" s="37">
        <v>34.729999999999997</v>
      </c>
      <c r="X643" s="37">
        <v>86545</v>
      </c>
      <c r="Y643" s="37" t="s">
        <v>3216</v>
      </c>
      <c r="Z643" s="37">
        <v>334.41006841444323</v>
      </c>
    </row>
    <row r="644" spans="1:26" customFormat="1" x14ac:dyDescent="0.2">
      <c r="A644" s="37">
        <v>2979</v>
      </c>
      <c r="B644" s="37" t="s">
        <v>794</v>
      </c>
      <c r="C644" s="37" t="s">
        <v>1</v>
      </c>
      <c r="D644" s="37">
        <v>0.03</v>
      </c>
      <c r="E644" s="37">
        <v>40.98</v>
      </c>
      <c r="F644" s="37">
        <v>7.47</v>
      </c>
      <c r="G644" s="37" t="s">
        <v>14</v>
      </c>
      <c r="H644" s="37" t="s">
        <v>70</v>
      </c>
      <c r="I644" s="37" t="s">
        <v>24</v>
      </c>
      <c r="J644" s="37" t="s">
        <v>48</v>
      </c>
      <c r="K644" s="37" t="s">
        <v>49</v>
      </c>
      <c r="L644" s="37" t="s">
        <v>1355</v>
      </c>
      <c r="M644" s="37">
        <v>0.37</v>
      </c>
      <c r="N644" s="37" t="s">
        <v>8</v>
      </c>
      <c r="O644" s="37" t="s">
        <v>28</v>
      </c>
      <c r="P644" s="37" t="s">
        <v>541</v>
      </c>
      <c r="Q644" s="37" t="s">
        <v>796</v>
      </c>
      <c r="R644" s="37">
        <v>58601</v>
      </c>
      <c r="S644" s="39">
        <v>42061</v>
      </c>
      <c r="T644" s="39">
        <v>42062</v>
      </c>
      <c r="U644" s="37">
        <v>170.79570000000001</v>
      </c>
      <c r="V644" s="37">
        <v>6</v>
      </c>
      <c r="W644" s="37">
        <v>247.53</v>
      </c>
      <c r="X644" s="37">
        <v>86545</v>
      </c>
      <c r="Y644" s="37" t="s">
        <v>3216</v>
      </c>
      <c r="Z644" s="37">
        <v>724.45694686104628</v>
      </c>
    </row>
    <row r="645" spans="1:26" customFormat="1" x14ac:dyDescent="0.2">
      <c r="A645" s="37">
        <v>573</v>
      </c>
      <c r="B645" s="37" t="s">
        <v>1356</v>
      </c>
      <c r="C645" s="37" t="s">
        <v>13</v>
      </c>
      <c r="D645" s="37">
        <v>0.08</v>
      </c>
      <c r="E645" s="37">
        <v>415.88</v>
      </c>
      <c r="F645" s="37">
        <v>11.37</v>
      </c>
      <c r="G645" s="37" t="s">
        <v>14</v>
      </c>
      <c r="H645" s="37" t="s">
        <v>70</v>
      </c>
      <c r="I645" s="37" t="s">
        <v>24</v>
      </c>
      <c r="J645" s="37" t="s">
        <v>54</v>
      </c>
      <c r="K645" s="37" t="s">
        <v>49</v>
      </c>
      <c r="L645" s="37" t="s">
        <v>1357</v>
      </c>
      <c r="M645" s="37">
        <v>0.56999999999999995</v>
      </c>
      <c r="N645" s="37" t="s">
        <v>8</v>
      </c>
      <c r="O645" s="37" t="s">
        <v>28</v>
      </c>
      <c r="P645" s="37" t="s">
        <v>79</v>
      </c>
      <c r="Q645" s="37" t="s">
        <v>1358</v>
      </c>
      <c r="R645" s="37">
        <v>61554</v>
      </c>
      <c r="S645" s="39">
        <v>42061</v>
      </c>
      <c r="T645" s="39">
        <v>42062</v>
      </c>
      <c r="U645" s="37">
        <v>-269.08440000000002</v>
      </c>
      <c r="V645" s="37">
        <v>1</v>
      </c>
      <c r="W645" s="37">
        <v>405.57</v>
      </c>
      <c r="X645" s="37">
        <v>86556</v>
      </c>
      <c r="Y645" s="37" t="s">
        <v>3216</v>
      </c>
      <c r="Z645" s="37">
        <v>1397.1245309832502</v>
      </c>
    </row>
    <row r="646" spans="1:26" customFormat="1" x14ac:dyDescent="0.2">
      <c r="A646" s="37">
        <v>1665</v>
      </c>
      <c r="B646" s="37" t="s">
        <v>1359</v>
      </c>
      <c r="C646" s="37" t="s">
        <v>13</v>
      </c>
      <c r="D646" s="37">
        <v>0.1</v>
      </c>
      <c r="E646" s="37">
        <v>3.6</v>
      </c>
      <c r="F646" s="37">
        <v>2.2000000000000002</v>
      </c>
      <c r="G646" s="37" t="s">
        <v>14</v>
      </c>
      <c r="H646" s="37" t="s">
        <v>15</v>
      </c>
      <c r="I646" s="37" t="s">
        <v>24</v>
      </c>
      <c r="J646" s="37" t="s">
        <v>64</v>
      </c>
      <c r="K646" s="37" t="s">
        <v>26</v>
      </c>
      <c r="L646" s="37" t="s">
        <v>1360</v>
      </c>
      <c r="M646" s="37">
        <v>0.39</v>
      </c>
      <c r="N646" s="37" t="s">
        <v>8</v>
      </c>
      <c r="O646" s="37" t="s">
        <v>35</v>
      </c>
      <c r="P646" s="37" t="s">
        <v>66</v>
      </c>
      <c r="Q646" s="37" t="s">
        <v>1361</v>
      </c>
      <c r="R646" s="37">
        <v>92653</v>
      </c>
      <c r="S646" s="39">
        <v>42061</v>
      </c>
      <c r="T646" s="39">
        <v>42062</v>
      </c>
      <c r="U646" s="37">
        <v>-8.2799999999999994</v>
      </c>
      <c r="V646" s="37">
        <v>2</v>
      </c>
      <c r="W646" s="37">
        <v>6.97</v>
      </c>
      <c r="X646" s="37">
        <v>90678</v>
      </c>
      <c r="Y646" s="37" t="s">
        <v>3217</v>
      </c>
      <c r="Z646" s="37">
        <v>-72.769099527465954</v>
      </c>
    </row>
    <row r="647" spans="1:26" customFormat="1" x14ac:dyDescent="0.2">
      <c r="A647" s="37">
        <v>865</v>
      </c>
      <c r="B647" s="37" t="s">
        <v>1362</v>
      </c>
      <c r="C647" s="37" t="s">
        <v>23</v>
      </c>
      <c r="D647" s="37">
        <v>0.04</v>
      </c>
      <c r="E647" s="37">
        <v>6.48</v>
      </c>
      <c r="F647" s="37">
        <v>5.16</v>
      </c>
      <c r="G647" s="37" t="s">
        <v>63</v>
      </c>
      <c r="H647" s="37" t="s">
        <v>70</v>
      </c>
      <c r="I647" s="37" t="s">
        <v>24</v>
      </c>
      <c r="J647" s="37" t="s">
        <v>64</v>
      </c>
      <c r="K647" s="37" t="s">
        <v>49</v>
      </c>
      <c r="L647" s="37" t="s">
        <v>1363</v>
      </c>
      <c r="M647" s="37">
        <v>0.37</v>
      </c>
      <c r="N647" s="37" t="s">
        <v>8</v>
      </c>
      <c r="O647" s="37" t="s">
        <v>28</v>
      </c>
      <c r="P647" s="37" t="s">
        <v>29</v>
      </c>
      <c r="Q647" s="37" t="s">
        <v>1018</v>
      </c>
      <c r="R647" s="37">
        <v>46312</v>
      </c>
      <c r="S647" s="39">
        <v>42061</v>
      </c>
      <c r="T647" s="39">
        <v>42065</v>
      </c>
      <c r="U647" s="37">
        <v>-11.1332</v>
      </c>
      <c r="V647" s="37">
        <v>12</v>
      </c>
      <c r="W647" s="37">
        <v>86.79</v>
      </c>
      <c r="X647" s="37">
        <v>90675</v>
      </c>
      <c r="Y647" s="37" t="s">
        <v>3216</v>
      </c>
      <c r="Z647" s="37">
        <v>67.148455093499962</v>
      </c>
    </row>
    <row r="648" spans="1:26" customFormat="1" x14ac:dyDescent="0.2">
      <c r="A648" s="37">
        <v>621</v>
      </c>
      <c r="B648" s="37" t="s">
        <v>1364</v>
      </c>
      <c r="C648" s="37" t="s">
        <v>92</v>
      </c>
      <c r="D648" s="37">
        <v>0.1</v>
      </c>
      <c r="E648" s="37">
        <v>6.88</v>
      </c>
      <c r="F648" s="37">
        <v>2</v>
      </c>
      <c r="G648" s="37" t="s">
        <v>14</v>
      </c>
      <c r="H648" s="37" t="s">
        <v>47</v>
      </c>
      <c r="I648" s="37" t="s">
        <v>24</v>
      </c>
      <c r="J648" s="37" t="s">
        <v>64</v>
      </c>
      <c r="K648" s="37" t="s">
        <v>26</v>
      </c>
      <c r="L648" s="37" t="s">
        <v>828</v>
      </c>
      <c r="M648" s="37">
        <v>0.39</v>
      </c>
      <c r="N648" s="37" t="s">
        <v>8</v>
      </c>
      <c r="O648" s="37" t="s">
        <v>87</v>
      </c>
      <c r="P648" s="37" t="s">
        <v>224</v>
      </c>
      <c r="Q648" s="37" t="s">
        <v>1365</v>
      </c>
      <c r="R648" s="37">
        <v>6111</v>
      </c>
      <c r="S648" s="39">
        <v>42061</v>
      </c>
      <c r="T648" s="39">
        <v>42062</v>
      </c>
      <c r="U648" s="37">
        <v>18.420000000000002</v>
      </c>
      <c r="V648" s="37">
        <v>5</v>
      </c>
      <c r="W648" s="37">
        <v>31.46</v>
      </c>
      <c r="X648" s="37">
        <v>91432</v>
      </c>
      <c r="Y648" s="37" t="s">
        <v>3218</v>
      </c>
      <c r="Z648" s="37">
        <v>33.947771676963683</v>
      </c>
    </row>
    <row r="649" spans="1:26" customFormat="1" x14ac:dyDescent="0.2">
      <c r="A649" s="37">
        <v>622</v>
      </c>
      <c r="B649" s="37" t="s">
        <v>1366</v>
      </c>
      <c r="C649" s="37" t="s">
        <v>92</v>
      </c>
      <c r="D649" s="37">
        <v>0.06</v>
      </c>
      <c r="E649" s="37">
        <v>195.99</v>
      </c>
      <c r="F649" s="37">
        <v>8.99</v>
      </c>
      <c r="G649" s="37" t="s">
        <v>14</v>
      </c>
      <c r="H649" s="37" t="s">
        <v>47</v>
      </c>
      <c r="I649" s="37" t="s">
        <v>16</v>
      </c>
      <c r="J649" s="37" t="s">
        <v>111</v>
      </c>
      <c r="K649" s="37" t="s">
        <v>49</v>
      </c>
      <c r="L649" s="37" t="s">
        <v>1319</v>
      </c>
      <c r="M649" s="37">
        <v>0.6</v>
      </c>
      <c r="N649" s="37" t="s">
        <v>8</v>
      </c>
      <c r="O649" s="37" t="s">
        <v>87</v>
      </c>
      <c r="P649" s="37" t="s">
        <v>307</v>
      </c>
      <c r="Q649" s="37" t="s">
        <v>1180</v>
      </c>
      <c r="R649" s="37">
        <v>4210</v>
      </c>
      <c r="S649" s="39">
        <v>42061</v>
      </c>
      <c r="T649" s="39">
        <v>42063</v>
      </c>
      <c r="U649" s="37">
        <v>349.47</v>
      </c>
      <c r="V649" s="37">
        <v>6</v>
      </c>
      <c r="W649" s="37">
        <v>948.97</v>
      </c>
      <c r="X649" s="37">
        <v>91432</v>
      </c>
      <c r="Y649" s="37" t="s">
        <v>3218</v>
      </c>
      <c r="Z649" s="37">
        <v>1359.6475144838423</v>
      </c>
    </row>
    <row r="650" spans="1:26" customFormat="1" x14ac:dyDescent="0.2">
      <c r="A650" s="37">
        <v>3063</v>
      </c>
      <c r="B650" s="37" t="s">
        <v>1367</v>
      </c>
      <c r="C650" s="37" t="s">
        <v>92</v>
      </c>
      <c r="D650" s="37">
        <v>7.0000000000000007E-2</v>
      </c>
      <c r="E650" s="37">
        <v>8.33</v>
      </c>
      <c r="F650" s="37">
        <v>1.99</v>
      </c>
      <c r="G650" s="37" t="s">
        <v>14</v>
      </c>
      <c r="H650" s="37" t="s">
        <v>15</v>
      </c>
      <c r="I650" s="37" t="s">
        <v>16</v>
      </c>
      <c r="J650" s="37" t="s">
        <v>17</v>
      </c>
      <c r="K650" s="37" t="s">
        <v>18</v>
      </c>
      <c r="L650" s="37" t="s">
        <v>1150</v>
      </c>
      <c r="M650" s="37">
        <v>0.52</v>
      </c>
      <c r="N650" s="37" t="s">
        <v>8</v>
      </c>
      <c r="O650" s="37" t="s">
        <v>35</v>
      </c>
      <c r="P650" s="37" t="s">
        <v>42</v>
      </c>
      <c r="Q650" s="37" t="s">
        <v>1368</v>
      </c>
      <c r="R650" s="37">
        <v>98034</v>
      </c>
      <c r="S650" s="39">
        <v>42061</v>
      </c>
      <c r="T650" s="39">
        <v>42063</v>
      </c>
      <c r="U650" s="37">
        <v>11.95</v>
      </c>
      <c r="V650" s="37">
        <v>6</v>
      </c>
      <c r="W650" s="37">
        <v>50.28</v>
      </c>
      <c r="X650" s="37">
        <v>88447</v>
      </c>
      <c r="Y650" s="37" t="s">
        <v>3217</v>
      </c>
      <c r="Z650" s="37">
        <v>100.09324834848698</v>
      </c>
    </row>
    <row r="651" spans="1:26" customFormat="1" x14ac:dyDescent="0.2">
      <c r="A651" s="37">
        <v>3063</v>
      </c>
      <c r="B651" s="37" t="s">
        <v>1367</v>
      </c>
      <c r="C651" s="37" t="s">
        <v>92</v>
      </c>
      <c r="D651" s="37">
        <v>0.03</v>
      </c>
      <c r="E651" s="37">
        <v>499.99</v>
      </c>
      <c r="F651" s="37">
        <v>24.49</v>
      </c>
      <c r="G651" s="37" t="s">
        <v>14</v>
      </c>
      <c r="H651" s="37" t="s">
        <v>15</v>
      </c>
      <c r="I651" s="37" t="s">
        <v>16</v>
      </c>
      <c r="J651" s="37" t="s">
        <v>39</v>
      </c>
      <c r="K651" s="37" t="s">
        <v>40</v>
      </c>
      <c r="L651" s="37" t="s">
        <v>1369</v>
      </c>
      <c r="M651" s="37">
        <v>0.36</v>
      </c>
      <c r="N651" s="37" t="s">
        <v>8</v>
      </c>
      <c r="O651" s="37" t="s">
        <v>35</v>
      </c>
      <c r="P651" s="37" t="s">
        <v>42</v>
      </c>
      <c r="Q651" s="37" t="s">
        <v>1368</v>
      </c>
      <c r="R651" s="37">
        <v>98034</v>
      </c>
      <c r="S651" s="39">
        <v>42061</v>
      </c>
      <c r="T651" s="39">
        <v>42062</v>
      </c>
      <c r="U651" s="37">
        <v>1773.6105</v>
      </c>
      <c r="V651" s="37">
        <v>5</v>
      </c>
      <c r="W651" s="37">
        <v>2570.4499999999998</v>
      </c>
      <c r="X651" s="37">
        <v>88447</v>
      </c>
      <c r="Y651" s="37" t="s">
        <v>3217</v>
      </c>
      <c r="Z651" s="37">
        <v>3959.8654317679316</v>
      </c>
    </row>
    <row r="652" spans="1:26" customFormat="1" x14ac:dyDescent="0.2">
      <c r="A652" s="37">
        <v>1916</v>
      </c>
      <c r="B652" s="37" t="s">
        <v>1370</v>
      </c>
      <c r="C652" s="37" t="s">
        <v>1</v>
      </c>
      <c r="D652" s="37">
        <v>0.03</v>
      </c>
      <c r="E652" s="37">
        <v>11.99</v>
      </c>
      <c r="F652" s="37">
        <v>5.99</v>
      </c>
      <c r="G652" s="37" t="s">
        <v>14</v>
      </c>
      <c r="H652" s="37" t="s">
        <v>47</v>
      </c>
      <c r="I652" s="37" t="s">
        <v>16</v>
      </c>
      <c r="J652" s="37" t="s">
        <v>32</v>
      </c>
      <c r="K652" s="37" t="s">
        <v>120</v>
      </c>
      <c r="L652" s="37" t="s">
        <v>1371</v>
      </c>
      <c r="M652" s="37">
        <v>0.36</v>
      </c>
      <c r="N652" s="37" t="s">
        <v>8</v>
      </c>
      <c r="O652" s="37" t="s">
        <v>9</v>
      </c>
      <c r="P652" s="37" t="s">
        <v>20</v>
      </c>
      <c r="Q652" s="37" t="s">
        <v>1372</v>
      </c>
      <c r="R652" s="37">
        <v>72209</v>
      </c>
      <c r="S652" s="39">
        <v>42062</v>
      </c>
      <c r="T652" s="39">
        <v>42063</v>
      </c>
      <c r="U652" s="37">
        <v>-216.02979999999999</v>
      </c>
      <c r="V652" s="37">
        <v>7</v>
      </c>
      <c r="W652" s="37">
        <v>83.72</v>
      </c>
      <c r="X652" s="37">
        <v>85893</v>
      </c>
      <c r="Y652" s="37" t="s">
        <v>3215</v>
      </c>
      <c r="Z652" s="37">
        <v>218.72797185930361</v>
      </c>
    </row>
    <row r="653" spans="1:26" customFormat="1" x14ac:dyDescent="0.2">
      <c r="A653" s="37">
        <v>1005</v>
      </c>
      <c r="B653" s="37" t="s">
        <v>1373</v>
      </c>
      <c r="C653" s="37" t="s">
        <v>13</v>
      </c>
      <c r="D653" s="37">
        <v>0.02</v>
      </c>
      <c r="E653" s="37">
        <v>40.99</v>
      </c>
      <c r="F653" s="37">
        <v>17.48</v>
      </c>
      <c r="G653" s="37" t="s">
        <v>14</v>
      </c>
      <c r="H653" s="37" t="s">
        <v>3</v>
      </c>
      <c r="I653" s="37" t="s">
        <v>24</v>
      </c>
      <c r="J653" s="37" t="s">
        <v>64</v>
      </c>
      <c r="K653" s="37" t="s">
        <v>49</v>
      </c>
      <c r="L653" s="37" t="s">
        <v>1374</v>
      </c>
      <c r="M653" s="37">
        <v>0.36</v>
      </c>
      <c r="N653" s="37" t="s">
        <v>8</v>
      </c>
      <c r="O653" s="37" t="s">
        <v>28</v>
      </c>
      <c r="P653" s="37" t="s">
        <v>79</v>
      </c>
      <c r="Q653" s="37" t="s">
        <v>1375</v>
      </c>
      <c r="R653" s="37">
        <v>60089</v>
      </c>
      <c r="S653" s="39">
        <v>42062</v>
      </c>
      <c r="T653" s="39">
        <v>42063</v>
      </c>
      <c r="U653" s="37">
        <v>551.09280000000001</v>
      </c>
      <c r="V653" s="37">
        <v>23</v>
      </c>
      <c r="W653" s="37">
        <v>950.43</v>
      </c>
      <c r="X653" s="37">
        <v>90044</v>
      </c>
      <c r="Y653" s="37" t="s">
        <v>3216</v>
      </c>
      <c r="Z653" s="37">
        <v>1087.352405725323</v>
      </c>
    </row>
    <row r="654" spans="1:26" customFormat="1" x14ac:dyDescent="0.2">
      <c r="A654" s="37">
        <v>1044</v>
      </c>
      <c r="B654" s="37" t="s">
        <v>1376</v>
      </c>
      <c r="C654" s="37" t="s">
        <v>13</v>
      </c>
      <c r="D654" s="37">
        <v>0</v>
      </c>
      <c r="E654" s="37">
        <v>6.68</v>
      </c>
      <c r="F654" s="37">
        <v>5.66</v>
      </c>
      <c r="G654" s="37" t="s">
        <v>14</v>
      </c>
      <c r="H654" s="37" t="s">
        <v>47</v>
      </c>
      <c r="I654" s="37" t="s">
        <v>24</v>
      </c>
      <c r="J654" s="37" t="s">
        <v>64</v>
      </c>
      <c r="K654" s="37" t="s">
        <v>49</v>
      </c>
      <c r="L654" s="37" t="s">
        <v>1026</v>
      </c>
      <c r="M654" s="37">
        <v>0.37</v>
      </c>
      <c r="N654" s="37" t="s">
        <v>8</v>
      </c>
      <c r="O654" s="37" t="s">
        <v>35</v>
      </c>
      <c r="P654" s="37" t="s">
        <v>66</v>
      </c>
      <c r="Q654" s="37" t="s">
        <v>76</v>
      </c>
      <c r="R654" s="37">
        <v>90004</v>
      </c>
      <c r="S654" s="39">
        <v>42062</v>
      </c>
      <c r="T654" s="39">
        <v>42063</v>
      </c>
      <c r="U654" s="37">
        <v>-76.94</v>
      </c>
      <c r="V654" s="37">
        <v>90</v>
      </c>
      <c r="W654" s="37">
        <v>617.4</v>
      </c>
      <c r="X654" s="37">
        <v>47813</v>
      </c>
      <c r="Y654" s="37" t="s">
        <v>3217</v>
      </c>
      <c r="Z654" s="37">
        <v>71.038680332503958</v>
      </c>
    </row>
    <row r="655" spans="1:26" customFormat="1" x14ac:dyDescent="0.2">
      <c r="A655" s="37">
        <v>1047</v>
      </c>
      <c r="B655" s="37" t="s">
        <v>1377</v>
      </c>
      <c r="C655" s="37" t="s">
        <v>13</v>
      </c>
      <c r="D655" s="37">
        <v>0</v>
      </c>
      <c r="E655" s="37">
        <v>6.68</v>
      </c>
      <c r="F655" s="37">
        <v>5.66</v>
      </c>
      <c r="G655" s="37" t="s">
        <v>14</v>
      </c>
      <c r="H655" s="37" t="s">
        <v>47</v>
      </c>
      <c r="I655" s="37" t="s">
        <v>24</v>
      </c>
      <c r="J655" s="37" t="s">
        <v>64</v>
      </c>
      <c r="K655" s="37" t="s">
        <v>49</v>
      </c>
      <c r="L655" s="37" t="s">
        <v>1026</v>
      </c>
      <c r="M655" s="37">
        <v>0.37</v>
      </c>
      <c r="N655" s="37" t="s">
        <v>8</v>
      </c>
      <c r="O655" s="37" t="s">
        <v>87</v>
      </c>
      <c r="P655" s="37" t="s">
        <v>379</v>
      </c>
      <c r="Q655" s="37" t="s">
        <v>764</v>
      </c>
      <c r="R655" s="37">
        <v>2109</v>
      </c>
      <c r="S655" s="39">
        <v>42062</v>
      </c>
      <c r="T655" s="39">
        <v>42063</v>
      </c>
      <c r="U655" s="37">
        <v>-40.008800000000001</v>
      </c>
      <c r="V655" s="37">
        <v>23</v>
      </c>
      <c r="W655" s="37">
        <v>157.78</v>
      </c>
      <c r="X655" s="37">
        <v>89389</v>
      </c>
      <c r="Y655" s="37" t="s">
        <v>3218</v>
      </c>
      <c r="Z655" s="37">
        <v>108.85717909095149</v>
      </c>
    </row>
    <row r="656" spans="1:26" customFormat="1" x14ac:dyDescent="0.2">
      <c r="A656" s="37">
        <v>751</v>
      </c>
      <c r="B656" s="37" t="s">
        <v>1378</v>
      </c>
      <c r="C656" s="37" t="s">
        <v>23</v>
      </c>
      <c r="D656" s="37">
        <v>0.06</v>
      </c>
      <c r="E656" s="37">
        <v>130.97999999999999</v>
      </c>
      <c r="F656" s="37">
        <v>54.74</v>
      </c>
      <c r="G656" s="37" t="s">
        <v>2</v>
      </c>
      <c r="H656" s="37" t="s">
        <v>70</v>
      </c>
      <c r="I656" s="37" t="s">
        <v>4</v>
      </c>
      <c r="J656" s="37" t="s">
        <v>93</v>
      </c>
      <c r="K656" s="37" t="s">
        <v>6</v>
      </c>
      <c r="L656" s="37" t="s">
        <v>1379</v>
      </c>
      <c r="M656" s="37">
        <v>0.69</v>
      </c>
      <c r="N656" s="37" t="s">
        <v>8</v>
      </c>
      <c r="O656" s="37" t="s">
        <v>9</v>
      </c>
      <c r="P656" s="37" t="s">
        <v>364</v>
      </c>
      <c r="Q656" s="37" t="s">
        <v>1380</v>
      </c>
      <c r="R656" s="37">
        <v>40324</v>
      </c>
      <c r="S656" s="39">
        <v>42062</v>
      </c>
      <c r="T656" s="39">
        <v>42069</v>
      </c>
      <c r="U656" s="37">
        <v>14.76</v>
      </c>
      <c r="V656" s="37">
        <v>3</v>
      </c>
      <c r="W656" s="37">
        <v>411.64</v>
      </c>
      <c r="X656" s="37">
        <v>91201</v>
      </c>
      <c r="Y656" s="37" t="s">
        <v>3215</v>
      </c>
      <c r="Z656" s="37">
        <v>2385.5131807065227</v>
      </c>
    </row>
    <row r="657" spans="1:26" customFormat="1" x14ac:dyDescent="0.2">
      <c r="A657" s="37">
        <v>1754</v>
      </c>
      <c r="B657" s="37" t="s">
        <v>1381</v>
      </c>
      <c r="C657" s="37" t="s">
        <v>23</v>
      </c>
      <c r="D657" s="37">
        <v>0.04</v>
      </c>
      <c r="E657" s="37">
        <v>8.5</v>
      </c>
      <c r="F657" s="37">
        <v>1.99</v>
      </c>
      <c r="G657" s="37" t="s">
        <v>14</v>
      </c>
      <c r="H657" s="37" t="s">
        <v>15</v>
      </c>
      <c r="I657" s="37" t="s">
        <v>16</v>
      </c>
      <c r="J657" s="37" t="s">
        <v>17</v>
      </c>
      <c r="K657" s="37" t="s">
        <v>18</v>
      </c>
      <c r="L657" s="37" t="s">
        <v>1382</v>
      </c>
      <c r="M657" s="37">
        <v>0.49</v>
      </c>
      <c r="N657" s="37" t="s">
        <v>8</v>
      </c>
      <c r="O657" s="37" t="s">
        <v>35</v>
      </c>
      <c r="P657" s="37" t="s">
        <v>66</v>
      </c>
      <c r="Q657" s="37" t="s">
        <v>1383</v>
      </c>
      <c r="R657" s="37">
        <v>90503</v>
      </c>
      <c r="S657" s="39">
        <v>42062</v>
      </c>
      <c r="T657" s="39">
        <v>42063</v>
      </c>
      <c r="U657" s="37">
        <v>43.275199999999998</v>
      </c>
      <c r="V657" s="37">
        <v>14</v>
      </c>
      <c r="W657" s="37">
        <v>118.57</v>
      </c>
      <c r="X657" s="37">
        <v>90178</v>
      </c>
      <c r="Y657" s="37" t="s">
        <v>3217</v>
      </c>
      <c r="Z657" s="37">
        <v>194.59855590817384</v>
      </c>
    </row>
    <row r="658" spans="1:26" customFormat="1" x14ac:dyDescent="0.2">
      <c r="A658" s="37">
        <v>1754</v>
      </c>
      <c r="B658" s="37" t="s">
        <v>1381</v>
      </c>
      <c r="C658" s="37" t="s">
        <v>23</v>
      </c>
      <c r="D658" s="37">
        <v>0.1</v>
      </c>
      <c r="E658" s="37">
        <v>15.99</v>
      </c>
      <c r="F658" s="37">
        <v>9.4</v>
      </c>
      <c r="G658" s="37" t="s">
        <v>14</v>
      </c>
      <c r="H658" s="37" t="s">
        <v>15</v>
      </c>
      <c r="I658" s="37" t="s">
        <v>16</v>
      </c>
      <c r="J658" s="37" t="s">
        <v>32</v>
      </c>
      <c r="K658" s="37" t="s">
        <v>49</v>
      </c>
      <c r="L658" s="37" t="s">
        <v>604</v>
      </c>
      <c r="M658" s="37">
        <v>0.49</v>
      </c>
      <c r="N658" s="37" t="s">
        <v>8</v>
      </c>
      <c r="O658" s="37" t="s">
        <v>35</v>
      </c>
      <c r="P658" s="37" t="s">
        <v>66</v>
      </c>
      <c r="Q658" s="37" t="s">
        <v>1383</v>
      </c>
      <c r="R658" s="37">
        <v>90503</v>
      </c>
      <c r="S658" s="39">
        <v>42062</v>
      </c>
      <c r="T658" s="39">
        <v>42062</v>
      </c>
      <c r="U658" s="37">
        <v>-36.214619999999996</v>
      </c>
      <c r="V658" s="37">
        <v>5</v>
      </c>
      <c r="W658" s="37">
        <v>79.47</v>
      </c>
      <c r="X658" s="37">
        <v>90178</v>
      </c>
      <c r="Y658" s="37" t="s">
        <v>3217</v>
      </c>
      <c r="Z658" s="37">
        <v>301.82363338042609</v>
      </c>
    </row>
    <row r="659" spans="1:26" customFormat="1" x14ac:dyDescent="0.2">
      <c r="A659" s="37">
        <v>1754</v>
      </c>
      <c r="B659" s="37" t="s">
        <v>1381</v>
      </c>
      <c r="C659" s="37" t="s">
        <v>23</v>
      </c>
      <c r="D659" s="37">
        <v>0.09</v>
      </c>
      <c r="E659" s="37">
        <v>95.99</v>
      </c>
      <c r="F659" s="37">
        <v>8.99</v>
      </c>
      <c r="G659" s="37" t="s">
        <v>14</v>
      </c>
      <c r="H659" s="37" t="s">
        <v>15</v>
      </c>
      <c r="I659" s="37" t="s">
        <v>16</v>
      </c>
      <c r="J659" s="37" t="s">
        <v>111</v>
      </c>
      <c r="K659" s="37" t="s">
        <v>49</v>
      </c>
      <c r="L659" s="37" t="s">
        <v>1384</v>
      </c>
      <c r="M659" s="37">
        <v>0.56999999999999995</v>
      </c>
      <c r="N659" s="37" t="s">
        <v>8</v>
      </c>
      <c r="O659" s="37" t="s">
        <v>35</v>
      </c>
      <c r="P659" s="37" t="s">
        <v>66</v>
      </c>
      <c r="Q659" s="37" t="s">
        <v>1383</v>
      </c>
      <c r="R659" s="37">
        <v>90503</v>
      </c>
      <c r="S659" s="39">
        <v>42062</v>
      </c>
      <c r="T659" s="39">
        <v>42066</v>
      </c>
      <c r="U659" s="37">
        <v>7.0329600000000001</v>
      </c>
      <c r="V659" s="37">
        <v>8</v>
      </c>
      <c r="W659" s="37">
        <v>627.28</v>
      </c>
      <c r="X659" s="37">
        <v>90178</v>
      </c>
      <c r="Y659" s="37" t="s">
        <v>3217</v>
      </c>
      <c r="Z659" s="37">
        <v>658.53528237382875</v>
      </c>
    </row>
    <row r="660" spans="1:26" customFormat="1" x14ac:dyDescent="0.2">
      <c r="A660" s="37">
        <v>2466</v>
      </c>
      <c r="B660" s="37" t="s">
        <v>1385</v>
      </c>
      <c r="C660" s="37" t="s">
        <v>92</v>
      </c>
      <c r="D660" s="37">
        <v>0.04</v>
      </c>
      <c r="E660" s="37">
        <v>2.08</v>
      </c>
      <c r="F660" s="37">
        <v>1.49</v>
      </c>
      <c r="G660" s="37" t="s">
        <v>14</v>
      </c>
      <c r="H660" s="37" t="s">
        <v>70</v>
      </c>
      <c r="I660" s="37" t="s">
        <v>24</v>
      </c>
      <c r="J660" s="37" t="s">
        <v>48</v>
      </c>
      <c r="K660" s="37" t="s">
        <v>49</v>
      </c>
      <c r="L660" s="37" t="s">
        <v>1386</v>
      </c>
      <c r="M660" s="37">
        <v>0.36</v>
      </c>
      <c r="N660" s="37" t="s">
        <v>8</v>
      </c>
      <c r="O660" s="37" t="s">
        <v>28</v>
      </c>
      <c r="P660" s="37" t="s">
        <v>265</v>
      </c>
      <c r="Q660" s="37" t="s">
        <v>1387</v>
      </c>
      <c r="R660" s="37">
        <v>49783</v>
      </c>
      <c r="S660" s="39">
        <v>42062</v>
      </c>
      <c r="T660" s="39">
        <v>42063</v>
      </c>
      <c r="U660" s="37">
        <v>-3.71956</v>
      </c>
      <c r="V660" s="37">
        <v>7</v>
      </c>
      <c r="W660" s="37">
        <v>14.77</v>
      </c>
      <c r="X660" s="37">
        <v>88136</v>
      </c>
      <c r="Y660" s="37" t="s">
        <v>3216</v>
      </c>
      <c r="Z660" s="37">
        <v>-33.583314619408313</v>
      </c>
    </row>
    <row r="661" spans="1:26" customFormat="1" x14ac:dyDescent="0.2">
      <c r="A661" s="37">
        <v>2466</v>
      </c>
      <c r="B661" s="37" t="s">
        <v>1385</v>
      </c>
      <c r="C661" s="37" t="s">
        <v>92</v>
      </c>
      <c r="D661" s="37">
        <v>0.02</v>
      </c>
      <c r="E661" s="37">
        <v>53.98</v>
      </c>
      <c r="F661" s="37">
        <v>5.5</v>
      </c>
      <c r="G661" s="37" t="s">
        <v>63</v>
      </c>
      <c r="H661" s="37" t="s">
        <v>70</v>
      </c>
      <c r="I661" s="37" t="s">
        <v>16</v>
      </c>
      <c r="J661" s="37" t="s">
        <v>17</v>
      </c>
      <c r="K661" s="37" t="s">
        <v>49</v>
      </c>
      <c r="L661" s="37" t="s">
        <v>1388</v>
      </c>
      <c r="M661" s="37">
        <v>0.62</v>
      </c>
      <c r="N661" s="37" t="s">
        <v>8</v>
      </c>
      <c r="O661" s="37" t="s">
        <v>28</v>
      </c>
      <c r="P661" s="37" t="s">
        <v>265</v>
      </c>
      <c r="Q661" s="37" t="s">
        <v>1387</v>
      </c>
      <c r="R661" s="37">
        <v>49783</v>
      </c>
      <c r="S661" s="39">
        <v>42062</v>
      </c>
      <c r="T661" s="39">
        <v>42063</v>
      </c>
      <c r="U661" s="37">
        <v>101.97199999999999</v>
      </c>
      <c r="V661" s="37">
        <v>8</v>
      </c>
      <c r="W661" s="37">
        <v>438.33</v>
      </c>
      <c r="X661" s="37">
        <v>88136</v>
      </c>
      <c r="Y661" s="37" t="s">
        <v>3216</v>
      </c>
      <c r="Z661" s="37">
        <v>495.20184586248342</v>
      </c>
    </row>
    <row r="662" spans="1:26" customFormat="1" x14ac:dyDescent="0.2">
      <c r="A662" s="37">
        <v>2466</v>
      </c>
      <c r="B662" s="37" t="s">
        <v>1385</v>
      </c>
      <c r="C662" s="37" t="s">
        <v>92</v>
      </c>
      <c r="D662" s="37">
        <v>0.05</v>
      </c>
      <c r="E662" s="37">
        <v>4.9800000000000004</v>
      </c>
      <c r="F662" s="37">
        <v>5.0199999999999996</v>
      </c>
      <c r="G662" s="37" t="s">
        <v>14</v>
      </c>
      <c r="H662" s="37" t="s">
        <v>70</v>
      </c>
      <c r="I662" s="37" t="s">
        <v>24</v>
      </c>
      <c r="J662" s="37" t="s">
        <v>64</v>
      </c>
      <c r="K662" s="37" t="s">
        <v>49</v>
      </c>
      <c r="L662" s="37" t="s">
        <v>1389</v>
      </c>
      <c r="M662" s="37">
        <v>0.38</v>
      </c>
      <c r="N662" s="37" t="s">
        <v>8</v>
      </c>
      <c r="O662" s="37" t="s">
        <v>28</v>
      </c>
      <c r="P662" s="37" t="s">
        <v>265</v>
      </c>
      <c r="Q662" s="37" t="s">
        <v>1387</v>
      </c>
      <c r="R662" s="37">
        <v>49783</v>
      </c>
      <c r="S662" s="39">
        <v>42062</v>
      </c>
      <c r="T662" s="39">
        <v>42062</v>
      </c>
      <c r="U662" s="37">
        <v>-16.634799999999998</v>
      </c>
      <c r="V662" s="37">
        <v>7</v>
      </c>
      <c r="W662" s="37">
        <v>38.11</v>
      </c>
      <c r="X662" s="37">
        <v>88136</v>
      </c>
      <c r="Y662" s="37" t="s">
        <v>3216</v>
      </c>
      <c r="Z662" s="37">
        <v>69.85953298756408</v>
      </c>
    </row>
    <row r="663" spans="1:26" customFormat="1" x14ac:dyDescent="0.2">
      <c r="A663" s="37">
        <v>972</v>
      </c>
      <c r="B663" s="37" t="s">
        <v>1390</v>
      </c>
      <c r="C663" s="37" t="s">
        <v>23</v>
      </c>
      <c r="D663" s="37">
        <v>0.03</v>
      </c>
      <c r="E663" s="37">
        <v>284.98</v>
      </c>
      <c r="F663" s="37">
        <v>69.55</v>
      </c>
      <c r="G663" s="37" t="s">
        <v>2</v>
      </c>
      <c r="H663" s="37" t="s">
        <v>70</v>
      </c>
      <c r="I663" s="37" t="s">
        <v>4</v>
      </c>
      <c r="J663" s="37" t="s">
        <v>85</v>
      </c>
      <c r="K663" s="37" t="s">
        <v>33</v>
      </c>
      <c r="L663" s="37" t="s">
        <v>1391</v>
      </c>
      <c r="M663" s="37">
        <v>0.6</v>
      </c>
      <c r="N663" s="37" t="s">
        <v>8</v>
      </c>
      <c r="O663" s="37" t="s">
        <v>35</v>
      </c>
      <c r="P663" s="37" t="s">
        <v>66</v>
      </c>
      <c r="Q663" s="37" t="s">
        <v>1392</v>
      </c>
      <c r="R663" s="37">
        <v>92503</v>
      </c>
      <c r="S663" s="39">
        <v>42063</v>
      </c>
      <c r="T663" s="39">
        <v>42068</v>
      </c>
      <c r="U663" s="37">
        <v>-116.584</v>
      </c>
      <c r="V663" s="37">
        <v>2</v>
      </c>
      <c r="W663" s="37">
        <v>619.38</v>
      </c>
      <c r="X663" s="37">
        <v>87259</v>
      </c>
      <c r="Y663" s="37" t="s">
        <v>3217</v>
      </c>
      <c r="Z663" s="37">
        <v>3087.8799085563383</v>
      </c>
    </row>
    <row r="664" spans="1:26" customFormat="1" x14ac:dyDescent="0.2">
      <c r="A664" s="37">
        <v>972</v>
      </c>
      <c r="B664" s="37" t="s">
        <v>1390</v>
      </c>
      <c r="C664" s="37" t="s">
        <v>23</v>
      </c>
      <c r="D664" s="37">
        <v>0</v>
      </c>
      <c r="E664" s="37">
        <v>12.99</v>
      </c>
      <c r="F664" s="37">
        <v>14.37</v>
      </c>
      <c r="G664" s="37" t="s">
        <v>14</v>
      </c>
      <c r="H664" s="37" t="s">
        <v>70</v>
      </c>
      <c r="I664" s="37" t="s">
        <v>4</v>
      </c>
      <c r="J664" s="37" t="s">
        <v>102</v>
      </c>
      <c r="K664" s="37" t="s">
        <v>40</v>
      </c>
      <c r="L664" s="37" t="s">
        <v>382</v>
      </c>
      <c r="M664" s="37">
        <v>0.73</v>
      </c>
      <c r="N664" s="37" t="s">
        <v>8</v>
      </c>
      <c r="O664" s="37" t="s">
        <v>35</v>
      </c>
      <c r="P664" s="37" t="s">
        <v>66</v>
      </c>
      <c r="Q664" s="37" t="s">
        <v>1392</v>
      </c>
      <c r="R664" s="37">
        <v>92503</v>
      </c>
      <c r="S664" s="39">
        <v>42063</v>
      </c>
      <c r="T664" s="39">
        <v>42063</v>
      </c>
      <c r="U664" s="37">
        <v>12.896100000000001</v>
      </c>
      <c r="V664" s="37">
        <v>1</v>
      </c>
      <c r="W664" s="37">
        <v>18.690000000000001</v>
      </c>
      <c r="X664" s="37">
        <v>87259</v>
      </c>
      <c r="Y664" s="37" t="s">
        <v>3217</v>
      </c>
      <c r="Z664" s="37">
        <v>774.58605093743222</v>
      </c>
    </row>
    <row r="665" spans="1:26" customFormat="1" x14ac:dyDescent="0.2">
      <c r="A665" s="37">
        <v>2220</v>
      </c>
      <c r="B665" s="37" t="s">
        <v>1393</v>
      </c>
      <c r="C665" s="37" t="s">
        <v>23</v>
      </c>
      <c r="D665" s="37">
        <v>0.09</v>
      </c>
      <c r="E665" s="37">
        <v>14.2</v>
      </c>
      <c r="F665" s="37">
        <v>5.3</v>
      </c>
      <c r="G665" s="37" t="s">
        <v>14</v>
      </c>
      <c r="H665" s="37" t="s">
        <v>15</v>
      </c>
      <c r="I665" s="37" t="s">
        <v>4</v>
      </c>
      <c r="J665" s="37" t="s">
        <v>102</v>
      </c>
      <c r="K665" s="37" t="s">
        <v>26</v>
      </c>
      <c r="L665" s="37" t="s">
        <v>264</v>
      </c>
      <c r="M665" s="37">
        <v>0.46</v>
      </c>
      <c r="N665" s="37" t="s">
        <v>8</v>
      </c>
      <c r="O665" s="37" t="s">
        <v>9</v>
      </c>
      <c r="P665" s="37" t="s">
        <v>99</v>
      </c>
      <c r="Q665" s="37" t="s">
        <v>1394</v>
      </c>
      <c r="R665" s="37">
        <v>34787</v>
      </c>
      <c r="S665" s="39">
        <v>42063</v>
      </c>
      <c r="T665" s="39">
        <v>42064</v>
      </c>
      <c r="U665" s="37">
        <v>-324.73</v>
      </c>
      <c r="V665" s="37">
        <v>4</v>
      </c>
      <c r="W665" s="37">
        <v>55.08</v>
      </c>
      <c r="X665" s="37">
        <v>91036</v>
      </c>
      <c r="Y665" s="37" t="s">
        <v>3215</v>
      </c>
      <c r="Z665" s="37">
        <v>-130.88036304317964</v>
      </c>
    </row>
    <row r="666" spans="1:26" customFormat="1" x14ac:dyDescent="0.2">
      <c r="A666" s="37">
        <v>3075</v>
      </c>
      <c r="B666" s="37" t="s">
        <v>1395</v>
      </c>
      <c r="C666" s="37" t="s">
        <v>23</v>
      </c>
      <c r="D666" s="37">
        <v>0.06</v>
      </c>
      <c r="E666" s="37">
        <v>19.23</v>
      </c>
      <c r="F666" s="37">
        <v>6.15</v>
      </c>
      <c r="G666" s="37" t="s">
        <v>14</v>
      </c>
      <c r="H666" s="37" t="s">
        <v>70</v>
      </c>
      <c r="I666" s="37" t="s">
        <v>4</v>
      </c>
      <c r="J666" s="37" t="s">
        <v>102</v>
      </c>
      <c r="K666" s="37" t="s">
        <v>18</v>
      </c>
      <c r="L666" s="37" t="s">
        <v>1253</v>
      </c>
      <c r="M666" s="37">
        <v>0.44</v>
      </c>
      <c r="N666" s="37" t="s">
        <v>8</v>
      </c>
      <c r="O666" s="37" t="s">
        <v>35</v>
      </c>
      <c r="P666" s="37" t="s">
        <v>66</v>
      </c>
      <c r="Q666" s="37" t="s">
        <v>76</v>
      </c>
      <c r="R666" s="37">
        <v>90061</v>
      </c>
      <c r="S666" s="39">
        <v>42063</v>
      </c>
      <c r="T666" s="39">
        <v>42063</v>
      </c>
      <c r="U666" s="37">
        <v>-25.38</v>
      </c>
      <c r="V666" s="37">
        <v>4</v>
      </c>
      <c r="W666" s="37">
        <v>84.6</v>
      </c>
      <c r="X666" s="37">
        <v>14756</v>
      </c>
      <c r="Y666" s="37" t="s">
        <v>3217</v>
      </c>
      <c r="Z666" s="37">
        <v>247.05228408325544</v>
      </c>
    </row>
    <row r="667" spans="1:26" customFormat="1" x14ac:dyDescent="0.2">
      <c r="A667" s="37">
        <v>3098</v>
      </c>
      <c r="B667" s="37" t="s">
        <v>1396</v>
      </c>
      <c r="C667" s="37" t="s">
        <v>23</v>
      </c>
      <c r="D667" s="37">
        <v>0.06</v>
      </c>
      <c r="E667" s="37">
        <v>2.89</v>
      </c>
      <c r="F667" s="37">
        <v>0.5</v>
      </c>
      <c r="G667" s="37" t="s">
        <v>14</v>
      </c>
      <c r="H667" s="37" t="s">
        <v>15</v>
      </c>
      <c r="I667" s="37" t="s">
        <v>24</v>
      </c>
      <c r="J667" s="37" t="s">
        <v>128</v>
      </c>
      <c r="K667" s="37" t="s">
        <v>49</v>
      </c>
      <c r="L667" s="37" t="s">
        <v>705</v>
      </c>
      <c r="M667" s="37">
        <v>0.38</v>
      </c>
      <c r="N667" s="37" t="s">
        <v>8</v>
      </c>
      <c r="O667" s="37" t="s">
        <v>87</v>
      </c>
      <c r="P667" s="37" t="s">
        <v>88</v>
      </c>
      <c r="Q667" s="37" t="s">
        <v>1397</v>
      </c>
      <c r="R667" s="37">
        <v>11967</v>
      </c>
      <c r="S667" s="39">
        <v>42063</v>
      </c>
      <c r="T667" s="39">
        <v>42063</v>
      </c>
      <c r="U667" s="37">
        <v>9.6117000000000008</v>
      </c>
      <c r="V667" s="37">
        <v>5</v>
      </c>
      <c r="W667" s="37">
        <v>13.93</v>
      </c>
      <c r="X667" s="37">
        <v>89316</v>
      </c>
      <c r="Y667" s="37" t="s">
        <v>3218</v>
      </c>
      <c r="Z667" s="37">
        <v>-3.2804764920187566</v>
      </c>
    </row>
    <row r="668" spans="1:26" customFormat="1" x14ac:dyDescent="0.2">
      <c r="A668" s="37">
        <v>3355</v>
      </c>
      <c r="B668" s="37" t="s">
        <v>1398</v>
      </c>
      <c r="C668" s="37" t="s">
        <v>23</v>
      </c>
      <c r="D668" s="37">
        <v>0.1</v>
      </c>
      <c r="E668" s="37">
        <v>120.98</v>
      </c>
      <c r="F668" s="37">
        <v>9.07</v>
      </c>
      <c r="G668" s="37" t="s">
        <v>14</v>
      </c>
      <c r="H668" s="37" t="s">
        <v>70</v>
      </c>
      <c r="I668" s="37" t="s">
        <v>24</v>
      </c>
      <c r="J668" s="37" t="s">
        <v>48</v>
      </c>
      <c r="K668" s="37" t="s">
        <v>49</v>
      </c>
      <c r="L668" s="37" t="s">
        <v>1399</v>
      </c>
      <c r="M668" s="37">
        <v>0.35</v>
      </c>
      <c r="N668" s="37" t="s">
        <v>8</v>
      </c>
      <c r="O668" s="37" t="s">
        <v>35</v>
      </c>
      <c r="P668" s="37" t="s">
        <v>66</v>
      </c>
      <c r="Q668" s="37" t="s">
        <v>1400</v>
      </c>
      <c r="R668" s="37">
        <v>93010</v>
      </c>
      <c r="S668" s="39">
        <v>42063</v>
      </c>
      <c r="T668" s="39">
        <v>42072</v>
      </c>
      <c r="U668" s="37">
        <v>379.3965</v>
      </c>
      <c r="V668" s="37">
        <v>5</v>
      </c>
      <c r="W668" s="37">
        <v>549.85</v>
      </c>
      <c r="X668" s="37">
        <v>88587</v>
      </c>
      <c r="Y668" s="37" t="s">
        <v>3217</v>
      </c>
      <c r="Z668" s="37">
        <v>959.82123263888673</v>
      </c>
    </row>
    <row r="669" spans="1:26" customFormat="1" x14ac:dyDescent="0.2">
      <c r="A669" s="37">
        <v>3355</v>
      </c>
      <c r="B669" s="37" t="s">
        <v>1398</v>
      </c>
      <c r="C669" s="37" t="s">
        <v>23</v>
      </c>
      <c r="D669" s="37">
        <v>0.08</v>
      </c>
      <c r="E669" s="37">
        <v>8.32</v>
      </c>
      <c r="F669" s="37">
        <v>2.38</v>
      </c>
      <c r="G669" s="37" t="s">
        <v>63</v>
      </c>
      <c r="H669" s="37" t="s">
        <v>70</v>
      </c>
      <c r="I669" s="37" t="s">
        <v>16</v>
      </c>
      <c r="J669" s="37" t="s">
        <v>17</v>
      </c>
      <c r="K669" s="37" t="s">
        <v>18</v>
      </c>
      <c r="L669" s="37" t="s">
        <v>1401</v>
      </c>
      <c r="M669" s="37">
        <v>0.74</v>
      </c>
      <c r="N669" s="37" t="s">
        <v>8</v>
      </c>
      <c r="O669" s="37" t="s">
        <v>35</v>
      </c>
      <c r="P669" s="37" t="s">
        <v>66</v>
      </c>
      <c r="Q669" s="37" t="s">
        <v>1400</v>
      </c>
      <c r="R669" s="37">
        <v>93010</v>
      </c>
      <c r="S669" s="39">
        <v>42063</v>
      </c>
      <c r="T669" s="39">
        <v>42067</v>
      </c>
      <c r="U669" s="37">
        <v>-41.83</v>
      </c>
      <c r="V669" s="37">
        <v>6</v>
      </c>
      <c r="W669" s="37">
        <v>48.99</v>
      </c>
      <c r="X669" s="37">
        <v>88587</v>
      </c>
      <c r="Y669" s="37" t="s">
        <v>3217</v>
      </c>
      <c r="Z669" s="37">
        <v>245.7462795177602</v>
      </c>
    </row>
    <row r="670" spans="1:26" customFormat="1" x14ac:dyDescent="0.2">
      <c r="A670" s="37">
        <v>3355</v>
      </c>
      <c r="B670" s="37" t="s">
        <v>1398</v>
      </c>
      <c r="C670" s="37" t="s">
        <v>23</v>
      </c>
      <c r="D670" s="37">
        <v>0.1</v>
      </c>
      <c r="E670" s="37">
        <v>125.99</v>
      </c>
      <c r="F670" s="37">
        <v>4.2</v>
      </c>
      <c r="G670" s="37" t="s">
        <v>14</v>
      </c>
      <c r="H670" s="37" t="s">
        <v>70</v>
      </c>
      <c r="I670" s="37" t="s">
        <v>16</v>
      </c>
      <c r="J670" s="37" t="s">
        <v>111</v>
      </c>
      <c r="K670" s="37" t="s">
        <v>49</v>
      </c>
      <c r="L670" s="37" t="s">
        <v>1402</v>
      </c>
      <c r="M670" s="37">
        <v>0.59</v>
      </c>
      <c r="N670" s="37" t="s">
        <v>8</v>
      </c>
      <c r="O670" s="37" t="s">
        <v>35</v>
      </c>
      <c r="P670" s="37" t="s">
        <v>66</v>
      </c>
      <c r="Q670" s="37" t="s">
        <v>1400</v>
      </c>
      <c r="R670" s="37">
        <v>93010</v>
      </c>
      <c r="S670" s="39">
        <v>42063</v>
      </c>
      <c r="T670" s="39">
        <v>42063</v>
      </c>
      <c r="U670" s="37">
        <v>372.40199999999999</v>
      </c>
      <c r="V670" s="37">
        <v>7</v>
      </c>
      <c r="W670" s="37">
        <v>681.42</v>
      </c>
      <c r="X670" s="37">
        <v>88587</v>
      </c>
      <c r="Y670" s="37" t="s">
        <v>3217</v>
      </c>
      <c r="Z670" s="37">
        <v>1033.2364113371673</v>
      </c>
    </row>
    <row r="671" spans="1:26" customFormat="1" x14ac:dyDescent="0.2">
      <c r="A671" s="37">
        <v>2587</v>
      </c>
      <c r="B671" s="37" t="s">
        <v>1403</v>
      </c>
      <c r="C671" s="37" t="s">
        <v>92</v>
      </c>
      <c r="D671" s="37">
        <v>0.01</v>
      </c>
      <c r="E671" s="37">
        <v>6.48</v>
      </c>
      <c r="F671" s="37">
        <v>6.57</v>
      </c>
      <c r="G671" s="37" t="s">
        <v>63</v>
      </c>
      <c r="H671" s="37" t="s">
        <v>47</v>
      </c>
      <c r="I671" s="37" t="s">
        <v>24</v>
      </c>
      <c r="J671" s="37" t="s">
        <v>64</v>
      </c>
      <c r="K671" s="37" t="s">
        <v>49</v>
      </c>
      <c r="L671" s="37" t="s">
        <v>1404</v>
      </c>
      <c r="M671" s="37">
        <v>0.37</v>
      </c>
      <c r="N671" s="37" t="s">
        <v>8</v>
      </c>
      <c r="O671" s="37" t="s">
        <v>28</v>
      </c>
      <c r="P671" s="37" t="s">
        <v>333</v>
      </c>
      <c r="Q671" s="37" t="s">
        <v>1405</v>
      </c>
      <c r="R671" s="37">
        <v>54220</v>
      </c>
      <c r="S671" s="39">
        <v>42063</v>
      </c>
      <c r="T671" s="39">
        <v>42063</v>
      </c>
      <c r="U671" s="37">
        <v>-46.5244</v>
      </c>
      <c r="V671" s="37">
        <v>18</v>
      </c>
      <c r="W671" s="37">
        <v>127.83</v>
      </c>
      <c r="X671" s="37">
        <v>91166</v>
      </c>
      <c r="Y671" s="37" t="s">
        <v>3216</v>
      </c>
      <c r="Z671" s="37">
        <v>53.137510944417016</v>
      </c>
    </row>
    <row r="672" spans="1:26" customFormat="1" x14ac:dyDescent="0.2">
      <c r="A672" s="37">
        <v>2861</v>
      </c>
      <c r="B672" s="37" t="s">
        <v>1406</v>
      </c>
      <c r="C672" s="37" t="s">
        <v>92</v>
      </c>
      <c r="D672" s="37">
        <v>0.05</v>
      </c>
      <c r="E672" s="37">
        <v>20.99</v>
      </c>
      <c r="F672" s="37">
        <v>4.8099999999999996</v>
      </c>
      <c r="G672" s="37" t="s">
        <v>14</v>
      </c>
      <c r="H672" s="37" t="s">
        <v>70</v>
      </c>
      <c r="I672" s="37" t="s">
        <v>16</v>
      </c>
      <c r="J672" s="37" t="s">
        <v>111</v>
      </c>
      <c r="K672" s="37" t="s">
        <v>120</v>
      </c>
      <c r="L672" s="37" t="s">
        <v>1407</v>
      </c>
      <c r="M672" s="37">
        <v>0.57999999999999996</v>
      </c>
      <c r="N672" s="37" t="s">
        <v>8</v>
      </c>
      <c r="O672" s="37" t="s">
        <v>28</v>
      </c>
      <c r="P672" s="37" t="s">
        <v>513</v>
      </c>
      <c r="Q672" s="37" t="s">
        <v>1186</v>
      </c>
      <c r="R672" s="37">
        <v>67601</v>
      </c>
      <c r="S672" s="39">
        <v>42063</v>
      </c>
      <c r="T672" s="39">
        <v>42063</v>
      </c>
      <c r="U672" s="37">
        <v>4.9017600000000003</v>
      </c>
      <c r="V672" s="37">
        <v>11</v>
      </c>
      <c r="W672" s="37">
        <v>199.43</v>
      </c>
      <c r="X672" s="37">
        <v>88280</v>
      </c>
      <c r="Y672" s="37" t="s">
        <v>3216</v>
      </c>
      <c r="Z672" s="37">
        <v>302.50817610848571</v>
      </c>
    </row>
    <row r="673" spans="1:26" customFormat="1" x14ac:dyDescent="0.2">
      <c r="A673" s="37">
        <v>2923</v>
      </c>
      <c r="B673" s="37" t="s">
        <v>1408</v>
      </c>
      <c r="C673" s="37" t="s">
        <v>92</v>
      </c>
      <c r="D673" s="37">
        <v>0</v>
      </c>
      <c r="E673" s="37">
        <v>6.37</v>
      </c>
      <c r="F673" s="37">
        <v>5.19</v>
      </c>
      <c r="G673" s="37" t="s">
        <v>14</v>
      </c>
      <c r="H673" s="37" t="s">
        <v>15</v>
      </c>
      <c r="I673" s="37" t="s">
        <v>24</v>
      </c>
      <c r="J673" s="37" t="s">
        <v>48</v>
      </c>
      <c r="K673" s="37" t="s">
        <v>49</v>
      </c>
      <c r="L673" s="37" t="s">
        <v>883</v>
      </c>
      <c r="M673" s="37">
        <v>0.38</v>
      </c>
      <c r="N673" s="37" t="s">
        <v>8</v>
      </c>
      <c r="O673" s="37" t="s">
        <v>87</v>
      </c>
      <c r="P673" s="37" t="s">
        <v>394</v>
      </c>
      <c r="Q673" s="37" t="s">
        <v>1409</v>
      </c>
      <c r="R673" s="37">
        <v>21740</v>
      </c>
      <c r="S673" s="39">
        <v>42063</v>
      </c>
      <c r="T673" s="39">
        <v>42065</v>
      </c>
      <c r="U673" s="37">
        <v>-27.1492</v>
      </c>
      <c r="V673" s="37">
        <v>15</v>
      </c>
      <c r="W673" s="37">
        <v>99.75</v>
      </c>
      <c r="X673" s="37">
        <v>86592</v>
      </c>
      <c r="Y673" s="37" t="s">
        <v>3218</v>
      </c>
      <c r="Z673" s="37">
        <v>72.252524461271747</v>
      </c>
    </row>
    <row r="674" spans="1:26" customFormat="1" x14ac:dyDescent="0.2">
      <c r="A674" s="37">
        <v>3151</v>
      </c>
      <c r="B674" s="37" t="s">
        <v>929</v>
      </c>
      <c r="C674" s="37" t="s">
        <v>92</v>
      </c>
      <c r="D674" s="37">
        <v>0.04</v>
      </c>
      <c r="E674" s="37">
        <v>17.239999999999998</v>
      </c>
      <c r="F674" s="37">
        <v>3.26</v>
      </c>
      <c r="G674" s="37" t="s">
        <v>14</v>
      </c>
      <c r="H674" s="37" t="s">
        <v>47</v>
      </c>
      <c r="I674" s="37" t="s">
        <v>24</v>
      </c>
      <c r="J674" s="37" t="s">
        <v>544</v>
      </c>
      <c r="K674" s="37" t="s">
        <v>18</v>
      </c>
      <c r="L674" s="37" t="s">
        <v>1410</v>
      </c>
      <c r="M674" s="37">
        <v>0.56000000000000005</v>
      </c>
      <c r="N674" s="37" t="s">
        <v>8</v>
      </c>
      <c r="O674" s="37" t="s">
        <v>35</v>
      </c>
      <c r="P674" s="37" t="s">
        <v>66</v>
      </c>
      <c r="Q674" s="37" t="s">
        <v>930</v>
      </c>
      <c r="R674" s="37">
        <v>92277</v>
      </c>
      <c r="S674" s="39">
        <v>42063</v>
      </c>
      <c r="T674" s="39">
        <v>42063</v>
      </c>
      <c r="U674" s="37">
        <v>47.73</v>
      </c>
      <c r="V674" s="37">
        <v>7</v>
      </c>
      <c r="W674" s="37">
        <v>119.6</v>
      </c>
      <c r="X674" s="37">
        <v>88546</v>
      </c>
      <c r="Y674" s="37" t="s">
        <v>3217</v>
      </c>
      <c r="Z674" s="37">
        <v>312.19883098084608</v>
      </c>
    </row>
    <row r="675" spans="1:26" customFormat="1" x14ac:dyDescent="0.2">
      <c r="A675" s="37">
        <v>719</v>
      </c>
      <c r="B675" s="37" t="s">
        <v>1411</v>
      </c>
      <c r="C675" s="37" t="s">
        <v>46</v>
      </c>
      <c r="D675" s="37">
        <v>0</v>
      </c>
      <c r="E675" s="37">
        <v>8.5</v>
      </c>
      <c r="F675" s="37">
        <v>1.99</v>
      </c>
      <c r="G675" s="37" t="s">
        <v>14</v>
      </c>
      <c r="H675" s="37" t="s">
        <v>70</v>
      </c>
      <c r="I675" s="37" t="s">
        <v>16</v>
      </c>
      <c r="J675" s="37" t="s">
        <v>17</v>
      </c>
      <c r="K675" s="37" t="s">
        <v>18</v>
      </c>
      <c r="L675" s="37" t="s">
        <v>1382</v>
      </c>
      <c r="M675" s="37">
        <v>0.49</v>
      </c>
      <c r="N675" s="37" t="s">
        <v>8</v>
      </c>
      <c r="O675" s="37" t="s">
        <v>35</v>
      </c>
      <c r="P675" s="37" t="s">
        <v>272</v>
      </c>
      <c r="Q675" s="37" t="s">
        <v>1412</v>
      </c>
      <c r="R675" s="37">
        <v>89041</v>
      </c>
      <c r="S675" s="39">
        <v>42063</v>
      </c>
      <c r="T675" s="39">
        <v>42065</v>
      </c>
      <c r="U675" s="37">
        <v>71.735600000000005</v>
      </c>
      <c r="V675" s="37">
        <v>14</v>
      </c>
      <c r="W675" s="37">
        <v>122.25</v>
      </c>
      <c r="X675" s="37">
        <v>89344</v>
      </c>
      <c r="Y675" s="37" t="s">
        <v>3217</v>
      </c>
      <c r="Z675" s="37">
        <v>400.37292201374572</v>
      </c>
    </row>
    <row r="676" spans="1:26" customFormat="1" x14ac:dyDescent="0.2">
      <c r="A676" s="37">
        <v>719</v>
      </c>
      <c r="B676" s="37" t="s">
        <v>1411</v>
      </c>
      <c r="C676" s="37" t="s">
        <v>46</v>
      </c>
      <c r="D676" s="37">
        <v>0.03</v>
      </c>
      <c r="E676" s="37">
        <v>95.43</v>
      </c>
      <c r="F676" s="37">
        <v>19.989999999999998</v>
      </c>
      <c r="G676" s="37" t="s">
        <v>14</v>
      </c>
      <c r="H676" s="37" t="s">
        <v>70</v>
      </c>
      <c r="I676" s="37" t="s">
        <v>24</v>
      </c>
      <c r="J676" s="37" t="s">
        <v>54</v>
      </c>
      <c r="K676" s="37" t="s">
        <v>49</v>
      </c>
      <c r="L676" s="37" t="s">
        <v>1413</v>
      </c>
      <c r="M676" s="37">
        <v>0.79</v>
      </c>
      <c r="N676" s="37" t="s">
        <v>8</v>
      </c>
      <c r="O676" s="37" t="s">
        <v>35</v>
      </c>
      <c r="P676" s="37" t="s">
        <v>272</v>
      </c>
      <c r="Q676" s="37" t="s">
        <v>1412</v>
      </c>
      <c r="R676" s="37">
        <v>89041</v>
      </c>
      <c r="S676" s="39">
        <v>42063</v>
      </c>
      <c r="T676" s="39">
        <v>42065</v>
      </c>
      <c r="U676" s="37">
        <v>-79.320800000000006</v>
      </c>
      <c r="V676" s="37">
        <v>2</v>
      </c>
      <c r="W676" s="37">
        <v>206.09</v>
      </c>
      <c r="X676" s="37">
        <v>89344</v>
      </c>
      <c r="Y676" s="37" t="s">
        <v>3217</v>
      </c>
      <c r="Z676" s="37">
        <v>1245.0924411714536</v>
      </c>
    </row>
    <row r="677" spans="1:26" customFormat="1" x14ac:dyDescent="0.2">
      <c r="A677" s="37">
        <v>1482</v>
      </c>
      <c r="B677" s="37" t="s">
        <v>1414</v>
      </c>
      <c r="C677" s="37" t="s">
        <v>46</v>
      </c>
      <c r="D677" s="37">
        <v>0.05</v>
      </c>
      <c r="E677" s="37">
        <v>9.65</v>
      </c>
      <c r="F677" s="37">
        <v>6.22</v>
      </c>
      <c r="G677" s="37" t="s">
        <v>14</v>
      </c>
      <c r="H677" s="37" t="s">
        <v>70</v>
      </c>
      <c r="I677" s="37" t="s">
        <v>4</v>
      </c>
      <c r="J677" s="37" t="s">
        <v>102</v>
      </c>
      <c r="K677" s="37" t="s">
        <v>49</v>
      </c>
      <c r="L677" s="37" t="s">
        <v>1257</v>
      </c>
      <c r="M677" s="37">
        <v>0.55000000000000004</v>
      </c>
      <c r="N677" s="37" t="s">
        <v>8</v>
      </c>
      <c r="O677" s="37" t="s">
        <v>28</v>
      </c>
      <c r="P677" s="37" t="s">
        <v>265</v>
      </c>
      <c r="Q677" s="37" t="s">
        <v>970</v>
      </c>
      <c r="R677" s="37">
        <v>48708</v>
      </c>
      <c r="S677" s="39">
        <v>42063</v>
      </c>
      <c r="T677" s="39">
        <v>42063</v>
      </c>
      <c r="U677" s="37">
        <v>-14.6432</v>
      </c>
      <c r="V677" s="37">
        <v>15</v>
      </c>
      <c r="W677" s="37">
        <v>151.34</v>
      </c>
      <c r="X677" s="37">
        <v>91363</v>
      </c>
      <c r="Y677" s="37" t="s">
        <v>3216</v>
      </c>
      <c r="Z677" s="37">
        <v>449.26547704020982</v>
      </c>
    </row>
    <row r="678" spans="1:26" customFormat="1" x14ac:dyDescent="0.2">
      <c r="A678" s="37">
        <v>2908</v>
      </c>
      <c r="B678" s="37" t="s">
        <v>301</v>
      </c>
      <c r="C678" s="37" t="s">
        <v>46</v>
      </c>
      <c r="D678" s="37">
        <v>0.05</v>
      </c>
      <c r="E678" s="37">
        <v>34.979999999999997</v>
      </c>
      <c r="F678" s="37">
        <v>7.53</v>
      </c>
      <c r="G678" s="37" t="s">
        <v>63</v>
      </c>
      <c r="H678" s="37" t="s">
        <v>47</v>
      </c>
      <c r="I678" s="37" t="s">
        <v>16</v>
      </c>
      <c r="J678" s="37" t="s">
        <v>17</v>
      </c>
      <c r="K678" s="37" t="s">
        <v>49</v>
      </c>
      <c r="L678" s="37" t="s">
        <v>1415</v>
      </c>
      <c r="M678" s="37">
        <v>0.76</v>
      </c>
      <c r="N678" s="37" t="s">
        <v>8</v>
      </c>
      <c r="O678" s="37" t="s">
        <v>87</v>
      </c>
      <c r="P678" s="37" t="s">
        <v>293</v>
      </c>
      <c r="Q678" s="37" t="s">
        <v>303</v>
      </c>
      <c r="R678" s="37">
        <v>44125</v>
      </c>
      <c r="S678" s="39">
        <v>42063</v>
      </c>
      <c r="T678" s="39">
        <v>42066</v>
      </c>
      <c r="U678" s="37">
        <v>-32.666400000000003</v>
      </c>
      <c r="V678" s="37">
        <v>16</v>
      </c>
      <c r="W678" s="37">
        <v>581.08000000000004</v>
      </c>
      <c r="X678" s="37">
        <v>88157</v>
      </c>
      <c r="Y678" s="37" t="s">
        <v>3218</v>
      </c>
      <c r="Z678" s="37">
        <v>669.15197934482842</v>
      </c>
    </row>
    <row r="679" spans="1:26" customFormat="1" x14ac:dyDescent="0.2">
      <c r="A679" s="37">
        <v>2908</v>
      </c>
      <c r="B679" s="37" t="s">
        <v>301</v>
      </c>
      <c r="C679" s="37" t="s">
        <v>46</v>
      </c>
      <c r="D679" s="37">
        <v>0</v>
      </c>
      <c r="E679" s="37">
        <v>3.14</v>
      </c>
      <c r="F679" s="37">
        <v>1.92</v>
      </c>
      <c r="G679" s="37" t="s">
        <v>14</v>
      </c>
      <c r="H679" s="37" t="s">
        <v>47</v>
      </c>
      <c r="I679" s="37" t="s">
        <v>24</v>
      </c>
      <c r="J679" s="37" t="s">
        <v>544</v>
      </c>
      <c r="K679" s="37" t="s">
        <v>26</v>
      </c>
      <c r="L679" s="37" t="s">
        <v>1416</v>
      </c>
      <c r="M679" s="37">
        <v>0.84</v>
      </c>
      <c r="N679" s="37" t="s">
        <v>8</v>
      </c>
      <c r="O679" s="37" t="s">
        <v>87</v>
      </c>
      <c r="P679" s="37" t="s">
        <v>293</v>
      </c>
      <c r="Q679" s="37" t="s">
        <v>303</v>
      </c>
      <c r="R679" s="37">
        <v>44125</v>
      </c>
      <c r="S679" s="39">
        <v>42063</v>
      </c>
      <c r="T679" s="39">
        <v>42065</v>
      </c>
      <c r="U679" s="37">
        <v>-13.135199999999999</v>
      </c>
      <c r="V679" s="37">
        <v>8</v>
      </c>
      <c r="W679" s="37">
        <v>27.53</v>
      </c>
      <c r="X679" s="37">
        <v>88157</v>
      </c>
      <c r="Y679" s="37" t="s">
        <v>3218</v>
      </c>
      <c r="Z679" s="37">
        <v>616.08793387974708</v>
      </c>
    </row>
    <row r="680" spans="1:26" customFormat="1" x14ac:dyDescent="0.2">
      <c r="A680" s="37">
        <v>2931</v>
      </c>
      <c r="B680" s="37" t="s">
        <v>1417</v>
      </c>
      <c r="C680" s="37" t="s">
        <v>46</v>
      </c>
      <c r="D680" s="37">
        <v>0.1</v>
      </c>
      <c r="E680" s="37">
        <v>11.55</v>
      </c>
      <c r="F680" s="37">
        <v>2.36</v>
      </c>
      <c r="G680" s="37" t="s">
        <v>14</v>
      </c>
      <c r="H680" s="37" t="s">
        <v>3</v>
      </c>
      <c r="I680" s="37" t="s">
        <v>24</v>
      </c>
      <c r="J680" s="37" t="s">
        <v>25</v>
      </c>
      <c r="K680" s="37" t="s">
        <v>26</v>
      </c>
      <c r="L680" s="37" t="s">
        <v>356</v>
      </c>
      <c r="M680" s="37">
        <v>0.55000000000000004</v>
      </c>
      <c r="N680" s="37" t="s">
        <v>8</v>
      </c>
      <c r="O680" s="37" t="s">
        <v>35</v>
      </c>
      <c r="P680" s="37" t="s">
        <v>66</v>
      </c>
      <c r="Q680" s="37" t="s">
        <v>1418</v>
      </c>
      <c r="R680" s="37">
        <v>95630</v>
      </c>
      <c r="S680" s="39">
        <v>42063</v>
      </c>
      <c r="T680" s="39">
        <v>42063</v>
      </c>
      <c r="U680" s="37">
        <v>69.767200000000003</v>
      </c>
      <c r="V680" s="37">
        <v>12</v>
      </c>
      <c r="W680" s="37">
        <v>135.77000000000001</v>
      </c>
      <c r="X680" s="37">
        <v>87619</v>
      </c>
      <c r="Y680" s="37" t="s">
        <v>3217</v>
      </c>
      <c r="Z680" s="37">
        <v>392.89051800223837</v>
      </c>
    </row>
    <row r="681" spans="1:26" customFormat="1" x14ac:dyDescent="0.2">
      <c r="A681" s="37">
        <v>946</v>
      </c>
      <c r="B681" s="37" t="s">
        <v>1419</v>
      </c>
      <c r="C681" s="37" t="s">
        <v>1</v>
      </c>
      <c r="D681" s="37">
        <v>0.09</v>
      </c>
      <c r="E681" s="37">
        <v>90.98</v>
      </c>
      <c r="F681" s="37">
        <v>56.2</v>
      </c>
      <c r="G681" s="37" t="s">
        <v>63</v>
      </c>
      <c r="H681" s="37" t="s">
        <v>47</v>
      </c>
      <c r="I681" s="37" t="s">
        <v>4</v>
      </c>
      <c r="J681" s="37" t="s">
        <v>102</v>
      </c>
      <c r="K681" s="37" t="s">
        <v>120</v>
      </c>
      <c r="L681" s="37" t="s">
        <v>783</v>
      </c>
      <c r="M681" s="37">
        <v>0.74</v>
      </c>
      <c r="N681" s="37" t="s">
        <v>8</v>
      </c>
      <c r="O681" s="37" t="s">
        <v>87</v>
      </c>
      <c r="P681" s="37" t="s">
        <v>307</v>
      </c>
      <c r="Q681" s="37" t="s">
        <v>1180</v>
      </c>
      <c r="R681" s="37">
        <v>4210</v>
      </c>
      <c r="S681" s="39">
        <v>42064</v>
      </c>
      <c r="T681" s="39">
        <v>42065</v>
      </c>
      <c r="U681" s="37">
        <v>-1570.32</v>
      </c>
      <c r="V681" s="37">
        <v>20</v>
      </c>
      <c r="W681" s="37">
        <v>1782.44</v>
      </c>
      <c r="X681" s="37">
        <v>86566</v>
      </c>
      <c r="Y681" s="37" t="s">
        <v>3218</v>
      </c>
      <c r="Z681" s="37">
        <v>661.14467667218162</v>
      </c>
    </row>
    <row r="682" spans="1:26" customFormat="1" x14ac:dyDescent="0.2">
      <c r="A682" s="37">
        <v>1014</v>
      </c>
      <c r="B682" s="37" t="s">
        <v>1420</v>
      </c>
      <c r="C682" s="37" t="s">
        <v>1</v>
      </c>
      <c r="D682" s="37">
        <v>0.09</v>
      </c>
      <c r="E682" s="37">
        <v>28.48</v>
      </c>
      <c r="F682" s="37">
        <v>1.99</v>
      </c>
      <c r="G682" s="37" t="s">
        <v>14</v>
      </c>
      <c r="H682" s="37" t="s">
        <v>47</v>
      </c>
      <c r="I682" s="37" t="s">
        <v>16</v>
      </c>
      <c r="J682" s="37" t="s">
        <v>17</v>
      </c>
      <c r="K682" s="37" t="s">
        <v>18</v>
      </c>
      <c r="L682" s="37" t="s">
        <v>188</v>
      </c>
      <c r="M682" s="37">
        <v>0.4</v>
      </c>
      <c r="N682" s="37" t="s">
        <v>8</v>
      </c>
      <c r="O682" s="37" t="s">
        <v>9</v>
      </c>
      <c r="P682" s="37" t="s">
        <v>20</v>
      </c>
      <c r="Q682" s="37" t="s">
        <v>1421</v>
      </c>
      <c r="R682" s="37">
        <v>72022</v>
      </c>
      <c r="S682" s="39">
        <v>42064</v>
      </c>
      <c r="T682" s="39">
        <v>42065</v>
      </c>
      <c r="U682" s="37">
        <v>-17.149999999999999</v>
      </c>
      <c r="V682" s="37">
        <v>6</v>
      </c>
      <c r="W682" s="37">
        <v>160.16999999999999</v>
      </c>
      <c r="X682" s="37">
        <v>88387</v>
      </c>
      <c r="Y682" s="37" t="s">
        <v>3215</v>
      </c>
      <c r="Z682" s="37">
        <v>357.0917081304496</v>
      </c>
    </row>
    <row r="683" spans="1:26" customFormat="1" x14ac:dyDescent="0.2">
      <c r="A683" s="37">
        <v>1014</v>
      </c>
      <c r="B683" s="37" t="s">
        <v>1420</v>
      </c>
      <c r="C683" s="37" t="s">
        <v>1</v>
      </c>
      <c r="D683" s="37">
        <v>0</v>
      </c>
      <c r="E683" s="37">
        <v>2.08</v>
      </c>
      <c r="F683" s="37">
        <v>5.33</v>
      </c>
      <c r="G683" s="37" t="s">
        <v>14</v>
      </c>
      <c r="H683" s="37" t="s">
        <v>47</v>
      </c>
      <c r="I683" s="37" t="s">
        <v>4</v>
      </c>
      <c r="J683" s="37" t="s">
        <v>102</v>
      </c>
      <c r="K683" s="37" t="s">
        <v>49</v>
      </c>
      <c r="L683" s="37" t="s">
        <v>435</v>
      </c>
      <c r="M683" s="37">
        <v>0.43</v>
      </c>
      <c r="N683" s="37" t="s">
        <v>8</v>
      </c>
      <c r="O683" s="37" t="s">
        <v>9</v>
      </c>
      <c r="P683" s="37" t="s">
        <v>20</v>
      </c>
      <c r="Q683" s="37" t="s">
        <v>1421</v>
      </c>
      <c r="R683" s="37">
        <v>72022</v>
      </c>
      <c r="S683" s="39">
        <v>42064</v>
      </c>
      <c r="T683" s="39">
        <v>42066</v>
      </c>
      <c r="U683" s="37">
        <v>-29.54</v>
      </c>
      <c r="V683" s="37">
        <v>3</v>
      </c>
      <c r="W683" s="37">
        <v>7.47</v>
      </c>
      <c r="X683" s="37">
        <v>88387</v>
      </c>
      <c r="Y683" s="37" t="s">
        <v>3215</v>
      </c>
      <c r="Z683" s="37">
        <v>438.41462380731161</v>
      </c>
    </row>
    <row r="684" spans="1:26" customFormat="1" x14ac:dyDescent="0.2">
      <c r="A684" s="37">
        <v>1014</v>
      </c>
      <c r="B684" s="37" t="s">
        <v>1420</v>
      </c>
      <c r="C684" s="37" t="s">
        <v>1</v>
      </c>
      <c r="D684" s="37">
        <v>0.06</v>
      </c>
      <c r="E684" s="37">
        <v>45.99</v>
      </c>
      <c r="F684" s="37">
        <v>4.99</v>
      </c>
      <c r="G684" s="37" t="s">
        <v>63</v>
      </c>
      <c r="H684" s="37" t="s">
        <v>47</v>
      </c>
      <c r="I684" s="37" t="s">
        <v>16</v>
      </c>
      <c r="J684" s="37" t="s">
        <v>111</v>
      </c>
      <c r="K684" s="37" t="s">
        <v>49</v>
      </c>
      <c r="L684" s="37" t="s">
        <v>1422</v>
      </c>
      <c r="M684" s="37">
        <v>0.56000000000000005</v>
      </c>
      <c r="N684" s="37" t="s">
        <v>8</v>
      </c>
      <c r="O684" s="37" t="s">
        <v>9</v>
      </c>
      <c r="P684" s="37" t="s">
        <v>20</v>
      </c>
      <c r="Q684" s="37" t="s">
        <v>1421</v>
      </c>
      <c r="R684" s="37">
        <v>72022</v>
      </c>
      <c r="S684" s="39">
        <v>42064</v>
      </c>
      <c r="T684" s="39">
        <v>42065</v>
      </c>
      <c r="U684" s="37">
        <v>-329.78399999999999</v>
      </c>
      <c r="V684" s="37">
        <v>10</v>
      </c>
      <c r="W684" s="37">
        <v>370.81</v>
      </c>
      <c r="X684" s="37">
        <v>88387</v>
      </c>
      <c r="Y684" s="37" t="s">
        <v>3215</v>
      </c>
      <c r="Z684" s="37">
        <v>245.32509012256392</v>
      </c>
    </row>
    <row r="685" spans="1:26" customFormat="1" x14ac:dyDescent="0.2">
      <c r="A685" s="37">
        <v>1279</v>
      </c>
      <c r="B685" s="37" t="s">
        <v>1423</v>
      </c>
      <c r="C685" s="37" t="s">
        <v>1</v>
      </c>
      <c r="D685" s="37">
        <v>7.0000000000000007E-2</v>
      </c>
      <c r="E685" s="37">
        <v>40.98</v>
      </c>
      <c r="F685" s="37">
        <v>7.47</v>
      </c>
      <c r="G685" s="37" t="s">
        <v>14</v>
      </c>
      <c r="H685" s="37" t="s">
        <v>70</v>
      </c>
      <c r="I685" s="37" t="s">
        <v>24</v>
      </c>
      <c r="J685" s="37" t="s">
        <v>48</v>
      </c>
      <c r="K685" s="37" t="s">
        <v>49</v>
      </c>
      <c r="L685" s="37" t="s">
        <v>1355</v>
      </c>
      <c r="M685" s="37">
        <v>0.37</v>
      </c>
      <c r="N685" s="37" t="s">
        <v>8</v>
      </c>
      <c r="O685" s="37" t="s">
        <v>28</v>
      </c>
      <c r="P685" s="37" t="s">
        <v>29</v>
      </c>
      <c r="Q685" s="37" t="s">
        <v>1424</v>
      </c>
      <c r="R685" s="37">
        <v>46324</v>
      </c>
      <c r="S685" s="39">
        <v>42064</v>
      </c>
      <c r="T685" s="39">
        <v>42065</v>
      </c>
      <c r="U685" s="37">
        <v>54.901499999999999</v>
      </c>
      <c r="V685" s="37">
        <v>2</v>
      </c>
      <c r="W685" s="37">
        <v>81.900000000000006</v>
      </c>
      <c r="X685" s="37">
        <v>90114</v>
      </c>
      <c r="Y685" s="37" t="s">
        <v>3216</v>
      </c>
      <c r="Z685" s="37">
        <v>579.34474867763697</v>
      </c>
    </row>
    <row r="686" spans="1:26" customFormat="1" x14ac:dyDescent="0.2">
      <c r="A686" s="37">
        <v>1280</v>
      </c>
      <c r="B686" s="37" t="s">
        <v>1425</v>
      </c>
      <c r="C686" s="37" t="s">
        <v>1</v>
      </c>
      <c r="D686" s="37">
        <v>7.0000000000000007E-2</v>
      </c>
      <c r="E686" s="37">
        <v>40.98</v>
      </c>
      <c r="F686" s="37">
        <v>7.47</v>
      </c>
      <c r="G686" s="37" t="s">
        <v>14</v>
      </c>
      <c r="H686" s="37" t="s">
        <v>70</v>
      </c>
      <c r="I686" s="37" t="s">
        <v>24</v>
      </c>
      <c r="J686" s="37" t="s">
        <v>48</v>
      </c>
      <c r="K686" s="37" t="s">
        <v>49</v>
      </c>
      <c r="L686" s="37" t="s">
        <v>1355</v>
      </c>
      <c r="M686" s="37">
        <v>0.37</v>
      </c>
      <c r="N686" s="37" t="s">
        <v>8</v>
      </c>
      <c r="O686" s="37" t="s">
        <v>35</v>
      </c>
      <c r="P686" s="37" t="s">
        <v>42</v>
      </c>
      <c r="Q686" s="37" t="s">
        <v>118</v>
      </c>
      <c r="R686" s="37">
        <v>98119</v>
      </c>
      <c r="S686" s="39">
        <v>42064</v>
      </c>
      <c r="T686" s="39">
        <v>42065</v>
      </c>
      <c r="U686" s="37">
        <v>54.901499999999999</v>
      </c>
      <c r="V686" s="37">
        <v>8</v>
      </c>
      <c r="W686" s="37">
        <v>327.61</v>
      </c>
      <c r="X686" s="37">
        <v>19042</v>
      </c>
      <c r="Y686" s="37" t="s">
        <v>3217</v>
      </c>
      <c r="Z686" s="37">
        <v>579.34474867763697</v>
      </c>
    </row>
    <row r="687" spans="1:26" customFormat="1" x14ac:dyDescent="0.2">
      <c r="A687" s="37">
        <v>2718</v>
      </c>
      <c r="B687" s="37" t="s">
        <v>1426</v>
      </c>
      <c r="C687" s="37" t="s">
        <v>1</v>
      </c>
      <c r="D687" s="37">
        <v>0.1</v>
      </c>
      <c r="E687" s="37">
        <v>6.74</v>
      </c>
      <c r="F687" s="37">
        <v>1.72</v>
      </c>
      <c r="G687" s="37" t="s">
        <v>14</v>
      </c>
      <c r="H687" s="37" t="s">
        <v>15</v>
      </c>
      <c r="I687" s="37" t="s">
        <v>24</v>
      </c>
      <c r="J687" s="37" t="s">
        <v>64</v>
      </c>
      <c r="K687" s="37" t="s">
        <v>26</v>
      </c>
      <c r="L687" s="37" t="s">
        <v>1427</v>
      </c>
      <c r="M687" s="37">
        <v>0.35</v>
      </c>
      <c r="N687" s="37" t="s">
        <v>8</v>
      </c>
      <c r="O687" s="37" t="s">
        <v>28</v>
      </c>
      <c r="P687" s="37" t="s">
        <v>79</v>
      </c>
      <c r="Q687" s="37" t="s">
        <v>420</v>
      </c>
      <c r="R687" s="37">
        <v>60438</v>
      </c>
      <c r="S687" s="39">
        <v>42064</v>
      </c>
      <c r="T687" s="39">
        <v>42066</v>
      </c>
      <c r="U687" s="37">
        <v>65.41</v>
      </c>
      <c r="V687" s="37">
        <v>15</v>
      </c>
      <c r="W687" s="37">
        <v>98.17</v>
      </c>
      <c r="X687" s="37">
        <v>89394</v>
      </c>
      <c r="Y687" s="37" t="s">
        <v>3216</v>
      </c>
      <c r="Z687" s="37">
        <v>258.51497114357318</v>
      </c>
    </row>
    <row r="688" spans="1:26" customFormat="1" x14ac:dyDescent="0.2">
      <c r="A688" s="37">
        <v>1561</v>
      </c>
      <c r="B688" s="37" t="s">
        <v>1428</v>
      </c>
      <c r="C688" s="37" t="s">
        <v>13</v>
      </c>
      <c r="D688" s="37">
        <v>0.02</v>
      </c>
      <c r="E688" s="37">
        <v>11.34</v>
      </c>
      <c r="F688" s="37">
        <v>11.25</v>
      </c>
      <c r="G688" s="37" t="s">
        <v>14</v>
      </c>
      <c r="H688" s="37" t="s">
        <v>70</v>
      </c>
      <c r="I688" s="37" t="s">
        <v>24</v>
      </c>
      <c r="J688" s="37" t="s">
        <v>64</v>
      </c>
      <c r="K688" s="37" t="s">
        <v>49</v>
      </c>
      <c r="L688" s="37" t="s">
        <v>1429</v>
      </c>
      <c r="M688" s="37">
        <v>0.36</v>
      </c>
      <c r="N688" s="37" t="s">
        <v>8</v>
      </c>
      <c r="O688" s="37" t="s">
        <v>28</v>
      </c>
      <c r="P688" s="37" t="s">
        <v>163</v>
      </c>
      <c r="Q688" s="37" t="s">
        <v>1430</v>
      </c>
      <c r="R688" s="37">
        <v>76063</v>
      </c>
      <c r="S688" s="39">
        <v>42064</v>
      </c>
      <c r="T688" s="39">
        <v>42065</v>
      </c>
      <c r="U688" s="37">
        <v>-155.21</v>
      </c>
      <c r="V688" s="37">
        <v>9</v>
      </c>
      <c r="W688" s="37">
        <v>105.75</v>
      </c>
      <c r="X688" s="37">
        <v>88093</v>
      </c>
      <c r="Y688" s="37" t="s">
        <v>3216</v>
      </c>
      <c r="Z688" s="37">
        <v>108.02499049119245</v>
      </c>
    </row>
    <row r="689" spans="1:26" customFormat="1" x14ac:dyDescent="0.2">
      <c r="A689" s="37">
        <v>1764</v>
      </c>
      <c r="B689" s="37" t="s">
        <v>687</v>
      </c>
      <c r="C689" s="37" t="s">
        <v>13</v>
      </c>
      <c r="D689" s="37">
        <v>0.06</v>
      </c>
      <c r="E689" s="37">
        <v>19.98</v>
      </c>
      <c r="F689" s="37">
        <v>10.49</v>
      </c>
      <c r="G689" s="37" t="s">
        <v>14</v>
      </c>
      <c r="H689" s="37" t="s">
        <v>15</v>
      </c>
      <c r="I689" s="37" t="s">
        <v>4</v>
      </c>
      <c r="J689" s="37" t="s">
        <v>102</v>
      </c>
      <c r="K689" s="37" t="s">
        <v>49</v>
      </c>
      <c r="L689" s="37" t="s">
        <v>1431</v>
      </c>
      <c r="M689" s="37">
        <v>0.49</v>
      </c>
      <c r="N689" s="37" t="s">
        <v>8</v>
      </c>
      <c r="O689" s="37" t="s">
        <v>9</v>
      </c>
      <c r="P689" s="37" t="s">
        <v>99</v>
      </c>
      <c r="Q689" s="37" t="s">
        <v>689</v>
      </c>
      <c r="R689" s="37">
        <v>34698</v>
      </c>
      <c r="S689" s="39">
        <v>42064</v>
      </c>
      <c r="T689" s="39">
        <v>42066</v>
      </c>
      <c r="U689" s="37">
        <v>514.17719999999997</v>
      </c>
      <c r="V689" s="37">
        <v>5</v>
      </c>
      <c r="W689" s="37">
        <v>103.37</v>
      </c>
      <c r="X689" s="37">
        <v>89776</v>
      </c>
      <c r="Y689" s="37" t="s">
        <v>3215</v>
      </c>
      <c r="Z689" s="37">
        <v>852.24404187140101</v>
      </c>
    </row>
    <row r="690" spans="1:26" customFormat="1" x14ac:dyDescent="0.2">
      <c r="A690" s="37">
        <v>1764</v>
      </c>
      <c r="B690" s="37" t="s">
        <v>687</v>
      </c>
      <c r="C690" s="37" t="s">
        <v>13</v>
      </c>
      <c r="D690" s="37">
        <v>0.08</v>
      </c>
      <c r="E690" s="37">
        <v>1.76</v>
      </c>
      <c r="F690" s="37">
        <v>4.8600000000000003</v>
      </c>
      <c r="G690" s="37" t="s">
        <v>14</v>
      </c>
      <c r="H690" s="37" t="s">
        <v>15</v>
      </c>
      <c r="I690" s="37" t="s">
        <v>4</v>
      </c>
      <c r="J690" s="37" t="s">
        <v>102</v>
      </c>
      <c r="K690" s="37" t="s">
        <v>49</v>
      </c>
      <c r="L690" s="37" t="s">
        <v>582</v>
      </c>
      <c r="M690" s="37">
        <v>0.41</v>
      </c>
      <c r="N690" s="37" t="s">
        <v>8</v>
      </c>
      <c r="O690" s="37" t="s">
        <v>9</v>
      </c>
      <c r="P690" s="37" t="s">
        <v>99</v>
      </c>
      <c r="Q690" s="37" t="s">
        <v>689</v>
      </c>
      <c r="R690" s="37">
        <v>34698</v>
      </c>
      <c r="S690" s="39">
        <v>42064</v>
      </c>
      <c r="T690" s="39">
        <v>42065</v>
      </c>
      <c r="U690" s="37">
        <v>235.65600000000001</v>
      </c>
      <c r="V690" s="37">
        <v>23</v>
      </c>
      <c r="W690" s="37">
        <v>40.22</v>
      </c>
      <c r="X690" s="37">
        <v>89776</v>
      </c>
      <c r="Y690" s="37" t="s">
        <v>3215</v>
      </c>
      <c r="Z690" s="37">
        <v>274.62370933775134</v>
      </c>
    </row>
    <row r="691" spans="1:26" customFormat="1" x14ac:dyDescent="0.2">
      <c r="A691" s="37">
        <v>1917</v>
      </c>
      <c r="B691" s="37" t="s">
        <v>1432</v>
      </c>
      <c r="C691" s="37" t="s">
        <v>13</v>
      </c>
      <c r="D691" s="37">
        <v>0.08</v>
      </c>
      <c r="E691" s="37">
        <v>22.23</v>
      </c>
      <c r="F691" s="37">
        <v>3.63</v>
      </c>
      <c r="G691" s="37" t="s">
        <v>14</v>
      </c>
      <c r="H691" s="37" t="s">
        <v>47</v>
      </c>
      <c r="I691" s="37" t="s">
        <v>4</v>
      </c>
      <c r="J691" s="37" t="s">
        <v>102</v>
      </c>
      <c r="K691" s="37" t="s">
        <v>18</v>
      </c>
      <c r="L691" s="37" t="s">
        <v>1433</v>
      </c>
      <c r="M691" s="37">
        <v>0.52</v>
      </c>
      <c r="N691" s="37" t="s">
        <v>8</v>
      </c>
      <c r="O691" s="37" t="s">
        <v>9</v>
      </c>
      <c r="P691" s="37" t="s">
        <v>20</v>
      </c>
      <c r="Q691" s="37" t="s">
        <v>1434</v>
      </c>
      <c r="R691" s="37">
        <v>72113</v>
      </c>
      <c r="S691" s="39">
        <v>42064</v>
      </c>
      <c r="T691" s="39">
        <v>42066</v>
      </c>
      <c r="U691" s="37">
        <v>-29.61</v>
      </c>
      <c r="V691" s="37">
        <v>10</v>
      </c>
      <c r="W691" s="37">
        <v>210.33</v>
      </c>
      <c r="X691" s="37">
        <v>85897</v>
      </c>
      <c r="Y691" s="37" t="s">
        <v>3215</v>
      </c>
      <c r="Z691" s="37">
        <v>183.9292948337677</v>
      </c>
    </row>
    <row r="692" spans="1:26" customFormat="1" x14ac:dyDescent="0.2">
      <c r="A692" s="37">
        <v>2437</v>
      </c>
      <c r="B692" s="37" t="s">
        <v>1435</v>
      </c>
      <c r="C692" s="37" t="s">
        <v>23</v>
      </c>
      <c r="D692" s="37">
        <v>0.09</v>
      </c>
      <c r="E692" s="37">
        <v>90.97</v>
      </c>
      <c r="F692" s="37">
        <v>14</v>
      </c>
      <c r="G692" s="37" t="s">
        <v>2</v>
      </c>
      <c r="H692" s="37" t="s">
        <v>47</v>
      </c>
      <c r="I692" s="37" t="s">
        <v>16</v>
      </c>
      <c r="J692" s="37" t="s">
        <v>32</v>
      </c>
      <c r="K692" s="37" t="s">
        <v>33</v>
      </c>
      <c r="L692" s="37" t="s">
        <v>1086</v>
      </c>
      <c r="M692" s="37">
        <v>0.36</v>
      </c>
      <c r="N692" s="37" t="s">
        <v>8</v>
      </c>
      <c r="O692" s="37" t="s">
        <v>28</v>
      </c>
      <c r="P692" s="37" t="s">
        <v>333</v>
      </c>
      <c r="Q692" s="37" t="s">
        <v>1436</v>
      </c>
      <c r="R692" s="37">
        <v>53150</v>
      </c>
      <c r="S692" s="39">
        <v>42064</v>
      </c>
      <c r="T692" s="39">
        <v>42066</v>
      </c>
      <c r="U692" s="37">
        <v>35.29</v>
      </c>
      <c r="V692" s="37">
        <v>3</v>
      </c>
      <c r="W692" s="37">
        <v>260</v>
      </c>
      <c r="X692" s="37">
        <v>90301</v>
      </c>
      <c r="Y692" s="37" t="s">
        <v>3216</v>
      </c>
      <c r="Z692" s="37">
        <v>891.47442912621125</v>
      </c>
    </row>
    <row r="693" spans="1:26" customFormat="1" x14ac:dyDescent="0.2">
      <c r="A693" s="37">
        <v>2454</v>
      </c>
      <c r="B693" s="37" t="s">
        <v>1437</v>
      </c>
      <c r="C693" s="37" t="s">
        <v>92</v>
      </c>
      <c r="D693" s="37">
        <v>0.06</v>
      </c>
      <c r="E693" s="37">
        <v>3174.835</v>
      </c>
      <c r="F693" s="37">
        <v>24.49</v>
      </c>
      <c r="G693" s="37" t="s">
        <v>63</v>
      </c>
      <c r="H693" s="37" t="s">
        <v>70</v>
      </c>
      <c r="I693" s="37" t="s">
        <v>16</v>
      </c>
      <c r="J693" s="37" t="s">
        <v>39</v>
      </c>
      <c r="K693" s="37" t="s">
        <v>40</v>
      </c>
      <c r="L693" s="37" t="s">
        <v>494</v>
      </c>
      <c r="M693" s="37">
        <v>0.37</v>
      </c>
      <c r="N693" s="37" t="s">
        <v>8</v>
      </c>
      <c r="O693" s="37" t="s">
        <v>9</v>
      </c>
      <c r="P693" s="37" t="s">
        <v>140</v>
      </c>
      <c r="Q693" s="37" t="s">
        <v>1438</v>
      </c>
      <c r="R693" s="37">
        <v>35244</v>
      </c>
      <c r="S693" s="39">
        <v>42064</v>
      </c>
      <c r="T693" s="39">
        <v>42067</v>
      </c>
      <c r="U693" s="37">
        <v>-68.432000000000002</v>
      </c>
      <c r="V693" s="37">
        <v>1</v>
      </c>
      <c r="W693" s="37">
        <v>3550.28</v>
      </c>
      <c r="X693" s="37">
        <v>89219</v>
      </c>
      <c r="Y693" s="37" t="s">
        <v>3215</v>
      </c>
      <c r="Z693" s="37">
        <v>11408.29985301928</v>
      </c>
    </row>
    <row r="694" spans="1:26" customFormat="1" x14ac:dyDescent="0.2">
      <c r="A694" s="37">
        <v>1882</v>
      </c>
      <c r="B694" s="37" t="s">
        <v>1439</v>
      </c>
      <c r="C694" s="37" t="s">
        <v>46</v>
      </c>
      <c r="D694" s="37">
        <v>0.09</v>
      </c>
      <c r="E694" s="37">
        <v>5.78</v>
      </c>
      <c r="F694" s="37">
        <v>5.67</v>
      </c>
      <c r="G694" s="37" t="s">
        <v>14</v>
      </c>
      <c r="H694" s="37" t="s">
        <v>47</v>
      </c>
      <c r="I694" s="37" t="s">
        <v>24</v>
      </c>
      <c r="J694" s="37" t="s">
        <v>64</v>
      </c>
      <c r="K694" s="37" t="s">
        <v>49</v>
      </c>
      <c r="L694" s="37" t="s">
        <v>591</v>
      </c>
      <c r="M694" s="37">
        <v>0.36</v>
      </c>
      <c r="N694" s="37" t="s">
        <v>8</v>
      </c>
      <c r="O694" s="37" t="s">
        <v>87</v>
      </c>
      <c r="P694" s="37" t="s">
        <v>373</v>
      </c>
      <c r="Q694" s="37" t="s">
        <v>1440</v>
      </c>
      <c r="R694" s="37">
        <v>7036</v>
      </c>
      <c r="S694" s="39">
        <v>42064</v>
      </c>
      <c r="T694" s="39">
        <v>42066</v>
      </c>
      <c r="U694" s="37">
        <v>-7.96</v>
      </c>
      <c r="V694" s="37">
        <v>1</v>
      </c>
      <c r="W694" s="37">
        <v>11.35</v>
      </c>
      <c r="X694" s="37">
        <v>87378</v>
      </c>
      <c r="Y694" s="37" t="s">
        <v>3218</v>
      </c>
      <c r="Z694" s="37">
        <v>274.86284292718904</v>
      </c>
    </row>
    <row r="695" spans="1:26" customFormat="1" x14ac:dyDescent="0.2">
      <c r="A695" s="37">
        <v>1885</v>
      </c>
      <c r="B695" s="37" t="s">
        <v>1441</v>
      </c>
      <c r="C695" s="37" t="s">
        <v>46</v>
      </c>
      <c r="D695" s="37">
        <v>0.05</v>
      </c>
      <c r="E695" s="37">
        <v>535.64</v>
      </c>
      <c r="F695" s="37">
        <v>14.7</v>
      </c>
      <c r="G695" s="37" t="s">
        <v>2</v>
      </c>
      <c r="H695" s="37" t="s">
        <v>47</v>
      </c>
      <c r="I695" s="37" t="s">
        <v>16</v>
      </c>
      <c r="J695" s="37" t="s">
        <v>32</v>
      </c>
      <c r="K695" s="37" t="s">
        <v>33</v>
      </c>
      <c r="L695" s="37" t="s">
        <v>1442</v>
      </c>
      <c r="M695" s="37">
        <v>0.59</v>
      </c>
      <c r="N695" s="37" t="s">
        <v>8</v>
      </c>
      <c r="O695" s="37" t="s">
        <v>87</v>
      </c>
      <c r="P695" s="37" t="s">
        <v>560</v>
      </c>
      <c r="Q695" s="37" t="s">
        <v>1443</v>
      </c>
      <c r="R695" s="37">
        <v>2806</v>
      </c>
      <c r="S695" s="39">
        <v>42064</v>
      </c>
      <c r="T695" s="39">
        <v>42066</v>
      </c>
      <c r="U695" s="37">
        <v>4407.4399999999996</v>
      </c>
      <c r="V695" s="37">
        <v>15</v>
      </c>
      <c r="W695" s="37">
        <v>7029.1</v>
      </c>
      <c r="X695" s="37">
        <v>87378</v>
      </c>
      <c r="Y695" s="37" t="s">
        <v>3218</v>
      </c>
      <c r="Z695" s="37">
        <v>7120.1119589645805</v>
      </c>
    </row>
    <row r="696" spans="1:26" customFormat="1" x14ac:dyDescent="0.2">
      <c r="A696" s="37">
        <v>3187</v>
      </c>
      <c r="B696" s="37" t="s">
        <v>1444</v>
      </c>
      <c r="C696" s="37" t="s">
        <v>13</v>
      </c>
      <c r="D696" s="37">
        <v>0.08</v>
      </c>
      <c r="E696" s="37">
        <v>170.98</v>
      </c>
      <c r="F696" s="37">
        <v>35.89</v>
      </c>
      <c r="G696" s="37" t="s">
        <v>2</v>
      </c>
      <c r="H696" s="37" t="s">
        <v>3</v>
      </c>
      <c r="I696" s="37" t="s">
        <v>4</v>
      </c>
      <c r="J696" s="37" t="s">
        <v>93</v>
      </c>
      <c r="K696" s="37" t="s">
        <v>6</v>
      </c>
      <c r="L696" s="37" t="s">
        <v>1445</v>
      </c>
      <c r="M696" s="37">
        <v>0.66</v>
      </c>
      <c r="N696" s="37" t="s">
        <v>8</v>
      </c>
      <c r="O696" s="37" t="s">
        <v>9</v>
      </c>
      <c r="P696" s="37" t="s">
        <v>99</v>
      </c>
      <c r="Q696" s="37" t="s">
        <v>1446</v>
      </c>
      <c r="R696" s="37">
        <v>33569</v>
      </c>
      <c r="S696" s="39">
        <v>42065</v>
      </c>
      <c r="T696" s="39">
        <v>42067</v>
      </c>
      <c r="U696" s="37">
        <v>-119.812</v>
      </c>
      <c r="V696" s="37">
        <v>1</v>
      </c>
      <c r="W696" s="37">
        <v>199.48</v>
      </c>
      <c r="X696" s="37">
        <v>89025</v>
      </c>
      <c r="Y696" s="37" t="s">
        <v>3215</v>
      </c>
      <c r="Z696" s="37">
        <v>1722.5876845233422</v>
      </c>
    </row>
    <row r="697" spans="1:26" customFormat="1" x14ac:dyDescent="0.2">
      <c r="A697" s="37">
        <v>64</v>
      </c>
      <c r="B697" s="37" t="s">
        <v>1447</v>
      </c>
      <c r="C697" s="37" t="s">
        <v>46</v>
      </c>
      <c r="D697" s="37">
        <v>0</v>
      </c>
      <c r="E697" s="37">
        <v>3.69</v>
      </c>
      <c r="F697" s="37">
        <v>0.5</v>
      </c>
      <c r="G697" s="37" t="s">
        <v>14</v>
      </c>
      <c r="H697" s="37" t="s">
        <v>3</v>
      </c>
      <c r="I697" s="37" t="s">
        <v>24</v>
      </c>
      <c r="J697" s="37" t="s">
        <v>128</v>
      </c>
      <c r="K697" s="37" t="s">
        <v>49</v>
      </c>
      <c r="L697" s="37" t="s">
        <v>1448</v>
      </c>
      <c r="M697" s="37">
        <v>0.38</v>
      </c>
      <c r="N697" s="37" t="s">
        <v>8</v>
      </c>
      <c r="O697" s="37" t="s">
        <v>9</v>
      </c>
      <c r="P697" s="37" t="s">
        <v>218</v>
      </c>
      <c r="Q697" s="37" t="s">
        <v>1449</v>
      </c>
      <c r="R697" s="37">
        <v>24153</v>
      </c>
      <c r="S697" s="39">
        <v>42065</v>
      </c>
      <c r="T697" s="39">
        <v>42067</v>
      </c>
      <c r="U697" s="37">
        <v>-37.5291</v>
      </c>
      <c r="V697" s="37">
        <v>1</v>
      </c>
      <c r="W697" s="37">
        <v>4</v>
      </c>
      <c r="X697" s="37">
        <v>87406</v>
      </c>
      <c r="Y697" s="37" t="s">
        <v>3215</v>
      </c>
      <c r="Z697" s="37">
        <v>131.76303868784791</v>
      </c>
    </row>
    <row r="698" spans="1:26" customFormat="1" x14ac:dyDescent="0.2">
      <c r="A698" s="37">
        <v>64</v>
      </c>
      <c r="B698" s="37" t="s">
        <v>1447</v>
      </c>
      <c r="C698" s="37" t="s">
        <v>46</v>
      </c>
      <c r="D698" s="37">
        <v>0.02</v>
      </c>
      <c r="E698" s="37">
        <v>175.99</v>
      </c>
      <c r="F698" s="37">
        <v>4.99</v>
      </c>
      <c r="G698" s="37" t="s">
        <v>63</v>
      </c>
      <c r="H698" s="37" t="s">
        <v>3</v>
      </c>
      <c r="I698" s="37" t="s">
        <v>16</v>
      </c>
      <c r="J698" s="37" t="s">
        <v>111</v>
      </c>
      <c r="K698" s="37" t="s">
        <v>49</v>
      </c>
      <c r="L698" s="37" t="s">
        <v>1225</v>
      </c>
      <c r="M698" s="37">
        <v>0.59</v>
      </c>
      <c r="N698" s="37" t="s">
        <v>8</v>
      </c>
      <c r="O698" s="37" t="s">
        <v>9</v>
      </c>
      <c r="P698" s="37" t="s">
        <v>218</v>
      </c>
      <c r="Q698" s="37" t="s">
        <v>1449</v>
      </c>
      <c r="R698" s="37">
        <v>24153</v>
      </c>
      <c r="S698" s="39">
        <v>42065</v>
      </c>
      <c r="T698" s="39">
        <v>42065</v>
      </c>
      <c r="U698" s="37">
        <v>101.49</v>
      </c>
      <c r="V698" s="37">
        <v>4</v>
      </c>
      <c r="W698" s="37">
        <v>589.79999999999995</v>
      </c>
      <c r="X698" s="37">
        <v>87406</v>
      </c>
      <c r="Y698" s="37" t="s">
        <v>3215</v>
      </c>
      <c r="Z698" s="37">
        <v>1017.1849356240723</v>
      </c>
    </row>
    <row r="699" spans="1:26" customFormat="1" x14ac:dyDescent="0.2">
      <c r="A699" s="37">
        <v>2877</v>
      </c>
      <c r="B699" s="37" t="s">
        <v>1450</v>
      </c>
      <c r="C699" s="37" t="s">
        <v>46</v>
      </c>
      <c r="D699" s="37">
        <v>0</v>
      </c>
      <c r="E699" s="37">
        <v>8.33</v>
      </c>
      <c r="F699" s="37">
        <v>1.99</v>
      </c>
      <c r="G699" s="37" t="s">
        <v>63</v>
      </c>
      <c r="H699" s="37" t="s">
        <v>15</v>
      </c>
      <c r="I699" s="37" t="s">
        <v>16</v>
      </c>
      <c r="J699" s="37" t="s">
        <v>17</v>
      </c>
      <c r="K699" s="37" t="s">
        <v>18</v>
      </c>
      <c r="L699" s="37" t="s">
        <v>1150</v>
      </c>
      <c r="M699" s="37">
        <v>0.52</v>
      </c>
      <c r="N699" s="37" t="s">
        <v>8</v>
      </c>
      <c r="O699" s="37" t="s">
        <v>87</v>
      </c>
      <c r="P699" s="37" t="s">
        <v>293</v>
      </c>
      <c r="Q699" s="37" t="s">
        <v>1451</v>
      </c>
      <c r="R699" s="37">
        <v>44070</v>
      </c>
      <c r="S699" s="39">
        <v>42065</v>
      </c>
      <c r="T699" s="39">
        <v>42067</v>
      </c>
      <c r="U699" s="37">
        <v>74.181899999999999</v>
      </c>
      <c r="V699" s="37">
        <v>12</v>
      </c>
      <c r="W699" s="37">
        <v>107.51</v>
      </c>
      <c r="X699" s="37">
        <v>91492</v>
      </c>
      <c r="Y699" s="37" t="s">
        <v>3218</v>
      </c>
      <c r="Z699" s="37">
        <v>316.12924581297483</v>
      </c>
    </row>
    <row r="700" spans="1:26" customFormat="1" x14ac:dyDescent="0.2">
      <c r="A700" s="37">
        <v>2878</v>
      </c>
      <c r="B700" s="37" t="s">
        <v>1452</v>
      </c>
      <c r="C700" s="37" t="s">
        <v>46</v>
      </c>
      <c r="D700" s="37">
        <v>0</v>
      </c>
      <c r="E700" s="37">
        <v>8.33</v>
      </c>
      <c r="F700" s="37">
        <v>1.99</v>
      </c>
      <c r="G700" s="37" t="s">
        <v>63</v>
      </c>
      <c r="H700" s="37" t="s">
        <v>15</v>
      </c>
      <c r="I700" s="37" t="s">
        <v>16</v>
      </c>
      <c r="J700" s="37" t="s">
        <v>17</v>
      </c>
      <c r="K700" s="37" t="s">
        <v>18</v>
      </c>
      <c r="L700" s="37" t="s">
        <v>1150</v>
      </c>
      <c r="M700" s="37">
        <v>0.52</v>
      </c>
      <c r="N700" s="37" t="s">
        <v>8</v>
      </c>
      <c r="O700" s="37" t="s">
        <v>35</v>
      </c>
      <c r="P700" s="37" t="s">
        <v>42</v>
      </c>
      <c r="Q700" s="37" t="s">
        <v>118</v>
      </c>
      <c r="R700" s="37">
        <v>98107</v>
      </c>
      <c r="S700" s="39">
        <v>42065</v>
      </c>
      <c r="T700" s="39">
        <v>42067</v>
      </c>
      <c r="U700" s="37">
        <v>82.31</v>
      </c>
      <c r="V700" s="37">
        <v>47</v>
      </c>
      <c r="W700" s="37">
        <v>421.08</v>
      </c>
      <c r="X700" s="37">
        <v>54369</v>
      </c>
      <c r="Y700" s="37" t="s">
        <v>3217</v>
      </c>
      <c r="Z700" s="37">
        <v>324.45262928707092</v>
      </c>
    </row>
    <row r="701" spans="1:26" customFormat="1" x14ac:dyDescent="0.2">
      <c r="A701" s="37">
        <v>3067</v>
      </c>
      <c r="B701" s="37" t="s">
        <v>1453</v>
      </c>
      <c r="C701" s="37" t="s">
        <v>46</v>
      </c>
      <c r="D701" s="37">
        <v>0.06</v>
      </c>
      <c r="E701" s="37">
        <v>355.98</v>
      </c>
      <c r="F701" s="37">
        <v>58.92</v>
      </c>
      <c r="G701" s="37" t="s">
        <v>2</v>
      </c>
      <c r="H701" s="37" t="s">
        <v>15</v>
      </c>
      <c r="I701" s="37" t="s">
        <v>4</v>
      </c>
      <c r="J701" s="37" t="s">
        <v>85</v>
      </c>
      <c r="K701" s="37" t="s">
        <v>33</v>
      </c>
      <c r="L701" s="37" t="s">
        <v>670</v>
      </c>
      <c r="M701" s="37">
        <v>0.64</v>
      </c>
      <c r="N701" s="37" t="s">
        <v>8</v>
      </c>
      <c r="O701" s="37" t="s">
        <v>87</v>
      </c>
      <c r="P701" s="37" t="s">
        <v>293</v>
      </c>
      <c r="Q701" s="37" t="s">
        <v>1454</v>
      </c>
      <c r="R701" s="37">
        <v>44515</v>
      </c>
      <c r="S701" s="39">
        <v>42065</v>
      </c>
      <c r="T701" s="39">
        <v>42066</v>
      </c>
      <c r="U701" s="37">
        <v>1660.92</v>
      </c>
      <c r="V701" s="37">
        <v>14</v>
      </c>
      <c r="W701" s="37">
        <v>5086.08</v>
      </c>
      <c r="X701" s="37">
        <v>91376</v>
      </c>
      <c r="Y701" s="37" t="s">
        <v>3218</v>
      </c>
      <c r="Z701" s="37">
        <v>4942.4862897698422</v>
      </c>
    </row>
    <row r="702" spans="1:26" customFormat="1" x14ac:dyDescent="0.2">
      <c r="A702" s="37">
        <v>1686</v>
      </c>
      <c r="B702" s="37" t="s">
        <v>1455</v>
      </c>
      <c r="C702" s="37" t="s">
        <v>23</v>
      </c>
      <c r="D702" s="37">
        <v>0.08</v>
      </c>
      <c r="E702" s="37">
        <v>2.08</v>
      </c>
      <c r="F702" s="37">
        <v>5.33</v>
      </c>
      <c r="G702" s="37" t="s">
        <v>14</v>
      </c>
      <c r="H702" s="37" t="s">
        <v>70</v>
      </c>
      <c r="I702" s="37" t="s">
        <v>4</v>
      </c>
      <c r="J702" s="37" t="s">
        <v>102</v>
      </c>
      <c r="K702" s="37" t="s">
        <v>49</v>
      </c>
      <c r="L702" s="37" t="s">
        <v>435</v>
      </c>
      <c r="M702" s="37">
        <v>0.43</v>
      </c>
      <c r="N702" s="37" t="s">
        <v>8</v>
      </c>
      <c r="O702" s="37" t="s">
        <v>28</v>
      </c>
      <c r="P702" s="37" t="s">
        <v>79</v>
      </c>
      <c r="Q702" s="37" t="s">
        <v>1456</v>
      </c>
      <c r="R702" s="37">
        <v>60123</v>
      </c>
      <c r="S702" s="39">
        <v>42066</v>
      </c>
      <c r="T702" s="39">
        <v>42073</v>
      </c>
      <c r="U702" s="37">
        <v>-129.01</v>
      </c>
      <c r="V702" s="37">
        <v>9</v>
      </c>
      <c r="W702" s="37">
        <v>19.670000000000002</v>
      </c>
      <c r="X702" s="37">
        <v>86973</v>
      </c>
      <c r="Y702" s="37" t="s">
        <v>3216</v>
      </c>
      <c r="Z702" s="37">
        <v>43.005657189174826</v>
      </c>
    </row>
    <row r="703" spans="1:26" customFormat="1" x14ac:dyDescent="0.2">
      <c r="A703" s="37">
        <v>428</v>
      </c>
      <c r="B703" s="37" t="s">
        <v>487</v>
      </c>
      <c r="C703" s="37" t="s">
        <v>46</v>
      </c>
      <c r="D703" s="37">
        <v>0.05</v>
      </c>
      <c r="E703" s="37">
        <v>10.98</v>
      </c>
      <c r="F703" s="37">
        <v>4.8</v>
      </c>
      <c r="G703" s="37" t="s">
        <v>14</v>
      </c>
      <c r="H703" s="37" t="s">
        <v>70</v>
      </c>
      <c r="I703" s="37" t="s">
        <v>24</v>
      </c>
      <c r="J703" s="37" t="s">
        <v>321</v>
      </c>
      <c r="K703" s="37" t="s">
        <v>49</v>
      </c>
      <c r="L703" s="37" t="s">
        <v>1457</v>
      </c>
      <c r="M703" s="37">
        <v>0.36</v>
      </c>
      <c r="N703" s="37" t="s">
        <v>8</v>
      </c>
      <c r="O703" s="37" t="s">
        <v>35</v>
      </c>
      <c r="P703" s="37" t="s">
        <v>272</v>
      </c>
      <c r="Q703" s="37" t="s">
        <v>489</v>
      </c>
      <c r="R703" s="37">
        <v>89701</v>
      </c>
      <c r="S703" s="39">
        <v>42066</v>
      </c>
      <c r="T703" s="39">
        <v>42068</v>
      </c>
      <c r="U703" s="37">
        <v>90.62</v>
      </c>
      <c r="V703" s="37">
        <v>22</v>
      </c>
      <c r="W703" s="37">
        <v>243.11</v>
      </c>
      <c r="X703" s="37">
        <v>88480</v>
      </c>
      <c r="Y703" s="37" t="s">
        <v>3217</v>
      </c>
      <c r="Z703" s="37">
        <v>364.05202079708511</v>
      </c>
    </row>
    <row r="704" spans="1:26" customFormat="1" x14ac:dyDescent="0.2">
      <c r="A704" s="37">
        <v>568</v>
      </c>
      <c r="B704" s="37" t="s">
        <v>1458</v>
      </c>
      <c r="C704" s="37" t="s">
        <v>1</v>
      </c>
      <c r="D704" s="37">
        <v>0.02</v>
      </c>
      <c r="E704" s="37">
        <v>280.98</v>
      </c>
      <c r="F704" s="37">
        <v>57</v>
      </c>
      <c r="G704" s="37" t="s">
        <v>2</v>
      </c>
      <c r="H704" s="37" t="s">
        <v>15</v>
      </c>
      <c r="I704" s="37" t="s">
        <v>4</v>
      </c>
      <c r="J704" s="37" t="s">
        <v>85</v>
      </c>
      <c r="K704" s="37" t="s">
        <v>33</v>
      </c>
      <c r="L704" s="37" t="s">
        <v>838</v>
      </c>
      <c r="M704" s="37">
        <v>0.78</v>
      </c>
      <c r="N704" s="37" t="s">
        <v>8</v>
      </c>
      <c r="O704" s="37" t="s">
        <v>9</v>
      </c>
      <c r="P704" s="37" t="s">
        <v>10</v>
      </c>
      <c r="Q704" s="37" t="s">
        <v>1459</v>
      </c>
      <c r="R704" s="37">
        <v>39701</v>
      </c>
      <c r="S704" s="39">
        <v>42067</v>
      </c>
      <c r="T704" s="39">
        <v>42068</v>
      </c>
      <c r="U704" s="37">
        <v>1141.7940000000001</v>
      </c>
      <c r="V704" s="37">
        <v>4</v>
      </c>
      <c r="W704" s="37">
        <v>1128.74</v>
      </c>
      <c r="X704" s="37">
        <v>88879</v>
      </c>
      <c r="Y704" s="37" t="s">
        <v>3215</v>
      </c>
      <c r="Z704" s="37">
        <v>4354.6135082589117</v>
      </c>
    </row>
    <row r="705" spans="1:26" customFormat="1" x14ac:dyDescent="0.2">
      <c r="A705" s="37">
        <v>3133</v>
      </c>
      <c r="B705" s="37" t="s">
        <v>537</v>
      </c>
      <c r="C705" s="37" t="s">
        <v>1</v>
      </c>
      <c r="D705" s="37">
        <v>0.08</v>
      </c>
      <c r="E705" s="37">
        <v>5.4</v>
      </c>
      <c r="F705" s="37">
        <v>7.78</v>
      </c>
      <c r="G705" s="37" t="s">
        <v>14</v>
      </c>
      <c r="H705" s="37" t="s">
        <v>70</v>
      </c>
      <c r="I705" s="37" t="s">
        <v>24</v>
      </c>
      <c r="J705" s="37" t="s">
        <v>48</v>
      </c>
      <c r="K705" s="37" t="s">
        <v>49</v>
      </c>
      <c r="L705" s="37" t="s">
        <v>1460</v>
      </c>
      <c r="M705" s="37">
        <v>0.37</v>
      </c>
      <c r="N705" s="37" t="s">
        <v>8</v>
      </c>
      <c r="O705" s="37" t="s">
        <v>28</v>
      </c>
      <c r="P705" s="37" t="s">
        <v>79</v>
      </c>
      <c r="Q705" s="37" t="s">
        <v>538</v>
      </c>
      <c r="R705" s="37">
        <v>60540</v>
      </c>
      <c r="S705" s="39">
        <v>42067</v>
      </c>
      <c r="T705" s="39">
        <v>42067</v>
      </c>
      <c r="U705" s="37">
        <v>-44.067999999999998</v>
      </c>
      <c r="V705" s="37">
        <v>4</v>
      </c>
      <c r="W705" s="37">
        <v>25.35</v>
      </c>
      <c r="X705" s="37">
        <v>86792</v>
      </c>
      <c r="Y705" s="37" t="s">
        <v>3216</v>
      </c>
      <c r="Z705" s="37">
        <v>368.47885503462538</v>
      </c>
    </row>
    <row r="706" spans="1:26" customFormat="1" x14ac:dyDescent="0.2">
      <c r="A706" s="37">
        <v>3133</v>
      </c>
      <c r="B706" s="37" t="s">
        <v>537</v>
      </c>
      <c r="C706" s="37" t="s">
        <v>1</v>
      </c>
      <c r="D706" s="37">
        <v>0.09</v>
      </c>
      <c r="E706" s="37">
        <v>8.4600000000000009</v>
      </c>
      <c r="F706" s="37">
        <v>8.99</v>
      </c>
      <c r="G706" s="37" t="s">
        <v>63</v>
      </c>
      <c r="H706" s="37" t="s">
        <v>70</v>
      </c>
      <c r="I706" s="37" t="s">
        <v>16</v>
      </c>
      <c r="J706" s="37" t="s">
        <v>17</v>
      </c>
      <c r="K706" s="37" t="s">
        <v>18</v>
      </c>
      <c r="L706" s="37" t="s">
        <v>1461</v>
      </c>
      <c r="M706" s="37">
        <v>0.79</v>
      </c>
      <c r="N706" s="37" t="s">
        <v>8</v>
      </c>
      <c r="O706" s="37" t="s">
        <v>28</v>
      </c>
      <c r="P706" s="37" t="s">
        <v>79</v>
      </c>
      <c r="Q706" s="37" t="s">
        <v>538</v>
      </c>
      <c r="R706" s="37">
        <v>60540</v>
      </c>
      <c r="S706" s="39">
        <v>42067</v>
      </c>
      <c r="T706" s="39">
        <v>42070</v>
      </c>
      <c r="U706" s="37">
        <v>-100.51</v>
      </c>
      <c r="V706" s="37">
        <v>5</v>
      </c>
      <c r="W706" s="37">
        <v>45.03</v>
      </c>
      <c r="X706" s="37">
        <v>86792</v>
      </c>
      <c r="Y706" s="37" t="s">
        <v>3216</v>
      </c>
      <c r="Z706" s="37">
        <v>613.98486817710295</v>
      </c>
    </row>
    <row r="707" spans="1:26" customFormat="1" x14ac:dyDescent="0.2">
      <c r="A707" s="37">
        <v>3133</v>
      </c>
      <c r="B707" s="37" t="s">
        <v>537</v>
      </c>
      <c r="C707" s="37" t="s">
        <v>1</v>
      </c>
      <c r="D707" s="37">
        <v>0.21</v>
      </c>
      <c r="E707" s="37">
        <v>14.98</v>
      </c>
      <c r="F707" s="37">
        <v>8.99</v>
      </c>
      <c r="G707" s="37" t="s">
        <v>14</v>
      </c>
      <c r="H707" s="37" t="s">
        <v>70</v>
      </c>
      <c r="I707" s="37" t="s">
        <v>4</v>
      </c>
      <c r="J707" s="37" t="s">
        <v>102</v>
      </c>
      <c r="K707" s="37" t="s">
        <v>18</v>
      </c>
      <c r="L707" s="37" t="s">
        <v>1462</v>
      </c>
      <c r="M707" s="37">
        <v>0.39</v>
      </c>
      <c r="N707" s="37" t="s">
        <v>8</v>
      </c>
      <c r="O707" s="37" t="s">
        <v>28</v>
      </c>
      <c r="P707" s="37" t="s">
        <v>79</v>
      </c>
      <c r="Q707" s="37" t="s">
        <v>538</v>
      </c>
      <c r="R707" s="37">
        <v>60540</v>
      </c>
      <c r="S707" s="39">
        <v>42067</v>
      </c>
      <c r="T707" s="39">
        <v>42068</v>
      </c>
      <c r="U707" s="37">
        <v>-17.75</v>
      </c>
      <c r="V707" s="37">
        <v>10</v>
      </c>
      <c r="W707" s="37">
        <v>153.87</v>
      </c>
      <c r="X707" s="37">
        <v>86792</v>
      </c>
      <c r="Y707" s="37" t="s">
        <v>3216</v>
      </c>
      <c r="Z707" s="37">
        <v>389.60321306253087</v>
      </c>
    </row>
    <row r="708" spans="1:26" customFormat="1" x14ac:dyDescent="0.2">
      <c r="A708" s="37">
        <v>3133</v>
      </c>
      <c r="B708" s="37" t="s">
        <v>537</v>
      </c>
      <c r="C708" s="37" t="s">
        <v>1</v>
      </c>
      <c r="D708" s="37">
        <v>0.04</v>
      </c>
      <c r="E708" s="37">
        <v>155.99</v>
      </c>
      <c r="F708" s="37">
        <v>8.08</v>
      </c>
      <c r="G708" s="37" t="s">
        <v>14</v>
      </c>
      <c r="H708" s="37" t="s">
        <v>70</v>
      </c>
      <c r="I708" s="37" t="s">
        <v>16</v>
      </c>
      <c r="J708" s="37" t="s">
        <v>111</v>
      </c>
      <c r="K708" s="37" t="s">
        <v>49</v>
      </c>
      <c r="L708" s="37" t="s">
        <v>1463</v>
      </c>
      <c r="M708" s="37">
        <v>0.6</v>
      </c>
      <c r="N708" s="37" t="s">
        <v>8</v>
      </c>
      <c r="O708" s="37" t="s">
        <v>28</v>
      </c>
      <c r="P708" s="37" t="s">
        <v>79</v>
      </c>
      <c r="Q708" s="37" t="s">
        <v>538</v>
      </c>
      <c r="R708" s="37">
        <v>60540</v>
      </c>
      <c r="S708" s="39">
        <v>42067</v>
      </c>
      <c r="T708" s="39">
        <v>42068</v>
      </c>
      <c r="U708" s="37">
        <v>1374.9480000000001</v>
      </c>
      <c r="V708" s="37">
        <v>22</v>
      </c>
      <c r="W708" s="37">
        <v>2800.33</v>
      </c>
      <c r="X708" s="37">
        <v>86792</v>
      </c>
      <c r="Y708" s="37" t="s">
        <v>3216</v>
      </c>
      <c r="Z708" s="37">
        <v>2519.3103015437073</v>
      </c>
    </row>
    <row r="709" spans="1:26" customFormat="1" x14ac:dyDescent="0.2">
      <c r="A709" s="37">
        <v>1005</v>
      </c>
      <c r="B709" s="37" t="s">
        <v>1373</v>
      </c>
      <c r="C709" s="37" t="s">
        <v>23</v>
      </c>
      <c r="D709" s="37">
        <v>0.06</v>
      </c>
      <c r="E709" s="37">
        <v>10.14</v>
      </c>
      <c r="F709" s="37">
        <v>2.27</v>
      </c>
      <c r="G709" s="37" t="s">
        <v>14</v>
      </c>
      <c r="H709" s="37" t="s">
        <v>3</v>
      </c>
      <c r="I709" s="37" t="s">
        <v>24</v>
      </c>
      <c r="J709" s="37" t="s">
        <v>64</v>
      </c>
      <c r="K709" s="37" t="s">
        <v>26</v>
      </c>
      <c r="L709" s="37" t="s">
        <v>147</v>
      </c>
      <c r="M709" s="37">
        <v>0.36</v>
      </c>
      <c r="N709" s="37" t="s">
        <v>8</v>
      </c>
      <c r="O709" s="37" t="s">
        <v>28</v>
      </c>
      <c r="P709" s="37" t="s">
        <v>79</v>
      </c>
      <c r="Q709" s="37" t="s">
        <v>1375</v>
      </c>
      <c r="R709" s="37">
        <v>60089</v>
      </c>
      <c r="S709" s="39">
        <v>42067</v>
      </c>
      <c r="T709" s="39">
        <v>42067</v>
      </c>
      <c r="U709" s="37">
        <v>-3.88</v>
      </c>
      <c r="V709" s="37">
        <v>1</v>
      </c>
      <c r="W709" s="37">
        <v>12.18</v>
      </c>
      <c r="X709" s="37">
        <v>90043</v>
      </c>
      <c r="Y709" s="37" t="s">
        <v>3216</v>
      </c>
      <c r="Z709" s="37">
        <v>57.816306756793082</v>
      </c>
    </row>
    <row r="710" spans="1:26" customFormat="1" x14ac:dyDescent="0.2">
      <c r="A710" s="37">
        <v>2358</v>
      </c>
      <c r="B710" s="37" t="s">
        <v>1142</v>
      </c>
      <c r="C710" s="37" t="s">
        <v>23</v>
      </c>
      <c r="D710" s="37">
        <v>0.1</v>
      </c>
      <c r="E710" s="37">
        <v>205.99</v>
      </c>
      <c r="F710" s="37">
        <v>8.99</v>
      </c>
      <c r="G710" s="37" t="s">
        <v>14</v>
      </c>
      <c r="H710" s="37" t="s">
        <v>70</v>
      </c>
      <c r="I710" s="37" t="s">
        <v>16</v>
      </c>
      <c r="J710" s="37" t="s">
        <v>111</v>
      </c>
      <c r="K710" s="37" t="s">
        <v>49</v>
      </c>
      <c r="L710" s="37" t="s">
        <v>639</v>
      </c>
      <c r="M710" s="37">
        <v>0.56000000000000005</v>
      </c>
      <c r="N710" s="37" t="s">
        <v>8</v>
      </c>
      <c r="O710" s="37" t="s">
        <v>9</v>
      </c>
      <c r="P710" s="37" t="s">
        <v>99</v>
      </c>
      <c r="Q710" s="37" t="s">
        <v>1072</v>
      </c>
      <c r="R710" s="37">
        <v>33311</v>
      </c>
      <c r="S710" s="39">
        <v>42067</v>
      </c>
      <c r="T710" s="39">
        <v>42071</v>
      </c>
      <c r="U710" s="37">
        <v>147</v>
      </c>
      <c r="V710" s="37">
        <v>2</v>
      </c>
      <c r="W710" s="37">
        <v>324.62</v>
      </c>
      <c r="X710" s="37">
        <v>88267</v>
      </c>
      <c r="Y710" s="37" t="s">
        <v>3215</v>
      </c>
      <c r="Z710" s="37">
        <v>1160.5299603842809</v>
      </c>
    </row>
    <row r="711" spans="1:26" customFormat="1" x14ac:dyDescent="0.2">
      <c r="A711" s="37">
        <v>91</v>
      </c>
      <c r="B711" s="37" t="s">
        <v>1222</v>
      </c>
      <c r="C711" s="37" t="s">
        <v>92</v>
      </c>
      <c r="D711" s="37">
        <v>0.06</v>
      </c>
      <c r="E711" s="37">
        <v>175.99</v>
      </c>
      <c r="F711" s="37">
        <v>8.99</v>
      </c>
      <c r="G711" s="37" t="s">
        <v>14</v>
      </c>
      <c r="H711" s="37" t="s">
        <v>70</v>
      </c>
      <c r="I711" s="37" t="s">
        <v>16</v>
      </c>
      <c r="J711" s="37" t="s">
        <v>111</v>
      </c>
      <c r="K711" s="37" t="s">
        <v>49</v>
      </c>
      <c r="L711" s="37" t="s">
        <v>1155</v>
      </c>
      <c r="M711" s="37">
        <v>0.56999999999999995</v>
      </c>
      <c r="N711" s="37" t="s">
        <v>8</v>
      </c>
      <c r="O711" s="37" t="s">
        <v>35</v>
      </c>
      <c r="P711" s="37" t="s">
        <v>66</v>
      </c>
      <c r="Q711" s="37" t="s">
        <v>1223</v>
      </c>
      <c r="R711" s="37">
        <v>94591</v>
      </c>
      <c r="S711" s="39">
        <v>42067</v>
      </c>
      <c r="T711" s="39">
        <v>42069</v>
      </c>
      <c r="U711" s="37">
        <v>2031.5070000000001</v>
      </c>
      <c r="V711" s="37">
        <v>23</v>
      </c>
      <c r="W711" s="37">
        <v>3363.53</v>
      </c>
      <c r="X711" s="37">
        <v>87177</v>
      </c>
      <c r="Y711" s="37" t="s">
        <v>3217</v>
      </c>
      <c r="Z711" s="37">
        <v>2964.0585235333356</v>
      </c>
    </row>
    <row r="712" spans="1:26" customFormat="1" x14ac:dyDescent="0.2">
      <c r="A712" s="37">
        <v>679</v>
      </c>
      <c r="B712" s="37" t="s">
        <v>1464</v>
      </c>
      <c r="C712" s="37" t="s">
        <v>92</v>
      </c>
      <c r="D712" s="37">
        <v>0.01</v>
      </c>
      <c r="E712" s="37">
        <v>3.95</v>
      </c>
      <c r="F712" s="37">
        <v>5.13</v>
      </c>
      <c r="G712" s="37" t="s">
        <v>14</v>
      </c>
      <c r="H712" s="37" t="s">
        <v>70</v>
      </c>
      <c r="I712" s="37" t="s">
        <v>24</v>
      </c>
      <c r="J712" s="37" t="s">
        <v>71</v>
      </c>
      <c r="K712" s="37" t="s">
        <v>49</v>
      </c>
      <c r="L712" s="37" t="s">
        <v>1465</v>
      </c>
      <c r="M712" s="37">
        <v>0.59</v>
      </c>
      <c r="N712" s="37" t="s">
        <v>8</v>
      </c>
      <c r="O712" s="37" t="s">
        <v>35</v>
      </c>
      <c r="P712" s="37" t="s">
        <v>42</v>
      </c>
      <c r="Q712" s="37" t="s">
        <v>1466</v>
      </c>
      <c r="R712" s="37">
        <v>98387</v>
      </c>
      <c r="S712" s="39">
        <v>42067</v>
      </c>
      <c r="T712" s="39">
        <v>42068</v>
      </c>
      <c r="U712" s="37">
        <v>-19.93</v>
      </c>
      <c r="V712" s="37">
        <v>2</v>
      </c>
      <c r="W712" s="37">
        <v>10.11</v>
      </c>
      <c r="X712" s="37">
        <v>88890</v>
      </c>
      <c r="Y712" s="37" t="s">
        <v>3217</v>
      </c>
      <c r="Z712" s="37">
        <v>267.28048830700811</v>
      </c>
    </row>
    <row r="713" spans="1:26" customFormat="1" x14ac:dyDescent="0.2">
      <c r="A713" s="37">
        <v>679</v>
      </c>
      <c r="B713" s="37" t="s">
        <v>1464</v>
      </c>
      <c r="C713" s="37" t="s">
        <v>92</v>
      </c>
      <c r="D713" s="37">
        <v>0.02</v>
      </c>
      <c r="E713" s="37">
        <v>367.99</v>
      </c>
      <c r="F713" s="37">
        <v>19.989999999999998</v>
      </c>
      <c r="G713" s="37" t="s">
        <v>14</v>
      </c>
      <c r="H713" s="37" t="s">
        <v>70</v>
      </c>
      <c r="I713" s="37" t="s">
        <v>24</v>
      </c>
      <c r="J713" s="37" t="s">
        <v>48</v>
      </c>
      <c r="K713" s="37" t="s">
        <v>49</v>
      </c>
      <c r="L713" s="37" t="s">
        <v>1467</v>
      </c>
      <c r="M713" s="37">
        <v>0.4</v>
      </c>
      <c r="N713" s="37" t="s">
        <v>8</v>
      </c>
      <c r="O713" s="37" t="s">
        <v>35</v>
      </c>
      <c r="P713" s="37" t="s">
        <v>42</v>
      </c>
      <c r="Q713" s="37" t="s">
        <v>1466</v>
      </c>
      <c r="R713" s="37">
        <v>98387</v>
      </c>
      <c r="S713" s="39">
        <v>42067</v>
      </c>
      <c r="T713" s="39">
        <v>42068</v>
      </c>
      <c r="U713" s="37">
        <v>4568.6072999999997</v>
      </c>
      <c r="V713" s="37">
        <v>17</v>
      </c>
      <c r="W713" s="37">
        <v>6621.17</v>
      </c>
      <c r="X713" s="37">
        <v>88890</v>
      </c>
      <c r="Y713" s="37" t="s">
        <v>3217</v>
      </c>
      <c r="Z713" s="37">
        <v>6352.8493012720182</v>
      </c>
    </row>
    <row r="714" spans="1:26" customFormat="1" x14ac:dyDescent="0.2">
      <c r="A714" s="37">
        <v>680</v>
      </c>
      <c r="B714" s="37" t="s">
        <v>1468</v>
      </c>
      <c r="C714" s="37" t="s">
        <v>92</v>
      </c>
      <c r="D714" s="37">
        <v>0.04</v>
      </c>
      <c r="E714" s="37">
        <v>95.99</v>
      </c>
      <c r="F714" s="37">
        <v>4.9000000000000004</v>
      </c>
      <c r="G714" s="37" t="s">
        <v>14</v>
      </c>
      <c r="H714" s="37" t="s">
        <v>70</v>
      </c>
      <c r="I714" s="37" t="s">
        <v>16</v>
      </c>
      <c r="J714" s="37" t="s">
        <v>111</v>
      </c>
      <c r="K714" s="37" t="s">
        <v>49</v>
      </c>
      <c r="L714" s="37" t="s">
        <v>744</v>
      </c>
      <c r="M714" s="37">
        <v>0.56000000000000005</v>
      </c>
      <c r="N714" s="37" t="s">
        <v>8</v>
      </c>
      <c r="O714" s="37" t="s">
        <v>35</v>
      </c>
      <c r="P714" s="37" t="s">
        <v>42</v>
      </c>
      <c r="Q714" s="37" t="s">
        <v>1469</v>
      </c>
      <c r="R714" s="37">
        <v>99207</v>
      </c>
      <c r="S714" s="39">
        <v>42067</v>
      </c>
      <c r="T714" s="39">
        <v>42069</v>
      </c>
      <c r="U714" s="37">
        <v>-258.22500000000002</v>
      </c>
      <c r="V714" s="37">
        <v>3</v>
      </c>
      <c r="W714" s="37">
        <v>253.78</v>
      </c>
      <c r="X714" s="37">
        <v>88890</v>
      </c>
      <c r="Y714" s="37" t="s">
        <v>3217</v>
      </c>
      <c r="Z714" s="37">
        <v>260.52002839087777</v>
      </c>
    </row>
    <row r="715" spans="1:26" customFormat="1" x14ac:dyDescent="0.2">
      <c r="A715" s="37">
        <v>2696</v>
      </c>
      <c r="B715" s="37" t="s">
        <v>1470</v>
      </c>
      <c r="C715" s="37" t="s">
        <v>1</v>
      </c>
      <c r="D715" s="37">
        <v>0.05</v>
      </c>
      <c r="E715" s="37">
        <v>107.53</v>
      </c>
      <c r="F715" s="37">
        <v>5.81</v>
      </c>
      <c r="G715" s="37" t="s">
        <v>14</v>
      </c>
      <c r="H715" s="37" t="s">
        <v>47</v>
      </c>
      <c r="I715" s="37" t="s">
        <v>4</v>
      </c>
      <c r="J715" s="37" t="s">
        <v>102</v>
      </c>
      <c r="K715" s="37" t="s">
        <v>120</v>
      </c>
      <c r="L715" s="37" t="s">
        <v>1471</v>
      </c>
      <c r="M715" s="37">
        <v>0.65</v>
      </c>
      <c r="N715" s="37" t="s">
        <v>8</v>
      </c>
      <c r="O715" s="37" t="s">
        <v>9</v>
      </c>
      <c r="P715" s="37" t="s">
        <v>140</v>
      </c>
      <c r="Q715" s="37" t="s">
        <v>1472</v>
      </c>
      <c r="R715" s="37">
        <v>35401</v>
      </c>
      <c r="S715" s="39">
        <v>42068</v>
      </c>
      <c r="T715" s="39">
        <v>42069</v>
      </c>
      <c r="U715" s="37">
        <v>-89.418000000000006</v>
      </c>
      <c r="V715" s="37">
        <v>6</v>
      </c>
      <c r="W715" s="37">
        <v>612.91999999999996</v>
      </c>
      <c r="X715" s="37">
        <v>87676</v>
      </c>
      <c r="Y715" s="37" t="s">
        <v>3215</v>
      </c>
      <c r="Z715" s="37">
        <v>870.57676888278741</v>
      </c>
    </row>
    <row r="716" spans="1:26" customFormat="1" x14ac:dyDescent="0.2">
      <c r="A716" s="37">
        <v>2376</v>
      </c>
      <c r="B716" s="37" t="s">
        <v>1473</v>
      </c>
      <c r="C716" s="37" t="s">
        <v>13</v>
      </c>
      <c r="D716" s="37">
        <v>0.05</v>
      </c>
      <c r="E716" s="37">
        <v>3.28</v>
      </c>
      <c r="F716" s="37">
        <v>3.97</v>
      </c>
      <c r="G716" s="37" t="s">
        <v>14</v>
      </c>
      <c r="H716" s="37" t="s">
        <v>70</v>
      </c>
      <c r="I716" s="37" t="s">
        <v>24</v>
      </c>
      <c r="J716" s="37" t="s">
        <v>25</v>
      </c>
      <c r="K716" s="37" t="s">
        <v>26</v>
      </c>
      <c r="L716" s="37" t="s">
        <v>221</v>
      </c>
      <c r="M716" s="37">
        <v>0.56000000000000005</v>
      </c>
      <c r="N716" s="37" t="s">
        <v>8</v>
      </c>
      <c r="O716" s="37" t="s">
        <v>35</v>
      </c>
      <c r="P716" s="37" t="s">
        <v>466</v>
      </c>
      <c r="Q716" s="37" t="s">
        <v>1474</v>
      </c>
      <c r="R716" s="37">
        <v>83843</v>
      </c>
      <c r="S716" s="39">
        <v>42068</v>
      </c>
      <c r="T716" s="39">
        <v>42069</v>
      </c>
      <c r="U716" s="37">
        <v>-100.24</v>
      </c>
      <c r="V716" s="37">
        <v>18</v>
      </c>
      <c r="W716" s="37">
        <v>61.29</v>
      </c>
      <c r="X716" s="37">
        <v>91321</v>
      </c>
      <c r="Y716" s="37" t="s">
        <v>3217</v>
      </c>
      <c r="Z716" s="37">
        <v>84.25946254326081</v>
      </c>
    </row>
    <row r="717" spans="1:26" customFormat="1" x14ac:dyDescent="0.2">
      <c r="A717" s="37">
        <v>2376</v>
      </c>
      <c r="B717" s="37" t="s">
        <v>1473</v>
      </c>
      <c r="C717" s="37" t="s">
        <v>13</v>
      </c>
      <c r="D717" s="37">
        <v>0.03</v>
      </c>
      <c r="E717" s="37">
        <v>6.98</v>
      </c>
      <c r="F717" s="37">
        <v>9.69</v>
      </c>
      <c r="G717" s="37" t="s">
        <v>14</v>
      </c>
      <c r="H717" s="37" t="s">
        <v>70</v>
      </c>
      <c r="I717" s="37" t="s">
        <v>24</v>
      </c>
      <c r="J717" s="37" t="s">
        <v>54</v>
      </c>
      <c r="K717" s="37" t="s">
        <v>49</v>
      </c>
      <c r="L717" s="37" t="s">
        <v>1475</v>
      </c>
      <c r="M717" s="37">
        <v>0.83</v>
      </c>
      <c r="N717" s="37" t="s">
        <v>8</v>
      </c>
      <c r="O717" s="37" t="s">
        <v>35</v>
      </c>
      <c r="P717" s="37" t="s">
        <v>466</v>
      </c>
      <c r="Q717" s="37" t="s">
        <v>1474</v>
      </c>
      <c r="R717" s="37">
        <v>83843</v>
      </c>
      <c r="S717" s="39">
        <v>42068</v>
      </c>
      <c r="T717" s="39">
        <v>42070</v>
      </c>
      <c r="U717" s="37">
        <v>-262.62</v>
      </c>
      <c r="V717" s="37">
        <v>15</v>
      </c>
      <c r="W717" s="37">
        <v>109.15</v>
      </c>
      <c r="X717" s="37">
        <v>91321</v>
      </c>
      <c r="Y717" s="37" t="s">
        <v>3217</v>
      </c>
      <c r="Z717" s="37">
        <v>325.30439080423946</v>
      </c>
    </row>
    <row r="718" spans="1:26" customFormat="1" x14ac:dyDescent="0.2">
      <c r="A718" s="37">
        <v>670</v>
      </c>
      <c r="B718" s="37" t="s">
        <v>1476</v>
      </c>
      <c r="C718" s="37" t="s">
        <v>23</v>
      </c>
      <c r="D718" s="37">
        <v>0.08</v>
      </c>
      <c r="E718" s="37">
        <v>296.18</v>
      </c>
      <c r="F718" s="37">
        <v>54.12</v>
      </c>
      <c r="G718" s="37" t="s">
        <v>2</v>
      </c>
      <c r="H718" s="37" t="s">
        <v>47</v>
      </c>
      <c r="I718" s="37" t="s">
        <v>4</v>
      </c>
      <c r="J718" s="37" t="s">
        <v>5</v>
      </c>
      <c r="K718" s="37" t="s">
        <v>6</v>
      </c>
      <c r="L718" s="37" t="s">
        <v>1055</v>
      </c>
      <c r="M718" s="37">
        <v>0.76</v>
      </c>
      <c r="N718" s="37" t="s">
        <v>8</v>
      </c>
      <c r="O718" s="37" t="s">
        <v>9</v>
      </c>
      <c r="P718" s="37" t="s">
        <v>218</v>
      </c>
      <c r="Q718" s="37" t="s">
        <v>1477</v>
      </c>
      <c r="R718" s="37">
        <v>22025</v>
      </c>
      <c r="S718" s="39">
        <v>42068</v>
      </c>
      <c r="T718" s="39">
        <v>42075</v>
      </c>
      <c r="U718" s="37">
        <v>-187.22200000000001</v>
      </c>
      <c r="V718" s="37">
        <v>5</v>
      </c>
      <c r="W718" s="37">
        <v>1429.81</v>
      </c>
      <c r="X718" s="37">
        <v>88474</v>
      </c>
      <c r="Y718" s="37" t="s">
        <v>3215</v>
      </c>
      <c r="Z718" s="37">
        <v>2754.547841624003</v>
      </c>
    </row>
    <row r="719" spans="1:26" customFormat="1" x14ac:dyDescent="0.2">
      <c r="A719" s="37">
        <v>2944</v>
      </c>
      <c r="B719" s="37" t="s">
        <v>1478</v>
      </c>
      <c r="C719" s="37" t="s">
        <v>23</v>
      </c>
      <c r="D719" s="37">
        <v>0.04</v>
      </c>
      <c r="E719" s="37">
        <v>4.55</v>
      </c>
      <c r="F719" s="37">
        <v>1.49</v>
      </c>
      <c r="G719" s="37" t="s">
        <v>14</v>
      </c>
      <c r="H719" s="37" t="s">
        <v>70</v>
      </c>
      <c r="I719" s="37" t="s">
        <v>24</v>
      </c>
      <c r="J719" s="37" t="s">
        <v>48</v>
      </c>
      <c r="K719" s="37" t="s">
        <v>49</v>
      </c>
      <c r="L719" s="37" t="s">
        <v>1479</v>
      </c>
      <c r="M719" s="37">
        <v>0.35</v>
      </c>
      <c r="N719" s="37" t="s">
        <v>8</v>
      </c>
      <c r="O719" s="37" t="s">
        <v>28</v>
      </c>
      <c r="P719" s="37" t="s">
        <v>265</v>
      </c>
      <c r="Q719" s="37" t="s">
        <v>1480</v>
      </c>
      <c r="R719" s="37">
        <v>48640</v>
      </c>
      <c r="S719" s="39">
        <v>42068</v>
      </c>
      <c r="T719" s="39">
        <v>42070</v>
      </c>
      <c r="U719" s="37">
        <v>28.288</v>
      </c>
      <c r="V719" s="37">
        <v>13</v>
      </c>
      <c r="W719" s="37">
        <v>59.75</v>
      </c>
      <c r="X719" s="37">
        <v>90309</v>
      </c>
      <c r="Y719" s="37" t="s">
        <v>3216</v>
      </c>
      <c r="Z719" s="37">
        <v>65.625561062105191</v>
      </c>
    </row>
    <row r="720" spans="1:26" customFormat="1" x14ac:dyDescent="0.2">
      <c r="A720" s="37">
        <v>392</v>
      </c>
      <c r="B720" s="37" t="s">
        <v>1481</v>
      </c>
      <c r="C720" s="37" t="s">
        <v>92</v>
      </c>
      <c r="D720" s="37">
        <v>0.02</v>
      </c>
      <c r="E720" s="37">
        <v>34.979999999999997</v>
      </c>
      <c r="F720" s="37">
        <v>7.53</v>
      </c>
      <c r="G720" s="37" t="s">
        <v>14</v>
      </c>
      <c r="H720" s="37" t="s">
        <v>70</v>
      </c>
      <c r="I720" s="37" t="s">
        <v>16</v>
      </c>
      <c r="J720" s="37" t="s">
        <v>17</v>
      </c>
      <c r="K720" s="37" t="s">
        <v>49</v>
      </c>
      <c r="L720" s="37" t="s">
        <v>1415</v>
      </c>
      <c r="M720" s="37">
        <v>0.76</v>
      </c>
      <c r="N720" s="37" t="s">
        <v>8</v>
      </c>
      <c r="O720" s="37" t="s">
        <v>28</v>
      </c>
      <c r="P720" s="37" t="s">
        <v>56</v>
      </c>
      <c r="Q720" s="37" t="s">
        <v>1482</v>
      </c>
      <c r="R720" s="37">
        <v>63105</v>
      </c>
      <c r="S720" s="39">
        <v>42068</v>
      </c>
      <c r="T720" s="39">
        <v>42070</v>
      </c>
      <c r="U720" s="37">
        <v>-159.68</v>
      </c>
      <c r="V720" s="37">
        <v>1</v>
      </c>
      <c r="W720" s="37">
        <v>37.159999999999997</v>
      </c>
      <c r="X720" s="37">
        <v>86383</v>
      </c>
      <c r="Y720" s="37" t="s">
        <v>3216</v>
      </c>
      <c r="Z720" s="37">
        <v>422.42262846652113</v>
      </c>
    </row>
    <row r="721" spans="1:26" customFormat="1" x14ac:dyDescent="0.2">
      <c r="A721" s="37">
        <v>392</v>
      </c>
      <c r="B721" s="37" t="s">
        <v>1481</v>
      </c>
      <c r="C721" s="37" t="s">
        <v>92</v>
      </c>
      <c r="D721" s="37">
        <v>0.01</v>
      </c>
      <c r="E721" s="37">
        <v>19.989999999999998</v>
      </c>
      <c r="F721" s="37">
        <v>11.17</v>
      </c>
      <c r="G721" s="37" t="s">
        <v>14</v>
      </c>
      <c r="H721" s="37" t="s">
        <v>70</v>
      </c>
      <c r="I721" s="37" t="s">
        <v>4</v>
      </c>
      <c r="J721" s="37" t="s">
        <v>102</v>
      </c>
      <c r="K721" s="37" t="s">
        <v>40</v>
      </c>
      <c r="L721" s="37" t="s">
        <v>465</v>
      </c>
      <c r="M721" s="37">
        <v>0.6</v>
      </c>
      <c r="N721" s="37" t="s">
        <v>8</v>
      </c>
      <c r="O721" s="37" t="s">
        <v>28</v>
      </c>
      <c r="P721" s="37" t="s">
        <v>56</v>
      </c>
      <c r="Q721" s="37" t="s">
        <v>1482</v>
      </c>
      <c r="R721" s="37">
        <v>63105</v>
      </c>
      <c r="S721" s="39">
        <v>42068</v>
      </c>
      <c r="T721" s="39">
        <v>42071</v>
      </c>
      <c r="U721" s="37">
        <v>27.91</v>
      </c>
      <c r="V721" s="37">
        <v>2</v>
      </c>
      <c r="W721" s="37">
        <v>43.65</v>
      </c>
      <c r="X721" s="37">
        <v>86383</v>
      </c>
      <c r="Y721" s="37" t="s">
        <v>3216</v>
      </c>
      <c r="Z721" s="37">
        <v>541.77949840062593</v>
      </c>
    </row>
    <row r="722" spans="1:26" customFormat="1" x14ac:dyDescent="0.2">
      <c r="A722" s="37">
        <v>3003</v>
      </c>
      <c r="B722" s="37" t="s">
        <v>1483</v>
      </c>
      <c r="C722" s="37" t="s">
        <v>92</v>
      </c>
      <c r="D722" s="37">
        <v>0.03</v>
      </c>
      <c r="E722" s="37">
        <v>85.99</v>
      </c>
      <c r="F722" s="37">
        <v>0.99</v>
      </c>
      <c r="G722" s="37" t="s">
        <v>14</v>
      </c>
      <c r="H722" s="37" t="s">
        <v>47</v>
      </c>
      <c r="I722" s="37" t="s">
        <v>16</v>
      </c>
      <c r="J722" s="37" t="s">
        <v>111</v>
      </c>
      <c r="K722" s="37" t="s">
        <v>26</v>
      </c>
      <c r="L722" s="37" t="s">
        <v>1152</v>
      </c>
      <c r="M722" s="37">
        <v>0.55000000000000004</v>
      </c>
      <c r="N722" s="37" t="s">
        <v>8</v>
      </c>
      <c r="O722" s="37" t="s">
        <v>35</v>
      </c>
      <c r="P722" s="37" t="s">
        <v>466</v>
      </c>
      <c r="Q722" s="37" t="s">
        <v>1484</v>
      </c>
      <c r="R722" s="37">
        <v>83814</v>
      </c>
      <c r="S722" s="39">
        <v>42068</v>
      </c>
      <c r="T722" s="39">
        <v>42069</v>
      </c>
      <c r="U722" s="37">
        <v>1037.1044999999999</v>
      </c>
      <c r="V722" s="37">
        <v>20</v>
      </c>
      <c r="W722" s="37">
        <v>1503.05</v>
      </c>
      <c r="X722" s="37">
        <v>91586</v>
      </c>
      <c r="Y722" s="37" t="s">
        <v>3217</v>
      </c>
      <c r="Z722" s="37">
        <v>1476.3048275781762</v>
      </c>
    </row>
    <row r="723" spans="1:26" customFormat="1" x14ac:dyDescent="0.2">
      <c r="A723" s="37">
        <v>1014</v>
      </c>
      <c r="B723" s="37" t="s">
        <v>1420</v>
      </c>
      <c r="C723" s="37" t="s">
        <v>46</v>
      </c>
      <c r="D723" s="37">
        <v>0.08</v>
      </c>
      <c r="E723" s="37">
        <v>10.91</v>
      </c>
      <c r="F723" s="37">
        <v>2.99</v>
      </c>
      <c r="G723" s="37" t="s">
        <v>14</v>
      </c>
      <c r="H723" s="37" t="s">
        <v>47</v>
      </c>
      <c r="I723" s="37" t="s">
        <v>24</v>
      </c>
      <c r="J723" s="37" t="s">
        <v>48</v>
      </c>
      <c r="K723" s="37" t="s">
        <v>49</v>
      </c>
      <c r="L723" s="37" t="s">
        <v>1485</v>
      </c>
      <c r="M723" s="37">
        <v>0.38</v>
      </c>
      <c r="N723" s="37" t="s">
        <v>8</v>
      </c>
      <c r="O723" s="37" t="s">
        <v>9</v>
      </c>
      <c r="P723" s="37" t="s">
        <v>20</v>
      </c>
      <c r="Q723" s="37" t="s">
        <v>1421</v>
      </c>
      <c r="R723" s="37">
        <v>72022</v>
      </c>
      <c r="S723" s="39">
        <v>42068</v>
      </c>
      <c r="T723" s="39">
        <v>42069</v>
      </c>
      <c r="U723" s="37">
        <v>-2.1</v>
      </c>
      <c r="V723" s="37">
        <v>11</v>
      </c>
      <c r="W723" s="37">
        <v>119.99</v>
      </c>
      <c r="X723" s="37">
        <v>88388</v>
      </c>
      <c r="Y723" s="37" t="s">
        <v>3215</v>
      </c>
      <c r="Z723" s="37">
        <v>246.0954460278933</v>
      </c>
    </row>
    <row r="724" spans="1:26" customFormat="1" x14ac:dyDescent="0.2">
      <c r="A724" s="37">
        <v>1279</v>
      </c>
      <c r="B724" s="37" t="s">
        <v>1423</v>
      </c>
      <c r="C724" s="37" t="s">
        <v>46</v>
      </c>
      <c r="D724" s="37">
        <v>0</v>
      </c>
      <c r="E724" s="37">
        <v>442.14</v>
      </c>
      <c r="F724" s="37">
        <v>14.7</v>
      </c>
      <c r="G724" s="37" t="s">
        <v>2</v>
      </c>
      <c r="H724" s="37" t="s">
        <v>70</v>
      </c>
      <c r="I724" s="37" t="s">
        <v>16</v>
      </c>
      <c r="J724" s="37" t="s">
        <v>32</v>
      </c>
      <c r="K724" s="37" t="s">
        <v>33</v>
      </c>
      <c r="L724" s="37" t="s">
        <v>1288</v>
      </c>
      <c r="M724" s="37">
        <v>0.56000000000000005</v>
      </c>
      <c r="N724" s="37" t="s">
        <v>8</v>
      </c>
      <c r="O724" s="37" t="s">
        <v>28</v>
      </c>
      <c r="P724" s="37" t="s">
        <v>29</v>
      </c>
      <c r="Q724" s="37" t="s">
        <v>1424</v>
      </c>
      <c r="R724" s="37">
        <v>46324</v>
      </c>
      <c r="S724" s="39">
        <v>42068</v>
      </c>
      <c r="T724" s="39">
        <v>42068</v>
      </c>
      <c r="U724" s="37">
        <v>501.51</v>
      </c>
      <c r="V724" s="37">
        <v>5</v>
      </c>
      <c r="W724" s="37">
        <v>2343.34</v>
      </c>
      <c r="X724" s="37">
        <v>90115</v>
      </c>
      <c r="Y724" s="37" t="s">
        <v>3216</v>
      </c>
      <c r="Z724" s="37">
        <v>2805.0545630553379</v>
      </c>
    </row>
    <row r="725" spans="1:26" customFormat="1" x14ac:dyDescent="0.2">
      <c r="A725" s="37">
        <v>1432</v>
      </c>
      <c r="B725" s="37" t="s">
        <v>1486</v>
      </c>
      <c r="C725" s="37" t="s">
        <v>46</v>
      </c>
      <c r="D725" s="37">
        <v>0.05</v>
      </c>
      <c r="E725" s="37">
        <v>9.7799999999999994</v>
      </c>
      <c r="F725" s="37">
        <v>1.39</v>
      </c>
      <c r="G725" s="37" t="s">
        <v>14</v>
      </c>
      <c r="H725" s="37" t="s">
        <v>70</v>
      </c>
      <c r="I725" s="37" t="s">
        <v>24</v>
      </c>
      <c r="J725" s="37" t="s">
        <v>321</v>
      </c>
      <c r="K725" s="37" t="s">
        <v>49</v>
      </c>
      <c r="L725" s="37" t="s">
        <v>1487</v>
      </c>
      <c r="M725" s="37">
        <v>0.39</v>
      </c>
      <c r="N725" s="37" t="s">
        <v>8</v>
      </c>
      <c r="O725" s="37" t="s">
        <v>28</v>
      </c>
      <c r="P725" s="37" t="s">
        <v>29</v>
      </c>
      <c r="Q725" s="37" t="s">
        <v>1488</v>
      </c>
      <c r="R725" s="37">
        <v>46203</v>
      </c>
      <c r="S725" s="39">
        <v>42068</v>
      </c>
      <c r="T725" s="39">
        <v>42069</v>
      </c>
      <c r="U725" s="37">
        <v>74.278499999999994</v>
      </c>
      <c r="V725" s="37">
        <v>11</v>
      </c>
      <c r="W725" s="37">
        <v>107.65</v>
      </c>
      <c r="X725" s="37">
        <v>86826</v>
      </c>
      <c r="Y725" s="37" t="s">
        <v>3216</v>
      </c>
      <c r="Z725" s="37">
        <v>274.24344293714</v>
      </c>
    </row>
    <row r="726" spans="1:26" customFormat="1" x14ac:dyDescent="0.2">
      <c r="A726" s="37">
        <v>1433</v>
      </c>
      <c r="B726" s="37" t="s">
        <v>1489</v>
      </c>
      <c r="C726" s="37" t="s">
        <v>46</v>
      </c>
      <c r="D726" s="37">
        <v>0.02</v>
      </c>
      <c r="E726" s="37">
        <v>3.28</v>
      </c>
      <c r="F726" s="37">
        <v>3.97</v>
      </c>
      <c r="G726" s="37" t="s">
        <v>63</v>
      </c>
      <c r="H726" s="37" t="s">
        <v>70</v>
      </c>
      <c r="I726" s="37" t="s">
        <v>24</v>
      </c>
      <c r="J726" s="37" t="s">
        <v>25</v>
      </c>
      <c r="K726" s="37" t="s">
        <v>26</v>
      </c>
      <c r="L726" s="37" t="s">
        <v>343</v>
      </c>
      <c r="M726" s="37">
        <v>0.56000000000000005</v>
      </c>
      <c r="N726" s="37" t="s">
        <v>8</v>
      </c>
      <c r="O726" s="37" t="s">
        <v>28</v>
      </c>
      <c r="P726" s="37" t="s">
        <v>29</v>
      </c>
      <c r="Q726" s="37" t="s">
        <v>1490</v>
      </c>
      <c r="R726" s="37">
        <v>47130</v>
      </c>
      <c r="S726" s="39">
        <v>42068</v>
      </c>
      <c r="T726" s="39">
        <v>42069</v>
      </c>
      <c r="U726" s="37">
        <v>-66.349999999999994</v>
      </c>
      <c r="V726" s="37">
        <v>7</v>
      </c>
      <c r="W726" s="37">
        <v>25.15</v>
      </c>
      <c r="X726" s="37">
        <v>86826</v>
      </c>
      <c r="Y726" s="37" t="s">
        <v>3216</v>
      </c>
      <c r="Z726" s="37">
        <v>260.09064889851368</v>
      </c>
    </row>
    <row r="727" spans="1:26" customFormat="1" x14ac:dyDescent="0.2">
      <c r="A727" s="37">
        <v>2006</v>
      </c>
      <c r="B727" s="37" t="s">
        <v>1491</v>
      </c>
      <c r="C727" s="37" t="s">
        <v>46</v>
      </c>
      <c r="D727" s="37">
        <v>0.03</v>
      </c>
      <c r="E727" s="37">
        <v>5.78</v>
      </c>
      <c r="F727" s="37">
        <v>5.37</v>
      </c>
      <c r="G727" s="37" t="s">
        <v>14</v>
      </c>
      <c r="H727" s="37" t="s">
        <v>47</v>
      </c>
      <c r="I727" s="37" t="s">
        <v>24</v>
      </c>
      <c r="J727" s="37" t="s">
        <v>64</v>
      </c>
      <c r="K727" s="37" t="s">
        <v>49</v>
      </c>
      <c r="L727" s="37" t="s">
        <v>1492</v>
      </c>
      <c r="M727" s="37">
        <v>0.36</v>
      </c>
      <c r="N727" s="37" t="s">
        <v>8</v>
      </c>
      <c r="O727" s="37" t="s">
        <v>35</v>
      </c>
      <c r="P727" s="37" t="s">
        <v>36</v>
      </c>
      <c r="Q727" s="37" t="s">
        <v>1219</v>
      </c>
      <c r="R727" s="37">
        <v>81301</v>
      </c>
      <c r="S727" s="39">
        <v>42068</v>
      </c>
      <c r="T727" s="39">
        <v>42069</v>
      </c>
      <c r="U727" s="37">
        <v>-63.35</v>
      </c>
      <c r="V727" s="37">
        <v>15</v>
      </c>
      <c r="W727" s="37">
        <v>88.22</v>
      </c>
      <c r="X727" s="37">
        <v>88798</v>
      </c>
      <c r="Y727" s="37" t="s">
        <v>3217</v>
      </c>
      <c r="Z727" s="37">
        <v>249.50058910299981</v>
      </c>
    </row>
    <row r="728" spans="1:26" customFormat="1" x14ac:dyDescent="0.2">
      <c r="A728" s="37">
        <v>868</v>
      </c>
      <c r="B728" s="37" t="s">
        <v>1344</v>
      </c>
      <c r="C728" s="37" t="s">
        <v>1</v>
      </c>
      <c r="D728" s="37">
        <v>0.06</v>
      </c>
      <c r="E728" s="37">
        <v>6.48</v>
      </c>
      <c r="F728" s="37">
        <v>8.8800000000000008</v>
      </c>
      <c r="G728" s="37" t="s">
        <v>14</v>
      </c>
      <c r="H728" s="37" t="s">
        <v>70</v>
      </c>
      <c r="I728" s="37" t="s">
        <v>24</v>
      </c>
      <c r="J728" s="37" t="s">
        <v>64</v>
      </c>
      <c r="K728" s="37" t="s">
        <v>49</v>
      </c>
      <c r="L728" s="37" t="s">
        <v>1493</v>
      </c>
      <c r="M728" s="37">
        <v>0.37</v>
      </c>
      <c r="N728" s="37" t="s">
        <v>8</v>
      </c>
      <c r="O728" s="37" t="s">
        <v>28</v>
      </c>
      <c r="P728" s="37" t="s">
        <v>60</v>
      </c>
      <c r="Q728" s="37" t="s">
        <v>1346</v>
      </c>
      <c r="R728" s="37">
        <v>55126</v>
      </c>
      <c r="S728" s="39">
        <v>42069</v>
      </c>
      <c r="T728" s="39">
        <v>42070</v>
      </c>
      <c r="U728" s="37">
        <v>-237.47</v>
      </c>
      <c r="V728" s="37">
        <v>20</v>
      </c>
      <c r="W728" s="37">
        <v>125.77</v>
      </c>
      <c r="X728" s="37">
        <v>91195</v>
      </c>
      <c r="Y728" s="37" t="s">
        <v>3216</v>
      </c>
      <c r="Z728" s="37">
        <v>217.43411966407211</v>
      </c>
    </row>
    <row r="729" spans="1:26" customFormat="1" x14ac:dyDescent="0.2">
      <c r="A729" s="37">
        <v>3008</v>
      </c>
      <c r="B729" s="37" t="s">
        <v>1494</v>
      </c>
      <c r="C729" s="37" t="s">
        <v>1</v>
      </c>
      <c r="D729" s="37">
        <v>0.05</v>
      </c>
      <c r="E729" s="37">
        <v>9.99</v>
      </c>
      <c r="F729" s="37">
        <v>4.78</v>
      </c>
      <c r="G729" s="37" t="s">
        <v>14</v>
      </c>
      <c r="H729" s="37" t="s">
        <v>47</v>
      </c>
      <c r="I729" s="37" t="s">
        <v>24</v>
      </c>
      <c r="J729" s="37" t="s">
        <v>64</v>
      </c>
      <c r="K729" s="37" t="s">
        <v>49</v>
      </c>
      <c r="L729" s="37" t="s">
        <v>1495</v>
      </c>
      <c r="M729" s="37">
        <v>0.4</v>
      </c>
      <c r="N729" s="37" t="s">
        <v>8</v>
      </c>
      <c r="O729" s="37" t="s">
        <v>28</v>
      </c>
      <c r="P729" s="37" t="s">
        <v>60</v>
      </c>
      <c r="Q729" s="37" t="s">
        <v>1496</v>
      </c>
      <c r="R729" s="37">
        <v>55343</v>
      </c>
      <c r="S729" s="39">
        <v>42069</v>
      </c>
      <c r="T729" s="39">
        <v>42070</v>
      </c>
      <c r="U729" s="37">
        <v>41.3</v>
      </c>
      <c r="V729" s="37">
        <v>20</v>
      </c>
      <c r="W729" s="37">
        <v>203.37</v>
      </c>
      <c r="X729" s="37">
        <v>89414</v>
      </c>
      <c r="Y729" s="37" t="s">
        <v>3216</v>
      </c>
      <c r="Z729" s="37">
        <v>462.56092386281199</v>
      </c>
    </row>
    <row r="730" spans="1:26" customFormat="1" x14ac:dyDescent="0.2">
      <c r="A730" s="37">
        <v>688</v>
      </c>
      <c r="B730" s="37" t="s">
        <v>1497</v>
      </c>
      <c r="C730" s="37" t="s">
        <v>23</v>
      </c>
      <c r="D730" s="37">
        <v>0.06</v>
      </c>
      <c r="E730" s="37">
        <v>4.18</v>
      </c>
      <c r="F730" s="37">
        <v>2.99</v>
      </c>
      <c r="G730" s="37" t="s">
        <v>14</v>
      </c>
      <c r="H730" s="37" t="s">
        <v>3</v>
      </c>
      <c r="I730" s="37" t="s">
        <v>24</v>
      </c>
      <c r="J730" s="37" t="s">
        <v>48</v>
      </c>
      <c r="K730" s="37" t="s">
        <v>49</v>
      </c>
      <c r="L730" s="37" t="s">
        <v>1498</v>
      </c>
      <c r="M730" s="37">
        <v>0.37</v>
      </c>
      <c r="N730" s="37" t="s">
        <v>8</v>
      </c>
      <c r="O730" s="37" t="s">
        <v>28</v>
      </c>
      <c r="P730" s="37" t="s">
        <v>56</v>
      </c>
      <c r="Q730" s="37" t="s">
        <v>1499</v>
      </c>
      <c r="R730" s="37">
        <v>63116</v>
      </c>
      <c r="S730" s="39">
        <v>42069</v>
      </c>
      <c r="T730" s="39">
        <v>42071</v>
      </c>
      <c r="U730" s="37">
        <v>-12.718999999999999</v>
      </c>
      <c r="V730" s="37">
        <v>5</v>
      </c>
      <c r="W730" s="37">
        <v>21.34</v>
      </c>
      <c r="X730" s="37">
        <v>88504</v>
      </c>
      <c r="Y730" s="37" t="s">
        <v>3216</v>
      </c>
      <c r="Z730" s="37">
        <v>58.303383926946125</v>
      </c>
    </row>
    <row r="731" spans="1:26" customFormat="1" x14ac:dyDescent="0.2">
      <c r="A731" s="37">
        <v>797</v>
      </c>
      <c r="B731" s="37" t="s">
        <v>1500</v>
      </c>
      <c r="C731" s="37" t="s">
        <v>23</v>
      </c>
      <c r="D731" s="37">
        <v>0.09</v>
      </c>
      <c r="E731" s="37">
        <v>6.48</v>
      </c>
      <c r="F731" s="37">
        <v>6.86</v>
      </c>
      <c r="G731" s="37" t="s">
        <v>14</v>
      </c>
      <c r="H731" s="37" t="s">
        <v>70</v>
      </c>
      <c r="I731" s="37" t="s">
        <v>24</v>
      </c>
      <c r="J731" s="37" t="s">
        <v>64</v>
      </c>
      <c r="K731" s="37" t="s">
        <v>49</v>
      </c>
      <c r="L731" s="37" t="s">
        <v>1501</v>
      </c>
      <c r="M731" s="37">
        <v>0.37</v>
      </c>
      <c r="N731" s="37" t="s">
        <v>8</v>
      </c>
      <c r="O731" s="37" t="s">
        <v>35</v>
      </c>
      <c r="P731" s="37" t="s">
        <v>122</v>
      </c>
      <c r="Q731" s="37" t="s">
        <v>1502</v>
      </c>
      <c r="R731" s="37">
        <v>84067</v>
      </c>
      <c r="S731" s="39">
        <v>42069</v>
      </c>
      <c r="T731" s="39">
        <v>42071</v>
      </c>
      <c r="U731" s="37">
        <v>-62.23</v>
      </c>
      <c r="V731" s="37">
        <v>8</v>
      </c>
      <c r="W731" s="37">
        <v>50.88</v>
      </c>
      <c r="X731" s="37">
        <v>86870</v>
      </c>
      <c r="Y731" s="37" t="s">
        <v>3217</v>
      </c>
      <c r="Z731" s="37">
        <v>110.98484460992663</v>
      </c>
    </row>
    <row r="732" spans="1:26" customFormat="1" x14ac:dyDescent="0.2">
      <c r="A732" s="37">
        <v>2729</v>
      </c>
      <c r="B732" s="37" t="s">
        <v>1503</v>
      </c>
      <c r="C732" s="37" t="s">
        <v>23</v>
      </c>
      <c r="D732" s="37">
        <v>0.08</v>
      </c>
      <c r="E732" s="37">
        <v>230.98</v>
      </c>
      <c r="F732" s="37">
        <v>23.78</v>
      </c>
      <c r="G732" s="37" t="s">
        <v>2</v>
      </c>
      <c r="H732" s="37" t="s">
        <v>15</v>
      </c>
      <c r="I732" s="37" t="s">
        <v>4</v>
      </c>
      <c r="J732" s="37" t="s">
        <v>5</v>
      </c>
      <c r="K732" s="37" t="s">
        <v>6</v>
      </c>
      <c r="L732" s="37" t="s">
        <v>1504</v>
      </c>
      <c r="M732" s="37">
        <v>0.6</v>
      </c>
      <c r="N732" s="37" t="s">
        <v>8</v>
      </c>
      <c r="O732" s="37" t="s">
        <v>35</v>
      </c>
      <c r="P732" s="37" t="s">
        <v>42</v>
      </c>
      <c r="Q732" s="37" t="s">
        <v>380</v>
      </c>
      <c r="R732" s="37">
        <v>98226</v>
      </c>
      <c r="S732" s="39">
        <v>42069</v>
      </c>
      <c r="T732" s="39">
        <v>42073</v>
      </c>
      <c r="U732" s="37">
        <v>501.69</v>
      </c>
      <c r="V732" s="37">
        <v>4</v>
      </c>
      <c r="W732" s="37">
        <v>924.8</v>
      </c>
      <c r="X732" s="37">
        <v>88114</v>
      </c>
      <c r="Y732" s="37" t="s">
        <v>3217</v>
      </c>
      <c r="Z732" s="37">
        <v>2224.7863953715005</v>
      </c>
    </row>
    <row r="733" spans="1:26" customFormat="1" x14ac:dyDescent="0.2">
      <c r="A733" s="37">
        <v>1771</v>
      </c>
      <c r="B733" s="37" t="s">
        <v>1505</v>
      </c>
      <c r="C733" s="37" t="s">
        <v>92</v>
      </c>
      <c r="D733" s="37">
        <v>7.0000000000000007E-2</v>
      </c>
      <c r="E733" s="37">
        <v>60.98</v>
      </c>
      <c r="F733" s="37">
        <v>49</v>
      </c>
      <c r="G733" s="37" t="s">
        <v>14</v>
      </c>
      <c r="H733" s="37" t="s">
        <v>47</v>
      </c>
      <c r="I733" s="37" t="s">
        <v>24</v>
      </c>
      <c r="J733" s="37" t="s">
        <v>71</v>
      </c>
      <c r="K733" s="37" t="s">
        <v>40</v>
      </c>
      <c r="L733" s="37" t="s">
        <v>1506</v>
      </c>
      <c r="M733" s="37">
        <v>0.59</v>
      </c>
      <c r="N733" s="37" t="s">
        <v>8</v>
      </c>
      <c r="O733" s="37" t="s">
        <v>28</v>
      </c>
      <c r="P733" s="37" t="s">
        <v>79</v>
      </c>
      <c r="Q733" s="37" t="s">
        <v>1013</v>
      </c>
      <c r="R733" s="37">
        <v>61032</v>
      </c>
      <c r="S733" s="39">
        <v>42069</v>
      </c>
      <c r="T733" s="39">
        <v>42070</v>
      </c>
      <c r="U733" s="37">
        <v>-807.89</v>
      </c>
      <c r="V733" s="37">
        <v>7</v>
      </c>
      <c r="W733" s="37">
        <v>410.17</v>
      </c>
      <c r="X733" s="37">
        <v>89106</v>
      </c>
      <c r="Y733" s="37" t="s">
        <v>3216</v>
      </c>
      <c r="Z733" s="37">
        <v>842.40103576979413</v>
      </c>
    </row>
    <row r="734" spans="1:26" customFormat="1" x14ac:dyDescent="0.2">
      <c r="A734" s="37">
        <v>945</v>
      </c>
      <c r="B734" s="37" t="s">
        <v>1507</v>
      </c>
      <c r="C734" s="37" t="s">
        <v>46</v>
      </c>
      <c r="D734" s="37">
        <v>0.03</v>
      </c>
      <c r="E734" s="37">
        <v>31.74</v>
      </c>
      <c r="F734" s="37">
        <v>12.62</v>
      </c>
      <c r="G734" s="37" t="s">
        <v>14</v>
      </c>
      <c r="H734" s="37" t="s">
        <v>47</v>
      </c>
      <c r="I734" s="37" t="s">
        <v>24</v>
      </c>
      <c r="J734" s="37" t="s">
        <v>48</v>
      </c>
      <c r="K734" s="37" t="s">
        <v>49</v>
      </c>
      <c r="L734" s="37" t="s">
        <v>1508</v>
      </c>
      <c r="M734" s="37">
        <v>0.37</v>
      </c>
      <c r="N734" s="37" t="s">
        <v>8</v>
      </c>
      <c r="O734" s="37" t="s">
        <v>35</v>
      </c>
      <c r="P734" s="37" t="s">
        <v>66</v>
      </c>
      <c r="Q734" s="37" t="s">
        <v>1509</v>
      </c>
      <c r="R734" s="37">
        <v>95070</v>
      </c>
      <c r="S734" s="39">
        <v>42069</v>
      </c>
      <c r="T734" s="39">
        <v>42069</v>
      </c>
      <c r="U734" s="37">
        <v>-4.3010000000000002</v>
      </c>
      <c r="V734" s="37">
        <v>3</v>
      </c>
      <c r="W734" s="37">
        <v>98.7</v>
      </c>
      <c r="X734" s="37">
        <v>86567</v>
      </c>
      <c r="Y734" s="37" t="s">
        <v>3217</v>
      </c>
      <c r="Z734" s="37">
        <v>600.00261300749912</v>
      </c>
    </row>
    <row r="735" spans="1:26" customFormat="1" x14ac:dyDescent="0.2">
      <c r="A735" s="37">
        <v>3327</v>
      </c>
      <c r="B735" s="37" t="s">
        <v>1510</v>
      </c>
      <c r="C735" s="37" t="s">
        <v>46</v>
      </c>
      <c r="D735" s="37">
        <v>0.06</v>
      </c>
      <c r="E735" s="37">
        <v>113.98</v>
      </c>
      <c r="F735" s="37">
        <v>30</v>
      </c>
      <c r="G735" s="37" t="s">
        <v>2</v>
      </c>
      <c r="H735" s="37" t="s">
        <v>3</v>
      </c>
      <c r="I735" s="37" t="s">
        <v>4</v>
      </c>
      <c r="J735" s="37" t="s">
        <v>85</v>
      </c>
      <c r="K735" s="37" t="s">
        <v>33</v>
      </c>
      <c r="L735" s="37" t="s">
        <v>1511</v>
      </c>
      <c r="M735" s="37">
        <v>0.69</v>
      </c>
      <c r="N735" s="37" t="s">
        <v>8</v>
      </c>
      <c r="O735" s="37" t="s">
        <v>28</v>
      </c>
      <c r="P735" s="37" t="s">
        <v>265</v>
      </c>
      <c r="Q735" s="37" t="s">
        <v>1512</v>
      </c>
      <c r="R735" s="37">
        <v>48060</v>
      </c>
      <c r="S735" s="39">
        <v>42069</v>
      </c>
      <c r="T735" s="39">
        <v>42071</v>
      </c>
      <c r="U735" s="37">
        <v>-127.3</v>
      </c>
      <c r="V735" s="37">
        <v>3</v>
      </c>
      <c r="W735" s="37">
        <v>356.14</v>
      </c>
      <c r="X735" s="37">
        <v>87272</v>
      </c>
      <c r="Y735" s="37" t="s">
        <v>3216</v>
      </c>
      <c r="Z735" s="37">
        <v>1615.2029955203395</v>
      </c>
    </row>
    <row r="736" spans="1:26" customFormat="1" x14ac:dyDescent="0.2">
      <c r="A736" s="37">
        <v>3327</v>
      </c>
      <c r="B736" s="37" t="s">
        <v>1510</v>
      </c>
      <c r="C736" s="37" t="s">
        <v>46</v>
      </c>
      <c r="D736" s="37">
        <v>0.05</v>
      </c>
      <c r="E736" s="37">
        <v>6.48</v>
      </c>
      <c r="F736" s="37">
        <v>6.86</v>
      </c>
      <c r="G736" s="37" t="s">
        <v>14</v>
      </c>
      <c r="H736" s="37" t="s">
        <v>3</v>
      </c>
      <c r="I736" s="37" t="s">
        <v>24</v>
      </c>
      <c r="J736" s="37" t="s">
        <v>64</v>
      </c>
      <c r="K736" s="37" t="s">
        <v>49</v>
      </c>
      <c r="L736" s="37" t="s">
        <v>1501</v>
      </c>
      <c r="M736" s="37">
        <v>0.37</v>
      </c>
      <c r="N736" s="37" t="s">
        <v>8</v>
      </c>
      <c r="O736" s="37" t="s">
        <v>28</v>
      </c>
      <c r="P736" s="37" t="s">
        <v>265</v>
      </c>
      <c r="Q736" s="37" t="s">
        <v>1512</v>
      </c>
      <c r="R736" s="37">
        <v>48060</v>
      </c>
      <c r="S736" s="39">
        <v>42069</v>
      </c>
      <c r="T736" s="39">
        <v>42071</v>
      </c>
      <c r="U736" s="37">
        <v>-52.77</v>
      </c>
      <c r="V736" s="37">
        <v>4</v>
      </c>
      <c r="W736" s="37">
        <v>27.08</v>
      </c>
      <c r="X736" s="37">
        <v>87272</v>
      </c>
      <c r="Y736" s="37" t="s">
        <v>3216</v>
      </c>
      <c r="Z736" s="37">
        <v>259.32997566117263</v>
      </c>
    </row>
    <row r="737" spans="1:26" customFormat="1" x14ac:dyDescent="0.2">
      <c r="A737" s="37">
        <v>1020</v>
      </c>
      <c r="B737" s="37" t="s">
        <v>994</v>
      </c>
      <c r="C737" s="37" t="s">
        <v>1</v>
      </c>
      <c r="D737" s="37">
        <v>0.09</v>
      </c>
      <c r="E737" s="37">
        <v>517.48</v>
      </c>
      <c r="F737" s="37">
        <v>16.63</v>
      </c>
      <c r="G737" s="37" t="s">
        <v>2</v>
      </c>
      <c r="H737" s="37" t="s">
        <v>3</v>
      </c>
      <c r="I737" s="37" t="s">
        <v>16</v>
      </c>
      <c r="J737" s="37" t="s">
        <v>32</v>
      </c>
      <c r="K737" s="37" t="s">
        <v>6</v>
      </c>
      <c r="L737" s="37" t="s">
        <v>1513</v>
      </c>
      <c r="M737" s="37">
        <v>0.59</v>
      </c>
      <c r="N737" s="37" t="s">
        <v>8</v>
      </c>
      <c r="O737" s="37" t="s">
        <v>28</v>
      </c>
      <c r="P737" s="37" t="s">
        <v>513</v>
      </c>
      <c r="Q737" s="37" t="s">
        <v>996</v>
      </c>
      <c r="R737" s="37">
        <v>66762</v>
      </c>
      <c r="S737" s="39">
        <v>42070</v>
      </c>
      <c r="T737" s="39">
        <v>42070</v>
      </c>
      <c r="U737" s="37">
        <v>909.36</v>
      </c>
      <c r="V737" s="37">
        <v>5</v>
      </c>
      <c r="W737" s="37">
        <v>2354.54</v>
      </c>
      <c r="X737" s="37">
        <v>88632</v>
      </c>
      <c r="Y737" s="37" t="s">
        <v>3216</v>
      </c>
      <c r="Z737" s="37">
        <v>3557.5062684976438</v>
      </c>
    </row>
    <row r="738" spans="1:26" customFormat="1" x14ac:dyDescent="0.2">
      <c r="A738" s="37">
        <v>850</v>
      </c>
      <c r="B738" s="37" t="s">
        <v>1514</v>
      </c>
      <c r="C738" s="37" t="s">
        <v>46</v>
      </c>
      <c r="D738" s="37">
        <v>7.0000000000000007E-2</v>
      </c>
      <c r="E738" s="37">
        <v>6.08</v>
      </c>
      <c r="F738" s="37">
        <v>0.91</v>
      </c>
      <c r="G738" s="37" t="s">
        <v>14</v>
      </c>
      <c r="H738" s="37" t="s">
        <v>70</v>
      </c>
      <c r="I738" s="37" t="s">
        <v>24</v>
      </c>
      <c r="J738" s="37" t="s">
        <v>25</v>
      </c>
      <c r="K738" s="37" t="s">
        <v>26</v>
      </c>
      <c r="L738" s="37" t="s">
        <v>1515</v>
      </c>
      <c r="M738" s="37">
        <v>0.51</v>
      </c>
      <c r="N738" s="37" t="s">
        <v>8</v>
      </c>
      <c r="O738" s="37" t="s">
        <v>35</v>
      </c>
      <c r="P738" s="37" t="s">
        <v>66</v>
      </c>
      <c r="Q738" s="37" t="s">
        <v>1516</v>
      </c>
      <c r="R738" s="37">
        <v>93117</v>
      </c>
      <c r="S738" s="39">
        <v>42070</v>
      </c>
      <c r="T738" s="39">
        <v>42071</v>
      </c>
      <c r="U738" s="37">
        <v>19.57</v>
      </c>
      <c r="V738" s="37">
        <v>7</v>
      </c>
      <c r="W738" s="37">
        <v>41.96</v>
      </c>
      <c r="X738" s="37">
        <v>88569</v>
      </c>
      <c r="Y738" s="37" t="s">
        <v>3217</v>
      </c>
      <c r="Z738" s="37">
        <v>279.88618189780186</v>
      </c>
    </row>
    <row r="739" spans="1:26" customFormat="1" x14ac:dyDescent="0.2">
      <c r="A739" s="37">
        <v>851</v>
      </c>
      <c r="B739" s="37" t="s">
        <v>1340</v>
      </c>
      <c r="C739" s="37" t="s">
        <v>46</v>
      </c>
      <c r="D739" s="37">
        <v>0.08</v>
      </c>
      <c r="E739" s="37">
        <v>19.899999999999999</v>
      </c>
      <c r="F739" s="37">
        <v>5.29</v>
      </c>
      <c r="G739" s="37" t="s">
        <v>14</v>
      </c>
      <c r="H739" s="37" t="s">
        <v>70</v>
      </c>
      <c r="I739" s="37" t="s">
        <v>24</v>
      </c>
      <c r="J739" s="37" t="s">
        <v>71</v>
      </c>
      <c r="K739" s="37" t="s">
        <v>120</v>
      </c>
      <c r="L739" s="37" t="s">
        <v>1517</v>
      </c>
      <c r="M739" s="37">
        <v>0.4</v>
      </c>
      <c r="N739" s="37" t="s">
        <v>8</v>
      </c>
      <c r="O739" s="37" t="s">
        <v>35</v>
      </c>
      <c r="P739" s="37" t="s">
        <v>66</v>
      </c>
      <c r="Q739" s="37" t="s">
        <v>1342</v>
      </c>
      <c r="R739" s="37">
        <v>91745</v>
      </c>
      <c r="S739" s="39">
        <v>42070</v>
      </c>
      <c r="T739" s="39">
        <v>42072</v>
      </c>
      <c r="U739" s="37">
        <v>107.11</v>
      </c>
      <c r="V739" s="37">
        <v>13</v>
      </c>
      <c r="W739" s="37">
        <v>240.46</v>
      </c>
      <c r="X739" s="37">
        <v>88569</v>
      </c>
      <c r="Y739" s="37" t="s">
        <v>3217</v>
      </c>
      <c r="Z739" s="37">
        <v>435.85159772711785</v>
      </c>
    </row>
    <row r="740" spans="1:26" customFormat="1" x14ac:dyDescent="0.2">
      <c r="A740" s="37">
        <v>851</v>
      </c>
      <c r="B740" s="37" t="s">
        <v>1340</v>
      </c>
      <c r="C740" s="37" t="s">
        <v>46</v>
      </c>
      <c r="D740" s="37">
        <v>0.02</v>
      </c>
      <c r="E740" s="37">
        <v>3.36</v>
      </c>
      <c r="F740" s="37">
        <v>6.27</v>
      </c>
      <c r="G740" s="37" t="s">
        <v>14</v>
      </c>
      <c r="H740" s="37" t="s">
        <v>70</v>
      </c>
      <c r="I740" s="37" t="s">
        <v>24</v>
      </c>
      <c r="J740" s="37" t="s">
        <v>48</v>
      </c>
      <c r="K740" s="37" t="s">
        <v>49</v>
      </c>
      <c r="L740" s="37" t="s">
        <v>162</v>
      </c>
      <c r="M740" s="37">
        <v>0.4</v>
      </c>
      <c r="N740" s="37" t="s">
        <v>8</v>
      </c>
      <c r="O740" s="37" t="s">
        <v>35</v>
      </c>
      <c r="P740" s="37" t="s">
        <v>66</v>
      </c>
      <c r="Q740" s="37" t="s">
        <v>1342</v>
      </c>
      <c r="R740" s="37">
        <v>91745</v>
      </c>
      <c r="S740" s="39">
        <v>42070</v>
      </c>
      <c r="T740" s="39">
        <v>42072</v>
      </c>
      <c r="U740" s="37">
        <v>-216.154</v>
      </c>
      <c r="V740" s="37">
        <v>21</v>
      </c>
      <c r="W740" s="37">
        <v>74.08</v>
      </c>
      <c r="X740" s="37">
        <v>88569</v>
      </c>
      <c r="Y740" s="37" t="s">
        <v>3217</v>
      </c>
      <c r="Z740" s="37">
        <v>119.73511484241874</v>
      </c>
    </row>
    <row r="741" spans="1:26" customFormat="1" x14ac:dyDescent="0.2">
      <c r="A741" s="37">
        <v>2750</v>
      </c>
      <c r="B741" s="37" t="s">
        <v>1518</v>
      </c>
      <c r="C741" s="37" t="s">
        <v>1</v>
      </c>
      <c r="D741" s="37">
        <v>0.02</v>
      </c>
      <c r="E741" s="37">
        <v>161.55000000000001</v>
      </c>
      <c r="F741" s="37">
        <v>19.989999999999998</v>
      </c>
      <c r="G741" s="37" t="s">
        <v>14</v>
      </c>
      <c r="H741" s="37" t="s">
        <v>3</v>
      </c>
      <c r="I741" s="37" t="s">
        <v>24</v>
      </c>
      <c r="J741" s="37" t="s">
        <v>54</v>
      </c>
      <c r="K741" s="37" t="s">
        <v>49</v>
      </c>
      <c r="L741" s="37" t="s">
        <v>55</v>
      </c>
      <c r="M741" s="37">
        <v>0.66</v>
      </c>
      <c r="N741" s="37" t="s">
        <v>8</v>
      </c>
      <c r="O741" s="37" t="s">
        <v>9</v>
      </c>
      <c r="P741" s="37" t="s">
        <v>218</v>
      </c>
      <c r="Q741" s="37" t="s">
        <v>1519</v>
      </c>
      <c r="R741" s="37">
        <v>22980</v>
      </c>
      <c r="S741" s="39">
        <v>42071</v>
      </c>
      <c r="T741" s="39">
        <v>42071</v>
      </c>
      <c r="U741" s="37">
        <v>664.51800000000003</v>
      </c>
      <c r="V741" s="37">
        <v>4</v>
      </c>
      <c r="W741" s="37">
        <v>657.61</v>
      </c>
      <c r="X741" s="37">
        <v>91424</v>
      </c>
      <c r="Y741" s="37" t="s">
        <v>3215</v>
      </c>
      <c r="Z741" s="37">
        <v>2192.4679777199171</v>
      </c>
    </row>
    <row r="742" spans="1:26" customFormat="1" x14ac:dyDescent="0.2">
      <c r="A742" s="37">
        <v>2770</v>
      </c>
      <c r="B742" s="37" t="s">
        <v>1520</v>
      </c>
      <c r="C742" s="37" t="s">
        <v>1</v>
      </c>
      <c r="D742" s="37">
        <v>0.02</v>
      </c>
      <c r="E742" s="37">
        <v>11.55</v>
      </c>
      <c r="F742" s="37">
        <v>2.36</v>
      </c>
      <c r="G742" s="37" t="s">
        <v>14</v>
      </c>
      <c r="H742" s="37" t="s">
        <v>70</v>
      </c>
      <c r="I742" s="37" t="s">
        <v>24</v>
      </c>
      <c r="J742" s="37" t="s">
        <v>25</v>
      </c>
      <c r="K742" s="37" t="s">
        <v>26</v>
      </c>
      <c r="L742" s="37" t="s">
        <v>356</v>
      </c>
      <c r="M742" s="37">
        <v>0.55000000000000004</v>
      </c>
      <c r="N742" s="37" t="s">
        <v>8</v>
      </c>
      <c r="O742" s="37" t="s">
        <v>9</v>
      </c>
      <c r="P742" s="37" t="s">
        <v>51</v>
      </c>
      <c r="Q742" s="37" t="s">
        <v>1521</v>
      </c>
      <c r="R742" s="37">
        <v>30338</v>
      </c>
      <c r="S742" s="39">
        <v>42071</v>
      </c>
      <c r="T742" s="39">
        <v>42073</v>
      </c>
      <c r="U742" s="37">
        <v>1289.3820000000001</v>
      </c>
      <c r="V742" s="37">
        <v>14</v>
      </c>
      <c r="W742" s="37">
        <v>159.53</v>
      </c>
      <c r="X742" s="37">
        <v>88975</v>
      </c>
      <c r="Y742" s="37" t="s">
        <v>3215</v>
      </c>
      <c r="Z742" s="37">
        <v>1792.6931641588285</v>
      </c>
    </row>
    <row r="743" spans="1:26" customFormat="1" x14ac:dyDescent="0.2">
      <c r="A743" s="37">
        <v>2837</v>
      </c>
      <c r="B743" s="37" t="s">
        <v>1522</v>
      </c>
      <c r="C743" s="37" t="s">
        <v>13</v>
      </c>
      <c r="D743" s="37">
        <v>7.0000000000000007E-2</v>
      </c>
      <c r="E743" s="37">
        <v>51.98</v>
      </c>
      <c r="F743" s="37">
        <v>10.17</v>
      </c>
      <c r="G743" s="37" t="s">
        <v>14</v>
      </c>
      <c r="H743" s="37" t="s">
        <v>47</v>
      </c>
      <c r="I743" s="37" t="s">
        <v>16</v>
      </c>
      <c r="J743" s="37" t="s">
        <v>32</v>
      </c>
      <c r="K743" s="37" t="s">
        <v>120</v>
      </c>
      <c r="L743" s="37" t="s">
        <v>1523</v>
      </c>
      <c r="M743" s="37">
        <v>0.37</v>
      </c>
      <c r="N743" s="37" t="s">
        <v>8</v>
      </c>
      <c r="O743" s="37" t="s">
        <v>28</v>
      </c>
      <c r="P743" s="37" t="s">
        <v>183</v>
      </c>
      <c r="Q743" s="37" t="s">
        <v>1524</v>
      </c>
      <c r="R743" s="37">
        <v>74133</v>
      </c>
      <c r="S743" s="39">
        <v>42071</v>
      </c>
      <c r="T743" s="39">
        <v>42073</v>
      </c>
      <c r="U743" s="37">
        <v>439.78530000000001</v>
      </c>
      <c r="V743" s="37">
        <v>13</v>
      </c>
      <c r="W743" s="37">
        <v>637.37</v>
      </c>
      <c r="X743" s="37">
        <v>89801</v>
      </c>
      <c r="Y743" s="37" t="s">
        <v>3216</v>
      </c>
      <c r="Z743" s="37">
        <v>820.50625634254664</v>
      </c>
    </row>
    <row r="744" spans="1:26" customFormat="1" x14ac:dyDescent="0.2">
      <c r="A744" s="37">
        <v>2837</v>
      </c>
      <c r="B744" s="37" t="s">
        <v>1522</v>
      </c>
      <c r="C744" s="37" t="s">
        <v>13</v>
      </c>
      <c r="D744" s="37">
        <v>0.1</v>
      </c>
      <c r="E744" s="37">
        <v>80.97</v>
      </c>
      <c r="F744" s="37">
        <v>33.6</v>
      </c>
      <c r="G744" s="37" t="s">
        <v>2</v>
      </c>
      <c r="H744" s="37" t="s">
        <v>47</v>
      </c>
      <c r="I744" s="37" t="s">
        <v>16</v>
      </c>
      <c r="J744" s="37" t="s">
        <v>32</v>
      </c>
      <c r="K744" s="37" t="s">
        <v>33</v>
      </c>
      <c r="L744" s="37" t="s">
        <v>885</v>
      </c>
      <c r="M744" s="37">
        <v>0.37</v>
      </c>
      <c r="N744" s="37" t="s">
        <v>8</v>
      </c>
      <c r="O744" s="37" t="s">
        <v>28</v>
      </c>
      <c r="P744" s="37" t="s">
        <v>183</v>
      </c>
      <c r="Q744" s="37" t="s">
        <v>1524</v>
      </c>
      <c r="R744" s="37">
        <v>74133</v>
      </c>
      <c r="S744" s="39">
        <v>42071</v>
      </c>
      <c r="T744" s="39">
        <v>42074</v>
      </c>
      <c r="U744" s="37">
        <v>-149.4573</v>
      </c>
      <c r="V744" s="37">
        <v>3</v>
      </c>
      <c r="W744" s="37">
        <v>232.16</v>
      </c>
      <c r="X744" s="37">
        <v>89801</v>
      </c>
      <c r="Y744" s="37" t="s">
        <v>3216</v>
      </c>
      <c r="Z744" s="37">
        <v>1132.13451327539</v>
      </c>
    </row>
    <row r="745" spans="1:26" customFormat="1" x14ac:dyDescent="0.2">
      <c r="A745" s="37">
        <v>693</v>
      </c>
      <c r="B745" s="37" t="s">
        <v>1525</v>
      </c>
      <c r="C745" s="37" t="s">
        <v>23</v>
      </c>
      <c r="D745" s="37">
        <v>0.09</v>
      </c>
      <c r="E745" s="37">
        <v>5.34</v>
      </c>
      <c r="F745" s="37">
        <v>2.99</v>
      </c>
      <c r="G745" s="37" t="s">
        <v>63</v>
      </c>
      <c r="H745" s="37" t="s">
        <v>3</v>
      </c>
      <c r="I745" s="37" t="s">
        <v>24</v>
      </c>
      <c r="J745" s="37" t="s">
        <v>48</v>
      </c>
      <c r="K745" s="37" t="s">
        <v>49</v>
      </c>
      <c r="L745" s="37" t="s">
        <v>1354</v>
      </c>
      <c r="M745" s="37">
        <v>0.38</v>
      </c>
      <c r="N745" s="37" t="s">
        <v>8</v>
      </c>
      <c r="O745" s="37" t="s">
        <v>35</v>
      </c>
      <c r="P745" s="37" t="s">
        <v>36</v>
      </c>
      <c r="Q745" s="37" t="s">
        <v>1526</v>
      </c>
      <c r="R745" s="37">
        <v>80229</v>
      </c>
      <c r="S745" s="39">
        <v>42071</v>
      </c>
      <c r="T745" s="39">
        <v>42078</v>
      </c>
      <c r="U745" s="37">
        <v>9.4860000000000007</v>
      </c>
      <c r="V745" s="37">
        <v>17</v>
      </c>
      <c r="W745" s="37">
        <v>95.1</v>
      </c>
      <c r="X745" s="37">
        <v>87812</v>
      </c>
      <c r="Y745" s="37" t="s">
        <v>3217</v>
      </c>
      <c r="Z745" s="37">
        <v>-9.0528555988757837</v>
      </c>
    </row>
    <row r="746" spans="1:26" customFormat="1" x14ac:dyDescent="0.2">
      <c r="A746" s="37">
        <v>693</v>
      </c>
      <c r="B746" s="37" t="s">
        <v>1525</v>
      </c>
      <c r="C746" s="37" t="s">
        <v>23</v>
      </c>
      <c r="D746" s="37">
        <v>7.0000000000000007E-2</v>
      </c>
      <c r="E746" s="37">
        <v>140.97999999999999</v>
      </c>
      <c r="F746" s="37">
        <v>53.48</v>
      </c>
      <c r="G746" s="37" t="s">
        <v>2</v>
      </c>
      <c r="H746" s="37" t="s">
        <v>3</v>
      </c>
      <c r="I746" s="37" t="s">
        <v>4</v>
      </c>
      <c r="J746" s="37" t="s">
        <v>93</v>
      </c>
      <c r="K746" s="37" t="s">
        <v>6</v>
      </c>
      <c r="L746" s="37" t="s">
        <v>1527</v>
      </c>
      <c r="M746" s="37">
        <v>0.65</v>
      </c>
      <c r="N746" s="37" t="s">
        <v>8</v>
      </c>
      <c r="O746" s="37" t="s">
        <v>35</v>
      </c>
      <c r="P746" s="37" t="s">
        <v>36</v>
      </c>
      <c r="Q746" s="37" t="s">
        <v>1526</v>
      </c>
      <c r="R746" s="37">
        <v>80229</v>
      </c>
      <c r="S746" s="39">
        <v>42071</v>
      </c>
      <c r="T746" s="39">
        <v>42078</v>
      </c>
      <c r="U746" s="37">
        <v>-263.64999999999998</v>
      </c>
      <c r="V746" s="37">
        <v>5</v>
      </c>
      <c r="W746" s="37">
        <v>734.74</v>
      </c>
      <c r="X746" s="37">
        <v>87812</v>
      </c>
      <c r="Y746" s="37" t="s">
        <v>3217</v>
      </c>
      <c r="Z746" s="37">
        <v>2048.0280207650558</v>
      </c>
    </row>
    <row r="747" spans="1:26" customFormat="1" x14ac:dyDescent="0.2">
      <c r="A747" s="37">
        <v>693</v>
      </c>
      <c r="B747" s="37" t="s">
        <v>1525</v>
      </c>
      <c r="C747" s="37" t="s">
        <v>23</v>
      </c>
      <c r="D747" s="37">
        <v>0.06</v>
      </c>
      <c r="E747" s="37">
        <v>205.99</v>
      </c>
      <c r="F747" s="37">
        <v>5.26</v>
      </c>
      <c r="G747" s="37" t="s">
        <v>14</v>
      </c>
      <c r="H747" s="37" t="s">
        <v>3</v>
      </c>
      <c r="I747" s="37" t="s">
        <v>16</v>
      </c>
      <c r="J747" s="37" t="s">
        <v>111</v>
      </c>
      <c r="K747" s="37" t="s">
        <v>49</v>
      </c>
      <c r="L747" s="37" t="s">
        <v>1528</v>
      </c>
      <c r="M747" s="37">
        <v>0.56000000000000005</v>
      </c>
      <c r="N747" s="37" t="s">
        <v>8</v>
      </c>
      <c r="O747" s="37" t="s">
        <v>35</v>
      </c>
      <c r="P747" s="37" t="s">
        <v>36</v>
      </c>
      <c r="Q747" s="37" t="s">
        <v>1526</v>
      </c>
      <c r="R747" s="37">
        <v>80229</v>
      </c>
      <c r="S747" s="39">
        <v>42071</v>
      </c>
      <c r="T747" s="39">
        <v>42078</v>
      </c>
      <c r="U747" s="37">
        <v>890.18100000000004</v>
      </c>
      <c r="V747" s="37">
        <v>11</v>
      </c>
      <c r="W747" s="37">
        <v>1882.87</v>
      </c>
      <c r="X747" s="37">
        <v>87812</v>
      </c>
      <c r="Y747" s="37" t="s">
        <v>3217</v>
      </c>
      <c r="Z747" s="37">
        <v>1835.8686238121811</v>
      </c>
    </row>
    <row r="748" spans="1:26" customFormat="1" x14ac:dyDescent="0.2">
      <c r="A748" s="37">
        <v>1718</v>
      </c>
      <c r="B748" s="37" t="s">
        <v>1529</v>
      </c>
      <c r="C748" s="37" t="s">
        <v>23</v>
      </c>
      <c r="D748" s="37">
        <v>0.01</v>
      </c>
      <c r="E748" s="37">
        <v>300.98</v>
      </c>
      <c r="F748" s="37">
        <v>64.73</v>
      </c>
      <c r="G748" s="37" t="s">
        <v>2</v>
      </c>
      <c r="H748" s="37" t="s">
        <v>15</v>
      </c>
      <c r="I748" s="37" t="s">
        <v>4</v>
      </c>
      <c r="J748" s="37" t="s">
        <v>85</v>
      </c>
      <c r="K748" s="37" t="s">
        <v>33</v>
      </c>
      <c r="L748" s="37" t="s">
        <v>1316</v>
      </c>
      <c r="M748" s="37">
        <v>0.56000000000000005</v>
      </c>
      <c r="N748" s="37" t="s">
        <v>8</v>
      </c>
      <c r="O748" s="37" t="s">
        <v>9</v>
      </c>
      <c r="P748" s="37" t="s">
        <v>73</v>
      </c>
      <c r="Q748" s="37" t="s">
        <v>1530</v>
      </c>
      <c r="R748" s="37">
        <v>27529</v>
      </c>
      <c r="S748" s="39">
        <v>42071</v>
      </c>
      <c r="T748" s="39">
        <v>42078</v>
      </c>
      <c r="U748" s="37">
        <v>-48.874000000000002</v>
      </c>
      <c r="V748" s="37">
        <v>3</v>
      </c>
      <c r="W748" s="37">
        <v>974.14</v>
      </c>
      <c r="X748" s="37">
        <v>90621</v>
      </c>
      <c r="Y748" s="37" t="s">
        <v>3215</v>
      </c>
      <c r="Z748" s="37">
        <v>3025.1595394975402</v>
      </c>
    </row>
    <row r="749" spans="1:26" customFormat="1" x14ac:dyDescent="0.2">
      <c r="A749" s="37">
        <v>1075</v>
      </c>
      <c r="B749" s="37" t="s">
        <v>1531</v>
      </c>
      <c r="C749" s="37" t="s">
        <v>13</v>
      </c>
      <c r="D749" s="37">
        <v>0.04</v>
      </c>
      <c r="E749" s="37">
        <v>19.23</v>
      </c>
      <c r="F749" s="37">
        <v>6.15</v>
      </c>
      <c r="G749" s="37" t="s">
        <v>14</v>
      </c>
      <c r="H749" s="37" t="s">
        <v>47</v>
      </c>
      <c r="I749" s="37" t="s">
        <v>4</v>
      </c>
      <c r="J749" s="37" t="s">
        <v>102</v>
      </c>
      <c r="K749" s="37" t="s">
        <v>18</v>
      </c>
      <c r="L749" s="37" t="s">
        <v>1253</v>
      </c>
      <c r="M749" s="37">
        <v>0.44</v>
      </c>
      <c r="N749" s="37" t="s">
        <v>8</v>
      </c>
      <c r="O749" s="37" t="s">
        <v>28</v>
      </c>
      <c r="P749" s="37" t="s">
        <v>79</v>
      </c>
      <c r="Q749" s="37" t="s">
        <v>1532</v>
      </c>
      <c r="R749" s="37">
        <v>60441</v>
      </c>
      <c r="S749" s="39">
        <v>42072</v>
      </c>
      <c r="T749" s="39">
        <v>42073</v>
      </c>
      <c r="U749" s="37">
        <v>152.4348</v>
      </c>
      <c r="V749" s="37">
        <v>11</v>
      </c>
      <c r="W749" s="37">
        <v>220.92</v>
      </c>
      <c r="X749" s="37">
        <v>86422</v>
      </c>
      <c r="Y749" s="37" t="s">
        <v>3216</v>
      </c>
      <c r="Z749" s="37">
        <v>390.53832263934237</v>
      </c>
    </row>
    <row r="750" spans="1:26" customFormat="1" x14ac:dyDescent="0.2">
      <c r="A750" s="37">
        <v>2258</v>
      </c>
      <c r="B750" s="37" t="s">
        <v>1533</v>
      </c>
      <c r="C750" s="37" t="s">
        <v>23</v>
      </c>
      <c r="D750" s="37">
        <v>0.01</v>
      </c>
      <c r="E750" s="37">
        <v>7.64</v>
      </c>
      <c r="F750" s="37">
        <v>1.39</v>
      </c>
      <c r="G750" s="37" t="s">
        <v>63</v>
      </c>
      <c r="H750" s="37" t="s">
        <v>70</v>
      </c>
      <c r="I750" s="37" t="s">
        <v>24</v>
      </c>
      <c r="J750" s="37" t="s">
        <v>321</v>
      </c>
      <c r="K750" s="37" t="s">
        <v>49</v>
      </c>
      <c r="L750" s="37" t="s">
        <v>1534</v>
      </c>
      <c r="M750" s="37">
        <v>0.36</v>
      </c>
      <c r="N750" s="37" t="s">
        <v>8</v>
      </c>
      <c r="O750" s="37" t="s">
        <v>9</v>
      </c>
      <c r="P750" s="37" t="s">
        <v>73</v>
      </c>
      <c r="Q750" s="37" t="s">
        <v>1535</v>
      </c>
      <c r="R750" s="37">
        <v>27801</v>
      </c>
      <c r="S750" s="39">
        <v>42072</v>
      </c>
      <c r="T750" s="39">
        <v>42076</v>
      </c>
      <c r="U750" s="37">
        <v>-1676.6120000000001</v>
      </c>
      <c r="V750" s="37">
        <v>9</v>
      </c>
      <c r="W750" s="37">
        <v>73.290000000000006</v>
      </c>
      <c r="X750" s="37">
        <v>87962</v>
      </c>
      <c r="Y750" s="37" t="s">
        <v>3215</v>
      </c>
      <c r="Z750" s="37">
        <v>-1727.3971948583232</v>
      </c>
    </row>
    <row r="751" spans="1:26" customFormat="1" x14ac:dyDescent="0.2">
      <c r="A751" s="37">
        <v>2258</v>
      </c>
      <c r="B751" s="37" t="s">
        <v>1533</v>
      </c>
      <c r="C751" s="37" t="s">
        <v>23</v>
      </c>
      <c r="D751" s="37">
        <v>7.0000000000000007E-2</v>
      </c>
      <c r="E751" s="37">
        <v>400.97</v>
      </c>
      <c r="F751" s="37">
        <v>48.26</v>
      </c>
      <c r="G751" s="37" t="s">
        <v>2</v>
      </c>
      <c r="H751" s="37" t="s">
        <v>70</v>
      </c>
      <c r="I751" s="37" t="s">
        <v>16</v>
      </c>
      <c r="J751" s="37" t="s">
        <v>32</v>
      </c>
      <c r="K751" s="37" t="s">
        <v>6</v>
      </c>
      <c r="L751" s="37" t="s">
        <v>1536</v>
      </c>
      <c r="M751" s="37">
        <v>0.36</v>
      </c>
      <c r="N751" s="37" t="s">
        <v>8</v>
      </c>
      <c r="O751" s="37" t="s">
        <v>9</v>
      </c>
      <c r="P751" s="37" t="s">
        <v>73</v>
      </c>
      <c r="Q751" s="37" t="s">
        <v>1535</v>
      </c>
      <c r="R751" s="37">
        <v>27801</v>
      </c>
      <c r="S751" s="39">
        <v>42072</v>
      </c>
      <c r="T751" s="39">
        <v>42076</v>
      </c>
      <c r="U751" s="37">
        <v>45.127800000000001</v>
      </c>
      <c r="V751" s="37">
        <v>8</v>
      </c>
      <c r="W751" s="37">
        <v>2961.32</v>
      </c>
      <c r="X751" s="37">
        <v>87962</v>
      </c>
      <c r="Y751" s="37" t="s">
        <v>3215</v>
      </c>
      <c r="Z751" s="37">
        <v>2802.5346486100093</v>
      </c>
    </row>
    <row r="752" spans="1:26" customFormat="1" x14ac:dyDescent="0.2">
      <c r="A752" s="37">
        <v>2855</v>
      </c>
      <c r="B752" s="37" t="s">
        <v>654</v>
      </c>
      <c r="C752" s="37" t="s">
        <v>23</v>
      </c>
      <c r="D752" s="37">
        <v>0.09</v>
      </c>
      <c r="E752" s="37">
        <v>3174.835</v>
      </c>
      <c r="F752" s="37">
        <v>24.49</v>
      </c>
      <c r="G752" s="37" t="s">
        <v>14</v>
      </c>
      <c r="H752" s="37" t="s">
        <v>15</v>
      </c>
      <c r="I752" s="37" t="s">
        <v>16</v>
      </c>
      <c r="J752" s="37" t="s">
        <v>32</v>
      </c>
      <c r="K752" s="37" t="s">
        <v>40</v>
      </c>
      <c r="L752" s="37" t="s">
        <v>290</v>
      </c>
      <c r="M752" s="37">
        <v>0.39</v>
      </c>
      <c r="N752" s="37" t="s">
        <v>8</v>
      </c>
      <c r="O752" s="37" t="s">
        <v>35</v>
      </c>
      <c r="P752" s="37" t="s">
        <v>42</v>
      </c>
      <c r="Q752" s="37" t="s">
        <v>656</v>
      </c>
      <c r="R752" s="37">
        <v>98198</v>
      </c>
      <c r="S752" s="39">
        <v>42073</v>
      </c>
      <c r="T752" s="39">
        <v>42077</v>
      </c>
      <c r="U752" s="37">
        <v>-10388.68835</v>
      </c>
      <c r="V752" s="37">
        <v>1</v>
      </c>
      <c r="W752" s="37">
        <v>6296</v>
      </c>
      <c r="X752" s="37">
        <v>87317</v>
      </c>
      <c r="Y752" s="37" t="s">
        <v>3217</v>
      </c>
      <c r="Z752" s="37">
        <v>7401.3271579278216</v>
      </c>
    </row>
    <row r="753" spans="1:26" customFormat="1" x14ac:dyDescent="0.2">
      <c r="A753" s="37">
        <v>2545</v>
      </c>
      <c r="B753" s="37" t="s">
        <v>1537</v>
      </c>
      <c r="C753" s="37" t="s">
        <v>92</v>
      </c>
      <c r="D753" s="37">
        <v>0.01</v>
      </c>
      <c r="E753" s="37">
        <v>99.99</v>
      </c>
      <c r="F753" s="37">
        <v>19.989999999999998</v>
      </c>
      <c r="G753" s="37" t="s">
        <v>63</v>
      </c>
      <c r="H753" s="37" t="s">
        <v>47</v>
      </c>
      <c r="I753" s="37" t="s">
        <v>16</v>
      </c>
      <c r="J753" s="37" t="s">
        <v>32</v>
      </c>
      <c r="K753" s="37" t="s">
        <v>49</v>
      </c>
      <c r="L753" s="37" t="s">
        <v>1538</v>
      </c>
      <c r="M753" s="37">
        <v>0.52</v>
      </c>
      <c r="N753" s="37" t="s">
        <v>8</v>
      </c>
      <c r="O753" s="37" t="s">
        <v>9</v>
      </c>
      <c r="P753" s="37" t="s">
        <v>218</v>
      </c>
      <c r="Q753" s="37" t="s">
        <v>854</v>
      </c>
      <c r="R753" s="37">
        <v>22153</v>
      </c>
      <c r="S753" s="39">
        <v>42073</v>
      </c>
      <c r="T753" s="39">
        <v>42075</v>
      </c>
      <c r="U753" s="37">
        <v>90.024000000000001</v>
      </c>
      <c r="V753" s="37">
        <v>2</v>
      </c>
      <c r="W753" s="37">
        <v>202.98</v>
      </c>
      <c r="X753" s="37">
        <v>87915</v>
      </c>
      <c r="Y753" s="37" t="s">
        <v>3215</v>
      </c>
      <c r="Z753" s="37">
        <v>981.54742575811474</v>
      </c>
    </row>
    <row r="754" spans="1:26" customFormat="1" x14ac:dyDescent="0.2">
      <c r="A754" s="37">
        <v>3194</v>
      </c>
      <c r="B754" s="37" t="s">
        <v>1539</v>
      </c>
      <c r="C754" s="37" t="s">
        <v>92</v>
      </c>
      <c r="D754" s="37">
        <v>0.1</v>
      </c>
      <c r="E754" s="37">
        <v>4.9800000000000004</v>
      </c>
      <c r="F754" s="37">
        <v>7.54</v>
      </c>
      <c r="G754" s="37" t="s">
        <v>14</v>
      </c>
      <c r="H754" s="37" t="s">
        <v>15</v>
      </c>
      <c r="I754" s="37" t="s">
        <v>24</v>
      </c>
      <c r="J754" s="37" t="s">
        <v>64</v>
      </c>
      <c r="K754" s="37" t="s">
        <v>49</v>
      </c>
      <c r="L754" s="37" t="s">
        <v>1540</v>
      </c>
      <c r="M754" s="37">
        <v>0.38</v>
      </c>
      <c r="N754" s="37" t="s">
        <v>8</v>
      </c>
      <c r="O754" s="37" t="s">
        <v>9</v>
      </c>
      <c r="P754" s="37" t="s">
        <v>99</v>
      </c>
      <c r="Q754" s="37" t="s">
        <v>412</v>
      </c>
      <c r="R754" s="37">
        <v>34609</v>
      </c>
      <c r="S754" s="39">
        <v>42073</v>
      </c>
      <c r="T754" s="39">
        <v>42074</v>
      </c>
      <c r="U754" s="37">
        <v>45.078000000000003</v>
      </c>
      <c r="V754" s="37">
        <v>9</v>
      </c>
      <c r="W754" s="37">
        <v>43.84</v>
      </c>
      <c r="X754" s="37">
        <v>89805</v>
      </c>
      <c r="Y754" s="37" t="s">
        <v>3215</v>
      </c>
      <c r="Z754" s="37">
        <v>140.72849120243379</v>
      </c>
    </row>
    <row r="755" spans="1:26" customFormat="1" x14ac:dyDescent="0.2">
      <c r="A755" s="37">
        <v>3194</v>
      </c>
      <c r="B755" s="37" t="s">
        <v>1539</v>
      </c>
      <c r="C755" s="37" t="s">
        <v>92</v>
      </c>
      <c r="D755" s="37">
        <v>0</v>
      </c>
      <c r="E755" s="37">
        <v>22.84</v>
      </c>
      <c r="F755" s="37">
        <v>8.18</v>
      </c>
      <c r="G755" s="37" t="s">
        <v>14</v>
      </c>
      <c r="H755" s="37" t="s">
        <v>15</v>
      </c>
      <c r="I755" s="37" t="s">
        <v>24</v>
      </c>
      <c r="J755" s="37" t="s">
        <v>64</v>
      </c>
      <c r="K755" s="37" t="s">
        <v>49</v>
      </c>
      <c r="L755" s="37" t="s">
        <v>581</v>
      </c>
      <c r="M755" s="37">
        <v>0.39</v>
      </c>
      <c r="N755" s="37" t="s">
        <v>8</v>
      </c>
      <c r="O755" s="37" t="s">
        <v>9</v>
      </c>
      <c r="P755" s="37" t="s">
        <v>99</v>
      </c>
      <c r="Q755" s="37" t="s">
        <v>412</v>
      </c>
      <c r="R755" s="37">
        <v>34609</v>
      </c>
      <c r="S755" s="39">
        <v>42073</v>
      </c>
      <c r="T755" s="39">
        <v>42075</v>
      </c>
      <c r="U755" s="37">
        <v>-110.376</v>
      </c>
      <c r="V755" s="37">
        <v>6</v>
      </c>
      <c r="W755" s="37">
        <v>141.74</v>
      </c>
      <c r="X755" s="37">
        <v>89805</v>
      </c>
      <c r="Y755" s="37" t="s">
        <v>3215</v>
      </c>
      <c r="Z755" s="37">
        <v>129.58302301650772</v>
      </c>
    </row>
    <row r="756" spans="1:26" customFormat="1" x14ac:dyDescent="0.2">
      <c r="A756" s="37">
        <v>52</v>
      </c>
      <c r="B756" s="37" t="s">
        <v>1541</v>
      </c>
      <c r="C756" s="37" t="s">
        <v>46</v>
      </c>
      <c r="D756" s="37">
        <v>0</v>
      </c>
      <c r="E756" s="37">
        <v>115.99</v>
      </c>
      <c r="F756" s="37">
        <v>2.5</v>
      </c>
      <c r="G756" s="37" t="s">
        <v>14</v>
      </c>
      <c r="H756" s="37" t="s">
        <v>70</v>
      </c>
      <c r="I756" s="37" t="s">
        <v>16</v>
      </c>
      <c r="J756" s="37" t="s">
        <v>111</v>
      </c>
      <c r="K756" s="37" t="s">
        <v>49</v>
      </c>
      <c r="L756" s="37" t="s">
        <v>1542</v>
      </c>
      <c r="M756" s="37">
        <v>0.56999999999999995</v>
      </c>
      <c r="N756" s="37" t="s">
        <v>8</v>
      </c>
      <c r="O756" s="37" t="s">
        <v>35</v>
      </c>
      <c r="P756" s="37" t="s">
        <v>42</v>
      </c>
      <c r="Q756" s="37" t="s">
        <v>1543</v>
      </c>
      <c r="R756" s="37">
        <v>98373</v>
      </c>
      <c r="S756" s="39">
        <v>42073</v>
      </c>
      <c r="T756" s="39">
        <v>42073</v>
      </c>
      <c r="U756" s="37">
        <v>162.666</v>
      </c>
      <c r="V756" s="37">
        <v>6</v>
      </c>
      <c r="W756" s="37">
        <v>627.04</v>
      </c>
      <c r="X756" s="37">
        <v>88426</v>
      </c>
      <c r="Y756" s="37" t="s">
        <v>3217</v>
      </c>
      <c r="Z756" s="37">
        <v>910.86381081410673</v>
      </c>
    </row>
    <row r="757" spans="1:26" customFormat="1" x14ac:dyDescent="0.2">
      <c r="A757" s="37">
        <v>53</v>
      </c>
      <c r="B757" s="37" t="s">
        <v>816</v>
      </c>
      <c r="C757" s="37" t="s">
        <v>46</v>
      </c>
      <c r="D757" s="37">
        <v>0.02</v>
      </c>
      <c r="E757" s="37">
        <v>5.98</v>
      </c>
      <c r="F757" s="37">
        <v>5.79</v>
      </c>
      <c r="G757" s="37" t="s">
        <v>14</v>
      </c>
      <c r="H757" s="37" t="s">
        <v>70</v>
      </c>
      <c r="I757" s="37" t="s">
        <v>24</v>
      </c>
      <c r="J757" s="37" t="s">
        <v>64</v>
      </c>
      <c r="K757" s="37" t="s">
        <v>49</v>
      </c>
      <c r="L757" s="37" t="s">
        <v>447</v>
      </c>
      <c r="M757" s="37">
        <v>0.36</v>
      </c>
      <c r="N757" s="37" t="s">
        <v>8</v>
      </c>
      <c r="O757" s="37" t="s">
        <v>35</v>
      </c>
      <c r="P757" s="37" t="s">
        <v>42</v>
      </c>
      <c r="Q757" s="37" t="s">
        <v>818</v>
      </c>
      <c r="R757" s="37">
        <v>98052</v>
      </c>
      <c r="S757" s="39">
        <v>42073</v>
      </c>
      <c r="T757" s="39">
        <v>42074</v>
      </c>
      <c r="U757" s="37">
        <v>-67.489999999999995</v>
      </c>
      <c r="V757" s="37">
        <v>17</v>
      </c>
      <c r="W757" s="37">
        <v>110.19</v>
      </c>
      <c r="X757" s="37">
        <v>88426</v>
      </c>
      <c r="Y757" s="37" t="s">
        <v>3217</v>
      </c>
      <c r="Z757" s="37">
        <v>233.66555469768832</v>
      </c>
    </row>
    <row r="758" spans="1:26" customFormat="1" x14ac:dyDescent="0.2">
      <c r="A758" s="37">
        <v>753</v>
      </c>
      <c r="B758" s="37" t="s">
        <v>1544</v>
      </c>
      <c r="C758" s="37" t="s">
        <v>1</v>
      </c>
      <c r="D758" s="37">
        <v>0.06</v>
      </c>
      <c r="E758" s="37">
        <v>2.61</v>
      </c>
      <c r="F758" s="37">
        <v>0.5</v>
      </c>
      <c r="G758" s="37" t="s">
        <v>63</v>
      </c>
      <c r="H758" s="37" t="s">
        <v>70</v>
      </c>
      <c r="I758" s="37" t="s">
        <v>24</v>
      </c>
      <c r="J758" s="37" t="s">
        <v>128</v>
      </c>
      <c r="K758" s="37" t="s">
        <v>49</v>
      </c>
      <c r="L758" s="37" t="s">
        <v>1545</v>
      </c>
      <c r="M758" s="37">
        <v>0.39</v>
      </c>
      <c r="N758" s="37" t="s">
        <v>8</v>
      </c>
      <c r="O758" s="37" t="s">
        <v>35</v>
      </c>
      <c r="P758" s="37" t="s">
        <v>564</v>
      </c>
      <c r="Q758" s="37" t="s">
        <v>1546</v>
      </c>
      <c r="R758" s="37">
        <v>86301</v>
      </c>
      <c r="S758" s="39">
        <v>42074</v>
      </c>
      <c r="T758" s="39">
        <v>42074</v>
      </c>
      <c r="U758" s="37">
        <v>10.85</v>
      </c>
      <c r="V758" s="37">
        <v>1</v>
      </c>
      <c r="W758" s="37">
        <v>17.59</v>
      </c>
      <c r="X758" s="37">
        <v>90438</v>
      </c>
      <c r="Y758" s="37" t="s">
        <v>3217</v>
      </c>
      <c r="Z758" s="37">
        <v>162.38487719069553</v>
      </c>
    </row>
    <row r="759" spans="1:26" customFormat="1" x14ac:dyDescent="0.2">
      <c r="A759" s="37">
        <v>753</v>
      </c>
      <c r="B759" s="37" t="s">
        <v>1544</v>
      </c>
      <c r="C759" s="37" t="s">
        <v>1</v>
      </c>
      <c r="D759" s="37">
        <v>0.01</v>
      </c>
      <c r="E759" s="37">
        <v>6.35</v>
      </c>
      <c r="F759" s="37">
        <v>1.02</v>
      </c>
      <c r="G759" s="37" t="s">
        <v>14</v>
      </c>
      <c r="H759" s="37" t="s">
        <v>70</v>
      </c>
      <c r="I759" s="37" t="s">
        <v>24</v>
      </c>
      <c r="J759" s="37" t="s">
        <v>64</v>
      </c>
      <c r="K759" s="37" t="s">
        <v>26</v>
      </c>
      <c r="L759" s="37" t="s">
        <v>503</v>
      </c>
      <c r="M759" s="37">
        <v>0.39</v>
      </c>
      <c r="N759" s="37" t="s">
        <v>8</v>
      </c>
      <c r="O759" s="37" t="s">
        <v>35</v>
      </c>
      <c r="P759" s="37" t="s">
        <v>564</v>
      </c>
      <c r="Q759" s="37" t="s">
        <v>1546</v>
      </c>
      <c r="R759" s="37">
        <v>86301</v>
      </c>
      <c r="S759" s="39">
        <v>42074</v>
      </c>
      <c r="T759" s="39">
        <v>42076</v>
      </c>
      <c r="U759" s="37">
        <v>97.662599999999998</v>
      </c>
      <c r="V759" s="37">
        <v>22</v>
      </c>
      <c r="W759" s="37">
        <v>141.54</v>
      </c>
      <c r="X759" s="37">
        <v>90438</v>
      </c>
      <c r="Y759" s="37" t="s">
        <v>3217</v>
      </c>
      <c r="Z759" s="37">
        <v>392.63157998159602</v>
      </c>
    </row>
    <row r="760" spans="1:26" customFormat="1" x14ac:dyDescent="0.2">
      <c r="A760" s="37">
        <v>1494</v>
      </c>
      <c r="B760" s="37" t="s">
        <v>1547</v>
      </c>
      <c r="C760" s="37" t="s">
        <v>1</v>
      </c>
      <c r="D760" s="37">
        <v>0.06</v>
      </c>
      <c r="E760" s="37">
        <v>8.3699999999999992</v>
      </c>
      <c r="F760" s="37">
        <v>10.16</v>
      </c>
      <c r="G760" s="37" t="s">
        <v>14</v>
      </c>
      <c r="H760" s="37" t="s">
        <v>70</v>
      </c>
      <c r="I760" s="37" t="s">
        <v>4</v>
      </c>
      <c r="J760" s="37" t="s">
        <v>102</v>
      </c>
      <c r="K760" s="37" t="s">
        <v>40</v>
      </c>
      <c r="L760" s="37" t="s">
        <v>1548</v>
      </c>
      <c r="M760" s="37">
        <v>0.59</v>
      </c>
      <c r="N760" s="37" t="s">
        <v>8</v>
      </c>
      <c r="O760" s="37" t="s">
        <v>87</v>
      </c>
      <c r="P760" s="37" t="s">
        <v>394</v>
      </c>
      <c r="Q760" s="37" t="s">
        <v>1549</v>
      </c>
      <c r="R760" s="37">
        <v>21222</v>
      </c>
      <c r="S760" s="39">
        <v>42074</v>
      </c>
      <c r="T760" s="39">
        <v>42076</v>
      </c>
      <c r="U760" s="37">
        <v>-255.65</v>
      </c>
      <c r="V760" s="37">
        <v>18</v>
      </c>
      <c r="W760" s="37">
        <v>157.63999999999999</v>
      </c>
      <c r="X760" s="37">
        <v>85880</v>
      </c>
      <c r="Y760" s="37" t="s">
        <v>3218</v>
      </c>
      <c r="Z760" s="37">
        <v>422.97784573743741</v>
      </c>
    </row>
    <row r="761" spans="1:26" customFormat="1" x14ac:dyDescent="0.2">
      <c r="A761" s="37">
        <v>1494</v>
      </c>
      <c r="B761" s="37" t="s">
        <v>1547</v>
      </c>
      <c r="C761" s="37" t="s">
        <v>1</v>
      </c>
      <c r="D761" s="37">
        <v>0.09</v>
      </c>
      <c r="E761" s="37">
        <v>6.48</v>
      </c>
      <c r="F761" s="37">
        <v>9.17</v>
      </c>
      <c r="G761" s="37" t="s">
        <v>63</v>
      </c>
      <c r="H761" s="37" t="s">
        <v>70</v>
      </c>
      <c r="I761" s="37" t="s">
        <v>24</v>
      </c>
      <c r="J761" s="37" t="s">
        <v>64</v>
      </c>
      <c r="K761" s="37" t="s">
        <v>49</v>
      </c>
      <c r="L761" s="37" t="s">
        <v>370</v>
      </c>
      <c r="M761" s="37">
        <v>0.37</v>
      </c>
      <c r="N761" s="37" t="s">
        <v>8</v>
      </c>
      <c r="O761" s="37" t="s">
        <v>87</v>
      </c>
      <c r="P761" s="37" t="s">
        <v>394</v>
      </c>
      <c r="Q761" s="37" t="s">
        <v>1549</v>
      </c>
      <c r="R761" s="37">
        <v>21222</v>
      </c>
      <c r="S761" s="39">
        <v>42074</v>
      </c>
      <c r="T761" s="39">
        <v>42076</v>
      </c>
      <c r="U761" s="37">
        <v>-76.540000000000006</v>
      </c>
      <c r="V761" s="37">
        <v>6</v>
      </c>
      <c r="W761" s="37">
        <v>42.16</v>
      </c>
      <c r="X761" s="37">
        <v>85880</v>
      </c>
      <c r="Y761" s="37" t="s">
        <v>3218</v>
      </c>
      <c r="Z761" s="37">
        <v>288.20493621247186</v>
      </c>
    </row>
    <row r="762" spans="1:26" customFormat="1" x14ac:dyDescent="0.2">
      <c r="A762" s="37">
        <v>1497</v>
      </c>
      <c r="B762" s="37" t="s">
        <v>1550</v>
      </c>
      <c r="C762" s="37" t="s">
        <v>1</v>
      </c>
      <c r="D762" s="37">
        <v>0.09</v>
      </c>
      <c r="E762" s="37">
        <v>6.28</v>
      </c>
      <c r="F762" s="37">
        <v>5.29</v>
      </c>
      <c r="G762" s="37" t="s">
        <v>14</v>
      </c>
      <c r="H762" s="37" t="s">
        <v>70</v>
      </c>
      <c r="I762" s="37" t="s">
        <v>4</v>
      </c>
      <c r="J762" s="37" t="s">
        <v>102</v>
      </c>
      <c r="K762" s="37" t="s">
        <v>49</v>
      </c>
      <c r="L762" s="37" t="s">
        <v>1551</v>
      </c>
      <c r="M762" s="37">
        <v>0.43</v>
      </c>
      <c r="N762" s="37" t="s">
        <v>8</v>
      </c>
      <c r="O762" s="37" t="s">
        <v>87</v>
      </c>
      <c r="P762" s="37" t="s">
        <v>88</v>
      </c>
      <c r="Q762" s="37" t="s">
        <v>1552</v>
      </c>
      <c r="R762" s="37">
        <v>14901</v>
      </c>
      <c r="S762" s="39">
        <v>42074</v>
      </c>
      <c r="T762" s="39">
        <v>42075</v>
      </c>
      <c r="U762" s="37">
        <v>-10.09</v>
      </c>
      <c r="V762" s="37">
        <v>2</v>
      </c>
      <c r="W762" s="37">
        <v>14.08</v>
      </c>
      <c r="X762" s="37">
        <v>85880</v>
      </c>
      <c r="Y762" s="37" t="s">
        <v>3218</v>
      </c>
      <c r="Z762" s="37">
        <v>380.47106908043054</v>
      </c>
    </row>
    <row r="763" spans="1:26" customFormat="1" x14ac:dyDescent="0.2">
      <c r="A763" s="37">
        <v>1497</v>
      </c>
      <c r="B763" s="37" t="s">
        <v>1550</v>
      </c>
      <c r="C763" s="37" t="s">
        <v>1</v>
      </c>
      <c r="D763" s="37">
        <v>0.03</v>
      </c>
      <c r="E763" s="37">
        <v>15.14</v>
      </c>
      <c r="F763" s="37">
        <v>4.53</v>
      </c>
      <c r="G763" s="37" t="s">
        <v>14</v>
      </c>
      <c r="H763" s="37" t="s">
        <v>70</v>
      </c>
      <c r="I763" s="37" t="s">
        <v>24</v>
      </c>
      <c r="J763" s="37" t="s">
        <v>54</v>
      </c>
      <c r="K763" s="37" t="s">
        <v>49</v>
      </c>
      <c r="L763" s="37" t="s">
        <v>1331</v>
      </c>
      <c r="M763" s="37">
        <v>0.81</v>
      </c>
      <c r="N763" s="37" t="s">
        <v>8</v>
      </c>
      <c r="O763" s="37" t="s">
        <v>87</v>
      </c>
      <c r="P763" s="37" t="s">
        <v>88</v>
      </c>
      <c r="Q763" s="37" t="s">
        <v>1552</v>
      </c>
      <c r="R763" s="37">
        <v>14901</v>
      </c>
      <c r="S763" s="39">
        <v>42074</v>
      </c>
      <c r="T763" s="39">
        <v>42076</v>
      </c>
      <c r="U763" s="37">
        <v>-92.87</v>
      </c>
      <c r="V763" s="37">
        <v>17</v>
      </c>
      <c r="W763" s="37">
        <v>256.73</v>
      </c>
      <c r="X763" s="37">
        <v>85880</v>
      </c>
      <c r="Y763" s="37" t="s">
        <v>3218</v>
      </c>
      <c r="Z763" s="37">
        <v>657.95645618083938</v>
      </c>
    </row>
    <row r="764" spans="1:26" customFormat="1" x14ac:dyDescent="0.2">
      <c r="A764" s="37">
        <v>2616</v>
      </c>
      <c r="B764" s="37" t="s">
        <v>1553</v>
      </c>
      <c r="C764" s="37" t="s">
        <v>1</v>
      </c>
      <c r="D764" s="37">
        <v>0</v>
      </c>
      <c r="E764" s="37">
        <v>2.6</v>
      </c>
      <c r="F764" s="37">
        <v>2.4</v>
      </c>
      <c r="G764" s="37" t="s">
        <v>14</v>
      </c>
      <c r="H764" s="37" t="s">
        <v>70</v>
      </c>
      <c r="I764" s="37" t="s">
        <v>24</v>
      </c>
      <c r="J764" s="37" t="s">
        <v>25</v>
      </c>
      <c r="K764" s="37" t="s">
        <v>26</v>
      </c>
      <c r="L764" s="37" t="s">
        <v>332</v>
      </c>
      <c r="M764" s="37">
        <v>0.57999999999999996</v>
      </c>
      <c r="N764" s="37" t="s">
        <v>8</v>
      </c>
      <c r="O764" s="37" t="s">
        <v>28</v>
      </c>
      <c r="P764" s="37" t="s">
        <v>265</v>
      </c>
      <c r="Q764" s="37" t="s">
        <v>1554</v>
      </c>
      <c r="R764" s="37">
        <v>49002</v>
      </c>
      <c r="S764" s="39">
        <v>42074</v>
      </c>
      <c r="T764" s="39">
        <v>42076</v>
      </c>
      <c r="U764" s="37">
        <v>-45.21</v>
      </c>
      <c r="V764" s="37">
        <v>16</v>
      </c>
      <c r="W764" s="37">
        <v>44.75</v>
      </c>
      <c r="X764" s="37">
        <v>91495</v>
      </c>
      <c r="Y764" s="37" t="s">
        <v>3216</v>
      </c>
      <c r="Z764" s="37">
        <v>437.25257354587018</v>
      </c>
    </row>
    <row r="765" spans="1:26" customFormat="1" x14ac:dyDescent="0.2">
      <c r="A765" s="37">
        <v>1484</v>
      </c>
      <c r="B765" s="37" t="s">
        <v>1555</v>
      </c>
      <c r="C765" s="37" t="s">
        <v>13</v>
      </c>
      <c r="D765" s="37">
        <v>0.06</v>
      </c>
      <c r="E765" s="37">
        <v>99.99</v>
      </c>
      <c r="F765" s="37">
        <v>19.989999999999998</v>
      </c>
      <c r="G765" s="37" t="s">
        <v>14</v>
      </c>
      <c r="H765" s="37" t="s">
        <v>47</v>
      </c>
      <c r="I765" s="37" t="s">
        <v>16</v>
      </c>
      <c r="J765" s="37" t="s">
        <v>17</v>
      </c>
      <c r="K765" s="37" t="s">
        <v>49</v>
      </c>
      <c r="L765" s="37" t="s">
        <v>1556</v>
      </c>
      <c r="M765" s="37">
        <v>0.52</v>
      </c>
      <c r="N765" s="37" t="s">
        <v>8</v>
      </c>
      <c r="O765" s="37" t="s">
        <v>28</v>
      </c>
      <c r="P765" s="37" t="s">
        <v>79</v>
      </c>
      <c r="Q765" s="37" t="s">
        <v>1557</v>
      </c>
      <c r="R765" s="37">
        <v>60016</v>
      </c>
      <c r="S765" s="39">
        <v>42074</v>
      </c>
      <c r="T765" s="39">
        <v>42077</v>
      </c>
      <c r="U765" s="37">
        <v>-127.56</v>
      </c>
      <c r="V765" s="37">
        <v>3</v>
      </c>
      <c r="W765" s="37">
        <v>290.24</v>
      </c>
      <c r="X765" s="37">
        <v>91235</v>
      </c>
      <c r="Y765" s="37" t="s">
        <v>3216</v>
      </c>
      <c r="Z765" s="37">
        <v>792.65817356981154</v>
      </c>
    </row>
    <row r="766" spans="1:26" customFormat="1" x14ac:dyDescent="0.2">
      <c r="A766" s="37">
        <v>1484</v>
      </c>
      <c r="B766" s="37" t="s">
        <v>1555</v>
      </c>
      <c r="C766" s="37" t="s">
        <v>13</v>
      </c>
      <c r="D766" s="37">
        <v>0</v>
      </c>
      <c r="E766" s="37">
        <v>193.17</v>
      </c>
      <c r="F766" s="37">
        <v>19.989999999999998</v>
      </c>
      <c r="G766" s="37" t="s">
        <v>14</v>
      </c>
      <c r="H766" s="37" t="s">
        <v>47</v>
      </c>
      <c r="I766" s="37" t="s">
        <v>24</v>
      </c>
      <c r="J766" s="37" t="s">
        <v>54</v>
      </c>
      <c r="K766" s="37" t="s">
        <v>49</v>
      </c>
      <c r="L766" s="37" t="s">
        <v>1558</v>
      </c>
      <c r="M766" s="37">
        <v>0.71</v>
      </c>
      <c r="N766" s="37" t="s">
        <v>8</v>
      </c>
      <c r="O766" s="37" t="s">
        <v>28</v>
      </c>
      <c r="P766" s="37" t="s">
        <v>79</v>
      </c>
      <c r="Q766" s="37" t="s">
        <v>1557</v>
      </c>
      <c r="R766" s="37">
        <v>60016</v>
      </c>
      <c r="S766" s="39">
        <v>42074</v>
      </c>
      <c r="T766" s="39">
        <v>42075</v>
      </c>
      <c r="U766" s="37">
        <v>282.18</v>
      </c>
      <c r="V766" s="37">
        <v>5</v>
      </c>
      <c r="W766" s="37">
        <v>971.4</v>
      </c>
      <c r="X766" s="37">
        <v>91235</v>
      </c>
      <c r="Y766" s="37" t="s">
        <v>3216</v>
      </c>
      <c r="Z766" s="37">
        <v>1701.7670440243692</v>
      </c>
    </row>
    <row r="767" spans="1:26" customFormat="1" x14ac:dyDescent="0.2">
      <c r="A767" s="37">
        <v>1484</v>
      </c>
      <c r="B767" s="37" t="s">
        <v>1555</v>
      </c>
      <c r="C767" s="37" t="s">
        <v>13</v>
      </c>
      <c r="D767" s="37">
        <v>0.08</v>
      </c>
      <c r="E767" s="37">
        <v>20.99</v>
      </c>
      <c r="F767" s="37">
        <v>3.3</v>
      </c>
      <c r="G767" s="37" t="s">
        <v>63</v>
      </c>
      <c r="H767" s="37" t="s">
        <v>47</v>
      </c>
      <c r="I767" s="37" t="s">
        <v>16</v>
      </c>
      <c r="J767" s="37" t="s">
        <v>111</v>
      </c>
      <c r="K767" s="37" t="s">
        <v>18</v>
      </c>
      <c r="L767" s="37" t="s">
        <v>1559</v>
      </c>
      <c r="M767" s="37">
        <v>0.81</v>
      </c>
      <c r="N767" s="37" t="s">
        <v>8</v>
      </c>
      <c r="O767" s="37" t="s">
        <v>28</v>
      </c>
      <c r="P767" s="37" t="s">
        <v>79</v>
      </c>
      <c r="Q767" s="37" t="s">
        <v>1557</v>
      </c>
      <c r="R767" s="37">
        <v>60016</v>
      </c>
      <c r="S767" s="39">
        <v>42074</v>
      </c>
      <c r="T767" s="39">
        <v>42074</v>
      </c>
      <c r="U767" s="37">
        <v>-96.337999999999994</v>
      </c>
      <c r="V767" s="37">
        <v>11</v>
      </c>
      <c r="W767" s="37">
        <v>193.51</v>
      </c>
      <c r="X767" s="37">
        <v>91235</v>
      </c>
      <c r="Y767" s="37" t="s">
        <v>3216</v>
      </c>
      <c r="Z767" s="37">
        <v>261.41941962921533</v>
      </c>
    </row>
    <row r="768" spans="1:26" customFormat="1" x14ac:dyDescent="0.2">
      <c r="A768" s="37">
        <v>3397</v>
      </c>
      <c r="B768" s="37" t="s">
        <v>1560</v>
      </c>
      <c r="C768" s="37" t="s">
        <v>13</v>
      </c>
      <c r="D768" s="37">
        <v>0.01</v>
      </c>
      <c r="E768" s="37">
        <v>10.9</v>
      </c>
      <c r="F768" s="37">
        <v>7.46</v>
      </c>
      <c r="G768" s="37" t="s">
        <v>14</v>
      </c>
      <c r="H768" s="37" t="s">
        <v>3</v>
      </c>
      <c r="I768" s="37" t="s">
        <v>24</v>
      </c>
      <c r="J768" s="37" t="s">
        <v>54</v>
      </c>
      <c r="K768" s="37" t="s">
        <v>49</v>
      </c>
      <c r="L768" s="37" t="s">
        <v>1561</v>
      </c>
      <c r="M768" s="37">
        <v>0.59</v>
      </c>
      <c r="N768" s="37" t="s">
        <v>8</v>
      </c>
      <c r="O768" s="37" t="s">
        <v>28</v>
      </c>
      <c r="P768" s="37" t="s">
        <v>79</v>
      </c>
      <c r="Q768" s="37" t="s">
        <v>1562</v>
      </c>
      <c r="R768" s="37">
        <v>61832</v>
      </c>
      <c r="S768" s="39">
        <v>42074</v>
      </c>
      <c r="T768" s="39">
        <v>42075</v>
      </c>
      <c r="U768" s="37">
        <v>-116.76</v>
      </c>
      <c r="V768" s="37">
        <v>18</v>
      </c>
      <c r="W768" s="37">
        <v>207.31</v>
      </c>
      <c r="X768" s="37">
        <v>87536</v>
      </c>
      <c r="Y768" s="37" t="s">
        <v>3216</v>
      </c>
      <c r="Z768" s="37">
        <v>230.01114612226516</v>
      </c>
    </row>
    <row r="769" spans="1:26" customFormat="1" x14ac:dyDescent="0.2">
      <c r="A769" s="37">
        <v>3397</v>
      </c>
      <c r="B769" s="37" t="s">
        <v>1560</v>
      </c>
      <c r="C769" s="37" t="s">
        <v>13</v>
      </c>
      <c r="D769" s="37">
        <v>0.1</v>
      </c>
      <c r="E769" s="37">
        <v>7.99</v>
      </c>
      <c r="F769" s="37">
        <v>5.03</v>
      </c>
      <c r="G769" s="37" t="s">
        <v>14</v>
      </c>
      <c r="H769" s="37" t="s">
        <v>3</v>
      </c>
      <c r="I769" s="37" t="s">
        <v>16</v>
      </c>
      <c r="J769" s="37" t="s">
        <v>111</v>
      </c>
      <c r="K769" s="37" t="s">
        <v>120</v>
      </c>
      <c r="L769" s="37" t="s">
        <v>441</v>
      </c>
      <c r="M769" s="37">
        <v>0.6</v>
      </c>
      <c r="N769" s="37" t="s">
        <v>8</v>
      </c>
      <c r="O769" s="37" t="s">
        <v>28</v>
      </c>
      <c r="P769" s="37" t="s">
        <v>79</v>
      </c>
      <c r="Q769" s="37" t="s">
        <v>1562</v>
      </c>
      <c r="R769" s="37">
        <v>61832</v>
      </c>
      <c r="S769" s="39">
        <v>42074</v>
      </c>
      <c r="T769" s="39">
        <v>42075</v>
      </c>
      <c r="U769" s="37">
        <v>-160.952</v>
      </c>
      <c r="V769" s="37">
        <v>22</v>
      </c>
      <c r="W769" s="37">
        <v>143.12</v>
      </c>
      <c r="X769" s="37">
        <v>87536</v>
      </c>
      <c r="Y769" s="37" t="s">
        <v>3216</v>
      </c>
      <c r="Z769" s="37">
        <v>57.312588808026376</v>
      </c>
    </row>
    <row r="770" spans="1:26" customFormat="1" x14ac:dyDescent="0.2">
      <c r="A770" s="37">
        <v>3151</v>
      </c>
      <c r="B770" s="37" t="s">
        <v>929</v>
      </c>
      <c r="C770" s="37" t="s">
        <v>92</v>
      </c>
      <c r="D770" s="37">
        <v>0.02</v>
      </c>
      <c r="E770" s="37">
        <v>5.98</v>
      </c>
      <c r="F770" s="37">
        <v>1.49</v>
      </c>
      <c r="G770" s="37" t="s">
        <v>14</v>
      </c>
      <c r="H770" s="37" t="s">
        <v>70</v>
      </c>
      <c r="I770" s="37" t="s">
        <v>24</v>
      </c>
      <c r="J770" s="37" t="s">
        <v>48</v>
      </c>
      <c r="K770" s="37" t="s">
        <v>49</v>
      </c>
      <c r="L770" s="37" t="s">
        <v>1563</v>
      </c>
      <c r="M770" s="37">
        <v>0.39</v>
      </c>
      <c r="N770" s="37" t="s">
        <v>8</v>
      </c>
      <c r="O770" s="37" t="s">
        <v>35</v>
      </c>
      <c r="P770" s="37" t="s">
        <v>66</v>
      </c>
      <c r="Q770" s="37" t="s">
        <v>930</v>
      </c>
      <c r="R770" s="37">
        <v>92277</v>
      </c>
      <c r="S770" s="39">
        <v>42074</v>
      </c>
      <c r="T770" s="39">
        <v>42075</v>
      </c>
      <c r="U770" s="37">
        <v>28.526</v>
      </c>
      <c r="V770" s="37">
        <v>10</v>
      </c>
      <c r="W770" s="37">
        <v>59.9</v>
      </c>
      <c r="X770" s="37">
        <v>88547</v>
      </c>
      <c r="Y770" s="37" t="s">
        <v>3217</v>
      </c>
      <c r="Z770" s="37">
        <v>49.808647168866628</v>
      </c>
    </row>
    <row r="771" spans="1:26" customFormat="1" x14ac:dyDescent="0.2">
      <c r="A771" s="37">
        <v>796</v>
      </c>
      <c r="B771" s="37" t="s">
        <v>1564</v>
      </c>
      <c r="C771" s="37" t="s">
        <v>46</v>
      </c>
      <c r="D771" s="37">
        <v>0.06</v>
      </c>
      <c r="E771" s="37">
        <v>8.6</v>
      </c>
      <c r="F771" s="37">
        <v>6.19</v>
      </c>
      <c r="G771" s="37" t="s">
        <v>14</v>
      </c>
      <c r="H771" s="37" t="s">
        <v>70</v>
      </c>
      <c r="I771" s="37" t="s">
        <v>24</v>
      </c>
      <c r="J771" s="37" t="s">
        <v>48</v>
      </c>
      <c r="K771" s="37" t="s">
        <v>49</v>
      </c>
      <c r="L771" s="37" t="s">
        <v>508</v>
      </c>
      <c r="M771" s="37">
        <v>0.38</v>
      </c>
      <c r="N771" s="37" t="s">
        <v>8</v>
      </c>
      <c r="O771" s="37" t="s">
        <v>28</v>
      </c>
      <c r="P771" s="37" t="s">
        <v>109</v>
      </c>
      <c r="Q771" s="37" t="s">
        <v>1565</v>
      </c>
      <c r="R771" s="37">
        <v>68046</v>
      </c>
      <c r="S771" s="39">
        <v>42074</v>
      </c>
      <c r="T771" s="39">
        <v>42075</v>
      </c>
      <c r="U771" s="37">
        <v>-46.115000000000002</v>
      </c>
      <c r="V771" s="37">
        <v>9</v>
      </c>
      <c r="W771" s="37">
        <v>79.400000000000006</v>
      </c>
      <c r="X771" s="37">
        <v>86867</v>
      </c>
      <c r="Y771" s="37" t="s">
        <v>3216</v>
      </c>
      <c r="Z771" s="37">
        <v>265.00888359025254</v>
      </c>
    </row>
    <row r="772" spans="1:26" customFormat="1" x14ac:dyDescent="0.2">
      <c r="A772" s="37">
        <v>1254</v>
      </c>
      <c r="B772" s="37" t="s">
        <v>1566</v>
      </c>
      <c r="C772" s="37" t="s">
        <v>1</v>
      </c>
      <c r="D772" s="37">
        <v>0.06</v>
      </c>
      <c r="E772" s="37">
        <v>80.98</v>
      </c>
      <c r="F772" s="37">
        <v>35</v>
      </c>
      <c r="G772" s="37" t="s">
        <v>14</v>
      </c>
      <c r="H772" s="37" t="s">
        <v>47</v>
      </c>
      <c r="I772" s="37" t="s">
        <v>24</v>
      </c>
      <c r="J772" s="37" t="s">
        <v>54</v>
      </c>
      <c r="K772" s="37" t="s">
        <v>40</v>
      </c>
      <c r="L772" s="37" t="s">
        <v>200</v>
      </c>
      <c r="M772" s="37">
        <v>0.81</v>
      </c>
      <c r="N772" s="37" t="s">
        <v>8</v>
      </c>
      <c r="O772" s="37" t="s">
        <v>28</v>
      </c>
      <c r="P772" s="37" t="s">
        <v>163</v>
      </c>
      <c r="Q772" s="37" t="s">
        <v>1567</v>
      </c>
      <c r="R772" s="37">
        <v>77530</v>
      </c>
      <c r="S772" s="39">
        <v>42075</v>
      </c>
      <c r="T772" s="39">
        <v>42076</v>
      </c>
      <c r="U772" s="37">
        <v>-218.77</v>
      </c>
      <c r="V772" s="37">
        <v>2</v>
      </c>
      <c r="W772" s="37">
        <v>172.79</v>
      </c>
      <c r="X772" s="37">
        <v>89983</v>
      </c>
      <c r="Y772" s="37" t="s">
        <v>3216</v>
      </c>
      <c r="Z772" s="37">
        <v>1588.1046935830232</v>
      </c>
    </row>
    <row r="773" spans="1:26" customFormat="1" x14ac:dyDescent="0.2">
      <c r="A773" s="37">
        <v>2896</v>
      </c>
      <c r="B773" s="37" t="s">
        <v>699</v>
      </c>
      <c r="C773" s="37" t="s">
        <v>1</v>
      </c>
      <c r="D773" s="37">
        <v>0</v>
      </c>
      <c r="E773" s="37">
        <v>22.84</v>
      </c>
      <c r="F773" s="37">
        <v>16.920000000000002</v>
      </c>
      <c r="G773" s="37" t="s">
        <v>14</v>
      </c>
      <c r="H773" s="37" t="s">
        <v>47</v>
      </c>
      <c r="I773" s="37" t="s">
        <v>24</v>
      </c>
      <c r="J773" s="37" t="s">
        <v>64</v>
      </c>
      <c r="K773" s="37" t="s">
        <v>49</v>
      </c>
      <c r="L773" s="37" t="s">
        <v>1568</v>
      </c>
      <c r="M773" s="37">
        <v>0.39</v>
      </c>
      <c r="N773" s="37" t="s">
        <v>8</v>
      </c>
      <c r="O773" s="37" t="s">
        <v>28</v>
      </c>
      <c r="P773" s="37" t="s">
        <v>60</v>
      </c>
      <c r="Q773" s="37" t="s">
        <v>700</v>
      </c>
      <c r="R773" s="37">
        <v>56001</v>
      </c>
      <c r="S773" s="39">
        <v>42075</v>
      </c>
      <c r="T773" s="39">
        <v>42077</v>
      </c>
      <c r="U773" s="37">
        <v>-83.75</v>
      </c>
      <c r="V773" s="37">
        <v>15</v>
      </c>
      <c r="W773" s="37">
        <v>370.62</v>
      </c>
      <c r="X773" s="37">
        <v>86927</v>
      </c>
      <c r="Y773" s="37" t="s">
        <v>3216</v>
      </c>
      <c r="Z773" s="37">
        <v>735.03956974618916</v>
      </c>
    </row>
    <row r="774" spans="1:26" customFormat="1" x14ac:dyDescent="0.2">
      <c r="A774" s="37">
        <v>1027</v>
      </c>
      <c r="B774" s="37" t="s">
        <v>1569</v>
      </c>
      <c r="C774" s="37" t="s">
        <v>13</v>
      </c>
      <c r="D774" s="37">
        <v>0.1</v>
      </c>
      <c r="E774" s="37">
        <v>73.98</v>
      </c>
      <c r="F774" s="37">
        <v>4</v>
      </c>
      <c r="G774" s="37" t="s">
        <v>14</v>
      </c>
      <c r="H774" s="37" t="s">
        <v>3</v>
      </c>
      <c r="I774" s="37" t="s">
        <v>16</v>
      </c>
      <c r="J774" s="37" t="s">
        <v>17</v>
      </c>
      <c r="K774" s="37" t="s">
        <v>49</v>
      </c>
      <c r="L774" s="37" t="s">
        <v>284</v>
      </c>
      <c r="M774" s="37">
        <v>0.79</v>
      </c>
      <c r="N774" s="37" t="s">
        <v>8</v>
      </c>
      <c r="O774" s="37" t="s">
        <v>87</v>
      </c>
      <c r="P774" s="37" t="s">
        <v>88</v>
      </c>
      <c r="Q774" s="37" t="s">
        <v>1570</v>
      </c>
      <c r="R774" s="37">
        <v>14225</v>
      </c>
      <c r="S774" s="39">
        <v>42075</v>
      </c>
      <c r="T774" s="39">
        <v>42076</v>
      </c>
      <c r="U774" s="37">
        <v>-229.87</v>
      </c>
      <c r="V774" s="37">
        <v>5</v>
      </c>
      <c r="W774" s="37">
        <v>347.23</v>
      </c>
      <c r="X774" s="37">
        <v>89004</v>
      </c>
      <c r="Y774" s="37" t="s">
        <v>3218</v>
      </c>
      <c r="Z774" s="37">
        <v>322.95345060823053</v>
      </c>
    </row>
    <row r="775" spans="1:26" customFormat="1" x14ac:dyDescent="0.2">
      <c r="A775" s="37">
        <v>1027</v>
      </c>
      <c r="B775" s="37" t="s">
        <v>1569</v>
      </c>
      <c r="C775" s="37" t="s">
        <v>13</v>
      </c>
      <c r="D775" s="37">
        <v>0.05</v>
      </c>
      <c r="E775" s="37">
        <v>51.98</v>
      </c>
      <c r="F775" s="37">
        <v>10.17</v>
      </c>
      <c r="G775" s="37" t="s">
        <v>14</v>
      </c>
      <c r="H775" s="37" t="s">
        <v>3</v>
      </c>
      <c r="I775" s="37" t="s">
        <v>16</v>
      </c>
      <c r="J775" s="37" t="s">
        <v>32</v>
      </c>
      <c r="K775" s="37" t="s">
        <v>120</v>
      </c>
      <c r="L775" s="37" t="s">
        <v>1523</v>
      </c>
      <c r="M775" s="37">
        <v>0.37</v>
      </c>
      <c r="N775" s="37" t="s">
        <v>8</v>
      </c>
      <c r="O775" s="37" t="s">
        <v>87</v>
      </c>
      <c r="P775" s="37" t="s">
        <v>88</v>
      </c>
      <c r="Q775" s="37" t="s">
        <v>1570</v>
      </c>
      <c r="R775" s="37">
        <v>14225</v>
      </c>
      <c r="S775" s="39">
        <v>42075</v>
      </c>
      <c r="T775" s="39">
        <v>42076</v>
      </c>
      <c r="U775" s="37">
        <v>329.9787</v>
      </c>
      <c r="V775" s="37">
        <v>9</v>
      </c>
      <c r="W775" s="37">
        <v>478.23</v>
      </c>
      <c r="X775" s="37">
        <v>89004</v>
      </c>
      <c r="Y775" s="37" t="s">
        <v>3218</v>
      </c>
      <c r="Z775" s="37">
        <v>681.80253844795925</v>
      </c>
    </row>
    <row r="776" spans="1:26" customFormat="1" x14ac:dyDescent="0.2">
      <c r="A776" s="37">
        <v>32</v>
      </c>
      <c r="B776" s="37" t="s">
        <v>620</v>
      </c>
      <c r="C776" s="37" t="s">
        <v>23</v>
      </c>
      <c r="D776" s="37">
        <v>0.06</v>
      </c>
      <c r="E776" s="37">
        <v>205.99</v>
      </c>
      <c r="F776" s="37">
        <v>8.99</v>
      </c>
      <c r="G776" s="37" t="s">
        <v>14</v>
      </c>
      <c r="H776" s="37" t="s">
        <v>70</v>
      </c>
      <c r="I776" s="37" t="s">
        <v>16</v>
      </c>
      <c r="J776" s="37" t="s">
        <v>111</v>
      </c>
      <c r="K776" s="37" t="s">
        <v>49</v>
      </c>
      <c r="L776" s="37" t="s">
        <v>639</v>
      </c>
      <c r="M776" s="37">
        <v>0.56000000000000005</v>
      </c>
      <c r="N776" s="37" t="s">
        <v>8</v>
      </c>
      <c r="O776" s="37" t="s">
        <v>35</v>
      </c>
      <c r="P776" s="37" t="s">
        <v>115</v>
      </c>
      <c r="Q776" s="37" t="s">
        <v>622</v>
      </c>
      <c r="R776" s="37">
        <v>97526</v>
      </c>
      <c r="S776" s="39">
        <v>42075</v>
      </c>
      <c r="T776" s="39">
        <v>42082</v>
      </c>
      <c r="U776" s="37">
        <v>3568.096</v>
      </c>
      <c r="V776" s="37">
        <v>22</v>
      </c>
      <c r="W776" s="37">
        <v>3838.14</v>
      </c>
      <c r="X776" s="37">
        <v>89203</v>
      </c>
      <c r="Y776" s="37" t="s">
        <v>3217</v>
      </c>
      <c r="Z776" s="37">
        <v>4690.2538194321787</v>
      </c>
    </row>
    <row r="777" spans="1:26" customFormat="1" x14ac:dyDescent="0.2">
      <c r="A777" s="37">
        <v>2593</v>
      </c>
      <c r="B777" s="37" t="s">
        <v>1571</v>
      </c>
      <c r="C777" s="37" t="s">
        <v>23</v>
      </c>
      <c r="D777" s="37">
        <v>0.01</v>
      </c>
      <c r="E777" s="37">
        <v>85.99</v>
      </c>
      <c r="F777" s="37">
        <v>0.99</v>
      </c>
      <c r="G777" s="37" t="s">
        <v>14</v>
      </c>
      <c r="H777" s="37" t="s">
        <v>70</v>
      </c>
      <c r="I777" s="37" t="s">
        <v>16</v>
      </c>
      <c r="J777" s="37" t="s">
        <v>111</v>
      </c>
      <c r="K777" s="37" t="s">
        <v>26</v>
      </c>
      <c r="L777" s="37" t="s">
        <v>1572</v>
      </c>
      <c r="M777" s="37">
        <v>0.85</v>
      </c>
      <c r="N777" s="37" t="s">
        <v>8</v>
      </c>
      <c r="O777" s="37" t="s">
        <v>9</v>
      </c>
      <c r="P777" s="37" t="s">
        <v>51</v>
      </c>
      <c r="Q777" s="37" t="s">
        <v>1573</v>
      </c>
      <c r="R777" s="37">
        <v>30605</v>
      </c>
      <c r="S777" s="39">
        <v>42075</v>
      </c>
      <c r="T777" s="39">
        <v>42080</v>
      </c>
      <c r="U777" s="37">
        <v>311.73</v>
      </c>
      <c r="V777" s="37">
        <v>2</v>
      </c>
      <c r="W777" s="37">
        <v>146.16999999999999</v>
      </c>
      <c r="X777" s="37">
        <v>87773</v>
      </c>
      <c r="Y777" s="37" t="s">
        <v>3215</v>
      </c>
      <c r="Z777" s="37">
        <v>1032.6407074264293</v>
      </c>
    </row>
    <row r="778" spans="1:26" customFormat="1" x14ac:dyDescent="0.2">
      <c r="A778" s="37">
        <v>2741</v>
      </c>
      <c r="B778" s="37" t="s">
        <v>1574</v>
      </c>
      <c r="C778" s="37" t="s">
        <v>23</v>
      </c>
      <c r="D778" s="37">
        <v>0.01</v>
      </c>
      <c r="E778" s="37">
        <v>35.99</v>
      </c>
      <c r="F778" s="37">
        <v>5.99</v>
      </c>
      <c r="G778" s="37" t="s">
        <v>14</v>
      </c>
      <c r="H778" s="37" t="s">
        <v>3</v>
      </c>
      <c r="I778" s="37" t="s">
        <v>16</v>
      </c>
      <c r="J778" s="37" t="s">
        <v>111</v>
      </c>
      <c r="K778" s="37" t="s">
        <v>26</v>
      </c>
      <c r="L778" s="37" t="s">
        <v>1348</v>
      </c>
      <c r="M778" s="37">
        <v>0.38</v>
      </c>
      <c r="N778" s="37" t="s">
        <v>8</v>
      </c>
      <c r="O778" s="37" t="s">
        <v>35</v>
      </c>
      <c r="P778" s="37" t="s">
        <v>466</v>
      </c>
      <c r="Q778" s="37" t="s">
        <v>1575</v>
      </c>
      <c r="R778" s="37">
        <v>83605</v>
      </c>
      <c r="S778" s="39">
        <v>42075</v>
      </c>
      <c r="T778" s="39">
        <v>42082</v>
      </c>
      <c r="U778" s="37">
        <v>218.23320000000001</v>
      </c>
      <c r="V778" s="37">
        <v>10</v>
      </c>
      <c r="W778" s="37">
        <v>316.27999999999997</v>
      </c>
      <c r="X778" s="37">
        <v>89481</v>
      </c>
      <c r="Y778" s="37" t="s">
        <v>3217</v>
      </c>
      <c r="Z778" s="37">
        <v>518.74251243837364</v>
      </c>
    </row>
    <row r="779" spans="1:26" customFormat="1" x14ac:dyDescent="0.2">
      <c r="A779" s="37">
        <v>146</v>
      </c>
      <c r="B779" s="37" t="s">
        <v>1576</v>
      </c>
      <c r="C779" s="37" t="s">
        <v>46</v>
      </c>
      <c r="D779" s="37">
        <v>0.01</v>
      </c>
      <c r="E779" s="37">
        <v>45.98</v>
      </c>
      <c r="F779" s="37">
        <v>4.8</v>
      </c>
      <c r="G779" s="37" t="s">
        <v>14</v>
      </c>
      <c r="H779" s="37" t="s">
        <v>3</v>
      </c>
      <c r="I779" s="37" t="s">
        <v>4</v>
      </c>
      <c r="J779" s="37" t="s">
        <v>102</v>
      </c>
      <c r="K779" s="37" t="s">
        <v>26</v>
      </c>
      <c r="L779" s="37" t="s">
        <v>1577</v>
      </c>
      <c r="M779" s="37">
        <v>0.68</v>
      </c>
      <c r="N779" s="37" t="s">
        <v>8</v>
      </c>
      <c r="O779" s="37" t="s">
        <v>28</v>
      </c>
      <c r="P779" s="37" t="s">
        <v>163</v>
      </c>
      <c r="Q779" s="37" t="s">
        <v>1578</v>
      </c>
      <c r="R779" s="37">
        <v>76148</v>
      </c>
      <c r="S779" s="39">
        <v>42075</v>
      </c>
      <c r="T779" s="39">
        <v>42076</v>
      </c>
      <c r="U779" s="37">
        <v>133.5771</v>
      </c>
      <c r="V779" s="37">
        <v>4</v>
      </c>
      <c r="W779" s="37">
        <v>193.59</v>
      </c>
      <c r="X779" s="37">
        <v>91088</v>
      </c>
      <c r="Y779" s="37" t="s">
        <v>3216</v>
      </c>
      <c r="Z779" s="37">
        <v>801.07813885058329</v>
      </c>
    </row>
    <row r="780" spans="1:26" customFormat="1" x14ac:dyDescent="0.2">
      <c r="A780" s="37">
        <v>903</v>
      </c>
      <c r="B780" s="37" t="s">
        <v>1579</v>
      </c>
      <c r="C780" s="37" t="s">
        <v>46</v>
      </c>
      <c r="D780" s="37">
        <v>0</v>
      </c>
      <c r="E780" s="37">
        <v>5.98</v>
      </c>
      <c r="F780" s="37">
        <v>1.49</v>
      </c>
      <c r="G780" s="37" t="s">
        <v>14</v>
      </c>
      <c r="H780" s="37" t="s">
        <v>15</v>
      </c>
      <c r="I780" s="37" t="s">
        <v>24</v>
      </c>
      <c r="J780" s="37" t="s">
        <v>48</v>
      </c>
      <c r="K780" s="37" t="s">
        <v>49</v>
      </c>
      <c r="L780" s="37" t="s">
        <v>1563</v>
      </c>
      <c r="M780" s="37">
        <v>0.39</v>
      </c>
      <c r="N780" s="37" t="s">
        <v>8</v>
      </c>
      <c r="O780" s="37" t="s">
        <v>87</v>
      </c>
      <c r="P780" s="37" t="s">
        <v>379</v>
      </c>
      <c r="Q780" s="37" t="s">
        <v>1084</v>
      </c>
      <c r="R780" s="37">
        <v>1887</v>
      </c>
      <c r="S780" s="39">
        <v>42075</v>
      </c>
      <c r="T780" s="39">
        <v>42077</v>
      </c>
      <c r="U780" s="37">
        <v>80.674800000000005</v>
      </c>
      <c r="V780" s="37">
        <v>18</v>
      </c>
      <c r="W780" s="37">
        <v>116.92</v>
      </c>
      <c r="X780" s="37">
        <v>90806</v>
      </c>
      <c r="Y780" s="37" t="s">
        <v>3218</v>
      </c>
      <c r="Z780" s="37">
        <v>275.75749068031462</v>
      </c>
    </row>
    <row r="781" spans="1:26" customFormat="1" x14ac:dyDescent="0.2">
      <c r="A781" s="37">
        <v>2037</v>
      </c>
      <c r="B781" s="37" t="s">
        <v>1580</v>
      </c>
      <c r="C781" s="37" t="s">
        <v>46</v>
      </c>
      <c r="D781" s="37">
        <v>0</v>
      </c>
      <c r="E781" s="37">
        <v>73.98</v>
      </c>
      <c r="F781" s="37">
        <v>14.52</v>
      </c>
      <c r="G781" s="37" t="s">
        <v>14</v>
      </c>
      <c r="H781" s="37" t="s">
        <v>3</v>
      </c>
      <c r="I781" s="37" t="s">
        <v>16</v>
      </c>
      <c r="J781" s="37" t="s">
        <v>17</v>
      </c>
      <c r="K781" s="37" t="s">
        <v>49</v>
      </c>
      <c r="L781" s="37" t="s">
        <v>284</v>
      </c>
      <c r="M781" s="37">
        <v>0.65</v>
      </c>
      <c r="N781" s="37" t="s">
        <v>8</v>
      </c>
      <c r="O781" s="37" t="s">
        <v>35</v>
      </c>
      <c r="P781" s="37" t="s">
        <v>253</v>
      </c>
      <c r="Q781" s="37" t="s">
        <v>892</v>
      </c>
      <c r="R781" s="37">
        <v>59715</v>
      </c>
      <c r="S781" s="39">
        <v>42075</v>
      </c>
      <c r="T781" s="39">
        <v>42077</v>
      </c>
      <c r="U781" s="37">
        <v>-88.61</v>
      </c>
      <c r="V781" s="37">
        <v>4</v>
      </c>
      <c r="W781" s="37">
        <v>305.70999999999998</v>
      </c>
      <c r="X781" s="37">
        <v>89333</v>
      </c>
      <c r="Y781" s="37" t="s">
        <v>3217</v>
      </c>
      <c r="Z781" s="37">
        <v>911.6090573728701</v>
      </c>
    </row>
    <row r="782" spans="1:26" customFormat="1" x14ac:dyDescent="0.2">
      <c r="A782" s="37">
        <v>2787</v>
      </c>
      <c r="B782" s="37" t="s">
        <v>1581</v>
      </c>
      <c r="C782" s="37" t="s">
        <v>46</v>
      </c>
      <c r="D782" s="37">
        <v>0.01</v>
      </c>
      <c r="E782" s="37">
        <v>47.98</v>
      </c>
      <c r="F782" s="37">
        <v>3.61</v>
      </c>
      <c r="G782" s="37" t="s">
        <v>63</v>
      </c>
      <c r="H782" s="37" t="s">
        <v>15</v>
      </c>
      <c r="I782" s="37" t="s">
        <v>16</v>
      </c>
      <c r="J782" s="37" t="s">
        <v>17</v>
      </c>
      <c r="K782" s="37" t="s">
        <v>18</v>
      </c>
      <c r="L782" s="37" t="s">
        <v>1215</v>
      </c>
      <c r="M782" s="37">
        <v>0.71</v>
      </c>
      <c r="N782" s="37" t="s">
        <v>8</v>
      </c>
      <c r="O782" s="37" t="s">
        <v>9</v>
      </c>
      <c r="P782" s="37" t="s">
        <v>144</v>
      </c>
      <c r="Q782" s="37" t="s">
        <v>1582</v>
      </c>
      <c r="R782" s="37">
        <v>70003</v>
      </c>
      <c r="S782" s="39">
        <v>42075</v>
      </c>
      <c r="T782" s="39">
        <v>42076</v>
      </c>
      <c r="U782" s="37">
        <v>-44.436</v>
      </c>
      <c r="V782" s="37">
        <v>8</v>
      </c>
      <c r="W782" s="37">
        <v>393.98</v>
      </c>
      <c r="X782" s="37">
        <v>91316</v>
      </c>
      <c r="Y782" s="37" t="s">
        <v>3215</v>
      </c>
      <c r="Z782" s="37">
        <v>514.98416172407258</v>
      </c>
    </row>
    <row r="783" spans="1:26" customFormat="1" x14ac:dyDescent="0.2">
      <c r="A783" s="37">
        <v>573</v>
      </c>
      <c r="B783" s="37" t="s">
        <v>1356</v>
      </c>
      <c r="C783" s="37" t="s">
        <v>1</v>
      </c>
      <c r="D783" s="37">
        <v>0.05</v>
      </c>
      <c r="E783" s="37">
        <v>4.13</v>
      </c>
      <c r="F783" s="37">
        <v>5.04</v>
      </c>
      <c r="G783" s="37" t="s">
        <v>14</v>
      </c>
      <c r="H783" s="37" t="s">
        <v>47</v>
      </c>
      <c r="I783" s="37" t="s">
        <v>24</v>
      </c>
      <c r="J783" s="37" t="s">
        <v>48</v>
      </c>
      <c r="K783" s="37" t="s">
        <v>49</v>
      </c>
      <c r="L783" s="37" t="s">
        <v>995</v>
      </c>
      <c r="M783" s="37">
        <v>0.38</v>
      </c>
      <c r="N783" s="37" t="s">
        <v>8</v>
      </c>
      <c r="O783" s="37" t="s">
        <v>28</v>
      </c>
      <c r="P783" s="37" t="s">
        <v>79</v>
      </c>
      <c r="Q783" s="37" t="s">
        <v>1358</v>
      </c>
      <c r="R783" s="37">
        <v>61554</v>
      </c>
      <c r="S783" s="39">
        <v>42076</v>
      </c>
      <c r="T783" s="39">
        <v>42077</v>
      </c>
      <c r="U783" s="37">
        <v>-12.1555</v>
      </c>
      <c r="V783" s="37">
        <v>1</v>
      </c>
      <c r="W783" s="37">
        <v>5.84</v>
      </c>
      <c r="X783" s="37">
        <v>86555</v>
      </c>
      <c r="Y783" s="37" t="s">
        <v>3216</v>
      </c>
      <c r="Z783" s="37">
        <v>380.02326028752071</v>
      </c>
    </row>
    <row r="784" spans="1:26" customFormat="1" x14ac:dyDescent="0.2">
      <c r="A784" s="37">
        <v>1035</v>
      </c>
      <c r="B784" s="37" t="s">
        <v>1583</v>
      </c>
      <c r="C784" s="37" t="s">
        <v>1</v>
      </c>
      <c r="D784" s="37">
        <v>7.0000000000000007E-2</v>
      </c>
      <c r="E784" s="37">
        <v>125.99</v>
      </c>
      <c r="F784" s="37">
        <v>2.5</v>
      </c>
      <c r="G784" s="37" t="s">
        <v>14</v>
      </c>
      <c r="H784" s="37" t="s">
        <v>47</v>
      </c>
      <c r="I784" s="37" t="s">
        <v>16</v>
      </c>
      <c r="J784" s="37" t="s">
        <v>111</v>
      </c>
      <c r="K784" s="37" t="s">
        <v>49</v>
      </c>
      <c r="L784" s="37" t="s">
        <v>924</v>
      </c>
      <c r="M784" s="37">
        <v>0.6</v>
      </c>
      <c r="N784" s="37" t="s">
        <v>8</v>
      </c>
      <c r="O784" s="37" t="s">
        <v>87</v>
      </c>
      <c r="P784" s="37" t="s">
        <v>293</v>
      </c>
      <c r="Q784" s="37" t="s">
        <v>1584</v>
      </c>
      <c r="R784" s="37">
        <v>43015</v>
      </c>
      <c r="S784" s="39">
        <v>42076</v>
      </c>
      <c r="T784" s="39">
        <v>42076</v>
      </c>
      <c r="U784" s="37">
        <v>-604.40599999999995</v>
      </c>
      <c r="V784" s="37">
        <v>1</v>
      </c>
      <c r="W784" s="37">
        <v>100.59</v>
      </c>
      <c r="X784" s="37">
        <v>90710</v>
      </c>
      <c r="Y784" s="37" t="s">
        <v>3218</v>
      </c>
      <c r="Z784" s="37">
        <v>254.79202814045388</v>
      </c>
    </row>
    <row r="785" spans="1:26" customFormat="1" x14ac:dyDescent="0.2">
      <c r="A785" s="37">
        <v>1036</v>
      </c>
      <c r="B785" s="37" t="s">
        <v>1585</v>
      </c>
      <c r="C785" s="37" t="s">
        <v>1</v>
      </c>
      <c r="D785" s="37">
        <v>0.03</v>
      </c>
      <c r="E785" s="37">
        <v>99.99</v>
      </c>
      <c r="F785" s="37">
        <v>19.989999999999998</v>
      </c>
      <c r="G785" s="37" t="s">
        <v>14</v>
      </c>
      <c r="H785" s="37" t="s">
        <v>47</v>
      </c>
      <c r="I785" s="37" t="s">
        <v>16</v>
      </c>
      <c r="J785" s="37" t="s">
        <v>17</v>
      </c>
      <c r="K785" s="37" t="s">
        <v>49</v>
      </c>
      <c r="L785" s="37" t="s">
        <v>1556</v>
      </c>
      <c r="M785" s="37">
        <v>0.52</v>
      </c>
      <c r="N785" s="37" t="s">
        <v>8</v>
      </c>
      <c r="O785" s="37" t="s">
        <v>87</v>
      </c>
      <c r="P785" s="37" t="s">
        <v>293</v>
      </c>
      <c r="Q785" s="37" t="s">
        <v>1586</v>
      </c>
      <c r="R785" s="37">
        <v>43017</v>
      </c>
      <c r="S785" s="39">
        <v>42076</v>
      </c>
      <c r="T785" s="39">
        <v>42077</v>
      </c>
      <c r="U785" s="37">
        <v>293.66000000000003</v>
      </c>
      <c r="V785" s="37">
        <v>6</v>
      </c>
      <c r="W785" s="37">
        <v>598.38</v>
      </c>
      <c r="X785" s="37">
        <v>90710</v>
      </c>
      <c r="Y785" s="37" t="s">
        <v>3218</v>
      </c>
      <c r="Z785" s="37">
        <v>1536.3231395973003</v>
      </c>
    </row>
    <row r="786" spans="1:26" customFormat="1" x14ac:dyDescent="0.2">
      <c r="A786" s="37">
        <v>2468</v>
      </c>
      <c r="B786" s="37" t="s">
        <v>1587</v>
      </c>
      <c r="C786" s="37" t="s">
        <v>1</v>
      </c>
      <c r="D786" s="37">
        <v>0.04</v>
      </c>
      <c r="E786" s="37">
        <v>65.989999999999995</v>
      </c>
      <c r="F786" s="37">
        <v>8.99</v>
      </c>
      <c r="G786" s="37" t="s">
        <v>14</v>
      </c>
      <c r="H786" s="37" t="s">
        <v>70</v>
      </c>
      <c r="I786" s="37" t="s">
        <v>16</v>
      </c>
      <c r="J786" s="37" t="s">
        <v>111</v>
      </c>
      <c r="K786" s="37" t="s">
        <v>49</v>
      </c>
      <c r="L786" s="37" t="s">
        <v>1588</v>
      </c>
      <c r="M786" s="37">
        <v>0.55000000000000004</v>
      </c>
      <c r="N786" s="37" t="s">
        <v>8</v>
      </c>
      <c r="O786" s="37" t="s">
        <v>9</v>
      </c>
      <c r="P786" s="37" t="s">
        <v>73</v>
      </c>
      <c r="Q786" s="37" t="s">
        <v>1589</v>
      </c>
      <c r="R786" s="37">
        <v>28144</v>
      </c>
      <c r="S786" s="39">
        <v>42076</v>
      </c>
      <c r="T786" s="39">
        <v>42077</v>
      </c>
      <c r="U786" s="37">
        <v>-335.041</v>
      </c>
      <c r="V786" s="37">
        <v>13</v>
      </c>
      <c r="W786" s="37">
        <v>724.57</v>
      </c>
      <c r="X786" s="37">
        <v>88137</v>
      </c>
      <c r="Y786" s="37" t="s">
        <v>3215</v>
      </c>
      <c r="Z786" s="37">
        <v>469.84438746401452</v>
      </c>
    </row>
    <row r="787" spans="1:26" customFormat="1" x14ac:dyDescent="0.2">
      <c r="A787" s="37">
        <v>3036</v>
      </c>
      <c r="B787" s="37" t="s">
        <v>540</v>
      </c>
      <c r="C787" s="37" t="s">
        <v>1</v>
      </c>
      <c r="D787" s="37">
        <v>0.08</v>
      </c>
      <c r="E787" s="37">
        <v>178.47</v>
      </c>
      <c r="F787" s="37">
        <v>19.989999999999998</v>
      </c>
      <c r="G787" s="37" t="s">
        <v>14</v>
      </c>
      <c r="H787" s="37" t="s">
        <v>47</v>
      </c>
      <c r="I787" s="37" t="s">
        <v>24</v>
      </c>
      <c r="J787" s="37" t="s">
        <v>54</v>
      </c>
      <c r="K787" s="37" t="s">
        <v>49</v>
      </c>
      <c r="L787" s="37" t="s">
        <v>987</v>
      </c>
      <c r="M787" s="37">
        <v>0.55000000000000004</v>
      </c>
      <c r="N787" s="37" t="s">
        <v>8</v>
      </c>
      <c r="O787" s="37" t="s">
        <v>28</v>
      </c>
      <c r="P787" s="37" t="s">
        <v>541</v>
      </c>
      <c r="Q787" s="37" t="s">
        <v>542</v>
      </c>
      <c r="R787" s="37">
        <v>58554</v>
      </c>
      <c r="S787" s="39">
        <v>42076</v>
      </c>
      <c r="T787" s="39">
        <v>42079</v>
      </c>
      <c r="U787" s="37">
        <v>2267.2199999999998</v>
      </c>
      <c r="V787" s="37">
        <v>22</v>
      </c>
      <c r="W787" s="37">
        <v>3802.01</v>
      </c>
      <c r="X787" s="37">
        <v>89130</v>
      </c>
      <c r="Y787" s="37" t="s">
        <v>3216</v>
      </c>
      <c r="Z787" s="37">
        <v>3795.0845358054048</v>
      </c>
    </row>
    <row r="788" spans="1:26" customFormat="1" x14ac:dyDescent="0.2">
      <c r="A788" s="37">
        <v>600</v>
      </c>
      <c r="B788" s="37" t="s">
        <v>1590</v>
      </c>
      <c r="C788" s="37" t="s">
        <v>92</v>
      </c>
      <c r="D788" s="37">
        <v>0.06</v>
      </c>
      <c r="E788" s="37">
        <v>6.48</v>
      </c>
      <c r="F788" s="37">
        <v>7.37</v>
      </c>
      <c r="G788" s="37" t="s">
        <v>14</v>
      </c>
      <c r="H788" s="37" t="s">
        <v>70</v>
      </c>
      <c r="I788" s="37" t="s">
        <v>24</v>
      </c>
      <c r="J788" s="37" t="s">
        <v>64</v>
      </c>
      <c r="K788" s="37" t="s">
        <v>49</v>
      </c>
      <c r="L788" s="37" t="s">
        <v>1591</v>
      </c>
      <c r="M788" s="37">
        <v>0.37</v>
      </c>
      <c r="N788" s="37" t="s">
        <v>8</v>
      </c>
      <c r="O788" s="37" t="s">
        <v>87</v>
      </c>
      <c r="P788" s="37" t="s">
        <v>394</v>
      </c>
      <c r="Q788" s="37" t="s">
        <v>1592</v>
      </c>
      <c r="R788" s="37">
        <v>21136</v>
      </c>
      <c r="S788" s="39">
        <v>42076</v>
      </c>
      <c r="T788" s="39">
        <v>42077</v>
      </c>
      <c r="U788" s="37">
        <v>-75.44</v>
      </c>
      <c r="V788" s="37">
        <v>5</v>
      </c>
      <c r="W788" s="37">
        <v>32.39</v>
      </c>
      <c r="X788" s="37">
        <v>87579</v>
      </c>
      <c r="Y788" s="37" t="s">
        <v>3218</v>
      </c>
      <c r="Z788" s="37">
        <v>64.373492196317841</v>
      </c>
    </row>
    <row r="789" spans="1:26" customFormat="1" x14ac:dyDescent="0.2">
      <c r="A789" s="37">
        <v>2285</v>
      </c>
      <c r="B789" s="37" t="s">
        <v>1593</v>
      </c>
      <c r="C789" s="37" t="s">
        <v>92</v>
      </c>
      <c r="D789" s="37">
        <v>0.02</v>
      </c>
      <c r="E789" s="37">
        <v>17.7</v>
      </c>
      <c r="F789" s="37">
        <v>9.4700000000000006</v>
      </c>
      <c r="G789" s="37" t="s">
        <v>63</v>
      </c>
      <c r="H789" s="37" t="s">
        <v>70</v>
      </c>
      <c r="I789" s="37" t="s">
        <v>24</v>
      </c>
      <c r="J789" s="37" t="s">
        <v>54</v>
      </c>
      <c r="K789" s="37" t="s">
        <v>49</v>
      </c>
      <c r="L789" s="37" t="s">
        <v>1027</v>
      </c>
      <c r="M789" s="37">
        <v>0.59</v>
      </c>
      <c r="N789" s="37" t="s">
        <v>8</v>
      </c>
      <c r="O789" s="37" t="s">
        <v>9</v>
      </c>
      <c r="P789" s="37" t="s">
        <v>247</v>
      </c>
      <c r="Q789" s="37" t="s">
        <v>1594</v>
      </c>
      <c r="R789" s="37">
        <v>29730</v>
      </c>
      <c r="S789" s="39">
        <v>42076</v>
      </c>
      <c r="T789" s="39">
        <v>42078</v>
      </c>
      <c r="U789" s="37">
        <v>-85.022000000000006</v>
      </c>
      <c r="V789" s="37">
        <v>21</v>
      </c>
      <c r="W789" s="37">
        <v>374.6</v>
      </c>
      <c r="X789" s="37">
        <v>90148</v>
      </c>
      <c r="Y789" s="37" t="s">
        <v>3215</v>
      </c>
      <c r="Z789" s="37">
        <v>274.83625324656305</v>
      </c>
    </row>
    <row r="790" spans="1:26" customFormat="1" x14ac:dyDescent="0.2">
      <c r="A790" s="37">
        <v>2484</v>
      </c>
      <c r="B790" s="37" t="s">
        <v>1595</v>
      </c>
      <c r="C790" s="37" t="s">
        <v>92</v>
      </c>
      <c r="D790" s="37">
        <v>0.05</v>
      </c>
      <c r="E790" s="37">
        <v>6.48</v>
      </c>
      <c r="F790" s="37">
        <v>7.91</v>
      </c>
      <c r="G790" s="37" t="s">
        <v>14</v>
      </c>
      <c r="H790" s="37" t="s">
        <v>70</v>
      </c>
      <c r="I790" s="37" t="s">
        <v>24</v>
      </c>
      <c r="J790" s="37" t="s">
        <v>64</v>
      </c>
      <c r="K790" s="37" t="s">
        <v>49</v>
      </c>
      <c r="L790" s="37" t="s">
        <v>1596</v>
      </c>
      <c r="M790" s="37">
        <v>0.37</v>
      </c>
      <c r="N790" s="37" t="s">
        <v>8</v>
      </c>
      <c r="O790" s="37" t="s">
        <v>9</v>
      </c>
      <c r="P790" s="37" t="s">
        <v>99</v>
      </c>
      <c r="Q790" s="37" t="s">
        <v>1597</v>
      </c>
      <c r="R790" s="37">
        <v>33881</v>
      </c>
      <c r="S790" s="39">
        <v>42076</v>
      </c>
      <c r="T790" s="39">
        <v>42077</v>
      </c>
      <c r="U790" s="37">
        <v>322.12200000000001</v>
      </c>
      <c r="V790" s="37">
        <v>16</v>
      </c>
      <c r="W790" s="37">
        <v>109.99</v>
      </c>
      <c r="X790" s="37">
        <v>88998</v>
      </c>
      <c r="Y790" s="37" t="s">
        <v>3215</v>
      </c>
      <c r="Z790" s="37">
        <v>493.02084185869421</v>
      </c>
    </row>
    <row r="791" spans="1:26" customFormat="1" x14ac:dyDescent="0.2">
      <c r="A791" s="37">
        <v>2484</v>
      </c>
      <c r="B791" s="37" t="s">
        <v>1595</v>
      </c>
      <c r="C791" s="37" t="s">
        <v>92</v>
      </c>
      <c r="D791" s="37">
        <v>0.03</v>
      </c>
      <c r="E791" s="37">
        <v>111.03</v>
      </c>
      <c r="F791" s="37">
        <v>8.64</v>
      </c>
      <c r="G791" s="37" t="s">
        <v>14</v>
      </c>
      <c r="H791" s="37" t="s">
        <v>70</v>
      </c>
      <c r="I791" s="37" t="s">
        <v>24</v>
      </c>
      <c r="J791" s="37" t="s">
        <v>54</v>
      </c>
      <c r="K791" s="37" t="s">
        <v>49</v>
      </c>
      <c r="L791" s="37" t="s">
        <v>1598</v>
      </c>
      <c r="M791" s="37">
        <v>0.78</v>
      </c>
      <c r="N791" s="37" t="s">
        <v>8</v>
      </c>
      <c r="O791" s="37" t="s">
        <v>9</v>
      </c>
      <c r="P791" s="37" t="s">
        <v>99</v>
      </c>
      <c r="Q791" s="37" t="s">
        <v>1597</v>
      </c>
      <c r="R791" s="37">
        <v>33881</v>
      </c>
      <c r="S791" s="39">
        <v>42076</v>
      </c>
      <c r="T791" s="39">
        <v>42077</v>
      </c>
      <c r="U791" s="37">
        <v>366.54</v>
      </c>
      <c r="V791" s="37">
        <v>8</v>
      </c>
      <c r="W791" s="37">
        <v>900.12</v>
      </c>
      <c r="X791" s="37">
        <v>88998</v>
      </c>
      <c r="Y791" s="37" t="s">
        <v>3215</v>
      </c>
      <c r="Z791" s="37">
        <v>1240.2584096423425</v>
      </c>
    </row>
    <row r="792" spans="1:26" customFormat="1" x14ac:dyDescent="0.2">
      <c r="A792" s="37">
        <v>604</v>
      </c>
      <c r="B792" s="37" t="s">
        <v>717</v>
      </c>
      <c r="C792" s="37" t="s">
        <v>1</v>
      </c>
      <c r="D792" s="37">
        <v>0.09</v>
      </c>
      <c r="E792" s="37">
        <v>154.13</v>
      </c>
      <c r="F792" s="37">
        <v>69</v>
      </c>
      <c r="G792" s="37" t="s">
        <v>63</v>
      </c>
      <c r="H792" s="37" t="s">
        <v>70</v>
      </c>
      <c r="I792" s="37" t="s">
        <v>4</v>
      </c>
      <c r="J792" s="37" t="s">
        <v>5</v>
      </c>
      <c r="K792" s="37" t="s">
        <v>40</v>
      </c>
      <c r="L792" s="37" t="s">
        <v>900</v>
      </c>
      <c r="M792" s="37">
        <v>0.68</v>
      </c>
      <c r="N792" s="37" t="s">
        <v>8</v>
      </c>
      <c r="O792" s="37" t="s">
        <v>35</v>
      </c>
      <c r="P792" s="37" t="s">
        <v>66</v>
      </c>
      <c r="Q792" s="37" t="s">
        <v>76</v>
      </c>
      <c r="R792" s="37">
        <v>90045</v>
      </c>
      <c r="S792" s="39">
        <v>42077</v>
      </c>
      <c r="T792" s="39">
        <v>42078</v>
      </c>
      <c r="U792" s="37">
        <v>-1763.7476999999999</v>
      </c>
      <c r="V792" s="37">
        <v>38</v>
      </c>
      <c r="W792" s="37">
        <v>5679.59</v>
      </c>
      <c r="X792" s="37">
        <v>28647</v>
      </c>
      <c r="Y792" s="37" t="s">
        <v>3217</v>
      </c>
      <c r="Z792" s="37">
        <v>934.40324365661741</v>
      </c>
    </row>
    <row r="793" spans="1:26" customFormat="1" x14ac:dyDescent="0.2">
      <c r="A793" s="37">
        <v>605</v>
      </c>
      <c r="B793" s="37" t="s">
        <v>1599</v>
      </c>
      <c r="C793" s="37" t="s">
        <v>1</v>
      </c>
      <c r="D793" s="37">
        <v>0.09</v>
      </c>
      <c r="E793" s="37">
        <v>154.13</v>
      </c>
      <c r="F793" s="37">
        <v>69</v>
      </c>
      <c r="G793" s="37" t="s">
        <v>63</v>
      </c>
      <c r="H793" s="37" t="s">
        <v>70</v>
      </c>
      <c r="I793" s="37" t="s">
        <v>4</v>
      </c>
      <c r="J793" s="37" t="s">
        <v>5</v>
      </c>
      <c r="K793" s="37" t="s">
        <v>40</v>
      </c>
      <c r="L793" s="37" t="s">
        <v>900</v>
      </c>
      <c r="M793" s="37">
        <v>0.68</v>
      </c>
      <c r="N793" s="37" t="s">
        <v>8</v>
      </c>
      <c r="O793" s="37" t="s">
        <v>87</v>
      </c>
      <c r="P793" s="37" t="s">
        <v>88</v>
      </c>
      <c r="Q793" s="37" t="s">
        <v>1600</v>
      </c>
      <c r="R793" s="37">
        <v>11795</v>
      </c>
      <c r="S793" s="39">
        <v>42077</v>
      </c>
      <c r="T793" s="39">
        <v>42078</v>
      </c>
      <c r="U793" s="37">
        <v>-1763.7476999999999</v>
      </c>
      <c r="V793" s="37">
        <v>10</v>
      </c>
      <c r="W793" s="37">
        <v>1494.63</v>
      </c>
      <c r="X793" s="37">
        <v>91144</v>
      </c>
      <c r="Y793" s="37" t="s">
        <v>3218</v>
      </c>
      <c r="Z793" s="37">
        <v>934.40324365661741</v>
      </c>
    </row>
    <row r="794" spans="1:26" customFormat="1" x14ac:dyDescent="0.2">
      <c r="A794" s="37">
        <v>994</v>
      </c>
      <c r="B794" s="37" t="s">
        <v>1601</v>
      </c>
      <c r="C794" s="37" t="s">
        <v>13</v>
      </c>
      <c r="D794" s="37">
        <v>0.1</v>
      </c>
      <c r="E794" s="37">
        <v>400.98</v>
      </c>
      <c r="F794" s="37">
        <v>76.37</v>
      </c>
      <c r="G794" s="37" t="s">
        <v>2</v>
      </c>
      <c r="H794" s="37" t="s">
        <v>3</v>
      </c>
      <c r="I794" s="37" t="s">
        <v>4</v>
      </c>
      <c r="J794" s="37" t="s">
        <v>5</v>
      </c>
      <c r="K794" s="37" t="s">
        <v>6</v>
      </c>
      <c r="L794" s="37" t="s">
        <v>978</v>
      </c>
      <c r="M794" s="37">
        <v>0.6</v>
      </c>
      <c r="N794" s="37" t="s">
        <v>8</v>
      </c>
      <c r="O794" s="37" t="s">
        <v>87</v>
      </c>
      <c r="P794" s="37" t="s">
        <v>307</v>
      </c>
      <c r="Q794" s="37" t="s">
        <v>308</v>
      </c>
      <c r="R794" s="37">
        <v>4073</v>
      </c>
      <c r="S794" s="39">
        <v>42077</v>
      </c>
      <c r="T794" s="39">
        <v>42078</v>
      </c>
      <c r="U794" s="37">
        <v>-969.04836599999999</v>
      </c>
      <c r="V794" s="37">
        <v>2</v>
      </c>
      <c r="W794" s="37">
        <v>810.47</v>
      </c>
      <c r="X794" s="37">
        <v>89433</v>
      </c>
      <c r="Y794" s="37" t="s">
        <v>3218</v>
      </c>
      <c r="Z794" s="37">
        <v>2629.3310679619021</v>
      </c>
    </row>
    <row r="795" spans="1:26" customFormat="1" x14ac:dyDescent="0.2">
      <c r="A795" s="37">
        <v>999</v>
      </c>
      <c r="B795" s="37" t="s">
        <v>1602</v>
      </c>
      <c r="C795" s="37" t="s">
        <v>13</v>
      </c>
      <c r="D795" s="37">
        <v>0.08</v>
      </c>
      <c r="E795" s="37">
        <v>45.19</v>
      </c>
      <c r="F795" s="37">
        <v>1.99</v>
      </c>
      <c r="G795" s="37" t="s">
        <v>14</v>
      </c>
      <c r="H795" s="37" t="s">
        <v>3</v>
      </c>
      <c r="I795" s="37" t="s">
        <v>16</v>
      </c>
      <c r="J795" s="37" t="s">
        <v>17</v>
      </c>
      <c r="K795" s="37" t="s">
        <v>18</v>
      </c>
      <c r="L795" s="37" t="s">
        <v>19</v>
      </c>
      <c r="M795" s="37">
        <v>0.55000000000000004</v>
      </c>
      <c r="N795" s="37" t="s">
        <v>8</v>
      </c>
      <c r="O795" s="37" t="s">
        <v>87</v>
      </c>
      <c r="P795" s="37" t="s">
        <v>373</v>
      </c>
      <c r="Q795" s="37" t="s">
        <v>1603</v>
      </c>
      <c r="R795" s="37">
        <v>7450</v>
      </c>
      <c r="S795" s="39">
        <v>42077</v>
      </c>
      <c r="T795" s="39">
        <v>42078</v>
      </c>
      <c r="U795" s="37">
        <v>-71.83</v>
      </c>
      <c r="V795" s="37">
        <v>3</v>
      </c>
      <c r="W795" s="37">
        <v>127.22</v>
      </c>
      <c r="X795" s="37">
        <v>89433</v>
      </c>
      <c r="Y795" s="37" t="s">
        <v>3218</v>
      </c>
      <c r="Z795" s="37">
        <v>152.76391741806245</v>
      </c>
    </row>
    <row r="796" spans="1:26" customFormat="1" x14ac:dyDescent="0.2">
      <c r="A796" s="37">
        <v>1000</v>
      </c>
      <c r="B796" s="37" t="s">
        <v>1604</v>
      </c>
      <c r="C796" s="37" t="s">
        <v>13</v>
      </c>
      <c r="D796" s="37">
        <v>0.03</v>
      </c>
      <c r="E796" s="37">
        <v>33.979999999999997</v>
      </c>
      <c r="F796" s="37">
        <v>19.989999999999998</v>
      </c>
      <c r="G796" s="37" t="s">
        <v>14</v>
      </c>
      <c r="H796" s="37" t="s">
        <v>3</v>
      </c>
      <c r="I796" s="37" t="s">
        <v>4</v>
      </c>
      <c r="J796" s="37" t="s">
        <v>102</v>
      </c>
      <c r="K796" s="37" t="s">
        <v>49</v>
      </c>
      <c r="L796" s="37" t="s">
        <v>1605</v>
      </c>
      <c r="M796" s="37">
        <v>0.55000000000000004</v>
      </c>
      <c r="N796" s="37" t="s">
        <v>8</v>
      </c>
      <c r="O796" s="37" t="s">
        <v>87</v>
      </c>
      <c r="P796" s="37" t="s">
        <v>609</v>
      </c>
      <c r="Q796" s="37" t="s">
        <v>1606</v>
      </c>
      <c r="R796" s="37">
        <v>5201</v>
      </c>
      <c r="S796" s="39">
        <v>42077</v>
      </c>
      <c r="T796" s="39">
        <v>42078</v>
      </c>
      <c r="U796" s="37">
        <v>-0.74</v>
      </c>
      <c r="V796" s="37">
        <v>12</v>
      </c>
      <c r="W796" s="37">
        <v>432.44</v>
      </c>
      <c r="X796" s="37">
        <v>89433</v>
      </c>
      <c r="Y796" s="37" t="s">
        <v>3218</v>
      </c>
      <c r="Z796" s="37">
        <v>720.98916439322682</v>
      </c>
    </row>
    <row r="797" spans="1:26" customFormat="1" x14ac:dyDescent="0.2">
      <c r="A797" s="37">
        <v>2345</v>
      </c>
      <c r="B797" s="37" t="s">
        <v>1607</v>
      </c>
      <c r="C797" s="37" t="s">
        <v>92</v>
      </c>
      <c r="D797" s="37">
        <v>7.0000000000000007E-2</v>
      </c>
      <c r="E797" s="37">
        <v>200.98</v>
      </c>
      <c r="F797" s="37">
        <v>23.76</v>
      </c>
      <c r="G797" s="37" t="s">
        <v>2</v>
      </c>
      <c r="H797" s="37" t="s">
        <v>70</v>
      </c>
      <c r="I797" s="37" t="s">
        <v>4</v>
      </c>
      <c r="J797" s="37" t="s">
        <v>85</v>
      </c>
      <c r="K797" s="37" t="s">
        <v>33</v>
      </c>
      <c r="L797" s="37" t="s">
        <v>1608</v>
      </c>
      <c r="M797" s="37">
        <v>0.57999999999999996</v>
      </c>
      <c r="N797" s="37" t="s">
        <v>8</v>
      </c>
      <c r="O797" s="37" t="s">
        <v>9</v>
      </c>
      <c r="P797" s="37" t="s">
        <v>364</v>
      </c>
      <c r="Q797" s="37" t="s">
        <v>803</v>
      </c>
      <c r="R797" s="37">
        <v>42003</v>
      </c>
      <c r="S797" s="39">
        <v>42077</v>
      </c>
      <c r="T797" s="39">
        <v>42078</v>
      </c>
      <c r="U797" s="37">
        <v>-132.42599999999999</v>
      </c>
      <c r="V797" s="37">
        <v>9</v>
      </c>
      <c r="W797" s="37">
        <v>1805.9</v>
      </c>
      <c r="X797" s="37">
        <v>89504</v>
      </c>
      <c r="Y797" s="37" t="s">
        <v>3215</v>
      </c>
      <c r="Z797" s="37">
        <v>1432.8024920807832</v>
      </c>
    </row>
    <row r="798" spans="1:26" customFormat="1" x14ac:dyDescent="0.2">
      <c r="A798" s="37">
        <v>2345</v>
      </c>
      <c r="B798" s="37" t="s">
        <v>1607</v>
      </c>
      <c r="C798" s="37" t="s">
        <v>92</v>
      </c>
      <c r="D798" s="37">
        <v>0.02</v>
      </c>
      <c r="E798" s="37">
        <v>179.29</v>
      </c>
      <c r="F798" s="37">
        <v>29.21</v>
      </c>
      <c r="G798" s="37" t="s">
        <v>2</v>
      </c>
      <c r="H798" s="37" t="s">
        <v>70</v>
      </c>
      <c r="I798" s="37" t="s">
        <v>4</v>
      </c>
      <c r="J798" s="37" t="s">
        <v>5</v>
      </c>
      <c r="K798" s="37" t="s">
        <v>6</v>
      </c>
      <c r="L798" s="37" t="s">
        <v>519</v>
      </c>
      <c r="M798" s="37">
        <v>0.76</v>
      </c>
      <c r="N798" s="37" t="s">
        <v>8</v>
      </c>
      <c r="O798" s="37" t="s">
        <v>9</v>
      </c>
      <c r="P798" s="37" t="s">
        <v>364</v>
      </c>
      <c r="Q798" s="37" t="s">
        <v>803</v>
      </c>
      <c r="R798" s="37">
        <v>42003</v>
      </c>
      <c r="S798" s="39">
        <v>42077</v>
      </c>
      <c r="T798" s="39">
        <v>42077</v>
      </c>
      <c r="U798" s="37">
        <v>-411.23599999999999</v>
      </c>
      <c r="V798" s="37">
        <v>2</v>
      </c>
      <c r="W798" s="37">
        <v>311.41000000000003</v>
      </c>
      <c r="X798" s="37">
        <v>89504</v>
      </c>
      <c r="Y798" s="37" t="s">
        <v>3215</v>
      </c>
      <c r="Z798" s="37">
        <v>1412.6247733109801</v>
      </c>
    </row>
    <row r="799" spans="1:26" customFormat="1" x14ac:dyDescent="0.2">
      <c r="A799" s="37">
        <v>2417</v>
      </c>
      <c r="B799" s="37" t="s">
        <v>1609</v>
      </c>
      <c r="C799" s="37" t="s">
        <v>92</v>
      </c>
      <c r="D799" s="37">
        <v>0</v>
      </c>
      <c r="E799" s="37">
        <v>65.989999999999995</v>
      </c>
      <c r="F799" s="37">
        <v>3.99</v>
      </c>
      <c r="G799" s="37" t="s">
        <v>14</v>
      </c>
      <c r="H799" s="37" t="s">
        <v>15</v>
      </c>
      <c r="I799" s="37" t="s">
        <v>16</v>
      </c>
      <c r="J799" s="37" t="s">
        <v>111</v>
      </c>
      <c r="K799" s="37" t="s">
        <v>49</v>
      </c>
      <c r="L799" s="37" t="s">
        <v>1610</v>
      </c>
      <c r="M799" s="37">
        <v>0.59</v>
      </c>
      <c r="N799" s="37" t="s">
        <v>8</v>
      </c>
      <c r="O799" s="37" t="s">
        <v>9</v>
      </c>
      <c r="P799" s="37" t="s">
        <v>218</v>
      </c>
      <c r="Q799" s="37" t="s">
        <v>1611</v>
      </c>
      <c r="R799" s="37">
        <v>22124</v>
      </c>
      <c r="S799" s="39">
        <v>42077</v>
      </c>
      <c r="T799" s="39">
        <v>42078</v>
      </c>
      <c r="U799" s="37">
        <v>-60.564</v>
      </c>
      <c r="V799" s="37">
        <v>13</v>
      </c>
      <c r="W799" s="37">
        <v>765.65</v>
      </c>
      <c r="X799" s="37">
        <v>86754</v>
      </c>
      <c r="Y799" s="37" t="s">
        <v>3215</v>
      </c>
      <c r="Z799" s="37">
        <v>366.21623634331212</v>
      </c>
    </row>
    <row r="800" spans="1:26" customFormat="1" x14ac:dyDescent="0.2">
      <c r="A800" s="37">
        <v>3279</v>
      </c>
      <c r="B800" s="37" t="s">
        <v>1612</v>
      </c>
      <c r="C800" s="37" t="s">
        <v>92</v>
      </c>
      <c r="D800" s="37">
        <v>0.01</v>
      </c>
      <c r="E800" s="37">
        <v>45.99</v>
      </c>
      <c r="F800" s="37">
        <v>4.99</v>
      </c>
      <c r="G800" s="37" t="s">
        <v>14</v>
      </c>
      <c r="H800" s="37" t="s">
        <v>47</v>
      </c>
      <c r="I800" s="37" t="s">
        <v>16</v>
      </c>
      <c r="J800" s="37" t="s">
        <v>111</v>
      </c>
      <c r="K800" s="37" t="s">
        <v>49</v>
      </c>
      <c r="L800" s="37" t="s">
        <v>1422</v>
      </c>
      <c r="M800" s="37">
        <v>0.56000000000000005</v>
      </c>
      <c r="N800" s="37" t="s">
        <v>8</v>
      </c>
      <c r="O800" s="37" t="s">
        <v>9</v>
      </c>
      <c r="P800" s="37" t="s">
        <v>247</v>
      </c>
      <c r="Q800" s="37" t="s">
        <v>1613</v>
      </c>
      <c r="R800" s="37">
        <v>29203</v>
      </c>
      <c r="S800" s="39">
        <v>42077</v>
      </c>
      <c r="T800" s="39">
        <v>42079</v>
      </c>
      <c r="U800" s="37">
        <v>24.018000000000001</v>
      </c>
      <c r="V800" s="37">
        <v>3</v>
      </c>
      <c r="W800" s="37">
        <v>125.19</v>
      </c>
      <c r="X800" s="37">
        <v>90767</v>
      </c>
      <c r="Y800" s="37" t="s">
        <v>3215</v>
      </c>
      <c r="Z800" s="37">
        <v>445.63716574128364</v>
      </c>
    </row>
    <row r="801" spans="1:26" customFormat="1" x14ac:dyDescent="0.2">
      <c r="A801" s="37">
        <v>373</v>
      </c>
      <c r="B801" s="37" t="s">
        <v>1614</v>
      </c>
      <c r="C801" s="37" t="s">
        <v>46</v>
      </c>
      <c r="D801" s="37">
        <v>0.02</v>
      </c>
      <c r="E801" s="37">
        <v>200.98</v>
      </c>
      <c r="F801" s="37">
        <v>55.96</v>
      </c>
      <c r="G801" s="37" t="s">
        <v>2</v>
      </c>
      <c r="H801" s="37" t="s">
        <v>3</v>
      </c>
      <c r="I801" s="37" t="s">
        <v>4</v>
      </c>
      <c r="J801" s="37" t="s">
        <v>93</v>
      </c>
      <c r="K801" s="37" t="s">
        <v>6</v>
      </c>
      <c r="L801" s="37" t="s">
        <v>1615</v>
      </c>
      <c r="M801" s="37">
        <v>0.75</v>
      </c>
      <c r="N801" s="37" t="s">
        <v>8</v>
      </c>
      <c r="O801" s="37" t="s">
        <v>28</v>
      </c>
      <c r="P801" s="37" t="s">
        <v>265</v>
      </c>
      <c r="Q801" s="37" t="s">
        <v>1139</v>
      </c>
      <c r="R801" s="37">
        <v>48234</v>
      </c>
      <c r="S801" s="39">
        <v>42077</v>
      </c>
      <c r="T801" s="39">
        <v>42079</v>
      </c>
      <c r="U801" s="37">
        <v>-163.63</v>
      </c>
      <c r="V801" s="37">
        <v>45</v>
      </c>
      <c r="W801" s="37">
        <v>9539.6</v>
      </c>
      <c r="X801" s="37">
        <v>24193</v>
      </c>
      <c r="Y801" s="37" t="s">
        <v>3216</v>
      </c>
      <c r="Z801" s="37">
        <v>2644.4084045820359</v>
      </c>
    </row>
    <row r="802" spans="1:26" customFormat="1" x14ac:dyDescent="0.2">
      <c r="A802" s="37">
        <v>373</v>
      </c>
      <c r="B802" s="37" t="s">
        <v>1614</v>
      </c>
      <c r="C802" s="37" t="s">
        <v>46</v>
      </c>
      <c r="D802" s="37">
        <v>0.02</v>
      </c>
      <c r="E802" s="37">
        <v>4.28</v>
      </c>
      <c r="F802" s="37">
        <v>5.17</v>
      </c>
      <c r="G802" s="37" t="s">
        <v>14</v>
      </c>
      <c r="H802" s="37" t="s">
        <v>3</v>
      </c>
      <c r="I802" s="37" t="s">
        <v>24</v>
      </c>
      <c r="J802" s="37" t="s">
        <v>64</v>
      </c>
      <c r="K802" s="37" t="s">
        <v>49</v>
      </c>
      <c r="L802" s="37" t="s">
        <v>1230</v>
      </c>
      <c r="M802" s="37">
        <v>0.4</v>
      </c>
      <c r="N802" s="37" t="s">
        <v>8</v>
      </c>
      <c r="O802" s="37" t="s">
        <v>28</v>
      </c>
      <c r="P802" s="37" t="s">
        <v>265</v>
      </c>
      <c r="Q802" s="37" t="s">
        <v>1139</v>
      </c>
      <c r="R802" s="37">
        <v>48234</v>
      </c>
      <c r="S802" s="39">
        <v>42077</v>
      </c>
      <c r="T802" s="39">
        <v>42078</v>
      </c>
      <c r="U802" s="37">
        <v>-63.87</v>
      </c>
      <c r="V802" s="37">
        <v>24</v>
      </c>
      <c r="W802" s="37">
        <v>109.86</v>
      </c>
      <c r="X802" s="37">
        <v>24193</v>
      </c>
      <c r="Y802" s="37" t="s">
        <v>3216</v>
      </c>
      <c r="Z802" s="37">
        <v>239.12049379602485</v>
      </c>
    </row>
    <row r="803" spans="1:26" customFormat="1" x14ac:dyDescent="0.2">
      <c r="A803" s="37">
        <v>373</v>
      </c>
      <c r="B803" s="37" t="s">
        <v>1614</v>
      </c>
      <c r="C803" s="37" t="s">
        <v>46</v>
      </c>
      <c r="D803" s="37">
        <v>0.04</v>
      </c>
      <c r="E803" s="37">
        <v>85.99</v>
      </c>
      <c r="F803" s="37">
        <v>0.99</v>
      </c>
      <c r="G803" s="37" t="s">
        <v>14</v>
      </c>
      <c r="H803" s="37" t="s">
        <v>3</v>
      </c>
      <c r="I803" s="37" t="s">
        <v>16</v>
      </c>
      <c r="J803" s="37" t="s">
        <v>111</v>
      </c>
      <c r="K803" s="37" t="s">
        <v>26</v>
      </c>
      <c r="L803" s="37" t="s">
        <v>1572</v>
      </c>
      <c r="M803" s="37">
        <v>0.85</v>
      </c>
      <c r="N803" s="37" t="s">
        <v>8</v>
      </c>
      <c r="O803" s="37" t="s">
        <v>28</v>
      </c>
      <c r="P803" s="37" t="s">
        <v>265</v>
      </c>
      <c r="Q803" s="37" t="s">
        <v>1139</v>
      </c>
      <c r="R803" s="37">
        <v>48234</v>
      </c>
      <c r="S803" s="39">
        <v>42077</v>
      </c>
      <c r="T803" s="39">
        <v>42079</v>
      </c>
      <c r="U803" s="37">
        <v>-175.17500000000001</v>
      </c>
      <c r="V803" s="37">
        <v>19</v>
      </c>
      <c r="W803" s="37">
        <v>1426.51</v>
      </c>
      <c r="X803" s="37">
        <v>24193</v>
      </c>
      <c r="Y803" s="37" t="s">
        <v>3216</v>
      </c>
      <c r="Z803" s="37">
        <v>626.43658724750776</v>
      </c>
    </row>
    <row r="804" spans="1:26" customFormat="1" x14ac:dyDescent="0.2">
      <c r="A804" s="37">
        <v>375</v>
      </c>
      <c r="B804" s="37" t="s">
        <v>1616</v>
      </c>
      <c r="C804" s="37" t="s">
        <v>46</v>
      </c>
      <c r="D804" s="37">
        <v>0.02</v>
      </c>
      <c r="E804" s="37">
        <v>200.98</v>
      </c>
      <c r="F804" s="37">
        <v>55.96</v>
      </c>
      <c r="G804" s="37" t="s">
        <v>2</v>
      </c>
      <c r="H804" s="37" t="s">
        <v>3</v>
      </c>
      <c r="I804" s="37" t="s">
        <v>4</v>
      </c>
      <c r="J804" s="37" t="s">
        <v>93</v>
      </c>
      <c r="K804" s="37" t="s">
        <v>6</v>
      </c>
      <c r="L804" s="37" t="s">
        <v>1615</v>
      </c>
      <c r="M804" s="37">
        <v>0.75</v>
      </c>
      <c r="N804" s="37" t="s">
        <v>8</v>
      </c>
      <c r="O804" s="37" t="s">
        <v>9</v>
      </c>
      <c r="P804" s="37" t="s">
        <v>376</v>
      </c>
      <c r="Q804" s="37" t="s">
        <v>1617</v>
      </c>
      <c r="R804" s="37">
        <v>37814</v>
      </c>
      <c r="S804" s="39">
        <v>42077</v>
      </c>
      <c r="T804" s="39">
        <v>42079</v>
      </c>
      <c r="U804" s="37">
        <v>-224.9478</v>
      </c>
      <c r="V804" s="37">
        <v>11</v>
      </c>
      <c r="W804" s="37">
        <v>2331.9</v>
      </c>
      <c r="X804" s="37">
        <v>90917</v>
      </c>
      <c r="Y804" s="37" t="s">
        <v>3215</v>
      </c>
      <c r="Z804" s="37">
        <v>2581.6174001421386</v>
      </c>
    </row>
    <row r="805" spans="1:26" customFormat="1" x14ac:dyDescent="0.2">
      <c r="A805" s="37">
        <v>375</v>
      </c>
      <c r="B805" s="37" t="s">
        <v>1616</v>
      </c>
      <c r="C805" s="37" t="s">
        <v>46</v>
      </c>
      <c r="D805" s="37">
        <v>0.02</v>
      </c>
      <c r="E805" s="37">
        <v>4.28</v>
      </c>
      <c r="F805" s="37">
        <v>5.17</v>
      </c>
      <c r="G805" s="37" t="s">
        <v>14</v>
      </c>
      <c r="H805" s="37" t="s">
        <v>3</v>
      </c>
      <c r="I805" s="37" t="s">
        <v>24</v>
      </c>
      <c r="J805" s="37" t="s">
        <v>64</v>
      </c>
      <c r="K805" s="37" t="s">
        <v>49</v>
      </c>
      <c r="L805" s="37" t="s">
        <v>1230</v>
      </c>
      <c r="M805" s="37">
        <v>0.4</v>
      </c>
      <c r="N805" s="37" t="s">
        <v>8</v>
      </c>
      <c r="O805" s="37" t="s">
        <v>9</v>
      </c>
      <c r="P805" s="37" t="s">
        <v>376</v>
      </c>
      <c r="Q805" s="37" t="s">
        <v>1617</v>
      </c>
      <c r="R805" s="37">
        <v>37814</v>
      </c>
      <c r="S805" s="39">
        <v>42077</v>
      </c>
      <c r="T805" s="39">
        <v>42078</v>
      </c>
      <c r="U805" s="37">
        <v>196.8</v>
      </c>
      <c r="V805" s="37">
        <v>6</v>
      </c>
      <c r="W805" s="37">
        <v>27.47</v>
      </c>
      <c r="X805" s="37">
        <v>90917</v>
      </c>
      <c r="Y805" s="37" t="s">
        <v>3215</v>
      </c>
      <c r="Z805" s="37">
        <v>506.05327884943557</v>
      </c>
    </row>
    <row r="806" spans="1:26" customFormat="1" x14ac:dyDescent="0.2">
      <c r="A806" s="37">
        <v>1682</v>
      </c>
      <c r="B806" s="37" t="s">
        <v>1162</v>
      </c>
      <c r="C806" s="37" t="s">
        <v>46</v>
      </c>
      <c r="D806" s="37">
        <v>0.08</v>
      </c>
      <c r="E806" s="37">
        <v>4.9800000000000004</v>
      </c>
      <c r="F806" s="37">
        <v>4.7</v>
      </c>
      <c r="G806" s="37" t="s">
        <v>14</v>
      </c>
      <c r="H806" s="37" t="s">
        <v>15</v>
      </c>
      <c r="I806" s="37" t="s">
        <v>24</v>
      </c>
      <c r="J806" s="37" t="s">
        <v>64</v>
      </c>
      <c r="K806" s="37" t="s">
        <v>49</v>
      </c>
      <c r="L806" s="37" t="s">
        <v>1310</v>
      </c>
      <c r="M806" s="37">
        <v>0.38</v>
      </c>
      <c r="N806" s="37" t="s">
        <v>8</v>
      </c>
      <c r="O806" s="37" t="s">
        <v>28</v>
      </c>
      <c r="P806" s="37" t="s">
        <v>79</v>
      </c>
      <c r="Q806" s="37" t="s">
        <v>509</v>
      </c>
      <c r="R806" s="37">
        <v>60611</v>
      </c>
      <c r="S806" s="39">
        <v>42077</v>
      </c>
      <c r="T806" s="39">
        <v>42078</v>
      </c>
      <c r="U806" s="37">
        <v>-56.35</v>
      </c>
      <c r="V806" s="37">
        <v>47</v>
      </c>
      <c r="W806" s="37">
        <v>225.98</v>
      </c>
      <c r="X806" s="37">
        <v>38080</v>
      </c>
      <c r="Y806" s="37" t="s">
        <v>3216</v>
      </c>
      <c r="Z806" s="37">
        <v>159.85074172670994</v>
      </c>
    </row>
    <row r="807" spans="1:26" customFormat="1" x14ac:dyDescent="0.2">
      <c r="A807" s="37">
        <v>1683</v>
      </c>
      <c r="B807" s="37" t="s">
        <v>1163</v>
      </c>
      <c r="C807" s="37" t="s">
        <v>46</v>
      </c>
      <c r="D807" s="37">
        <v>0.08</v>
      </c>
      <c r="E807" s="37">
        <v>4.9800000000000004</v>
      </c>
      <c r="F807" s="37">
        <v>4.7</v>
      </c>
      <c r="G807" s="37" t="s">
        <v>14</v>
      </c>
      <c r="H807" s="37" t="s">
        <v>15</v>
      </c>
      <c r="I807" s="37" t="s">
        <v>24</v>
      </c>
      <c r="J807" s="37" t="s">
        <v>64</v>
      </c>
      <c r="K807" s="37" t="s">
        <v>49</v>
      </c>
      <c r="L807" s="37" t="s">
        <v>1310</v>
      </c>
      <c r="M807" s="37">
        <v>0.38</v>
      </c>
      <c r="N807" s="37" t="s">
        <v>8</v>
      </c>
      <c r="O807" s="37" t="s">
        <v>28</v>
      </c>
      <c r="P807" s="37" t="s">
        <v>163</v>
      </c>
      <c r="Q807" s="37" t="s">
        <v>1164</v>
      </c>
      <c r="R807" s="37">
        <v>77301</v>
      </c>
      <c r="S807" s="39">
        <v>42077</v>
      </c>
      <c r="T807" s="39">
        <v>42078</v>
      </c>
      <c r="U807" s="37">
        <v>-56.35</v>
      </c>
      <c r="V807" s="37">
        <v>12</v>
      </c>
      <c r="W807" s="37">
        <v>57.7</v>
      </c>
      <c r="X807" s="37">
        <v>90613</v>
      </c>
      <c r="Y807" s="37" t="s">
        <v>3216</v>
      </c>
      <c r="Z807" s="37">
        <v>159.85074172670994</v>
      </c>
    </row>
    <row r="808" spans="1:26" customFormat="1" x14ac:dyDescent="0.2">
      <c r="A808" s="37">
        <v>3177</v>
      </c>
      <c r="B808" s="37" t="s">
        <v>1618</v>
      </c>
      <c r="C808" s="37" t="s">
        <v>46</v>
      </c>
      <c r="D808" s="37">
        <v>0.1</v>
      </c>
      <c r="E808" s="37">
        <v>62.18</v>
      </c>
      <c r="F808" s="37">
        <v>10.84</v>
      </c>
      <c r="G808" s="37" t="s">
        <v>14</v>
      </c>
      <c r="H808" s="37" t="s">
        <v>15</v>
      </c>
      <c r="I808" s="37" t="s">
        <v>4</v>
      </c>
      <c r="J808" s="37" t="s">
        <v>102</v>
      </c>
      <c r="K808" s="37" t="s">
        <v>120</v>
      </c>
      <c r="L808" s="37" t="s">
        <v>1207</v>
      </c>
      <c r="M808" s="37">
        <v>0.63</v>
      </c>
      <c r="N808" s="37" t="s">
        <v>8</v>
      </c>
      <c r="O808" s="37" t="s">
        <v>9</v>
      </c>
      <c r="P808" s="37" t="s">
        <v>99</v>
      </c>
      <c r="Q808" s="37" t="s">
        <v>1619</v>
      </c>
      <c r="R808" s="37">
        <v>33458</v>
      </c>
      <c r="S808" s="39">
        <v>42077</v>
      </c>
      <c r="T808" s="39">
        <v>42079</v>
      </c>
      <c r="U808" s="37">
        <v>-29.666</v>
      </c>
      <c r="V808" s="37">
        <v>9</v>
      </c>
      <c r="W808" s="37">
        <v>511.57</v>
      </c>
      <c r="X808" s="37">
        <v>90818</v>
      </c>
      <c r="Y808" s="37" t="s">
        <v>3215</v>
      </c>
      <c r="Z808" s="37">
        <v>730.67825504792381</v>
      </c>
    </row>
    <row r="809" spans="1:26" customFormat="1" x14ac:dyDescent="0.2">
      <c r="A809" s="37">
        <v>594</v>
      </c>
      <c r="B809" s="37" t="s">
        <v>1620</v>
      </c>
      <c r="C809" s="37" t="s">
        <v>1</v>
      </c>
      <c r="D809" s="37">
        <v>0.09</v>
      </c>
      <c r="E809" s="37">
        <v>13.79</v>
      </c>
      <c r="F809" s="37">
        <v>8.7799999999999994</v>
      </c>
      <c r="G809" s="37" t="s">
        <v>14</v>
      </c>
      <c r="H809" s="37" t="s">
        <v>15</v>
      </c>
      <c r="I809" s="37" t="s">
        <v>4</v>
      </c>
      <c r="J809" s="37" t="s">
        <v>102</v>
      </c>
      <c r="K809" s="37" t="s">
        <v>49</v>
      </c>
      <c r="L809" s="37" t="s">
        <v>1302</v>
      </c>
      <c r="M809" s="37">
        <v>0.43</v>
      </c>
      <c r="N809" s="37" t="s">
        <v>8</v>
      </c>
      <c r="O809" s="37" t="s">
        <v>28</v>
      </c>
      <c r="P809" s="37" t="s">
        <v>29</v>
      </c>
      <c r="Q809" s="37" t="s">
        <v>1621</v>
      </c>
      <c r="R809" s="37">
        <v>46016</v>
      </c>
      <c r="S809" s="39">
        <v>42078</v>
      </c>
      <c r="T809" s="39">
        <v>42080</v>
      </c>
      <c r="U809" s="37">
        <v>-22.12</v>
      </c>
      <c r="V809" s="37">
        <v>1</v>
      </c>
      <c r="W809" s="37">
        <v>17.440000000000001</v>
      </c>
      <c r="X809" s="37">
        <v>86309</v>
      </c>
      <c r="Y809" s="37" t="s">
        <v>3216</v>
      </c>
      <c r="Z809" s="37">
        <v>459.20776211638554</v>
      </c>
    </row>
    <row r="810" spans="1:26" customFormat="1" x14ac:dyDescent="0.2">
      <c r="A810" s="37">
        <v>83</v>
      </c>
      <c r="B810" s="37" t="s">
        <v>1622</v>
      </c>
      <c r="C810" s="37" t="s">
        <v>13</v>
      </c>
      <c r="D810" s="37">
        <v>0.04</v>
      </c>
      <c r="E810" s="37">
        <v>296.18</v>
      </c>
      <c r="F810" s="37">
        <v>54.12</v>
      </c>
      <c r="G810" s="37" t="s">
        <v>2</v>
      </c>
      <c r="H810" s="37" t="s">
        <v>70</v>
      </c>
      <c r="I810" s="37" t="s">
        <v>4</v>
      </c>
      <c r="J810" s="37" t="s">
        <v>5</v>
      </c>
      <c r="K810" s="37" t="s">
        <v>6</v>
      </c>
      <c r="L810" s="37" t="s">
        <v>1055</v>
      </c>
      <c r="M810" s="37">
        <v>0.76</v>
      </c>
      <c r="N810" s="37" t="s">
        <v>8</v>
      </c>
      <c r="O810" s="37" t="s">
        <v>87</v>
      </c>
      <c r="P810" s="37" t="s">
        <v>293</v>
      </c>
      <c r="Q810" s="37" t="s">
        <v>973</v>
      </c>
      <c r="R810" s="37">
        <v>44708</v>
      </c>
      <c r="S810" s="39">
        <v>42078</v>
      </c>
      <c r="T810" s="39">
        <v>42078</v>
      </c>
      <c r="U810" s="37">
        <v>-715.77820599999995</v>
      </c>
      <c r="V810" s="37">
        <v>6</v>
      </c>
      <c r="W810" s="37">
        <v>1821.89</v>
      </c>
      <c r="X810" s="37">
        <v>87365</v>
      </c>
      <c r="Y810" s="37" t="s">
        <v>3218</v>
      </c>
      <c r="Z810" s="37">
        <v>2127.0303445544855</v>
      </c>
    </row>
    <row r="811" spans="1:26" customFormat="1" x14ac:dyDescent="0.2">
      <c r="A811" s="37">
        <v>1123</v>
      </c>
      <c r="B811" s="37" t="s">
        <v>1623</v>
      </c>
      <c r="C811" s="37" t="s">
        <v>13</v>
      </c>
      <c r="D811" s="37">
        <v>0.03</v>
      </c>
      <c r="E811" s="37">
        <v>7.3</v>
      </c>
      <c r="F811" s="37">
        <v>7.72</v>
      </c>
      <c r="G811" s="37" t="s">
        <v>14</v>
      </c>
      <c r="H811" s="37" t="s">
        <v>3</v>
      </c>
      <c r="I811" s="37" t="s">
        <v>24</v>
      </c>
      <c r="J811" s="37" t="s">
        <v>48</v>
      </c>
      <c r="K811" s="37" t="s">
        <v>49</v>
      </c>
      <c r="L811" s="37" t="s">
        <v>1624</v>
      </c>
      <c r="M811" s="37">
        <v>0.38</v>
      </c>
      <c r="N811" s="37" t="s">
        <v>8</v>
      </c>
      <c r="O811" s="37" t="s">
        <v>35</v>
      </c>
      <c r="P811" s="37" t="s">
        <v>66</v>
      </c>
      <c r="Q811" s="37" t="s">
        <v>1625</v>
      </c>
      <c r="R811" s="37">
        <v>95661</v>
      </c>
      <c r="S811" s="39">
        <v>42078</v>
      </c>
      <c r="T811" s="39">
        <v>42081</v>
      </c>
      <c r="U811" s="37">
        <v>-127.05200000000001</v>
      </c>
      <c r="V811" s="37">
        <v>14</v>
      </c>
      <c r="W811" s="37">
        <v>103.61</v>
      </c>
      <c r="X811" s="37">
        <v>87015</v>
      </c>
      <c r="Y811" s="37" t="s">
        <v>3217</v>
      </c>
      <c r="Z811" s="37">
        <v>27.613281318705969</v>
      </c>
    </row>
    <row r="812" spans="1:26" customFormat="1" x14ac:dyDescent="0.2">
      <c r="A812" s="37">
        <v>2426</v>
      </c>
      <c r="B812" s="37" t="s">
        <v>1626</v>
      </c>
      <c r="C812" s="37" t="s">
        <v>13</v>
      </c>
      <c r="D812" s="37">
        <v>0.08</v>
      </c>
      <c r="E812" s="37">
        <v>30.93</v>
      </c>
      <c r="F812" s="37">
        <v>3.92</v>
      </c>
      <c r="G812" s="37" t="s">
        <v>14</v>
      </c>
      <c r="H812" s="37" t="s">
        <v>3</v>
      </c>
      <c r="I812" s="37" t="s">
        <v>4</v>
      </c>
      <c r="J812" s="37" t="s">
        <v>102</v>
      </c>
      <c r="K812" s="37" t="s">
        <v>18</v>
      </c>
      <c r="L812" s="37" t="s">
        <v>1627</v>
      </c>
      <c r="M812" s="37">
        <v>0.44</v>
      </c>
      <c r="N812" s="37" t="s">
        <v>8</v>
      </c>
      <c r="O812" s="37" t="s">
        <v>28</v>
      </c>
      <c r="P812" s="37" t="s">
        <v>163</v>
      </c>
      <c r="Q812" s="37" t="s">
        <v>1628</v>
      </c>
      <c r="R812" s="37">
        <v>75061</v>
      </c>
      <c r="S812" s="39">
        <v>42078</v>
      </c>
      <c r="T812" s="39">
        <v>42079</v>
      </c>
      <c r="U812" s="37">
        <v>63.059100000000001</v>
      </c>
      <c r="V812" s="37">
        <v>3</v>
      </c>
      <c r="W812" s="37">
        <v>91.39</v>
      </c>
      <c r="X812" s="37">
        <v>90859</v>
      </c>
      <c r="Y812" s="37" t="s">
        <v>3216</v>
      </c>
      <c r="Z812" s="37">
        <v>208.12845239125247</v>
      </c>
    </row>
    <row r="813" spans="1:26" customFormat="1" x14ac:dyDescent="0.2">
      <c r="A813" s="37">
        <v>724</v>
      </c>
      <c r="B813" s="37" t="s">
        <v>1629</v>
      </c>
      <c r="C813" s="37" t="s">
        <v>92</v>
      </c>
      <c r="D813" s="37">
        <v>0.09</v>
      </c>
      <c r="E813" s="37">
        <v>125.99</v>
      </c>
      <c r="F813" s="37">
        <v>8.99</v>
      </c>
      <c r="G813" s="37" t="s">
        <v>14</v>
      </c>
      <c r="H813" s="37" t="s">
        <v>15</v>
      </c>
      <c r="I813" s="37" t="s">
        <v>16</v>
      </c>
      <c r="J813" s="37" t="s">
        <v>111</v>
      </c>
      <c r="K813" s="37" t="s">
        <v>49</v>
      </c>
      <c r="L813" s="37" t="s">
        <v>1630</v>
      </c>
      <c r="M813" s="37">
        <v>0.55000000000000004</v>
      </c>
      <c r="N813" s="37" t="s">
        <v>8</v>
      </c>
      <c r="O813" s="37" t="s">
        <v>87</v>
      </c>
      <c r="P813" s="37" t="s">
        <v>224</v>
      </c>
      <c r="Q813" s="37" t="s">
        <v>1631</v>
      </c>
      <c r="R813" s="37">
        <v>6614</v>
      </c>
      <c r="S813" s="39">
        <v>42078</v>
      </c>
      <c r="T813" s="39">
        <v>42079</v>
      </c>
      <c r="U813" s="37">
        <v>-605.37400000000002</v>
      </c>
      <c r="V813" s="37">
        <v>1</v>
      </c>
      <c r="W813" s="37">
        <v>100.38</v>
      </c>
      <c r="X813" s="37">
        <v>90359</v>
      </c>
      <c r="Y813" s="37" t="s">
        <v>3218</v>
      </c>
      <c r="Z813" s="37">
        <v>41.781187608290303</v>
      </c>
    </row>
    <row r="814" spans="1:26" customFormat="1" x14ac:dyDescent="0.2">
      <c r="A814" s="37">
        <v>727</v>
      </c>
      <c r="B814" s="37" t="s">
        <v>1632</v>
      </c>
      <c r="C814" s="37" t="s">
        <v>92</v>
      </c>
      <c r="D814" s="37">
        <v>0.1</v>
      </c>
      <c r="E814" s="37">
        <v>17.98</v>
      </c>
      <c r="F814" s="37">
        <v>4</v>
      </c>
      <c r="G814" s="37" t="s">
        <v>14</v>
      </c>
      <c r="H814" s="37" t="s">
        <v>15</v>
      </c>
      <c r="I814" s="37" t="s">
        <v>16</v>
      </c>
      <c r="J814" s="37" t="s">
        <v>17</v>
      </c>
      <c r="K814" s="37" t="s">
        <v>49</v>
      </c>
      <c r="L814" s="37" t="s">
        <v>1633</v>
      </c>
      <c r="M814" s="37">
        <v>0.79</v>
      </c>
      <c r="N814" s="37" t="s">
        <v>8</v>
      </c>
      <c r="O814" s="37" t="s">
        <v>87</v>
      </c>
      <c r="P814" s="37" t="s">
        <v>307</v>
      </c>
      <c r="Q814" s="37" t="s">
        <v>1634</v>
      </c>
      <c r="R814" s="37">
        <v>4240</v>
      </c>
      <c r="S814" s="39">
        <v>42078</v>
      </c>
      <c r="T814" s="39">
        <v>42079</v>
      </c>
      <c r="U814" s="37">
        <v>-99.55</v>
      </c>
      <c r="V814" s="37">
        <v>4</v>
      </c>
      <c r="W814" s="37">
        <v>66.319999999999993</v>
      </c>
      <c r="X814" s="37">
        <v>90359</v>
      </c>
      <c r="Y814" s="37" t="s">
        <v>3218</v>
      </c>
      <c r="Z814" s="37">
        <v>276.29908454353102</v>
      </c>
    </row>
    <row r="815" spans="1:26" customFormat="1" x14ac:dyDescent="0.2">
      <c r="A815" s="37">
        <v>2356</v>
      </c>
      <c r="B815" s="37" t="s">
        <v>1635</v>
      </c>
      <c r="C815" s="37" t="s">
        <v>92</v>
      </c>
      <c r="D815" s="37">
        <v>0</v>
      </c>
      <c r="E815" s="37">
        <v>29.34</v>
      </c>
      <c r="F815" s="37">
        <v>7.87</v>
      </c>
      <c r="G815" s="37" t="s">
        <v>14</v>
      </c>
      <c r="H815" s="37" t="s">
        <v>15</v>
      </c>
      <c r="I815" s="37" t="s">
        <v>4</v>
      </c>
      <c r="J815" s="37" t="s">
        <v>102</v>
      </c>
      <c r="K815" s="37" t="s">
        <v>49</v>
      </c>
      <c r="L815" s="37" t="s">
        <v>1636</v>
      </c>
      <c r="M815" s="37">
        <v>0.54</v>
      </c>
      <c r="N815" s="37" t="s">
        <v>8</v>
      </c>
      <c r="O815" s="37" t="s">
        <v>35</v>
      </c>
      <c r="P815" s="37" t="s">
        <v>1036</v>
      </c>
      <c r="Q815" s="37" t="s">
        <v>1637</v>
      </c>
      <c r="R815" s="37">
        <v>82901</v>
      </c>
      <c r="S815" s="39">
        <v>42078</v>
      </c>
      <c r="T815" s="39">
        <v>42080</v>
      </c>
      <c r="U815" s="37">
        <v>385.37</v>
      </c>
      <c r="V815" s="37">
        <v>22</v>
      </c>
      <c r="W815" s="37">
        <v>668.38</v>
      </c>
      <c r="X815" s="37">
        <v>91305</v>
      </c>
      <c r="Y815" s="37" t="s">
        <v>3217</v>
      </c>
      <c r="Z815" s="37">
        <v>773.71470283081919</v>
      </c>
    </row>
    <row r="816" spans="1:26" customFormat="1" x14ac:dyDescent="0.2">
      <c r="A816" s="37">
        <v>2372</v>
      </c>
      <c r="B816" s="37" t="s">
        <v>1638</v>
      </c>
      <c r="C816" s="37" t="s">
        <v>92</v>
      </c>
      <c r="D816" s="37">
        <v>0.01</v>
      </c>
      <c r="E816" s="37">
        <v>1.76</v>
      </c>
      <c r="F816" s="37">
        <v>0.7</v>
      </c>
      <c r="G816" s="37" t="s">
        <v>14</v>
      </c>
      <c r="H816" s="37" t="s">
        <v>70</v>
      </c>
      <c r="I816" s="37" t="s">
        <v>24</v>
      </c>
      <c r="J816" s="37" t="s">
        <v>25</v>
      </c>
      <c r="K816" s="37" t="s">
        <v>26</v>
      </c>
      <c r="L816" s="37" t="s">
        <v>1639</v>
      </c>
      <c r="M816" s="37">
        <v>0.56000000000000005</v>
      </c>
      <c r="N816" s="37" t="s">
        <v>8</v>
      </c>
      <c r="O816" s="37" t="s">
        <v>28</v>
      </c>
      <c r="P816" s="37" t="s">
        <v>60</v>
      </c>
      <c r="Q816" s="37" t="s">
        <v>1640</v>
      </c>
      <c r="R816" s="37">
        <v>55803</v>
      </c>
      <c r="S816" s="39">
        <v>42078</v>
      </c>
      <c r="T816" s="39">
        <v>42079</v>
      </c>
      <c r="U816" s="37">
        <v>-1.56</v>
      </c>
      <c r="V816" s="37">
        <v>4</v>
      </c>
      <c r="W816" s="37">
        <v>7.2</v>
      </c>
      <c r="X816" s="37">
        <v>90714</v>
      </c>
      <c r="Y816" s="37" t="s">
        <v>3216</v>
      </c>
      <c r="Z816" s="37">
        <v>131.85237163323038</v>
      </c>
    </row>
    <row r="817" spans="1:26" customFormat="1" x14ac:dyDescent="0.2">
      <c r="A817" s="37">
        <v>871</v>
      </c>
      <c r="B817" s="37" t="s">
        <v>1641</v>
      </c>
      <c r="C817" s="37" t="s">
        <v>46</v>
      </c>
      <c r="D817" s="37">
        <v>0.03</v>
      </c>
      <c r="E817" s="37">
        <v>14.2</v>
      </c>
      <c r="F817" s="37">
        <v>5.3</v>
      </c>
      <c r="G817" s="37" t="s">
        <v>14</v>
      </c>
      <c r="H817" s="37" t="s">
        <v>47</v>
      </c>
      <c r="I817" s="37" t="s">
        <v>4</v>
      </c>
      <c r="J817" s="37" t="s">
        <v>102</v>
      </c>
      <c r="K817" s="37" t="s">
        <v>26</v>
      </c>
      <c r="L817" s="37" t="s">
        <v>264</v>
      </c>
      <c r="M817" s="37">
        <v>0.46</v>
      </c>
      <c r="N817" s="37" t="s">
        <v>8</v>
      </c>
      <c r="O817" s="37" t="s">
        <v>35</v>
      </c>
      <c r="P817" s="37" t="s">
        <v>272</v>
      </c>
      <c r="Q817" s="37" t="s">
        <v>1642</v>
      </c>
      <c r="R817" s="37">
        <v>89502</v>
      </c>
      <c r="S817" s="39">
        <v>42078</v>
      </c>
      <c r="T817" s="39">
        <v>42080</v>
      </c>
      <c r="U817" s="37">
        <v>21.555599999999998</v>
      </c>
      <c r="V817" s="37">
        <v>2</v>
      </c>
      <c r="W817" s="37">
        <v>31.24</v>
      </c>
      <c r="X817" s="37">
        <v>90577</v>
      </c>
      <c r="Y817" s="37" t="s">
        <v>3217</v>
      </c>
      <c r="Z817" s="37">
        <v>444.01107828332238</v>
      </c>
    </row>
    <row r="818" spans="1:26" customFormat="1" x14ac:dyDescent="0.2">
      <c r="A818" s="37">
        <v>1646</v>
      </c>
      <c r="B818" s="37" t="s">
        <v>1643</v>
      </c>
      <c r="C818" s="37" t="s">
        <v>46</v>
      </c>
      <c r="D818" s="37">
        <v>0.06</v>
      </c>
      <c r="E818" s="37">
        <v>3.29</v>
      </c>
      <c r="F818" s="37">
        <v>1.35</v>
      </c>
      <c r="G818" s="37" t="s">
        <v>14</v>
      </c>
      <c r="H818" s="37" t="s">
        <v>3</v>
      </c>
      <c r="I818" s="37" t="s">
        <v>24</v>
      </c>
      <c r="J818" s="37" t="s">
        <v>152</v>
      </c>
      <c r="K818" s="37" t="s">
        <v>26</v>
      </c>
      <c r="L818" s="37" t="s">
        <v>1644</v>
      </c>
      <c r="M818" s="37">
        <v>0.4</v>
      </c>
      <c r="N818" s="37" t="s">
        <v>8</v>
      </c>
      <c r="O818" s="37" t="s">
        <v>87</v>
      </c>
      <c r="P818" s="37" t="s">
        <v>88</v>
      </c>
      <c r="Q818" s="37" t="s">
        <v>1645</v>
      </c>
      <c r="R818" s="37">
        <v>11714</v>
      </c>
      <c r="S818" s="39">
        <v>42078</v>
      </c>
      <c r="T818" s="39">
        <v>42080</v>
      </c>
      <c r="U818" s="37">
        <v>8.5299999999999994</v>
      </c>
      <c r="V818" s="37">
        <v>11</v>
      </c>
      <c r="W818" s="37">
        <v>35.97</v>
      </c>
      <c r="X818" s="37">
        <v>90932</v>
      </c>
      <c r="Y818" s="37" t="s">
        <v>3218</v>
      </c>
      <c r="Z818" s="37">
        <v>178.14225773752645</v>
      </c>
    </row>
    <row r="819" spans="1:26" customFormat="1" x14ac:dyDescent="0.2">
      <c r="A819" s="37">
        <v>853</v>
      </c>
      <c r="B819" s="37" t="s">
        <v>1646</v>
      </c>
      <c r="C819" s="37" t="s">
        <v>13</v>
      </c>
      <c r="D819" s="37">
        <v>0.05</v>
      </c>
      <c r="E819" s="37">
        <v>4.24</v>
      </c>
      <c r="F819" s="37">
        <v>5.41</v>
      </c>
      <c r="G819" s="37" t="s">
        <v>14</v>
      </c>
      <c r="H819" s="37" t="s">
        <v>3</v>
      </c>
      <c r="I819" s="37" t="s">
        <v>24</v>
      </c>
      <c r="J819" s="37" t="s">
        <v>48</v>
      </c>
      <c r="K819" s="37" t="s">
        <v>49</v>
      </c>
      <c r="L819" s="37" t="s">
        <v>1647</v>
      </c>
      <c r="M819" s="37">
        <v>0.35</v>
      </c>
      <c r="N819" s="37" t="s">
        <v>8</v>
      </c>
      <c r="O819" s="37" t="s">
        <v>35</v>
      </c>
      <c r="P819" s="37" t="s">
        <v>66</v>
      </c>
      <c r="Q819" s="37" t="s">
        <v>1648</v>
      </c>
      <c r="R819" s="37">
        <v>92345</v>
      </c>
      <c r="S819" s="39">
        <v>42079</v>
      </c>
      <c r="T819" s="39">
        <v>42081</v>
      </c>
      <c r="U819" s="37">
        <v>-89.216999999999999</v>
      </c>
      <c r="V819" s="37">
        <v>12</v>
      </c>
      <c r="W819" s="37">
        <v>50.83</v>
      </c>
      <c r="X819" s="37">
        <v>88570</v>
      </c>
      <c r="Y819" s="37" t="s">
        <v>3217</v>
      </c>
      <c r="Z819" s="37">
        <v>-45.229404023507328</v>
      </c>
    </row>
    <row r="820" spans="1:26" customFormat="1" x14ac:dyDescent="0.2">
      <c r="A820" s="37">
        <v>2272</v>
      </c>
      <c r="B820" s="37" t="s">
        <v>1649</v>
      </c>
      <c r="C820" s="37" t="s">
        <v>13</v>
      </c>
      <c r="D820" s="37">
        <v>0.08</v>
      </c>
      <c r="E820" s="37">
        <v>15.73</v>
      </c>
      <c r="F820" s="37">
        <v>7.42</v>
      </c>
      <c r="G820" s="37" t="s">
        <v>63</v>
      </c>
      <c r="H820" s="37" t="s">
        <v>70</v>
      </c>
      <c r="I820" s="37" t="s">
        <v>24</v>
      </c>
      <c r="J820" s="37" t="s">
        <v>544</v>
      </c>
      <c r="K820" s="37" t="s">
        <v>18</v>
      </c>
      <c r="L820" s="37" t="s">
        <v>931</v>
      </c>
      <c r="M820" s="37">
        <v>0.56000000000000005</v>
      </c>
      <c r="N820" s="37" t="s">
        <v>8</v>
      </c>
      <c r="O820" s="37" t="s">
        <v>28</v>
      </c>
      <c r="P820" s="37" t="s">
        <v>163</v>
      </c>
      <c r="Q820" s="37" t="s">
        <v>1650</v>
      </c>
      <c r="R820" s="37">
        <v>76543</v>
      </c>
      <c r="S820" s="39">
        <v>42079</v>
      </c>
      <c r="T820" s="39">
        <v>42081</v>
      </c>
      <c r="U820" s="37">
        <v>-37.6</v>
      </c>
      <c r="V820" s="37">
        <v>5</v>
      </c>
      <c r="W820" s="37">
        <v>78.08</v>
      </c>
      <c r="X820" s="37">
        <v>90110</v>
      </c>
      <c r="Y820" s="37" t="s">
        <v>3216</v>
      </c>
      <c r="Z820" s="37">
        <v>180.72715749966525</v>
      </c>
    </row>
    <row r="821" spans="1:26" customFormat="1" x14ac:dyDescent="0.2">
      <c r="A821" s="37">
        <v>2323</v>
      </c>
      <c r="B821" s="37" t="s">
        <v>1651</v>
      </c>
      <c r="C821" s="37" t="s">
        <v>13</v>
      </c>
      <c r="D821" s="37">
        <v>0.08</v>
      </c>
      <c r="E821" s="37">
        <v>68.81</v>
      </c>
      <c r="F821" s="37">
        <v>60</v>
      </c>
      <c r="G821" s="37" t="s">
        <v>2</v>
      </c>
      <c r="H821" s="37" t="s">
        <v>3</v>
      </c>
      <c r="I821" s="37" t="s">
        <v>24</v>
      </c>
      <c r="J821" s="37" t="s">
        <v>71</v>
      </c>
      <c r="K821" s="37" t="s">
        <v>33</v>
      </c>
      <c r="L821" s="37" t="s">
        <v>1652</v>
      </c>
      <c r="M821" s="37">
        <v>0.41</v>
      </c>
      <c r="N821" s="37" t="s">
        <v>8</v>
      </c>
      <c r="O821" s="37" t="s">
        <v>35</v>
      </c>
      <c r="P821" s="37" t="s">
        <v>66</v>
      </c>
      <c r="Q821" s="37" t="s">
        <v>1190</v>
      </c>
      <c r="R821" s="37">
        <v>92236</v>
      </c>
      <c r="S821" s="39">
        <v>42079</v>
      </c>
      <c r="T821" s="39">
        <v>42080</v>
      </c>
      <c r="U821" s="37">
        <v>-550.42999999999995</v>
      </c>
      <c r="V821" s="37">
        <v>5</v>
      </c>
      <c r="W821" s="37">
        <v>337.86</v>
      </c>
      <c r="X821" s="37">
        <v>88721</v>
      </c>
      <c r="Y821" s="37" t="s">
        <v>3217</v>
      </c>
      <c r="Z821" s="37">
        <v>1420.0958689053036</v>
      </c>
    </row>
    <row r="822" spans="1:26" customFormat="1" x14ac:dyDescent="0.2">
      <c r="A822" s="37">
        <v>2323</v>
      </c>
      <c r="B822" s="37" t="s">
        <v>1651</v>
      </c>
      <c r="C822" s="37" t="s">
        <v>13</v>
      </c>
      <c r="D822" s="37">
        <v>0.04</v>
      </c>
      <c r="E822" s="37">
        <v>21.38</v>
      </c>
      <c r="F822" s="37">
        <v>8.99</v>
      </c>
      <c r="G822" s="37" t="s">
        <v>14</v>
      </c>
      <c r="H822" s="37" t="s">
        <v>3</v>
      </c>
      <c r="I822" s="37" t="s">
        <v>24</v>
      </c>
      <c r="J822" s="37" t="s">
        <v>25</v>
      </c>
      <c r="K822" s="37" t="s">
        <v>18</v>
      </c>
      <c r="L822" s="37" t="s">
        <v>1653</v>
      </c>
      <c r="M822" s="37">
        <v>0.59</v>
      </c>
      <c r="N822" s="37" t="s">
        <v>8</v>
      </c>
      <c r="O822" s="37" t="s">
        <v>35</v>
      </c>
      <c r="P822" s="37" t="s">
        <v>66</v>
      </c>
      <c r="Q822" s="37" t="s">
        <v>1190</v>
      </c>
      <c r="R822" s="37">
        <v>92236</v>
      </c>
      <c r="S822" s="39">
        <v>42079</v>
      </c>
      <c r="T822" s="39">
        <v>42081</v>
      </c>
      <c r="U822" s="37">
        <v>-52.12</v>
      </c>
      <c r="V822" s="37">
        <v>4</v>
      </c>
      <c r="W822" s="37">
        <v>84.21</v>
      </c>
      <c r="X822" s="37">
        <v>88721</v>
      </c>
      <c r="Y822" s="37" t="s">
        <v>3217</v>
      </c>
      <c r="Z822" s="37">
        <v>351.50287983555603</v>
      </c>
    </row>
    <row r="823" spans="1:26" customFormat="1" x14ac:dyDescent="0.2">
      <c r="A823" s="37">
        <v>145</v>
      </c>
      <c r="B823" s="37" t="s">
        <v>504</v>
      </c>
      <c r="C823" s="37" t="s">
        <v>23</v>
      </c>
      <c r="D823" s="37">
        <v>7.0000000000000007E-2</v>
      </c>
      <c r="E823" s="37">
        <v>154.13</v>
      </c>
      <c r="F823" s="37">
        <v>69</v>
      </c>
      <c r="G823" s="37" t="s">
        <v>63</v>
      </c>
      <c r="H823" s="37" t="s">
        <v>47</v>
      </c>
      <c r="I823" s="37" t="s">
        <v>4</v>
      </c>
      <c r="J823" s="37" t="s">
        <v>5</v>
      </c>
      <c r="K823" s="37" t="s">
        <v>40</v>
      </c>
      <c r="L823" s="37" t="s">
        <v>900</v>
      </c>
      <c r="M823" s="37">
        <v>0.68</v>
      </c>
      <c r="N823" s="37" t="s">
        <v>8</v>
      </c>
      <c r="O823" s="37" t="s">
        <v>87</v>
      </c>
      <c r="P823" s="37" t="s">
        <v>296</v>
      </c>
      <c r="Q823" s="37" t="s">
        <v>506</v>
      </c>
      <c r="R823" s="37">
        <v>15122</v>
      </c>
      <c r="S823" s="39">
        <v>42079</v>
      </c>
      <c r="T823" s="39">
        <v>42079</v>
      </c>
      <c r="U823" s="37">
        <v>-634.73410000000001</v>
      </c>
      <c r="V823" s="37">
        <v>3</v>
      </c>
      <c r="W823" s="37">
        <v>453.62</v>
      </c>
      <c r="X823" s="37">
        <v>91089</v>
      </c>
      <c r="Y823" s="37" t="s">
        <v>3218</v>
      </c>
      <c r="Z823" s="37">
        <v>1923.9552078253141</v>
      </c>
    </row>
    <row r="824" spans="1:26" customFormat="1" x14ac:dyDescent="0.2">
      <c r="A824" s="37">
        <v>1068</v>
      </c>
      <c r="B824" s="37" t="s">
        <v>1654</v>
      </c>
      <c r="C824" s="37" t="s">
        <v>23</v>
      </c>
      <c r="D824" s="37">
        <v>0.04</v>
      </c>
      <c r="E824" s="37">
        <v>22.84</v>
      </c>
      <c r="F824" s="37">
        <v>16.87</v>
      </c>
      <c r="G824" s="37" t="s">
        <v>14</v>
      </c>
      <c r="H824" s="37" t="s">
        <v>47</v>
      </c>
      <c r="I824" s="37" t="s">
        <v>24</v>
      </c>
      <c r="J824" s="37" t="s">
        <v>64</v>
      </c>
      <c r="K824" s="37" t="s">
        <v>49</v>
      </c>
      <c r="L824" s="37" t="s">
        <v>1655</v>
      </c>
      <c r="M824" s="37">
        <v>0.39</v>
      </c>
      <c r="N824" s="37" t="s">
        <v>8</v>
      </c>
      <c r="O824" s="37" t="s">
        <v>28</v>
      </c>
      <c r="P824" s="37" t="s">
        <v>79</v>
      </c>
      <c r="Q824" s="37" t="s">
        <v>1656</v>
      </c>
      <c r="R824" s="37">
        <v>60409</v>
      </c>
      <c r="S824" s="39">
        <v>42079</v>
      </c>
      <c r="T824" s="39">
        <v>42079</v>
      </c>
      <c r="U824" s="37">
        <v>-97.28</v>
      </c>
      <c r="V824" s="37">
        <v>12</v>
      </c>
      <c r="W824" s="37">
        <v>286.39999999999998</v>
      </c>
      <c r="X824" s="37">
        <v>87109</v>
      </c>
      <c r="Y824" s="37" t="s">
        <v>3216</v>
      </c>
      <c r="Z824" s="37">
        <v>483.12607980941937</v>
      </c>
    </row>
    <row r="825" spans="1:26" customFormat="1" x14ac:dyDescent="0.2">
      <c r="A825" s="37">
        <v>2157</v>
      </c>
      <c r="B825" s="37" t="s">
        <v>1657</v>
      </c>
      <c r="C825" s="37" t="s">
        <v>23</v>
      </c>
      <c r="D825" s="37">
        <v>0.05</v>
      </c>
      <c r="E825" s="37">
        <v>55.5</v>
      </c>
      <c r="F825" s="37">
        <v>52.2</v>
      </c>
      <c r="G825" s="37" t="s">
        <v>14</v>
      </c>
      <c r="H825" s="37" t="s">
        <v>47</v>
      </c>
      <c r="I825" s="37" t="s">
        <v>4</v>
      </c>
      <c r="J825" s="37" t="s">
        <v>102</v>
      </c>
      <c r="K825" s="37" t="s">
        <v>120</v>
      </c>
      <c r="L825" s="37" t="s">
        <v>1658</v>
      </c>
      <c r="M825" s="37">
        <v>0.72</v>
      </c>
      <c r="N825" s="37" t="s">
        <v>8</v>
      </c>
      <c r="O825" s="37" t="s">
        <v>28</v>
      </c>
      <c r="P825" s="37" t="s">
        <v>265</v>
      </c>
      <c r="Q825" s="37" t="s">
        <v>1659</v>
      </c>
      <c r="R825" s="37">
        <v>48093</v>
      </c>
      <c r="S825" s="39">
        <v>42079</v>
      </c>
      <c r="T825" s="39">
        <v>42079</v>
      </c>
      <c r="U825" s="37">
        <v>-118.54</v>
      </c>
      <c r="V825" s="37">
        <v>4</v>
      </c>
      <c r="W825" s="37">
        <v>253.87</v>
      </c>
      <c r="X825" s="37">
        <v>90385</v>
      </c>
      <c r="Y825" s="37" t="s">
        <v>3216</v>
      </c>
      <c r="Z825" s="37">
        <v>1807.8651558116371</v>
      </c>
    </row>
    <row r="826" spans="1:26" customFormat="1" x14ac:dyDescent="0.2">
      <c r="A826" s="37">
        <v>2157</v>
      </c>
      <c r="B826" s="37" t="s">
        <v>1657</v>
      </c>
      <c r="C826" s="37" t="s">
        <v>23</v>
      </c>
      <c r="D826" s="37">
        <v>0.05</v>
      </c>
      <c r="E826" s="37">
        <v>442.14</v>
      </c>
      <c r="F826" s="37">
        <v>14.7</v>
      </c>
      <c r="G826" s="37" t="s">
        <v>2</v>
      </c>
      <c r="H826" s="37" t="s">
        <v>47</v>
      </c>
      <c r="I826" s="37" t="s">
        <v>16</v>
      </c>
      <c r="J826" s="37" t="s">
        <v>32</v>
      </c>
      <c r="K826" s="37" t="s">
        <v>33</v>
      </c>
      <c r="L826" s="37" t="s">
        <v>1288</v>
      </c>
      <c r="M826" s="37">
        <v>0.56000000000000005</v>
      </c>
      <c r="N826" s="37" t="s">
        <v>8</v>
      </c>
      <c r="O826" s="37" t="s">
        <v>28</v>
      </c>
      <c r="P826" s="37" t="s">
        <v>265</v>
      </c>
      <c r="Q826" s="37" t="s">
        <v>1659</v>
      </c>
      <c r="R826" s="37">
        <v>48093</v>
      </c>
      <c r="S826" s="39">
        <v>42079</v>
      </c>
      <c r="T826" s="39">
        <v>42088</v>
      </c>
      <c r="U826" s="37">
        <v>2963.48</v>
      </c>
      <c r="V826" s="37">
        <v>14</v>
      </c>
      <c r="W826" s="37">
        <v>5880.46</v>
      </c>
      <c r="X826" s="37">
        <v>90385</v>
      </c>
      <c r="Y826" s="37" t="s">
        <v>3216</v>
      </c>
      <c r="Z826" s="37">
        <v>5202.311454923677</v>
      </c>
    </row>
    <row r="827" spans="1:26" customFormat="1" x14ac:dyDescent="0.2">
      <c r="A827" s="37">
        <v>1241</v>
      </c>
      <c r="B827" s="37" t="s">
        <v>1660</v>
      </c>
      <c r="C827" s="37" t="s">
        <v>46</v>
      </c>
      <c r="D827" s="37">
        <v>0</v>
      </c>
      <c r="E827" s="37">
        <v>387.99</v>
      </c>
      <c r="F827" s="37">
        <v>19.989999999999998</v>
      </c>
      <c r="G827" s="37" t="s">
        <v>14</v>
      </c>
      <c r="H827" s="37" t="s">
        <v>70</v>
      </c>
      <c r="I827" s="37" t="s">
        <v>24</v>
      </c>
      <c r="J827" s="37" t="s">
        <v>48</v>
      </c>
      <c r="K827" s="37" t="s">
        <v>49</v>
      </c>
      <c r="L827" s="37" t="s">
        <v>1661</v>
      </c>
      <c r="M827" s="37">
        <v>0.38</v>
      </c>
      <c r="N827" s="37" t="s">
        <v>8</v>
      </c>
      <c r="O827" s="37" t="s">
        <v>9</v>
      </c>
      <c r="P827" s="37" t="s">
        <v>140</v>
      </c>
      <c r="Q827" s="37" t="s">
        <v>1180</v>
      </c>
      <c r="R827" s="37">
        <v>36830</v>
      </c>
      <c r="S827" s="39">
        <v>42079</v>
      </c>
      <c r="T827" s="39">
        <v>42080</v>
      </c>
      <c r="U827" s="37">
        <v>-70.14</v>
      </c>
      <c r="V827" s="37">
        <v>23</v>
      </c>
      <c r="W827" s="37">
        <v>9280.7199999999993</v>
      </c>
      <c r="X827" s="37">
        <v>90880</v>
      </c>
      <c r="Y827" s="37" t="s">
        <v>3215</v>
      </c>
      <c r="Z827" s="37">
        <v>1850.1754526576406</v>
      </c>
    </row>
    <row r="828" spans="1:26" customFormat="1" x14ac:dyDescent="0.2">
      <c r="A828" s="37">
        <v>1711</v>
      </c>
      <c r="B828" s="37" t="s">
        <v>1662</v>
      </c>
      <c r="C828" s="37" t="s">
        <v>46</v>
      </c>
      <c r="D828" s="37">
        <v>7.0000000000000007E-2</v>
      </c>
      <c r="E828" s="37">
        <v>7.59</v>
      </c>
      <c r="F828" s="37">
        <v>4</v>
      </c>
      <c r="G828" s="37" t="s">
        <v>14</v>
      </c>
      <c r="H828" s="37" t="s">
        <v>70</v>
      </c>
      <c r="I828" s="37" t="s">
        <v>4</v>
      </c>
      <c r="J828" s="37" t="s">
        <v>102</v>
      </c>
      <c r="K828" s="37" t="s">
        <v>26</v>
      </c>
      <c r="L828" s="37" t="s">
        <v>1663</v>
      </c>
      <c r="M828" s="37">
        <v>0.42</v>
      </c>
      <c r="N828" s="37" t="s">
        <v>8</v>
      </c>
      <c r="O828" s="37" t="s">
        <v>9</v>
      </c>
      <c r="P828" s="37" t="s">
        <v>51</v>
      </c>
      <c r="Q828" s="37" t="s">
        <v>1664</v>
      </c>
      <c r="R828" s="37">
        <v>30062</v>
      </c>
      <c r="S828" s="39">
        <v>42079</v>
      </c>
      <c r="T828" s="39">
        <v>42081</v>
      </c>
      <c r="U828" s="37">
        <v>-167.048</v>
      </c>
      <c r="V828" s="37">
        <v>3</v>
      </c>
      <c r="W828" s="37">
        <v>22.48</v>
      </c>
      <c r="X828" s="37">
        <v>87747</v>
      </c>
      <c r="Y828" s="37" t="s">
        <v>3215</v>
      </c>
      <c r="Z828" s="37">
        <v>104.11467331453059</v>
      </c>
    </row>
    <row r="829" spans="1:26" customFormat="1" x14ac:dyDescent="0.2">
      <c r="A829" s="37">
        <v>2030</v>
      </c>
      <c r="B829" s="37" t="s">
        <v>1665</v>
      </c>
      <c r="C829" s="37" t="s">
        <v>1</v>
      </c>
      <c r="D829" s="37">
        <v>0.04</v>
      </c>
      <c r="E829" s="37">
        <v>120.97</v>
      </c>
      <c r="F829" s="37">
        <v>7.11</v>
      </c>
      <c r="G829" s="37" t="s">
        <v>14</v>
      </c>
      <c r="H829" s="37" t="s">
        <v>70</v>
      </c>
      <c r="I829" s="37" t="s">
        <v>16</v>
      </c>
      <c r="J829" s="37" t="s">
        <v>32</v>
      </c>
      <c r="K829" s="37" t="s">
        <v>120</v>
      </c>
      <c r="L829" s="37" t="s">
        <v>1666</v>
      </c>
      <c r="M829" s="37">
        <v>0.36</v>
      </c>
      <c r="N829" s="37" t="s">
        <v>8</v>
      </c>
      <c r="O829" s="37" t="s">
        <v>28</v>
      </c>
      <c r="P829" s="37" t="s">
        <v>163</v>
      </c>
      <c r="Q829" s="37" t="s">
        <v>1003</v>
      </c>
      <c r="R829" s="37">
        <v>75401</v>
      </c>
      <c r="S829" s="39">
        <v>42080</v>
      </c>
      <c r="T829" s="39">
        <v>42080</v>
      </c>
      <c r="U829" s="37">
        <v>1320.5496000000001</v>
      </c>
      <c r="V829" s="37">
        <v>16</v>
      </c>
      <c r="W829" s="37">
        <v>1913.84</v>
      </c>
      <c r="X829" s="37">
        <v>91059</v>
      </c>
      <c r="Y829" s="37" t="s">
        <v>3216</v>
      </c>
      <c r="Z829" s="37">
        <v>2127.586839080016</v>
      </c>
    </row>
    <row r="830" spans="1:26" customFormat="1" x14ac:dyDescent="0.2">
      <c r="A830" s="37">
        <v>2030</v>
      </c>
      <c r="B830" s="37" t="s">
        <v>1665</v>
      </c>
      <c r="C830" s="37" t="s">
        <v>1</v>
      </c>
      <c r="D830" s="37">
        <v>0</v>
      </c>
      <c r="E830" s="37">
        <v>195.99</v>
      </c>
      <c r="F830" s="37">
        <v>4.2</v>
      </c>
      <c r="G830" s="37" t="s">
        <v>14</v>
      </c>
      <c r="H830" s="37" t="s">
        <v>70</v>
      </c>
      <c r="I830" s="37" t="s">
        <v>16</v>
      </c>
      <c r="J830" s="37" t="s">
        <v>111</v>
      </c>
      <c r="K830" s="37" t="s">
        <v>49</v>
      </c>
      <c r="L830" s="37" t="s">
        <v>1667</v>
      </c>
      <c r="M830" s="37">
        <v>0.6</v>
      </c>
      <c r="N830" s="37" t="s">
        <v>8</v>
      </c>
      <c r="O830" s="37" t="s">
        <v>28</v>
      </c>
      <c r="P830" s="37" t="s">
        <v>163</v>
      </c>
      <c r="Q830" s="37" t="s">
        <v>1003</v>
      </c>
      <c r="R830" s="37">
        <v>75401</v>
      </c>
      <c r="S830" s="39">
        <v>42080</v>
      </c>
      <c r="T830" s="39">
        <v>42082</v>
      </c>
      <c r="U830" s="37">
        <v>1585.5029999999999</v>
      </c>
      <c r="V830" s="37">
        <v>16</v>
      </c>
      <c r="W830" s="37">
        <v>2692.12</v>
      </c>
      <c r="X830" s="37">
        <v>91059</v>
      </c>
      <c r="Y830" s="37" t="s">
        <v>3216</v>
      </c>
      <c r="Z830" s="37">
        <v>2779.4439588727591</v>
      </c>
    </row>
    <row r="831" spans="1:26" customFormat="1" x14ac:dyDescent="0.2">
      <c r="A831" s="37">
        <v>2647</v>
      </c>
      <c r="B831" s="37" t="s">
        <v>1668</v>
      </c>
      <c r="C831" s="37" t="s">
        <v>23</v>
      </c>
      <c r="D831" s="37">
        <v>0.1</v>
      </c>
      <c r="E831" s="37">
        <v>10.98</v>
      </c>
      <c r="F831" s="37">
        <v>3.99</v>
      </c>
      <c r="G831" s="37" t="s">
        <v>14</v>
      </c>
      <c r="H831" s="37" t="s">
        <v>70</v>
      </c>
      <c r="I831" s="37" t="s">
        <v>24</v>
      </c>
      <c r="J831" s="37" t="s">
        <v>71</v>
      </c>
      <c r="K831" s="37" t="s">
        <v>49</v>
      </c>
      <c r="L831" s="37" t="s">
        <v>1669</v>
      </c>
      <c r="M831" s="37">
        <v>0.57999999999999996</v>
      </c>
      <c r="N831" s="37" t="s">
        <v>8</v>
      </c>
      <c r="O831" s="37" t="s">
        <v>35</v>
      </c>
      <c r="P831" s="37" t="s">
        <v>66</v>
      </c>
      <c r="Q831" s="37" t="s">
        <v>1670</v>
      </c>
      <c r="R831" s="37">
        <v>93309</v>
      </c>
      <c r="S831" s="39">
        <v>42080</v>
      </c>
      <c r="T831" s="39">
        <v>42087</v>
      </c>
      <c r="U831" s="37">
        <v>-21.03</v>
      </c>
      <c r="V831" s="37">
        <v>5</v>
      </c>
      <c r="W831" s="37">
        <v>52.21</v>
      </c>
      <c r="X831" s="37">
        <v>91386</v>
      </c>
      <c r="Y831" s="37" t="s">
        <v>3217</v>
      </c>
      <c r="Z831" s="37">
        <v>255.88929658839933</v>
      </c>
    </row>
    <row r="832" spans="1:26" customFormat="1" x14ac:dyDescent="0.2">
      <c r="A832" s="37">
        <v>2647</v>
      </c>
      <c r="B832" s="37" t="s">
        <v>1668</v>
      </c>
      <c r="C832" s="37" t="s">
        <v>23</v>
      </c>
      <c r="D832" s="37">
        <v>0.01</v>
      </c>
      <c r="E832" s="37">
        <v>39.979999999999997</v>
      </c>
      <c r="F832" s="37">
        <v>9.1999999999999993</v>
      </c>
      <c r="G832" s="37" t="s">
        <v>14</v>
      </c>
      <c r="H832" s="37" t="s">
        <v>70</v>
      </c>
      <c r="I832" s="37" t="s">
        <v>4</v>
      </c>
      <c r="J832" s="37" t="s">
        <v>102</v>
      </c>
      <c r="K832" s="37" t="s">
        <v>26</v>
      </c>
      <c r="L832" s="37" t="s">
        <v>1671</v>
      </c>
      <c r="M832" s="37">
        <v>0.65</v>
      </c>
      <c r="N832" s="37" t="s">
        <v>8</v>
      </c>
      <c r="O832" s="37" t="s">
        <v>35</v>
      </c>
      <c r="P832" s="37" t="s">
        <v>66</v>
      </c>
      <c r="Q832" s="37" t="s">
        <v>1670</v>
      </c>
      <c r="R832" s="37">
        <v>93309</v>
      </c>
      <c r="S832" s="39">
        <v>42080</v>
      </c>
      <c r="T832" s="39">
        <v>42082</v>
      </c>
      <c r="U832" s="37">
        <v>117.52079999999999</v>
      </c>
      <c r="V832" s="37">
        <v>4</v>
      </c>
      <c r="W832" s="37">
        <v>170.32</v>
      </c>
      <c r="X832" s="37">
        <v>91386</v>
      </c>
      <c r="Y832" s="37" t="s">
        <v>3217</v>
      </c>
      <c r="Z832" s="37">
        <v>750.29033207039822</v>
      </c>
    </row>
    <row r="833" spans="1:26" customFormat="1" x14ac:dyDescent="0.2">
      <c r="A833" s="37">
        <v>339</v>
      </c>
      <c r="B833" s="37" t="s">
        <v>1672</v>
      </c>
      <c r="C833" s="37" t="s">
        <v>92</v>
      </c>
      <c r="D833" s="37">
        <v>0.08</v>
      </c>
      <c r="E833" s="37">
        <v>7.77</v>
      </c>
      <c r="F833" s="37">
        <v>9.23</v>
      </c>
      <c r="G833" s="37" t="s">
        <v>14</v>
      </c>
      <c r="H833" s="37" t="s">
        <v>70</v>
      </c>
      <c r="I833" s="37" t="s">
        <v>24</v>
      </c>
      <c r="J833" s="37" t="s">
        <v>71</v>
      </c>
      <c r="K833" s="37" t="s">
        <v>49</v>
      </c>
      <c r="L833" s="37" t="s">
        <v>453</v>
      </c>
      <c r="M833" s="37">
        <v>0.57999999999999996</v>
      </c>
      <c r="N833" s="37" t="s">
        <v>8</v>
      </c>
      <c r="O833" s="37" t="s">
        <v>87</v>
      </c>
      <c r="P833" s="37" t="s">
        <v>293</v>
      </c>
      <c r="Q833" s="37" t="s">
        <v>1459</v>
      </c>
      <c r="R833" s="37">
        <v>43229</v>
      </c>
      <c r="S833" s="39">
        <v>42080</v>
      </c>
      <c r="T833" s="39">
        <v>42081</v>
      </c>
      <c r="U833" s="37">
        <v>-83.65</v>
      </c>
      <c r="V833" s="37">
        <v>5</v>
      </c>
      <c r="W833" s="37">
        <v>40.299999999999997</v>
      </c>
      <c r="X833" s="37">
        <v>90583</v>
      </c>
      <c r="Y833" s="37" t="s">
        <v>3218</v>
      </c>
      <c r="Z833" s="37">
        <v>272.74905271306602</v>
      </c>
    </row>
    <row r="834" spans="1:26" customFormat="1" x14ac:dyDescent="0.2">
      <c r="A834" s="37">
        <v>339</v>
      </c>
      <c r="B834" s="37" t="s">
        <v>1672</v>
      </c>
      <c r="C834" s="37" t="s">
        <v>92</v>
      </c>
      <c r="D834" s="37">
        <v>7.0000000000000007E-2</v>
      </c>
      <c r="E834" s="37">
        <v>7.59</v>
      </c>
      <c r="F834" s="37">
        <v>4</v>
      </c>
      <c r="G834" s="37" t="s">
        <v>14</v>
      </c>
      <c r="H834" s="37" t="s">
        <v>70</v>
      </c>
      <c r="I834" s="37" t="s">
        <v>4</v>
      </c>
      <c r="J834" s="37" t="s">
        <v>102</v>
      </c>
      <c r="K834" s="37" t="s">
        <v>26</v>
      </c>
      <c r="L834" s="37" t="s">
        <v>1663</v>
      </c>
      <c r="M834" s="37">
        <v>0.42</v>
      </c>
      <c r="N834" s="37" t="s">
        <v>8</v>
      </c>
      <c r="O834" s="37" t="s">
        <v>87</v>
      </c>
      <c r="P834" s="37" t="s">
        <v>293</v>
      </c>
      <c r="Q834" s="37" t="s">
        <v>1459</v>
      </c>
      <c r="R834" s="37">
        <v>43229</v>
      </c>
      <c r="S834" s="39">
        <v>42080</v>
      </c>
      <c r="T834" s="39">
        <v>42082</v>
      </c>
      <c r="U834" s="37">
        <v>24.39</v>
      </c>
      <c r="V834" s="37">
        <v>15</v>
      </c>
      <c r="W834" s="37">
        <v>111.88</v>
      </c>
      <c r="X834" s="37">
        <v>90583</v>
      </c>
      <c r="Y834" s="37" t="s">
        <v>3218</v>
      </c>
      <c r="Z834" s="37">
        <v>111.88601618746875</v>
      </c>
    </row>
    <row r="835" spans="1:26" customFormat="1" x14ac:dyDescent="0.2">
      <c r="A835" s="37">
        <v>1808</v>
      </c>
      <c r="B835" s="37" t="s">
        <v>1673</v>
      </c>
      <c r="C835" s="37" t="s">
        <v>92</v>
      </c>
      <c r="D835" s="37">
        <v>0.01</v>
      </c>
      <c r="E835" s="37">
        <v>8.1199999999999992</v>
      </c>
      <c r="F835" s="37">
        <v>2.83</v>
      </c>
      <c r="G835" s="37" t="s">
        <v>63</v>
      </c>
      <c r="H835" s="37" t="s">
        <v>47</v>
      </c>
      <c r="I835" s="37" t="s">
        <v>16</v>
      </c>
      <c r="J835" s="37" t="s">
        <v>17</v>
      </c>
      <c r="K835" s="37" t="s">
        <v>18</v>
      </c>
      <c r="L835" s="37" t="s">
        <v>1674</v>
      </c>
      <c r="M835" s="37">
        <v>0.77</v>
      </c>
      <c r="N835" s="37" t="s">
        <v>8</v>
      </c>
      <c r="O835" s="37" t="s">
        <v>87</v>
      </c>
      <c r="P835" s="37" t="s">
        <v>879</v>
      </c>
      <c r="Q835" s="37" t="s">
        <v>1675</v>
      </c>
      <c r="R835" s="37">
        <v>26101</v>
      </c>
      <c r="S835" s="39">
        <v>42080</v>
      </c>
      <c r="T835" s="39">
        <v>42081</v>
      </c>
      <c r="U835" s="37">
        <v>-40.76</v>
      </c>
      <c r="V835" s="37">
        <v>10</v>
      </c>
      <c r="W835" s="37">
        <v>88.64</v>
      </c>
      <c r="X835" s="37">
        <v>89251</v>
      </c>
      <c r="Y835" s="37" t="s">
        <v>3218</v>
      </c>
      <c r="Z835" s="37">
        <v>293.28120787463581</v>
      </c>
    </row>
    <row r="836" spans="1:26" customFormat="1" x14ac:dyDescent="0.2">
      <c r="A836" s="37">
        <v>1364</v>
      </c>
      <c r="B836" s="37" t="s">
        <v>1676</v>
      </c>
      <c r="C836" s="37" t="s">
        <v>46</v>
      </c>
      <c r="D836" s="37">
        <v>0.1</v>
      </c>
      <c r="E836" s="37">
        <v>5.98</v>
      </c>
      <c r="F836" s="37">
        <v>5.35</v>
      </c>
      <c r="G836" s="37" t="s">
        <v>14</v>
      </c>
      <c r="H836" s="37" t="s">
        <v>47</v>
      </c>
      <c r="I836" s="37" t="s">
        <v>24</v>
      </c>
      <c r="J836" s="37" t="s">
        <v>64</v>
      </c>
      <c r="K836" s="37" t="s">
        <v>49</v>
      </c>
      <c r="L836" s="37" t="s">
        <v>785</v>
      </c>
      <c r="M836" s="37">
        <v>0.4</v>
      </c>
      <c r="N836" s="37" t="s">
        <v>8</v>
      </c>
      <c r="O836" s="37" t="s">
        <v>87</v>
      </c>
      <c r="P836" s="37" t="s">
        <v>394</v>
      </c>
      <c r="Q836" s="37" t="s">
        <v>1677</v>
      </c>
      <c r="R836" s="37">
        <v>20746</v>
      </c>
      <c r="S836" s="39">
        <v>42080</v>
      </c>
      <c r="T836" s="39">
        <v>42080</v>
      </c>
      <c r="U836" s="37">
        <v>-90.26</v>
      </c>
      <c r="V836" s="37">
        <v>10</v>
      </c>
      <c r="W836" s="37">
        <v>57.34</v>
      </c>
      <c r="X836" s="37">
        <v>89994</v>
      </c>
      <c r="Y836" s="37" t="s">
        <v>3218</v>
      </c>
      <c r="Z836" s="37">
        <v>209.00653615952049</v>
      </c>
    </row>
    <row r="837" spans="1:26" customFormat="1" x14ac:dyDescent="0.2">
      <c r="A837" s="37">
        <v>3001</v>
      </c>
      <c r="B837" s="37" t="s">
        <v>1678</v>
      </c>
      <c r="C837" s="37" t="s">
        <v>46</v>
      </c>
      <c r="D837" s="37">
        <v>0.03</v>
      </c>
      <c r="E837" s="37">
        <v>5.4</v>
      </c>
      <c r="F837" s="37">
        <v>7.78</v>
      </c>
      <c r="G837" s="37" t="s">
        <v>14</v>
      </c>
      <c r="H837" s="37" t="s">
        <v>15</v>
      </c>
      <c r="I837" s="37" t="s">
        <v>24</v>
      </c>
      <c r="J837" s="37" t="s">
        <v>48</v>
      </c>
      <c r="K837" s="37" t="s">
        <v>49</v>
      </c>
      <c r="L837" s="37" t="s">
        <v>1460</v>
      </c>
      <c r="M837" s="37">
        <v>0.37</v>
      </c>
      <c r="N837" s="37" t="s">
        <v>8</v>
      </c>
      <c r="O837" s="37" t="s">
        <v>28</v>
      </c>
      <c r="P837" s="37" t="s">
        <v>265</v>
      </c>
      <c r="Q837" s="37" t="s">
        <v>1512</v>
      </c>
      <c r="R837" s="37">
        <v>48060</v>
      </c>
      <c r="S837" s="39">
        <v>42080</v>
      </c>
      <c r="T837" s="39">
        <v>42082</v>
      </c>
      <c r="U837" s="37">
        <v>-237.54400000000001</v>
      </c>
      <c r="V837" s="37">
        <v>21</v>
      </c>
      <c r="W837" s="37">
        <v>117.87</v>
      </c>
      <c r="X837" s="37">
        <v>87043</v>
      </c>
      <c r="Y837" s="37" t="s">
        <v>3216</v>
      </c>
      <c r="Z837" s="37">
        <v>85.478648328621546</v>
      </c>
    </row>
    <row r="838" spans="1:26" customFormat="1" x14ac:dyDescent="0.2">
      <c r="A838" s="37">
        <v>2127</v>
      </c>
      <c r="B838" s="37" t="s">
        <v>1679</v>
      </c>
      <c r="C838" s="37" t="s">
        <v>1</v>
      </c>
      <c r="D838" s="37">
        <v>0.1</v>
      </c>
      <c r="E838" s="37">
        <v>5.98</v>
      </c>
      <c r="F838" s="37">
        <v>5.14</v>
      </c>
      <c r="G838" s="37" t="s">
        <v>14</v>
      </c>
      <c r="H838" s="37" t="s">
        <v>47</v>
      </c>
      <c r="I838" s="37" t="s">
        <v>24</v>
      </c>
      <c r="J838" s="37" t="s">
        <v>64</v>
      </c>
      <c r="K838" s="37" t="s">
        <v>49</v>
      </c>
      <c r="L838" s="37" t="s">
        <v>1680</v>
      </c>
      <c r="M838" s="37">
        <v>0.36</v>
      </c>
      <c r="N838" s="37" t="s">
        <v>8</v>
      </c>
      <c r="O838" s="37" t="s">
        <v>28</v>
      </c>
      <c r="P838" s="37" t="s">
        <v>265</v>
      </c>
      <c r="Q838" s="37" t="s">
        <v>1681</v>
      </c>
      <c r="R838" s="37">
        <v>48310</v>
      </c>
      <c r="S838" s="39">
        <v>42081</v>
      </c>
      <c r="T838" s="39">
        <v>42083</v>
      </c>
      <c r="U838" s="37">
        <v>-49.53</v>
      </c>
      <c r="V838" s="37">
        <v>6</v>
      </c>
      <c r="W838" s="37">
        <v>33.950000000000003</v>
      </c>
      <c r="X838" s="37">
        <v>88418</v>
      </c>
      <c r="Y838" s="37" t="s">
        <v>3216</v>
      </c>
      <c r="Z838" s="37">
        <v>300.64549762303756</v>
      </c>
    </row>
    <row r="839" spans="1:26" customFormat="1" x14ac:dyDescent="0.2">
      <c r="A839" s="37">
        <v>3191</v>
      </c>
      <c r="B839" s="37" t="s">
        <v>1682</v>
      </c>
      <c r="C839" s="37" t="s">
        <v>1</v>
      </c>
      <c r="D839" s="37">
        <v>0.01</v>
      </c>
      <c r="E839" s="37">
        <v>20.99</v>
      </c>
      <c r="F839" s="37">
        <v>4.8099999999999996</v>
      </c>
      <c r="G839" s="37" t="s">
        <v>14</v>
      </c>
      <c r="H839" s="37" t="s">
        <v>70</v>
      </c>
      <c r="I839" s="37" t="s">
        <v>16</v>
      </c>
      <c r="J839" s="37" t="s">
        <v>111</v>
      </c>
      <c r="K839" s="37" t="s">
        <v>120</v>
      </c>
      <c r="L839" s="37" t="s">
        <v>1407</v>
      </c>
      <c r="M839" s="37">
        <v>0.57999999999999996</v>
      </c>
      <c r="N839" s="37" t="s">
        <v>8</v>
      </c>
      <c r="O839" s="37" t="s">
        <v>28</v>
      </c>
      <c r="P839" s="37" t="s">
        <v>333</v>
      </c>
      <c r="Q839" s="37" t="s">
        <v>1683</v>
      </c>
      <c r="R839" s="37">
        <v>54481</v>
      </c>
      <c r="S839" s="39">
        <v>42081</v>
      </c>
      <c r="T839" s="39">
        <v>42081</v>
      </c>
      <c r="U839" s="37">
        <v>-9.1080000000000005</v>
      </c>
      <c r="V839" s="37">
        <v>5</v>
      </c>
      <c r="W839" s="37">
        <v>93.81</v>
      </c>
      <c r="X839" s="37">
        <v>86447</v>
      </c>
      <c r="Y839" s="37" t="s">
        <v>3216</v>
      </c>
      <c r="Z839" s="37">
        <v>591.84348200635566</v>
      </c>
    </row>
    <row r="840" spans="1:26" customFormat="1" x14ac:dyDescent="0.2">
      <c r="A840" s="37">
        <v>1197</v>
      </c>
      <c r="B840" s="37" t="s">
        <v>1684</v>
      </c>
      <c r="C840" s="37" t="s">
        <v>13</v>
      </c>
      <c r="D840" s="37">
        <v>0.08</v>
      </c>
      <c r="E840" s="37">
        <v>355.98</v>
      </c>
      <c r="F840" s="37">
        <v>58.92</v>
      </c>
      <c r="G840" s="37" t="s">
        <v>2</v>
      </c>
      <c r="H840" s="37" t="s">
        <v>3</v>
      </c>
      <c r="I840" s="37" t="s">
        <v>4</v>
      </c>
      <c r="J840" s="37" t="s">
        <v>85</v>
      </c>
      <c r="K840" s="37" t="s">
        <v>33</v>
      </c>
      <c r="L840" s="37" t="s">
        <v>670</v>
      </c>
      <c r="M840" s="37">
        <v>0.64</v>
      </c>
      <c r="N840" s="37" t="s">
        <v>8</v>
      </c>
      <c r="O840" s="37" t="s">
        <v>87</v>
      </c>
      <c r="P840" s="37" t="s">
        <v>379</v>
      </c>
      <c r="Q840" s="37" t="s">
        <v>1685</v>
      </c>
      <c r="R840" s="37">
        <v>1776</v>
      </c>
      <c r="S840" s="39">
        <v>42081</v>
      </c>
      <c r="T840" s="39">
        <v>42083</v>
      </c>
      <c r="U840" s="37">
        <v>103.83</v>
      </c>
      <c r="V840" s="37">
        <v>4</v>
      </c>
      <c r="W840" s="37">
        <v>1350.94</v>
      </c>
      <c r="X840" s="37">
        <v>87583</v>
      </c>
      <c r="Y840" s="37" t="s">
        <v>3218</v>
      </c>
      <c r="Z840" s="37">
        <v>3151.1507708488675</v>
      </c>
    </row>
    <row r="841" spans="1:26" customFormat="1" x14ac:dyDescent="0.2">
      <c r="A841" s="37">
        <v>1894</v>
      </c>
      <c r="B841" s="37" t="s">
        <v>1315</v>
      </c>
      <c r="C841" s="37" t="s">
        <v>13</v>
      </c>
      <c r="D841" s="37">
        <v>0.01</v>
      </c>
      <c r="E841" s="37">
        <v>26.17</v>
      </c>
      <c r="F841" s="37">
        <v>1.39</v>
      </c>
      <c r="G841" s="37" t="s">
        <v>14</v>
      </c>
      <c r="H841" s="37" t="s">
        <v>15</v>
      </c>
      <c r="I841" s="37" t="s">
        <v>24</v>
      </c>
      <c r="J841" s="37" t="s">
        <v>321</v>
      </c>
      <c r="K841" s="37" t="s">
        <v>49</v>
      </c>
      <c r="L841" s="37" t="s">
        <v>1686</v>
      </c>
      <c r="M841" s="37">
        <v>0.38</v>
      </c>
      <c r="N841" s="37" t="s">
        <v>8</v>
      </c>
      <c r="O841" s="37" t="s">
        <v>28</v>
      </c>
      <c r="P841" s="37" t="s">
        <v>333</v>
      </c>
      <c r="Q841" s="37" t="s">
        <v>1317</v>
      </c>
      <c r="R841" s="37">
        <v>54915</v>
      </c>
      <c r="S841" s="39">
        <v>42081</v>
      </c>
      <c r="T841" s="39">
        <v>42082</v>
      </c>
      <c r="U841" s="37">
        <v>237.04259999999999</v>
      </c>
      <c r="V841" s="37">
        <v>13</v>
      </c>
      <c r="W841" s="37">
        <v>343.54</v>
      </c>
      <c r="X841" s="37">
        <v>91263</v>
      </c>
      <c r="Y841" s="37" t="s">
        <v>3216</v>
      </c>
      <c r="Z841" s="37">
        <v>277.93911995884395</v>
      </c>
    </row>
    <row r="842" spans="1:26" customFormat="1" x14ac:dyDescent="0.2">
      <c r="A842" s="37">
        <v>1015</v>
      </c>
      <c r="B842" s="37" t="s">
        <v>1687</v>
      </c>
      <c r="C842" s="37" t="s">
        <v>92</v>
      </c>
      <c r="D842" s="37">
        <v>0</v>
      </c>
      <c r="E842" s="37">
        <v>43.98</v>
      </c>
      <c r="F842" s="37">
        <v>8.99</v>
      </c>
      <c r="G842" s="37" t="s">
        <v>14</v>
      </c>
      <c r="H842" s="37" t="s">
        <v>47</v>
      </c>
      <c r="I842" s="37" t="s">
        <v>24</v>
      </c>
      <c r="J842" s="37" t="s">
        <v>25</v>
      </c>
      <c r="K842" s="37" t="s">
        <v>18</v>
      </c>
      <c r="L842" s="37" t="s">
        <v>798</v>
      </c>
      <c r="M842" s="37">
        <v>0.57999999999999996</v>
      </c>
      <c r="N842" s="37" t="s">
        <v>8</v>
      </c>
      <c r="O842" s="37" t="s">
        <v>9</v>
      </c>
      <c r="P842" s="37" t="s">
        <v>73</v>
      </c>
      <c r="Q842" s="37" t="s">
        <v>1688</v>
      </c>
      <c r="R842" s="37">
        <v>27502</v>
      </c>
      <c r="S842" s="39">
        <v>42081</v>
      </c>
      <c r="T842" s="39">
        <v>42081</v>
      </c>
      <c r="U842" s="37">
        <v>829.46699999999998</v>
      </c>
      <c r="V842" s="37">
        <v>14</v>
      </c>
      <c r="W842" s="37">
        <v>650.70000000000005</v>
      </c>
      <c r="X842" s="37">
        <v>88390</v>
      </c>
      <c r="Y842" s="37" t="s">
        <v>3215</v>
      </c>
      <c r="Z842" s="37">
        <v>1397.9294235375432</v>
      </c>
    </row>
    <row r="843" spans="1:26" customFormat="1" x14ac:dyDescent="0.2">
      <c r="A843" s="37">
        <v>1967</v>
      </c>
      <c r="B843" s="37" t="s">
        <v>1689</v>
      </c>
      <c r="C843" s="37" t="s">
        <v>92</v>
      </c>
      <c r="D843" s="37">
        <v>0.01</v>
      </c>
      <c r="E843" s="37">
        <v>78.650000000000006</v>
      </c>
      <c r="F843" s="37">
        <v>13.99</v>
      </c>
      <c r="G843" s="37" t="s">
        <v>63</v>
      </c>
      <c r="H843" s="37" t="s">
        <v>3</v>
      </c>
      <c r="I843" s="37" t="s">
        <v>24</v>
      </c>
      <c r="J843" s="37" t="s">
        <v>71</v>
      </c>
      <c r="K843" s="37" t="s">
        <v>120</v>
      </c>
      <c r="L843" s="37" t="s">
        <v>1690</v>
      </c>
      <c r="M843" s="37">
        <v>0.52</v>
      </c>
      <c r="N843" s="37" t="s">
        <v>8</v>
      </c>
      <c r="O843" s="37" t="s">
        <v>28</v>
      </c>
      <c r="P843" s="37" t="s">
        <v>189</v>
      </c>
      <c r="Q843" s="37" t="s">
        <v>11</v>
      </c>
      <c r="R843" s="37">
        <v>52732</v>
      </c>
      <c r="S843" s="39">
        <v>42081</v>
      </c>
      <c r="T843" s="39">
        <v>42082</v>
      </c>
      <c r="U843" s="37">
        <v>442.36590000000001</v>
      </c>
      <c r="V843" s="37">
        <v>8</v>
      </c>
      <c r="W843" s="37">
        <v>641.11</v>
      </c>
      <c r="X843" s="37">
        <v>89456</v>
      </c>
      <c r="Y843" s="37" t="s">
        <v>3216</v>
      </c>
      <c r="Z843" s="37">
        <v>1070.1808435056932</v>
      </c>
    </row>
    <row r="844" spans="1:26" customFormat="1" x14ac:dyDescent="0.2">
      <c r="A844" s="37">
        <v>2030</v>
      </c>
      <c r="B844" s="37" t="s">
        <v>1665</v>
      </c>
      <c r="C844" s="37" t="s">
        <v>92</v>
      </c>
      <c r="D844" s="37">
        <v>0.03</v>
      </c>
      <c r="E844" s="37">
        <v>55.98</v>
      </c>
      <c r="F844" s="37">
        <v>4.8600000000000003</v>
      </c>
      <c r="G844" s="37" t="s">
        <v>14</v>
      </c>
      <c r="H844" s="37" t="s">
        <v>70</v>
      </c>
      <c r="I844" s="37" t="s">
        <v>24</v>
      </c>
      <c r="J844" s="37" t="s">
        <v>64</v>
      </c>
      <c r="K844" s="37" t="s">
        <v>49</v>
      </c>
      <c r="L844" s="37" t="s">
        <v>1691</v>
      </c>
      <c r="M844" s="37">
        <v>0.36</v>
      </c>
      <c r="N844" s="37" t="s">
        <v>8</v>
      </c>
      <c r="O844" s="37" t="s">
        <v>28</v>
      </c>
      <c r="P844" s="37" t="s">
        <v>163</v>
      </c>
      <c r="Q844" s="37" t="s">
        <v>1003</v>
      </c>
      <c r="R844" s="37">
        <v>75401</v>
      </c>
      <c r="S844" s="39">
        <v>42081</v>
      </c>
      <c r="T844" s="39">
        <v>42083</v>
      </c>
      <c r="U844" s="37">
        <v>526.04219999999998</v>
      </c>
      <c r="V844" s="37">
        <v>13</v>
      </c>
      <c r="W844" s="37">
        <v>762.38</v>
      </c>
      <c r="X844" s="37">
        <v>91060</v>
      </c>
      <c r="Y844" s="37" t="s">
        <v>3216</v>
      </c>
      <c r="Z844" s="37">
        <v>777.53750113532283</v>
      </c>
    </row>
    <row r="845" spans="1:26" customFormat="1" x14ac:dyDescent="0.2">
      <c r="A845" s="37">
        <v>2745</v>
      </c>
      <c r="B845" s="37" t="s">
        <v>1692</v>
      </c>
      <c r="C845" s="37" t="s">
        <v>92</v>
      </c>
      <c r="D845" s="37">
        <v>0.01</v>
      </c>
      <c r="E845" s="37">
        <v>220.98</v>
      </c>
      <c r="F845" s="37">
        <v>64.66</v>
      </c>
      <c r="G845" s="37" t="s">
        <v>2</v>
      </c>
      <c r="H845" s="37" t="s">
        <v>70</v>
      </c>
      <c r="I845" s="37" t="s">
        <v>4</v>
      </c>
      <c r="J845" s="37" t="s">
        <v>93</v>
      </c>
      <c r="K845" s="37" t="s">
        <v>6</v>
      </c>
      <c r="L845" s="37" t="s">
        <v>1693</v>
      </c>
      <c r="M845" s="37">
        <v>0.62</v>
      </c>
      <c r="N845" s="37" t="s">
        <v>8</v>
      </c>
      <c r="O845" s="37" t="s">
        <v>35</v>
      </c>
      <c r="P845" s="37" t="s">
        <v>564</v>
      </c>
      <c r="Q845" s="37" t="s">
        <v>1694</v>
      </c>
      <c r="R845" s="37">
        <v>85224</v>
      </c>
      <c r="S845" s="39">
        <v>42081</v>
      </c>
      <c r="T845" s="39">
        <v>42082</v>
      </c>
      <c r="U845" s="37">
        <v>1049.03</v>
      </c>
      <c r="V845" s="37">
        <v>11</v>
      </c>
      <c r="W845" s="37">
        <v>2591.09</v>
      </c>
      <c r="X845" s="37">
        <v>86184</v>
      </c>
      <c r="Y845" s="37" t="s">
        <v>3217</v>
      </c>
      <c r="Z845" s="37">
        <v>3908.6542407454435</v>
      </c>
    </row>
    <row r="846" spans="1:26" customFormat="1" x14ac:dyDescent="0.2">
      <c r="A846" s="37">
        <v>2747</v>
      </c>
      <c r="B846" s="37" t="s">
        <v>982</v>
      </c>
      <c r="C846" s="37" t="s">
        <v>92</v>
      </c>
      <c r="D846" s="37">
        <v>0.01</v>
      </c>
      <c r="E846" s="37">
        <v>220.98</v>
      </c>
      <c r="F846" s="37">
        <v>64.66</v>
      </c>
      <c r="G846" s="37" t="s">
        <v>2</v>
      </c>
      <c r="H846" s="37" t="s">
        <v>70</v>
      </c>
      <c r="I846" s="37" t="s">
        <v>4</v>
      </c>
      <c r="J846" s="37" t="s">
        <v>93</v>
      </c>
      <c r="K846" s="37" t="s">
        <v>6</v>
      </c>
      <c r="L846" s="37" t="s">
        <v>1693</v>
      </c>
      <c r="M846" s="37">
        <v>0.62</v>
      </c>
      <c r="N846" s="37" t="s">
        <v>8</v>
      </c>
      <c r="O846" s="37" t="s">
        <v>87</v>
      </c>
      <c r="P846" s="37" t="s">
        <v>88</v>
      </c>
      <c r="Q846" s="37" t="s">
        <v>89</v>
      </c>
      <c r="R846" s="37">
        <v>10115</v>
      </c>
      <c r="S846" s="39">
        <v>42081</v>
      </c>
      <c r="T846" s="39">
        <v>42082</v>
      </c>
      <c r="U846" s="37">
        <v>1049.03</v>
      </c>
      <c r="V846" s="37">
        <v>44</v>
      </c>
      <c r="W846" s="37">
        <v>10364.36</v>
      </c>
      <c r="X846" s="37">
        <v>23751</v>
      </c>
      <c r="Y846" s="37" t="s">
        <v>3218</v>
      </c>
      <c r="Z846" s="37">
        <v>3908.6542407454435</v>
      </c>
    </row>
    <row r="847" spans="1:26" customFormat="1" x14ac:dyDescent="0.2">
      <c r="A847" s="37">
        <v>485</v>
      </c>
      <c r="B847" s="37" t="s">
        <v>1695</v>
      </c>
      <c r="C847" s="37" t="s">
        <v>46</v>
      </c>
      <c r="D847" s="37">
        <v>0.05</v>
      </c>
      <c r="E847" s="37">
        <v>2.88</v>
      </c>
      <c r="F847" s="37">
        <v>0.5</v>
      </c>
      <c r="G847" s="37" t="s">
        <v>14</v>
      </c>
      <c r="H847" s="37" t="s">
        <v>70</v>
      </c>
      <c r="I847" s="37" t="s">
        <v>24</v>
      </c>
      <c r="J847" s="37" t="s">
        <v>128</v>
      </c>
      <c r="K847" s="37" t="s">
        <v>49</v>
      </c>
      <c r="L847" s="37" t="s">
        <v>1696</v>
      </c>
      <c r="M847" s="37">
        <v>0.36</v>
      </c>
      <c r="N847" s="37" t="s">
        <v>8</v>
      </c>
      <c r="O847" s="37" t="s">
        <v>35</v>
      </c>
      <c r="P847" s="37" t="s">
        <v>66</v>
      </c>
      <c r="Q847" s="37" t="s">
        <v>1697</v>
      </c>
      <c r="R847" s="37">
        <v>93727</v>
      </c>
      <c r="S847" s="39">
        <v>42081</v>
      </c>
      <c r="T847" s="39">
        <v>42083</v>
      </c>
      <c r="U847" s="37">
        <v>6.0513000000000003</v>
      </c>
      <c r="V847" s="37">
        <v>3</v>
      </c>
      <c r="W847" s="37">
        <v>8.77</v>
      </c>
      <c r="X847" s="37">
        <v>91062</v>
      </c>
      <c r="Y847" s="37" t="s">
        <v>3217</v>
      </c>
      <c r="Z847" s="37">
        <v>133.22359049118938</v>
      </c>
    </row>
    <row r="848" spans="1:26" customFormat="1" x14ac:dyDescent="0.2">
      <c r="A848" s="37">
        <v>383</v>
      </c>
      <c r="B848" s="37" t="s">
        <v>1698</v>
      </c>
      <c r="C848" s="37" t="s">
        <v>1</v>
      </c>
      <c r="D848" s="37">
        <v>0.06</v>
      </c>
      <c r="E848" s="37">
        <v>5.34</v>
      </c>
      <c r="F848" s="37">
        <v>5.63</v>
      </c>
      <c r="G848" s="37" t="s">
        <v>14</v>
      </c>
      <c r="H848" s="37" t="s">
        <v>70</v>
      </c>
      <c r="I848" s="37" t="s">
        <v>24</v>
      </c>
      <c r="J848" s="37" t="s">
        <v>48</v>
      </c>
      <c r="K848" s="37" t="s">
        <v>49</v>
      </c>
      <c r="L848" s="37" t="s">
        <v>1699</v>
      </c>
      <c r="M848" s="37">
        <v>0.39</v>
      </c>
      <c r="N848" s="37" t="s">
        <v>8</v>
      </c>
      <c r="O848" s="37" t="s">
        <v>87</v>
      </c>
      <c r="P848" s="37" t="s">
        <v>296</v>
      </c>
      <c r="Q848" s="37" t="s">
        <v>1700</v>
      </c>
      <c r="R848" s="37">
        <v>19026</v>
      </c>
      <c r="S848" s="39">
        <v>42082</v>
      </c>
      <c r="T848" s="39">
        <v>42082</v>
      </c>
      <c r="U848" s="37">
        <v>-82.822999999999993</v>
      </c>
      <c r="V848" s="37">
        <v>7</v>
      </c>
      <c r="W848" s="37">
        <v>38.65</v>
      </c>
      <c r="X848" s="37">
        <v>88928</v>
      </c>
      <c r="Y848" s="37" t="s">
        <v>3218</v>
      </c>
      <c r="Z848" s="37">
        <v>299.02061114264603</v>
      </c>
    </row>
    <row r="849" spans="1:26" customFormat="1" x14ac:dyDescent="0.2">
      <c r="A849" s="37">
        <v>383</v>
      </c>
      <c r="B849" s="37" t="s">
        <v>1698</v>
      </c>
      <c r="C849" s="37" t="s">
        <v>1</v>
      </c>
      <c r="D849" s="37">
        <v>7.0000000000000007E-2</v>
      </c>
      <c r="E849" s="37">
        <v>65.989999999999995</v>
      </c>
      <c r="F849" s="37">
        <v>5.26</v>
      </c>
      <c r="G849" s="37" t="s">
        <v>63</v>
      </c>
      <c r="H849" s="37" t="s">
        <v>70</v>
      </c>
      <c r="I849" s="37" t="s">
        <v>16</v>
      </c>
      <c r="J849" s="37" t="s">
        <v>111</v>
      </c>
      <c r="K849" s="37" t="s">
        <v>49</v>
      </c>
      <c r="L849" s="37" t="s">
        <v>1701</v>
      </c>
      <c r="M849" s="37">
        <v>0.56000000000000005</v>
      </c>
      <c r="N849" s="37" t="s">
        <v>8</v>
      </c>
      <c r="O849" s="37" t="s">
        <v>87</v>
      </c>
      <c r="P849" s="37" t="s">
        <v>296</v>
      </c>
      <c r="Q849" s="37" t="s">
        <v>1700</v>
      </c>
      <c r="R849" s="37">
        <v>19026</v>
      </c>
      <c r="S849" s="39">
        <v>42082</v>
      </c>
      <c r="T849" s="39">
        <v>42084</v>
      </c>
      <c r="U849" s="37">
        <v>107.08199999999999</v>
      </c>
      <c r="V849" s="37">
        <v>5</v>
      </c>
      <c r="W849" s="37">
        <v>279.83</v>
      </c>
      <c r="X849" s="37">
        <v>88928</v>
      </c>
      <c r="Y849" s="37" t="s">
        <v>3218</v>
      </c>
      <c r="Z849" s="37">
        <v>725.76574038448177</v>
      </c>
    </row>
    <row r="850" spans="1:26" customFormat="1" x14ac:dyDescent="0.2">
      <c r="A850" s="37">
        <v>770</v>
      </c>
      <c r="B850" s="37" t="s">
        <v>1702</v>
      </c>
      <c r="C850" s="37" t="s">
        <v>1</v>
      </c>
      <c r="D850" s="37">
        <v>0.08</v>
      </c>
      <c r="E850" s="37">
        <v>30.73</v>
      </c>
      <c r="F850" s="37">
        <v>4</v>
      </c>
      <c r="G850" s="37" t="s">
        <v>14</v>
      </c>
      <c r="H850" s="37" t="s">
        <v>3</v>
      </c>
      <c r="I850" s="37" t="s">
        <v>16</v>
      </c>
      <c r="J850" s="37" t="s">
        <v>17</v>
      </c>
      <c r="K850" s="37" t="s">
        <v>49</v>
      </c>
      <c r="L850" s="37" t="s">
        <v>650</v>
      </c>
      <c r="M850" s="37">
        <v>0.75</v>
      </c>
      <c r="N850" s="37" t="s">
        <v>8</v>
      </c>
      <c r="O850" s="37" t="s">
        <v>35</v>
      </c>
      <c r="P850" s="37" t="s">
        <v>115</v>
      </c>
      <c r="Q850" s="37" t="s">
        <v>1090</v>
      </c>
      <c r="R850" s="37">
        <v>97062</v>
      </c>
      <c r="S850" s="39">
        <v>42082</v>
      </c>
      <c r="T850" s="39">
        <v>42082</v>
      </c>
      <c r="U850" s="37">
        <v>-45.07</v>
      </c>
      <c r="V850" s="37">
        <v>14</v>
      </c>
      <c r="W850" s="37">
        <v>429.33</v>
      </c>
      <c r="X850" s="37">
        <v>88667</v>
      </c>
      <c r="Y850" s="37" t="s">
        <v>3217</v>
      </c>
      <c r="Z850" s="37">
        <v>649.152667052222</v>
      </c>
    </row>
    <row r="851" spans="1:26" customFormat="1" x14ac:dyDescent="0.2">
      <c r="A851" s="37">
        <v>771</v>
      </c>
      <c r="B851" s="37" t="s">
        <v>1703</v>
      </c>
      <c r="C851" s="37" t="s">
        <v>1</v>
      </c>
      <c r="D851" s="37">
        <v>0.05</v>
      </c>
      <c r="E851" s="37">
        <v>14.56</v>
      </c>
      <c r="F851" s="37">
        <v>3.5</v>
      </c>
      <c r="G851" s="37" t="s">
        <v>14</v>
      </c>
      <c r="H851" s="37" t="s">
        <v>3</v>
      </c>
      <c r="I851" s="37" t="s">
        <v>24</v>
      </c>
      <c r="J851" s="37" t="s">
        <v>71</v>
      </c>
      <c r="K851" s="37" t="s">
        <v>49</v>
      </c>
      <c r="L851" s="37" t="s">
        <v>310</v>
      </c>
      <c r="M851" s="37">
        <v>0.57999999999999996</v>
      </c>
      <c r="N851" s="37" t="s">
        <v>8</v>
      </c>
      <c r="O851" s="37" t="s">
        <v>35</v>
      </c>
      <c r="P851" s="37" t="s">
        <v>115</v>
      </c>
      <c r="Q851" s="37" t="s">
        <v>1704</v>
      </c>
      <c r="R851" s="37">
        <v>97068</v>
      </c>
      <c r="S851" s="39">
        <v>42082</v>
      </c>
      <c r="T851" s="39">
        <v>42084</v>
      </c>
      <c r="U851" s="37">
        <v>-8.5299999999999994</v>
      </c>
      <c r="V851" s="37">
        <v>3</v>
      </c>
      <c r="W851" s="37">
        <v>44.66</v>
      </c>
      <c r="X851" s="37">
        <v>88667</v>
      </c>
      <c r="Y851" s="37" t="s">
        <v>3217</v>
      </c>
      <c r="Z851" s="37">
        <v>500.61135529277863</v>
      </c>
    </row>
    <row r="852" spans="1:26" customFormat="1" x14ac:dyDescent="0.2">
      <c r="A852" s="37">
        <v>771</v>
      </c>
      <c r="B852" s="37" t="s">
        <v>1703</v>
      </c>
      <c r="C852" s="37" t="s">
        <v>1</v>
      </c>
      <c r="D852" s="37">
        <v>0</v>
      </c>
      <c r="E852" s="37">
        <v>299.99</v>
      </c>
      <c r="F852" s="37">
        <v>11.64</v>
      </c>
      <c r="G852" s="37" t="s">
        <v>14</v>
      </c>
      <c r="H852" s="37" t="s">
        <v>3</v>
      </c>
      <c r="I852" s="37" t="s">
        <v>16</v>
      </c>
      <c r="J852" s="37" t="s">
        <v>39</v>
      </c>
      <c r="K852" s="37" t="s">
        <v>40</v>
      </c>
      <c r="L852" s="37" t="s">
        <v>1705</v>
      </c>
      <c r="M852" s="37">
        <v>0.5</v>
      </c>
      <c r="N852" s="37" t="s">
        <v>8</v>
      </c>
      <c r="O852" s="37" t="s">
        <v>35</v>
      </c>
      <c r="P852" s="37" t="s">
        <v>115</v>
      </c>
      <c r="Q852" s="37" t="s">
        <v>1704</v>
      </c>
      <c r="R852" s="37">
        <v>97068</v>
      </c>
      <c r="S852" s="39">
        <v>42082</v>
      </c>
      <c r="T852" s="39">
        <v>42084</v>
      </c>
      <c r="U852" s="37">
        <v>285.95</v>
      </c>
      <c r="V852" s="37">
        <v>5</v>
      </c>
      <c r="W852" s="37">
        <v>1619.95</v>
      </c>
      <c r="X852" s="37">
        <v>88667</v>
      </c>
      <c r="Y852" s="37" t="s">
        <v>3217</v>
      </c>
      <c r="Z852" s="37">
        <v>1888.0002664253136</v>
      </c>
    </row>
    <row r="853" spans="1:26" customFormat="1" x14ac:dyDescent="0.2">
      <c r="A853" s="37">
        <v>2502</v>
      </c>
      <c r="B853" s="37" t="s">
        <v>1706</v>
      </c>
      <c r="C853" s="37" t="s">
        <v>13</v>
      </c>
      <c r="D853" s="37">
        <v>0.1</v>
      </c>
      <c r="E853" s="37">
        <v>24.92</v>
      </c>
      <c r="F853" s="37">
        <v>12.98</v>
      </c>
      <c r="G853" s="37" t="s">
        <v>14</v>
      </c>
      <c r="H853" s="37" t="s">
        <v>47</v>
      </c>
      <c r="I853" s="37" t="s">
        <v>24</v>
      </c>
      <c r="J853" s="37" t="s">
        <v>48</v>
      </c>
      <c r="K853" s="37" t="s">
        <v>49</v>
      </c>
      <c r="L853" s="37" t="s">
        <v>1707</v>
      </c>
      <c r="M853" s="37">
        <v>0.39</v>
      </c>
      <c r="N853" s="37" t="s">
        <v>8</v>
      </c>
      <c r="O853" s="37" t="s">
        <v>28</v>
      </c>
      <c r="P853" s="37" t="s">
        <v>29</v>
      </c>
      <c r="Q853" s="37" t="s">
        <v>1708</v>
      </c>
      <c r="R853" s="37">
        <v>46321</v>
      </c>
      <c r="S853" s="39">
        <v>42082</v>
      </c>
      <c r="T853" s="39">
        <v>42082</v>
      </c>
      <c r="U853" s="37">
        <v>-45.816000000000003</v>
      </c>
      <c r="V853" s="37">
        <v>3</v>
      </c>
      <c r="W853" s="37">
        <v>70.819999999999993</v>
      </c>
      <c r="X853" s="37">
        <v>91310</v>
      </c>
      <c r="Y853" s="37" t="s">
        <v>3216</v>
      </c>
      <c r="Z853" s="37">
        <v>312.91937234212708</v>
      </c>
    </row>
    <row r="854" spans="1:26" customFormat="1" x14ac:dyDescent="0.2">
      <c r="A854" s="37">
        <v>2502</v>
      </c>
      <c r="B854" s="37" t="s">
        <v>1706</v>
      </c>
      <c r="C854" s="37" t="s">
        <v>13</v>
      </c>
      <c r="D854" s="37">
        <v>0</v>
      </c>
      <c r="E854" s="37">
        <v>12.28</v>
      </c>
      <c r="F854" s="37">
        <v>6.35</v>
      </c>
      <c r="G854" s="37" t="s">
        <v>63</v>
      </c>
      <c r="H854" s="37" t="s">
        <v>47</v>
      </c>
      <c r="I854" s="37" t="s">
        <v>24</v>
      </c>
      <c r="J854" s="37" t="s">
        <v>64</v>
      </c>
      <c r="K854" s="37" t="s">
        <v>49</v>
      </c>
      <c r="L854" s="37" t="s">
        <v>1709</v>
      </c>
      <c r="M854" s="37">
        <v>0.38</v>
      </c>
      <c r="N854" s="37" t="s">
        <v>8</v>
      </c>
      <c r="O854" s="37" t="s">
        <v>28</v>
      </c>
      <c r="P854" s="37" t="s">
        <v>29</v>
      </c>
      <c r="Q854" s="37" t="s">
        <v>1708</v>
      </c>
      <c r="R854" s="37">
        <v>46321</v>
      </c>
      <c r="S854" s="39">
        <v>42082</v>
      </c>
      <c r="T854" s="39">
        <v>42083</v>
      </c>
      <c r="U854" s="37">
        <v>30.63</v>
      </c>
      <c r="V854" s="37">
        <v>7</v>
      </c>
      <c r="W854" s="37">
        <v>90.44</v>
      </c>
      <c r="X854" s="37">
        <v>91310</v>
      </c>
      <c r="Y854" s="37" t="s">
        <v>3216</v>
      </c>
      <c r="Z854" s="37">
        <v>143.90601159396965</v>
      </c>
    </row>
    <row r="855" spans="1:26" customFormat="1" x14ac:dyDescent="0.2">
      <c r="A855" s="37">
        <v>2621</v>
      </c>
      <c r="B855" s="37" t="s">
        <v>1710</v>
      </c>
      <c r="C855" s="37" t="s">
        <v>13</v>
      </c>
      <c r="D855" s="37">
        <v>0.03</v>
      </c>
      <c r="E855" s="37">
        <v>40.97</v>
      </c>
      <c r="F855" s="37">
        <v>8.99</v>
      </c>
      <c r="G855" s="37" t="s">
        <v>63</v>
      </c>
      <c r="H855" s="37" t="s">
        <v>70</v>
      </c>
      <c r="I855" s="37" t="s">
        <v>24</v>
      </c>
      <c r="J855" s="37" t="s">
        <v>25</v>
      </c>
      <c r="K855" s="37" t="s">
        <v>18</v>
      </c>
      <c r="L855" s="37" t="s">
        <v>1711</v>
      </c>
      <c r="M855" s="37">
        <v>0.59</v>
      </c>
      <c r="N855" s="37" t="s">
        <v>8</v>
      </c>
      <c r="O855" s="37" t="s">
        <v>9</v>
      </c>
      <c r="P855" s="37" t="s">
        <v>376</v>
      </c>
      <c r="Q855" s="37" t="s">
        <v>1712</v>
      </c>
      <c r="R855" s="37">
        <v>37027</v>
      </c>
      <c r="S855" s="39">
        <v>42082</v>
      </c>
      <c r="T855" s="39">
        <v>42083</v>
      </c>
      <c r="U855" s="37">
        <v>-177.05799999999999</v>
      </c>
      <c r="V855" s="37">
        <v>5</v>
      </c>
      <c r="W855" s="37">
        <v>207.22</v>
      </c>
      <c r="X855" s="37">
        <v>88016</v>
      </c>
      <c r="Y855" s="37" t="s">
        <v>3215</v>
      </c>
      <c r="Z855" s="37">
        <v>218.37116351201425</v>
      </c>
    </row>
    <row r="856" spans="1:26" customFormat="1" x14ac:dyDescent="0.2">
      <c r="A856" s="37">
        <v>2840</v>
      </c>
      <c r="B856" s="37" t="s">
        <v>1713</v>
      </c>
      <c r="C856" s="37" t="s">
        <v>13</v>
      </c>
      <c r="D856" s="37">
        <v>0</v>
      </c>
      <c r="E856" s="37">
        <v>21.98</v>
      </c>
      <c r="F856" s="37">
        <v>2.87</v>
      </c>
      <c r="G856" s="37" t="s">
        <v>14</v>
      </c>
      <c r="H856" s="37" t="s">
        <v>70</v>
      </c>
      <c r="I856" s="37" t="s">
        <v>24</v>
      </c>
      <c r="J856" s="37" t="s">
        <v>25</v>
      </c>
      <c r="K856" s="37" t="s">
        <v>18</v>
      </c>
      <c r="L856" s="37" t="s">
        <v>1714</v>
      </c>
      <c r="M856" s="37">
        <v>0.55000000000000004</v>
      </c>
      <c r="N856" s="37" t="s">
        <v>8</v>
      </c>
      <c r="O856" s="37" t="s">
        <v>9</v>
      </c>
      <c r="P856" s="37" t="s">
        <v>99</v>
      </c>
      <c r="Q856" s="37" t="s">
        <v>1715</v>
      </c>
      <c r="R856" s="37">
        <v>33161</v>
      </c>
      <c r="S856" s="39">
        <v>42082</v>
      </c>
      <c r="T856" s="39">
        <v>42083</v>
      </c>
      <c r="U856" s="37">
        <v>21.096</v>
      </c>
      <c r="V856" s="37">
        <v>16</v>
      </c>
      <c r="W856" s="37">
        <v>360.03</v>
      </c>
      <c r="X856" s="37">
        <v>87884</v>
      </c>
      <c r="Y856" s="37" t="s">
        <v>3215</v>
      </c>
      <c r="Z856" s="37">
        <v>261.42785844918933</v>
      </c>
    </row>
    <row r="857" spans="1:26" customFormat="1" x14ac:dyDescent="0.2">
      <c r="A857" s="37">
        <v>2882</v>
      </c>
      <c r="B857" s="37" t="s">
        <v>647</v>
      </c>
      <c r="C857" s="37" t="s">
        <v>13</v>
      </c>
      <c r="D857" s="37">
        <v>7.0000000000000007E-2</v>
      </c>
      <c r="E857" s="37">
        <v>28.99</v>
      </c>
      <c r="F857" s="37">
        <v>8.59</v>
      </c>
      <c r="G857" s="37" t="s">
        <v>14</v>
      </c>
      <c r="H857" s="37" t="s">
        <v>15</v>
      </c>
      <c r="I857" s="37" t="s">
        <v>16</v>
      </c>
      <c r="J857" s="37" t="s">
        <v>111</v>
      </c>
      <c r="K857" s="37" t="s">
        <v>120</v>
      </c>
      <c r="L857" s="37" t="s">
        <v>1005</v>
      </c>
      <c r="M857" s="37">
        <v>0.56000000000000005</v>
      </c>
      <c r="N857" s="37" t="s">
        <v>8</v>
      </c>
      <c r="O857" s="37" t="s">
        <v>9</v>
      </c>
      <c r="P857" s="37" t="s">
        <v>73</v>
      </c>
      <c r="Q857" s="37" t="s">
        <v>649</v>
      </c>
      <c r="R857" s="37">
        <v>28206</v>
      </c>
      <c r="S857" s="39">
        <v>42082</v>
      </c>
      <c r="T857" s="39">
        <v>42082</v>
      </c>
      <c r="U857" s="37">
        <v>-16.063739999999999</v>
      </c>
      <c r="V857" s="37">
        <v>39</v>
      </c>
      <c r="W857" s="37">
        <v>936.8</v>
      </c>
      <c r="X857" s="37">
        <v>16676</v>
      </c>
      <c r="Y857" s="37" t="s">
        <v>3215</v>
      </c>
      <c r="Z857" s="37">
        <v>336.55331816048368</v>
      </c>
    </row>
    <row r="858" spans="1:26" customFormat="1" x14ac:dyDescent="0.2">
      <c r="A858" s="37">
        <v>2884</v>
      </c>
      <c r="B858" s="37" t="s">
        <v>1716</v>
      </c>
      <c r="C858" s="37" t="s">
        <v>13</v>
      </c>
      <c r="D858" s="37">
        <v>7.0000000000000007E-2</v>
      </c>
      <c r="E858" s="37">
        <v>28.99</v>
      </c>
      <c r="F858" s="37">
        <v>8.59</v>
      </c>
      <c r="G858" s="37" t="s">
        <v>14</v>
      </c>
      <c r="H858" s="37" t="s">
        <v>15</v>
      </c>
      <c r="I858" s="37" t="s">
        <v>16</v>
      </c>
      <c r="J858" s="37" t="s">
        <v>111</v>
      </c>
      <c r="K858" s="37" t="s">
        <v>120</v>
      </c>
      <c r="L858" s="37" t="s">
        <v>1005</v>
      </c>
      <c r="M858" s="37">
        <v>0.56000000000000005</v>
      </c>
      <c r="N858" s="37" t="s">
        <v>8</v>
      </c>
      <c r="O858" s="37" t="s">
        <v>87</v>
      </c>
      <c r="P858" s="37" t="s">
        <v>293</v>
      </c>
      <c r="Q858" s="37" t="s">
        <v>1717</v>
      </c>
      <c r="R858" s="37">
        <v>44039</v>
      </c>
      <c r="S858" s="39">
        <v>42082</v>
      </c>
      <c r="T858" s="39">
        <v>42082</v>
      </c>
      <c r="U858" s="37">
        <v>-12.077999999999999</v>
      </c>
      <c r="V858" s="37">
        <v>10</v>
      </c>
      <c r="W858" s="37">
        <v>240.21</v>
      </c>
      <c r="X858" s="37">
        <v>87631</v>
      </c>
      <c r="Y858" s="37" t="s">
        <v>3218</v>
      </c>
      <c r="Z858" s="37">
        <v>340.63481844321194</v>
      </c>
    </row>
    <row r="859" spans="1:26" customFormat="1" x14ac:dyDescent="0.2">
      <c r="A859" s="37">
        <v>3222</v>
      </c>
      <c r="B859" s="37" t="s">
        <v>1718</v>
      </c>
      <c r="C859" s="37" t="s">
        <v>13</v>
      </c>
      <c r="D859" s="37">
        <v>0.04</v>
      </c>
      <c r="E859" s="37">
        <v>39.479999999999997</v>
      </c>
      <c r="F859" s="37">
        <v>1.99</v>
      </c>
      <c r="G859" s="37" t="s">
        <v>63</v>
      </c>
      <c r="H859" s="37" t="s">
        <v>70</v>
      </c>
      <c r="I859" s="37" t="s">
        <v>16</v>
      </c>
      <c r="J859" s="37" t="s">
        <v>17</v>
      </c>
      <c r="K859" s="37" t="s">
        <v>18</v>
      </c>
      <c r="L859" s="37" t="s">
        <v>1233</v>
      </c>
      <c r="M859" s="37">
        <v>0.54</v>
      </c>
      <c r="N859" s="37" t="s">
        <v>8</v>
      </c>
      <c r="O859" s="37" t="s">
        <v>9</v>
      </c>
      <c r="P859" s="37" t="s">
        <v>99</v>
      </c>
      <c r="Q859" s="37" t="s">
        <v>1719</v>
      </c>
      <c r="R859" s="37">
        <v>32303</v>
      </c>
      <c r="S859" s="39">
        <v>42082</v>
      </c>
      <c r="T859" s="39">
        <v>42082</v>
      </c>
      <c r="U859" s="37">
        <v>-1535.4864</v>
      </c>
      <c r="V859" s="37">
        <v>8</v>
      </c>
      <c r="W859" s="37">
        <v>332.16</v>
      </c>
      <c r="X859" s="37">
        <v>90814</v>
      </c>
      <c r="Y859" s="37" t="s">
        <v>3215</v>
      </c>
      <c r="Z859" s="37">
        <v>-1419.0058895951997</v>
      </c>
    </row>
    <row r="860" spans="1:26" customFormat="1" x14ac:dyDescent="0.2">
      <c r="A860" s="37">
        <v>3222</v>
      </c>
      <c r="B860" s="37" t="s">
        <v>1718</v>
      </c>
      <c r="C860" s="37" t="s">
        <v>13</v>
      </c>
      <c r="D860" s="37">
        <v>0</v>
      </c>
      <c r="E860" s="37">
        <v>8.1199999999999992</v>
      </c>
      <c r="F860" s="37">
        <v>2.83</v>
      </c>
      <c r="G860" s="37" t="s">
        <v>14</v>
      </c>
      <c r="H860" s="37" t="s">
        <v>70</v>
      </c>
      <c r="I860" s="37" t="s">
        <v>16</v>
      </c>
      <c r="J860" s="37" t="s">
        <v>17</v>
      </c>
      <c r="K860" s="37" t="s">
        <v>18</v>
      </c>
      <c r="L860" s="37" t="s">
        <v>1674</v>
      </c>
      <c r="M860" s="37">
        <v>0.77</v>
      </c>
      <c r="N860" s="37" t="s">
        <v>8</v>
      </c>
      <c r="O860" s="37" t="s">
        <v>9</v>
      </c>
      <c r="P860" s="37" t="s">
        <v>99</v>
      </c>
      <c r="Q860" s="37" t="s">
        <v>1719</v>
      </c>
      <c r="R860" s="37">
        <v>32303</v>
      </c>
      <c r="S860" s="39">
        <v>42082</v>
      </c>
      <c r="T860" s="39">
        <v>42083</v>
      </c>
      <c r="U860" s="37">
        <v>-159.32</v>
      </c>
      <c r="V860" s="37">
        <v>17</v>
      </c>
      <c r="W860" s="37">
        <v>147.62</v>
      </c>
      <c r="X860" s="37">
        <v>90814</v>
      </c>
      <c r="Y860" s="37" t="s">
        <v>3215</v>
      </c>
      <c r="Z860" s="37">
        <v>215.00629623687863</v>
      </c>
    </row>
    <row r="861" spans="1:26" customFormat="1" x14ac:dyDescent="0.2">
      <c r="A861" s="37">
        <v>1852</v>
      </c>
      <c r="B861" s="37" t="s">
        <v>1720</v>
      </c>
      <c r="C861" s="37" t="s">
        <v>46</v>
      </c>
      <c r="D861" s="37">
        <v>0.06</v>
      </c>
      <c r="E861" s="37">
        <v>6.48</v>
      </c>
      <c r="F861" s="37">
        <v>5.14</v>
      </c>
      <c r="G861" s="37" t="s">
        <v>63</v>
      </c>
      <c r="H861" s="37" t="s">
        <v>47</v>
      </c>
      <c r="I861" s="37" t="s">
        <v>24</v>
      </c>
      <c r="J861" s="37" t="s">
        <v>64</v>
      </c>
      <c r="K861" s="37" t="s">
        <v>49</v>
      </c>
      <c r="L861" s="37" t="s">
        <v>1721</v>
      </c>
      <c r="M861" s="37">
        <v>0.37</v>
      </c>
      <c r="N861" s="37" t="s">
        <v>8</v>
      </c>
      <c r="O861" s="37" t="s">
        <v>35</v>
      </c>
      <c r="P861" s="37" t="s">
        <v>66</v>
      </c>
      <c r="Q861" s="37" t="s">
        <v>1722</v>
      </c>
      <c r="R861" s="37">
        <v>92008</v>
      </c>
      <c r="S861" s="39">
        <v>42082</v>
      </c>
      <c r="T861" s="39">
        <v>42084</v>
      </c>
      <c r="U861" s="37">
        <v>-28.45</v>
      </c>
      <c r="V861" s="37">
        <v>10</v>
      </c>
      <c r="W861" s="37">
        <v>68.34</v>
      </c>
      <c r="X861" s="37">
        <v>86847</v>
      </c>
      <c r="Y861" s="37" t="s">
        <v>3217</v>
      </c>
      <c r="Z861" s="37">
        <v>187.34604597880067</v>
      </c>
    </row>
    <row r="862" spans="1:26" customFormat="1" x14ac:dyDescent="0.2">
      <c r="A862" s="37">
        <v>1854</v>
      </c>
      <c r="B862" s="37" t="s">
        <v>1723</v>
      </c>
      <c r="C862" s="37" t="s">
        <v>46</v>
      </c>
      <c r="D862" s="37">
        <v>0.02</v>
      </c>
      <c r="E862" s="37">
        <v>30.73</v>
      </c>
      <c r="F862" s="37">
        <v>4</v>
      </c>
      <c r="G862" s="37" t="s">
        <v>14</v>
      </c>
      <c r="H862" s="37" t="s">
        <v>47</v>
      </c>
      <c r="I862" s="37" t="s">
        <v>16</v>
      </c>
      <c r="J862" s="37" t="s">
        <v>17</v>
      </c>
      <c r="K862" s="37" t="s">
        <v>49</v>
      </c>
      <c r="L862" s="37" t="s">
        <v>650</v>
      </c>
      <c r="M862" s="37">
        <v>0.75</v>
      </c>
      <c r="N862" s="37" t="s">
        <v>8</v>
      </c>
      <c r="O862" s="37" t="s">
        <v>87</v>
      </c>
      <c r="P862" s="37" t="s">
        <v>224</v>
      </c>
      <c r="Q862" s="37" t="s">
        <v>1724</v>
      </c>
      <c r="R862" s="37">
        <v>6478</v>
      </c>
      <c r="S862" s="39">
        <v>42082</v>
      </c>
      <c r="T862" s="39">
        <v>42085</v>
      </c>
      <c r="U862" s="37">
        <v>72.78</v>
      </c>
      <c r="V862" s="37">
        <v>16</v>
      </c>
      <c r="W862" s="37">
        <v>522.22</v>
      </c>
      <c r="X862" s="37">
        <v>86847</v>
      </c>
      <c r="Y862" s="37" t="s">
        <v>3218</v>
      </c>
      <c r="Z862" s="37">
        <v>759.97813523389209</v>
      </c>
    </row>
    <row r="863" spans="1:26" customFormat="1" x14ac:dyDescent="0.2">
      <c r="A863" s="37">
        <v>2639</v>
      </c>
      <c r="B863" s="37" t="s">
        <v>1725</v>
      </c>
      <c r="C863" s="37" t="s">
        <v>46</v>
      </c>
      <c r="D863" s="37">
        <v>0.05</v>
      </c>
      <c r="E863" s="37">
        <v>4.9800000000000004</v>
      </c>
      <c r="F863" s="37">
        <v>0.49</v>
      </c>
      <c r="G863" s="37" t="s">
        <v>14</v>
      </c>
      <c r="H863" s="37" t="s">
        <v>15</v>
      </c>
      <c r="I863" s="37" t="s">
        <v>24</v>
      </c>
      <c r="J863" s="37" t="s">
        <v>128</v>
      </c>
      <c r="K863" s="37" t="s">
        <v>49</v>
      </c>
      <c r="L863" s="37" t="s">
        <v>1079</v>
      </c>
      <c r="M863" s="37">
        <v>0.39</v>
      </c>
      <c r="N863" s="37" t="s">
        <v>8</v>
      </c>
      <c r="O863" s="37" t="s">
        <v>35</v>
      </c>
      <c r="P863" s="37" t="s">
        <v>616</v>
      </c>
      <c r="Q863" s="37" t="s">
        <v>171</v>
      </c>
      <c r="R863" s="37">
        <v>88201</v>
      </c>
      <c r="S863" s="39">
        <v>42082</v>
      </c>
      <c r="T863" s="39">
        <v>42082</v>
      </c>
      <c r="U863" s="37">
        <v>3.84</v>
      </c>
      <c r="V863" s="37">
        <v>3</v>
      </c>
      <c r="W863" s="37">
        <v>14.2</v>
      </c>
      <c r="X863" s="37">
        <v>90952</v>
      </c>
      <c r="Y863" s="37" t="s">
        <v>3217</v>
      </c>
      <c r="Z863" s="37">
        <v>133.26221304117217</v>
      </c>
    </row>
    <row r="864" spans="1:26" customFormat="1" x14ac:dyDescent="0.2">
      <c r="A864" s="37">
        <v>3105</v>
      </c>
      <c r="B864" s="37" t="s">
        <v>1726</v>
      </c>
      <c r="C864" s="37" t="s">
        <v>1</v>
      </c>
      <c r="D864" s="37">
        <v>0.04</v>
      </c>
      <c r="E864" s="37">
        <v>3.08</v>
      </c>
      <c r="F864" s="37">
        <v>0.99</v>
      </c>
      <c r="G864" s="37" t="s">
        <v>14</v>
      </c>
      <c r="H864" s="37" t="s">
        <v>47</v>
      </c>
      <c r="I864" s="37" t="s">
        <v>24</v>
      </c>
      <c r="J864" s="37" t="s">
        <v>128</v>
      </c>
      <c r="K864" s="37" t="s">
        <v>49</v>
      </c>
      <c r="L864" s="37" t="s">
        <v>634</v>
      </c>
      <c r="M864" s="37">
        <v>0.37</v>
      </c>
      <c r="N864" s="37" t="s">
        <v>8</v>
      </c>
      <c r="O864" s="37" t="s">
        <v>9</v>
      </c>
      <c r="P864" s="37" t="s">
        <v>364</v>
      </c>
      <c r="Q864" s="37" t="s">
        <v>925</v>
      </c>
      <c r="R864" s="37">
        <v>42071</v>
      </c>
      <c r="S864" s="39">
        <v>42083</v>
      </c>
      <c r="T864" s="39">
        <v>42084</v>
      </c>
      <c r="U864" s="37">
        <v>13.8</v>
      </c>
      <c r="V864" s="37">
        <v>19</v>
      </c>
      <c r="W864" s="37">
        <v>60.01</v>
      </c>
      <c r="X864" s="37">
        <v>86327</v>
      </c>
      <c r="Y864" s="37" t="s">
        <v>3215</v>
      </c>
      <c r="Z864" s="37">
        <v>289.6697284051092</v>
      </c>
    </row>
    <row r="865" spans="1:26" customFormat="1" x14ac:dyDescent="0.2">
      <c r="A865" s="37">
        <v>3105</v>
      </c>
      <c r="B865" s="37" t="s">
        <v>1726</v>
      </c>
      <c r="C865" s="37" t="s">
        <v>1</v>
      </c>
      <c r="D865" s="37">
        <v>0.02</v>
      </c>
      <c r="E865" s="37">
        <v>6.48</v>
      </c>
      <c r="F865" s="37">
        <v>5.9</v>
      </c>
      <c r="G865" s="37" t="s">
        <v>14</v>
      </c>
      <c r="H865" s="37" t="s">
        <v>47</v>
      </c>
      <c r="I865" s="37" t="s">
        <v>24</v>
      </c>
      <c r="J865" s="37" t="s">
        <v>64</v>
      </c>
      <c r="K865" s="37" t="s">
        <v>49</v>
      </c>
      <c r="L865" s="37" t="s">
        <v>1727</v>
      </c>
      <c r="M865" s="37">
        <v>0.37</v>
      </c>
      <c r="N865" s="37" t="s">
        <v>8</v>
      </c>
      <c r="O865" s="37" t="s">
        <v>9</v>
      </c>
      <c r="P865" s="37" t="s">
        <v>364</v>
      </c>
      <c r="Q865" s="37" t="s">
        <v>925</v>
      </c>
      <c r="R865" s="37">
        <v>42071</v>
      </c>
      <c r="S865" s="39">
        <v>42083</v>
      </c>
      <c r="T865" s="39">
        <v>42084</v>
      </c>
      <c r="U865" s="37">
        <v>4.3920000000000003</v>
      </c>
      <c r="V865" s="37">
        <v>13</v>
      </c>
      <c r="W865" s="37">
        <v>90.98</v>
      </c>
      <c r="X865" s="37">
        <v>86327</v>
      </c>
      <c r="Y865" s="37" t="s">
        <v>3215</v>
      </c>
      <c r="Z865" s="37">
        <v>439.61445394483201</v>
      </c>
    </row>
    <row r="866" spans="1:26" customFormat="1" x14ac:dyDescent="0.2">
      <c r="A866" s="37">
        <v>3105</v>
      </c>
      <c r="B866" s="37" t="s">
        <v>1726</v>
      </c>
      <c r="C866" s="37" t="s">
        <v>1</v>
      </c>
      <c r="D866" s="37">
        <v>0.04</v>
      </c>
      <c r="E866" s="37">
        <v>125.99</v>
      </c>
      <c r="F866" s="37">
        <v>4.2</v>
      </c>
      <c r="G866" s="37" t="s">
        <v>14</v>
      </c>
      <c r="H866" s="37" t="s">
        <v>47</v>
      </c>
      <c r="I866" s="37" t="s">
        <v>16</v>
      </c>
      <c r="J866" s="37" t="s">
        <v>111</v>
      </c>
      <c r="K866" s="37" t="s">
        <v>49</v>
      </c>
      <c r="L866" s="37" t="s">
        <v>1402</v>
      </c>
      <c r="M866" s="37">
        <v>0.59</v>
      </c>
      <c r="N866" s="37" t="s">
        <v>8</v>
      </c>
      <c r="O866" s="37" t="s">
        <v>9</v>
      </c>
      <c r="P866" s="37" t="s">
        <v>364</v>
      </c>
      <c r="Q866" s="37" t="s">
        <v>925</v>
      </c>
      <c r="R866" s="37">
        <v>42071</v>
      </c>
      <c r="S866" s="39">
        <v>42083</v>
      </c>
      <c r="T866" s="39">
        <v>42085</v>
      </c>
      <c r="U866" s="37">
        <v>-236.25</v>
      </c>
      <c r="V866" s="37">
        <v>12</v>
      </c>
      <c r="W866" s="37">
        <v>1270.7</v>
      </c>
      <c r="X866" s="37">
        <v>86327</v>
      </c>
      <c r="Y866" s="37" t="s">
        <v>3215</v>
      </c>
      <c r="Z866" s="37">
        <v>690.29345721621837</v>
      </c>
    </row>
    <row r="867" spans="1:26" customFormat="1" x14ac:dyDescent="0.2">
      <c r="A867" s="37">
        <v>3106</v>
      </c>
      <c r="B867" s="37" t="s">
        <v>1728</v>
      </c>
      <c r="C867" s="37" t="s">
        <v>1</v>
      </c>
      <c r="D867" s="37">
        <v>0.04</v>
      </c>
      <c r="E867" s="37">
        <v>3.08</v>
      </c>
      <c r="F867" s="37">
        <v>0.99</v>
      </c>
      <c r="G867" s="37" t="s">
        <v>14</v>
      </c>
      <c r="H867" s="37" t="s">
        <v>47</v>
      </c>
      <c r="I867" s="37" t="s">
        <v>24</v>
      </c>
      <c r="J867" s="37" t="s">
        <v>128</v>
      </c>
      <c r="K867" s="37" t="s">
        <v>49</v>
      </c>
      <c r="L867" s="37" t="s">
        <v>634</v>
      </c>
      <c r="M867" s="37">
        <v>0.37</v>
      </c>
      <c r="N867" s="37" t="s">
        <v>8</v>
      </c>
      <c r="O867" s="37" t="s">
        <v>28</v>
      </c>
      <c r="P867" s="37" t="s">
        <v>163</v>
      </c>
      <c r="Q867" s="37" t="s">
        <v>1729</v>
      </c>
      <c r="R867" s="37">
        <v>77041</v>
      </c>
      <c r="S867" s="39">
        <v>42083</v>
      </c>
      <c r="T867" s="39">
        <v>42084</v>
      </c>
      <c r="U867" s="37">
        <v>36.020000000000003</v>
      </c>
      <c r="V867" s="37">
        <v>75</v>
      </c>
      <c r="W867" s="37">
        <v>236.87</v>
      </c>
      <c r="X867" s="37">
        <v>548</v>
      </c>
      <c r="Y867" s="37" t="s">
        <v>3216</v>
      </c>
      <c r="Z867" s="37">
        <v>312.42357995644534</v>
      </c>
    </row>
    <row r="868" spans="1:26" customFormat="1" x14ac:dyDescent="0.2">
      <c r="A868" s="37">
        <v>3106</v>
      </c>
      <c r="B868" s="37" t="s">
        <v>1728</v>
      </c>
      <c r="C868" s="37" t="s">
        <v>1</v>
      </c>
      <c r="D868" s="37">
        <v>0.02</v>
      </c>
      <c r="E868" s="37">
        <v>6.48</v>
      </c>
      <c r="F868" s="37">
        <v>5.9</v>
      </c>
      <c r="G868" s="37" t="s">
        <v>14</v>
      </c>
      <c r="H868" s="37" t="s">
        <v>47</v>
      </c>
      <c r="I868" s="37" t="s">
        <v>24</v>
      </c>
      <c r="J868" s="37" t="s">
        <v>64</v>
      </c>
      <c r="K868" s="37" t="s">
        <v>49</v>
      </c>
      <c r="L868" s="37" t="s">
        <v>1727</v>
      </c>
      <c r="M868" s="37">
        <v>0.37</v>
      </c>
      <c r="N868" s="37" t="s">
        <v>8</v>
      </c>
      <c r="O868" s="37" t="s">
        <v>28</v>
      </c>
      <c r="P868" s="37" t="s">
        <v>163</v>
      </c>
      <c r="Q868" s="37" t="s">
        <v>1729</v>
      </c>
      <c r="R868" s="37">
        <v>77041</v>
      </c>
      <c r="S868" s="39">
        <v>42083</v>
      </c>
      <c r="T868" s="39">
        <v>42084</v>
      </c>
      <c r="U868" s="37">
        <v>-50.64</v>
      </c>
      <c r="V868" s="37">
        <v>53</v>
      </c>
      <c r="W868" s="37">
        <v>370.91</v>
      </c>
      <c r="X868" s="37">
        <v>548</v>
      </c>
      <c r="Y868" s="37" t="s">
        <v>3216</v>
      </c>
      <c r="Z868" s="37">
        <v>383.26027039068572</v>
      </c>
    </row>
    <row r="869" spans="1:26" customFormat="1" x14ac:dyDescent="0.2">
      <c r="A869" s="37">
        <v>3106</v>
      </c>
      <c r="B869" s="37" t="s">
        <v>1728</v>
      </c>
      <c r="C869" s="37" t="s">
        <v>1</v>
      </c>
      <c r="D869" s="37">
        <v>0.04</v>
      </c>
      <c r="E869" s="37">
        <v>125.99</v>
      </c>
      <c r="F869" s="37">
        <v>4.2</v>
      </c>
      <c r="G869" s="37" t="s">
        <v>14</v>
      </c>
      <c r="H869" s="37" t="s">
        <v>47</v>
      </c>
      <c r="I869" s="37" t="s">
        <v>16</v>
      </c>
      <c r="J869" s="37" t="s">
        <v>111</v>
      </c>
      <c r="K869" s="37" t="s">
        <v>49</v>
      </c>
      <c r="L869" s="37" t="s">
        <v>1402</v>
      </c>
      <c r="M869" s="37">
        <v>0.59</v>
      </c>
      <c r="N869" s="37" t="s">
        <v>8</v>
      </c>
      <c r="O869" s="37" t="s">
        <v>28</v>
      </c>
      <c r="P869" s="37" t="s">
        <v>163</v>
      </c>
      <c r="Q869" s="37" t="s">
        <v>1729</v>
      </c>
      <c r="R869" s="37">
        <v>77041</v>
      </c>
      <c r="S869" s="39">
        <v>42083</v>
      </c>
      <c r="T869" s="39">
        <v>42085</v>
      </c>
      <c r="U869" s="37">
        <v>510.48899999999998</v>
      </c>
      <c r="V869" s="37">
        <v>47</v>
      </c>
      <c r="W869" s="37">
        <v>4976.92</v>
      </c>
      <c r="X869" s="37">
        <v>548</v>
      </c>
      <c r="Y869" s="37" t="s">
        <v>3216</v>
      </c>
      <c r="Z869" s="37">
        <v>1454.9734011223027</v>
      </c>
    </row>
    <row r="870" spans="1:26" customFormat="1" x14ac:dyDescent="0.2">
      <c r="A870" s="37">
        <v>637</v>
      </c>
      <c r="B870" s="37" t="s">
        <v>1730</v>
      </c>
      <c r="C870" s="37" t="s">
        <v>23</v>
      </c>
      <c r="D870" s="37">
        <v>0.06</v>
      </c>
      <c r="E870" s="37">
        <v>160.97999999999999</v>
      </c>
      <c r="F870" s="37">
        <v>35.020000000000003</v>
      </c>
      <c r="G870" s="37" t="s">
        <v>2</v>
      </c>
      <c r="H870" s="37" t="s">
        <v>15</v>
      </c>
      <c r="I870" s="37" t="s">
        <v>4</v>
      </c>
      <c r="J870" s="37" t="s">
        <v>93</v>
      </c>
      <c r="K870" s="37" t="s">
        <v>6</v>
      </c>
      <c r="L870" s="37" t="s">
        <v>1731</v>
      </c>
      <c r="M870" s="37">
        <v>0.72</v>
      </c>
      <c r="N870" s="37" t="s">
        <v>8</v>
      </c>
      <c r="O870" s="37" t="s">
        <v>35</v>
      </c>
      <c r="P870" s="37" t="s">
        <v>66</v>
      </c>
      <c r="Q870" s="37" t="s">
        <v>1732</v>
      </c>
      <c r="R870" s="37">
        <v>95051</v>
      </c>
      <c r="S870" s="39">
        <v>42083</v>
      </c>
      <c r="T870" s="39">
        <v>42087</v>
      </c>
      <c r="U870" s="37">
        <v>-229.68</v>
      </c>
      <c r="V870" s="37">
        <v>8</v>
      </c>
      <c r="W870" s="37">
        <v>1232.01</v>
      </c>
      <c r="X870" s="37">
        <v>87953</v>
      </c>
      <c r="Y870" s="37" t="s">
        <v>3217</v>
      </c>
      <c r="Z870" s="37">
        <v>1680.1474914301386</v>
      </c>
    </row>
    <row r="871" spans="1:26" customFormat="1" x14ac:dyDescent="0.2">
      <c r="A871" s="37">
        <v>640</v>
      </c>
      <c r="B871" s="37" t="s">
        <v>1161</v>
      </c>
      <c r="C871" s="37" t="s">
        <v>23</v>
      </c>
      <c r="D871" s="37">
        <v>0.06</v>
      </c>
      <c r="E871" s="37">
        <v>160.97999999999999</v>
      </c>
      <c r="F871" s="37">
        <v>35.020000000000003</v>
      </c>
      <c r="G871" s="37" t="s">
        <v>2</v>
      </c>
      <c r="H871" s="37" t="s">
        <v>15</v>
      </c>
      <c r="I871" s="37" t="s">
        <v>4</v>
      </c>
      <c r="J871" s="37" t="s">
        <v>93</v>
      </c>
      <c r="K871" s="37" t="s">
        <v>6</v>
      </c>
      <c r="L871" s="37" t="s">
        <v>1731</v>
      </c>
      <c r="M871" s="37">
        <v>0.72</v>
      </c>
      <c r="N871" s="37" t="s">
        <v>8</v>
      </c>
      <c r="O871" s="37" t="s">
        <v>35</v>
      </c>
      <c r="P871" s="37" t="s">
        <v>42</v>
      </c>
      <c r="Q871" s="37" t="s">
        <v>118</v>
      </c>
      <c r="R871" s="37">
        <v>98119</v>
      </c>
      <c r="S871" s="39">
        <v>42083</v>
      </c>
      <c r="T871" s="39">
        <v>42087</v>
      </c>
      <c r="U871" s="37">
        <v>-229.68</v>
      </c>
      <c r="V871" s="37">
        <v>30</v>
      </c>
      <c r="W871" s="37">
        <v>4620.05</v>
      </c>
      <c r="X871" s="37">
        <v>11077</v>
      </c>
      <c r="Y871" s="37" t="s">
        <v>3217</v>
      </c>
      <c r="Z871" s="37">
        <v>1680.1474914301386</v>
      </c>
    </row>
    <row r="872" spans="1:26" customFormat="1" x14ac:dyDescent="0.2">
      <c r="A872" s="37">
        <v>314</v>
      </c>
      <c r="B872" s="37" t="s">
        <v>1733</v>
      </c>
      <c r="C872" s="37" t="s">
        <v>92</v>
      </c>
      <c r="D872" s="37">
        <v>0.04</v>
      </c>
      <c r="E872" s="37">
        <v>1637.53</v>
      </c>
      <c r="F872" s="37">
        <v>24.49</v>
      </c>
      <c r="G872" s="37" t="s">
        <v>14</v>
      </c>
      <c r="H872" s="37" t="s">
        <v>70</v>
      </c>
      <c r="I872" s="37" t="s">
        <v>24</v>
      </c>
      <c r="J872" s="37" t="s">
        <v>544</v>
      </c>
      <c r="K872" s="37" t="s">
        <v>120</v>
      </c>
      <c r="L872" s="37" t="s">
        <v>1734</v>
      </c>
      <c r="M872" s="37">
        <v>0.81</v>
      </c>
      <c r="N872" s="37" t="s">
        <v>8</v>
      </c>
      <c r="O872" s="37" t="s">
        <v>28</v>
      </c>
      <c r="P872" s="37" t="s">
        <v>79</v>
      </c>
      <c r="Q872" s="37" t="s">
        <v>1735</v>
      </c>
      <c r="R872" s="37">
        <v>60130</v>
      </c>
      <c r="S872" s="39">
        <v>42083</v>
      </c>
      <c r="T872" s="39">
        <v>42085</v>
      </c>
      <c r="U872" s="37">
        <v>-1759.58</v>
      </c>
      <c r="V872" s="37">
        <v>2</v>
      </c>
      <c r="W872" s="37">
        <v>3206.94</v>
      </c>
      <c r="X872" s="37">
        <v>89166</v>
      </c>
      <c r="Y872" s="37" t="s">
        <v>3216</v>
      </c>
      <c r="Z872" s="37">
        <v>4302.2601388949088</v>
      </c>
    </row>
    <row r="873" spans="1:26" customFormat="1" x14ac:dyDescent="0.2">
      <c r="A873" s="37">
        <v>315</v>
      </c>
      <c r="B873" s="37" t="s">
        <v>1736</v>
      </c>
      <c r="C873" s="37" t="s">
        <v>92</v>
      </c>
      <c r="D873" s="37">
        <v>0.01</v>
      </c>
      <c r="E873" s="37">
        <v>19.98</v>
      </c>
      <c r="F873" s="37">
        <v>4</v>
      </c>
      <c r="G873" s="37" t="s">
        <v>14</v>
      </c>
      <c r="H873" s="37" t="s">
        <v>70</v>
      </c>
      <c r="I873" s="37" t="s">
        <v>16</v>
      </c>
      <c r="J873" s="37" t="s">
        <v>17</v>
      </c>
      <c r="K873" s="37" t="s">
        <v>49</v>
      </c>
      <c r="L873" s="37" t="s">
        <v>1737</v>
      </c>
      <c r="M873" s="37">
        <v>0.68</v>
      </c>
      <c r="N873" s="37" t="s">
        <v>8</v>
      </c>
      <c r="O873" s="37" t="s">
        <v>87</v>
      </c>
      <c r="P873" s="37" t="s">
        <v>379</v>
      </c>
      <c r="Q873" s="37" t="s">
        <v>1738</v>
      </c>
      <c r="R873" s="37">
        <v>1007</v>
      </c>
      <c r="S873" s="39">
        <v>42083</v>
      </c>
      <c r="T873" s="39">
        <v>42083</v>
      </c>
      <c r="U873" s="37">
        <v>-72.23</v>
      </c>
      <c r="V873" s="37">
        <v>2</v>
      </c>
      <c r="W873" s="37">
        <v>43.08</v>
      </c>
      <c r="X873" s="37">
        <v>89166</v>
      </c>
      <c r="Y873" s="37" t="s">
        <v>3218</v>
      </c>
      <c r="Z873" s="37">
        <v>307.52283571297505</v>
      </c>
    </row>
    <row r="874" spans="1:26" customFormat="1" x14ac:dyDescent="0.2">
      <c r="A874" s="37">
        <v>669</v>
      </c>
      <c r="B874" s="37" t="s">
        <v>1739</v>
      </c>
      <c r="C874" s="37" t="s">
        <v>92</v>
      </c>
      <c r="D874" s="37">
        <v>0.09</v>
      </c>
      <c r="E874" s="37">
        <v>2.89</v>
      </c>
      <c r="F874" s="37">
        <v>0.5</v>
      </c>
      <c r="G874" s="37" t="s">
        <v>14</v>
      </c>
      <c r="H874" s="37" t="s">
        <v>47</v>
      </c>
      <c r="I874" s="37" t="s">
        <v>24</v>
      </c>
      <c r="J874" s="37" t="s">
        <v>128</v>
      </c>
      <c r="K874" s="37" t="s">
        <v>49</v>
      </c>
      <c r="L874" s="37" t="s">
        <v>705</v>
      </c>
      <c r="M874" s="37">
        <v>0.38</v>
      </c>
      <c r="N874" s="37" t="s">
        <v>8</v>
      </c>
      <c r="O874" s="37" t="s">
        <v>28</v>
      </c>
      <c r="P874" s="37" t="s">
        <v>189</v>
      </c>
      <c r="Q874" s="37" t="s">
        <v>1740</v>
      </c>
      <c r="R874" s="37">
        <v>52501</v>
      </c>
      <c r="S874" s="39">
        <v>42083</v>
      </c>
      <c r="T874" s="39">
        <v>42085</v>
      </c>
      <c r="U874" s="37">
        <v>40.482300000000002</v>
      </c>
      <c r="V874" s="37">
        <v>22</v>
      </c>
      <c r="W874" s="37">
        <v>58.67</v>
      </c>
      <c r="X874" s="37">
        <v>88475</v>
      </c>
      <c r="Y874" s="37" t="s">
        <v>3216</v>
      </c>
      <c r="Z874" s="37">
        <v>0.87629654666644896</v>
      </c>
    </row>
    <row r="875" spans="1:26" customFormat="1" x14ac:dyDescent="0.2">
      <c r="A875" s="37">
        <v>669</v>
      </c>
      <c r="B875" s="37" t="s">
        <v>1739</v>
      </c>
      <c r="C875" s="37" t="s">
        <v>92</v>
      </c>
      <c r="D875" s="37">
        <v>0.02</v>
      </c>
      <c r="E875" s="37">
        <v>48.91</v>
      </c>
      <c r="F875" s="37">
        <v>5.81</v>
      </c>
      <c r="G875" s="37" t="s">
        <v>14</v>
      </c>
      <c r="H875" s="37" t="s">
        <v>47</v>
      </c>
      <c r="I875" s="37" t="s">
        <v>24</v>
      </c>
      <c r="J875" s="37" t="s">
        <v>64</v>
      </c>
      <c r="K875" s="37" t="s">
        <v>49</v>
      </c>
      <c r="L875" s="37" t="s">
        <v>1741</v>
      </c>
      <c r="M875" s="37">
        <v>0.38</v>
      </c>
      <c r="N875" s="37" t="s">
        <v>8</v>
      </c>
      <c r="O875" s="37" t="s">
        <v>28</v>
      </c>
      <c r="P875" s="37" t="s">
        <v>189</v>
      </c>
      <c r="Q875" s="37" t="s">
        <v>1740</v>
      </c>
      <c r="R875" s="37">
        <v>52501</v>
      </c>
      <c r="S875" s="39">
        <v>42083</v>
      </c>
      <c r="T875" s="39">
        <v>42084</v>
      </c>
      <c r="U875" s="37">
        <v>32.86</v>
      </c>
      <c r="V875" s="37">
        <v>2</v>
      </c>
      <c r="W875" s="37">
        <v>101.06</v>
      </c>
      <c r="X875" s="37">
        <v>88475</v>
      </c>
      <c r="Y875" s="37" t="s">
        <v>3216</v>
      </c>
      <c r="Z875" s="37">
        <v>330.28325226257471</v>
      </c>
    </row>
    <row r="876" spans="1:26" customFormat="1" x14ac:dyDescent="0.2">
      <c r="A876" s="37">
        <v>1679</v>
      </c>
      <c r="B876" s="37" t="s">
        <v>1742</v>
      </c>
      <c r="C876" s="37" t="s">
        <v>92</v>
      </c>
      <c r="D876" s="37">
        <v>7.0000000000000007E-2</v>
      </c>
      <c r="E876" s="37">
        <v>13.73</v>
      </c>
      <c r="F876" s="37">
        <v>6.85</v>
      </c>
      <c r="G876" s="37" t="s">
        <v>14</v>
      </c>
      <c r="H876" s="37" t="s">
        <v>15</v>
      </c>
      <c r="I876" s="37" t="s">
        <v>4</v>
      </c>
      <c r="J876" s="37" t="s">
        <v>102</v>
      </c>
      <c r="K876" s="37" t="s">
        <v>26</v>
      </c>
      <c r="L876" s="37" t="s">
        <v>1743</v>
      </c>
      <c r="M876" s="37">
        <v>0.54</v>
      </c>
      <c r="N876" s="37" t="s">
        <v>8</v>
      </c>
      <c r="O876" s="37" t="s">
        <v>87</v>
      </c>
      <c r="P876" s="37" t="s">
        <v>293</v>
      </c>
      <c r="Q876" s="37" t="s">
        <v>1744</v>
      </c>
      <c r="R876" s="37">
        <v>45324</v>
      </c>
      <c r="S876" s="39">
        <v>42083</v>
      </c>
      <c r="T876" s="39">
        <v>42084</v>
      </c>
      <c r="U876" s="37">
        <v>-22.72</v>
      </c>
      <c r="V876" s="37">
        <v>21</v>
      </c>
      <c r="W876" s="37">
        <v>276.64</v>
      </c>
      <c r="X876" s="37">
        <v>86646</v>
      </c>
      <c r="Y876" s="37" t="s">
        <v>3218</v>
      </c>
      <c r="Z876" s="37">
        <v>232.46031916270766</v>
      </c>
    </row>
    <row r="877" spans="1:26" customFormat="1" x14ac:dyDescent="0.2">
      <c r="A877" s="37">
        <v>2794</v>
      </c>
      <c r="B877" s="37" t="s">
        <v>1745</v>
      </c>
      <c r="C877" s="37" t="s">
        <v>92</v>
      </c>
      <c r="D877" s="37">
        <v>0.06</v>
      </c>
      <c r="E877" s="37">
        <v>2.61</v>
      </c>
      <c r="F877" s="37">
        <v>0.5</v>
      </c>
      <c r="G877" s="37" t="s">
        <v>14</v>
      </c>
      <c r="H877" s="37" t="s">
        <v>70</v>
      </c>
      <c r="I877" s="37" t="s">
        <v>24</v>
      </c>
      <c r="J877" s="37" t="s">
        <v>128</v>
      </c>
      <c r="K877" s="37" t="s">
        <v>49</v>
      </c>
      <c r="L877" s="37" t="s">
        <v>1545</v>
      </c>
      <c r="M877" s="37">
        <v>0.39</v>
      </c>
      <c r="N877" s="37" t="s">
        <v>8</v>
      </c>
      <c r="O877" s="37" t="s">
        <v>28</v>
      </c>
      <c r="P877" s="37" t="s">
        <v>189</v>
      </c>
      <c r="Q877" s="37" t="s">
        <v>1746</v>
      </c>
      <c r="R877" s="37">
        <v>50158</v>
      </c>
      <c r="S877" s="39">
        <v>42083</v>
      </c>
      <c r="T877" s="39">
        <v>42085</v>
      </c>
      <c r="U877" s="37">
        <v>3.5949</v>
      </c>
      <c r="V877" s="37">
        <v>2</v>
      </c>
      <c r="W877" s="37">
        <v>5.21</v>
      </c>
      <c r="X877" s="37">
        <v>87554</v>
      </c>
      <c r="Y877" s="37" t="s">
        <v>3216</v>
      </c>
      <c r="Z877" s="37">
        <v>-40.076750224969828</v>
      </c>
    </row>
    <row r="878" spans="1:26" customFormat="1" x14ac:dyDescent="0.2">
      <c r="A878" s="37">
        <v>3360</v>
      </c>
      <c r="B878" s="37" t="s">
        <v>1747</v>
      </c>
      <c r="C878" s="37" t="s">
        <v>46</v>
      </c>
      <c r="D878" s="37">
        <v>0.02</v>
      </c>
      <c r="E878" s="37">
        <v>9.11</v>
      </c>
      <c r="F878" s="37">
        <v>2.15</v>
      </c>
      <c r="G878" s="37" t="s">
        <v>14</v>
      </c>
      <c r="H878" s="37" t="s">
        <v>47</v>
      </c>
      <c r="I878" s="37" t="s">
        <v>24</v>
      </c>
      <c r="J878" s="37" t="s">
        <v>64</v>
      </c>
      <c r="K878" s="37" t="s">
        <v>26</v>
      </c>
      <c r="L878" s="37" t="s">
        <v>65</v>
      </c>
      <c r="M878" s="37">
        <v>0.4</v>
      </c>
      <c r="N878" s="37" t="s">
        <v>8</v>
      </c>
      <c r="O878" s="37" t="s">
        <v>28</v>
      </c>
      <c r="P878" s="37" t="s">
        <v>333</v>
      </c>
      <c r="Q878" s="37" t="s">
        <v>1748</v>
      </c>
      <c r="R878" s="37">
        <v>53214</v>
      </c>
      <c r="S878" s="39">
        <v>42083</v>
      </c>
      <c r="T878" s="39">
        <v>42085</v>
      </c>
      <c r="U878" s="37">
        <v>18.41</v>
      </c>
      <c r="V878" s="37">
        <v>3</v>
      </c>
      <c r="W878" s="37">
        <v>27.37</v>
      </c>
      <c r="X878" s="37">
        <v>91435</v>
      </c>
      <c r="Y878" s="37" t="s">
        <v>3216</v>
      </c>
      <c r="Z878" s="37">
        <v>294.51545939474431</v>
      </c>
    </row>
    <row r="879" spans="1:26" customFormat="1" x14ac:dyDescent="0.2">
      <c r="A879" s="37">
        <v>3361</v>
      </c>
      <c r="B879" s="37" t="s">
        <v>786</v>
      </c>
      <c r="C879" s="37" t="s">
        <v>46</v>
      </c>
      <c r="D879" s="37">
        <v>0.06</v>
      </c>
      <c r="E879" s="37">
        <v>12.64</v>
      </c>
      <c r="F879" s="37">
        <v>4.9800000000000004</v>
      </c>
      <c r="G879" s="37" t="s">
        <v>14</v>
      </c>
      <c r="H879" s="37" t="s">
        <v>47</v>
      </c>
      <c r="I879" s="37" t="s">
        <v>4</v>
      </c>
      <c r="J879" s="37" t="s">
        <v>102</v>
      </c>
      <c r="K879" s="37" t="s">
        <v>18</v>
      </c>
      <c r="L879" s="37" t="s">
        <v>1749</v>
      </c>
      <c r="M879" s="37">
        <v>0.48</v>
      </c>
      <c r="N879" s="37" t="s">
        <v>8</v>
      </c>
      <c r="O879" s="37" t="s">
        <v>28</v>
      </c>
      <c r="P879" s="37" t="s">
        <v>333</v>
      </c>
      <c r="Q879" s="37" t="s">
        <v>788</v>
      </c>
      <c r="R879" s="37">
        <v>53095</v>
      </c>
      <c r="S879" s="39">
        <v>42083</v>
      </c>
      <c r="T879" s="39">
        <v>42085</v>
      </c>
      <c r="U879" s="37">
        <v>65.63</v>
      </c>
      <c r="V879" s="37">
        <v>8</v>
      </c>
      <c r="W879" s="37">
        <v>98.16</v>
      </c>
      <c r="X879" s="37">
        <v>91435</v>
      </c>
      <c r="Y879" s="37" t="s">
        <v>3216</v>
      </c>
      <c r="Z879" s="37">
        <v>472.21056327420217</v>
      </c>
    </row>
    <row r="880" spans="1:26" customFormat="1" x14ac:dyDescent="0.2">
      <c r="A880" s="37">
        <v>691</v>
      </c>
      <c r="B880" s="37" t="s">
        <v>1750</v>
      </c>
      <c r="C880" s="37" t="s">
        <v>13</v>
      </c>
      <c r="D880" s="37">
        <v>0.09</v>
      </c>
      <c r="E880" s="37">
        <v>6.48</v>
      </c>
      <c r="F880" s="37">
        <v>6.35</v>
      </c>
      <c r="G880" s="37" t="s">
        <v>14</v>
      </c>
      <c r="H880" s="37" t="s">
        <v>47</v>
      </c>
      <c r="I880" s="37" t="s">
        <v>24</v>
      </c>
      <c r="J880" s="37" t="s">
        <v>64</v>
      </c>
      <c r="K880" s="37" t="s">
        <v>49</v>
      </c>
      <c r="L880" s="37" t="s">
        <v>1751</v>
      </c>
      <c r="M880" s="37">
        <v>0.37</v>
      </c>
      <c r="N880" s="37" t="s">
        <v>8</v>
      </c>
      <c r="O880" s="37" t="s">
        <v>35</v>
      </c>
      <c r="P880" s="37" t="s">
        <v>42</v>
      </c>
      <c r="Q880" s="37" t="s">
        <v>1752</v>
      </c>
      <c r="R880" s="37">
        <v>98408</v>
      </c>
      <c r="S880" s="39">
        <v>42084</v>
      </c>
      <c r="T880" s="39">
        <v>42085</v>
      </c>
      <c r="U880" s="37">
        <v>-88.6</v>
      </c>
      <c r="V880" s="37">
        <v>8</v>
      </c>
      <c r="W880" s="37">
        <v>49.81</v>
      </c>
      <c r="X880" s="37">
        <v>89915</v>
      </c>
      <c r="Y880" s="37" t="s">
        <v>3217</v>
      </c>
      <c r="Z880" s="37">
        <v>18.067551701210657</v>
      </c>
    </row>
    <row r="881" spans="1:26" customFormat="1" x14ac:dyDescent="0.2">
      <c r="A881" s="37">
        <v>1471</v>
      </c>
      <c r="B881" s="37" t="s">
        <v>1753</v>
      </c>
      <c r="C881" s="37" t="s">
        <v>13</v>
      </c>
      <c r="D881" s="37">
        <v>0.03</v>
      </c>
      <c r="E881" s="37">
        <v>420.98</v>
      </c>
      <c r="F881" s="37">
        <v>19.989999999999998</v>
      </c>
      <c r="G881" s="37" t="s">
        <v>14</v>
      </c>
      <c r="H881" s="37" t="s">
        <v>47</v>
      </c>
      <c r="I881" s="37" t="s">
        <v>24</v>
      </c>
      <c r="J881" s="37" t="s">
        <v>48</v>
      </c>
      <c r="K881" s="37" t="s">
        <v>49</v>
      </c>
      <c r="L881" s="37" t="s">
        <v>843</v>
      </c>
      <c r="M881" s="37">
        <v>0.35</v>
      </c>
      <c r="N881" s="37" t="s">
        <v>8</v>
      </c>
      <c r="O881" s="37" t="s">
        <v>87</v>
      </c>
      <c r="P881" s="37" t="s">
        <v>293</v>
      </c>
      <c r="Q881" s="37" t="s">
        <v>1114</v>
      </c>
      <c r="R881" s="37">
        <v>43081</v>
      </c>
      <c r="S881" s="39">
        <v>42084</v>
      </c>
      <c r="T881" s="39">
        <v>42085</v>
      </c>
      <c r="U881" s="37">
        <v>3043.0311000000002</v>
      </c>
      <c r="V881" s="37">
        <v>10</v>
      </c>
      <c r="W881" s="37">
        <v>4410.1899999999996</v>
      </c>
      <c r="X881" s="37">
        <v>87077</v>
      </c>
      <c r="Y881" s="37" t="s">
        <v>3218</v>
      </c>
      <c r="Z881" s="37">
        <v>4923.6669609428163</v>
      </c>
    </row>
    <row r="882" spans="1:26" customFormat="1" x14ac:dyDescent="0.2">
      <c r="A882" s="37">
        <v>2601</v>
      </c>
      <c r="B882" s="37" t="s">
        <v>1754</v>
      </c>
      <c r="C882" s="37" t="s">
        <v>23</v>
      </c>
      <c r="D882" s="37">
        <v>0.05</v>
      </c>
      <c r="E882" s="37">
        <v>5.74</v>
      </c>
      <c r="F882" s="37">
        <v>5.3</v>
      </c>
      <c r="G882" s="37" t="s">
        <v>14</v>
      </c>
      <c r="H882" s="37" t="s">
        <v>70</v>
      </c>
      <c r="I882" s="37" t="s">
        <v>24</v>
      </c>
      <c r="J882" s="37" t="s">
        <v>544</v>
      </c>
      <c r="K882" s="37" t="s">
        <v>18</v>
      </c>
      <c r="L882" s="37" t="s">
        <v>1755</v>
      </c>
      <c r="M882" s="37">
        <v>0.55000000000000004</v>
      </c>
      <c r="N882" s="37" t="s">
        <v>8</v>
      </c>
      <c r="O882" s="37" t="s">
        <v>87</v>
      </c>
      <c r="P882" s="37" t="s">
        <v>1332</v>
      </c>
      <c r="Q882" s="37" t="s">
        <v>1756</v>
      </c>
      <c r="R882" s="37">
        <v>3054</v>
      </c>
      <c r="S882" s="39">
        <v>42084</v>
      </c>
      <c r="T882" s="39">
        <v>42089</v>
      </c>
      <c r="U882" s="37">
        <v>-50.75</v>
      </c>
      <c r="V882" s="37">
        <v>7</v>
      </c>
      <c r="W882" s="37">
        <v>42.02</v>
      </c>
      <c r="X882" s="37">
        <v>87382</v>
      </c>
      <c r="Y882" s="37" t="s">
        <v>3218</v>
      </c>
      <c r="Z882" s="37">
        <v>253.35138349631379</v>
      </c>
    </row>
    <row r="883" spans="1:26" customFormat="1" x14ac:dyDescent="0.2">
      <c r="A883" s="37">
        <v>3275</v>
      </c>
      <c r="B883" s="37" t="s">
        <v>38</v>
      </c>
      <c r="C883" s="37" t="s">
        <v>23</v>
      </c>
      <c r="D883" s="37">
        <v>0.02</v>
      </c>
      <c r="E883" s="37">
        <v>13.48</v>
      </c>
      <c r="F883" s="37">
        <v>4.51</v>
      </c>
      <c r="G883" s="37" t="s">
        <v>14</v>
      </c>
      <c r="H883" s="37" t="s">
        <v>47</v>
      </c>
      <c r="I883" s="37" t="s">
        <v>24</v>
      </c>
      <c r="J883" s="37" t="s">
        <v>54</v>
      </c>
      <c r="K883" s="37" t="s">
        <v>49</v>
      </c>
      <c r="L883" s="37" t="s">
        <v>1757</v>
      </c>
      <c r="M883" s="37">
        <v>0.59</v>
      </c>
      <c r="N883" s="37" t="s">
        <v>8</v>
      </c>
      <c r="O883" s="37" t="s">
        <v>35</v>
      </c>
      <c r="P883" s="37" t="s">
        <v>42</v>
      </c>
      <c r="Q883" s="37" t="s">
        <v>43</v>
      </c>
      <c r="R883" s="37">
        <v>98273</v>
      </c>
      <c r="S883" s="39">
        <v>42084</v>
      </c>
      <c r="T883" s="39">
        <v>42086</v>
      </c>
      <c r="U883" s="37">
        <v>34.520000000000003</v>
      </c>
      <c r="V883" s="37">
        <v>9</v>
      </c>
      <c r="W883" s="37">
        <v>127.12</v>
      </c>
      <c r="X883" s="37">
        <v>86233</v>
      </c>
      <c r="Y883" s="37" t="s">
        <v>3217</v>
      </c>
      <c r="Z883" s="37">
        <v>426.59739221011557</v>
      </c>
    </row>
    <row r="884" spans="1:26" customFormat="1" x14ac:dyDescent="0.2">
      <c r="A884" s="37">
        <v>247</v>
      </c>
      <c r="B884" s="37" t="s">
        <v>1311</v>
      </c>
      <c r="C884" s="37" t="s">
        <v>92</v>
      </c>
      <c r="D884" s="37">
        <v>0.09</v>
      </c>
      <c r="E884" s="37">
        <v>2.88</v>
      </c>
      <c r="F884" s="37">
        <v>0.99</v>
      </c>
      <c r="G884" s="37" t="s">
        <v>14</v>
      </c>
      <c r="H884" s="37" t="s">
        <v>70</v>
      </c>
      <c r="I884" s="37" t="s">
        <v>24</v>
      </c>
      <c r="J884" s="37" t="s">
        <v>128</v>
      </c>
      <c r="K884" s="37" t="s">
        <v>49</v>
      </c>
      <c r="L884" s="37" t="s">
        <v>198</v>
      </c>
      <c r="M884" s="37">
        <v>0.36</v>
      </c>
      <c r="N884" s="37" t="s">
        <v>8</v>
      </c>
      <c r="O884" s="37" t="s">
        <v>9</v>
      </c>
      <c r="P884" s="37" t="s">
        <v>376</v>
      </c>
      <c r="Q884" s="37" t="s">
        <v>1312</v>
      </c>
      <c r="R884" s="37">
        <v>37804</v>
      </c>
      <c r="S884" s="39">
        <v>42084</v>
      </c>
      <c r="T884" s="39">
        <v>42086</v>
      </c>
      <c r="U884" s="37">
        <v>-145.08199999999999</v>
      </c>
      <c r="V884" s="37">
        <v>10</v>
      </c>
      <c r="W884" s="37">
        <v>28.73</v>
      </c>
      <c r="X884" s="37">
        <v>89140</v>
      </c>
      <c r="Y884" s="37" t="s">
        <v>3215</v>
      </c>
      <c r="Z884" s="37">
        <v>-222.6971668048684</v>
      </c>
    </row>
    <row r="885" spans="1:26" customFormat="1" x14ac:dyDescent="0.2">
      <c r="A885" s="37">
        <v>1185</v>
      </c>
      <c r="B885" s="37" t="s">
        <v>1758</v>
      </c>
      <c r="C885" s="37" t="s">
        <v>92</v>
      </c>
      <c r="D885" s="37">
        <v>0</v>
      </c>
      <c r="E885" s="37">
        <v>3174.835</v>
      </c>
      <c r="F885" s="37">
        <v>24.49</v>
      </c>
      <c r="G885" s="37" t="s">
        <v>14</v>
      </c>
      <c r="H885" s="37" t="s">
        <v>15</v>
      </c>
      <c r="I885" s="37" t="s">
        <v>16</v>
      </c>
      <c r="J885" s="37" t="s">
        <v>32</v>
      </c>
      <c r="K885" s="37" t="s">
        <v>40</v>
      </c>
      <c r="L885" s="37" t="s">
        <v>290</v>
      </c>
      <c r="M885" s="37">
        <v>0.39</v>
      </c>
      <c r="N885" s="37" t="s">
        <v>8</v>
      </c>
      <c r="O885" s="37" t="s">
        <v>9</v>
      </c>
      <c r="P885" s="37" t="s">
        <v>140</v>
      </c>
      <c r="Q885" s="37" t="s">
        <v>334</v>
      </c>
      <c r="R885" s="37">
        <v>35756</v>
      </c>
      <c r="S885" s="39">
        <v>42084</v>
      </c>
      <c r="T885" s="39">
        <v>42085</v>
      </c>
      <c r="U885" s="37">
        <v>4.1100000000000003</v>
      </c>
      <c r="V885" s="37">
        <v>3</v>
      </c>
      <c r="W885" s="37">
        <v>20552.55</v>
      </c>
      <c r="X885" s="37">
        <v>85938</v>
      </c>
      <c r="Y885" s="37" t="s">
        <v>3215</v>
      </c>
      <c r="Z885" s="37">
        <v>21878.448370430986</v>
      </c>
    </row>
    <row r="886" spans="1:26" customFormat="1" x14ac:dyDescent="0.2">
      <c r="A886" s="37">
        <v>3258</v>
      </c>
      <c r="B886" s="37" t="s">
        <v>1759</v>
      </c>
      <c r="C886" s="37" t="s">
        <v>46</v>
      </c>
      <c r="D886" s="37">
        <v>0.02</v>
      </c>
      <c r="E886" s="37">
        <v>55.94</v>
      </c>
      <c r="F886" s="37">
        <v>6.55</v>
      </c>
      <c r="G886" s="37" t="s">
        <v>14</v>
      </c>
      <c r="H886" s="37" t="s">
        <v>15</v>
      </c>
      <c r="I886" s="37" t="s">
        <v>16</v>
      </c>
      <c r="J886" s="37" t="s">
        <v>17</v>
      </c>
      <c r="K886" s="37" t="s">
        <v>49</v>
      </c>
      <c r="L886" s="37" t="s">
        <v>1760</v>
      </c>
      <c r="M886" s="37">
        <v>0.68</v>
      </c>
      <c r="N886" s="37" t="s">
        <v>8</v>
      </c>
      <c r="O886" s="37" t="s">
        <v>35</v>
      </c>
      <c r="P886" s="37" t="s">
        <v>42</v>
      </c>
      <c r="Q886" s="37" t="s">
        <v>1761</v>
      </c>
      <c r="R886" s="37">
        <v>98037</v>
      </c>
      <c r="S886" s="39">
        <v>42084</v>
      </c>
      <c r="T886" s="39">
        <v>42086</v>
      </c>
      <c r="U886" s="37">
        <v>401.85</v>
      </c>
      <c r="V886" s="37">
        <v>11</v>
      </c>
      <c r="W886" s="37">
        <v>646.88</v>
      </c>
      <c r="X886" s="37">
        <v>88824</v>
      </c>
      <c r="Y886" s="37" t="s">
        <v>3217</v>
      </c>
      <c r="Z886" s="37">
        <v>1128.8642383611514</v>
      </c>
    </row>
    <row r="887" spans="1:26" customFormat="1" x14ac:dyDescent="0.2">
      <c r="A887" s="37">
        <v>87</v>
      </c>
      <c r="B887" s="37" t="s">
        <v>1762</v>
      </c>
      <c r="C887" s="37" t="s">
        <v>13</v>
      </c>
      <c r="D887" s="37">
        <v>0.09</v>
      </c>
      <c r="E887" s="37">
        <v>4.91</v>
      </c>
      <c r="F887" s="37">
        <v>0.5</v>
      </c>
      <c r="G887" s="37" t="s">
        <v>14</v>
      </c>
      <c r="H887" s="37" t="s">
        <v>70</v>
      </c>
      <c r="I887" s="37" t="s">
        <v>24</v>
      </c>
      <c r="J887" s="37" t="s">
        <v>128</v>
      </c>
      <c r="K887" s="37" t="s">
        <v>49</v>
      </c>
      <c r="L887" s="37" t="s">
        <v>949</v>
      </c>
      <c r="M887" s="37">
        <v>0.36</v>
      </c>
      <c r="N887" s="37" t="s">
        <v>8</v>
      </c>
      <c r="O887" s="37" t="s">
        <v>35</v>
      </c>
      <c r="P887" s="37" t="s">
        <v>66</v>
      </c>
      <c r="Q887" s="37" t="s">
        <v>1763</v>
      </c>
      <c r="R887" s="37">
        <v>95687</v>
      </c>
      <c r="S887" s="39">
        <v>42085</v>
      </c>
      <c r="T887" s="39">
        <v>42086</v>
      </c>
      <c r="U887" s="37">
        <v>28.855799999999999</v>
      </c>
      <c r="V887" s="37">
        <v>9</v>
      </c>
      <c r="W887" s="37">
        <v>41.82</v>
      </c>
      <c r="X887" s="37">
        <v>90597</v>
      </c>
      <c r="Y887" s="37" t="s">
        <v>3217</v>
      </c>
      <c r="Z887" s="37">
        <v>-67.014897954353501</v>
      </c>
    </row>
    <row r="888" spans="1:26" customFormat="1" x14ac:dyDescent="0.2">
      <c r="A888" s="37">
        <v>87</v>
      </c>
      <c r="B888" s="37" t="s">
        <v>1762</v>
      </c>
      <c r="C888" s="37" t="s">
        <v>13</v>
      </c>
      <c r="D888" s="37">
        <v>0.01</v>
      </c>
      <c r="E888" s="37">
        <v>296.18</v>
      </c>
      <c r="F888" s="37">
        <v>54.12</v>
      </c>
      <c r="G888" s="37" t="s">
        <v>2</v>
      </c>
      <c r="H888" s="37" t="s">
        <v>70</v>
      </c>
      <c r="I888" s="37" t="s">
        <v>4</v>
      </c>
      <c r="J888" s="37" t="s">
        <v>5</v>
      </c>
      <c r="K888" s="37" t="s">
        <v>6</v>
      </c>
      <c r="L888" s="37" t="s">
        <v>1055</v>
      </c>
      <c r="M888" s="37">
        <v>0.76</v>
      </c>
      <c r="N888" s="37" t="s">
        <v>8</v>
      </c>
      <c r="O888" s="37" t="s">
        <v>35</v>
      </c>
      <c r="P888" s="37" t="s">
        <v>66</v>
      </c>
      <c r="Q888" s="37" t="s">
        <v>1763</v>
      </c>
      <c r="R888" s="37">
        <v>95687</v>
      </c>
      <c r="S888" s="39">
        <v>42085</v>
      </c>
      <c r="T888" s="39">
        <v>42088</v>
      </c>
      <c r="U888" s="37">
        <v>173.48</v>
      </c>
      <c r="V888" s="37">
        <v>9</v>
      </c>
      <c r="W888" s="37">
        <v>2875.72</v>
      </c>
      <c r="X888" s="37">
        <v>90597</v>
      </c>
      <c r="Y888" s="37" t="s">
        <v>3217</v>
      </c>
      <c r="Z888" s="37">
        <v>3057.4787885694423</v>
      </c>
    </row>
    <row r="889" spans="1:26" customFormat="1" x14ac:dyDescent="0.2">
      <c r="A889" s="37">
        <v>2014</v>
      </c>
      <c r="B889" s="37" t="s">
        <v>1764</v>
      </c>
      <c r="C889" s="37" t="s">
        <v>13</v>
      </c>
      <c r="D889" s="37">
        <v>7.0000000000000007E-2</v>
      </c>
      <c r="E889" s="37">
        <v>39.479999999999997</v>
      </c>
      <c r="F889" s="37">
        <v>1.99</v>
      </c>
      <c r="G889" s="37" t="s">
        <v>14</v>
      </c>
      <c r="H889" s="37" t="s">
        <v>47</v>
      </c>
      <c r="I889" s="37" t="s">
        <v>16</v>
      </c>
      <c r="J889" s="37" t="s">
        <v>17</v>
      </c>
      <c r="K889" s="37" t="s">
        <v>18</v>
      </c>
      <c r="L889" s="37" t="s">
        <v>1233</v>
      </c>
      <c r="M889" s="37">
        <v>0.54</v>
      </c>
      <c r="N889" s="37" t="s">
        <v>8</v>
      </c>
      <c r="O889" s="37" t="s">
        <v>28</v>
      </c>
      <c r="P889" s="37" t="s">
        <v>189</v>
      </c>
      <c r="Q889" s="37" t="s">
        <v>1765</v>
      </c>
      <c r="R889" s="37">
        <v>51503</v>
      </c>
      <c r="S889" s="39">
        <v>42085</v>
      </c>
      <c r="T889" s="39">
        <v>42087</v>
      </c>
      <c r="U889" s="37">
        <v>88.72</v>
      </c>
      <c r="V889" s="37">
        <v>4</v>
      </c>
      <c r="W889" s="37">
        <v>151.27000000000001</v>
      </c>
      <c r="X889" s="37">
        <v>88367</v>
      </c>
      <c r="Y889" s="37" t="s">
        <v>3216</v>
      </c>
      <c r="Z889" s="37">
        <v>337.05307807344775</v>
      </c>
    </row>
    <row r="890" spans="1:26" customFormat="1" x14ac:dyDescent="0.2">
      <c r="A890" s="37">
        <v>2014</v>
      </c>
      <c r="B890" s="37" t="s">
        <v>1764</v>
      </c>
      <c r="C890" s="37" t="s">
        <v>13</v>
      </c>
      <c r="D890" s="37">
        <v>0</v>
      </c>
      <c r="E890" s="37">
        <v>4.91</v>
      </c>
      <c r="F890" s="37">
        <v>0.5</v>
      </c>
      <c r="G890" s="37" t="s">
        <v>14</v>
      </c>
      <c r="H890" s="37" t="s">
        <v>47</v>
      </c>
      <c r="I890" s="37" t="s">
        <v>24</v>
      </c>
      <c r="J890" s="37" t="s">
        <v>128</v>
      </c>
      <c r="K890" s="37" t="s">
        <v>49</v>
      </c>
      <c r="L890" s="37" t="s">
        <v>949</v>
      </c>
      <c r="M890" s="37">
        <v>0.36</v>
      </c>
      <c r="N890" s="37" t="s">
        <v>8</v>
      </c>
      <c r="O890" s="37" t="s">
        <v>28</v>
      </c>
      <c r="P890" s="37" t="s">
        <v>189</v>
      </c>
      <c r="Q890" s="37" t="s">
        <v>1765</v>
      </c>
      <c r="R890" s="37">
        <v>51503</v>
      </c>
      <c r="S890" s="39">
        <v>42085</v>
      </c>
      <c r="T890" s="39">
        <v>42087</v>
      </c>
      <c r="U890" s="37">
        <v>7.2519</v>
      </c>
      <c r="V890" s="37">
        <v>2</v>
      </c>
      <c r="W890" s="37">
        <v>10.51</v>
      </c>
      <c r="X890" s="37">
        <v>88367</v>
      </c>
      <c r="Y890" s="37" t="s">
        <v>3216</v>
      </c>
      <c r="Z890" s="37">
        <v>0.77677148132643126</v>
      </c>
    </row>
    <row r="891" spans="1:26" customFormat="1" x14ac:dyDescent="0.2">
      <c r="A891" s="37">
        <v>949</v>
      </c>
      <c r="B891" s="37" t="s">
        <v>75</v>
      </c>
      <c r="C891" s="37" t="s">
        <v>23</v>
      </c>
      <c r="D891" s="37">
        <v>0.02</v>
      </c>
      <c r="E891" s="37">
        <v>48.04</v>
      </c>
      <c r="F891" s="37">
        <v>5.09</v>
      </c>
      <c r="G891" s="37" t="s">
        <v>14</v>
      </c>
      <c r="H891" s="37" t="s">
        <v>15</v>
      </c>
      <c r="I891" s="37" t="s">
        <v>24</v>
      </c>
      <c r="J891" s="37" t="s">
        <v>64</v>
      </c>
      <c r="K891" s="37" t="s">
        <v>49</v>
      </c>
      <c r="L891" s="37" t="s">
        <v>438</v>
      </c>
      <c r="M891" s="37">
        <v>0.37</v>
      </c>
      <c r="N891" s="37" t="s">
        <v>8</v>
      </c>
      <c r="O891" s="37" t="s">
        <v>35</v>
      </c>
      <c r="P891" s="37" t="s">
        <v>66</v>
      </c>
      <c r="Q891" s="37" t="s">
        <v>76</v>
      </c>
      <c r="R891" s="37">
        <v>90049</v>
      </c>
      <c r="S891" s="39">
        <v>42085</v>
      </c>
      <c r="T891" s="39">
        <v>42089</v>
      </c>
      <c r="U891" s="37">
        <v>373.67</v>
      </c>
      <c r="V891" s="37">
        <v>18</v>
      </c>
      <c r="W891" s="37">
        <v>881.32</v>
      </c>
      <c r="X891" s="37">
        <v>8257</v>
      </c>
      <c r="Y891" s="37" t="s">
        <v>3217</v>
      </c>
      <c r="Z891" s="37">
        <v>655.97377703213169</v>
      </c>
    </row>
    <row r="892" spans="1:26" customFormat="1" x14ac:dyDescent="0.2">
      <c r="A892" s="37">
        <v>950</v>
      </c>
      <c r="B892" s="37" t="s">
        <v>58</v>
      </c>
      <c r="C892" s="37" t="s">
        <v>23</v>
      </c>
      <c r="D892" s="37">
        <v>0.05</v>
      </c>
      <c r="E892" s="37">
        <v>1500.97</v>
      </c>
      <c r="F892" s="37">
        <v>29.7</v>
      </c>
      <c r="G892" s="37" t="s">
        <v>2</v>
      </c>
      <c r="H892" s="37" t="s">
        <v>15</v>
      </c>
      <c r="I892" s="37" t="s">
        <v>16</v>
      </c>
      <c r="J892" s="37" t="s">
        <v>32</v>
      </c>
      <c r="K892" s="37" t="s">
        <v>33</v>
      </c>
      <c r="L892" s="37" t="s">
        <v>1766</v>
      </c>
      <c r="M892" s="37">
        <v>0.56999999999999995</v>
      </c>
      <c r="N892" s="37" t="s">
        <v>8</v>
      </c>
      <c r="O892" s="37" t="s">
        <v>28</v>
      </c>
      <c r="P892" s="37" t="s">
        <v>60</v>
      </c>
      <c r="Q892" s="37" t="s">
        <v>61</v>
      </c>
      <c r="R892" s="37">
        <v>55372</v>
      </c>
      <c r="S892" s="39">
        <v>42085</v>
      </c>
      <c r="T892" s="39">
        <v>42085</v>
      </c>
      <c r="U892" s="37">
        <v>-2561.3235</v>
      </c>
      <c r="V892" s="37">
        <v>1</v>
      </c>
      <c r="W892" s="37">
        <v>1497.22</v>
      </c>
      <c r="X892" s="37">
        <v>89084</v>
      </c>
      <c r="Y892" s="37" t="s">
        <v>3216</v>
      </c>
      <c r="Z892" s="37">
        <v>3225.7980364202863</v>
      </c>
    </row>
    <row r="893" spans="1:26" customFormat="1" x14ac:dyDescent="0.2">
      <c r="A893" s="37">
        <v>950</v>
      </c>
      <c r="B893" s="37" t="s">
        <v>58</v>
      </c>
      <c r="C893" s="37" t="s">
        <v>23</v>
      </c>
      <c r="D893" s="37">
        <v>0.02</v>
      </c>
      <c r="E893" s="37">
        <v>48.04</v>
      </c>
      <c r="F893" s="37">
        <v>5.09</v>
      </c>
      <c r="G893" s="37" t="s">
        <v>14</v>
      </c>
      <c r="H893" s="37" t="s">
        <v>15</v>
      </c>
      <c r="I893" s="37" t="s">
        <v>24</v>
      </c>
      <c r="J893" s="37" t="s">
        <v>64</v>
      </c>
      <c r="K893" s="37" t="s">
        <v>49</v>
      </c>
      <c r="L893" s="37" t="s">
        <v>438</v>
      </c>
      <c r="M893" s="37">
        <v>0.37</v>
      </c>
      <c r="N893" s="37" t="s">
        <v>8</v>
      </c>
      <c r="O893" s="37" t="s">
        <v>28</v>
      </c>
      <c r="P893" s="37" t="s">
        <v>60</v>
      </c>
      <c r="Q893" s="37" t="s">
        <v>61</v>
      </c>
      <c r="R893" s="37">
        <v>55372</v>
      </c>
      <c r="S893" s="39">
        <v>42085</v>
      </c>
      <c r="T893" s="39">
        <v>42089</v>
      </c>
      <c r="U893" s="37">
        <v>168.91890000000001</v>
      </c>
      <c r="V893" s="37">
        <v>5</v>
      </c>
      <c r="W893" s="37">
        <v>244.81</v>
      </c>
      <c r="X893" s="37">
        <v>89084</v>
      </c>
      <c r="Y893" s="37" t="s">
        <v>3216</v>
      </c>
      <c r="Z893" s="37">
        <v>446.30338394604809</v>
      </c>
    </row>
    <row r="894" spans="1:26" customFormat="1" x14ac:dyDescent="0.2">
      <c r="A894" s="37">
        <v>950</v>
      </c>
      <c r="B894" s="37" t="s">
        <v>58</v>
      </c>
      <c r="C894" s="37" t="s">
        <v>23</v>
      </c>
      <c r="D894" s="37">
        <v>0.03</v>
      </c>
      <c r="E894" s="37">
        <v>4.28</v>
      </c>
      <c r="F894" s="37">
        <v>1.6</v>
      </c>
      <c r="G894" s="37" t="s">
        <v>14</v>
      </c>
      <c r="H894" s="37" t="s">
        <v>15</v>
      </c>
      <c r="I894" s="37" t="s">
        <v>24</v>
      </c>
      <c r="J894" s="37" t="s">
        <v>25</v>
      </c>
      <c r="K894" s="37" t="s">
        <v>26</v>
      </c>
      <c r="L894" s="37" t="s">
        <v>1767</v>
      </c>
      <c r="M894" s="37">
        <v>0.57999999999999996</v>
      </c>
      <c r="N894" s="37" t="s">
        <v>8</v>
      </c>
      <c r="O894" s="37" t="s">
        <v>28</v>
      </c>
      <c r="P894" s="37" t="s">
        <v>60</v>
      </c>
      <c r="Q894" s="37" t="s">
        <v>61</v>
      </c>
      <c r="R894" s="37">
        <v>55372</v>
      </c>
      <c r="S894" s="39">
        <v>42085</v>
      </c>
      <c r="T894" s="39">
        <v>42092</v>
      </c>
      <c r="U894" s="37">
        <v>-6.2</v>
      </c>
      <c r="V894" s="37">
        <v>1</v>
      </c>
      <c r="W894" s="37">
        <v>4.55</v>
      </c>
      <c r="X894" s="37">
        <v>89084</v>
      </c>
      <c r="Y894" s="37" t="s">
        <v>3216</v>
      </c>
      <c r="Z894" s="37">
        <v>201.34826973332375</v>
      </c>
    </row>
    <row r="895" spans="1:26" customFormat="1" x14ac:dyDescent="0.2">
      <c r="A895" s="37">
        <v>1938</v>
      </c>
      <c r="B895" s="37" t="s">
        <v>1768</v>
      </c>
      <c r="C895" s="37" t="s">
        <v>92</v>
      </c>
      <c r="D895" s="37">
        <v>0.1</v>
      </c>
      <c r="E895" s="37">
        <v>152.47999999999999</v>
      </c>
      <c r="F895" s="37">
        <v>4</v>
      </c>
      <c r="G895" s="37" t="s">
        <v>63</v>
      </c>
      <c r="H895" s="37" t="s">
        <v>70</v>
      </c>
      <c r="I895" s="37" t="s">
        <v>16</v>
      </c>
      <c r="J895" s="37" t="s">
        <v>17</v>
      </c>
      <c r="K895" s="37" t="s">
        <v>49</v>
      </c>
      <c r="L895" s="37" t="s">
        <v>1769</v>
      </c>
      <c r="M895" s="37">
        <v>0.79</v>
      </c>
      <c r="N895" s="37" t="s">
        <v>8</v>
      </c>
      <c r="O895" s="37" t="s">
        <v>28</v>
      </c>
      <c r="P895" s="37" t="s">
        <v>513</v>
      </c>
      <c r="Q895" s="37" t="s">
        <v>1770</v>
      </c>
      <c r="R895" s="37">
        <v>66801</v>
      </c>
      <c r="S895" s="39">
        <v>42085</v>
      </c>
      <c r="T895" s="39">
        <v>42086</v>
      </c>
      <c r="U895" s="37">
        <v>-521.09</v>
      </c>
      <c r="V895" s="37">
        <v>4</v>
      </c>
      <c r="W895" s="37">
        <v>558.16999999999996</v>
      </c>
      <c r="X895" s="37">
        <v>88870</v>
      </c>
      <c r="Y895" s="37" t="s">
        <v>3216</v>
      </c>
      <c r="Z895" s="37">
        <v>212.76325439112443</v>
      </c>
    </row>
    <row r="896" spans="1:26" customFormat="1" x14ac:dyDescent="0.2">
      <c r="A896" s="37">
        <v>1940</v>
      </c>
      <c r="B896" s="37" t="s">
        <v>1771</v>
      </c>
      <c r="C896" s="37" t="s">
        <v>92</v>
      </c>
      <c r="D896" s="37">
        <v>0.08</v>
      </c>
      <c r="E896" s="37">
        <v>6.84</v>
      </c>
      <c r="F896" s="37">
        <v>8.3699999999999992</v>
      </c>
      <c r="G896" s="37" t="s">
        <v>14</v>
      </c>
      <c r="H896" s="37" t="s">
        <v>70</v>
      </c>
      <c r="I896" s="37" t="s">
        <v>24</v>
      </c>
      <c r="J896" s="37" t="s">
        <v>544</v>
      </c>
      <c r="K896" s="37" t="s">
        <v>18</v>
      </c>
      <c r="L896" s="37" t="s">
        <v>712</v>
      </c>
      <c r="M896" s="37">
        <v>0.57999999999999996</v>
      </c>
      <c r="N896" s="37" t="s">
        <v>8</v>
      </c>
      <c r="O896" s="37" t="s">
        <v>35</v>
      </c>
      <c r="P896" s="37" t="s">
        <v>122</v>
      </c>
      <c r="Q896" s="37" t="s">
        <v>123</v>
      </c>
      <c r="R896" s="37">
        <v>84020</v>
      </c>
      <c r="S896" s="39">
        <v>42085</v>
      </c>
      <c r="T896" s="39">
        <v>42087</v>
      </c>
      <c r="U896" s="37">
        <v>-29.49</v>
      </c>
      <c r="V896" s="37">
        <v>1</v>
      </c>
      <c r="W896" s="37">
        <v>8.39</v>
      </c>
      <c r="X896" s="37">
        <v>88870</v>
      </c>
      <c r="Y896" s="37" t="s">
        <v>3217</v>
      </c>
      <c r="Z896" s="37">
        <v>301.52659576105714</v>
      </c>
    </row>
    <row r="897" spans="1:26" customFormat="1" x14ac:dyDescent="0.2">
      <c r="A897" s="37">
        <v>959</v>
      </c>
      <c r="B897" s="37" t="s">
        <v>1772</v>
      </c>
      <c r="C897" s="37" t="s">
        <v>46</v>
      </c>
      <c r="D897" s="37">
        <v>0.01</v>
      </c>
      <c r="E897" s="37">
        <v>145.44999999999999</v>
      </c>
      <c r="F897" s="37">
        <v>17.850000000000001</v>
      </c>
      <c r="G897" s="37" t="s">
        <v>2</v>
      </c>
      <c r="H897" s="37" t="s">
        <v>70</v>
      </c>
      <c r="I897" s="37" t="s">
        <v>16</v>
      </c>
      <c r="J897" s="37" t="s">
        <v>32</v>
      </c>
      <c r="K897" s="37" t="s">
        <v>33</v>
      </c>
      <c r="L897" s="37" t="s">
        <v>186</v>
      </c>
      <c r="M897" s="37">
        <v>0.56000000000000005</v>
      </c>
      <c r="N897" s="37" t="s">
        <v>8</v>
      </c>
      <c r="O897" s="37" t="s">
        <v>28</v>
      </c>
      <c r="P897" s="37" t="s">
        <v>163</v>
      </c>
      <c r="Q897" s="37" t="s">
        <v>173</v>
      </c>
      <c r="R897" s="37">
        <v>76028</v>
      </c>
      <c r="S897" s="39">
        <v>42085</v>
      </c>
      <c r="T897" s="39">
        <v>42086</v>
      </c>
      <c r="U897" s="37">
        <v>837.6807</v>
      </c>
      <c r="V897" s="37">
        <v>8</v>
      </c>
      <c r="W897" s="37">
        <v>1214.03</v>
      </c>
      <c r="X897" s="37">
        <v>91581</v>
      </c>
      <c r="Y897" s="37" t="s">
        <v>3216</v>
      </c>
      <c r="Z897" s="37">
        <v>2300.1756864499202</v>
      </c>
    </row>
    <row r="898" spans="1:26" customFormat="1" x14ac:dyDescent="0.2">
      <c r="A898" s="37">
        <v>1553</v>
      </c>
      <c r="B898" s="37" t="s">
        <v>1773</v>
      </c>
      <c r="C898" s="37" t="s">
        <v>46</v>
      </c>
      <c r="D898" s="37">
        <v>0.03</v>
      </c>
      <c r="E898" s="37">
        <v>12.28</v>
      </c>
      <c r="F898" s="37">
        <v>6.35</v>
      </c>
      <c r="G898" s="37" t="s">
        <v>14</v>
      </c>
      <c r="H898" s="37" t="s">
        <v>3</v>
      </c>
      <c r="I898" s="37" t="s">
        <v>24</v>
      </c>
      <c r="J898" s="37" t="s">
        <v>64</v>
      </c>
      <c r="K898" s="37" t="s">
        <v>49</v>
      </c>
      <c r="L898" s="37" t="s">
        <v>1709</v>
      </c>
      <c r="M898" s="37">
        <v>0.38</v>
      </c>
      <c r="N898" s="37" t="s">
        <v>8</v>
      </c>
      <c r="O898" s="37" t="s">
        <v>9</v>
      </c>
      <c r="P898" s="37" t="s">
        <v>10</v>
      </c>
      <c r="Q898" s="37" t="s">
        <v>1003</v>
      </c>
      <c r="R898" s="37">
        <v>38701</v>
      </c>
      <c r="S898" s="39">
        <v>42085</v>
      </c>
      <c r="T898" s="39">
        <v>42087</v>
      </c>
      <c r="U898" s="37">
        <v>68.676000000000002</v>
      </c>
      <c r="V898" s="37">
        <v>7</v>
      </c>
      <c r="W898" s="37">
        <v>87.53</v>
      </c>
      <c r="X898" s="37">
        <v>87484</v>
      </c>
      <c r="Y898" s="37" t="s">
        <v>3215</v>
      </c>
      <c r="Z898" s="37">
        <v>409.29877282040417</v>
      </c>
    </row>
    <row r="899" spans="1:26" customFormat="1" x14ac:dyDescent="0.2">
      <c r="A899" s="37">
        <v>2561</v>
      </c>
      <c r="B899" s="37" t="s">
        <v>1774</v>
      </c>
      <c r="C899" s="37" t="s">
        <v>46</v>
      </c>
      <c r="D899" s="37">
        <v>0.03</v>
      </c>
      <c r="E899" s="37">
        <v>160.97999999999999</v>
      </c>
      <c r="F899" s="37">
        <v>30</v>
      </c>
      <c r="G899" s="37" t="s">
        <v>2</v>
      </c>
      <c r="H899" s="37" t="s">
        <v>15</v>
      </c>
      <c r="I899" s="37" t="s">
        <v>4</v>
      </c>
      <c r="J899" s="37" t="s">
        <v>85</v>
      </c>
      <c r="K899" s="37" t="s">
        <v>33</v>
      </c>
      <c r="L899" s="37" t="s">
        <v>868</v>
      </c>
      <c r="M899" s="37">
        <v>0.62</v>
      </c>
      <c r="N899" s="37" t="s">
        <v>8</v>
      </c>
      <c r="O899" s="37" t="s">
        <v>87</v>
      </c>
      <c r="P899" s="37" t="s">
        <v>88</v>
      </c>
      <c r="Q899" s="37" t="s">
        <v>1775</v>
      </c>
      <c r="R899" s="37">
        <v>10562</v>
      </c>
      <c r="S899" s="39">
        <v>42085</v>
      </c>
      <c r="T899" s="39">
        <v>42088</v>
      </c>
      <c r="U899" s="37">
        <v>1261.4718</v>
      </c>
      <c r="V899" s="37">
        <v>11</v>
      </c>
      <c r="W899" s="37">
        <v>1828.22</v>
      </c>
      <c r="X899" s="37">
        <v>86465</v>
      </c>
      <c r="Y899" s="37" t="s">
        <v>3218</v>
      </c>
      <c r="Z899" s="37">
        <v>3126.3434466404547</v>
      </c>
    </row>
    <row r="900" spans="1:26" customFormat="1" x14ac:dyDescent="0.2">
      <c r="A900" s="37">
        <v>1976</v>
      </c>
      <c r="B900" s="37" t="s">
        <v>353</v>
      </c>
      <c r="C900" s="37" t="s">
        <v>1</v>
      </c>
      <c r="D900" s="37">
        <v>0.06</v>
      </c>
      <c r="E900" s="37">
        <v>40.99</v>
      </c>
      <c r="F900" s="37">
        <v>17.48</v>
      </c>
      <c r="G900" s="37" t="s">
        <v>14</v>
      </c>
      <c r="H900" s="37" t="s">
        <v>15</v>
      </c>
      <c r="I900" s="37" t="s">
        <v>24</v>
      </c>
      <c r="J900" s="37" t="s">
        <v>64</v>
      </c>
      <c r="K900" s="37" t="s">
        <v>49</v>
      </c>
      <c r="L900" s="37" t="s">
        <v>1374</v>
      </c>
      <c r="M900" s="37">
        <v>0.36</v>
      </c>
      <c r="N900" s="37" t="s">
        <v>8</v>
      </c>
      <c r="O900" s="37" t="s">
        <v>28</v>
      </c>
      <c r="P900" s="37" t="s">
        <v>265</v>
      </c>
      <c r="Q900" s="37" t="s">
        <v>355</v>
      </c>
      <c r="R900" s="37">
        <v>48823</v>
      </c>
      <c r="S900" s="39">
        <v>42086</v>
      </c>
      <c r="T900" s="39">
        <v>42088</v>
      </c>
      <c r="U900" s="37">
        <v>214.23</v>
      </c>
      <c r="V900" s="37">
        <v>14</v>
      </c>
      <c r="W900" s="37">
        <v>585.08000000000004</v>
      </c>
      <c r="X900" s="37">
        <v>89041</v>
      </c>
      <c r="Y900" s="37" t="s">
        <v>3216</v>
      </c>
      <c r="Z900" s="37">
        <v>988.56321683076567</v>
      </c>
    </row>
    <row r="901" spans="1:26" customFormat="1" x14ac:dyDescent="0.2">
      <c r="A901" s="37">
        <v>2618</v>
      </c>
      <c r="B901" s="37" t="s">
        <v>583</v>
      </c>
      <c r="C901" s="37" t="s">
        <v>1</v>
      </c>
      <c r="D901" s="37">
        <v>0.1</v>
      </c>
      <c r="E901" s="37">
        <v>20.27</v>
      </c>
      <c r="F901" s="37">
        <v>3.99</v>
      </c>
      <c r="G901" s="37" t="s">
        <v>14</v>
      </c>
      <c r="H901" s="37" t="s">
        <v>70</v>
      </c>
      <c r="I901" s="37" t="s">
        <v>24</v>
      </c>
      <c r="J901" s="37" t="s">
        <v>71</v>
      </c>
      <c r="K901" s="37" t="s">
        <v>49</v>
      </c>
      <c r="L901" s="37" t="s">
        <v>1776</v>
      </c>
      <c r="M901" s="37">
        <v>0.56999999999999995</v>
      </c>
      <c r="N901" s="37" t="s">
        <v>8</v>
      </c>
      <c r="O901" s="37" t="s">
        <v>87</v>
      </c>
      <c r="P901" s="37" t="s">
        <v>88</v>
      </c>
      <c r="Q901" s="37" t="s">
        <v>89</v>
      </c>
      <c r="R901" s="37">
        <v>10004</v>
      </c>
      <c r="S901" s="39">
        <v>42086</v>
      </c>
      <c r="T901" s="39">
        <v>42087</v>
      </c>
      <c r="U901" s="37">
        <v>84.05</v>
      </c>
      <c r="V901" s="37">
        <v>53</v>
      </c>
      <c r="W901" s="37">
        <v>1051.52</v>
      </c>
      <c r="X901" s="37">
        <v>53153</v>
      </c>
      <c r="Y901" s="37" t="s">
        <v>3218</v>
      </c>
      <c r="Z901" s="37">
        <v>594.53218051884551</v>
      </c>
    </row>
    <row r="902" spans="1:26" customFormat="1" x14ac:dyDescent="0.2">
      <c r="A902" s="37">
        <v>2620</v>
      </c>
      <c r="B902" s="37" t="s">
        <v>1777</v>
      </c>
      <c r="C902" s="37" t="s">
        <v>1</v>
      </c>
      <c r="D902" s="37">
        <v>0.1</v>
      </c>
      <c r="E902" s="37">
        <v>20.27</v>
      </c>
      <c r="F902" s="37">
        <v>3.99</v>
      </c>
      <c r="G902" s="37" t="s">
        <v>14</v>
      </c>
      <c r="H902" s="37" t="s">
        <v>70</v>
      </c>
      <c r="I902" s="37" t="s">
        <v>24</v>
      </c>
      <c r="J902" s="37" t="s">
        <v>71</v>
      </c>
      <c r="K902" s="37" t="s">
        <v>49</v>
      </c>
      <c r="L902" s="37" t="s">
        <v>1776</v>
      </c>
      <c r="M902" s="37">
        <v>0.56999999999999995</v>
      </c>
      <c r="N902" s="37" t="s">
        <v>8</v>
      </c>
      <c r="O902" s="37" t="s">
        <v>9</v>
      </c>
      <c r="P902" s="37" t="s">
        <v>376</v>
      </c>
      <c r="Q902" s="37" t="s">
        <v>1778</v>
      </c>
      <c r="R902" s="37">
        <v>38134</v>
      </c>
      <c r="S902" s="39">
        <v>42086</v>
      </c>
      <c r="T902" s="39">
        <v>42087</v>
      </c>
      <c r="U902" s="37">
        <v>381.61799999999999</v>
      </c>
      <c r="V902" s="37">
        <v>13</v>
      </c>
      <c r="W902" s="37">
        <v>257.92</v>
      </c>
      <c r="X902" s="37">
        <v>88017</v>
      </c>
      <c r="Y902" s="37" t="s">
        <v>3215</v>
      </c>
      <c r="Z902" s="37">
        <v>899.24946667672077</v>
      </c>
    </row>
    <row r="903" spans="1:26" customFormat="1" x14ac:dyDescent="0.2">
      <c r="A903" s="37">
        <v>2618</v>
      </c>
      <c r="B903" s="37" t="s">
        <v>583</v>
      </c>
      <c r="C903" s="37" t="s">
        <v>13</v>
      </c>
      <c r="D903" s="37">
        <v>0.05</v>
      </c>
      <c r="E903" s="37">
        <v>4.84</v>
      </c>
      <c r="F903" s="37">
        <v>0.71</v>
      </c>
      <c r="G903" s="37" t="s">
        <v>63</v>
      </c>
      <c r="H903" s="37" t="s">
        <v>70</v>
      </c>
      <c r="I903" s="37" t="s">
        <v>24</v>
      </c>
      <c r="J903" s="37" t="s">
        <v>25</v>
      </c>
      <c r="K903" s="37" t="s">
        <v>26</v>
      </c>
      <c r="L903" s="37" t="s">
        <v>27</v>
      </c>
      <c r="M903" s="37">
        <v>0.52</v>
      </c>
      <c r="N903" s="37" t="s">
        <v>8</v>
      </c>
      <c r="O903" s="37" t="s">
        <v>87</v>
      </c>
      <c r="P903" s="37" t="s">
        <v>88</v>
      </c>
      <c r="Q903" s="37" t="s">
        <v>89</v>
      </c>
      <c r="R903" s="37">
        <v>10004</v>
      </c>
      <c r="S903" s="39">
        <v>42086</v>
      </c>
      <c r="T903" s="39">
        <v>42086</v>
      </c>
      <c r="U903" s="37">
        <v>29.17</v>
      </c>
      <c r="V903" s="37">
        <v>20</v>
      </c>
      <c r="W903" s="37">
        <v>103.39</v>
      </c>
      <c r="X903" s="37">
        <v>34017</v>
      </c>
      <c r="Y903" s="37" t="s">
        <v>3218</v>
      </c>
      <c r="Z903" s="37">
        <v>16.098879884512201</v>
      </c>
    </row>
    <row r="904" spans="1:26" customFormat="1" x14ac:dyDescent="0.2">
      <c r="A904" s="37">
        <v>2618</v>
      </c>
      <c r="B904" s="37" t="s">
        <v>583</v>
      </c>
      <c r="C904" s="37" t="s">
        <v>13</v>
      </c>
      <c r="D904" s="37">
        <v>0.01</v>
      </c>
      <c r="E904" s="37">
        <v>14.98</v>
      </c>
      <c r="F904" s="37">
        <v>7.69</v>
      </c>
      <c r="G904" s="37" t="s">
        <v>14</v>
      </c>
      <c r="H904" s="37" t="s">
        <v>70</v>
      </c>
      <c r="I904" s="37" t="s">
        <v>24</v>
      </c>
      <c r="J904" s="37" t="s">
        <v>54</v>
      </c>
      <c r="K904" s="37" t="s">
        <v>49</v>
      </c>
      <c r="L904" s="37" t="s">
        <v>664</v>
      </c>
      <c r="M904" s="37">
        <v>0.56999999999999995</v>
      </c>
      <c r="N904" s="37" t="s">
        <v>8</v>
      </c>
      <c r="O904" s="37" t="s">
        <v>87</v>
      </c>
      <c r="P904" s="37" t="s">
        <v>88</v>
      </c>
      <c r="Q904" s="37" t="s">
        <v>89</v>
      </c>
      <c r="R904" s="37">
        <v>10004</v>
      </c>
      <c r="S904" s="39">
        <v>42086</v>
      </c>
      <c r="T904" s="39">
        <v>42088</v>
      </c>
      <c r="U904" s="37">
        <v>-48.97</v>
      </c>
      <c r="V904" s="37">
        <v>28</v>
      </c>
      <c r="W904" s="37">
        <v>435.39</v>
      </c>
      <c r="X904" s="37">
        <v>34017</v>
      </c>
      <c r="Y904" s="37" t="s">
        <v>3218</v>
      </c>
      <c r="Z904" s="37">
        <v>310.98317448702983</v>
      </c>
    </row>
    <row r="905" spans="1:26" customFormat="1" x14ac:dyDescent="0.2">
      <c r="A905" s="37">
        <v>2619</v>
      </c>
      <c r="B905" s="37" t="s">
        <v>1046</v>
      </c>
      <c r="C905" s="37" t="s">
        <v>13</v>
      </c>
      <c r="D905" s="37">
        <v>0.05</v>
      </c>
      <c r="E905" s="37">
        <v>4.84</v>
      </c>
      <c r="F905" s="37">
        <v>0.71</v>
      </c>
      <c r="G905" s="37" t="s">
        <v>63</v>
      </c>
      <c r="H905" s="37" t="s">
        <v>70</v>
      </c>
      <c r="I905" s="37" t="s">
        <v>24</v>
      </c>
      <c r="J905" s="37" t="s">
        <v>25</v>
      </c>
      <c r="K905" s="37" t="s">
        <v>26</v>
      </c>
      <c r="L905" s="37" t="s">
        <v>27</v>
      </c>
      <c r="M905" s="37">
        <v>0.52</v>
      </c>
      <c r="N905" s="37" t="s">
        <v>8</v>
      </c>
      <c r="O905" s="37" t="s">
        <v>28</v>
      </c>
      <c r="P905" s="37" t="s">
        <v>1047</v>
      </c>
      <c r="Q905" s="37" t="s">
        <v>1048</v>
      </c>
      <c r="R905" s="37">
        <v>57103</v>
      </c>
      <c r="S905" s="39">
        <v>42086</v>
      </c>
      <c r="T905" s="39">
        <v>42086</v>
      </c>
      <c r="U905" s="37">
        <v>17.836500000000001</v>
      </c>
      <c r="V905" s="37">
        <v>5</v>
      </c>
      <c r="W905" s="37">
        <v>25.85</v>
      </c>
      <c r="X905" s="37">
        <v>88014</v>
      </c>
      <c r="Y905" s="37" t="s">
        <v>3216</v>
      </c>
      <c r="Z905" s="37">
        <v>4.4930843598916965</v>
      </c>
    </row>
    <row r="906" spans="1:26" customFormat="1" x14ac:dyDescent="0.2">
      <c r="A906" s="37">
        <v>2958</v>
      </c>
      <c r="B906" s="37" t="s">
        <v>1779</v>
      </c>
      <c r="C906" s="37" t="s">
        <v>23</v>
      </c>
      <c r="D906" s="37">
        <v>0.06</v>
      </c>
      <c r="E906" s="37">
        <v>20.99</v>
      </c>
      <c r="F906" s="37">
        <v>0.99</v>
      </c>
      <c r="G906" s="37" t="s">
        <v>14</v>
      </c>
      <c r="H906" s="37" t="s">
        <v>70</v>
      </c>
      <c r="I906" s="37" t="s">
        <v>16</v>
      </c>
      <c r="J906" s="37" t="s">
        <v>111</v>
      </c>
      <c r="K906" s="37" t="s">
        <v>26</v>
      </c>
      <c r="L906" s="37" t="s">
        <v>1780</v>
      </c>
      <c r="M906" s="37">
        <v>0.37</v>
      </c>
      <c r="N906" s="37" t="s">
        <v>8</v>
      </c>
      <c r="O906" s="37" t="s">
        <v>28</v>
      </c>
      <c r="P906" s="37" t="s">
        <v>333</v>
      </c>
      <c r="Q906" s="37" t="s">
        <v>1781</v>
      </c>
      <c r="R906" s="37">
        <v>54956</v>
      </c>
      <c r="S906" s="39">
        <v>42086</v>
      </c>
      <c r="T906" s="39">
        <v>42091</v>
      </c>
      <c r="U906" s="37">
        <v>224.9607</v>
      </c>
      <c r="V906" s="37">
        <v>18</v>
      </c>
      <c r="W906" s="37">
        <v>326.02999999999997</v>
      </c>
      <c r="X906" s="37">
        <v>90265</v>
      </c>
      <c r="Y906" s="37" t="s">
        <v>3216</v>
      </c>
      <c r="Z906" s="37">
        <v>308.12009818797117</v>
      </c>
    </row>
    <row r="907" spans="1:26" customFormat="1" x14ac:dyDescent="0.2">
      <c r="A907" s="37">
        <v>1368</v>
      </c>
      <c r="B907" s="37" t="s">
        <v>1782</v>
      </c>
      <c r="C907" s="37" t="s">
        <v>92</v>
      </c>
      <c r="D907" s="37">
        <v>0.09</v>
      </c>
      <c r="E907" s="37">
        <v>4.55</v>
      </c>
      <c r="F907" s="37">
        <v>1.49</v>
      </c>
      <c r="G907" s="37" t="s">
        <v>14</v>
      </c>
      <c r="H907" s="37" t="s">
        <v>15</v>
      </c>
      <c r="I907" s="37" t="s">
        <v>24</v>
      </c>
      <c r="J907" s="37" t="s">
        <v>48</v>
      </c>
      <c r="K907" s="37" t="s">
        <v>49</v>
      </c>
      <c r="L907" s="37" t="s">
        <v>1479</v>
      </c>
      <c r="M907" s="37">
        <v>0.35</v>
      </c>
      <c r="N907" s="37" t="s">
        <v>8</v>
      </c>
      <c r="O907" s="37" t="s">
        <v>28</v>
      </c>
      <c r="P907" s="37" t="s">
        <v>163</v>
      </c>
      <c r="Q907" s="37" t="s">
        <v>1783</v>
      </c>
      <c r="R907" s="37">
        <v>75901</v>
      </c>
      <c r="S907" s="39">
        <v>42086</v>
      </c>
      <c r="T907" s="39">
        <v>42088</v>
      </c>
      <c r="U907" s="37">
        <v>16.898</v>
      </c>
      <c r="V907" s="37">
        <v>6</v>
      </c>
      <c r="W907" s="37">
        <v>25.45</v>
      </c>
      <c r="X907" s="37">
        <v>90514</v>
      </c>
      <c r="Y907" s="37" t="s">
        <v>3216</v>
      </c>
      <c r="Z907" s="37">
        <v>-75.020983747460292</v>
      </c>
    </row>
    <row r="908" spans="1:26" customFormat="1" x14ac:dyDescent="0.2">
      <c r="A908" s="37">
        <v>1369</v>
      </c>
      <c r="B908" s="37" t="s">
        <v>1784</v>
      </c>
      <c r="C908" s="37" t="s">
        <v>92</v>
      </c>
      <c r="D908" s="37">
        <v>7.0000000000000007E-2</v>
      </c>
      <c r="E908" s="37">
        <v>9.7799999999999994</v>
      </c>
      <c r="F908" s="37">
        <v>5.76</v>
      </c>
      <c r="G908" s="37" t="s">
        <v>63</v>
      </c>
      <c r="H908" s="37" t="s">
        <v>15</v>
      </c>
      <c r="I908" s="37" t="s">
        <v>24</v>
      </c>
      <c r="J908" s="37" t="s">
        <v>321</v>
      </c>
      <c r="K908" s="37" t="s">
        <v>49</v>
      </c>
      <c r="L908" s="37" t="s">
        <v>1487</v>
      </c>
      <c r="M908" s="37">
        <v>0.35</v>
      </c>
      <c r="N908" s="37" t="s">
        <v>8</v>
      </c>
      <c r="O908" s="37" t="s">
        <v>28</v>
      </c>
      <c r="P908" s="37" t="s">
        <v>163</v>
      </c>
      <c r="Q908" s="37" t="s">
        <v>1430</v>
      </c>
      <c r="R908" s="37">
        <v>76063</v>
      </c>
      <c r="S908" s="39">
        <v>42086</v>
      </c>
      <c r="T908" s="39">
        <v>42088</v>
      </c>
      <c r="U908" s="37">
        <v>20.14</v>
      </c>
      <c r="V908" s="37">
        <v>11</v>
      </c>
      <c r="W908" s="37">
        <v>110.72</v>
      </c>
      <c r="X908" s="37">
        <v>90514</v>
      </c>
      <c r="Y908" s="37" t="s">
        <v>3216</v>
      </c>
      <c r="Z908" s="37">
        <v>-6.2936881216905718</v>
      </c>
    </row>
    <row r="909" spans="1:26" customFormat="1" x14ac:dyDescent="0.2">
      <c r="A909" s="37">
        <v>2395</v>
      </c>
      <c r="B909" s="37" t="s">
        <v>1785</v>
      </c>
      <c r="C909" s="37" t="s">
        <v>46</v>
      </c>
      <c r="D909" s="37">
        <v>0.04</v>
      </c>
      <c r="E909" s="37">
        <v>60.97</v>
      </c>
      <c r="F909" s="37">
        <v>4.5</v>
      </c>
      <c r="G909" s="37" t="s">
        <v>14</v>
      </c>
      <c r="H909" s="37" t="s">
        <v>70</v>
      </c>
      <c r="I909" s="37" t="s">
        <v>24</v>
      </c>
      <c r="J909" s="37" t="s">
        <v>71</v>
      </c>
      <c r="K909" s="37" t="s">
        <v>49</v>
      </c>
      <c r="L909" s="37" t="s">
        <v>72</v>
      </c>
      <c r="M909" s="37">
        <v>0.56000000000000005</v>
      </c>
      <c r="N909" s="37" t="s">
        <v>8</v>
      </c>
      <c r="O909" s="37" t="s">
        <v>9</v>
      </c>
      <c r="P909" s="37" t="s">
        <v>51</v>
      </c>
      <c r="Q909" s="37" t="s">
        <v>1786</v>
      </c>
      <c r="R909" s="37">
        <v>31401</v>
      </c>
      <c r="S909" s="39">
        <v>42086</v>
      </c>
      <c r="T909" s="39">
        <v>42087</v>
      </c>
      <c r="U909" s="37">
        <v>79.423199999999994</v>
      </c>
      <c r="V909" s="37">
        <v>15</v>
      </c>
      <c r="W909" s="37">
        <v>904.31</v>
      </c>
      <c r="X909" s="37">
        <v>86952</v>
      </c>
      <c r="Y909" s="37" t="s">
        <v>3215</v>
      </c>
      <c r="Z909" s="37">
        <v>673.76701616913851</v>
      </c>
    </row>
    <row r="910" spans="1:26" customFormat="1" x14ac:dyDescent="0.2">
      <c r="A910" s="37">
        <v>3381</v>
      </c>
      <c r="B910" s="37" t="s">
        <v>1787</v>
      </c>
      <c r="C910" s="37" t="s">
        <v>46</v>
      </c>
      <c r="D910" s="37">
        <v>0.05</v>
      </c>
      <c r="E910" s="37">
        <v>11.97</v>
      </c>
      <c r="F910" s="37">
        <v>5.81</v>
      </c>
      <c r="G910" s="37" t="s">
        <v>14</v>
      </c>
      <c r="H910" s="37" t="s">
        <v>70</v>
      </c>
      <c r="I910" s="37" t="s">
        <v>24</v>
      </c>
      <c r="J910" s="37" t="s">
        <v>25</v>
      </c>
      <c r="K910" s="37" t="s">
        <v>18</v>
      </c>
      <c r="L910" s="37" t="s">
        <v>1788</v>
      </c>
      <c r="M910" s="37">
        <v>0.6</v>
      </c>
      <c r="N910" s="37" t="s">
        <v>8</v>
      </c>
      <c r="O910" s="37" t="s">
        <v>9</v>
      </c>
      <c r="P910" s="37" t="s">
        <v>51</v>
      </c>
      <c r="Q910" s="37" t="s">
        <v>1789</v>
      </c>
      <c r="R910" s="37">
        <v>31204</v>
      </c>
      <c r="S910" s="39">
        <v>42086</v>
      </c>
      <c r="T910" s="39">
        <v>42088</v>
      </c>
      <c r="U910" s="37">
        <v>349.05930000000001</v>
      </c>
      <c r="V910" s="37">
        <v>2</v>
      </c>
      <c r="W910" s="37">
        <v>25.31</v>
      </c>
      <c r="X910" s="37">
        <v>88836</v>
      </c>
      <c r="Y910" s="37" t="s">
        <v>3215</v>
      </c>
      <c r="Z910" s="37">
        <v>859.20222145083903</v>
      </c>
    </row>
    <row r="911" spans="1:26" customFormat="1" x14ac:dyDescent="0.2">
      <c r="A911" s="37">
        <v>618</v>
      </c>
      <c r="B911" s="37" t="s">
        <v>1790</v>
      </c>
      <c r="C911" s="37" t="s">
        <v>1</v>
      </c>
      <c r="D911" s="37">
        <v>0.06</v>
      </c>
      <c r="E911" s="37">
        <v>17.98</v>
      </c>
      <c r="F911" s="37">
        <v>4</v>
      </c>
      <c r="G911" s="37" t="s">
        <v>14</v>
      </c>
      <c r="H911" s="37" t="s">
        <v>15</v>
      </c>
      <c r="I911" s="37" t="s">
        <v>16</v>
      </c>
      <c r="J911" s="37" t="s">
        <v>17</v>
      </c>
      <c r="K911" s="37" t="s">
        <v>49</v>
      </c>
      <c r="L911" s="37" t="s">
        <v>1633</v>
      </c>
      <c r="M911" s="37">
        <v>0.79</v>
      </c>
      <c r="N911" s="37" t="s">
        <v>8</v>
      </c>
      <c r="O911" s="37" t="s">
        <v>35</v>
      </c>
      <c r="P911" s="37" t="s">
        <v>36</v>
      </c>
      <c r="Q911" s="37" t="s">
        <v>1791</v>
      </c>
      <c r="R911" s="37">
        <v>81007</v>
      </c>
      <c r="S911" s="39">
        <v>42087</v>
      </c>
      <c r="T911" s="39">
        <v>42088</v>
      </c>
      <c r="U911" s="37">
        <v>-78.13</v>
      </c>
      <c r="V911" s="37">
        <v>4</v>
      </c>
      <c r="W911" s="37">
        <v>70.06</v>
      </c>
      <c r="X911" s="37">
        <v>88197</v>
      </c>
      <c r="Y911" s="37" t="s">
        <v>3217</v>
      </c>
      <c r="Z911" s="37">
        <v>601.9153760192346</v>
      </c>
    </row>
    <row r="912" spans="1:26" customFormat="1" x14ac:dyDescent="0.2">
      <c r="A912" s="37">
        <v>3309</v>
      </c>
      <c r="B912" s="37" t="s">
        <v>1792</v>
      </c>
      <c r="C912" s="37" t="s">
        <v>1</v>
      </c>
      <c r="D912" s="37">
        <v>0.1</v>
      </c>
      <c r="E912" s="37">
        <v>6.64</v>
      </c>
      <c r="F912" s="37">
        <v>54.95</v>
      </c>
      <c r="G912" s="37" t="s">
        <v>14</v>
      </c>
      <c r="H912" s="37" t="s">
        <v>3</v>
      </c>
      <c r="I912" s="37" t="s">
        <v>4</v>
      </c>
      <c r="J912" s="37" t="s">
        <v>102</v>
      </c>
      <c r="K912" s="37" t="s">
        <v>18</v>
      </c>
      <c r="L912" s="37" t="s">
        <v>244</v>
      </c>
      <c r="M912" s="37">
        <v>0.37</v>
      </c>
      <c r="N912" s="37" t="s">
        <v>8</v>
      </c>
      <c r="O912" s="37" t="s">
        <v>87</v>
      </c>
      <c r="P912" s="37" t="s">
        <v>379</v>
      </c>
      <c r="Q912" s="37" t="s">
        <v>1793</v>
      </c>
      <c r="R912" s="37">
        <v>1760</v>
      </c>
      <c r="S912" s="39">
        <v>42087</v>
      </c>
      <c r="T912" s="39">
        <v>42089</v>
      </c>
      <c r="U912" s="37">
        <v>-25</v>
      </c>
      <c r="V912" s="37">
        <v>4</v>
      </c>
      <c r="W912" s="37">
        <v>25.31</v>
      </c>
      <c r="X912" s="37">
        <v>90460</v>
      </c>
      <c r="Y912" s="37" t="s">
        <v>3218</v>
      </c>
      <c r="Z912" s="37">
        <v>1673.3846484292346</v>
      </c>
    </row>
    <row r="913" spans="1:26" customFormat="1" x14ac:dyDescent="0.2">
      <c r="A913" s="37">
        <v>3310</v>
      </c>
      <c r="B913" s="37" t="s">
        <v>1794</v>
      </c>
      <c r="C913" s="37" t="s">
        <v>1</v>
      </c>
      <c r="D913" s="37">
        <v>0.05</v>
      </c>
      <c r="E913" s="37">
        <v>90.48</v>
      </c>
      <c r="F913" s="37">
        <v>19.989999999999998</v>
      </c>
      <c r="G913" s="37" t="s">
        <v>14</v>
      </c>
      <c r="H913" s="37" t="s">
        <v>3</v>
      </c>
      <c r="I913" s="37" t="s">
        <v>24</v>
      </c>
      <c r="J913" s="37" t="s">
        <v>321</v>
      </c>
      <c r="K913" s="37" t="s">
        <v>49</v>
      </c>
      <c r="L913" s="37" t="s">
        <v>478</v>
      </c>
      <c r="M913" s="37">
        <v>0.4</v>
      </c>
      <c r="N913" s="37" t="s">
        <v>8</v>
      </c>
      <c r="O913" s="37" t="s">
        <v>87</v>
      </c>
      <c r="P913" s="37" t="s">
        <v>379</v>
      </c>
      <c r="Q913" s="37" t="s">
        <v>1795</v>
      </c>
      <c r="R913" s="37">
        <v>2563</v>
      </c>
      <c r="S913" s="39">
        <v>42087</v>
      </c>
      <c r="T913" s="39">
        <v>42088</v>
      </c>
      <c r="U913" s="37">
        <v>255.1482</v>
      </c>
      <c r="V913" s="37">
        <v>4</v>
      </c>
      <c r="W913" s="37">
        <v>369.78</v>
      </c>
      <c r="X913" s="37">
        <v>90460</v>
      </c>
      <c r="Y913" s="37" t="s">
        <v>3218</v>
      </c>
      <c r="Z913" s="37">
        <v>1314.6550108181129</v>
      </c>
    </row>
    <row r="914" spans="1:26" customFormat="1" x14ac:dyDescent="0.2">
      <c r="A914" s="37">
        <v>1689</v>
      </c>
      <c r="B914" s="37" t="s">
        <v>1796</v>
      </c>
      <c r="C914" s="37" t="s">
        <v>13</v>
      </c>
      <c r="D914" s="37">
        <v>0</v>
      </c>
      <c r="E914" s="37">
        <v>48.91</v>
      </c>
      <c r="F914" s="37">
        <v>35</v>
      </c>
      <c r="G914" s="37" t="s">
        <v>14</v>
      </c>
      <c r="H914" s="37" t="s">
        <v>70</v>
      </c>
      <c r="I914" s="37" t="s">
        <v>24</v>
      </c>
      <c r="J914" s="37" t="s">
        <v>54</v>
      </c>
      <c r="K914" s="37" t="s">
        <v>40</v>
      </c>
      <c r="L914" s="37" t="s">
        <v>1797</v>
      </c>
      <c r="M914" s="37">
        <v>0.83</v>
      </c>
      <c r="N914" s="37" t="s">
        <v>8</v>
      </c>
      <c r="O914" s="37" t="s">
        <v>28</v>
      </c>
      <c r="P914" s="37" t="s">
        <v>29</v>
      </c>
      <c r="Q914" s="37" t="s">
        <v>1798</v>
      </c>
      <c r="R914" s="37">
        <v>46322</v>
      </c>
      <c r="S914" s="39">
        <v>42087</v>
      </c>
      <c r="T914" s="39">
        <v>42088</v>
      </c>
      <c r="U914" s="37">
        <v>-628.38</v>
      </c>
      <c r="V914" s="37">
        <v>10</v>
      </c>
      <c r="W914" s="37">
        <v>514.79</v>
      </c>
      <c r="X914" s="37">
        <v>91077</v>
      </c>
      <c r="Y914" s="37" t="s">
        <v>3216</v>
      </c>
      <c r="Z914" s="37">
        <v>801.50778666753718</v>
      </c>
    </row>
    <row r="915" spans="1:26" customFormat="1" x14ac:dyDescent="0.2">
      <c r="A915" s="37">
        <v>2308</v>
      </c>
      <c r="B915" s="37" t="s">
        <v>1799</v>
      </c>
      <c r="C915" s="37" t="s">
        <v>23</v>
      </c>
      <c r="D915" s="37">
        <v>0.08</v>
      </c>
      <c r="E915" s="37">
        <v>9.48</v>
      </c>
      <c r="F915" s="37">
        <v>7.29</v>
      </c>
      <c r="G915" s="37" t="s">
        <v>14</v>
      </c>
      <c r="H915" s="37" t="s">
        <v>3</v>
      </c>
      <c r="I915" s="37" t="s">
        <v>4</v>
      </c>
      <c r="J915" s="37" t="s">
        <v>102</v>
      </c>
      <c r="K915" s="37" t="s">
        <v>18</v>
      </c>
      <c r="L915" s="37" t="s">
        <v>480</v>
      </c>
      <c r="M915" s="37">
        <v>0.45</v>
      </c>
      <c r="N915" s="37" t="s">
        <v>8</v>
      </c>
      <c r="O915" s="37" t="s">
        <v>9</v>
      </c>
      <c r="P915" s="37" t="s">
        <v>99</v>
      </c>
      <c r="Q915" s="37" t="s">
        <v>1800</v>
      </c>
      <c r="R915" s="37">
        <v>33971</v>
      </c>
      <c r="S915" s="39">
        <v>42087</v>
      </c>
      <c r="T915" s="39">
        <v>42089</v>
      </c>
      <c r="U915" s="37">
        <v>-50.4</v>
      </c>
      <c r="V915" s="37">
        <v>2</v>
      </c>
      <c r="W915" s="37">
        <v>20.22</v>
      </c>
      <c r="X915" s="37">
        <v>90557</v>
      </c>
      <c r="Y915" s="37" t="s">
        <v>3215</v>
      </c>
      <c r="Z915" s="37">
        <v>208.45001618310434</v>
      </c>
    </row>
    <row r="916" spans="1:26" customFormat="1" x14ac:dyDescent="0.2">
      <c r="A916" s="37">
        <v>2308</v>
      </c>
      <c r="B916" s="37" t="s">
        <v>1799</v>
      </c>
      <c r="C916" s="37" t="s">
        <v>23</v>
      </c>
      <c r="D916" s="37">
        <v>0.03</v>
      </c>
      <c r="E916" s="37">
        <v>193.17</v>
      </c>
      <c r="F916" s="37">
        <v>19.989999999999998</v>
      </c>
      <c r="G916" s="37" t="s">
        <v>14</v>
      </c>
      <c r="H916" s="37" t="s">
        <v>3</v>
      </c>
      <c r="I916" s="37" t="s">
        <v>24</v>
      </c>
      <c r="J916" s="37" t="s">
        <v>54</v>
      </c>
      <c r="K916" s="37" t="s">
        <v>49</v>
      </c>
      <c r="L916" s="37" t="s">
        <v>1558</v>
      </c>
      <c r="M916" s="37">
        <v>0.71</v>
      </c>
      <c r="N916" s="37" t="s">
        <v>8</v>
      </c>
      <c r="O916" s="37" t="s">
        <v>9</v>
      </c>
      <c r="P916" s="37" t="s">
        <v>99</v>
      </c>
      <c r="Q916" s="37" t="s">
        <v>1800</v>
      </c>
      <c r="R916" s="37">
        <v>33971</v>
      </c>
      <c r="S916" s="39">
        <v>42087</v>
      </c>
      <c r="T916" s="39">
        <v>42091</v>
      </c>
      <c r="U916" s="37">
        <v>-348.75400000000002</v>
      </c>
      <c r="V916" s="37">
        <v>8</v>
      </c>
      <c r="W916" s="37">
        <v>1548.97</v>
      </c>
      <c r="X916" s="37">
        <v>90557</v>
      </c>
      <c r="Y916" s="37" t="s">
        <v>3215</v>
      </c>
      <c r="Z916" s="37">
        <v>1078.6303041697345</v>
      </c>
    </row>
    <row r="917" spans="1:26" customFormat="1" x14ac:dyDescent="0.2">
      <c r="A917" s="37">
        <v>1060</v>
      </c>
      <c r="B917" s="37" t="s">
        <v>1801</v>
      </c>
      <c r="C917" s="37" t="s">
        <v>92</v>
      </c>
      <c r="D917" s="37">
        <v>0.09</v>
      </c>
      <c r="E917" s="37">
        <v>138.75</v>
      </c>
      <c r="F917" s="37">
        <v>52.42</v>
      </c>
      <c r="G917" s="37" t="s">
        <v>2</v>
      </c>
      <c r="H917" s="37" t="s">
        <v>3</v>
      </c>
      <c r="I917" s="37" t="s">
        <v>4</v>
      </c>
      <c r="J917" s="37" t="s">
        <v>5</v>
      </c>
      <c r="K917" s="37" t="s">
        <v>6</v>
      </c>
      <c r="L917" s="37" t="s">
        <v>1802</v>
      </c>
      <c r="M917" s="37">
        <v>0.74</v>
      </c>
      <c r="N917" s="37" t="s">
        <v>8</v>
      </c>
      <c r="O917" s="37" t="s">
        <v>9</v>
      </c>
      <c r="P917" s="37" t="s">
        <v>51</v>
      </c>
      <c r="Q917" s="37" t="s">
        <v>337</v>
      </c>
      <c r="R917" s="37">
        <v>30318</v>
      </c>
      <c r="S917" s="39">
        <v>42087</v>
      </c>
      <c r="T917" s="39">
        <v>42088</v>
      </c>
      <c r="U917" s="37">
        <v>-445.97177625</v>
      </c>
      <c r="V917" s="37">
        <v>23</v>
      </c>
      <c r="W917" s="37">
        <v>2527.79</v>
      </c>
      <c r="X917" s="37">
        <v>58628</v>
      </c>
      <c r="Y917" s="37" t="s">
        <v>3215</v>
      </c>
      <c r="Z917" s="37">
        <v>1819.6257085429538</v>
      </c>
    </row>
    <row r="918" spans="1:26" customFormat="1" x14ac:dyDescent="0.2">
      <c r="A918" s="37">
        <v>1062</v>
      </c>
      <c r="B918" s="37" t="s">
        <v>1803</v>
      </c>
      <c r="C918" s="37" t="s">
        <v>92</v>
      </c>
      <c r="D918" s="37">
        <v>0.09</v>
      </c>
      <c r="E918" s="37">
        <v>138.75</v>
      </c>
      <c r="F918" s="37">
        <v>52.42</v>
      </c>
      <c r="G918" s="37" t="s">
        <v>2</v>
      </c>
      <c r="H918" s="37" t="s">
        <v>3</v>
      </c>
      <c r="I918" s="37" t="s">
        <v>4</v>
      </c>
      <c r="J918" s="37" t="s">
        <v>5</v>
      </c>
      <c r="K918" s="37" t="s">
        <v>6</v>
      </c>
      <c r="L918" s="37" t="s">
        <v>1802</v>
      </c>
      <c r="M918" s="37">
        <v>0.74</v>
      </c>
      <c r="N918" s="37" t="s">
        <v>8</v>
      </c>
      <c r="O918" s="37" t="s">
        <v>87</v>
      </c>
      <c r="P918" s="37" t="s">
        <v>88</v>
      </c>
      <c r="Q918" s="37" t="s">
        <v>1804</v>
      </c>
      <c r="R918" s="37">
        <v>11727</v>
      </c>
      <c r="S918" s="39">
        <v>42087</v>
      </c>
      <c r="T918" s="39">
        <v>42088</v>
      </c>
      <c r="U918" s="37">
        <v>-335.31712499999998</v>
      </c>
      <c r="V918" s="37">
        <v>6</v>
      </c>
      <c r="W918" s="37">
        <v>659.42</v>
      </c>
      <c r="X918" s="37">
        <v>91354</v>
      </c>
      <c r="Y918" s="37" t="s">
        <v>3218</v>
      </c>
      <c r="Z918" s="37">
        <v>1932.9389177242035</v>
      </c>
    </row>
    <row r="919" spans="1:26" customFormat="1" x14ac:dyDescent="0.2">
      <c r="A919" s="37">
        <v>1254</v>
      </c>
      <c r="B919" s="37" t="s">
        <v>1566</v>
      </c>
      <c r="C919" s="37" t="s">
        <v>92</v>
      </c>
      <c r="D919" s="37">
        <v>0.06</v>
      </c>
      <c r="E919" s="37">
        <v>3.95</v>
      </c>
      <c r="F919" s="37">
        <v>2</v>
      </c>
      <c r="G919" s="37" t="s">
        <v>14</v>
      </c>
      <c r="H919" s="37" t="s">
        <v>47</v>
      </c>
      <c r="I919" s="37" t="s">
        <v>24</v>
      </c>
      <c r="J919" s="37" t="s">
        <v>152</v>
      </c>
      <c r="K919" s="37" t="s">
        <v>26</v>
      </c>
      <c r="L919" s="37" t="s">
        <v>1805</v>
      </c>
      <c r="M919" s="37">
        <v>0.53</v>
      </c>
      <c r="N919" s="37" t="s">
        <v>8</v>
      </c>
      <c r="O919" s="37" t="s">
        <v>28</v>
      </c>
      <c r="P919" s="37" t="s">
        <v>163</v>
      </c>
      <c r="Q919" s="37" t="s">
        <v>1567</v>
      </c>
      <c r="R919" s="37">
        <v>77530</v>
      </c>
      <c r="S919" s="39">
        <v>42087</v>
      </c>
      <c r="T919" s="39">
        <v>42088</v>
      </c>
      <c r="U919" s="37">
        <v>-9.68</v>
      </c>
      <c r="V919" s="37">
        <v>5</v>
      </c>
      <c r="W919" s="37">
        <v>19.66</v>
      </c>
      <c r="X919" s="37">
        <v>89984</v>
      </c>
      <c r="Y919" s="37" t="s">
        <v>3216</v>
      </c>
      <c r="Z919" s="37">
        <v>138.79174166792691</v>
      </c>
    </row>
    <row r="920" spans="1:26" customFormat="1" x14ac:dyDescent="0.2">
      <c r="A920" s="37">
        <v>2256</v>
      </c>
      <c r="B920" s="37" t="s">
        <v>69</v>
      </c>
      <c r="C920" s="37" t="s">
        <v>92</v>
      </c>
      <c r="D920" s="37">
        <v>7.0000000000000007E-2</v>
      </c>
      <c r="E920" s="37">
        <v>70.98</v>
      </c>
      <c r="F920" s="37">
        <v>30</v>
      </c>
      <c r="G920" s="37" t="s">
        <v>2</v>
      </c>
      <c r="H920" s="37" t="s">
        <v>70</v>
      </c>
      <c r="I920" s="37" t="s">
        <v>4</v>
      </c>
      <c r="J920" s="37" t="s">
        <v>85</v>
      </c>
      <c r="K920" s="37" t="s">
        <v>33</v>
      </c>
      <c r="L920" s="37" t="s">
        <v>1806</v>
      </c>
      <c r="M920" s="37">
        <v>0.73</v>
      </c>
      <c r="N920" s="37" t="s">
        <v>8</v>
      </c>
      <c r="O920" s="37" t="s">
        <v>9</v>
      </c>
      <c r="P920" s="37" t="s">
        <v>73</v>
      </c>
      <c r="Q920" s="37" t="s">
        <v>74</v>
      </c>
      <c r="R920" s="37">
        <v>28560</v>
      </c>
      <c r="S920" s="39">
        <v>42087</v>
      </c>
      <c r="T920" s="39">
        <v>42089</v>
      </c>
      <c r="U920" s="37">
        <v>-222.95</v>
      </c>
      <c r="V920" s="37">
        <v>20</v>
      </c>
      <c r="W920" s="37">
        <v>1373.47</v>
      </c>
      <c r="X920" s="37">
        <v>87964</v>
      </c>
      <c r="Y920" s="37" t="s">
        <v>3215</v>
      </c>
      <c r="Z920" s="37">
        <v>1229.9378526589521</v>
      </c>
    </row>
    <row r="921" spans="1:26" customFormat="1" x14ac:dyDescent="0.2">
      <c r="A921" s="37">
        <v>2330</v>
      </c>
      <c r="B921" s="37" t="s">
        <v>1807</v>
      </c>
      <c r="C921" s="37" t="s">
        <v>92</v>
      </c>
      <c r="D921" s="37">
        <v>0.06</v>
      </c>
      <c r="E921" s="37">
        <v>28.53</v>
      </c>
      <c r="F921" s="37">
        <v>1.49</v>
      </c>
      <c r="G921" s="37" t="s">
        <v>14</v>
      </c>
      <c r="H921" s="37" t="s">
        <v>47</v>
      </c>
      <c r="I921" s="37" t="s">
        <v>24</v>
      </c>
      <c r="J921" s="37" t="s">
        <v>48</v>
      </c>
      <c r="K921" s="37" t="s">
        <v>49</v>
      </c>
      <c r="L921" s="37" t="s">
        <v>1808</v>
      </c>
      <c r="M921" s="37">
        <v>0.38</v>
      </c>
      <c r="N921" s="37" t="s">
        <v>8</v>
      </c>
      <c r="O921" s="37" t="s">
        <v>28</v>
      </c>
      <c r="P921" s="37" t="s">
        <v>189</v>
      </c>
      <c r="Q921" s="37" t="s">
        <v>1809</v>
      </c>
      <c r="R921" s="37">
        <v>52302</v>
      </c>
      <c r="S921" s="39">
        <v>42087</v>
      </c>
      <c r="T921" s="39">
        <v>42090</v>
      </c>
      <c r="U921" s="37">
        <v>74.638499999999993</v>
      </c>
      <c r="V921" s="37">
        <v>5</v>
      </c>
      <c r="W921" s="37">
        <v>134.09</v>
      </c>
      <c r="X921" s="37">
        <v>90964</v>
      </c>
      <c r="Y921" s="37" t="s">
        <v>3216</v>
      </c>
      <c r="Z921" s="37">
        <v>163.37586514285235</v>
      </c>
    </row>
    <row r="922" spans="1:26" customFormat="1" x14ac:dyDescent="0.2">
      <c r="A922" s="37">
        <v>3143</v>
      </c>
      <c r="B922" s="37" t="s">
        <v>1810</v>
      </c>
      <c r="C922" s="37" t="s">
        <v>92</v>
      </c>
      <c r="D922" s="37">
        <v>0.02</v>
      </c>
      <c r="E922" s="37">
        <v>15.42</v>
      </c>
      <c r="F922" s="37">
        <v>5.41</v>
      </c>
      <c r="G922" s="37" t="s">
        <v>14</v>
      </c>
      <c r="H922" s="37" t="s">
        <v>15</v>
      </c>
      <c r="I922" s="37" t="s">
        <v>24</v>
      </c>
      <c r="J922" s="37" t="s">
        <v>54</v>
      </c>
      <c r="K922" s="37" t="s">
        <v>49</v>
      </c>
      <c r="L922" s="37" t="s">
        <v>1811</v>
      </c>
      <c r="M922" s="37">
        <v>0.59</v>
      </c>
      <c r="N922" s="37" t="s">
        <v>8</v>
      </c>
      <c r="O922" s="37" t="s">
        <v>28</v>
      </c>
      <c r="P922" s="37" t="s">
        <v>163</v>
      </c>
      <c r="Q922" s="37" t="s">
        <v>1812</v>
      </c>
      <c r="R922" s="37">
        <v>78660</v>
      </c>
      <c r="S922" s="39">
        <v>42087</v>
      </c>
      <c r="T922" s="39">
        <v>42088</v>
      </c>
      <c r="U922" s="37">
        <v>-16.37</v>
      </c>
      <c r="V922" s="37">
        <v>2</v>
      </c>
      <c r="W922" s="37">
        <v>33.840000000000003</v>
      </c>
      <c r="X922" s="37">
        <v>86368</v>
      </c>
      <c r="Y922" s="37" t="s">
        <v>3216</v>
      </c>
      <c r="Z922" s="37">
        <v>279.05843094104733</v>
      </c>
    </row>
    <row r="923" spans="1:26" customFormat="1" x14ac:dyDescent="0.2">
      <c r="A923" s="37">
        <v>2430</v>
      </c>
      <c r="B923" s="37" t="s">
        <v>1813</v>
      </c>
      <c r="C923" s="37" t="s">
        <v>46</v>
      </c>
      <c r="D923" s="37">
        <v>0.1</v>
      </c>
      <c r="E923" s="37">
        <v>14.28</v>
      </c>
      <c r="F923" s="37">
        <v>2.99</v>
      </c>
      <c r="G923" s="37" t="s">
        <v>14</v>
      </c>
      <c r="H923" s="37" t="s">
        <v>47</v>
      </c>
      <c r="I923" s="37" t="s">
        <v>24</v>
      </c>
      <c r="J923" s="37" t="s">
        <v>48</v>
      </c>
      <c r="K923" s="37" t="s">
        <v>49</v>
      </c>
      <c r="L923" s="37" t="s">
        <v>661</v>
      </c>
      <c r="M923" s="37">
        <v>0.39</v>
      </c>
      <c r="N923" s="37" t="s">
        <v>8</v>
      </c>
      <c r="O923" s="37" t="s">
        <v>28</v>
      </c>
      <c r="P923" s="37" t="s">
        <v>163</v>
      </c>
      <c r="Q923" s="37" t="s">
        <v>1814</v>
      </c>
      <c r="R923" s="37">
        <v>76541</v>
      </c>
      <c r="S923" s="39">
        <v>42087</v>
      </c>
      <c r="T923" s="39">
        <v>42088</v>
      </c>
      <c r="U923" s="37">
        <v>104.9145</v>
      </c>
      <c r="V923" s="37">
        <v>11</v>
      </c>
      <c r="W923" s="37">
        <v>152.05000000000001</v>
      </c>
      <c r="X923" s="37">
        <v>91108</v>
      </c>
      <c r="Y923" s="37" t="s">
        <v>3216</v>
      </c>
      <c r="Z923" s="37">
        <v>361.3349089517709</v>
      </c>
    </row>
    <row r="924" spans="1:26" customFormat="1" x14ac:dyDescent="0.2">
      <c r="A924" s="37">
        <v>880</v>
      </c>
      <c r="B924" s="37" t="s">
        <v>1815</v>
      </c>
      <c r="C924" s="37" t="s">
        <v>1</v>
      </c>
      <c r="D924" s="37">
        <v>7.0000000000000007E-2</v>
      </c>
      <c r="E924" s="37">
        <v>5.68</v>
      </c>
      <c r="F924" s="37">
        <v>1.39</v>
      </c>
      <c r="G924" s="37" t="s">
        <v>14</v>
      </c>
      <c r="H924" s="37" t="s">
        <v>3</v>
      </c>
      <c r="I924" s="37" t="s">
        <v>24</v>
      </c>
      <c r="J924" s="37" t="s">
        <v>321</v>
      </c>
      <c r="K924" s="37" t="s">
        <v>49</v>
      </c>
      <c r="L924" s="37" t="s">
        <v>574</v>
      </c>
      <c r="M924" s="37">
        <v>0.38</v>
      </c>
      <c r="N924" s="37" t="s">
        <v>8</v>
      </c>
      <c r="O924" s="37" t="s">
        <v>35</v>
      </c>
      <c r="P924" s="37" t="s">
        <v>564</v>
      </c>
      <c r="Q924" s="37" t="s">
        <v>1816</v>
      </c>
      <c r="R924" s="37">
        <v>85254</v>
      </c>
      <c r="S924" s="39">
        <v>42088</v>
      </c>
      <c r="T924" s="39">
        <v>42090</v>
      </c>
      <c r="U924" s="37">
        <v>18.643799999999999</v>
      </c>
      <c r="V924" s="37">
        <v>5</v>
      </c>
      <c r="W924" s="37">
        <v>27.02</v>
      </c>
      <c r="X924" s="37">
        <v>86153</v>
      </c>
      <c r="Y924" s="37" t="s">
        <v>3217</v>
      </c>
      <c r="Z924" s="37">
        <v>262.84285703761554</v>
      </c>
    </row>
    <row r="925" spans="1:26" customFormat="1" x14ac:dyDescent="0.2">
      <c r="A925" s="37">
        <v>880</v>
      </c>
      <c r="B925" s="37" t="s">
        <v>1815</v>
      </c>
      <c r="C925" s="37" t="s">
        <v>1</v>
      </c>
      <c r="D925" s="37">
        <v>0.06</v>
      </c>
      <c r="E925" s="37">
        <v>22.84</v>
      </c>
      <c r="F925" s="37">
        <v>11.54</v>
      </c>
      <c r="G925" s="37" t="s">
        <v>14</v>
      </c>
      <c r="H925" s="37" t="s">
        <v>3</v>
      </c>
      <c r="I925" s="37" t="s">
        <v>24</v>
      </c>
      <c r="J925" s="37" t="s">
        <v>64</v>
      </c>
      <c r="K925" s="37" t="s">
        <v>49</v>
      </c>
      <c r="L925" s="37" t="s">
        <v>1817</v>
      </c>
      <c r="M925" s="37">
        <v>0.39</v>
      </c>
      <c r="N925" s="37" t="s">
        <v>8</v>
      </c>
      <c r="O925" s="37" t="s">
        <v>35</v>
      </c>
      <c r="P925" s="37" t="s">
        <v>564</v>
      </c>
      <c r="Q925" s="37" t="s">
        <v>1816</v>
      </c>
      <c r="R925" s="37">
        <v>85254</v>
      </c>
      <c r="S925" s="39">
        <v>42088</v>
      </c>
      <c r="T925" s="39">
        <v>42090</v>
      </c>
      <c r="U925" s="37">
        <v>-31.24</v>
      </c>
      <c r="V925" s="37">
        <v>1</v>
      </c>
      <c r="W925" s="37">
        <v>27.67</v>
      </c>
      <c r="X925" s="37">
        <v>86153</v>
      </c>
      <c r="Y925" s="37" t="s">
        <v>3217</v>
      </c>
      <c r="Z925" s="37">
        <v>560.98543627111178</v>
      </c>
    </row>
    <row r="926" spans="1:26" customFormat="1" x14ac:dyDescent="0.2">
      <c r="A926" s="37">
        <v>1241</v>
      </c>
      <c r="B926" s="37" t="s">
        <v>1660</v>
      </c>
      <c r="C926" s="37" t="s">
        <v>1</v>
      </c>
      <c r="D926" s="37">
        <v>0.06</v>
      </c>
      <c r="E926" s="37">
        <v>200.97</v>
      </c>
      <c r="F926" s="37">
        <v>15.59</v>
      </c>
      <c r="G926" s="37" t="s">
        <v>2</v>
      </c>
      <c r="H926" s="37" t="s">
        <v>3</v>
      </c>
      <c r="I926" s="37" t="s">
        <v>16</v>
      </c>
      <c r="J926" s="37" t="s">
        <v>32</v>
      </c>
      <c r="K926" s="37" t="s">
        <v>33</v>
      </c>
      <c r="L926" s="37" t="s">
        <v>916</v>
      </c>
      <c r="M926" s="37">
        <v>0.36</v>
      </c>
      <c r="N926" s="37" t="s">
        <v>8</v>
      </c>
      <c r="O926" s="37" t="s">
        <v>9</v>
      </c>
      <c r="P926" s="37" t="s">
        <v>140</v>
      </c>
      <c r="Q926" s="37" t="s">
        <v>1180</v>
      </c>
      <c r="R926" s="37">
        <v>36830</v>
      </c>
      <c r="S926" s="39">
        <v>42088</v>
      </c>
      <c r="T926" s="39">
        <v>42088</v>
      </c>
      <c r="U926" s="37">
        <v>531.61800000000005</v>
      </c>
      <c r="V926" s="37">
        <v>7</v>
      </c>
      <c r="W926" s="37">
        <v>1348.83</v>
      </c>
      <c r="X926" s="37">
        <v>90881</v>
      </c>
      <c r="Y926" s="37" t="s">
        <v>3215</v>
      </c>
      <c r="Z926" s="37">
        <v>1978.9152948442002</v>
      </c>
    </row>
    <row r="927" spans="1:26" customFormat="1" x14ac:dyDescent="0.2">
      <c r="A927" s="37">
        <v>1648</v>
      </c>
      <c r="B927" s="37" t="s">
        <v>1818</v>
      </c>
      <c r="C927" s="37" t="s">
        <v>1</v>
      </c>
      <c r="D927" s="37">
        <v>0.08</v>
      </c>
      <c r="E927" s="37">
        <v>46.89</v>
      </c>
      <c r="F927" s="37">
        <v>5.0999999999999996</v>
      </c>
      <c r="G927" s="37" t="s">
        <v>14</v>
      </c>
      <c r="H927" s="37" t="s">
        <v>70</v>
      </c>
      <c r="I927" s="37" t="s">
        <v>24</v>
      </c>
      <c r="J927" s="37" t="s">
        <v>71</v>
      </c>
      <c r="K927" s="37" t="s">
        <v>120</v>
      </c>
      <c r="L927" s="37" t="s">
        <v>1819</v>
      </c>
      <c r="M927" s="37">
        <v>0.46</v>
      </c>
      <c r="N927" s="37" t="s">
        <v>8</v>
      </c>
      <c r="O927" s="37" t="s">
        <v>28</v>
      </c>
      <c r="P927" s="37" t="s">
        <v>79</v>
      </c>
      <c r="Q927" s="37" t="s">
        <v>640</v>
      </c>
      <c r="R927" s="37">
        <v>60098</v>
      </c>
      <c r="S927" s="39">
        <v>42088</v>
      </c>
      <c r="T927" s="39">
        <v>42090</v>
      </c>
      <c r="U927" s="37">
        <v>507.63299999999998</v>
      </c>
      <c r="V927" s="37">
        <v>17</v>
      </c>
      <c r="W927" s="37">
        <v>735.7</v>
      </c>
      <c r="X927" s="37">
        <v>91043</v>
      </c>
      <c r="Y927" s="37" t="s">
        <v>3216</v>
      </c>
      <c r="Z927" s="37">
        <v>1064.1634286589351</v>
      </c>
    </row>
    <row r="928" spans="1:26" customFormat="1" x14ac:dyDescent="0.2">
      <c r="A928" s="37">
        <v>1648</v>
      </c>
      <c r="B928" s="37" t="s">
        <v>1818</v>
      </c>
      <c r="C928" s="37" t="s">
        <v>1</v>
      </c>
      <c r="D928" s="37">
        <v>0.05</v>
      </c>
      <c r="E928" s="37">
        <v>12.98</v>
      </c>
      <c r="F928" s="37">
        <v>3.14</v>
      </c>
      <c r="G928" s="37" t="s">
        <v>14</v>
      </c>
      <c r="H928" s="37" t="s">
        <v>70</v>
      </c>
      <c r="I928" s="37" t="s">
        <v>24</v>
      </c>
      <c r="J928" s="37" t="s">
        <v>544</v>
      </c>
      <c r="K928" s="37" t="s">
        <v>18</v>
      </c>
      <c r="L928" s="37" t="s">
        <v>545</v>
      </c>
      <c r="M928" s="37">
        <v>0.6</v>
      </c>
      <c r="N928" s="37" t="s">
        <v>8</v>
      </c>
      <c r="O928" s="37" t="s">
        <v>28</v>
      </c>
      <c r="P928" s="37" t="s">
        <v>79</v>
      </c>
      <c r="Q928" s="37" t="s">
        <v>640</v>
      </c>
      <c r="R928" s="37">
        <v>60098</v>
      </c>
      <c r="S928" s="39">
        <v>42088</v>
      </c>
      <c r="T928" s="39">
        <v>42088</v>
      </c>
      <c r="U928" s="37">
        <v>38.229999999999997</v>
      </c>
      <c r="V928" s="37">
        <v>18</v>
      </c>
      <c r="W928" s="37">
        <v>225.59</v>
      </c>
      <c r="X928" s="37">
        <v>91043</v>
      </c>
      <c r="Y928" s="37" t="s">
        <v>3216</v>
      </c>
      <c r="Z928" s="37">
        <v>559.2544897959599</v>
      </c>
    </row>
    <row r="929" spans="1:26" customFormat="1" x14ac:dyDescent="0.2">
      <c r="A929" s="37">
        <v>1829</v>
      </c>
      <c r="B929" s="37" t="s">
        <v>230</v>
      </c>
      <c r="C929" s="37" t="s">
        <v>1</v>
      </c>
      <c r="D929" s="37">
        <v>0.01</v>
      </c>
      <c r="E929" s="37">
        <v>10.64</v>
      </c>
      <c r="F929" s="37">
        <v>5.16</v>
      </c>
      <c r="G929" s="37" t="s">
        <v>63</v>
      </c>
      <c r="H929" s="37" t="s">
        <v>70</v>
      </c>
      <c r="I929" s="37" t="s">
        <v>4</v>
      </c>
      <c r="J929" s="37" t="s">
        <v>102</v>
      </c>
      <c r="K929" s="37" t="s">
        <v>49</v>
      </c>
      <c r="L929" s="37" t="s">
        <v>1820</v>
      </c>
      <c r="M929" s="37">
        <v>0.56999999999999995</v>
      </c>
      <c r="N929" s="37" t="s">
        <v>8</v>
      </c>
      <c r="O929" s="37" t="s">
        <v>28</v>
      </c>
      <c r="P929" s="37" t="s">
        <v>189</v>
      </c>
      <c r="Q929" s="37" t="s">
        <v>232</v>
      </c>
      <c r="R929" s="37">
        <v>52402</v>
      </c>
      <c r="S929" s="39">
        <v>42088</v>
      </c>
      <c r="T929" s="39">
        <v>42090</v>
      </c>
      <c r="U929" s="37">
        <v>-11.69</v>
      </c>
      <c r="V929" s="37">
        <v>5</v>
      </c>
      <c r="W929" s="37">
        <v>58.52</v>
      </c>
      <c r="X929" s="37">
        <v>86957</v>
      </c>
      <c r="Y929" s="37" t="s">
        <v>3216</v>
      </c>
      <c r="Z929" s="37">
        <v>475.9171264820788</v>
      </c>
    </row>
    <row r="930" spans="1:26" customFormat="1" x14ac:dyDescent="0.2">
      <c r="A930" s="37">
        <v>2201</v>
      </c>
      <c r="B930" s="37" t="s">
        <v>1821</v>
      </c>
      <c r="C930" s="37" t="s">
        <v>1</v>
      </c>
      <c r="D930" s="37">
        <v>0.17</v>
      </c>
      <c r="E930" s="37">
        <v>14.89</v>
      </c>
      <c r="F930" s="37">
        <v>13.56</v>
      </c>
      <c r="G930" s="37" t="s">
        <v>14</v>
      </c>
      <c r="H930" s="37" t="s">
        <v>3</v>
      </c>
      <c r="I930" s="37" t="s">
        <v>4</v>
      </c>
      <c r="J930" s="37" t="s">
        <v>102</v>
      </c>
      <c r="K930" s="37" t="s">
        <v>40</v>
      </c>
      <c r="L930" s="37" t="s">
        <v>1822</v>
      </c>
      <c r="M930" s="37">
        <v>0.57999999999999996</v>
      </c>
      <c r="N930" s="37" t="s">
        <v>8</v>
      </c>
      <c r="O930" s="37" t="s">
        <v>28</v>
      </c>
      <c r="P930" s="37" t="s">
        <v>60</v>
      </c>
      <c r="Q930" s="37" t="s">
        <v>1823</v>
      </c>
      <c r="R930" s="37">
        <v>55420</v>
      </c>
      <c r="S930" s="39">
        <v>42088</v>
      </c>
      <c r="T930" s="39">
        <v>42090</v>
      </c>
      <c r="U930" s="37">
        <v>-9.1300000000000008</v>
      </c>
      <c r="V930" s="37">
        <v>1</v>
      </c>
      <c r="W930" s="37">
        <v>27.96</v>
      </c>
      <c r="X930" s="37">
        <v>86054</v>
      </c>
      <c r="Y930" s="37" t="s">
        <v>3216</v>
      </c>
      <c r="Z930" s="37">
        <v>699.78203039152868</v>
      </c>
    </row>
    <row r="931" spans="1:26" customFormat="1" x14ac:dyDescent="0.2">
      <c r="A931" s="37">
        <v>3100</v>
      </c>
      <c r="B931" s="37" t="s">
        <v>1824</v>
      </c>
      <c r="C931" s="37" t="s">
        <v>1</v>
      </c>
      <c r="D931" s="37">
        <v>7.0000000000000007E-2</v>
      </c>
      <c r="E931" s="37">
        <v>35.99</v>
      </c>
      <c r="F931" s="37">
        <v>5</v>
      </c>
      <c r="G931" s="37" t="s">
        <v>14</v>
      </c>
      <c r="H931" s="37" t="s">
        <v>15</v>
      </c>
      <c r="I931" s="37" t="s">
        <v>16</v>
      </c>
      <c r="J931" s="37" t="s">
        <v>111</v>
      </c>
      <c r="K931" s="37" t="s">
        <v>26</v>
      </c>
      <c r="L931" s="37" t="s">
        <v>1825</v>
      </c>
      <c r="M931" s="37">
        <v>0.82</v>
      </c>
      <c r="N931" s="37" t="s">
        <v>8</v>
      </c>
      <c r="O931" s="37" t="s">
        <v>9</v>
      </c>
      <c r="P931" s="37" t="s">
        <v>99</v>
      </c>
      <c r="Q931" s="37" t="s">
        <v>1826</v>
      </c>
      <c r="R931" s="37">
        <v>33334</v>
      </c>
      <c r="S931" s="39">
        <v>42088</v>
      </c>
      <c r="T931" s="39">
        <v>42090</v>
      </c>
      <c r="U931" s="37">
        <v>-299.81420000000003</v>
      </c>
      <c r="V931" s="37">
        <v>1</v>
      </c>
      <c r="W931" s="37">
        <v>31.71</v>
      </c>
      <c r="X931" s="37">
        <v>89988</v>
      </c>
      <c r="Y931" s="37" t="s">
        <v>3215</v>
      </c>
      <c r="Z931" s="37">
        <v>477.30001743902596</v>
      </c>
    </row>
    <row r="932" spans="1:26" customFormat="1" x14ac:dyDescent="0.2">
      <c r="A932" s="37">
        <v>693</v>
      </c>
      <c r="B932" s="37" t="s">
        <v>1525</v>
      </c>
      <c r="C932" s="37" t="s">
        <v>23</v>
      </c>
      <c r="D932" s="37">
        <v>0.02</v>
      </c>
      <c r="E932" s="37">
        <v>500.98</v>
      </c>
      <c r="F932" s="37">
        <v>41.44</v>
      </c>
      <c r="G932" s="37" t="s">
        <v>2</v>
      </c>
      <c r="H932" s="37" t="s">
        <v>3</v>
      </c>
      <c r="I932" s="37" t="s">
        <v>4</v>
      </c>
      <c r="J932" s="37" t="s">
        <v>93</v>
      </c>
      <c r="K932" s="37" t="s">
        <v>6</v>
      </c>
      <c r="L932" s="37" t="s">
        <v>1827</v>
      </c>
      <c r="M932" s="37">
        <v>0.66</v>
      </c>
      <c r="N932" s="37" t="s">
        <v>8</v>
      </c>
      <c r="O932" s="37" t="s">
        <v>35</v>
      </c>
      <c r="P932" s="37" t="s">
        <v>36</v>
      </c>
      <c r="Q932" s="37" t="s">
        <v>1526</v>
      </c>
      <c r="R932" s="37">
        <v>80229</v>
      </c>
      <c r="S932" s="39">
        <v>42088</v>
      </c>
      <c r="T932" s="39">
        <v>42088</v>
      </c>
      <c r="U932" s="37">
        <v>2568.4629</v>
      </c>
      <c r="V932" s="37">
        <v>7</v>
      </c>
      <c r="W932" s="37">
        <v>3722.41</v>
      </c>
      <c r="X932" s="37">
        <v>87811</v>
      </c>
      <c r="Y932" s="37" t="s">
        <v>3217</v>
      </c>
      <c r="Z932" s="37">
        <v>5784.7037639247928</v>
      </c>
    </row>
    <row r="933" spans="1:26" customFormat="1" x14ac:dyDescent="0.2">
      <c r="A933" s="37">
        <v>1557</v>
      </c>
      <c r="B933" s="37" t="s">
        <v>1828</v>
      </c>
      <c r="C933" s="37" t="s">
        <v>23</v>
      </c>
      <c r="D933" s="37">
        <v>0.09</v>
      </c>
      <c r="E933" s="37">
        <v>60.98</v>
      </c>
      <c r="F933" s="37">
        <v>49</v>
      </c>
      <c r="G933" s="37" t="s">
        <v>14</v>
      </c>
      <c r="H933" s="37" t="s">
        <v>15</v>
      </c>
      <c r="I933" s="37" t="s">
        <v>24</v>
      </c>
      <c r="J933" s="37" t="s">
        <v>71</v>
      </c>
      <c r="K933" s="37" t="s">
        <v>40</v>
      </c>
      <c r="L933" s="37" t="s">
        <v>1506</v>
      </c>
      <c r="M933" s="37">
        <v>0.59</v>
      </c>
      <c r="N933" s="37" t="s">
        <v>8</v>
      </c>
      <c r="O933" s="37" t="s">
        <v>9</v>
      </c>
      <c r="P933" s="37" t="s">
        <v>218</v>
      </c>
      <c r="Q933" s="37" t="s">
        <v>1829</v>
      </c>
      <c r="R933" s="37">
        <v>22003</v>
      </c>
      <c r="S933" s="39">
        <v>42088</v>
      </c>
      <c r="T933" s="39">
        <v>42096</v>
      </c>
      <c r="U933" s="37">
        <v>-954.75800000000004</v>
      </c>
      <c r="V933" s="37">
        <v>15</v>
      </c>
      <c r="W933" s="37">
        <v>879.62</v>
      </c>
      <c r="X933" s="37">
        <v>87426</v>
      </c>
      <c r="Y933" s="37" t="s">
        <v>3215</v>
      </c>
      <c r="Z933" s="37">
        <v>686.41799601602895</v>
      </c>
    </row>
    <row r="934" spans="1:26" customFormat="1" x14ac:dyDescent="0.2">
      <c r="A934" s="37">
        <v>1557</v>
      </c>
      <c r="B934" s="37" t="s">
        <v>1828</v>
      </c>
      <c r="C934" s="37" t="s">
        <v>23</v>
      </c>
      <c r="D934" s="37">
        <v>0.05</v>
      </c>
      <c r="E934" s="37">
        <v>29.89</v>
      </c>
      <c r="F934" s="37">
        <v>1.99</v>
      </c>
      <c r="G934" s="37" t="s">
        <v>14</v>
      </c>
      <c r="H934" s="37" t="s">
        <v>15</v>
      </c>
      <c r="I934" s="37" t="s">
        <v>16</v>
      </c>
      <c r="J934" s="37" t="s">
        <v>17</v>
      </c>
      <c r="K934" s="37" t="s">
        <v>18</v>
      </c>
      <c r="L934" s="37" t="s">
        <v>419</v>
      </c>
      <c r="M934" s="37">
        <v>0.5</v>
      </c>
      <c r="N934" s="37" t="s">
        <v>8</v>
      </c>
      <c r="O934" s="37" t="s">
        <v>9</v>
      </c>
      <c r="P934" s="37" t="s">
        <v>218</v>
      </c>
      <c r="Q934" s="37" t="s">
        <v>1829</v>
      </c>
      <c r="R934" s="37">
        <v>22003</v>
      </c>
      <c r="S934" s="39">
        <v>42088</v>
      </c>
      <c r="T934" s="39">
        <v>42090</v>
      </c>
      <c r="U934" s="37">
        <v>219.4734</v>
      </c>
      <c r="V934" s="37">
        <v>12</v>
      </c>
      <c r="W934" s="37">
        <v>361.19</v>
      </c>
      <c r="X934" s="37">
        <v>87426</v>
      </c>
      <c r="Y934" s="37" t="s">
        <v>3215</v>
      </c>
      <c r="Z934" s="37">
        <v>443.752120571273</v>
      </c>
    </row>
    <row r="935" spans="1:26" customFormat="1" x14ac:dyDescent="0.2">
      <c r="A935" s="37">
        <v>1699</v>
      </c>
      <c r="B935" s="37" t="s">
        <v>1830</v>
      </c>
      <c r="C935" s="37" t="s">
        <v>23</v>
      </c>
      <c r="D935" s="37">
        <v>0.05</v>
      </c>
      <c r="E935" s="37">
        <v>3.98</v>
      </c>
      <c r="F935" s="37">
        <v>5.26</v>
      </c>
      <c r="G935" s="37" t="s">
        <v>14</v>
      </c>
      <c r="H935" s="37" t="s">
        <v>3</v>
      </c>
      <c r="I935" s="37" t="s">
        <v>24</v>
      </c>
      <c r="J935" s="37" t="s">
        <v>48</v>
      </c>
      <c r="K935" s="37" t="s">
        <v>49</v>
      </c>
      <c r="L935" s="37" t="s">
        <v>1831</v>
      </c>
      <c r="M935" s="37">
        <v>0.38</v>
      </c>
      <c r="N935" s="37" t="s">
        <v>8</v>
      </c>
      <c r="O935" s="37" t="s">
        <v>87</v>
      </c>
      <c r="P935" s="37" t="s">
        <v>296</v>
      </c>
      <c r="Q935" s="37" t="s">
        <v>1832</v>
      </c>
      <c r="R935" s="37">
        <v>19057</v>
      </c>
      <c r="S935" s="39">
        <v>42088</v>
      </c>
      <c r="T935" s="39">
        <v>42092</v>
      </c>
      <c r="U935" s="37">
        <v>-152.52449999999999</v>
      </c>
      <c r="V935" s="37">
        <v>12</v>
      </c>
      <c r="W935" s="37">
        <v>49.44</v>
      </c>
      <c r="X935" s="37">
        <v>87345</v>
      </c>
      <c r="Y935" s="37" t="s">
        <v>3218</v>
      </c>
      <c r="Z935" s="37">
        <v>-7.8261382715989392</v>
      </c>
    </row>
    <row r="936" spans="1:26" customFormat="1" x14ac:dyDescent="0.2">
      <c r="A936" s="37">
        <v>1699</v>
      </c>
      <c r="B936" s="37" t="s">
        <v>1830</v>
      </c>
      <c r="C936" s="37" t="s">
        <v>23</v>
      </c>
      <c r="D936" s="37">
        <v>0.01</v>
      </c>
      <c r="E936" s="37">
        <v>6.48</v>
      </c>
      <c r="F936" s="37">
        <v>5.4</v>
      </c>
      <c r="G936" s="37" t="s">
        <v>14</v>
      </c>
      <c r="H936" s="37" t="s">
        <v>3</v>
      </c>
      <c r="I936" s="37" t="s">
        <v>24</v>
      </c>
      <c r="J936" s="37" t="s">
        <v>64</v>
      </c>
      <c r="K936" s="37" t="s">
        <v>49</v>
      </c>
      <c r="L936" s="37" t="s">
        <v>1833</v>
      </c>
      <c r="M936" s="37">
        <v>0.37</v>
      </c>
      <c r="N936" s="37" t="s">
        <v>8</v>
      </c>
      <c r="O936" s="37" t="s">
        <v>87</v>
      </c>
      <c r="P936" s="37" t="s">
        <v>296</v>
      </c>
      <c r="Q936" s="37" t="s">
        <v>1832</v>
      </c>
      <c r="R936" s="37">
        <v>19057</v>
      </c>
      <c r="S936" s="39">
        <v>42088</v>
      </c>
      <c r="T936" s="39">
        <v>42088</v>
      </c>
      <c r="U936" s="37">
        <v>-18.850000000000001</v>
      </c>
      <c r="V936" s="37">
        <v>2</v>
      </c>
      <c r="W936" s="37">
        <v>14.29</v>
      </c>
      <c r="X936" s="37">
        <v>87345</v>
      </c>
      <c r="Y936" s="37" t="s">
        <v>3218</v>
      </c>
      <c r="Z936" s="37">
        <v>158.88415313017899</v>
      </c>
    </row>
    <row r="937" spans="1:26" customFormat="1" x14ac:dyDescent="0.2">
      <c r="A937" s="37">
        <v>290</v>
      </c>
      <c r="B937" s="37" t="s">
        <v>1834</v>
      </c>
      <c r="C937" s="37" t="s">
        <v>46</v>
      </c>
      <c r="D937" s="37">
        <v>0.04</v>
      </c>
      <c r="E937" s="37">
        <v>4.9800000000000004</v>
      </c>
      <c r="F937" s="37">
        <v>4.62</v>
      </c>
      <c r="G937" s="37" t="s">
        <v>14</v>
      </c>
      <c r="H937" s="37" t="s">
        <v>3</v>
      </c>
      <c r="I937" s="37" t="s">
        <v>16</v>
      </c>
      <c r="J937" s="37" t="s">
        <v>17</v>
      </c>
      <c r="K937" s="37" t="s">
        <v>18</v>
      </c>
      <c r="L937" s="37" t="s">
        <v>1197</v>
      </c>
      <c r="M937" s="37">
        <v>0.64</v>
      </c>
      <c r="N937" s="37" t="s">
        <v>8</v>
      </c>
      <c r="O937" s="37" t="s">
        <v>35</v>
      </c>
      <c r="P937" s="37" t="s">
        <v>36</v>
      </c>
      <c r="Q937" s="37" t="s">
        <v>1835</v>
      </c>
      <c r="R937" s="37">
        <v>80538</v>
      </c>
      <c r="S937" s="39">
        <v>42088</v>
      </c>
      <c r="T937" s="39">
        <v>42089</v>
      </c>
      <c r="U937" s="37">
        <v>-135.16</v>
      </c>
      <c r="V937" s="37">
        <v>20</v>
      </c>
      <c r="W937" s="37">
        <v>102.54</v>
      </c>
      <c r="X937" s="37">
        <v>90837</v>
      </c>
      <c r="Y937" s="37" t="s">
        <v>3217</v>
      </c>
      <c r="Z937" s="37">
        <v>339.37663242311561</v>
      </c>
    </row>
    <row r="938" spans="1:26" customFormat="1" x14ac:dyDescent="0.2">
      <c r="A938" s="37">
        <v>2287</v>
      </c>
      <c r="B938" s="37" t="s">
        <v>1239</v>
      </c>
      <c r="C938" s="37" t="s">
        <v>46</v>
      </c>
      <c r="D938" s="37">
        <v>0.01</v>
      </c>
      <c r="E938" s="37">
        <v>18.97</v>
      </c>
      <c r="F938" s="37">
        <v>9.0299999999999994</v>
      </c>
      <c r="G938" s="37" t="s">
        <v>14</v>
      </c>
      <c r="H938" s="37" t="s">
        <v>70</v>
      </c>
      <c r="I938" s="37" t="s">
        <v>24</v>
      </c>
      <c r="J938" s="37" t="s">
        <v>64</v>
      </c>
      <c r="K938" s="37" t="s">
        <v>49</v>
      </c>
      <c r="L938" s="37" t="s">
        <v>606</v>
      </c>
      <c r="M938" s="37">
        <v>0.37</v>
      </c>
      <c r="N938" s="37" t="s">
        <v>8</v>
      </c>
      <c r="O938" s="37" t="s">
        <v>9</v>
      </c>
      <c r="P938" s="37" t="s">
        <v>247</v>
      </c>
      <c r="Q938" s="37" t="s">
        <v>1241</v>
      </c>
      <c r="R938" s="37">
        <v>29483</v>
      </c>
      <c r="S938" s="39">
        <v>42088</v>
      </c>
      <c r="T938" s="39">
        <v>42088</v>
      </c>
      <c r="U938" s="37">
        <v>-12.0267</v>
      </c>
      <c r="V938" s="37">
        <v>8</v>
      </c>
      <c r="W938" s="37">
        <v>164.67</v>
      </c>
      <c r="X938" s="37">
        <v>90146</v>
      </c>
      <c r="Y938" s="37" t="s">
        <v>3215</v>
      </c>
      <c r="Z938" s="37">
        <v>435.6330573557189</v>
      </c>
    </row>
    <row r="939" spans="1:26" customFormat="1" x14ac:dyDescent="0.2">
      <c r="A939" s="37">
        <v>2287</v>
      </c>
      <c r="B939" s="37" t="s">
        <v>1239</v>
      </c>
      <c r="C939" s="37" t="s">
        <v>46</v>
      </c>
      <c r="D939" s="37">
        <v>0.03</v>
      </c>
      <c r="E939" s="37">
        <v>12.28</v>
      </c>
      <c r="F939" s="37">
        <v>4.8600000000000003</v>
      </c>
      <c r="G939" s="37" t="s">
        <v>14</v>
      </c>
      <c r="H939" s="37" t="s">
        <v>70</v>
      </c>
      <c r="I939" s="37" t="s">
        <v>24</v>
      </c>
      <c r="J939" s="37" t="s">
        <v>64</v>
      </c>
      <c r="K939" s="37" t="s">
        <v>49</v>
      </c>
      <c r="L939" s="37" t="s">
        <v>1836</v>
      </c>
      <c r="M939" s="37">
        <v>0.38</v>
      </c>
      <c r="N939" s="37" t="s">
        <v>8</v>
      </c>
      <c r="O939" s="37" t="s">
        <v>9</v>
      </c>
      <c r="P939" s="37" t="s">
        <v>247</v>
      </c>
      <c r="Q939" s="37" t="s">
        <v>1241</v>
      </c>
      <c r="R939" s="37">
        <v>29483</v>
      </c>
      <c r="S939" s="39">
        <v>42088</v>
      </c>
      <c r="T939" s="39">
        <v>42089</v>
      </c>
      <c r="U939" s="37">
        <v>122.508</v>
      </c>
      <c r="V939" s="37">
        <v>6</v>
      </c>
      <c r="W939" s="37">
        <v>72.739999999999995</v>
      </c>
      <c r="X939" s="37">
        <v>90146</v>
      </c>
      <c r="Y939" s="37" t="s">
        <v>3215</v>
      </c>
      <c r="Z939" s="37">
        <v>432.27809745383172</v>
      </c>
    </row>
    <row r="940" spans="1:26" customFormat="1" x14ac:dyDescent="0.2">
      <c r="A940" s="37">
        <v>2287</v>
      </c>
      <c r="B940" s="37" t="s">
        <v>1239</v>
      </c>
      <c r="C940" s="37" t="s">
        <v>46</v>
      </c>
      <c r="D940" s="37">
        <v>0.05</v>
      </c>
      <c r="E940" s="37">
        <v>34.99</v>
      </c>
      <c r="F940" s="37">
        <v>7.73</v>
      </c>
      <c r="G940" s="37" t="s">
        <v>63</v>
      </c>
      <c r="H940" s="37" t="s">
        <v>70</v>
      </c>
      <c r="I940" s="37" t="s">
        <v>24</v>
      </c>
      <c r="J940" s="37" t="s">
        <v>25</v>
      </c>
      <c r="K940" s="37" t="s">
        <v>49</v>
      </c>
      <c r="L940" s="37" t="s">
        <v>1280</v>
      </c>
      <c r="M940" s="37">
        <v>0.59</v>
      </c>
      <c r="N940" s="37" t="s">
        <v>8</v>
      </c>
      <c r="O940" s="37" t="s">
        <v>9</v>
      </c>
      <c r="P940" s="37" t="s">
        <v>247</v>
      </c>
      <c r="Q940" s="37" t="s">
        <v>1241</v>
      </c>
      <c r="R940" s="37">
        <v>29483</v>
      </c>
      <c r="S940" s="39">
        <v>42088</v>
      </c>
      <c r="T940" s="39">
        <v>42090</v>
      </c>
      <c r="U940" s="37">
        <v>-12.0267</v>
      </c>
      <c r="V940" s="37">
        <v>12</v>
      </c>
      <c r="W940" s="37">
        <v>418.75</v>
      </c>
      <c r="X940" s="37">
        <v>90146</v>
      </c>
      <c r="Y940" s="37" t="s">
        <v>3215</v>
      </c>
      <c r="Z940" s="37">
        <v>524.1063898619235</v>
      </c>
    </row>
    <row r="941" spans="1:26" customFormat="1" x14ac:dyDescent="0.2">
      <c r="A941" s="37">
        <v>2833</v>
      </c>
      <c r="B941" s="37" t="s">
        <v>1837</v>
      </c>
      <c r="C941" s="37" t="s">
        <v>46</v>
      </c>
      <c r="D941" s="37">
        <v>0.03</v>
      </c>
      <c r="E941" s="37">
        <v>140.97999999999999</v>
      </c>
      <c r="F941" s="37">
        <v>36.090000000000003</v>
      </c>
      <c r="G941" s="37" t="s">
        <v>2</v>
      </c>
      <c r="H941" s="37" t="s">
        <v>3</v>
      </c>
      <c r="I941" s="37" t="s">
        <v>4</v>
      </c>
      <c r="J941" s="37" t="s">
        <v>93</v>
      </c>
      <c r="K941" s="37" t="s">
        <v>6</v>
      </c>
      <c r="L941" s="37" t="s">
        <v>1838</v>
      </c>
      <c r="M941" s="37">
        <v>0.77</v>
      </c>
      <c r="N941" s="37" t="s">
        <v>8</v>
      </c>
      <c r="O941" s="37" t="s">
        <v>28</v>
      </c>
      <c r="P941" s="37" t="s">
        <v>60</v>
      </c>
      <c r="Q941" s="37" t="s">
        <v>1839</v>
      </c>
      <c r="R941" s="37">
        <v>55076</v>
      </c>
      <c r="S941" s="39">
        <v>42088</v>
      </c>
      <c r="T941" s="39">
        <v>42090</v>
      </c>
      <c r="U941" s="37">
        <v>-221.5</v>
      </c>
      <c r="V941" s="37">
        <v>4</v>
      </c>
      <c r="W941" s="37">
        <v>608.80999999999995</v>
      </c>
      <c r="X941" s="37">
        <v>91030</v>
      </c>
      <c r="Y941" s="37" t="s">
        <v>3216</v>
      </c>
      <c r="Z941" s="37">
        <v>1857.9790015494325</v>
      </c>
    </row>
    <row r="942" spans="1:26" customFormat="1" x14ac:dyDescent="0.2">
      <c r="A942" s="37">
        <v>2833</v>
      </c>
      <c r="B942" s="37" t="s">
        <v>1837</v>
      </c>
      <c r="C942" s="37" t="s">
        <v>46</v>
      </c>
      <c r="D942" s="37">
        <v>0.08</v>
      </c>
      <c r="E942" s="37">
        <v>65.989999999999995</v>
      </c>
      <c r="F942" s="37">
        <v>8.99</v>
      </c>
      <c r="G942" s="37" t="s">
        <v>14</v>
      </c>
      <c r="H942" s="37" t="s">
        <v>3</v>
      </c>
      <c r="I942" s="37" t="s">
        <v>16</v>
      </c>
      <c r="J942" s="37" t="s">
        <v>111</v>
      </c>
      <c r="K942" s="37" t="s">
        <v>49</v>
      </c>
      <c r="L942" s="37" t="s">
        <v>1840</v>
      </c>
      <c r="M942" s="37">
        <v>0.56000000000000005</v>
      </c>
      <c r="N942" s="37" t="s">
        <v>8</v>
      </c>
      <c r="O942" s="37" t="s">
        <v>28</v>
      </c>
      <c r="P942" s="37" t="s">
        <v>60</v>
      </c>
      <c r="Q942" s="37" t="s">
        <v>1839</v>
      </c>
      <c r="R942" s="37">
        <v>55076</v>
      </c>
      <c r="S942" s="39">
        <v>42088</v>
      </c>
      <c r="T942" s="39">
        <v>42089</v>
      </c>
      <c r="U942" s="37">
        <v>206.352</v>
      </c>
      <c r="V942" s="37">
        <v>15</v>
      </c>
      <c r="W942" s="37">
        <v>808.61</v>
      </c>
      <c r="X942" s="37">
        <v>91030</v>
      </c>
      <c r="Y942" s="37" t="s">
        <v>3216</v>
      </c>
      <c r="Z942" s="37">
        <v>908.10442077376047</v>
      </c>
    </row>
    <row r="943" spans="1:26" customFormat="1" x14ac:dyDescent="0.2">
      <c r="A943" s="37">
        <v>1767</v>
      </c>
      <c r="B943" s="37" t="s">
        <v>1841</v>
      </c>
      <c r="C943" s="37" t="s">
        <v>1</v>
      </c>
      <c r="D943" s="37">
        <v>0.01</v>
      </c>
      <c r="E943" s="37">
        <v>50.98</v>
      </c>
      <c r="F943" s="37">
        <v>6.5</v>
      </c>
      <c r="G943" s="37" t="s">
        <v>14</v>
      </c>
      <c r="H943" s="37" t="s">
        <v>47</v>
      </c>
      <c r="I943" s="37" t="s">
        <v>16</v>
      </c>
      <c r="J943" s="37" t="s">
        <v>17</v>
      </c>
      <c r="K943" s="37" t="s">
        <v>49</v>
      </c>
      <c r="L943" s="37" t="s">
        <v>1842</v>
      </c>
      <c r="M943" s="37">
        <v>0.73</v>
      </c>
      <c r="N943" s="37" t="s">
        <v>8</v>
      </c>
      <c r="O943" s="37" t="s">
        <v>9</v>
      </c>
      <c r="P943" s="37" t="s">
        <v>51</v>
      </c>
      <c r="Q943" s="37" t="s">
        <v>1843</v>
      </c>
      <c r="R943" s="37">
        <v>30265</v>
      </c>
      <c r="S943" s="39">
        <v>42089</v>
      </c>
      <c r="T943" s="39">
        <v>42090</v>
      </c>
      <c r="U943" s="37">
        <v>5.3396999999999997</v>
      </c>
      <c r="V943" s="37">
        <v>16</v>
      </c>
      <c r="W943" s="37">
        <v>818.49</v>
      </c>
      <c r="X943" s="37">
        <v>89211</v>
      </c>
      <c r="Y943" s="37" t="s">
        <v>3215</v>
      </c>
      <c r="Z943" s="37">
        <v>902.4294245067656</v>
      </c>
    </row>
    <row r="944" spans="1:26" customFormat="1" x14ac:dyDescent="0.2">
      <c r="A944" s="37">
        <v>2114</v>
      </c>
      <c r="B944" s="37" t="s">
        <v>1351</v>
      </c>
      <c r="C944" s="37" t="s">
        <v>1</v>
      </c>
      <c r="D944" s="37">
        <v>0.08</v>
      </c>
      <c r="E944" s="37">
        <v>6.68</v>
      </c>
      <c r="F944" s="37">
        <v>1.5</v>
      </c>
      <c r="G944" s="37" t="s">
        <v>14</v>
      </c>
      <c r="H944" s="37" t="s">
        <v>70</v>
      </c>
      <c r="I944" s="37" t="s">
        <v>24</v>
      </c>
      <c r="J944" s="37" t="s">
        <v>25</v>
      </c>
      <c r="K944" s="37" t="s">
        <v>26</v>
      </c>
      <c r="L944" s="37" t="s">
        <v>1844</v>
      </c>
      <c r="M944" s="37">
        <v>0.48</v>
      </c>
      <c r="N944" s="37" t="s">
        <v>8</v>
      </c>
      <c r="O944" s="37" t="s">
        <v>9</v>
      </c>
      <c r="P944" s="37" t="s">
        <v>218</v>
      </c>
      <c r="Q944" s="37" t="s">
        <v>1353</v>
      </c>
      <c r="R944" s="37">
        <v>23518</v>
      </c>
      <c r="S944" s="39">
        <v>42089</v>
      </c>
      <c r="T944" s="39">
        <v>42091</v>
      </c>
      <c r="U944" s="37">
        <v>-601.80399999999997</v>
      </c>
      <c r="V944" s="37">
        <v>10</v>
      </c>
      <c r="W944" s="37">
        <v>66.12</v>
      </c>
      <c r="X944" s="37">
        <v>88403</v>
      </c>
      <c r="Y944" s="37" t="s">
        <v>3215</v>
      </c>
      <c r="Z944" s="37">
        <v>-280.79155254241533</v>
      </c>
    </row>
    <row r="945" spans="1:26" customFormat="1" x14ac:dyDescent="0.2">
      <c r="A945" s="37">
        <v>3379</v>
      </c>
      <c r="B945" s="37" t="s">
        <v>1845</v>
      </c>
      <c r="C945" s="37" t="s">
        <v>1</v>
      </c>
      <c r="D945" s="37">
        <v>0</v>
      </c>
      <c r="E945" s="37">
        <v>19.98</v>
      </c>
      <c r="F945" s="37">
        <v>5.97</v>
      </c>
      <c r="G945" s="37" t="s">
        <v>63</v>
      </c>
      <c r="H945" s="37" t="s">
        <v>70</v>
      </c>
      <c r="I945" s="37" t="s">
        <v>24</v>
      </c>
      <c r="J945" s="37" t="s">
        <v>64</v>
      </c>
      <c r="K945" s="37" t="s">
        <v>49</v>
      </c>
      <c r="L945" s="37" t="s">
        <v>1846</v>
      </c>
      <c r="M945" s="37">
        <v>0.38</v>
      </c>
      <c r="N945" s="37" t="s">
        <v>8</v>
      </c>
      <c r="O945" s="37" t="s">
        <v>9</v>
      </c>
      <c r="P945" s="37" t="s">
        <v>51</v>
      </c>
      <c r="Q945" s="37" t="s">
        <v>1847</v>
      </c>
      <c r="R945" s="37">
        <v>30144</v>
      </c>
      <c r="S945" s="39">
        <v>42089</v>
      </c>
      <c r="T945" s="39">
        <v>42092</v>
      </c>
      <c r="U945" s="37">
        <v>-189.714</v>
      </c>
      <c r="V945" s="37">
        <v>12</v>
      </c>
      <c r="W945" s="37">
        <v>249.07</v>
      </c>
      <c r="X945" s="37">
        <v>88837</v>
      </c>
      <c r="Y945" s="37" t="s">
        <v>3215</v>
      </c>
      <c r="Z945" s="37">
        <v>193.95115577128638</v>
      </c>
    </row>
    <row r="946" spans="1:26" customFormat="1" x14ac:dyDescent="0.2">
      <c r="A946" s="37">
        <v>2124</v>
      </c>
      <c r="B946" s="37" t="s">
        <v>12</v>
      </c>
      <c r="C946" s="37" t="s">
        <v>13</v>
      </c>
      <c r="D946" s="37">
        <v>0.03</v>
      </c>
      <c r="E946" s="37">
        <v>124.49</v>
      </c>
      <c r="F946" s="37">
        <v>51.94</v>
      </c>
      <c r="G946" s="37" t="s">
        <v>2</v>
      </c>
      <c r="H946" s="37" t="s">
        <v>70</v>
      </c>
      <c r="I946" s="37" t="s">
        <v>4</v>
      </c>
      <c r="J946" s="37" t="s">
        <v>5</v>
      </c>
      <c r="K946" s="37" t="s">
        <v>6</v>
      </c>
      <c r="L946" s="37" t="s">
        <v>1125</v>
      </c>
      <c r="M946" s="37">
        <v>0.63</v>
      </c>
      <c r="N946" s="37" t="s">
        <v>8</v>
      </c>
      <c r="O946" s="37" t="s">
        <v>9</v>
      </c>
      <c r="P946" s="37" t="s">
        <v>20</v>
      </c>
      <c r="Q946" s="37" t="s">
        <v>21</v>
      </c>
      <c r="R946" s="37">
        <v>72301</v>
      </c>
      <c r="S946" s="39">
        <v>42089</v>
      </c>
      <c r="T946" s="39">
        <v>42090</v>
      </c>
      <c r="U946" s="37">
        <v>18.173999999999999</v>
      </c>
      <c r="V946" s="37">
        <v>21</v>
      </c>
      <c r="W946" s="37">
        <v>2761.94</v>
      </c>
      <c r="X946" s="37">
        <v>89666</v>
      </c>
      <c r="Y946" s="37" t="s">
        <v>3215</v>
      </c>
      <c r="Z946" s="37">
        <v>2178.9820783766195</v>
      </c>
    </row>
    <row r="947" spans="1:26" customFormat="1" x14ac:dyDescent="0.2">
      <c r="A947" s="37">
        <v>2066</v>
      </c>
      <c r="B947" s="37" t="s">
        <v>1848</v>
      </c>
      <c r="C947" s="37" t="s">
        <v>92</v>
      </c>
      <c r="D947" s="37">
        <v>0.09</v>
      </c>
      <c r="E947" s="37">
        <v>20.89</v>
      </c>
      <c r="F947" s="37">
        <v>11.52</v>
      </c>
      <c r="G947" s="37" t="s">
        <v>14</v>
      </c>
      <c r="H947" s="37" t="s">
        <v>47</v>
      </c>
      <c r="I947" s="37" t="s">
        <v>24</v>
      </c>
      <c r="J947" s="37" t="s">
        <v>54</v>
      </c>
      <c r="K947" s="37" t="s">
        <v>49</v>
      </c>
      <c r="L947" s="37" t="s">
        <v>1849</v>
      </c>
      <c r="M947" s="37">
        <v>0.83</v>
      </c>
      <c r="N947" s="37" t="s">
        <v>8</v>
      </c>
      <c r="O947" s="37" t="s">
        <v>9</v>
      </c>
      <c r="P947" s="37" t="s">
        <v>73</v>
      </c>
      <c r="Q947" s="37" t="s">
        <v>1850</v>
      </c>
      <c r="R947" s="37">
        <v>28079</v>
      </c>
      <c r="S947" s="39">
        <v>42089</v>
      </c>
      <c r="T947" s="39">
        <v>42090</v>
      </c>
      <c r="U947" s="37">
        <v>-133.54599999999999</v>
      </c>
      <c r="V947" s="37">
        <v>7</v>
      </c>
      <c r="W947" s="37">
        <v>146.5</v>
      </c>
      <c r="X947" s="37">
        <v>85833</v>
      </c>
      <c r="Y947" s="37" t="s">
        <v>3215</v>
      </c>
      <c r="Z947" s="37">
        <v>557.68232337640541</v>
      </c>
    </row>
    <row r="948" spans="1:26" customFormat="1" x14ac:dyDescent="0.2">
      <c r="A948" s="37">
        <v>2419</v>
      </c>
      <c r="B948" s="37" t="s">
        <v>1851</v>
      </c>
      <c r="C948" s="37" t="s">
        <v>46</v>
      </c>
      <c r="D948" s="37">
        <v>7.0000000000000007E-2</v>
      </c>
      <c r="E948" s="37">
        <v>225.04</v>
      </c>
      <c r="F948" s="37">
        <v>11.79</v>
      </c>
      <c r="G948" s="37" t="s">
        <v>14</v>
      </c>
      <c r="H948" s="37" t="s">
        <v>15</v>
      </c>
      <c r="I948" s="37" t="s">
        <v>24</v>
      </c>
      <c r="J948" s="37" t="s">
        <v>71</v>
      </c>
      <c r="K948" s="37" t="s">
        <v>120</v>
      </c>
      <c r="L948" s="37" t="s">
        <v>1852</v>
      </c>
      <c r="M948" s="37">
        <v>0.42</v>
      </c>
      <c r="N948" s="37" t="s">
        <v>8</v>
      </c>
      <c r="O948" s="37" t="s">
        <v>9</v>
      </c>
      <c r="P948" s="37" t="s">
        <v>218</v>
      </c>
      <c r="Q948" s="37" t="s">
        <v>1853</v>
      </c>
      <c r="R948" s="37">
        <v>23701</v>
      </c>
      <c r="S948" s="39">
        <v>42089</v>
      </c>
      <c r="T948" s="39">
        <v>42089</v>
      </c>
      <c r="U948" s="37">
        <v>-162.91800000000001</v>
      </c>
      <c r="V948" s="37">
        <v>5</v>
      </c>
      <c r="W948" s="37">
        <v>1130.1500000000001</v>
      </c>
      <c r="X948" s="37">
        <v>86751</v>
      </c>
      <c r="Y948" s="37" t="s">
        <v>3215</v>
      </c>
      <c r="Z948" s="37">
        <v>976.02769110740451</v>
      </c>
    </row>
    <row r="949" spans="1:26" customFormat="1" x14ac:dyDescent="0.2">
      <c r="A949" s="37">
        <v>2419</v>
      </c>
      <c r="B949" s="37" t="s">
        <v>1851</v>
      </c>
      <c r="C949" s="37" t="s">
        <v>46</v>
      </c>
      <c r="D949" s="37">
        <v>0.03</v>
      </c>
      <c r="E949" s="37">
        <v>7.84</v>
      </c>
      <c r="F949" s="37">
        <v>4.71</v>
      </c>
      <c r="G949" s="37" t="s">
        <v>14</v>
      </c>
      <c r="H949" s="37" t="s">
        <v>15</v>
      </c>
      <c r="I949" s="37" t="s">
        <v>24</v>
      </c>
      <c r="J949" s="37" t="s">
        <v>48</v>
      </c>
      <c r="K949" s="37" t="s">
        <v>49</v>
      </c>
      <c r="L949" s="37" t="s">
        <v>655</v>
      </c>
      <c r="M949" s="37">
        <v>0.35</v>
      </c>
      <c r="N949" s="37" t="s">
        <v>8</v>
      </c>
      <c r="O949" s="37" t="s">
        <v>9</v>
      </c>
      <c r="P949" s="37" t="s">
        <v>218</v>
      </c>
      <c r="Q949" s="37" t="s">
        <v>1853</v>
      </c>
      <c r="R949" s="37">
        <v>23701</v>
      </c>
      <c r="S949" s="39">
        <v>42089</v>
      </c>
      <c r="T949" s="39">
        <v>42092</v>
      </c>
      <c r="U949" s="37">
        <v>859.71780000000001</v>
      </c>
      <c r="V949" s="37">
        <v>7</v>
      </c>
      <c r="W949" s="37">
        <v>54.37</v>
      </c>
      <c r="X949" s="37">
        <v>86751</v>
      </c>
      <c r="Y949" s="37" t="s">
        <v>3215</v>
      </c>
      <c r="Z949" s="37">
        <v>1115.2714374966226</v>
      </c>
    </row>
    <row r="950" spans="1:26" customFormat="1" x14ac:dyDescent="0.2">
      <c r="A950" s="37">
        <v>2773</v>
      </c>
      <c r="B950" s="37" t="s">
        <v>1854</v>
      </c>
      <c r="C950" s="37" t="s">
        <v>46</v>
      </c>
      <c r="D950" s="37">
        <v>0.1</v>
      </c>
      <c r="E950" s="37">
        <v>5.18</v>
      </c>
      <c r="F950" s="37">
        <v>5.74</v>
      </c>
      <c r="G950" s="37" t="s">
        <v>14</v>
      </c>
      <c r="H950" s="37" t="s">
        <v>70</v>
      </c>
      <c r="I950" s="37" t="s">
        <v>24</v>
      </c>
      <c r="J950" s="37" t="s">
        <v>48</v>
      </c>
      <c r="K950" s="37" t="s">
        <v>49</v>
      </c>
      <c r="L950" s="37" t="s">
        <v>826</v>
      </c>
      <c r="M950" s="37">
        <v>0.36</v>
      </c>
      <c r="N950" s="37" t="s">
        <v>8</v>
      </c>
      <c r="O950" s="37" t="s">
        <v>35</v>
      </c>
      <c r="P950" s="37" t="s">
        <v>66</v>
      </c>
      <c r="Q950" s="37" t="s">
        <v>1586</v>
      </c>
      <c r="R950" s="37">
        <v>94568</v>
      </c>
      <c r="S950" s="39">
        <v>42089</v>
      </c>
      <c r="T950" s="39">
        <v>42091</v>
      </c>
      <c r="U950" s="37">
        <v>-29.003</v>
      </c>
      <c r="V950" s="37">
        <v>2</v>
      </c>
      <c r="W950" s="37">
        <v>10.96</v>
      </c>
      <c r="X950" s="37">
        <v>91584</v>
      </c>
      <c r="Y950" s="37" t="s">
        <v>3217</v>
      </c>
      <c r="Z950" s="37">
        <v>216.32161232489153</v>
      </c>
    </row>
    <row r="951" spans="1:26" customFormat="1" x14ac:dyDescent="0.2">
      <c r="A951" s="37">
        <v>2059</v>
      </c>
      <c r="B951" s="37" t="s">
        <v>592</v>
      </c>
      <c r="C951" s="37" t="s">
        <v>1</v>
      </c>
      <c r="D951" s="37">
        <v>0.1</v>
      </c>
      <c r="E951" s="37">
        <v>9.85</v>
      </c>
      <c r="F951" s="37">
        <v>4.82</v>
      </c>
      <c r="G951" s="37" t="s">
        <v>14</v>
      </c>
      <c r="H951" s="37" t="s">
        <v>70</v>
      </c>
      <c r="I951" s="37" t="s">
        <v>24</v>
      </c>
      <c r="J951" s="37" t="s">
        <v>25</v>
      </c>
      <c r="K951" s="37" t="s">
        <v>26</v>
      </c>
      <c r="L951" s="37" t="s">
        <v>1855</v>
      </c>
      <c r="M951" s="37">
        <v>0.47</v>
      </c>
      <c r="N951" s="37" t="s">
        <v>8</v>
      </c>
      <c r="O951" s="37" t="s">
        <v>9</v>
      </c>
      <c r="P951" s="37" t="s">
        <v>73</v>
      </c>
      <c r="Q951" s="37" t="s">
        <v>593</v>
      </c>
      <c r="R951" s="37">
        <v>27260</v>
      </c>
      <c r="S951" s="39">
        <v>42090</v>
      </c>
      <c r="T951" s="39">
        <v>42091</v>
      </c>
      <c r="U951" s="37">
        <v>374.904</v>
      </c>
      <c r="V951" s="37">
        <v>12</v>
      </c>
      <c r="W951" s="37">
        <v>114.91</v>
      </c>
      <c r="X951" s="37">
        <v>88041</v>
      </c>
      <c r="Y951" s="37" t="s">
        <v>3215</v>
      </c>
      <c r="Z951" s="37">
        <v>799.5487382339852</v>
      </c>
    </row>
    <row r="952" spans="1:26" customFormat="1" x14ac:dyDescent="0.2">
      <c r="A952" s="37">
        <v>2059</v>
      </c>
      <c r="B952" s="37" t="s">
        <v>592</v>
      </c>
      <c r="C952" s="37" t="s">
        <v>1</v>
      </c>
      <c r="D952" s="37">
        <v>0.04</v>
      </c>
      <c r="E952" s="37">
        <v>125.99</v>
      </c>
      <c r="F952" s="37">
        <v>7.69</v>
      </c>
      <c r="G952" s="37" t="s">
        <v>14</v>
      </c>
      <c r="H952" s="37" t="s">
        <v>70</v>
      </c>
      <c r="I952" s="37" t="s">
        <v>16</v>
      </c>
      <c r="J952" s="37" t="s">
        <v>111</v>
      </c>
      <c r="K952" s="37" t="s">
        <v>49</v>
      </c>
      <c r="L952" s="37" t="s">
        <v>1025</v>
      </c>
      <c r="M952" s="37">
        <v>0.57999999999999996</v>
      </c>
      <c r="N952" s="37" t="s">
        <v>8</v>
      </c>
      <c r="O952" s="37" t="s">
        <v>9</v>
      </c>
      <c r="P952" s="37" t="s">
        <v>73</v>
      </c>
      <c r="Q952" s="37" t="s">
        <v>593</v>
      </c>
      <c r="R952" s="37">
        <v>27260</v>
      </c>
      <c r="S952" s="39">
        <v>42090</v>
      </c>
      <c r="T952" s="39">
        <v>42091</v>
      </c>
      <c r="U952" s="37">
        <v>-528.83600000000001</v>
      </c>
      <c r="V952" s="37">
        <v>9</v>
      </c>
      <c r="W952" s="37">
        <v>934.52</v>
      </c>
      <c r="X952" s="37">
        <v>88041</v>
      </c>
      <c r="Y952" s="37" t="s">
        <v>3215</v>
      </c>
      <c r="Z952" s="37">
        <v>448.38822585100598</v>
      </c>
    </row>
    <row r="953" spans="1:26" customFormat="1" x14ac:dyDescent="0.2">
      <c r="A953" s="37">
        <v>32</v>
      </c>
      <c r="B953" s="37" t="s">
        <v>620</v>
      </c>
      <c r="C953" s="37" t="s">
        <v>13</v>
      </c>
      <c r="D953" s="37">
        <v>0.01</v>
      </c>
      <c r="E953" s="37">
        <v>17.98</v>
      </c>
      <c r="F953" s="37">
        <v>8.51</v>
      </c>
      <c r="G953" s="37" t="s">
        <v>14</v>
      </c>
      <c r="H953" s="37" t="s">
        <v>70</v>
      </c>
      <c r="I953" s="37" t="s">
        <v>16</v>
      </c>
      <c r="J953" s="37" t="s">
        <v>32</v>
      </c>
      <c r="K953" s="37" t="s">
        <v>120</v>
      </c>
      <c r="L953" s="37" t="s">
        <v>1856</v>
      </c>
      <c r="M953" s="37">
        <v>0.4</v>
      </c>
      <c r="N953" s="37" t="s">
        <v>8</v>
      </c>
      <c r="O953" s="37" t="s">
        <v>35</v>
      </c>
      <c r="P953" s="37" t="s">
        <v>115</v>
      </c>
      <c r="Q953" s="37" t="s">
        <v>622</v>
      </c>
      <c r="R953" s="37">
        <v>97526</v>
      </c>
      <c r="S953" s="39">
        <v>42090</v>
      </c>
      <c r="T953" s="39">
        <v>42091</v>
      </c>
      <c r="U953" s="37">
        <v>-35.878799999999998</v>
      </c>
      <c r="V953" s="37">
        <v>2</v>
      </c>
      <c r="W953" s="37">
        <v>40.17</v>
      </c>
      <c r="X953" s="37">
        <v>89200</v>
      </c>
      <c r="Y953" s="37" t="s">
        <v>3217</v>
      </c>
      <c r="Z953" s="37">
        <v>215.15143287477778</v>
      </c>
    </row>
    <row r="954" spans="1:26" customFormat="1" x14ac:dyDescent="0.2">
      <c r="A954" s="37">
        <v>234</v>
      </c>
      <c r="B954" s="37" t="s">
        <v>961</v>
      </c>
      <c r="C954" s="37" t="s">
        <v>13</v>
      </c>
      <c r="D954" s="37">
        <v>0.03</v>
      </c>
      <c r="E954" s="37">
        <v>28.53</v>
      </c>
      <c r="F954" s="37">
        <v>1.49</v>
      </c>
      <c r="G954" s="37" t="s">
        <v>14</v>
      </c>
      <c r="H954" s="37" t="s">
        <v>3</v>
      </c>
      <c r="I954" s="37" t="s">
        <v>24</v>
      </c>
      <c r="J954" s="37" t="s">
        <v>48</v>
      </c>
      <c r="K954" s="37" t="s">
        <v>49</v>
      </c>
      <c r="L954" s="37" t="s">
        <v>1808</v>
      </c>
      <c r="M954" s="37">
        <v>0.38</v>
      </c>
      <c r="N954" s="37" t="s">
        <v>8</v>
      </c>
      <c r="O954" s="37" t="s">
        <v>28</v>
      </c>
      <c r="P954" s="37" t="s">
        <v>189</v>
      </c>
      <c r="Q954" s="37" t="s">
        <v>713</v>
      </c>
      <c r="R954" s="37">
        <v>50208</v>
      </c>
      <c r="S954" s="39">
        <v>42090</v>
      </c>
      <c r="T954" s="39">
        <v>42092</v>
      </c>
      <c r="U954" s="37">
        <v>136.33709999999999</v>
      </c>
      <c r="V954" s="37">
        <v>7</v>
      </c>
      <c r="W954" s="37">
        <v>197.59</v>
      </c>
      <c r="X954" s="37">
        <v>90238</v>
      </c>
      <c r="Y954" s="37" t="s">
        <v>3216</v>
      </c>
      <c r="Z954" s="37">
        <v>191.65469282728074</v>
      </c>
    </row>
    <row r="955" spans="1:26" customFormat="1" x14ac:dyDescent="0.2">
      <c r="A955" s="37">
        <v>234</v>
      </c>
      <c r="B955" s="37" t="s">
        <v>961</v>
      </c>
      <c r="C955" s="37" t="s">
        <v>13</v>
      </c>
      <c r="D955" s="37">
        <v>0.01</v>
      </c>
      <c r="E955" s="37">
        <v>15.28</v>
      </c>
      <c r="F955" s="37">
        <v>1.99</v>
      </c>
      <c r="G955" s="37" t="s">
        <v>14</v>
      </c>
      <c r="H955" s="37" t="s">
        <v>3</v>
      </c>
      <c r="I955" s="37" t="s">
        <v>16</v>
      </c>
      <c r="J955" s="37" t="s">
        <v>17</v>
      </c>
      <c r="K955" s="37" t="s">
        <v>18</v>
      </c>
      <c r="L955" s="37" t="s">
        <v>488</v>
      </c>
      <c r="M955" s="37">
        <v>0.42</v>
      </c>
      <c r="N955" s="37" t="s">
        <v>8</v>
      </c>
      <c r="O955" s="37" t="s">
        <v>28</v>
      </c>
      <c r="P955" s="37" t="s">
        <v>189</v>
      </c>
      <c r="Q955" s="37" t="s">
        <v>713</v>
      </c>
      <c r="R955" s="37">
        <v>50208</v>
      </c>
      <c r="S955" s="39">
        <v>42090</v>
      </c>
      <c r="T955" s="39">
        <v>42092</v>
      </c>
      <c r="U955" s="37">
        <v>-12.46</v>
      </c>
      <c r="V955" s="37">
        <v>2</v>
      </c>
      <c r="W955" s="37">
        <v>33.04</v>
      </c>
      <c r="X955" s="37">
        <v>90238</v>
      </c>
      <c r="Y955" s="37" t="s">
        <v>3216</v>
      </c>
      <c r="Z955" s="37">
        <v>58.051863587707473</v>
      </c>
    </row>
    <row r="956" spans="1:26" customFormat="1" x14ac:dyDescent="0.2">
      <c r="A956" s="37">
        <v>920</v>
      </c>
      <c r="B956" s="37" t="s">
        <v>1857</v>
      </c>
      <c r="C956" s="37" t="s">
        <v>23</v>
      </c>
      <c r="D956" s="37">
        <v>0.1</v>
      </c>
      <c r="E956" s="37">
        <v>15.98</v>
      </c>
      <c r="F956" s="37">
        <v>4</v>
      </c>
      <c r="G956" s="37" t="s">
        <v>14</v>
      </c>
      <c r="H956" s="37" t="s">
        <v>70</v>
      </c>
      <c r="I956" s="37" t="s">
        <v>16</v>
      </c>
      <c r="J956" s="37" t="s">
        <v>17</v>
      </c>
      <c r="K956" s="37" t="s">
        <v>49</v>
      </c>
      <c r="L956" s="37" t="s">
        <v>1858</v>
      </c>
      <c r="M956" s="37">
        <v>0.37</v>
      </c>
      <c r="N956" s="37" t="s">
        <v>8</v>
      </c>
      <c r="O956" s="37" t="s">
        <v>35</v>
      </c>
      <c r="P956" s="37" t="s">
        <v>66</v>
      </c>
      <c r="Q956" s="37" t="s">
        <v>1205</v>
      </c>
      <c r="R956" s="37">
        <v>92374</v>
      </c>
      <c r="S956" s="39">
        <v>42090</v>
      </c>
      <c r="T956" s="39">
        <v>42095</v>
      </c>
      <c r="U956" s="37">
        <v>92.722200000000001</v>
      </c>
      <c r="V956" s="37">
        <v>9</v>
      </c>
      <c r="W956" s="37">
        <v>134.38</v>
      </c>
      <c r="X956" s="37">
        <v>90491</v>
      </c>
      <c r="Y956" s="37" t="s">
        <v>3217</v>
      </c>
      <c r="Z956" s="37">
        <v>213.76813533199646</v>
      </c>
    </row>
    <row r="957" spans="1:26" customFormat="1" x14ac:dyDescent="0.2">
      <c r="A957" s="37">
        <v>696</v>
      </c>
      <c r="B957" s="37" t="s">
        <v>1859</v>
      </c>
      <c r="C957" s="37" t="s">
        <v>92</v>
      </c>
      <c r="D957" s="37">
        <v>0.06</v>
      </c>
      <c r="E957" s="37">
        <v>8.1199999999999992</v>
      </c>
      <c r="F957" s="37">
        <v>2.83</v>
      </c>
      <c r="G957" s="37" t="s">
        <v>14</v>
      </c>
      <c r="H957" s="37" t="s">
        <v>70</v>
      </c>
      <c r="I957" s="37" t="s">
        <v>16</v>
      </c>
      <c r="J957" s="37" t="s">
        <v>17</v>
      </c>
      <c r="K957" s="37" t="s">
        <v>18</v>
      </c>
      <c r="L957" s="37" t="s">
        <v>1674</v>
      </c>
      <c r="M957" s="37">
        <v>0.77</v>
      </c>
      <c r="N957" s="37" t="s">
        <v>8</v>
      </c>
      <c r="O957" s="37" t="s">
        <v>28</v>
      </c>
      <c r="P957" s="37" t="s">
        <v>29</v>
      </c>
      <c r="Q957" s="37" t="s">
        <v>1860</v>
      </c>
      <c r="R957" s="37">
        <v>46307</v>
      </c>
      <c r="S957" s="39">
        <v>42090</v>
      </c>
      <c r="T957" s="39">
        <v>42091</v>
      </c>
      <c r="U957" s="37">
        <v>-82.83</v>
      </c>
      <c r="V957" s="37">
        <v>10</v>
      </c>
      <c r="W957" s="37">
        <v>78.540000000000006</v>
      </c>
      <c r="X957" s="37">
        <v>89847</v>
      </c>
      <c r="Y957" s="37" t="s">
        <v>3216</v>
      </c>
      <c r="Z957" s="37">
        <v>268.93526909961781</v>
      </c>
    </row>
    <row r="958" spans="1:26" customFormat="1" x14ac:dyDescent="0.2">
      <c r="A958" s="37">
        <v>696</v>
      </c>
      <c r="B958" s="37" t="s">
        <v>1859</v>
      </c>
      <c r="C958" s="37" t="s">
        <v>92</v>
      </c>
      <c r="D958" s="37">
        <v>0.05</v>
      </c>
      <c r="E958" s="37">
        <v>51.65</v>
      </c>
      <c r="F958" s="37">
        <v>18.45</v>
      </c>
      <c r="G958" s="37" t="s">
        <v>14</v>
      </c>
      <c r="H958" s="37" t="s">
        <v>70</v>
      </c>
      <c r="I958" s="37" t="s">
        <v>4</v>
      </c>
      <c r="J958" s="37" t="s">
        <v>102</v>
      </c>
      <c r="K958" s="37" t="s">
        <v>120</v>
      </c>
      <c r="L958" s="37" t="s">
        <v>1861</v>
      </c>
      <c r="M958" s="37">
        <v>0.65</v>
      </c>
      <c r="N958" s="37" t="s">
        <v>8</v>
      </c>
      <c r="O958" s="37" t="s">
        <v>28</v>
      </c>
      <c r="P958" s="37" t="s">
        <v>29</v>
      </c>
      <c r="Q958" s="37" t="s">
        <v>1860</v>
      </c>
      <c r="R958" s="37">
        <v>46307</v>
      </c>
      <c r="S958" s="39">
        <v>42090</v>
      </c>
      <c r="T958" s="39">
        <v>42091</v>
      </c>
      <c r="U958" s="37">
        <v>25.04</v>
      </c>
      <c r="V958" s="37">
        <v>12</v>
      </c>
      <c r="W958" s="37">
        <v>605.1</v>
      </c>
      <c r="X958" s="37">
        <v>89847</v>
      </c>
      <c r="Y958" s="37" t="s">
        <v>3216</v>
      </c>
      <c r="Z958" s="37">
        <v>854.37695312620292</v>
      </c>
    </row>
    <row r="959" spans="1:26" customFormat="1" x14ac:dyDescent="0.2">
      <c r="A959" s="37">
        <v>697</v>
      </c>
      <c r="B959" s="37" t="s">
        <v>1017</v>
      </c>
      <c r="C959" s="37" t="s">
        <v>92</v>
      </c>
      <c r="D959" s="37">
        <v>0.1</v>
      </c>
      <c r="E959" s="37">
        <v>175.99</v>
      </c>
      <c r="F959" s="37">
        <v>8.99</v>
      </c>
      <c r="G959" s="37" t="s">
        <v>14</v>
      </c>
      <c r="H959" s="37" t="s">
        <v>70</v>
      </c>
      <c r="I959" s="37" t="s">
        <v>16</v>
      </c>
      <c r="J959" s="37" t="s">
        <v>111</v>
      </c>
      <c r="K959" s="37" t="s">
        <v>49</v>
      </c>
      <c r="L959" s="37" t="s">
        <v>1155</v>
      </c>
      <c r="M959" s="37">
        <v>0.56999999999999995</v>
      </c>
      <c r="N959" s="37" t="s">
        <v>8</v>
      </c>
      <c r="O959" s="37" t="s">
        <v>28</v>
      </c>
      <c r="P959" s="37" t="s">
        <v>29</v>
      </c>
      <c r="Q959" s="37" t="s">
        <v>1018</v>
      </c>
      <c r="R959" s="37">
        <v>46312</v>
      </c>
      <c r="S959" s="39">
        <v>42090</v>
      </c>
      <c r="T959" s="39">
        <v>42091</v>
      </c>
      <c r="U959" s="37">
        <v>928.96079999999995</v>
      </c>
      <c r="V959" s="37">
        <v>10</v>
      </c>
      <c r="W959" s="37">
        <v>1346.32</v>
      </c>
      <c r="X959" s="37">
        <v>89847</v>
      </c>
      <c r="Y959" s="37" t="s">
        <v>3216</v>
      </c>
      <c r="Z959" s="37">
        <v>1808.589298309922</v>
      </c>
    </row>
    <row r="960" spans="1:26" customFormat="1" x14ac:dyDescent="0.2">
      <c r="A960" s="37">
        <v>698</v>
      </c>
      <c r="B960" s="37" t="s">
        <v>1019</v>
      </c>
      <c r="C960" s="37" t="s">
        <v>92</v>
      </c>
      <c r="D960" s="37">
        <v>0.06</v>
      </c>
      <c r="E960" s="37">
        <v>8.1199999999999992</v>
      </c>
      <c r="F960" s="37">
        <v>2.83</v>
      </c>
      <c r="G960" s="37" t="s">
        <v>14</v>
      </c>
      <c r="H960" s="37" t="s">
        <v>70</v>
      </c>
      <c r="I960" s="37" t="s">
        <v>16</v>
      </c>
      <c r="J960" s="37" t="s">
        <v>17</v>
      </c>
      <c r="K960" s="37" t="s">
        <v>18</v>
      </c>
      <c r="L960" s="37" t="s">
        <v>1674</v>
      </c>
      <c r="M960" s="37">
        <v>0.77</v>
      </c>
      <c r="N960" s="37" t="s">
        <v>8</v>
      </c>
      <c r="O960" s="37" t="s">
        <v>35</v>
      </c>
      <c r="P960" s="37" t="s">
        <v>42</v>
      </c>
      <c r="Q960" s="37" t="s">
        <v>118</v>
      </c>
      <c r="R960" s="37">
        <v>98105</v>
      </c>
      <c r="S960" s="39">
        <v>42090</v>
      </c>
      <c r="T960" s="39">
        <v>42091</v>
      </c>
      <c r="U960" s="37">
        <v>-82.83</v>
      </c>
      <c r="V960" s="37">
        <v>41</v>
      </c>
      <c r="W960" s="37">
        <v>322.02999999999997</v>
      </c>
      <c r="X960" s="37">
        <v>32869</v>
      </c>
      <c r="Y960" s="37" t="s">
        <v>3217</v>
      </c>
      <c r="Z960" s="37">
        <v>268.93526909961781</v>
      </c>
    </row>
    <row r="961" spans="1:26" customFormat="1" x14ac:dyDescent="0.2">
      <c r="A961" s="37">
        <v>698</v>
      </c>
      <c r="B961" s="37" t="s">
        <v>1019</v>
      </c>
      <c r="C961" s="37" t="s">
        <v>92</v>
      </c>
      <c r="D961" s="37">
        <v>0.05</v>
      </c>
      <c r="E961" s="37">
        <v>51.65</v>
      </c>
      <c r="F961" s="37">
        <v>18.45</v>
      </c>
      <c r="G961" s="37" t="s">
        <v>14</v>
      </c>
      <c r="H961" s="37" t="s">
        <v>70</v>
      </c>
      <c r="I961" s="37" t="s">
        <v>4</v>
      </c>
      <c r="J961" s="37" t="s">
        <v>102</v>
      </c>
      <c r="K961" s="37" t="s">
        <v>120</v>
      </c>
      <c r="L961" s="37" t="s">
        <v>1861</v>
      </c>
      <c r="M961" s="37">
        <v>0.65</v>
      </c>
      <c r="N961" s="37" t="s">
        <v>8</v>
      </c>
      <c r="O961" s="37" t="s">
        <v>35</v>
      </c>
      <c r="P961" s="37" t="s">
        <v>42</v>
      </c>
      <c r="Q961" s="37" t="s">
        <v>118</v>
      </c>
      <c r="R961" s="37">
        <v>98105</v>
      </c>
      <c r="S961" s="39">
        <v>42090</v>
      </c>
      <c r="T961" s="39">
        <v>42091</v>
      </c>
      <c r="U961" s="37">
        <v>25.04</v>
      </c>
      <c r="V961" s="37">
        <v>49</v>
      </c>
      <c r="W961" s="37">
        <v>2470.84</v>
      </c>
      <c r="X961" s="37">
        <v>32869</v>
      </c>
      <c r="Y961" s="37" t="s">
        <v>3217</v>
      </c>
      <c r="Z961" s="37">
        <v>854.37695312620292</v>
      </c>
    </row>
    <row r="962" spans="1:26" customFormat="1" x14ac:dyDescent="0.2">
      <c r="A962" s="37">
        <v>698</v>
      </c>
      <c r="B962" s="37" t="s">
        <v>1019</v>
      </c>
      <c r="C962" s="37" t="s">
        <v>92</v>
      </c>
      <c r="D962" s="37">
        <v>0.1</v>
      </c>
      <c r="E962" s="37">
        <v>175.99</v>
      </c>
      <c r="F962" s="37">
        <v>8.99</v>
      </c>
      <c r="G962" s="37" t="s">
        <v>14</v>
      </c>
      <c r="H962" s="37" t="s">
        <v>70</v>
      </c>
      <c r="I962" s="37" t="s">
        <v>16</v>
      </c>
      <c r="J962" s="37" t="s">
        <v>111</v>
      </c>
      <c r="K962" s="37" t="s">
        <v>49</v>
      </c>
      <c r="L962" s="37" t="s">
        <v>1155</v>
      </c>
      <c r="M962" s="37">
        <v>0.56999999999999995</v>
      </c>
      <c r="N962" s="37" t="s">
        <v>8</v>
      </c>
      <c r="O962" s="37" t="s">
        <v>35</v>
      </c>
      <c r="P962" s="37" t="s">
        <v>42</v>
      </c>
      <c r="Q962" s="37" t="s">
        <v>118</v>
      </c>
      <c r="R962" s="37">
        <v>98105</v>
      </c>
      <c r="S962" s="39">
        <v>42090</v>
      </c>
      <c r="T962" s="39">
        <v>42091</v>
      </c>
      <c r="U962" s="37">
        <v>930.98699999999997</v>
      </c>
      <c r="V962" s="37">
        <v>39</v>
      </c>
      <c r="W962" s="37">
        <v>5250.66</v>
      </c>
      <c r="X962" s="37">
        <v>32869</v>
      </c>
      <c r="Y962" s="37" t="s">
        <v>3217</v>
      </c>
      <c r="Z962" s="37">
        <v>1810.6641792286132</v>
      </c>
    </row>
    <row r="963" spans="1:26" customFormat="1" x14ac:dyDescent="0.2">
      <c r="A963" s="37">
        <v>1625</v>
      </c>
      <c r="B963" s="37" t="s">
        <v>1199</v>
      </c>
      <c r="C963" s="37" t="s">
        <v>92</v>
      </c>
      <c r="D963" s="37">
        <v>0.08</v>
      </c>
      <c r="E963" s="37">
        <v>213.45</v>
      </c>
      <c r="F963" s="37">
        <v>14.7</v>
      </c>
      <c r="G963" s="37" t="s">
        <v>2</v>
      </c>
      <c r="H963" s="37" t="s">
        <v>47</v>
      </c>
      <c r="I963" s="37" t="s">
        <v>16</v>
      </c>
      <c r="J963" s="37" t="s">
        <v>32</v>
      </c>
      <c r="K963" s="37" t="s">
        <v>33</v>
      </c>
      <c r="L963" s="37" t="s">
        <v>156</v>
      </c>
      <c r="M963" s="37">
        <v>0.59</v>
      </c>
      <c r="N963" s="37" t="s">
        <v>8</v>
      </c>
      <c r="O963" s="37" t="s">
        <v>87</v>
      </c>
      <c r="P963" s="37" t="s">
        <v>88</v>
      </c>
      <c r="Q963" s="37" t="s">
        <v>1201</v>
      </c>
      <c r="R963" s="37">
        <v>11542</v>
      </c>
      <c r="S963" s="39">
        <v>42090</v>
      </c>
      <c r="T963" s="39">
        <v>42092</v>
      </c>
      <c r="U963" s="37">
        <v>1674.7542000000001</v>
      </c>
      <c r="V963" s="37">
        <v>12</v>
      </c>
      <c r="W963" s="37">
        <v>2427.1799999999998</v>
      </c>
      <c r="X963" s="37">
        <v>90600</v>
      </c>
      <c r="Y963" s="37" t="s">
        <v>3218</v>
      </c>
      <c r="Z963" s="37">
        <v>3104.2023017600595</v>
      </c>
    </row>
    <row r="964" spans="1:26" customFormat="1" x14ac:dyDescent="0.2">
      <c r="A964" s="37">
        <v>1625</v>
      </c>
      <c r="B964" s="37" t="s">
        <v>1199</v>
      </c>
      <c r="C964" s="37" t="s">
        <v>92</v>
      </c>
      <c r="D964" s="37">
        <v>0.1</v>
      </c>
      <c r="E964" s="37">
        <v>55.98</v>
      </c>
      <c r="F964" s="37">
        <v>13.88</v>
      </c>
      <c r="G964" s="37" t="s">
        <v>14</v>
      </c>
      <c r="H964" s="37" t="s">
        <v>47</v>
      </c>
      <c r="I964" s="37" t="s">
        <v>24</v>
      </c>
      <c r="J964" s="37" t="s">
        <v>64</v>
      </c>
      <c r="K964" s="37" t="s">
        <v>49</v>
      </c>
      <c r="L964" s="37" t="s">
        <v>1862</v>
      </c>
      <c r="M964" s="37">
        <v>0.36</v>
      </c>
      <c r="N964" s="37" t="s">
        <v>8</v>
      </c>
      <c r="O964" s="37" t="s">
        <v>87</v>
      </c>
      <c r="P964" s="37" t="s">
        <v>88</v>
      </c>
      <c r="Q964" s="37" t="s">
        <v>1201</v>
      </c>
      <c r="R964" s="37">
        <v>11542</v>
      </c>
      <c r="S964" s="39">
        <v>42090</v>
      </c>
      <c r="T964" s="39">
        <v>42092</v>
      </c>
      <c r="U964" s="37">
        <v>300.04649999999998</v>
      </c>
      <c r="V964" s="37">
        <v>8</v>
      </c>
      <c r="W964" s="37">
        <v>434.85</v>
      </c>
      <c r="X964" s="37">
        <v>90600</v>
      </c>
      <c r="Y964" s="37" t="s">
        <v>3218</v>
      </c>
      <c r="Z964" s="37">
        <v>779.59937731928824</v>
      </c>
    </row>
    <row r="965" spans="1:26" customFormat="1" x14ac:dyDescent="0.2">
      <c r="A965" s="37">
        <v>1625</v>
      </c>
      <c r="B965" s="37" t="s">
        <v>1199</v>
      </c>
      <c r="C965" s="37" t="s">
        <v>92</v>
      </c>
      <c r="D965" s="37">
        <v>0</v>
      </c>
      <c r="E965" s="37">
        <v>16.059999999999999</v>
      </c>
      <c r="F965" s="37">
        <v>8.34</v>
      </c>
      <c r="G965" s="37" t="s">
        <v>14</v>
      </c>
      <c r="H965" s="37" t="s">
        <v>47</v>
      </c>
      <c r="I965" s="37" t="s">
        <v>24</v>
      </c>
      <c r="J965" s="37" t="s">
        <v>54</v>
      </c>
      <c r="K965" s="37" t="s">
        <v>49</v>
      </c>
      <c r="L965" s="37" t="s">
        <v>1863</v>
      </c>
      <c r="M965" s="37">
        <v>0.59</v>
      </c>
      <c r="N965" s="37" t="s">
        <v>8</v>
      </c>
      <c r="O965" s="37" t="s">
        <v>87</v>
      </c>
      <c r="P965" s="37" t="s">
        <v>88</v>
      </c>
      <c r="Q965" s="37" t="s">
        <v>1201</v>
      </c>
      <c r="R965" s="37">
        <v>11542</v>
      </c>
      <c r="S965" s="39">
        <v>42090</v>
      </c>
      <c r="T965" s="39">
        <v>42091</v>
      </c>
      <c r="U965" s="37">
        <v>-28.09</v>
      </c>
      <c r="V965" s="37">
        <v>1</v>
      </c>
      <c r="W965" s="37">
        <v>19.16</v>
      </c>
      <c r="X965" s="37">
        <v>90600</v>
      </c>
      <c r="Y965" s="37" t="s">
        <v>3218</v>
      </c>
      <c r="Z965" s="37">
        <v>422.63699874621898</v>
      </c>
    </row>
    <row r="966" spans="1:26" customFormat="1" x14ac:dyDescent="0.2">
      <c r="A966" s="37">
        <v>1917</v>
      </c>
      <c r="B966" s="37" t="s">
        <v>1432</v>
      </c>
      <c r="C966" s="37" t="s">
        <v>92</v>
      </c>
      <c r="D966" s="37">
        <v>0.08</v>
      </c>
      <c r="E966" s="37">
        <v>18.7</v>
      </c>
      <c r="F966" s="37">
        <v>8.99</v>
      </c>
      <c r="G966" s="37" t="s">
        <v>14</v>
      </c>
      <c r="H966" s="37" t="s">
        <v>47</v>
      </c>
      <c r="I966" s="37" t="s">
        <v>4</v>
      </c>
      <c r="J966" s="37" t="s">
        <v>102</v>
      </c>
      <c r="K966" s="37" t="s">
        <v>18</v>
      </c>
      <c r="L966" s="37" t="s">
        <v>1864</v>
      </c>
      <c r="M966" s="37">
        <v>0.47</v>
      </c>
      <c r="N966" s="37" t="s">
        <v>8</v>
      </c>
      <c r="O966" s="37" t="s">
        <v>9</v>
      </c>
      <c r="P966" s="37" t="s">
        <v>20</v>
      </c>
      <c r="Q966" s="37" t="s">
        <v>1434</v>
      </c>
      <c r="R966" s="37">
        <v>72113</v>
      </c>
      <c r="S966" s="39">
        <v>42090</v>
      </c>
      <c r="T966" s="39">
        <v>42091</v>
      </c>
      <c r="U966" s="37">
        <v>16.136399999999998</v>
      </c>
      <c r="V966" s="37">
        <v>7</v>
      </c>
      <c r="W966" s="37">
        <v>132.22999999999999</v>
      </c>
      <c r="X966" s="37">
        <v>85894</v>
      </c>
      <c r="Y966" s="37" t="s">
        <v>3215</v>
      </c>
      <c r="Z966" s="37">
        <v>341.55395151859909</v>
      </c>
    </row>
    <row r="967" spans="1:26" customFormat="1" x14ac:dyDescent="0.2">
      <c r="A967" s="37">
        <v>1072</v>
      </c>
      <c r="B967" s="37" t="s">
        <v>1865</v>
      </c>
      <c r="C967" s="37" t="s">
        <v>46</v>
      </c>
      <c r="D967" s="37">
        <v>0.01</v>
      </c>
      <c r="E967" s="37">
        <v>150.88999999999999</v>
      </c>
      <c r="F967" s="37">
        <v>60.2</v>
      </c>
      <c r="G967" s="37" t="s">
        <v>2</v>
      </c>
      <c r="H967" s="37" t="s">
        <v>70</v>
      </c>
      <c r="I967" s="37" t="s">
        <v>4</v>
      </c>
      <c r="J967" s="37" t="s">
        <v>85</v>
      </c>
      <c r="K967" s="37" t="s">
        <v>33</v>
      </c>
      <c r="L967" s="37" t="s">
        <v>1279</v>
      </c>
      <c r="M967" s="37">
        <v>0.77</v>
      </c>
      <c r="N967" s="37" t="s">
        <v>8</v>
      </c>
      <c r="O967" s="37" t="s">
        <v>87</v>
      </c>
      <c r="P967" s="37" t="s">
        <v>296</v>
      </c>
      <c r="Q967" s="37" t="s">
        <v>1866</v>
      </c>
      <c r="R967" s="37">
        <v>18018</v>
      </c>
      <c r="S967" s="39">
        <v>42090</v>
      </c>
      <c r="T967" s="39">
        <v>42093</v>
      </c>
      <c r="U967" s="37">
        <v>-505.76</v>
      </c>
      <c r="V967" s="37">
        <v>3</v>
      </c>
      <c r="W967" s="37">
        <v>473.53</v>
      </c>
      <c r="X967" s="37">
        <v>89631</v>
      </c>
      <c r="Y967" s="37" t="s">
        <v>3218</v>
      </c>
      <c r="Z967" s="37">
        <v>2286.5772040518827</v>
      </c>
    </row>
    <row r="968" spans="1:26" customFormat="1" x14ac:dyDescent="0.2">
      <c r="A968" s="37">
        <v>1481</v>
      </c>
      <c r="B968" s="37" t="s">
        <v>1867</v>
      </c>
      <c r="C968" s="37" t="s">
        <v>46</v>
      </c>
      <c r="D968" s="37">
        <v>7.0000000000000007E-2</v>
      </c>
      <c r="E968" s="37">
        <v>8.9499999999999993</v>
      </c>
      <c r="F968" s="37">
        <v>2.0099999999999998</v>
      </c>
      <c r="G968" s="37" t="s">
        <v>14</v>
      </c>
      <c r="H968" s="37" t="s">
        <v>70</v>
      </c>
      <c r="I968" s="37" t="s">
        <v>24</v>
      </c>
      <c r="J968" s="37" t="s">
        <v>64</v>
      </c>
      <c r="K968" s="37" t="s">
        <v>26</v>
      </c>
      <c r="L968" s="37" t="s">
        <v>1868</v>
      </c>
      <c r="M968" s="37">
        <v>0.39</v>
      </c>
      <c r="N968" s="37" t="s">
        <v>8</v>
      </c>
      <c r="O968" s="37" t="s">
        <v>35</v>
      </c>
      <c r="P968" s="37" t="s">
        <v>66</v>
      </c>
      <c r="Q968" s="37" t="s">
        <v>76</v>
      </c>
      <c r="R968" s="37">
        <v>90049</v>
      </c>
      <c r="S968" s="39">
        <v>42090</v>
      </c>
      <c r="T968" s="39">
        <v>42091</v>
      </c>
      <c r="U968" s="37">
        <v>91.73</v>
      </c>
      <c r="V968" s="37">
        <v>36</v>
      </c>
      <c r="W968" s="37">
        <v>307.64999999999998</v>
      </c>
      <c r="X968" s="37">
        <v>53953</v>
      </c>
      <c r="Y968" s="37" t="s">
        <v>3217</v>
      </c>
      <c r="Z968" s="37">
        <v>293.43330787987134</v>
      </c>
    </row>
    <row r="969" spans="1:26" customFormat="1" x14ac:dyDescent="0.2">
      <c r="A969" s="37">
        <v>1482</v>
      </c>
      <c r="B969" s="37" t="s">
        <v>1414</v>
      </c>
      <c r="C969" s="37" t="s">
        <v>46</v>
      </c>
      <c r="D969" s="37">
        <v>7.0000000000000007E-2</v>
      </c>
      <c r="E969" s="37">
        <v>8.9499999999999993</v>
      </c>
      <c r="F969" s="37">
        <v>2.0099999999999998</v>
      </c>
      <c r="G969" s="37" t="s">
        <v>14</v>
      </c>
      <c r="H969" s="37" t="s">
        <v>70</v>
      </c>
      <c r="I969" s="37" t="s">
        <v>24</v>
      </c>
      <c r="J969" s="37" t="s">
        <v>64</v>
      </c>
      <c r="K969" s="37" t="s">
        <v>26</v>
      </c>
      <c r="L969" s="37" t="s">
        <v>1868</v>
      </c>
      <c r="M969" s="37">
        <v>0.39</v>
      </c>
      <c r="N969" s="37" t="s">
        <v>8</v>
      </c>
      <c r="O969" s="37" t="s">
        <v>28</v>
      </c>
      <c r="P969" s="37" t="s">
        <v>265</v>
      </c>
      <c r="Q969" s="37" t="s">
        <v>970</v>
      </c>
      <c r="R969" s="37">
        <v>48708</v>
      </c>
      <c r="S969" s="39">
        <v>42090</v>
      </c>
      <c r="T969" s="39">
        <v>42091</v>
      </c>
      <c r="U969" s="37">
        <v>53.067900000000002</v>
      </c>
      <c r="V969" s="37">
        <v>9</v>
      </c>
      <c r="W969" s="37">
        <v>76.91</v>
      </c>
      <c r="X969" s="37">
        <v>91362</v>
      </c>
      <c r="Y969" s="37" t="s">
        <v>3216</v>
      </c>
      <c r="Z969" s="37">
        <v>253.84232299855211</v>
      </c>
    </row>
    <row r="970" spans="1:26" customFormat="1" x14ac:dyDescent="0.2">
      <c r="A970" s="37">
        <v>3354</v>
      </c>
      <c r="B970" s="37" t="s">
        <v>1869</v>
      </c>
      <c r="C970" s="37" t="s">
        <v>46</v>
      </c>
      <c r="D970" s="37">
        <v>0.04</v>
      </c>
      <c r="E970" s="37">
        <v>3.69</v>
      </c>
      <c r="F970" s="37">
        <v>0.5</v>
      </c>
      <c r="G970" s="37" t="s">
        <v>14</v>
      </c>
      <c r="H970" s="37" t="s">
        <v>70</v>
      </c>
      <c r="I970" s="37" t="s">
        <v>24</v>
      </c>
      <c r="J970" s="37" t="s">
        <v>128</v>
      </c>
      <c r="K970" s="37" t="s">
        <v>49</v>
      </c>
      <c r="L970" s="37" t="s">
        <v>1870</v>
      </c>
      <c r="M970" s="37">
        <v>0.38</v>
      </c>
      <c r="N970" s="37" t="s">
        <v>8</v>
      </c>
      <c r="O970" s="37" t="s">
        <v>35</v>
      </c>
      <c r="P970" s="37" t="s">
        <v>66</v>
      </c>
      <c r="Q970" s="37" t="s">
        <v>1871</v>
      </c>
      <c r="R970" s="37">
        <v>92231</v>
      </c>
      <c r="S970" s="39">
        <v>42090</v>
      </c>
      <c r="T970" s="39">
        <v>42092</v>
      </c>
      <c r="U970" s="37">
        <v>47.527200000000001</v>
      </c>
      <c r="V970" s="37">
        <v>19</v>
      </c>
      <c r="W970" s="37">
        <v>68.88</v>
      </c>
      <c r="X970" s="37">
        <v>88590</v>
      </c>
      <c r="Y970" s="37" t="s">
        <v>3217</v>
      </c>
      <c r="Z970" s="37">
        <v>201.46591754614403</v>
      </c>
    </row>
    <row r="971" spans="1:26" customFormat="1" x14ac:dyDescent="0.2">
      <c r="A971" s="37">
        <v>2668</v>
      </c>
      <c r="B971" s="37" t="s">
        <v>1872</v>
      </c>
      <c r="C971" s="37" t="s">
        <v>13</v>
      </c>
      <c r="D971" s="37">
        <v>0.04</v>
      </c>
      <c r="E971" s="37">
        <v>10.4</v>
      </c>
      <c r="F971" s="37">
        <v>5.4</v>
      </c>
      <c r="G971" s="37" t="s">
        <v>14</v>
      </c>
      <c r="H971" s="37" t="s">
        <v>70</v>
      </c>
      <c r="I971" s="37" t="s">
        <v>4</v>
      </c>
      <c r="J971" s="37" t="s">
        <v>102</v>
      </c>
      <c r="K971" s="37" t="s">
        <v>18</v>
      </c>
      <c r="L971" s="37" t="s">
        <v>1873</v>
      </c>
      <c r="M971" s="37">
        <v>0.51</v>
      </c>
      <c r="N971" s="37" t="s">
        <v>8</v>
      </c>
      <c r="O971" s="37" t="s">
        <v>28</v>
      </c>
      <c r="P971" s="37" t="s">
        <v>1047</v>
      </c>
      <c r="Q971" s="37" t="s">
        <v>1874</v>
      </c>
      <c r="R971" s="37">
        <v>57701</v>
      </c>
      <c r="S971" s="39">
        <v>42091</v>
      </c>
      <c r="T971" s="39">
        <v>42092</v>
      </c>
      <c r="U971" s="37">
        <v>29.98</v>
      </c>
      <c r="V971" s="37">
        <v>12</v>
      </c>
      <c r="W971" s="37">
        <v>130.74</v>
      </c>
      <c r="X971" s="37">
        <v>87830</v>
      </c>
      <c r="Y971" s="37" t="s">
        <v>3216</v>
      </c>
      <c r="Z971" s="37">
        <v>244.4897617090742</v>
      </c>
    </row>
    <row r="972" spans="1:26" customFormat="1" x14ac:dyDescent="0.2">
      <c r="A972" s="37">
        <v>2668</v>
      </c>
      <c r="B972" s="37" t="s">
        <v>1872</v>
      </c>
      <c r="C972" s="37" t="s">
        <v>13</v>
      </c>
      <c r="D972" s="37">
        <v>0.08</v>
      </c>
      <c r="E972" s="37">
        <v>4.28</v>
      </c>
      <c r="F972" s="37">
        <v>4.79</v>
      </c>
      <c r="G972" s="37" t="s">
        <v>14</v>
      </c>
      <c r="H972" s="37" t="s">
        <v>70</v>
      </c>
      <c r="I972" s="37" t="s">
        <v>24</v>
      </c>
      <c r="J972" s="37" t="s">
        <v>64</v>
      </c>
      <c r="K972" s="37" t="s">
        <v>49</v>
      </c>
      <c r="L972" s="37" t="s">
        <v>1875</v>
      </c>
      <c r="M972" s="37">
        <v>0.4</v>
      </c>
      <c r="N972" s="37" t="s">
        <v>8</v>
      </c>
      <c r="O972" s="37" t="s">
        <v>28</v>
      </c>
      <c r="P972" s="37" t="s">
        <v>1047</v>
      </c>
      <c r="Q972" s="37" t="s">
        <v>1874</v>
      </c>
      <c r="R972" s="37">
        <v>57701</v>
      </c>
      <c r="S972" s="39">
        <v>42091</v>
      </c>
      <c r="T972" s="39">
        <v>42093</v>
      </c>
      <c r="U972" s="37">
        <v>-121.2</v>
      </c>
      <c r="V972" s="37">
        <v>12</v>
      </c>
      <c r="W972" s="37">
        <v>49.87</v>
      </c>
      <c r="X972" s="37">
        <v>87830</v>
      </c>
      <c r="Y972" s="37" t="s">
        <v>3216</v>
      </c>
      <c r="Z972" s="37">
        <v>-64.221263534301983</v>
      </c>
    </row>
    <row r="973" spans="1:26" customFormat="1" x14ac:dyDescent="0.2">
      <c r="A973" s="37">
        <v>2968</v>
      </c>
      <c r="B973" s="37" t="s">
        <v>1295</v>
      </c>
      <c r="C973" s="37" t="s">
        <v>13</v>
      </c>
      <c r="D973" s="37">
        <v>0.06</v>
      </c>
      <c r="E973" s="37">
        <v>363.25</v>
      </c>
      <c r="F973" s="37">
        <v>19.989999999999998</v>
      </c>
      <c r="G973" s="37" t="s">
        <v>14</v>
      </c>
      <c r="H973" s="37" t="s">
        <v>3</v>
      </c>
      <c r="I973" s="37" t="s">
        <v>24</v>
      </c>
      <c r="J973" s="37" t="s">
        <v>71</v>
      </c>
      <c r="K973" s="37" t="s">
        <v>49</v>
      </c>
      <c r="L973" s="37" t="s">
        <v>175</v>
      </c>
      <c r="M973" s="37">
        <v>0.56999999999999995</v>
      </c>
      <c r="N973" s="37" t="s">
        <v>8</v>
      </c>
      <c r="O973" s="37" t="s">
        <v>9</v>
      </c>
      <c r="P973" s="37" t="s">
        <v>99</v>
      </c>
      <c r="Q973" s="37" t="s">
        <v>1297</v>
      </c>
      <c r="R973" s="37">
        <v>33021</v>
      </c>
      <c r="S973" s="39">
        <v>42091</v>
      </c>
      <c r="T973" s="39">
        <v>42093</v>
      </c>
      <c r="U973" s="37">
        <v>36.164099999999998</v>
      </c>
      <c r="V973" s="37">
        <v>1</v>
      </c>
      <c r="W973" s="37">
        <v>344.87</v>
      </c>
      <c r="X973" s="37">
        <v>86086</v>
      </c>
      <c r="Y973" s="37" t="s">
        <v>3215</v>
      </c>
      <c r="Z973" s="37">
        <v>1787.2391515629654</v>
      </c>
    </row>
    <row r="974" spans="1:26" customFormat="1" x14ac:dyDescent="0.2">
      <c r="A974" s="37">
        <v>800</v>
      </c>
      <c r="B974" s="37" t="s">
        <v>1876</v>
      </c>
      <c r="C974" s="37" t="s">
        <v>23</v>
      </c>
      <c r="D974" s="37">
        <v>0.04</v>
      </c>
      <c r="E974" s="37">
        <v>50.98</v>
      </c>
      <c r="F974" s="37">
        <v>6.5</v>
      </c>
      <c r="G974" s="37" t="s">
        <v>14</v>
      </c>
      <c r="H974" s="37" t="s">
        <v>15</v>
      </c>
      <c r="I974" s="37" t="s">
        <v>16</v>
      </c>
      <c r="J974" s="37" t="s">
        <v>17</v>
      </c>
      <c r="K974" s="37" t="s">
        <v>49</v>
      </c>
      <c r="L974" s="37" t="s">
        <v>1842</v>
      </c>
      <c r="M974" s="37">
        <v>0.73</v>
      </c>
      <c r="N974" s="37" t="s">
        <v>8</v>
      </c>
      <c r="O974" s="37" t="s">
        <v>35</v>
      </c>
      <c r="P974" s="37" t="s">
        <v>122</v>
      </c>
      <c r="Q974" s="37" t="s">
        <v>1502</v>
      </c>
      <c r="R974" s="37">
        <v>84067</v>
      </c>
      <c r="S974" s="39">
        <v>42091</v>
      </c>
      <c r="T974" s="39">
        <v>42097</v>
      </c>
      <c r="U974" s="37">
        <v>-13.28</v>
      </c>
      <c r="V974" s="37">
        <v>11</v>
      </c>
      <c r="W974" s="37">
        <v>568.25</v>
      </c>
      <c r="X974" s="37">
        <v>89910</v>
      </c>
      <c r="Y974" s="37" t="s">
        <v>3217</v>
      </c>
      <c r="Z974" s="37">
        <v>593.91944953389952</v>
      </c>
    </row>
    <row r="975" spans="1:26" customFormat="1" x14ac:dyDescent="0.2">
      <c r="A975" s="37">
        <v>800</v>
      </c>
      <c r="B975" s="37" t="s">
        <v>1876</v>
      </c>
      <c r="C975" s="37" t="s">
        <v>23</v>
      </c>
      <c r="D975" s="37">
        <v>0.02</v>
      </c>
      <c r="E975" s="37">
        <v>6.48</v>
      </c>
      <c r="F975" s="37">
        <v>5.14</v>
      </c>
      <c r="G975" s="37" t="s">
        <v>14</v>
      </c>
      <c r="H975" s="37" t="s">
        <v>15</v>
      </c>
      <c r="I975" s="37" t="s">
        <v>24</v>
      </c>
      <c r="J975" s="37" t="s">
        <v>64</v>
      </c>
      <c r="K975" s="37" t="s">
        <v>49</v>
      </c>
      <c r="L975" s="37" t="s">
        <v>1721</v>
      </c>
      <c r="M975" s="37">
        <v>0.37</v>
      </c>
      <c r="N975" s="37" t="s">
        <v>8</v>
      </c>
      <c r="O975" s="37" t="s">
        <v>35</v>
      </c>
      <c r="P975" s="37" t="s">
        <v>122</v>
      </c>
      <c r="Q975" s="37" t="s">
        <v>1502</v>
      </c>
      <c r="R975" s="37">
        <v>84067</v>
      </c>
      <c r="S975" s="39">
        <v>42091</v>
      </c>
      <c r="T975" s="39">
        <v>42093</v>
      </c>
      <c r="U975" s="37">
        <v>-48.68</v>
      </c>
      <c r="V975" s="37">
        <v>19</v>
      </c>
      <c r="W975" s="37">
        <v>126.66</v>
      </c>
      <c r="X975" s="37">
        <v>89910</v>
      </c>
      <c r="Y975" s="37" t="s">
        <v>3217</v>
      </c>
      <c r="Z975" s="37">
        <v>94.643702546902603</v>
      </c>
    </row>
    <row r="976" spans="1:26" customFormat="1" x14ac:dyDescent="0.2">
      <c r="A976" s="37">
        <v>1738</v>
      </c>
      <c r="B976" s="37" t="s">
        <v>1877</v>
      </c>
      <c r="C976" s="37" t="s">
        <v>92</v>
      </c>
      <c r="D976" s="37">
        <v>0.08</v>
      </c>
      <c r="E976" s="37">
        <v>175.99</v>
      </c>
      <c r="F976" s="37">
        <v>4.99</v>
      </c>
      <c r="G976" s="37" t="s">
        <v>14</v>
      </c>
      <c r="H976" s="37" t="s">
        <v>70</v>
      </c>
      <c r="I976" s="37" t="s">
        <v>16</v>
      </c>
      <c r="J976" s="37" t="s">
        <v>111</v>
      </c>
      <c r="K976" s="37" t="s">
        <v>49</v>
      </c>
      <c r="L976" s="37" t="s">
        <v>1225</v>
      </c>
      <c r="M976" s="37">
        <v>0.59</v>
      </c>
      <c r="N976" s="37" t="s">
        <v>8</v>
      </c>
      <c r="O976" s="37" t="s">
        <v>9</v>
      </c>
      <c r="P976" s="37" t="s">
        <v>73</v>
      </c>
      <c r="Q976" s="37" t="s">
        <v>1878</v>
      </c>
      <c r="R976" s="37">
        <v>28052</v>
      </c>
      <c r="S976" s="39">
        <v>42091</v>
      </c>
      <c r="T976" s="39">
        <v>42091</v>
      </c>
      <c r="U976" s="37">
        <v>-16476.838</v>
      </c>
      <c r="V976" s="37">
        <v>10</v>
      </c>
      <c r="W976" s="37">
        <v>1486.34</v>
      </c>
      <c r="X976" s="37">
        <v>85865</v>
      </c>
      <c r="Y976" s="37" t="s">
        <v>3215</v>
      </c>
      <c r="Z976" s="37">
        <v>-16096.113316386231</v>
      </c>
    </row>
    <row r="977" spans="1:26" customFormat="1" x14ac:dyDescent="0.2">
      <c r="A977" s="37">
        <v>2880</v>
      </c>
      <c r="B977" s="37" t="s">
        <v>1879</v>
      </c>
      <c r="C977" s="37" t="s">
        <v>92</v>
      </c>
      <c r="D977" s="37">
        <v>0.05</v>
      </c>
      <c r="E977" s="37">
        <v>6.68</v>
      </c>
      <c r="F977" s="37">
        <v>6.93</v>
      </c>
      <c r="G977" s="37" t="s">
        <v>14</v>
      </c>
      <c r="H977" s="37" t="s">
        <v>3</v>
      </c>
      <c r="I977" s="37" t="s">
        <v>24</v>
      </c>
      <c r="J977" s="37" t="s">
        <v>64</v>
      </c>
      <c r="K977" s="37" t="s">
        <v>49</v>
      </c>
      <c r="L977" s="37" t="s">
        <v>952</v>
      </c>
      <c r="M977" s="37">
        <v>0.37</v>
      </c>
      <c r="N977" s="37" t="s">
        <v>8</v>
      </c>
      <c r="O977" s="37" t="s">
        <v>9</v>
      </c>
      <c r="P977" s="37" t="s">
        <v>99</v>
      </c>
      <c r="Q977" s="37" t="s">
        <v>1880</v>
      </c>
      <c r="R977" s="37">
        <v>33160</v>
      </c>
      <c r="S977" s="39">
        <v>42091</v>
      </c>
      <c r="T977" s="39">
        <v>42092</v>
      </c>
      <c r="U977" s="37">
        <v>-2.3519999999999999</v>
      </c>
      <c r="V977" s="37">
        <v>11</v>
      </c>
      <c r="W977" s="37">
        <v>77.2</v>
      </c>
      <c r="X977" s="37">
        <v>88626</v>
      </c>
      <c r="Y977" s="37" t="s">
        <v>3215</v>
      </c>
      <c r="Z977" s="37">
        <v>125.25460043916969</v>
      </c>
    </row>
    <row r="978" spans="1:26" customFormat="1" x14ac:dyDescent="0.2">
      <c r="A978" s="37">
        <v>152</v>
      </c>
      <c r="B978" s="37" t="s">
        <v>481</v>
      </c>
      <c r="C978" s="37" t="s">
        <v>13</v>
      </c>
      <c r="D978" s="37">
        <v>0.01</v>
      </c>
      <c r="E978" s="37">
        <v>65.989999999999995</v>
      </c>
      <c r="F978" s="37">
        <v>8.99</v>
      </c>
      <c r="G978" s="37" t="s">
        <v>14</v>
      </c>
      <c r="H978" s="37" t="s">
        <v>15</v>
      </c>
      <c r="I978" s="37" t="s">
        <v>16</v>
      </c>
      <c r="J978" s="37" t="s">
        <v>111</v>
      </c>
      <c r="K978" s="37" t="s">
        <v>49</v>
      </c>
      <c r="L978" s="37" t="s">
        <v>1881</v>
      </c>
      <c r="M978" s="37">
        <v>0.6</v>
      </c>
      <c r="N978" s="37" t="s">
        <v>8</v>
      </c>
      <c r="O978" s="37" t="s">
        <v>9</v>
      </c>
      <c r="P978" s="37" t="s">
        <v>376</v>
      </c>
      <c r="Q978" s="37" t="s">
        <v>483</v>
      </c>
      <c r="R978" s="37">
        <v>37918</v>
      </c>
      <c r="S978" s="39">
        <v>42092</v>
      </c>
      <c r="T978" s="39">
        <v>42095</v>
      </c>
      <c r="U978" s="37">
        <v>97.86</v>
      </c>
      <c r="V978" s="37">
        <v>5</v>
      </c>
      <c r="W978" s="37">
        <v>292.23</v>
      </c>
      <c r="X978" s="37">
        <v>89524</v>
      </c>
      <c r="Y978" s="37" t="s">
        <v>3215</v>
      </c>
      <c r="Z978" s="37">
        <v>653.09508253291074</v>
      </c>
    </row>
    <row r="979" spans="1:26" customFormat="1" x14ac:dyDescent="0.2">
      <c r="A979" s="37">
        <v>2338</v>
      </c>
      <c r="B979" s="37" t="s">
        <v>434</v>
      </c>
      <c r="C979" s="37" t="s">
        <v>13</v>
      </c>
      <c r="D979" s="37">
        <v>0.1</v>
      </c>
      <c r="E979" s="37">
        <v>6.75</v>
      </c>
      <c r="F979" s="37">
        <v>2.99</v>
      </c>
      <c r="G979" s="37" t="s">
        <v>14</v>
      </c>
      <c r="H979" s="37" t="s">
        <v>47</v>
      </c>
      <c r="I979" s="37" t="s">
        <v>24</v>
      </c>
      <c r="J979" s="37" t="s">
        <v>48</v>
      </c>
      <c r="K979" s="37" t="s">
        <v>49</v>
      </c>
      <c r="L979" s="37" t="s">
        <v>1882</v>
      </c>
      <c r="M979" s="37">
        <v>0.35</v>
      </c>
      <c r="N979" s="37" t="s">
        <v>8</v>
      </c>
      <c r="O979" s="37" t="s">
        <v>87</v>
      </c>
      <c r="P979" s="37" t="s">
        <v>394</v>
      </c>
      <c r="Q979" s="37" t="s">
        <v>436</v>
      </c>
      <c r="R979" s="37">
        <v>20740</v>
      </c>
      <c r="S979" s="39">
        <v>42092</v>
      </c>
      <c r="T979" s="39">
        <v>42092</v>
      </c>
      <c r="U979" s="37">
        <v>18.147500000000001</v>
      </c>
      <c r="V979" s="37">
        <v>15</v>
      </c>
      <c r="W979" s="37">
        <v>96.13</v>
      </c>
      <c r="X979" s="37">
        <v>91481</v>
      </c>
      <c r="Y979" s="37" t="s">
        <v>3218</v>
      </c>
      <c r="Z979" s="37">
        <v>12.125429081526544</v>
      </c>
    </row>
    <row r="980" spans="1:26" customFormat="1" x14ac:dyDescent="0.2">
      <c r="A980" s="37">
        <v>2530</v>
      </c>
      <c r="B980" s="37" t="s">
        <v>1883</v>
      </c>
      <c r="C980" s="37" t="s">
        <v>13</v>
      </c>
      <c r="D980" s="37">
        <v>0.04</v>
      </c>
      <c r="E980" s="37">
        <v>40.98</v>
      </c>
      <c r="F980" s="37">
        <v>6.5</v>
      </c>
      <c r="G980" s="37" t="s">
        <v>14</v>
      </c>
      <c r="H980" s="37" t="s">
        <v>3</v>
      </c>
      <c r="I980" s="37" t="s">
        <v>16</v>
      </c>
      <c r="J980" s="37" t="s">
        <v>17</v>
      </c>
      <c r="K980" s="37" t="s">
        <v>49</v>
      </c>
      <c r="L980" s="37" t="s">
        <v>422</v>
      </c>
      <c r="M980" s="37">
        <v>0.74</v>
      </c>
      <c r="N980" s="37" t="s">
        <v>8</v>
      </c>
      <c r="O980" s="37" t="s">
        <v>35</v>
      </c>
      <c r="P980" s="37" t="s">
        <v>66</v>
      </c>
      <c r="Q980" s="37" t="s">
        <v>1884</v>
      </c>
      <c r="R980" s="37">
        <v>92307</v>
      </c>
      <c r="S980" s="39">
        <v>42092</v>
      </c>
      <c r="T980" s="39">
        <v>42093</v>
      </c>
      <c r="U980" s="37">
        <v>-89.5</v>
      </c>
      <c r="V980" s="37">
        <v>7</v>
      </c>
      <c r="W980" s="37">
        <v>277.07</v>
      </c>
      <c r="X980" s="37">
        <v>87451</v>
      </c>
      <c r="Y980" s="37" t="s">
        <v>3217</v>
      </c>
      <c r="Z980" s="37">
        <v>430.49065044935963</v>
      </c>
    </row>
    <row r="981" spans="1:26" customFormat="1" x14ac:dyDescent="0.2">
      <c r="A981" s="37">
        <v>2534</v>
      </c>
      <c r="B981" s="37" t="s">
        <v>1885</v>
      </c>
      <c r="C981" s="37" t="s">
        <v>13</v>
      </c>
      <c r="D981" s="37">
        <v>0.05</v>
      </c>
      <c r="E981" s="37">
        <v>35.99</v>
      </c>
      <c r="F981" s="37">
        <v>3.3</v>
      </c>
      <c r="G981" s="37" t="s">
        <v>14</v>
      </c>
      <c r="H981" s="37" t="s">
        <v>3</v>
      </c>
      <c r="I981" s="37" t="s">
        <v>16</v>
      </c>
      <c r="J981" s="37" t="s">
        <v>111</v>
      </c>
      <c r="K981" s="37" t="s">
        <v>18</v>
      </c>
      <c r="L981" s="37" t="s">
        <v>1886</v>
      </c>
      <c r="M981" s="37">
        <v>0.39</v>
      </c>
      <c r="N981" s="37" t="s">
        <v>8</v>
      </c>
      <c r="O981" s="37" t="s">
        <v>87</v>
      </c>
      <c r="P981" s="37" t="s">
        <v>307</v>
      </c>
      <c r="Q981" s="37" t="s">
        <v>863</v>
      </c>
      <c r="R981" s="37">
        <v>4401</v>
      </c>
      <c r="S981" s="39">
        <v>42092</v>
      </c>
      <c r="T981" s="39">
        <v>42094</v>
      </c>
      <c r="U981" s="37">
        <v>103.2723</v>
      </c>
      <c r="V981" s="37">
        <v>5</v>
      </c>
      <c r="W981" s="37">
        <v>149.66999999999999</v>
      </c>
      <c r="X981" s="37">
        <v>87451</v>
      </c>
      <c r="Y981" s="37" t="s">
        <v>3218</v>
      </c>
      <c r="Z981" s="37">
        <v>226.29125217315308</v>
      </c>
    </row>
    <row r="982" spans="1:26" customFormat="1" x14ac:dyDescent="0.2">
      <c r="A982" s="37">
        <v>3151</v>
      </c>
      <c r="B982" s="37" t="s">
        <v>929</v>
      </c>
      <c r="C982" s="37" t="s">
        <v>13</v>
      </c>
      <c r="D982" s="37">
        <v>0.01</v>
      </c>
      <c r="E982" s="37">
        <v>99.23</v>
      </c>
      <c r="F982" s="37">
        <v>8.99</v>
      </c>
      <c r="G982" s="37" t="s">
        <v>14</v>
      </c>
      <c r="H982" s="37" t="s">
        <v>70</v>
      </c>
      <c r="I982" s="37" t="s">
        <v>4</v>
      </c>
      <c r="J982" s="37" t="s">
        <v>102</v>
      </c>
      <c r="K982" s="37" t="s">
        <v>18</v>
      </c>
      <c r="L982" s="37" t="s">
        <v>103</v>
      </c>
      <c r="M982" s="37">
        <v>0.35</v>
      </c>
      <c r="N982" s="37" t="s">
        <v>8</v>
      </c>
      <c r="O982" s="37" t="s">
        <v>35</v>
      </c>
      <c r="P982" s="37" t="s">
        <v>66</v>
      </c>
      <c r="Q982" s="37" t="s">
        <v>930</v>
      </c>
      <c r="R982" s="37">
        <v>92277</v>
      </c>
      <c r="S982" s="39">
        <v>42092</v>
      </c>
      <c r="T982" s="39">
        <v>42096</v>
      </c>
      <c r="U982" s="37">
        <v>-87.46</v>
      </c>
      <c r="V982" s="37">
        <v>1</v>
      </c>
      <c r="W982" s="37">
        <v>99.22</v>
      </c>
      <c r="X982" s="37">
        <v>88548</v>
      </c>
      <c r="Y982" s="37" t="s">
        <v>3217</v>
      </c>
      <c r="Z982" s="37">
        <v>388.60916712484754</v>
      </c>
    </row>
    <row r="983" spans="1:26" customFormat="1" x14ac:dyDescent="0.2">
      <c r="A983" s="37">
        <v>2430</v>
      </c>
      <c r="B983" s="37" t="s">
        <v>1813</v>
      </c>
      <c r="C983" s="37" t="s">
        <v>23</v>
      </c>
      <c r="D983" s="37">
        <v>0.03</v>
      </c>
      <c r="E983" s="37">
        <v>140.99</v>
      </c>
      <c r="F983" s="37">
        <v>4.2</v>
      </c>
      <c r="G983" s="37" t="s">
        <v>14</v>
      </c>
      <c r="H983" s="37" t="s">
        <v>47</v>
      </c>
      <c r="I983" s="37" t="s">
        <v>16</v>
      </c>
      <c r="J983" s="37" t="s">
        <v>111</v>
      </c>
      <c r="K983" s="37" t="s">
        <v>49</v>
      </c>
      <c r="L983" s="37" t="s">
        <v>1887</v>
      </c>
      <c r="M983" s="37">
        <v>0.59</v>
      </c>
      <c r="N983" s="37" t="s">
        <v>8</v>
      </c>
      <c r="O983" s="37" t="s">
        <v>28</v>
      </c>
      <c r="P983" s="37" t="s">
        <v>163</v>
      </c>
      <c r="Q983" s="37" t="s">
        <v>1814</v>
      </c>
      <c r="R983" s="37">
        <v>76541</v>
      </c>
      <c r="S983" s="39">
        <v>42092</v>
      </c>
      <c r="T983" s="39">
        <v>42100</v>
      </c>
      <c r="U983" s="37">
        <v>-458.74400000000003</v>
      </c>
      <c r="V983" s="37">
        <v>2</v>
      </c>
      <c r="W983" s="37">
        <v>246.44</v>
      </c>
      <c r="X983" s="37">
        <v>91110</v>
      </c>
      <c r="Y983" s="37" t="s">
        <v>3216</v>
      </c>
      <c r="Z983" s="37">
        <v>305.81700285095133</v>
      </c>
    </row>
    <row r="984" spans="1:26" customFormat="1" x14ac:dyDescent="0.2">
      <c r="A984" s="37">
        <v>1028</v>
      </c>
      <c r="B984" s="37" t="s">
        <v>1888</v>
      </c>
      <c r="C984" s="37" t="s">
        <v>92</v>
      </c>
      <c r="D984" s="37">
        <v>7.0000000000000007E-2</v>
      </c>
      <c r="E984" s="37">
        <v>7.08</v>
      </c>
      <c r="F984" s="37">
        <v>2.35</v>
      </c>
      <c r="G984" s="37" t="s">
        <v>63</v>
      </c>
      <c r="H984" s="37" t="s">
        <v>3</v>
      </c>
      <c r="I984" s="37" t="s">
        <v>24</v>
      </c>
      <c r="J984" s="37" t="s">
        <v>25</v>
      </c>
      <c r="K984" s="37" t="s">
        <v>26</v>
      </c>
      <c r="L984" s="37" t="s">
        <v>1889</v>
      </c>
      <c r="M984" s="37">
        <v>0.47</v>
      </c>
      <c r="N984" s="37" t="s">
        <v>8</v>
      </c>
      <c r="O984" s="37" t="s">
        <v>87</v>
      </c>
      <c r="P984" s="37" t="s">
        <v>88</v>
      </c>
      <c r="Q984" s="37" t="s">
        <v>1890</v>
      </c>
      <c r="R984" s="37">
        <v>11725</v>
      </c>
      <c r="S984" s="39">
        <v>42092</v>
      </c>
      <c r="T984" s="39">
        <v>42093</v>
      </c>
      <c r="U984" s="37">
        <v>30.49</v>
      </c>
      <c r="V984" s="37">
        <v>13</v>
      </c>
      <c r="W984" s="37">
        <v>93.82</v>
      </c>
      <c r="X984" s="37">
        <v>89006</v>
      </c>
      <c r="Y984" s="37" t="s">
        <v>3218</v>
      </c>
      <c r="Z984" s="37">
        <v>21.236445452390068</v>
      </c>
    </row>
    <row r="985" spans="1:26" customFormat="1" x14ac:dyDescent="0.2">
      <c r="A985" s="37">
        <v>1129</v>
      </c>
      <c r="B985" s="37" t="s">
        <v>762</v>
      </c>
      <c r="C985" s="37" t="s">
        <v>46</v>
      </c>
      <c r="D985" s="37">
        <v>0.05</v>
      </c>
      <c r="E985" s="37">
        <v>5.78</v>
      </c>
      <c r="F985" s="37">
        <v>7.64</v>
      </c>
      <c r="G985" s="37" t="s">
        <v>63</v>
      </c>
      <c r="H985" s="37" t="s">
        <v>70</v>
      </c>
      <c r="I985" s="37" t="s">
        <v>24</v>
      </c>
      <c r="J985" s="37" t="s">
        <v>64</v>
      </c>
      <c r="K985" s="37" t="s">
        <v>49</v>
      </c>
      <c r="L985" s="37" t="s">
        <v>1891</v>
      </c>
      <c r="M985" s="37">
        <v>0.36</v>
      </c>
      <c r="N985" s="37" t="s">
        <v>8</v>
      </c>
      <c r="O985" s="37" t="s">
        <v>87</v>
      </c>
      <c r="P985" s="37" t="s">
        <v>379</v>
      </c>
      <c r="Q985" s="37" t="s">
        <v>764</v>
      </c>
      <c r="R985" s="37">
        <v>2118</v>
      </c>
      <c r="S985" s="39">
        <v>42092</v>
      </c>
      <c r="T985" s="39">
        <v>42094</v>
      </c>
      <c r="U985" s="37">
        <v>-116.05</v>
      </c>
      <c r="V985" s="37">
        <v>29</v>
      </c>
      <c r="W985" s="37">
        <v>177.41</v>
      </c>
      <c r="X985" s="37">
        <v>49125</v>
      </c>
      <c r="Y985" s="37" t="s">
        <v>3218</v>
      </c>
      <c r="Z985" s="37">
        <v>132.40396587002687</v>
      </c>
    </row>
    <row r="986" spans="1:26" customFormat="1" x14ac:dyDescent="0.2">
      <c r="A986" s="37">
        <v>1237</v>
      </c>
      <c r="B986" s="37" t="s">
        <v>1892</v>
      </c>
      <c r="C986" s="37" t="s">
        <v>46</v>
      </c>
      <c r="D986" s="37">
        <v>0.02</v>
      </c>
      <c r="E986" s="37">
        <v>7.38</v>
      </c>
      <c r="F986" s="37">
        <v>5.21</v>
      </c>
      <c r="G986" s="37" t="s">
        <v>14</v>
      </c>
      <c r="H986" s="37" t="s">
        <v>70</v>
      </c>
      <c r="I986" s="37" t="s">
        <v>4</v>
      </c>
      <c r="J986" s="37" t="s">
        <v>102</v>
      </c>
      <c r="K986" s="37" t="s">
        <v>49</v>
      </c>
      <c r="L986" s="37" t="s">
        <v>1893</v>
      </c>
      <c r="M986" s="37">
        <v>0.56000000000000005</v>
      </c>
      <c r="N986" s="37" t="s">
        <v>8</v>
      </c>
      <c r="O986" s="37" t="s">
        <v>28</v>
      </c>
      <c r="P986" s="37" t="s">
        <v>163</v>
      </c>
      <c r="Q986" s="37" t="s">
        <v>1894</v>
      </c>
      <c r="R986" s="37">
        <v>75007</v>
      </c>
      <c r="S986" s="39">
        <v>42092</v>
      </c>
      <c r="T986" s="39">
        <v>42093</v>
      </c>
      <c r="U986" s="37">
        <v>7.74</v>
      </c>
      <c r="V986" s="37">
        <v>3</v>
      </c>
      <c r="W986" s="37">
        <v>24.52</v>
      </c>
      <c r="X986" s="37">
        <v>86076</v>
      </c>
      <c r="Y986" s="37" t="s">
        <v>3216</v>
      </c>
      <c r="Z986" s="37">
        <v>465.29540832181038</v>
      </c>
    </row>
    <row r="987" spans="1:26" customFormat="1" x14ac:dyDescent="0.2">
      <c r="A987" s="37">
        <v>3399</v>
      </c>
      <c r="B987" s="37" t="s">
        <v>1895</v>
      </c>
      <c r="C987" s="37" t="s">
        <v>46</v>
      </c>
      <c r="D987" s="37">
        <v>0.08</v>
      </c>
      <c r="E987" s="37">
        <v>11.97</v>
      </c>
      <c r="F987" s="37">
        <v>5.81</v>
      </c>
      <c r="G987" s="37" t="s">
        <v>14</v>
      </c>
      <c r="H987" s="37" t="s">
        <v>3</v>
      </c>
      <c r="I987" s="37" t="s">
        <v>24</v>
      </c>
      <c r="J987" s="37" t="s">
        <v>25</v>
      </c>
      <c r="K987" s="37" t="s">
        <v>18</v>
      </c>
      <c r="L987" s="37" t="s">
        <v>1788</v>
      </c>
      <c r="M987" s="37">
        <v>0.6</v>
      </c>
      <c r="N987" s="37" t="s">
        <v>8</v>
      </c>
      <c r="O987" s="37" t="s">
        <v>28</v>
      </c>
      <c r="P987" s="37" t="s">
        <v>79</v>
      </c>
      <c r="Q987" s="37" t="s">
        <v>1557</v>
      </c>
      <c r="R987" s="37">
        <v>60016</v>
      </c>
      <c r="S987" s="39">
        <v>42092</v>
      </c>
      <c r="T987" s="39">
        <v>42094</v>
      </c>
      <c r="U987" s="37">
        <v>-41.87</v>
      </c>
      <c r="V987" s="37">
        <v>5</v>
      </c>
      <c r="W987" s="37">
        <v>59.98</v>
      </c>
      <c r="X987" s="37">
        <v>87534</v>
      </c>
      <c r="Y987" s="37" t="s">
        <v>3216</v>
      </c>
      <c r="Z987" s="37">
        <v>430.01879927043683</v>
      </c>
    </row>
    <row r="988" spans="1:26" customFormat="1" x14ac:dyDescent="0.2">
      <c r="A988" s="37">
        <v>2351</v>
      </c>
      <c r="B988" s="37" t="s">
        <v>1896</v>
      </c>
      <c r="C988" s="37" t="s">
        <v>1</v>
      </c>
      <c r="D988" s="37">
        <v>0.08</v>
      </c>
      <c r="E988" s="37">
        <v>6.48</v>
      </c>
      <c r="F988" s="37">
        <v>7.49</v>
      </c>
      <c r="G988" s="37" t="s">
        <v>14</v>
      </c>
      <c r="H988" s="37" t="s">
        <v>70</v>
      </c>
      <c r="I988" s="37" t="s">
        <v>24</v>
      </c>
      <c r="J988" s="37" t="s">
        <v>64</v>
      </c>
      <c r="K988" s="37" t="s">
        <v>49</v>
      </c>
      <c r="L988" s="37" t="s">
        <v>1897</v>
      </c>
      <c r="M988" s="37">
        <v>0.37</v>
      </c>
      <c r="N988" s="37" t="s">
        <v>8</v>
      </c>
      <c r="O988" s="37" t="s">
        <v>87</v>
      </c>
      <c r="P988" s="37" t="s">
        <v>394</v>
      </c>
      <c r="Q988" s="37" t="s">
        <v>1898</v>
      </c>
      <c r="R988" s="37">
        <v>21114</v>
      </c>
      <c r="S988" s="39">
        <v>42093</v>
      </c>
      <c r="T988" s="39">
        <v>42096</v>
      </c>
      <c r="U988" s="37">
        <v>-119.32</v>
      </c>
      <c r="V988" s="37">
        <v>13</v>
      </c>
      <c r="W988" s="37">
        <v>80.86</v>
      </c>
      <c r="X988" s="37">
        <v>86163</v>
      </c>
      <c r="Y988" s="37" t="s">
        <v>3218</v>
      </c>
      <c r="Z988" s="37">
        <v>286.78729094739049</v>
      </c>
    </row>
    <row r="989" spans="1:26" customFormat="1" x14ac:dyDescent="0.2">
      <c r="A989" s="37">
        <v>3154</v>
      </c>
      <c r="B989" s="37" t="s">
        <v>757</v>
      </c>
      <c r="C989" s="37" t="s">
        <v>1</v>
      </c>
      <c r="D989" s="37">
        <v>0.04</v>
      </c>
      <c r="E989" s="37">
        <v>21.38</v>
      </c>
      <c r="F989" s="37">
        <v>8.99</v>
      </c>
      <c r="G989" s="37" t="s">
        <v>14</v>
      </c>
      <c r="H989" s="37" t="s">
        <v>70</v>
      </c>
      <c r="I989" s="37" t="s">
        <v>24</v>
      </c>
      <c r="J989" s="37" t="s">
        <v>25</v>
      </c>
      <c r="K989" s="37" t="s">
        <v>18</v>
      </c>
      <c r="L989" s="37" t="s">
        <v>1653</v>
      </c>
      <c r="M989" s="37">
        <v>0.59</v>
      </c>
      <c r="N989" s="37" t="s">
        <v>8</v>
      </c>
      <c r="O989" s="37" t="s">
        <v>9</v>
      </c>
      <c r="P989" s="37" t="s">
        <v>99</v>
      </c>
      <c r="Q989" s="37" t="s">
        <v>759</v>
      </c>
      <c r="R989" s="37">
        <v>33710</v>
      </c>
      <c r="S989" s="39">
        <v>42093</v>
      </c>
      <c r="T989" s="39">
        <v>42093</v>
      </c>
      <c r="U989" s="37">
        <v>-51.66</v>
      </c>
      <c r="V989" s="37">
        <v>21</v>
      </c>
      <c r="W989" s="37">
        <v>443.66</v>
      </c>
      <c r="X989" s="37">
        <v>86901</v>
      </c>
      <c r="Y989" s="37" t="s">
        <v>3215</v>
      </c>
      <c r="Z989" s="37">
        <v>653.51021179818724</v>
      </c>
    </row>
    <row r="990" spans="1:26" customFormat="1" x14ac:dyDescent="0.2">
      <c r="A990" s="37">
        <v>3252</v>
      </c>
      <c r="B990" s="37" t="s">
        <v>1899</v>
      </c>
      <c r="C990" s="37" t="s">
        <v>1</v>
      </c>
      <c r="D990" s="37">
        <v>0.01</v>
      </c>
      <c r="E990" s="37">
        <v>11.34</v>
      </c>
      <c r="F990" s="37">
        <v>5.01</v>
      </c>
      <c r="G990" s="37" t="s">
        <v>14</v>
      </c>
      <c r="H990" s="37" t="s">
        <v>3</v>
      </c>
      <c r="I990" s="37" t="s">
        <v>24</v>
      </c>
      <c r="J990" s="37" t="s">
        <v>64</v>
      </c>
      <c r="K990" s="37" t="s">
        <v>49</v>
      </c>
      <c r="L990" s="37" t="s">
        <v>391</v>
      </c>
      <c r="M990" s="37">
        <v>0.36</v>
      </c>
      <c r="N990" s="37" t="s">
        <v>8</v>
      </c>
      <c r="O990" s="37" t="s">
        <v>87</v>
      </c>
      <c r="P990" s="37" t="s">
        <v>88</v>
      </c>
      <c r="Q990" s="37" t="s">
        <v>1900</v>
      </c>
      <c r="R990" s="37">
        <v>12306</v>
      </c>
      <c r="S990" s="39">
        <v>42093</v>
      </c>
      <c r="T990" s="39">
        <v>42095</v>
      </c>
      <c r="U990" s="37">
        <v>-11.83</v>
      </c>
      <c r="V990" s="37">
        <v>1</v>
      </c>
      <c r="W990" s="37">
        <v>14.52</v>
      </c>
      <c r="X990" s="37">
        <v>87296</v>
      </c>
      <c r="Y990" s="37" t="s">
        <v>3218</v>
      </c>
      <c r="Z990" s="37">
        <v>372.45176223919941</v>
      </c>
    </row>
    <row r="991" spans="1:26" customFormat="1" x14ac:dyDescent="0.2">
      <c r="A991" s="37">
        <v>84</v>
      </c>
      <c r="B991" s="37" t="s">
        <v>909</v>
      </c>
      <c r="C991" s="37" t="s">
        <v>13</v>
      </c>
      <c r="D991" s="37">
        <v>0.08</v>
      </c>
      <c r="E991" s="37">
        <v>896.99</v>
      </c>
      <c r="F991" s="37">
        <v>19.989999999999998</v>
      </c>
      <c r="G991" s="37" t="s">
        <v>14</v>
      </c>
      <c r="H991" s="37" t="s">
        <v>70</v>
      </c>
      <c r="I991" s="37" t="s">
        <v>24</v>
      </c>
      <c r="J991" s="37" t="s">
        <v>48</v>
      </c>
      <c r="K991" s="37" t="s">
        <v>49</v>
      </c>
      <c r="L991" s="37" t="s">
        <v>299</v>
      </c>
      <c r="M991" s="37">
        <v>0.38</v>
      </c>
      <c r="N991" s="37" t="s">
        <v>8</v>
      </c>
      <c r="O991" s="37" t="s">
        <v>87</v>
      </c>
      <c r="P991" s="37" t="s">
        <v>293</v>
      </c>
      <c r="Q991" s="37" t="s">
        <v>910</v>
      </c>
      <c r="R991" s="37">
        <v>45231</v>
      </c>
      <c r="S991" s="39">
        <v>42093</v>
      </c>
      <c r="T991" s="39">
        <v>42096</v>
      </c>
      <c r="U991" s="37">
        <v>7402.32</v>
      </c>
      <c r="V991" s="37">
        <v>13</v>
      </c>
      <c r="W991" s="37">
        <v>10728</v>
      </c>
      <c r="X991" s="37">
        <v>87366</v>
      </c>
      <c r="Y991" s="37" t="s">
        <v>3218</v>
      </c>
      <c r="Z991" s="37">
        <v>10840.568296174706</v>
      </c>
    </row>
    <row r="992" spans="1:26" customFormat="1" x14ac:dyDescent="0.2">
      <c r="A992" s="37">
        <v>1527</v>
      </c>
      <c r="B992" s="37" t="s">
        <v>314</v>
      </c>
      <c r="C992" s="37" t="s">
        <v>23</v>
      </c>
      <c r="D992" s="37">
        <v>0.03</v>
      </c>
      <c r="E992" s="37">
        <v>65.989999999999995</v>
      </c>
      <c r="F992" s="37">
        <v>5.26</v>
      </c>
      <c r="G992" s="37" t="s">
        <v>14</v>
      </c>
      <c r="H992" s="37" t="s">
        <v>47</v>
      </c>
      <c r="I992" s="37" t="s">
        <v>16</v>
      </c>
      <c r="J992" s="37" t="s">
        <v>111</v>
      </c>
      <c r="K992" s="37" t="s">
        <v>49</v>
      </c>
      <c r="L992" s="37" t="s">
        <v>1701</v>
      </c>
      <c r="M992" s="37">
        <v>0.56000000000000005</v>
      </c>
      <c r="N992" s="37" t="s">
        <v>8</v>
      </c>
      <c r="O992" s="37" t="s">
        <v>9</v>
      </c>
      <c r="P992" s="37" t="s">
        <v>140</v>
      </c>
      <c r="Q992" s="37" t="s">
        <v>316</v>
      </c>
      <c r="R992" s="37">
        <v>35601</v>
      </c>
      <c r="S992" s="39">
        <v>42093</v>
      </c>
      <c r="T992" s="39">
        <v>42103</v>
      </c>
      <c r="U992" s="37">
        <v>-52.247999999999998</v>
      </c>
      <c r="V992" s="37">
        <v>23</v>
      </c>
      <c r="W992" s="37">
        <v>1316.03</v>
      </c>
      <c r="X992" s="37">
        <v>86814</v>
      </c>
      <c r="Y992" s="37" t="s">
        <v>3215</v>
      </c>
      <c r="Z992" s="37">
        <v>491.45338283730587</v>
      </c>
    </row>
    <row r="993" spans="1:26" customFormat="1" x14ac:dyDescent="0.2">
      <c r="A993" s="37">
        <v>3205</v>
      </c>
      <c r="B993" s="37" t="s">
        <v>1901</v>
      </c>
      <c r="C993" s="37" t="s">
        <v>23</v>
      </c>
      <c r="D993" s="37">
        <v>7.0000000000000007E-2</v>
      </c>
      <c r="E993" s="37">
        <v>5.98</v>
      </c>
      <c r="F993" s="37">
        <v>0.96</v>
      </c>
      <c r="G993" s="37" t="s">
        <v>14</v>
      </c>
      <c r="H993" s="37" t="s">
        <v>15</v>
      </c>
      <c r="I993" s="37" t="s">
        <v>24</v>
      </c>
      <c r="J993" s="37" t="s">
        <v>25</v>
      </c>
      <c r="K993" s="37" t="s">
        <v>26</v>
      </c>
      <c r="L993" s="37" t="s">
        <v>1243</v>
      </c>
      <c r="M993" s="37">
        <v>0.6</v>
      </c>
      <c r="N993" s="37" t="s">
        <v>8</v>
      </c>
      <c r="O993" s="37" t="s">
        <v>35</v>
      </c>
      <c r="P993" s="37" t="s">
        <v>466</v>
      </c>
      <c r="Q993" s="37" t="s">
        <v>470</v>
      </c>
      <c r="R993" s="37">
        <v>83440</v>
      </c>
      <c r="S993" s="39">
        <v>42093</v>
      </c>
      <c r="T993" s="39">
        <v>42097</v>
      </c>
      <c r="U993" s="37">
        <v>32.83</v>
      </c>
      <c r="V993" s="37">
        <v>10</v>
      </c>
      <c r="W993" s="37">
        <v>56.4</v>
      </c>
      <c r="X993" s="37">
        <v>87933</v>
      </c>
      <c r="Y993" s="37" t="s">
        <v>3217</v>
      </c>
      <c r="Z993" s="37">
        <v>219.1433323198074</v>
      </c>
    </row>
    <row r="994" spans="1:26" customFormat="1" x14ac:dyDescent="0.2">
      <c r="A994" s="37">
        <v>3206</v>
      </c>
      <c r="B994" s="37" t="s">
        <v>1902</v>
      </c>
      <c r="C994" s="37" t="s">
        <v>23</v>
      </c>
      <c r="D994" s="37">
        <v>0.01</v>
      </c>
      <c r="E994" s="37">
        <v>39.979999999999997</v>
      </c>
      <c r="F994" s="37">
        <v>4</v>
      </c>
      <c r="G994" s="37" t="s">
        <v>14</v>
      </c>
      <c r="H994" s="37" t="s">
        <v>15</v>
      </c>
      <c r="I994" s="37" t="s">
        <v>16</v>
      </c>
      <c r="J994" s="37" t="s">
        <v>17</v>
      </c>
      <c r="K994" s="37" t="s">
        <v>49</v>
      </c>
      <c r="L994" s="37" t="s">
        <v>1903</v>
      </c>
      <c r="M994" s="37">
        <v>0.7</v>
      </c>
      <c r="N994" s="37" t="s">
        <v>8</v>
      </c>
      <c r="O994" s="37" t="s">
        <v>35</v>
      </c>
      <c r="P994" s="37" t="s">
        <v>466</v>
      </c>
      <c r="Q994" s="37" t="s">
        <v>1904</v>
      </c>
      <c r="R994" s="37">
        <v>83301</v>
      </c>
      <c r="S994" s="39">
        <v>42093</v>
      </c>
      <c r="T994" s="39">
        <v>42098</v>
      </c>
      <c r="U994" s="37">
        <v>51.59</v>
      </c>
      <c r="V994" s="37">
        <v>6</v>
      </c>
      <c r="W994" s="37">
        <v>257.52</v>
      </c>
      <c r="X994" s="37">
        <v>87933</v>
      </c>
      <c r="Y994" s="37" t="s">
        <v>3217</v>
      </c>
      <c r="Z994" s="37">
        <v>551.67435516118428</v>
      </c>
    </row>
    <row r="995" spans="1:26" customFormat="1" x14ac:dyDescent="0.2">
      <c r="A995" s="37">
        <v>193</v>
      </c>
      <c r="B995" s="37" t="s">
        <v>155</v>
      </c>
      <c r="C995" s="37" t="s">
        <v>92</v>
      </c>
      <c r="D995" s="37">
        <v>7.0000000000000007E-2</v>
      </c>
      <c r="E995" s="37">
        <v>6.54</v>
      </c>
      <c r="F995" s="37">
        <v>5.27</v>
      </c>
      <c r="G995" s="37" t="s">
        <v>14</v>
      </c>
      <c r="H995" s="37" t="s">
        <v>70</v>
      </c>
      <c r="I995" s="37" t="s">
        <v>24</v>
      </c>
      <c r="J995" s="37" t="s">
        <v>48</v>
      </c>
      <c r="K995" s="37" t="s">
        <v>49</v>
      </c>
      <c r="L995" s="37" t="s">
        <v>1905</v>
      </c>
      <c r="M995" s="37">
        <v>0.36</v>
      </c>
      <c r="N995" s="37" t="s">
        <v>8</v>
      </c>
      <c r="O995" s="37" t="s">
        <v>35</v>
      </c>
      <c r="P995" s="37" t="s">
        <v>122</v>
      </c>
      <c r="Q995" s="37" t="s">
        <v>157</v>
      </c>
      <c r="R995" s="37">
        <v>84041</v>
      </c>
      <c r="S995" s="39">
        <v>42093</v>
      </c>
      <c r="T995" s="39">
        <v>42095</v>
      </c>
      <c r="U995" s="37">
        <v>-66.044499999999999</v>
      </c>
      <c r="V995" s="37">
        <v>21</v>
      </c>
      <c r="W995" s="37">
        <v>140.30000000000001</v>
      </c>
      <c r="X995" s="37">
        <v>90432</v>
      </c>
      <c r="Y995" s="37" t="s">
        <v>3217</v>
      </c>
      <c r="Z995" s="37">
        <v>1.2198640188179297</v>
      </c>
    </row>
    <row r="996" spans="1:26" customFormat="1" x14ac:dyDescent="0.2">
      <c r="A996" s="37">
        <v>194</v>
      </c>
      <c r="B996" s="37" t="s">
        <v>369</v>
      </c>
      <c r="C996" s="37" t="s">
        <v>92</v>
      </c>
      <c r="D996" s="37">
        <v>0.09</v>
      </c>
      <c r="E996" s="37">
        <v>3.29</v>
      </c>
      <c r="F996" s="37">
        <v>1.35</v>
      </c>
      <c r="G996" s="37" t="s">
        <v>14</v>
      </c>
      <c r="H996" s="37" t="s">
        <v>70</v>
      </c>
      <c r="I996" s="37" t="s">
        <v>24</v>
      </c>
      <c r="J996" s="37" t="s">
        <v>152</v>
      </c>
      <c r="K996" s="37" t="s">
        <v>26</v>
      </c>
      <c r="L996" s="37" t="s">
        <v>1644</v>
      </c>
      <c r="M996" s="37">
        <v>0.4</v>
      </c>
      <c r="N996" s="37" t="s">
        <v>8</v>
      </c>
      <c r="O996" s="37" t="s">
        <v>35</v>
      </c>
      <c r="P996" s="37" t="s">
        <v>122</v>
      </c>
      <c r="Q996" s="37" t="s">
        <v>371</v>
      </c>
      <c r="R996" s="37">
        <v>84043</v>
      </c>
      <c r="S996" s="39">
        <v>42093</v>
      </c>
      <c r="T996" s="39">
        <v>42095</v>
      </c>
      <c r="U996" s="37">
        <v>15.66</v>
      </c>
      <c r="V996" s="37">
        <v>23</v>
      </c>
      <c r="W996" s="37">
        <v>71.55</v>
      </c>
      <c r="X996" s="37">
        <v>90432</v>
      </c>
      <c r="Y996" s="37" t="s">
        <v>3217</v>
      </c>
      <c r="Z996" s="37">
        <v>-13.611103345638242</v>
      </c>
    </row>
    <row r="997" spans="1:26" customFormat="1" x14ac:dyDescent="0.2">
      <c r="A997" s="37">
        <v>271</v>
      </c>
      <c r="B997" s="37" t="s">
        <v>1906</v>
      </c>
      <c r="C997" s="37" t="s">
        <v>92</v>
      </c>
      <c r="D997" s="37">
        <v>0.1</v>
      </c>
      <c r="E997" s="37">
        <v>80.97</v>
      </c>
      <c r="F997" s="37">
        <v>30.06</v>
      </c>
      <c r="G997" s="37" t="s">
        <v>2</v>
      </c>
      <c r="H997" s="37" t="s">
        <v>3</v>
      </c>
      <c r="I997" s="37" t="s">
        <v>16</v>
      </c>
      <c r="J997" s="37" t="s">
        <v>32</v>
      </c>
      <c r="K997" s="37" t="s">
        <v>6</v>
      </c>
      <c r="L997" s="37" t="s">
        <v>1128</v>
      </c>
      <c r="M997" s="37">
        <v>0.4</v>
      </c>
      <c r="N997" s="37" t="s">
        <v>8</v>
      </c>
      <c r="O997" s="37" t="s">
        <v>9</v>
      </c>
      <c r="P997" s="37" t="s">
        <v>51</v>
      </c>
      <c r="Q997" s="37" t="s">
        <v>1735</v>
      </c>
      <c r="R997" s="37">
        <v>30297</v>
      </c>
      <c r="S997" s="39">
        <v>42093</v>
      </c>
      <c r="T997" s="39">
        <v>42094</v>
      </c>
      <c r="U997" s="37">
        <v>128.02529999999999</v>
      </c>
      <c r="V997" s="37">
        <v>12</v>
      </c>
      <c r="W997" s="37">
        <v>899.81</v>
      </c>
      <c r="X997" s="37">
        <v>88940</v>
      </c>
      <c r="Y997" s="37" t="s">
        <v>3215</v>
      </c>
      <c r="Z997" s="37">
        <v>1319.1519341884875</v>
      </c>
    </row>
    <row r="998" spans="1:26" customFormat="1" x14ac:dyDescent="0.2">
      <c r="A998" s="37">
        <v>1314</v>
      </c>
      <c r="B998" s="37" t="s">
        <v>199</v>
      </c>
      <c r="C998" s="37" t="s">
        <v>92</v>
      </c>
      <c r="D998" s="37">
        <v>0.04</v>
      </c>
      <c r="E998" s="37">
        <v>5.34</v>
      </c>
      <c r="F998" s="37">
        <v>2.99</v>
      </c>
      <c r="G998" s="37" t="s">
        <v>14</v>
      </c>
      <c r="H998" s="37" t="s">
        <v>47</v>
      </c>
      <c r="I998" s="37" t="s">
        <v>24</v>
      </c>
      <c r="J998" s="37" t="s">
        <v>48</v>
      </c>
      <c r="K998" s="37" t="s">
        <v>49</v>
      </c>
      <c r="L998" s="37" t="s">
        <v>1354</v>
      </c>
      <c r="M998" s="37">
        <v>0.38</v>
      </c>
      <c r="N998" s="37" t="s">
        <v>8</v>
      </c>
      <c r="O998" s="37" t="s">
        <v>35</v>
      </c>
      <c r="P998" s="37" t="s">
        <v>66</v>
      </c>
      <c r="Q998" s="37" t="s">
        <v>76</v>
      </c>
      <c r="R998" s="37">
        <v>90058</v>
      </c>
      <c r="S998" s="39">
        <v>42093</v>
      </c>
      <c r="T998" s="39">
        <v>42095</v>
      </c>
      <c r="U998" s="37">
        <v>3.4510000000000001</v>
      </c>
      <c r="V998" s="37">
        <v>45</v>
      </c>
      <c r="W998" s="37">
        <v>240.6</v>
      </c>
      <c r="X998" s="37">
        <v>22755</v>
      </c>
      <c r="Y998" s="37" t="s">
        <v>3217</v>
      </c>
      <c r="Z998" s="37">
        <v>72.495487666846515</v>
      </c>
    </row>
    <row r="999" spans="1:26" customFormat="1" x14ac:dyDescent="0.2">
      <c r="A999" s="37">
        <v>1314</v>
      </c>
      <c r="B999" s="37" t="s">
        <v>199</v>
      </c>
      <c r="C999" s="37" t="s">
        <v>92</v>
      </c>
      <c r="D999" s="37">
        <v>0.06</v>
      </c>
      <c r="E999" s="37">
        <v>55.99</v>
      </c>
      <c r="F999" s="37">
        <v>5</v>
      </c>
      <c r="G999" s="37" t="s">
        <v>14</v>
      </c>
      <c r="H999" s="37" t="s">
        <v>47</v>
      </c>
      <c r="I999" s="37" t="s">
        <v>16</v>
      </c>
      <c r="J999" s="37" t="s">
        <v>111</v>
      </c>
      <c r="K999" s="37" t="s">
        <v>18</v>
      </c>
      <c r="L999" s="37" t="s">
        <v>1907</v>
      </c>
      <c r="M999" s="37">
        <v>0.8</v>
      </c>
      <c r="N999" s="37" t="s">
        <v>8</v>
      </c>
      <c r="O999" s="37" t="s">
        <v>35</v>
      </c>
      <c r="P999" s="37" t="s">
        <v>66</v>
      </c>
      <c r="Q999" s="37" t="s">
        <v>76</v>
      </c>
      <c r="R999" s="37">
        <v>90058</v>
      </c>
      <c r="S999" s="39">
        <v>42093</v>
      </c>
      <c r="T999" s="39">
        <v>42095</v>
      </c>
      <c r="U999" s="37">
        <v>-275.25299999999999</v>
      </c>
      <c r="V999" s="37">
        <v>5</v>
      </c>
      <c r="W999" s="37">
        <v>236.88</v>
      </c>
      <c r="X999" s="37">
        <v>22755</v>
      </c>
      <c r="Y999" s="37" t="s">
        <v>3217</v>
      </c>
      <c r="Z999" s="37">
        <v>337.22629523759167</v>
      </c>
    </row>
    <row r="1000" spans="1:26" customFormat="1" x14ac:dyDescent="0.2">
      <c r="A1000" s="37">
        <v>1315</v>
      </c>
      <c r="B1000" s="37" t="s">
        <v>1908</v>
      </c>
      <c r="C1000" s="37" t="s">
        <v>92</v>
      </c>
      <c r="D1000" s="37">
        <v>0</v>
      </c>
      <c r="E1000" s="37">
        <v>4.91</v>
      </c>
      <c r="F1000" s="37">
        <v>5.68</v>
      </c>
      <c r="G1000" s="37" t="s">
        <v>14</v>
      </c>
      <c r="H1000" s="37" t="s">
        <v>47</v>
      </c>
      <c r="I1000" s="37" t="s">
        <v>24</v>
      </c>
      <c r="J1000" s="37" t="s">
        <v>48</v>
      </c>
      <c r="K1000" s="37" t="s">
        <v>49</v>
      </c>
      <c r="L1000" s="37" t="s">
        <v>1909</v>
      </c>
      <c r="M1000" s="37">
        <v>0.36</v>
      </c>
      <c r="N1000" s="37" t="s">
        <v>8</v>
      </c>
      <c r="O1000" s="37" t="s">
        <v>35</v>
      </c>
      <c r="P1000" s="37" t="s">
        <v>36</v>
      </c>
      <c r="Q1000" s="37" t="s">
        <v>1910</v>
      </c>
      <c r="R1000" s="37">
        <v>80906</v>
      </c>
      <c r="S1000" s="39">
        <v>42093</v>
      </c>
      <c r="T1000" s="39">
        <v>42094</v>
      </c>
      <c r="U1000" s="37">
        <v>-95.047499999999999</v>
      </c>
      <c r="V1000" s="37">
        <v>9</v>
      </c>
      <c r="W1000" s="37">
        <v>48.3</v>
      </c>
      <c r="X1000" s="37">
        <v>87602</v>
      </c>
      <c r="Y1000" s="37" t="s">
        <v>3217</v>
      </c>
      <c r="Z1000" s="37">
        <v>54.442941834550709</v>
      </c>
    </row>
    <row r="1001" spans="1:26" customFormat="1" x14ac:dyDescent="0.2">
      <c r="A1001" s="37">
        <v>1316</v>
      </c>
      <c r="B1001" s="37" t="s">
        <v>202</v>
      </c>
      <c r="C1001" s="37" t="s">
        <v>92</v>
      </c>
      <c r="D1001" s="37">
        <v>0.04</v>
      </c>
      <c r="E1001" s="37">
        <v>5.34</v>
      </c>
      <c r="F1001" s="37">
        <v>2.99</v>
      </c>
      <c r="G1001" s="37" t="s">
        <v>14</v>
      </c>
      <c r="H1001" s="37" t="s">
        <v>47</v>
      </c>
      <c r="I1001" s="37" t="s">
        <v>24</v>
      </c>
      <c r="J1001" s="37" t="s">
        <v>48</v>
      </c>
      <c r="K1001" s="37" t="s">
        <v>49</v>
      </c>
      <c r="L1001" s="37" t="s">
        <v>1354</v>
      </c>
      <c r="M1001" s="37">
        <v>0.38</v>
      </c>
      <c r="N1001" s="37" t="s">
        <v>8</v>
      </c>
      <c r="O1001" s="37" t="s">
        <v>35</v>
      </c>
      <c r="P1001" s="37" t="s">
        <v>36</v>
      </c>
      <c r="Q1001" s="37" t="s">
        <v>203</v>
      </c>
      <c r="R1001" s="37">
        <v>80022</v>
      </c>
      <c r="S1001" s="39">
        <v>42093</v>
      </c>
      <c r="T1001" s="39">
        <v>42095</v>
      </c>
      <c r="U1001" s="37">
        <v>3.4510000000000001</v>
      </c>
      <c r="V1001" s="37">
        <v>11</v>
      </c>
      <c r="W1001" s="37">
        <v>58.81</v>
      </c>
      <c r="X1001" s="37">
        <v>87602</v>
      </c>
      <c r="Y1001" s="37" t="s">
        <v>3217</v>
      </c>
      <c r="Z1001" s="37">
        <v>72.495487666846515</v>
      </c>
    </row>
    <row r="1002" spans="1:26" customFormat="1" x14ac:dyDescent="0.2">
      <c r="A1002" s="37">
        <v>1316</v>
      </c>
      <c r="B1002" s="37" t="s">
        <v>202</v>
      </c>
      <c r="C1002" s="37" t="s">
        <v>92</v>
      </c>
      <c r="D1002" s="37">
        <v>0.06</v>
      </c>
      <c r="E1002" s="37">
        <v>55.99</v>
      </c>
      <c r="F1002" s="37">
        <v>5</v>
      </c>
      <c r="G1002" s="37" t="s">
        <v>14</v>
      </c>
      <c r="H1002" s="37" t="s">
        <v>47</v>
      </c>
      <c r="I1002" s="37" t="s">
        <v>16</v>
      </c>
      <c r="J1002" s="37" t="s">
        <v>111</v>
      </c>
      <c r="K1002" s="37" t="s">
        <v>18</v>
      </c>
      <c r="L1002" s="37" t="s">
        <v>1907</v>
      </c>
      <c r="M1002" s="37">
        <v>0.8</v>
      </c>
      <c r="N1002" s="37" t="s">
        <v>8</v>
      </c>
      <c r="O1002" s="37" t="s">
        <v>35</v>
      </c>
      <c r="P1002" s="37" t="s">
        <v>36</v>
      </c>
      <c r="Q1002" s="37" t="s">
        <v>203</v>
      </c>
      <c r="R1002" s="37">
        <v>80022</v>
      </c>
      <c r="S1002" s="39">
        <v>42093</v>
      </c>
      <c r="T1002" s="39">
        <v>42095</v>
      </c>
      <c r="U1002" s="37">
        <v>-275.25299999999999</v>
      </c>
      <c r="V1002" s="37">
        <v>1</v>
      </c>
      <c r="W1002" s="37">
        <v>47.38</v>
      </c>
      <c r="X1002" s="37">
        <v>87602</v>
      </c>
      <c r="Y1002" s="37" t="s">
        <v>3217</v>
      </c>
      <c r="Z1002" s="37">
        <v>337.22629523759167</v>
      </c>
    </row>
    <row r="1003" spans="1:26" customFormat="1" x14ac:dyDescent="0.2">
      <c r="A1003" s="37">
        <v>1840</v>
      </c>
      <c r="B1003" s="37" t="s">
        <v>1911</v>
      </c>
      <c r="C1003" s="37" t="s">
        <v>46</v>
      </c>
      <c r="D1003" s="37">
        <v>7.0000000000000007E-2</v>
      </c>
      <c r="E1003" s="37">
        <v>40.98</v>
      </c>
      <c r="F1003" s="37">
        <v>2.99</v>
      </c>
      <c r="G1003" s="37" t="s">
        <v>14</v>
      </c>
      <c r="H1003" s="37" t="s">
        <v>47</v>
      </c>
      <c r="I1003" s="37" t="s">
        <v>24</v>
      </c>
      <c r="J1003" s="37" t="s">
        <v>48</v>
      </c>
      <c r="K1003" s="37" t="s">
        <v>49</v>
      </c>
      <c r="L1003" s="37" t="s">
        <v>59</v>
      </c>
      <c r="M1003" s="37">
        <v>0.36</v>
      </c>
      <c r="N1003" s="37" t="s">
        <v>8</v>
      </c>
      <c r="O1003" s="37" t="s">
        <v>87</v>
      </c>
      <c r="P1003" s="37" t="s">
        <v>379</v>
      </c>
      <c r="Q1003" s="37" t="s">
        <v>1912</v>
      </c>
      <c r="R1003" s="37">
        <v>1469</v>
      </c>
      <c r="S1003" s="39">
        <v>42093</v>
      </c>
      <c r="T1003" s="39">
        <v>42095</v>
      </c>
      <c r="U1003" s="37">
        <v>369.20519999999999</v>
      </c>
      <c r="V1003" s="37">
        <v>13</v>
      </c>
      <c r="W1003" s="37">
        <v>535.08000000000004</v>
      </c>
      <c r="X1003" s="37">
        <v>86599</v>
      </c>
      <c r="Y1003" s="37" t="s">
        <v>3218</v>
      </c>
      <c r="Z1003" s="37">
        <v>710.52082373507824</v>
      </c>
    </row>
    <row r="1004" spans="1:26" customFormat="1" x14ac:dyDescent="0.2">
      <c r="A1004" s="37">
        <v>2066</v>
      </c>
      <c r="B1004" s="37" t="s">
        <v>1848</v>
      </c>
      <c r="C1004" s="37" t="s">
        <v>1</v>
      </c>
      <c r="D1004" s="37">
        <v>0.09</v>
      </c>
      <c r="E1004" s="37">
        <v>20.99</v>
      </c>
      <c r="F1004" s="37">
        <v>4.8099999999999996</v>
      </c>
      <c r="G1004" s="37" t="s">
        <v>63</v>
      </c>
      <c r="H1004" s="37" t="s">
        <v>47</v>
      </c>
      <c r="I1004" s="37" t="s">
        <v>16</v>
      </c>
      <c r="J1004" s="37" t="s">
        <v>111</v>
      </c>
      <c r="K1004" s="37" t="s">
        <v>120</v>
      </c>
      <c r="L1004" s="37" t="s">
        <v>1407</v>
      </c>
      <c r="M1004" s="37">
        <v>0.57999999999999996</v>
      </c>
      <c r="N1004" s="37" t="s">
        <v>8</v>
      </c>
      <c r="O1004" s="37" t="s">
        <v>9</v>
      </c>
      <c r="P1004" s="37" t="s">
        <v>73</v>
      </c>
      <c r="Q1004" s="37" t="s">
        <v>1850</v>
      </c>
      <c r="R1004" s="37">
        <v>28079</v>
      </c>
      <c r="S1004" s="39">
        <v>42094</v>
      </c>
      <c r="T1004" s="39">
        <v>42095</v>
      </c>
      <c r="U1004" s="37">
        <v>272.69400000000002</v>
      </c>
      <c r="V1004" s="37">
        <v>2</v>
      </c>
      <c r="W1004" s="37">
        <v>38.979999999999997</v>
      </c>
      <c r="X1004" s="37">
        <v>85834</v>
      </c>
      <c r="Y1004" s="37" t="s">
        <v>3215</v>
      </c>
      <c r="Z1004" s="37">
        <v>775.77209725697264</v>
      </c>
    </row>
    <row r="1005" spans="1:26" customFormat="1" x14ac:dyDescent="0.2">
      <c r="A1005" s="37">
        <v>3177</v>
      </c>
      <c r="B1005" s="37" t="s">
        <v>1618</v>
      </c>
      <c r="C1005" s="37" t="s">
        <v>1</v>
      </c>
      <c r="D1005" s="37">
        <v>0.06</v>
      </c>
      <c r="E1005" s="37">
        <v>1.68</v>
      </c>
      <c r="F1005" s="37">
        <v>1</v>
      </c>
      <c r="G1005" s="37" t="s">
        <v>14</v>
      </c>
      <c r="H1005" s="37" t="s">
        <v>15</v>
      </c>
      <c r="I1005" s="37" t="s">
        <v>24</v>
      </c>
      <c r="J1005" s="37" t="s">
        <v>25</v>
      </c>
      <c r="K1005" s="37" t="s">
        <v>26</v>
      </c>
      <c r="L1005" s="37" t="s">
        <v>396</v>
      </c>
      <c r="M1005" s="37">
        <v>0.35</v>
      </c>
      <c r="N1005" s="37" t="s">
        <v>8</v>
      </c>
      <c r="O1005" s="37" t="s">
        <v>9</v>
      </c>
      <c r="P1005" s="37" t="s">
        <v>99</v>
      </c>
      <c r="Q1005" s="37" t="s">
        <v>1619</v>
      </c>
      <c r="R1005" s="37">
        <v>33458</v>
      </c>
      <c r="S1005" s="39">
        <v>42094</v>
      </c>
      <c r="T1005" s="39">
        <v>42096</v>
      </c>
      <c r="U1005" s="37">
        <v>-1319.5</v>
      </c>
      <c r="V1005" s="37">
        <v>5</v>
      </c>
      <c r="W1005" s="37">
        <v>8.65</v>
      </c>
      <c r="X1005" s="37">
        <v>90819</v>
      </c>
      <c r="Y1005" s="37" t="s">
        <v>3215</v>
      </c>
      <c r="Z1005" s="37">
        <v>-1168.9891327210034</v>
      </c>
    </row>
    <row r="1006" spans="1:26" customFormat="1" x14ac:dyDescent="0.2">
      <c r="A1006" s="37">
        <v>1083</v>
      </c>
      <c r="B1006" s="37" t="s">
        <v>1913</v>
      </c>
      <c r="C1006" s="37" t="s">
        <v>46</v>
      </c>
      <c r="D1006" s="37">
        <v>7.0000000000000007E-2</v>
      </c>
      <c r="E1006" s="37">
        <v>55.99</v>
      </c>
      <c r="F1006" s="37">
        <v>5</v>
      </c>
      <c r="G1006" s="37" t="s">
        <v>63</v>
      </c>
      <c r="H1006" s="37" t="s">
        <v>70</v>
      </c>
      <c r="I1006" s="37" t="s">
        <v>16</v>
      </c>
      <c r="J1006" s="37" t="s">
        <v>111</v>
      </c>
      <c r="K1006" s="37" t="s">
        <v>18</v>
      </c>
      <c r="L1006" s="37" t="s">
        <v>1914</v>
      </c>
      <c r="M1006" s="37">
        <v>0.83</v>
      </c>
      <c r="N1006" s="37" t="s">
        <v>8</v>
      </c>
      <c r="O1006" s="37" t="s">
        <v>28</v>
      </c>
      <c r="P1006" s="37" t="s">
        <v>79</v>
      </c>
      <c r="Q1006" s="37" t="s">
        <v>854</v>
      </c>
      <c r="R1006" s="37">
        <v>62701</v>
      </c>
      <c r="S1006" s="39">
        <v>42094</v>
      </c>
      <c r="T1006" s="39">
        <v>42096</v>
      </c>
      <c r="U1006" s="37">
        <v>-232.99100000000001</v>
      </c>
      <c r="V1006" s="37">
        <v>1</v>
      </c>
      <c r="W1006" s="37">
        <v>54.08</v>
      </c>
      <c r="X1006" s="37">
        <v>88460</v>
      </c>
      <c r="Y1006" s="37" t="s">
        <v>3216</v>
      </c>
      <c r="Z1006" s="37">
        <v>474.44188769196671</v>
      </c>
    </row>
    <row r="1007" spans="1:26" customFormat="1" x14ac:dyDescent="0.2">
      <c r="A1007" s="37">
        <v>3224</v>
      </c>
      <c r="B1007" s="37" t="s">
        <v>1915</v>
      </c>
      <c r="C1007" s="37" t="s">
        <v>1</v>
      </c>
      <c r="D1007" s="37">
        <v>0.06</v>
      </c>
      <c r="E1007" s="37">
        <v>60.98</v>
      </c>
      <c r="F1007" s="37">
        <v>30</v>
      </c>
      <c r="G1007" s="37" t="s">
        <v>2</v>
      </c>
      <c r="H1007" s="37" t="s">
        <v>3</v>
      </c>
      <c r="I1007" s="37" t="s">
        <v>4</v>
      </c>
      <c r="J1007" s="37" t="s">
        <v>85</v>
      </c>
      <c r="K1007" s="37" t="s">
        <v>33</v>
      </c>
      <c r="L1007" s="37" t="s">
        <v>1916</v>
      </c>
      <c r="M1007" s="37">
        <v>0.7</v>
      </c>
      <c r="N1007" s="37" t="s">
        <v>8</v>
      </c>
      <c r="O1007" s="37" t="s">
        <v>9</v>
      </c>
      <c r="P1007" s="37" t="s">
        <v>376</v>
      </c>
      <c r="Q1007" s="37" t="s">
        <v>1917</v>
      </c>
      <c r="R1007" s="37">
        <v>37066</v>
      </c>
      <c r="S1007" s="39">
        <v>42095</v>
      </c>
      <c r="T1007" s="39">
        <v>42096</v>
      </c>
      <c r="U1007" s="37">
        <v>-74.087999999999994</v>
      </c>
      <c r="V1007" s="37">
        <v>2</v>
      </c>
      <c r="W1007" s="37">
        <v>125.9</v>
      </c>
      <c r="X1007" s="37">
        <v>86508</v>
      </c>
      <c r="Y1007" s="37" t="s">
        <v>3215</v>
      </c>
      <c r="Z1007" s="37">
        <v>1600.9289949842246</v>
      </c>
    </row>
    <row r="1008" spans="1:26" customFormat="1" x14ac:dyDescent="0.2">
      <c r="A1008" s="37">
        <v>623</v>
      </c>
      <c r="B1008" s="37" t="s">
        <v>1918</v>
      </c>
      <c r="C1008" s="37" t="s">
        <v>13</v>
      </c>
      <c r="D1008" s="37">
        <v>0.05</v>
      </c>
      <c r="E1008" s="37">
        <v>6.48</v>
      </c>
      <c r="F1008" s="37">
        <v>8.4</v>
      </c>
      <c r="G1008" s="37" t="s">
        <v>14</v>
      </c>
      <c r="H1008" s="37" t="s">
        <v>47</v>
      </c>
      <c r="I1008" s="37" t="s">
        <v>24</v>
      </c>
      <c r="J1008" s="37" t="s">
        <v>64</v>
      </c>
      <c r="K1008" s="37" t="s">
        <v>49</v>
      </c>
      <c r="L1008" s="37" t="s">
        <v>1919</v>
      </c>
      <c r="M1008" s="37">
        <v>0.37</v>
      </c>
      <c r="N1008" s="37" t="s">
        <v>8</v>
      </c>
      <c r="O1008" s="37" t="s">
        <v>87</v>
      </c>
      <c r="P1008" s="37" t="s">
        <v>1332</v>
      </c>
      <c r="Q1008" s="37" t="s">
        <v>1920</v>
      </c>
      <c r="R1008" s="37">
        <v>3101</v>
      </c>
      <c r="S1008" s="39">
        <v>42095</v>
      </c>
      <c r="T1008" s="39">
        <v>42097</v>
      </c>
      <c r="U1008" s="37">
        <v>-226.34639999999999</v>
      </c>
      <c r="V1008" s="37">
        <v>21</v>
      </c>
      <c r="W1008" s="37">
        <v>136.99</v>
      </c>
      <c r="X1008" s="37">
        <v>91433</v>
      </c>
      <c r="Y1008" s="37" t="s">
        <v>3218</v>
      </c>
      <c r="Z1008" s="37">
        <v>-39.894091340819756</v>
      </c>
    </row>
    <row r="1009" spans="1:26" customFormat="1" x14ac:dyDescent="0.2">
      <c r="A1009" s="37">
        <v>624</v>
      </c>
      <c r="B1009" s="37" t="s">
        <v>1921</v>
      </c>
      <c r="C1009" s="37" t="s">
        <v>13</v>
      </c>
      <c r="D1009" s="37">
        <v>0.05</v>
      </c>
      <c r="E1009" s="37">
        <v>55.99</v>
      </c>
      <c r="F1009" s="37">
        <v>5</v>
      </c>
      <c r="G1009" s="37" t="s">
        <v>14</v>
      </c>
      <c r="H1009" s="37" t="s">
        <v>47</v>
      </c>
      <c r="I1009" s="37" t="s">
        <v>16</v>
      </c>
      <c r="J1009" s="37" t="s">
        <v>111</v>
      </c>
      <c r="K1009" s="37" t="s">
        <v>18</v>
      </c>
      <c r="L1009" s="37" t="s">
        <v>1907</v>
      </c>
      <c r="M1009" s="37">
        <v>0.8</v>
      </c>
      <c r="N1009" s="37" t="s">
        <v>8</v>
      </c>
      <c r="O1009" s="37" t="s">
        <v>87</v>
      </c>
      <c r="P1009" s="37" t="s">
        <v>609</v>
      </c>
      <c r="Q1009" s="37" t="s">
        <v>1922</v>
      </c>
      <c r="R1009" s="37">
        <v>5701</v>
      </c>
      <c r="S1009" s="39">
        <v>42095</v>
      </c>
      <c r="T1009" s="39">
        <v>42095</v>
      </c>
      <c r="U1009" s="37">
        <v>-281.17583999999999</v>
      </c>
      <c r="V1009" s="37">
        <v>2</v>
      </c>
      <c r="W1009" s="37">
        <v>99.36</v>
      </c>
      <c r="X1009" s="37">
        <v>91433</v>
      </c>
      <c r="Y1009" s="37" t="s">
        <v>3218</v>
      </c>
      <c r="Z1009" s="37">
        <v>322.51796398472038</v>
      </c>
    </row>
    <row r="1010" spans="1:26" customFormat="1" x14ac:dyDescent="0.2">
      <c r="A1010" s="37">
        <v>1849</v>
      </c>
      <c r="B1010" s="37" t="s">
        <v>1923</v>
      </c>
      <c r="C1010" s="37" t="s">
        <v>13</v>
      </c>
      <c r="D1010" s="37">
        <v>0.09</v>
      </c>
      <c r="E1010" s="37">
        <v>35.99</v>
      </c>
      <c r="F1010" s="37">
        <v>1.1000000000000001</v>
      </c>
      <c r="G1010" s="37" t="s">
        <v>14</v>
      </c>
      <c r="H1010" s="37" t="s">
        <v>15</v>
      </c>
      <c r="I1010" s="37" t="s">
        <v>16</v>
      </c>
      <c r="J1010" s="37" t="s">
        <v>111</v>
      </c>
      <c r="K1010" s="37" t="s">
        <v>49</v>
      </c>
      <c r="L1010" s="37" t="s">
        <v>250</v>
      </c>
      <c r="M1010" s="37">
        <v>0.55000000000000004</v>
      </c>
      <c r="N1010" s="37" t="s">
        <v>8</v>
      </c>
      <c r="O1010" s="37" t="s">
        <v>9</v>
      </c>
      <c r="P1010" s="37" t="s">
        <v>140</v>
      </c>
      <c r="Q1010" s="37" t="s">
        <v>1924</v>
      </c>
      <c r="R1010" s="37">
        <v>36330</v>
      </c>
      <c r="S1010" s="39">
        <v>42095</v>
      </c>
      <c r="T1010" s="39">
        <v>42097</v>
      </c>
      <c r="U1010" s="37">
        <v>19.350000000000001</v>
      </c>
      <c r="V1010" s="37">
        <v>8</v>
      </c>
      <c r="W1010" s="37">
        <v>222.71</v>
      </c>
      <c r="X1010" s="37">
        <v>89697</v>
      </c>
      <c r="Y1010" s="37" t="s">
        <v>3215</v>
      </c>
      <c r="Z1010" s="37">
        <v>166.20281658949867</v>
      </c>
    </row>
    <row r="1011" spans="1:26" customFormat="1" x14ac:dyDescent="0.2">
      <c r="A1011" s="37">
        <v>1849</v>
      </c>
      <c r="B1011" s="37" t="s">
        <v>1923</v>
      </c>
      <c r="C1011" s="37" t="s">
        <v>13</v>
      </c>
      <c r="D1011" s="37">
        <v>0.01</v>
      </c>
      <c r="E1011" s="37">
        <v>125.99</v>
      </c>
      <c r="F1011" s="37">
        <v>2.5</v>
      </c>
      <c r="G1011" s="37" t="s">
        <v>14</v>
      </c>
      <c r="H1011" s="37" t="s">
        <v>15</v>
      </c>
      <c r="I1011" s="37" t="s">
        <v>16</v>
      </c>
      <c r="J1011" s="37" t="s">
        <v>111</v>
      </c>
      <c r="K1011" s="37" t="s">
        <v>49</v>
      </c>
      <c r="L1011" s="37" t="s">
        <v>924</v>
      </c>
      <c r="M1011" s="37">
        <v>0.6</v>
      </c>
      <c r="N1011" s="37" t="s">
        <v>8</v>
      </c>
      <c r="O1011" s="37" t="s">
        <v>9</v>
      </c>
      <c r="P1011" s="37" t="s">
        <v>140</v>
      </c>
      <c r="Q1011" s="37" t="s">
        <v>1924</v>
      </c>
      <c r="R1011" s="37">
        <v>36330</v>
      </c>
      <c r="S1011" s="39">
        <v>42095</v>
      </c>
      <c r="T1011" s="39">
        <v>42096</v>
      </c>
      <c r="U1011" s="37">
        <v>-967.83399999999995</v>
      </c>
      <c r="V1011" s="37">
        <v>2</v>
      </c>
      <c r="W1011" s="37">
        <v>220.52</v>
      </c>
      <c r="X1011" s="37">
        <v>89697</v>
      </c>
      <c r="Y1011" s="37" t="s">
        <v>3215</v>
      </c>
      <c r="Z1011" s="37">
        <v>-429.59179929305975</v>
      </c>
    </row>
    <row r="1012" spans="1:26" customFormat="1" x14ac:dyDescent="0.2">
      <c r="A1012" s="37">
        <v>3246</v>
      </c>
      <c r="B1012" s="37" t="s">
        <v>1925</v>
      </c>
      <c r="C1012" s="37" t="s">
        <v>23</v>
      </c>
      <c r="D1012" s="37">
        <v>0.06</v>
      </c>
      <c r="E1012" s="37">
        <v>5.18</v>
      </c>
      <c r="F1012" s="37">
        <v>2.04</v>
      </c>
      <c r="G1012" s="37" t="s">
        <v>14</v>
      </c>
      <c r="H1012" s="37" t="s">
        <v>3</v>
      </c>
      <c r="I1012" s="37" t="s">
        <v>24</v>
      </c>
      <c r="J1012" s="37" t="s">
        <v>64</v>
      </c>
      <c r="K1012" s="37" t="s">
        <v>26</v>
      </c>
      <c r="L1012" s="37" t="s">
        <v>809</v>
      </c>
      <c r="M1012" s="37">
        <v>0.36</v>
      </c>
      <c r="N1012" s="37" t="s">
        <v>8</v>
      </c>
      <c r="O1012" s="37" t="s">
        <v>87</v>
      </c>
      <c r="P1012" s="37" t="s">
        <v>1332</v>
      </c>
      <c r="Q1012" s="37" t="s">
        <v>1926</v>
      </c>
      <c r="R1012" s="37">
        <v>3051</v>
      </c>
      <c r="S1012" s="39">
        <v>42095</v>
      </c>
      <c r="T1012" s="39">
        <v>42095</v>
      </c>
      <c r="U1012" s="37">
        <v>1.9503999999999999</v>
      </c>
      <c r="V1012" s="37">
        <v>4</v>
      </c>
      <c r="W1012" s="37">
        <v>21.86</v>
      </c>
      <c r="X1012" s="37">
        <v>88330</v>
      </c>
      <c r="Y1012" s="37" t="s">
        <v>3218</v>
      </c>
      <c r="Z1012" s="37">
        <v>41.889185989415608</v>
      </c>
    </row>
    <row r="1013" spans="1:26" customFormat="1" x14ac:dyDescent="0.2">
      <c r="A1013" s="37">
        <v>568</v>
      </c>
      <c r="B1013" s="37" t="s">
        <v>1458</v>
      </c>
      <c r="C1013" s="37" t="s">
        <v>92</v>
      </c>
      <c r="D1013" s="37">
        <v>0.08</v>
      </c>
      <c r="E1013" s="37">
        <v>67.28</v>
      </c>
      <c r="F1013" s="37">
        <v>19.989999999999998</v>
      </c>
      <c r="G1013" s="37" t="s">
        <v>63</v>
      </c>
      <c r="H1013" s="37" t="s">
        <v>15</v>
      </c>
      <c r="I1013" s="37" t="s">
        <v>24</v>
      </c>
      <c r="J1013" s="37" t="s">
        <v>48</v>
      </c>
      <c r="K1013" s="37" t="s">
        <v>49</v>
      </c>
      <c r="L1013" s="37" t="s">
        <v>1927</v>
      </c>
      <c r="M1013" s="37">
        <v>0.4</v>
      </c>
      <c r="N1013" s="37" t="s">
        <v>8</v>
      </c>
      <c r="O1013" s="37" t="s">
        <v>9</v>
      </c>
      <c r="P1013" s="37" t="s">
        <v>10</v>
      </c>
      <c r="Q1013" s="37" t="s">
        <v>1459</v>
      </c>
      <c r="R1013" s="37">
        <v>39701</v>
      </c>
      <c r="S1013" s="39">
        <v>42095</v>
      </c>
      <c r="T1013" s="39">
        <v>42097</v>
      </c>
      <c r="U1013" s="37">
        <v>224.85059999999999</v>
      </c>
      <c r="V1013" s="37">
        <v>16</v>
      </c>
      <c r="W1013" s="37">
        <v>1066.54</v>
      </c>
      <c r="X1013" s="37">
        <v>88882</v>
      </c>
      <c r="Y1013" s="37" t="s">
        <v>3215</v>
      </c>
      <c r="Z1013" s="37">
        <v>811.751513488456</v>
      </c>
    </row>
    <row r="1014" spans="1:26" customFormat="1" x14ac:dyDescent="0.2">
      <c r="A1014" s="37">
        <v>3306</v>
      </c>
      <c r="B1014" s="37" t="s">
        <v>1928</v>
      </c>
      <c r="C1014" s="37" t="s">
        <v>92</v>
      </c>
      <c r="D1014" s="37">
        <v>0.06</v>
      </c>
      <c r="E1014" s="37">
        <v>11.33</v>
      </c>
      <c r="F1014" s="37">
        <v>6.12</v>
      </c>
      <c r="G1014" s="37" t="s">
        <v>14</v>
      </c>
      <c r="H1014" s="37" t="s">
        <v>3</v>
      </c>
      <c r="I1014" s="37" t="s">
        <v>24</v>
      </c>
      <c r="J1014" s="37" t="s">
        <v>71</v>
      </c>
      <c r="K1014" s="37" t="s">
        <v>120</v>
      </c>
      <c r="L1014" s="37" t="s">
        <v>1929</v>
      </c>
      <c r="M1014" s="37">
        <v>0.42</v>
      </c>
      <c r="N1014" s="37" t="s">
        <v>8</v>
      </c>
      <c r="O1014" s="37" t="s">
        <v>87</v>
      </c>
      <c r="P1014" s="37" t="s">
        <v>224</v>
      </c>
      <c r="Q1014" s="37" t="s">
        <v>1930</v>
      </c>
      <c r="R1014" s="37">
        <v>6320</v>
      </c>
      <c r="S1014" s="39">
        <v>42095</v>
      </c>
      <c r="T1014" s="39">
        <v>42097</v>
      </c>
      <c r="U1014" s="37">
        <v>-15.92</v>
      </c>
      <c r="V1014" s="37">
        <v>1</v>
      </c>
      <c r="W1014" s="37">
        <v>17.62</v>
      </c>
      <c r="X1014" s="37">
        <v>90461</v>
      </c>
      <c r="Y1014" s="37" t="s">
        <v>3218</v>
      </c>
      <c r="Z1014" s="37">
        <v>138.49282058989709</v>
      </c>
    </row>
    <row r="1015" spans="1:26" customFormat="1" x14ac:dyDescent="0.2">
      <c r="A1015" s="37">
        <v>2859</v>
      </c>
      <c r="B1015" s="37" t="s">
        <v>1931</v>
      </c>
      <c r="C1015" s="37" t="s">
        <v>46</v>
      </c>
      <c r="D1015" s="37">
        <v>0.03</v>
      </c>
      <c r="E1015" s="37">
        <v>142.86000000000001</v>
      </c>
      <c r="F1015" s="37">
        <v>19.989999999999998</v>
      </c>
      <c r="G1015" s="37" t="s">
        <v>14</v>
      </c>
      <c r="H1015" s="37" t="s">
        <v>70</v>
      </c>
      <c r="I1015" s="37" t="s">
        <v>24</v>
      </c>
      <c r="J1015" s="37" t="s">
        <v>54</v>
      </c>
      <c r="K1015" s="37" t="s">
        <v>49</v>
      </c>
      <c r="L1015" s="37" t="s">
        <v>1932</v>
      </c>
      <c r="M1015" s="37">
        <v>0.56000000000000005</v>
      </c>
      <c r="N1015" s="37" t="s">
        <v>8</v>
      </c>
      <c r="O1015" s="37" t="s">
        <v>9</v>
      </c>
      <c r="P1015" s="37" t="s">
        <v>99</v>
      </c>
      <c r="Q1015" s="37" t="s">
        <v>1933</v>
      </c>
      <c r="R1015" s="37">
        <v>32601</v>
      </c>
      <c r="S1015" s="39">
        <v>42095</v>
      </c>
      <c r="T1015" s="39">
        <v>42097</v>
      </c>
      <c r="U1015" s="37">
        <v>-8.3880999999999997</v>
      </c>
      <c r="V1015" s="37">
        <v>23</v>
      </c>
      <c r="W1015" s="37">
        <v>3292.02</v>
      </c>
      <c r="X1015" s="37">
        <v>88281</v>
      </c>
      <c r="Y1015" s="37" t="s">
        <v>3215</v>
      </c>
      <c r="Z1015" s="37">
        <v>1275.1635804230659</v>
      </c>
    </row>
    <row r="1016" spans="1:26" customFormat="1" x14ac:dyDescent="0.2">
      <c r="A1016" s="37">
        <v>197</v>
      </c>
      <c r="B1016" s="37" t="s">
        <v>1934</v>
      </c>
      <c r="C1016" s="37" t="s">
        <v>1</v>
      </c>
      <c r="D1016" s="37">
        <v>0</v>
      </c>
      <c r="E1016" s="37">
        <v>161.55000000000001</v>
      </c>
      <c r="F1016" s="37">
        <v>19.989999999999998</v>
      </c>
      <c r="G1016" s="37" t="s">
        <v>14</v>
      </c>
      <c r="H1016" s="37" t="s">
        <v>3</v>
      </c>
      <c r="I1016" s="37" t="s">
        <v>24</v>
      </c>
      <c r="J1016" s="37" t="s">
        <v>54</v>
      </c>
      <c r="K1016" s="37" t="s">
        <v>49</v>
      </c>
      <c r="L1016" s="37" t="s">
        <v>55</v>
      </c>
      <c r="M1016" s="37">
        <v>0.66</v>
      </c>
      <c r="N1016" s="37" t="s">
        <v>8</v>
      </c>
      <c r="O1016" s="37" t="s">
        <v>28</v>
      </c>
      <c r="P1016" s="37" t="s">
        <v>513</v>
      </c>
      <c r="Q1016" s="37" t="s">
        <v>1935</v>
      </c>
      <c r="R1016" s="37">
        <v>66212</v>
      </c>
      <c r="S1016" s="39">
        <v>42096</v>
      </c>
      <c r="T1016" s="39">
        <v>42098</v>
      </c>
      <c r="U1016" s="37">
        <v>1167.1579999999999</v>
      </c>
      <c r="V1016" s="37">
        <v>19</v>
      </c>
      <c r="W1016" s="37">
        <v>3108.98</v>
      </c>
      <c r="X1016" s="37">
        <v>88921</v>
      </c>
      <c r="Y1016" s="37" t="s">
        <v>3216</v>
      </c>
      <c r="Z1016" s="37">
        <v>2720.4010449724296</v>
      </c>
    </row>
    <row r="1017" spans="1:26" customFormat="1" x14ac:dyDescent="0.2">
      <c r="A1017" s="37">
        <v>198</v>
      </c>
      <c r="B1017" s="37" t="s">
        <v>1936</v>
      </c>
      <c r="C1017" s="37" t="s">
        <v>1</v>
      </c>
      <c r="D1017" s="37">
        <v>0</v>
      </c>
      <c r="E1017" s="37">
        <v>161.55000000000001</v>
      </c>
      <c r="F1017" s="37">
        <v>19.989999999999998</v>
      </c>
      <c r="G1017" s="37" t="s">
        <v>14</v>
      </c>
      <c r="H1017" s="37" t="s">
        <v>3</v>
      </c>
      <c r="I1017" s="37" t="s">
        <v>24</v>
      </c>
      <c r="J1017" s="37" t="s">
        <v>54</v>
      </c>
      <c r="K1017" s="37" t="s">
        <v>49</v>
      </c>
      <c r="L1017" s="37" t="s">
        <v>55</v>
      </c>
      <c r="M1017" s="37">
        <v>0.66</v>
      </c>
      <c r="N1017" s="37" t="s">
        <v>8</v>
      </c>
      <c r="O1017" s="37" t="s">
        <v>28</v>
      </c>
      <c r="P1017" s="37" t="s">
        <v>265</v>
      </c>
      <c r="Q1017" s="37" t="s">
        <v>1139</v>
      </c>
      <c r="R1017" s="37">
        <v>48138</v>
      </c>
      <c r="S1017" s="39">
        <v>42096</v>
      </c>
      <c r="T1017" s="39">
        <v>42098</v>
      </c>
      <c r="U1017" s="37">
        <v>1014.92</v>
      </c>
      <c r="V1017" s="37">
        <v>77</v>
      </c>
      <c r="W1017" s="37">
        <v>12599.55</v>
      </c>
      <c r="X1017" s="37">
        <v>51072</v>
      </c>
      <c r="Y1017" s="37" t="s">
        <v>3216</v>
      </c>
      <c r="Z1017" s="37">
        <v>2564.5054170483836</v>
      </c>
    </row>
    <row r="1018" spans="1:26" customFormat="1" x14ac:dyDescent="0.2">
      <c r="A1018" s="37">
        <v>2667</v>
      </c>
      <c r="B1018" s="37" t="s">
        <v>1937</v>
      </c>
      <c r="C1018" s="37" t="s">
        <v>13</v>
      </c>
      <c r="D1018" s="37">
        <v>0.04</v>
      </c>
      <c r="E1018" s="37">
        <v>90.24</v>
      </c>
      <c r="F1018" s="37">
        <v>0.99</v>
      </c>
      <c r="G1018" s="37" t="s">
        <v>14</v>
      </c>
      <c r="H1018" s="37" t="s">
        <v>47</v>
      </c>
      <c r="I1018" s="37" t="s">
        <v>24</v>
      </c>
      <c r="J1018" s="37" t="s">
        <v>71</v>
      </c>
      <c r="K1018" s="37" t="s">
        <v>49</v>
      </c>
      <c r="L1018" s="37" t="s">
        <v>1938</v>
      </c>
      <c r="M1018" s="37">
        <v>0.56000000000000005</v>
      </c>
      <c r="N1018" s="37" t="s">
        <v>8</v>
      </c>
      <c r="O1018" s="37" t="s">
        <v>87</v>
      </c>
      <c r="P1018" s="37" t="s">
        <v>293</v>
      </c>
      <c r="Q1018" s="37" t="s">
        <v>1939</v>
      </c>
      <c r="R1018" s="37">
        <v>44107</v>
      </c>
      <c r="S1018" s="39">
        <v>42096</v>
      </c>
      <c r="T1018" s="39">
        <v>42098</v>
      </c>
      <c r="U1018" s="37">
        <v>246.2748</v>
      </c>
      <c r="V1018" s="37">
        <v>4</v>
      </c>
      <c r="W1018" s="37">
        <v>356.92</v>
      </c>
      <c r="X1018" s="37">
        <v>87831</v>
      </c>
      <c r="Y1018" s="37" t="s">
        <v>3218</v>
      </c>
      <c r="Z1018" s="37">
        <v>666.24273879397049</v>
      </c>
    </row>
    <row r="1019" spans="1:26" customFormat="1" x14ac:dyDescent="0.2">
      <c r="A1019" s="37">
        <v>2667</v>
      </c>
      <c r="B1019" s="37" t="s">
        <v>1937</v>
      </c>
      <c r="C1019" s="37" t="s">
        <v>13</v>
      </c>
      <c r="D1019" s="37">
        <v>0.09</v>
      </c>
      <c r="E1019" s="37">
        <v>47.9</v>
      </c>
      <c r="F1019" s="37">
        <v>5.86</v>
      </c>
      <c r="G1019" s="37" t="s">
        <v>63</v>
      </c>
      <c r="H1019" s="37" t="s">
        <v>47</v>
      </c>
      <c r="I1019" s="37" t="s">
        <v>24</v>
      </c>
      <c r="J1019" s="37" t="s">
        <v>64</v>
      </c>
      <c r="K1019" s="37" t="s">
        <v>49</v>
      </c>
      <c r="L1019" s="37" t="s">
        <v>1285</v>
      </c>
      <c r="M1019" s="37">
        <v>0.37</v>
      </c>
      <c r="N1019" s="37" t="s">
        <v>8</v>
      </c>
      <c r="O1019" s="37" t="s">
        <v>87</v>
      </c>
      <c r="P1019" s="37" t="s">
        <v>293</v>
      </c>
      <c r="Q1019" s="37" t="s">
        <v>1939</v>
      </c>
      <c r="R1019" s="37">
        <v>44107</v>
      </c>
      <c r="S1019" s="39">
        <v>42096</v>
      </c>
      <c r="T1019" s="39">
        <v>42098</v>
      </c>
      <c r="U1019" s="37">
        <v>93.950400000000002</v>
      </c>
      <c r="V1019" s="37">
        <v>3</v>
      </c>
      <c r="W1019" s="37">
        <v>136.16</v>
      </c>
      <c r="X1019" s="37">
        <v>87831</v>
      </c>
      <c r="Y1019" s="37" t="s">
        <v>3218</v>
      </c>
      <c r="Z1019" s="37">
        <v>239.02082535358113</v>
      </c>
    </row>
    <row r="1020" spans="1:26" customFormat="1" x14ac:dyDescent="0.2">
      <c r="A1020" s="37">
        <v>228</v>
      </c>
      <c r="B1020" s="37" t="s">
        <v>1940</v>
      </c>
      <c r="C1020" s="37" t="s">
        <v>92</v>
      </c>
      <c r="D1020" s="37">
        <v>0.03</v>
      </c>
      <c r="E1020" s="37">
        <v>60.89</v>
      </c>
      <c r="F1020" s="37">
        <v>32.409999999999997</v>
      </c>
      <c r="G1020" s="37" t="s">
        <v>2</v>
      </c>
      <c r="H1020" s="37" t="s">
        <v>3</v>
      </c>
      <c r="I1020" s="37" t="s">
        <v>4</v>
      </c>
      <c r="J1020" s="37" t="s">
        <v>85</v>
      </c>
      <c r="K1020" s="37" t="s">
        <v>33</v>
      </c>
      <c r="L1020" s="37" t="s">
        <v>1941</v>
      </c>
      <c r="M1020" s="37">
        <v>0.56000000000000005</v>
      </c>
      <c r="N1020" s="37" t="s">
        <v>8</v>
      </c>
      <c r="O1020" s="37" t="s">
        <v>9</v>
      </c>
      <c r="P1020" s="37" t="s">
        <v>73</v>
      </c>
      <c r="Q1020" s="37" t="s">
        <v>1942</v>
      </c>
      <c r="R1020" s="37">
        <v>28227</v>
      </c>
      <c r="S1020" s="39">
        <v>42096</v>
      </c>
      <c r="T1020" s="39">
        <v>42097</v>
      </c>
      <c r="U1020" s="37">
        <v>36.353999999999999</v>
      </c>
      <c r="V1020" s="37">
        <v>7</v>
      </c>
      <c r="W1020" s="37">
        <v>450.49</v>
      </c>
      <c r="X1020" s="37">
        <v>88527</v>
      </c>
      <c r="Y1020" s="37" t="s">
        <v>3215</v>
      </c>
      <c r="Z1020" s="37">
        <v>1406.5646017070326</v>
      </c>
    </row>
    <row r="1021" spans="1:26" customFormat="1" x14ac:dyDescent="0.2">
      <c r="A1021" s="37">
        <v>2957</v>
      </c>
      <c r="B1021" s="37" t="s">
        <v>1943</v>
      </c>
      <c r="C1021" s="37" t="s">
        <v>92</v>
      </c>
      <c r="D1021" s="37">
        <v>0.1</v>
      </c>
      <c r="E1021" s="37">
        <v>37.94</v>
      </c>
      <c r="F1021" s="37">
        <v>5.08</v>
      </c>
      <c r="G1021" s="37" t="s">
        <v>63</v>
      </c>
      <c r="H1021" s="37" t="s">
        <v>70</v>
      </c>
      <c r="I1021" s="37" t="s">
        <v>24</v>
      </c>
      <c r="J1021" s="37" t="s">
        <v>64</v>
      </c>
      <c r="K1021" s="37" t="s">
        <v>26</v>
      </c>
      <c r="L1021" s="37" t="s">
        <v>1089</v>
      </c>
      <c r="M1021" s="37">
        <v>0.38</v>
      </c>
      <c r="N1021" s="37" t="s">
        <v>8</v>
      </c>
      <c r="O1021" s="37" t="s">
        <v>28</v>
      </c>
      <c r="P1021" s="37" t="s">
        <v>333</v>
      </c>
      <c r="Q1021" s="37" t="s">
        <v>1944</v>
      </c>
      <c r="R1021" s="37">
        <v>53209</v>
      </c>
      <c r="S1021" s="39">
        <v>42096</v>
      </c>
      <c r="T1021" s="39">
        <v>42098</v>
      </c>
      <c r="U1021" s="37">
        <v>95.054400000000001</v>
      </c>
      <c r="V1021" s="37">
        <v>4</v>
      </c>
      <c r="W1021" s="37">
        <v>137.76</v>
      </c>
      <c r="X1021" s="37">
        <v>90264</v>
      </c>
      <c r="Y1021" s="37" t="s">
        <v>3216</v>
      </c>
      <c r="Z1021" s="37">
        <v>173.9021439628805</v>
      </c>
    </row>
    <row r="1022" spans="1:26" customFormat="1" x14ac:dyDescent="0.2">
      <c r="A1022" s="37">
        <v>1112</v>
      </c>
      <c r="B1022" s="37" t="s">
        <v>1945</v>
      </c>
      <c r="C1022" s="37" t="s">
        <v>46</v>
      </c>
      <c r="D1022" s="37">
        <v>0.03</v>
      </c>
      <c r="E1022" s="37">
        <v>300.98</v>
      </c>
      <c r="F1022" s="37">
        <v>54.92</v>
      </c>
      <c r="G1022" s="37" t="s">
        <v>2</v>
      </c>
      <c r="H1022" s="37" t="s">
        <v>70</v>
      </c>
      <c r="I1022" s="37" t="s">
        <v>4</v>
      </c>
      <c r="J1022" s="37" t="s">
        <v>93</v>
      </c>
      <c r="K1022" s="37" t="s">
        <v>6</v>
      </c>
      <c r="L1022" s="37" t="s">
        <v>1946</v>
      </c>
      <c r="M1022" s="37">
        <v>0.55000000000000004</v>
      </c>
      <c r="N1022" s="37" t="s">
        <v>8</v>
      </c>
      <c r="O1022" s="37" t="s">
        <v>35</v>
      </c>
      <c r="P1022" s="37" t="s">
        <v>66</v>
      </c>
      <c r="Q1022" s="37" t="s">
        <v>1947</v>
      </c>
      <c r="R1022" s="37">
        <v>92399</v>
      </c>
      <c r="S1022" s="39">
        <v>42096</v>
      </c>
      <c r="T1022" s="39">
        <v>42098</v>
      </c>
      <c r="U1022" s="37">
        <v>1272.5808</v>
      </c>
      <c r="V1022" s="37">
        <v>12</v>
      </c>
      <c r="W1022" s="37">
        <v>3527.82</v>
      </c>
      <c r="X1022" s="37">
        <v>90832</v>
      </c>
      <c r="Y1022" s="37" t="s">
        <v>3217</v>
      </c>
      <c r="Z1022" s="37">
        <v>4235.8892817550068</v>
      </c>
    </row>
    <row r="1023" spans="1:26" customFormat="1" x14ac:dyDescent="0.2">
      <c r="A1023" s="37">
        <v>1112</v>
      </c>
      <c r="B1023" s="37" t="s">
        <v>1945</v>
      </c>
      <c r="C1023" s="37" t="s">
        <v>46</v>
      </c>
      <c r="D1023" s="37">
        <v>0.02</v>
      </c>
      <c r="E1023" s="37">
        <v>2550.14</v>
      </c>
      <c r="F1023" s="37">
        <v>29.7</v>
      </c>
      <c r="G1023" s="37" t="s">
        <v>2</v>
      </c>
      <c r="H1023" s="37" t="s">
        <v>70</v>
      </c>
      <c r="I1023" s="37" t="s">
        <v>16</v>
      </c>
      <c r="J1023" s="37" t="s">
        <v>32</v>
      </c>
      <c r="K1023" s="37" t="s">
        <v>33</v>
      </c>
      <c r="L1023" s="37" t="s">
        <v>1948</v>
      </c>
      <c r="M1023" s="37">
        <v>0.56999999999999995</v>
      </c>
      <c r="N1023" s="37" t="s">
        <v>8</v>
      </c>
      <c r="O1023" s="37" t="s">
        <v>35</v>
      </c>
      <c r="P1023" s="37" t="s">
        <v>66</v>
      </c>
      <c r="Q1023" s="37" t="s">
        <v>1947</v>
      </c>
      <c r="R1023" s="37">
        <v>92399</v>
      </c>
      <c r="S1023" s="39">
        <v>42096</v>
      </c>
      <c r="T1023" s="39">
        <v>42098</v>
      </c>
      <c r="U1023" s="37">
        <v>-5390.7388920000003</v>
      </c>
      <c r="V1023" s="37">
        <v>2</v>
      </c>
      <c r="W1023" s="37">
        <v>4698.21</v>
      </c>
      <c r="X1023" s="37">
        <v>90832</v>
      </c>
      <c r="Y1023" s="37" t="s">
        <v>3217</v>
      </c>
      <c r="Z1023" s="37">
        <v>3785.6595341844577</v>
      </c>
    </row>
    <row r="1024" spans="1:26" customFormat="1" x14ac:dyDescent="0.2">
      <c r="A1024" s="37">
        <v>1777</v>
      </c>
      <c r="B1024" s="37" t="s">
        <v>148</v>
      </c>
      <c r="C1024" s="37" t="s">
        <v>46</v>
      </c>
      <c r="D1024" s="37">
        <v>0.03</v>
      </c>
      <c r="E1024" s="37">
        <v>19.989999999999998</v>
      </c>
      <c r="F1024" s="37">
        <v>11.17</v>
      </c>
      <c r="G1024" s="37" t="s">
        <v>14</v>
      </c>
      <c r="H1024" s="37" t="s">
        <v>70</v>
      </c>
      <c r="I1024" s="37" t="s">
        <v>4</v>
      </c>
      <c r="J1024" s="37" t="s">
        <v>102</v>
      </c>
      <c r="K1024" s="37" t="s">
        <v>40</v>
      </c>
      <c r="L1024" s="37" t="s">
        <v>465</v>
      </c>
      <c r="M1024" s="37">
        <v>0.6</v>
      </c>
      <c r="N1024" s="37" t="s">
        <v>8</v>
      </c>
      <c r="O1024" s="37" t="s">
        <v>28</v>
      </c>
      <c r="P1024" s="37" t="s">
        <v>29</v>
      </c>
      <c r="Q1024" s="37" t="s">
        <v>150</v>
      </c>
      <c r="R1024" s="37">
        <v>46383</v>
      </c>
      <c r="S1024" s="39">
        <v>42096</v>
      </c>
      <c r="T1024" s="39">
        <v>42097</v>
      </c>
      <c r="U1024" s="37">
        <v>-20.8764</v>
      </c>
      <c r="V1024" s="37">
        <v>12</v>
      </c>
      <c r="W1024" s="37">
        <v>251.61</v>
      </c>
      <c r="X1024" s="37">
        <v>89942</v>
      </c>
      <c r="Y1024" s="37" t="s">
        <v>3216</v>
      </c>
      <c r="Z1024" s="37">
        <v>666.87028511244625</v>
      </c>
    </row>
    <row r="1025" spans="1:26" customFormat="1" x14ac:dyDescent="0.2">
      <c r="A1025" s="37">
        <v>2014</v>
      </c>
      <c r="B1025" s="37" t="s">
        <v>1764</v>
      </c>
      <c r="C1025" s="37" t="s">
        <v>1</v>
      </c>
      <c r="D1025" s="37">
        <v>0.06</v>
      </c>
      <c r="E1025" s="37">
        <v>6.48</v>
      </c>
      <c r="F1025" s="37">
        <v>7.49</v>
      </c>
      <c r="G1025" s="37" t="s">
        <v>14</v>
      </c>
      <c r="H1025" s="37" t="s">
        <v>47</v>
      </c>
      <c r="I1025" s="37" t="s">
        <v>24</v>
      </c>
      <c r="J1025" s="37" t="s">
        <v>64</v>
      </c>
      <c r="K1025" s="37" t="s">
        <v>49</v>
      </c>
      <c r="L1025" s="37" t="s">
        <v>1897</v>
      </c>
      <c r="M1025" s="37">
        <v>0.37</v>
      </c>
      <c r="N1025" s="37" t="s">
        <v>8</v>
      </c>
      <c r="O1025" s="37" t="s">
        <v>28</v>
      </c>
      <c r="P1025" s="37" t="s">
        <v>189</v>
      </c>
      <c r="Q1025" s="37" t="s">
        <v>1765</v>
      </c>
      <c r="R1025" s="37">
        <v>51503</v>
      </c>
      <c r="S1025" s="39">
        <v>42098</v>
      </c>
      <c r="T1025" s="39">
        <v>42098</v>
      </c>
      <c r="U1025" s="37">
        <v>-191.49</v>
      </c>
      <c r="V1025" s="37">
        <v>12</v>
      </c>
      <c r="W1025" s="37">
        <v>74.930000000000007</v>
      </c>
      <c r="X1025" s="37">
        <v>88368</v>
      </c>
      <c r="Y1025" s="37" t="s">
        <v>3216</v>
      </c>
      <c r="Z1025" s="37">
        <v>256.53924976266626</v>
      </c>
    </row>
    <row r="1026" spans="1:26" customFormat="1" x14ac:dyDescent="0.2">
      <c r="A1026" s="37">
        <v>911</v>
      </c>
      <c r="B1026" s="37" t="s">
        <v>878</v>
      </c>
      <c r="C1026" s="37" t="s">
        <v>13</v>
      </c>
      <c r="D1026" s="37">
        <v>0.01</v>
      </c>
      <c r="E1026" s="37">
        <v>59.76</v>
      </c>
      <c r="F1026" s="37">
        <v>9.7100000000000009</v>
      </c>
      <c r="G1026" s="37" t="s">
        <v>14</v>
      </c>
      <c r="H1026" s="37" t="s">
        <v>70</v>
      </c>
      <c r="I1026" s="37" t="s">
        <v>24</v>
      </c>
      <c r="J1026" s="37" t="s">
        <v>54</v>
      </c>
      <c r="K1026" s="37" t="s">
        <v>49</v>
      </c>
      <c r="L1026" s="37" t="s">
        <v>1949</v>
      </c>
      <c r="M1026" s="37">
        <v>0.56999999999999995</v>
      </c>
      <c r="N1026" s="37" t="s">
        <v>8</v>
      </c>
      <c r="O1026" s="37" t="s">
        <v>87</v>
      </c>
      <c r="P1026" s="37" t="s">
        <v>879</v>
      </c>
      <c r="Q1026" s="37" t="s">
        <v>880</v>
      </c>
      <c r="R1026" s="37">
        <v>26003</v>
      </c>
      <c r="S1026" s="39">
        <v>42098</v>
      </c>
      <c r="T1026" s="39">
        <v>42100</v>
      </c>
      <c r="U1026" s="37">
        <v>354.3288</v>
      </c>
      <c r="V1026" s="37">
        <v>8</v>
      </c>
      <c r="W1026" s="37">
        <v>513.52</v>
      </c>
      <c r="X1026" s="37">
        <v>90186</v>
      </c>
      <c r="Y1026" s="37" t="s">
        <v>3218</v>
      </c>
      <c r="Z1026" s="37">
        <v>920.10659987519352</v>
      </c>
    </row>
    <row r="1027" spans="1:26" customFormat="1" x14ac:dyDescent="0.2">
      <c r="A1027" s="37">
        <v>2685</v>
      </c>
      <c r="B1027" s="37" t="s">
        <v>1950</v>
      </c>
      <c r="C1027" s="37" t="s">
        <v>13</v>
      </c>
      <c r="D1027" s="37">
        <v>0</v>
      </c>
      <c r="E1027" s="37">
        <v>7.38</v>
      </c>
      <c r="F1027" s="37">
        <v>11.51</v>
      </c>
      <c r="G1027" s="37" t="s">
        <v>14</v>
      </c>
      <c r="H1027" s="37" t="s">
        <v>3</v>
      </c>
      <c r="I1027" s="37" t="s">
        <v>24</v>
      </c>
      <c r="J1027" s="37" t="s">
        <v>48</v>
      </c>
      <c r="K1027" s="37" t="s">
        <v>49</v>
      </c>
      <c r="L1027" s="37" t="s">
        <v>1951</v>
      </c>
      <c r="M1027" s="37">
        <v>0.36</v>
      </c>
      <c r="N1027" s="37" t="s">
        <v>8</v>
      </c>
      <c r="O1027" s="37" t="s">
        <v>87</v>
      </c>
      <c r="P1027" s="37" t="s">
        <v>88</v>
      </c>
      <c r="Q1027" s="37" t="s">
        <v>1952</v>
      </c>
      <c r="R1027" s="37">
        <v>11803</v>
      </c>
      <c r="S1027" s="39">
        <v>42098</v>
      </c>
      <c r="T1027" s="39">
        <v>42099</v>
      </c>
      <c r="U1027" s="37">
        <v>-66.171000000000006</v>
      </c>
      <c r="V1027" s="37">
        <v>2</v>
      </c>
      <c r="W1027" s="37">
        <v>17.64</v>
      </c>
      <c r="X1027" s="37">
        <v>89147</v>
      </c>
      <c r="Y1027" s="37" t="s">
        <v>3218</v>
      </c>
      <c r="Z1027" s="37">
        <v>198.16225317374492</v>
      </c>
    </row>
    <row r="1028" spans="1:26" customFormat="1" x14ac:dyDescent="0.2">
      <c r="A1028" s="37">
        <v>321</v>
      </c>
      <c r="B1028" s="37" t="s">
        <v>1953</v>
      </c>
      <c r="C1028" s="37" t="s">
        <v>23</v>
      </c>
      <c r="D1028" s="37">
        <v>0.04</v>
      </c>
      <c r="E1028" s="37">
        <v>8.33</v>
      </c>
      <c r="F1028" s="37">
        <v>1.99</v>
      </c>
      <c r="G1028" s="37" t="s">
        <v>14</v>
      </c>
      <c r="H1028" s="37" t="s">
        <v>15</v>
      </c>
      <c r="I1028" s="37" t="s">
        <v>16</v>
      </c>
      <c r="J1028" s="37" t="s">
        <v>17</v>
      </c>
      <c r="K1028" s="37" t="s">
        <v>18</v>
      </c>
      <c r="L1028" s="37" t="s">
        <v>1150</v>
      </c>
      <c r="M1028" s="37">
        <v>0.52</v>
      </c>
      <c r="N1028" s="37" t="s">
        <v>8</v>
      </c>
      <c r="O1028" s="37" t="s">
        <v>87</v>
      </c>
      <c r="P1028" s="37" t="s">
        <v>394</v>
      </c>
      <c r="Q1028" s="37" t="s">
        <v>1954</v>
      </c>
      <c r="R1028" s="37">
        <v>20854</v>
      </c>
      <c r="S1028" s="39">
        <v>42098</v>
      </c>
      <c r="T1028" s="39">
        <v>42103</v>
      </c>
      <c r="U1028" s="37">
        <v>9.9268000000000001</v>
      </c>
      <c r="V1028" s="37">
        <v>11</v>
      </c>
      <c r="W1028" s="37">
        <v>89.76</v>
      </c>
      <c r="X1028" s="37">
        <v>91057</v>
      </c>
      <c r="Y1028" s="37" t="s">
        <v>3218</v>
      </c>
      <c r="Z1028" s="37">
        <v>184.85181258168808</v>
      </c>
    </row>
    <row r="1029" spans="1:26" customFormat="1" x14ac:dyDescent="0.2">
      <c r="A1029" s="37">
        <v>975</v>
      </c>
      <c r="B1029" s="37" t="s">
        <v>1955</v>
      </c>
      <c r="C1029" s="37" t="s">
        <v>23</v>
      </c>
      <c r="D1029" s="37">
        <v>0.1</v>
      </c>
      <c r="E1029" s="37">
        <v>2.2200000000000002</v>
      </c>
      <c r="F1029" s="37">
        <v>5</v>
      </c>
      <c r="G1029" s="37" t="s">
        <v>14</v>
      </c>
      <c r="H1029" s="37" t="s">
        <v>70</v>
      </c>
      <c r="I1029" s="37" t="s">
        <v>24</v>
      </c>
      <c r="J1029" s="37" t="s">
        <v>71</v>
      </c>
      <c r="K1029" s="37" t="s">
        <v>49</v>
      </c>
      <c r="L1029" s="37" t="s">
        <v>1956</v>
      </c>
      <c r="M1029" s="37">
        <v>0.55000000000000004</v>
      </c>
      <c r="N1029" s="37" t="s">
        <v>8</v>
      </c>
      <c r="O1029" s="37" t="s">
        <v>87</v>
      </c>
      <c r="P1029" s="37" t="s">
        <v>379</v>
      </c>
      <c r="Q1029" s="37" t="s">
        <v>764</v>
      </c>
      <c r="R1029" s="37">
        <v>2108</v>
      </c>
      <c r="S1029" s="39">
        <v>42098</v>
      </c>
      <c r="T1029" s="39">
        <v>42103</v>
      </c>
      <c r="U1029" s="37">
        <v>-21.319199999999999</v>
      </c>
      <c r="V1029" s="37">
        <v>3</v>
      </c>
      <c r="W1029" s="37">
        <v>8.8000000000000007</v>
      </c>
      <c r="X1029" s="37">
        <v>87260</v>
      </c>
      <c r="Y1029" s="37" t="s">
        <v>3218</v>
      </c>
      <c r="Z1029" s="37">
        <v>231.12675270865216</v>
      </c>
    </row>
    <row r="1030" spans="1:26" customFormat="1" x14ac:dyDescent="0.2">
      <c r="A1030" s="37">
        <v>1918</v>
      </c>
      <c r="B1030" s="37" t="s">
        <v>1957</v>
      </c>
      <c r="C1030" s="37" t="s">
        <v>23</v>
      </c>
      <c r="D1030" s="37">
        <v>0.1</v>
      </c>
      <c r="E1030" s="37">
        <v>10.44</v>
      </c>
      <c r="F1030" s="37">
        <v>5.75</v>
      </c>
      <c r="G1030" s="37" t="s">
        <v>63</v>
      </c>
      <c r="H1030" s="37" t="s">
        <v>47</v>
      </c>
      <c r="I1030" s="37" t="s">
        <v>24</v>
      </c>
      <c r="J1030" s="37" t="s">
        <v>48</v>
      </c>
      <c r="K1030" s="37" t="s">
        <v>49</v>
      </c>
      <c r="L1030" s="37" t="s">
        <v>1958</v>
      </c>
      <c r="M1030" s="37">
        <v>0.39</v>
      </c>
      <c r="N1030" s="37" t="s">
        <v>8</v>
      </c>
      <c r="O1030" s="37" t="s">
        <v>9</v>
      </c>
      <c r="P1030" s="37" t="s">
        <v>20</v>
      </c>
      <c r="Q1030" s="37" t="s">
        <v>1959</v>
      </c>
      <c r="R1030" s="37">
        <v>72450</v>
      </c>
      <c r="S1030" s="39">
        <v>42098</v>
      </c>
      <c r="T1030" s="39">
        <v>42105</v>
      </c>
      <c r="U1030" s="37">
        <v>125.724</v>
      </c>
      <c r="V1030" s="37">
        <v>17</v>
      </c>
      <c r="W1030" s="37">
        <v>168.04</v>
      </c>
      <c r="X1030" s="37">
        <v>85898</v>
      </c>
      <c r="Y1030" s="37" t="s">
        <v>3215</v>
      </c>
      <c r="Z1030" s="37">
        <v>243.42079702234594</v>
      </c>
    </row>
    <row r="1031" spans="1:26" customFormat="1" x14ac:dyDescent="0.2">
      <c r="A1031" s="37">
        <v>2548</v>
      </c>
      <c r="B1031" s="37" t="s">
        <v>1960</v>
      </c>
      <c r="C1031" s="37" t="s">
        <v>23</v>
      </c>
      <c r="D1031" s="37">
        <v>0</v>
      </c>
      <c r="E1031" s="37">
        <v>35.99</v>
      </c>
      <c r="F1031" s="37">
        <v>0.99</v>
      </c>
      <c r="G1031" s="37" t="s">
        <v>14</v>
      </c>
      <c r="H1031" s="37" t="s">
        <v>3</v>
      </c>
      <c r="I1031" s="37" t="s">
        <v>16</v>
      </c>
      <c r="J1031" s="37" t="s">
        <v>111</v>
      </c>
      <c r="K1031" s="37" t="s">
        <v>18</v>
      </c>
      <c r="L1031" s="37" t="s">
        <v>1961</v>
      </c>
      <c r="M1031" s="37">
        <v>0.35</v>
      </c>
      <c r="N1031" s="37" t="s">
        <v>8</v>
      </c>
      <c r="O1031" s="37" t="s">
        <v>35</v>
      </c>
      <c r="P1031" s="37" t="s">
        <v>66</v>
      </c>
      <c r="Q1031" s="37" t="s">
        <v>76</v>
      </c>
      <c r="R1031" s="37">
        <v>90068</v>
      </c>
      <c r="S1031" s="39">
        <v>42098</v>
      </c>
      <c r="T1031" s="39">
        <v>42105</v>
      </c>
      <c r="U1031" s="37">
        <v>840.05100000000004</v>
      </c>
      <c r="V1031" s="37">
        <v>46</v>
      </c>
      <c r="W1031" s="37">
        <v>1477.57</v>
      </c>
      <c r="X1031" s="37">
        <v>46436</v>
      </c>
      <c r="Y1031" s="37" t="s">
        <v>3217</v>
      </c>
      <c r="Z1031" s="37">
        <v>998.97608202250319</v>
      </c>
    </row>
    <row r="1032" spans="1:26" customFormat="1" x14ac:dyDescent="0.2">
      <c r="A1032" s="37">
        <v>2551</v>
      </c>
      <c r="B1032" s="37" t="s">
        <v>1962</v>
      </c>
      <c r="C1032" s="37" t="s">
        <v>23</v>
      </c>
      <c r="D1032" s="37">
        <v>0</v>
      </c>
      <c r="E1032" s="37">
        <v>35.99</v>
      </c>
      <c r="F1032" s="37">
        <v>0.99</v>
      </c>
      <c r="G1032" s="37" t="s">
        <v>14</v>
      </c>
      <c r="H1032" s="37" t="s">
        <v>3</v>
      </c>
      <c r="I1032" s="37" t="s">
        <v>16</v>
      </c>
      <c r="J1032" s="37" t="s">
        <v>111</v>
      </c>
      <c r="K1032" s="37" t="s">
        <v>18</v>
      </c>
      <c r="L1032" s="37" t="s">
        <v>1961</v>
      </c>
      <c r="M1032" s="37">
        <v>0.35</v>
      </c>
      <c r="N1032" s="37" t="s">
        <v>8</v>
      </c>
      <c r="O1032" s="37" t="s">
        <v>87</v>
      </c>
      <c r="P1032" s="37" t="s">
        <v>296</v>
      </c>
      <c r="Q1032" s="37" t="s">
        <v>1963</v>
      </c>
      <c r="R1032" s="37">
        <v>17403</v>
      </c>
      <c r="S1032" s="39">
        <v>42098</v>
      </c>
      <c r="T1032" s="39">
        <v>42105</v>
      </c>
      <c r="U1032" s="37">
        <v>265.96050000000002</v>
      </c>
      <c r="V1032" s="37">
        <v>12</v>
      </c>
      <c r="W1032" s="37">
        <v>385.45</v>
      </c>
      <c r="X1032" s="37">
        <v>88656</v>
      </c>
      <c r="Y1032" s="37" t="s">
        <v>3218</v>
      </c>
      <c r="Z1032" s="37">
        <v>411.09264304715049</v>
      </c>
    </row>
    <row r="1033" spans="1:26" customFormat="1" x14ac:dyDescent="0.2">
      <c r="A1033" s="37">
        <v>114</v>
      </c>
      <c r="B1033" s="37" t="s">
        <v>113</v>
      </c>
      <c r="C1033" s="37" t="s">
        <v>92</v>
      </c>
      <c r="D1033" s="37">
        <v>0.01</v>
      </c>
      <c r="E1033" s="37">
        <v>4.91</v>
      </c>
      <c r="F1033" s="37">
        <v>0.5</v>
      </c>
      <c r="G1033" s="37" t="s">
        <v>14</v>
      </c>
      <c r="H1033" s="37" t="s">
        <v>47</v>
      </c>
      <c r="I1033" s="37" t="s">
        <v>24</v>
      </c>
      <c r="J1033" s="37" t="s">
        <v>128</v>
      </c>
      <c r="K1033" s="37" t="s">
        <v>49</v>
      </c>
      <c r="L1033" s="37" t="s">
        <v>949</v>
      </c>
      <c r="M1033" s="37">
        <v>0.36</v>
      </c>
      <c r="N1033" s="37" t="s">
        <v>8</v>
      </c>
      <c r="O1033" s="37" t="s">
        <v>35</v>
      </c>
      <c r="P1033" s="37" t="s">
        <v>115</v>
      </c>
      <c r="Q1033" s="37" t="s">
        <v>116</v>
      </c>
      <c r="R1033" s="37">
        <v>97035</v>
      </c>
      <c r="S1033" s="39">
        <v>42098</v>
      </c>
      <c r="T1033" s="39">
        <v>42100</v>
      </c>
      <c r="U1033" s="37">
        <v>40.247700000000002</v>
      </c>
      <c r="V1033" s="37">
        <v>12</v>
      </c>
      <c r="W1033" s="37">
        <v>58.33</v>
      </c>
      <c r="X1033" s="37">
        <v>89584</v>
      </c>
      <c r="Y1033" s="37" t="s">
        <v>3217</v>
      </c>
      <c r="Z1033" s="37">
        <v>43.208510155226492</v>
      </c>
    </row>
    <row r="1034" spans="1:26" customFormat="1" x14ac:dyDescent="0.2">
      <c r="A1034" s="37">
        <v>114</v>
      </c>
      <c r="B1034" s="37" t="s">
        <v>113</v>
      </c>
      <c r="C1034" s="37" t="s">
        <v>92</v>
      </c>
      <c r="D1034" s="37">
        <v>0.09</v>
      </c>
      <c r="E1034" s="37">
        <v>4</v>
      </c>
      <c r="F1034" s="37">
        <v>1.3</v>
      </c>
      <c r="G1034" s="37" t="s">
        <v>63</v>
      </c>
      <c r="H1034" s="37" t="s">
        <v>47</v>
      </c>
      <c r="I1034" s="37" t="s">
        <v>24</v>
      </c>
      <c r="J1034" s="37" t="s">
        <v>64</v>
      </c>
      <c r="K1034" s="37" t="s">
        <v>26</v>
      </c>
      <c r="L1034" s="37" t="s">
        <v>347</v>
      </c>
      <c r="M1034" s="37">
        <v>0.37</v>
      </c>
      <c r="N1034" s="37" t="s">
        <v>8</v>
      </c>
      <c r="O1034" s="37" t="s">
        <v>35</v>
      </c>
      <c r="P1034" s="37" t="s">
        <v>115</v>
      </c>
      <c r="Q1034" s="37" t="s">
        <v>116</v>
      </c>
      <c r="R1034" s="37">
        <v>97035</v>
      </c>
      <c r="S1034" s="39">
        <v>42098</v>
      </c>
      <c r="T1034" s="39">
        <v>42100</v>
      </c>
      <c r="U1034" s="37">
        <v>14.0898</v>
      </c>
      <c r="V1034" s="37">
        <v>5</v>
      </c>
      <c r="W1034" s="37">
        <v>20.420000000000002</v>
      </c>
      <c r="X1034" s="37">
        <v>89584</v>
      </c>
      <c r="Y1034" s="37" t="s">
        <v>3217</v>
      </c>
      <c r="Z1034" s="37">
        <v>-91.088725790554832</v>
      </c>
    </row>
    <row r="1035" spans="1:26" customFormat="1" x14ac:dyDescent="0.2">
      <c r="A1035" s="37">
        <v>117</v>
      </c>
      <c r="B1035" s="37" t="s">
        <v>117</v>
      </c>
      <c r="C1035" s="37" t="s">
        <v>92</v>
      </c>
      <c r="D1035" s="37">
        <v>0.01</v>
      </c>
      <c r="E1035" s="37">
        <v>4.91</v>
      </c>
      <c r="F1035" s="37">
        <v>0.5</v>
      </c>
      <c r="G1035" s="37" t="s">
        <v>14</v>
      </c>
      <c r="H1035" s="37" t="s">
        <v>47</v>
      </c>
      <c r="I1035" s="37" t="s">
        <v>24</v>
      </c>
      <c r="J1035" s="37" t="s">
        <v>128</v>
      </c>
      <c r="K1035" s="37" t="s">
        <v>49</v>
      </c>
      <c r="L1035" s="37" t="s">
        <v>949</v>
      </c>
      <c r="M1035" s="37">
        <v>0.36</v>
      </c>
      <c r="N1035" s="37" t="s">
        <v>8</v>
      </c>
      <c r="O1035" s="37" t="s">
        <v>35</v>
      </c>
      <c r="P1035" s="37" t="s">
        <v>42</v>
      </c>
      <c r="Q1035" s="37" t="s">
        <v>118</v>
      </c>
      <c r="R1035" s="37">
        <v>98103</v>
      </c>
      <c r="S1035" s="39">
        <v>42098</v>
      </c>
      <c r="T1035" s="39">
        <v>42100</v>
      </c>
      <c r="U1035" s="37">
        <v>112.06</v>
      </c>
      <c r="V1035" s="37">
        <v>47</v>
      </c>
      <c r="W1035" s="37">
        <v>228.46</v>
      </c>
      <c r="X1035" s="37">
        <v>13959</v>
      </c>
      <c r="Y1035" s="37" t="s">
        <v>3217</v>
      </c>
      <c r="Z1035" s="37">
        <v>116.74615253866551</v>
      </c>
    </row>
    <row r="1036" spans="1:26" customFormat="1" x14ac:dyDescent="0.2">
      <c r="A1036" s="37">
        <v>117</v>
      </c>
      <c r="B1036" s="37" t="s">
        <v>117</v>
      </c>
      <c r="C1036" s="37" t="s">
        <v>92</v>
      </c>
      <c r="D1036" s="37">
        <v>0.09</v>
      </c>
      <c r="E1036" s="37">
        <v>4</v>
      </c>
      <c r="F1036" s="37">
        <v>1.3</v>
      </c>
      <c r="G1036" s="37" t="s">
        <v>63</v>
      </c>
      <c r="H1036" s="37" t="s">
        <v>47</v>
      </c>
      <c r="I1036" s="37" t="s">
        <v>24</v>
      </c>
      <c r="J1036" s="37" t="s">
        <v>64</v>
      </c>
      <c r="K1036" s="37" t="s">
        <v>26</v>
      </c>
      <c r="L1036" s="37" t="s">
        <v>347</v>
      </c>
      <c r="M1036" s="37">
        <v>0.37</v>
      </c>
      <c r="N1036" s="37" t="s">
        <v>8</v>
      </c>
      <c r="O1036" s="37" t="s">
        <v>35</v>
      </c>
      <c r="P1036" s="37" t="s">
        <v>42</v>
      </c>
      <c r="Q1036" s="37" t="s">
        <v>118</v>
      </c>
      <c r="R1036" s="37">
        <v>98103</v>
      </c>
      <c r="S1036" s="39">
        <v>42098</v>
      </c>
      <c r="T1036" s="39">
        <v>42100</v>
      </c>
      <c r="U1036" s="37">
        <v>16.79</v>
      </c>
      <c r="V1036" s="37">
        <v>19</v>
      </c>
      <c r="W1036" s="37">
        <v>77.61</v>
      </c>
      <c r="X1036" s="37">
        <v>13959</v>
      </c>
      <c r="Y1036" s="37" t="s">
        <v>3217</v>
      </c>
      <c r="Z1036" s="37">
        <v>-88.323651534977969</v>
      </c>
    </row>
    <row r="1037" spans="1:26" customFormat="1" x14ac:dyDescent="0.2">
      <c r="A1037" s="37">
        <v>1590</v>
      </c>
      <c r="B1037" s="37" t="s">
        <v>1964</v>
      </c>
      <c r="C1037" s="37" t="s">
        <v>92</v>
      </c>
      <c r="D1037" s="37">
        <v>0.03</v>
      </c>
      <c r="E1037" s="37">
        <v>19.04</v>
      </c>
      <c r="F1037" s="37">
        <v>6.38</v>
      </c>
      <c r="G1037" s="37" t="s">
        <v>63</v>
      </c>
      <c r="H1037" s="37" t="s">
        <v>70</v>
      </c>
      <c r="I1037" s="37" t="s">
        <v>4</v>
      </c>
      <c r="J1037" s="37" t="s">
        <v>102</v>
      </c>
      <c r="K1037" s="37" t="s">
        <v>49</v>
      </c>
      <c r="L1037" s="37" t="s">
        <v>1965</v>
      </c>
      <c r="M1037" s="37">
        <v>0.56000000000000005</v>
      </c>
      <c r="N1037" s="37" t="s">
        <v>8</v>
      </c>
      <c r="O1037" s="37" t="s">
        <v>87</v>
      </c>
      <c r="P1037" s="37" t="s">
        <v>293</v>
      </c>
      <c r="Q1037" s="37" t="s">
        <v>1966</v>
      </c>
      <c r="R1037" s="37">
        <v>44094</v>
      </c>
      <c r="S1037" s="39">
        <v>42098</v>
      </c>
      <c r="T1037" s="39">
        <v>42098</v>
      </c>
      <c r="U1037" s="37">
        <v>83.793599999999998</v>
      </c>
      <c r="V1037" s="37">
        <v>7</v>
      </c>
      <c r="W1037" s="37">
        <v>144.03</v>
      </c>
      <c r="X1037" s="37">
        <v>86668</v>
      </c>
      <c r="Y1037" s="37" t="s">
        <v>3218</v>
      </c>
      <c r="Z1037" s="37">
        <v>334.95674398698645</v>
      </c>
    </row>
    <row r="1038" spans="1:26" customFormat="1" x14ac:dyDescent="0.2">
      <c r="A1038" s="37">
        <v>1593</v>
      </c>
      <c r="B1038" s="37" t="s">
        <v>1967</v>
      </c>
      <c r="C1038" s="37" t="s">
        <v>92</v>
      </c>
      <c r="D1038" s="37">
        <v>0.02</v>
      </c>
      <c r="E1038" s="37">
        <v>5.53</v>
      </c>
      <c r="F1038" s="37">
        <v>6.98</v>
      </c>
      <c r="G1038" s="37" t="s">
        <v>14</v>
      </c>
      <c r="H1038" s="37" t="s">
        <v>70</v>
      </c>
      <c r="I1038" s="37" t="s">
        <v>24</v>
      </c>
      <c r="J1038" s="37" t="s">
        <v>48</v>
      </c>
      <c r="K1038" s="37" t="s">
        <v>49</v>
      </c>
      <c r="L1038" s="37" t="s">
        <v>1968</v>
      </c>
      <c r="M1038" s="37">
        <v>0.39</v>
      </c>
      <c r="N1038" s="37" t="s">
        <v>8</v>
      </c>
      <c r="O1038" s="37" t="s">
        <v>28</v>
      </c>
      <c r="P1038" s="37" t="s">
        <v>183</v>
      </c>
      <c r="Q1038" s="37" t="s">
        <v>526</v>
      </c>
      <c r="R1038" s="37">
        <v>74006</v>
      </c>
      <c r="S1038" s="39">
        <v>42098</v>
      </c>
      <c r="T1038" s="39">
        <v>42100</v>
      </c>
      <c r="U1038" s="37">
        <v>-77.823719999999994</v>
      </c>
      <c r="V1038" s="37">
        <v>8</v>
      </c>
      <c r="W1038" s="37">
        <v>48.81</v>
      </c>
      <c r="X1038" s="37">
        <v>86668</v>
      </c>
      <c r="Y1038" s="37" t="s">
        <v>3216</v>
      </c>
      <c r="Z1038" s="37">
        <v>91.233873793220738</v>
      </c>
    </row>
    <row r="1039" spans="1:26" customFormat="1" x14ac:dyDescent="0.2">
      <c r="A1039" s="37">
        <v>2441</v>
      </c>
      <c r="B1039" s="37" t="s">
        <v>1969</v>
      </c>
      <c r="C1039" s="37" t="s">
        <v>92</v>
      </c>
      <c r="D1039" s="37">
        <v>0.02</v>
      </c>
      <c r="E1039" s="37">
        <v>63.94</v>
      </c>
      <c r="F1039" s="37">
        <v>14.48</v>
      </c>
      <c r="G1039" s="37" t="s">
        <v>14</v>
      </c>
      <c r="H1039" s="37" t="s">
        <v>15</v>
      </c>
      <c r="I1039" s="37" t="s">
        <v>4</v>
      </c>
      <c r="J1039" s="37" t="s">
        <v>102</v>
      </c>
      <c r="K1039" s="37" t="s">
        <v>49</v>
      </c>
      <c r="L1039" s="37" t="s">
        <v>1970</v>
      </c>
      <c r="M1039" s="37">
        <v>0.46</v>
      </c>
      <c r="N1039" s="37" t="s">
        <v>8</v>
      </c>
      <c r="O1039" s="37" t="s">
        <v>9</v>
      </c>
      <c r="P1039" s="37" t="s">
        <v>99</v>
      </c>
      <c r="Q1039" s="37" t="s">
        <v>1971</v>
      </c>
      <c r="R1039" s="37">
        <v>32935</v>
      </c>
      <c r="S1039" s="39">
        <v>42098</v>
      </c>
      <c r="T1039" s="39">
        <v>42098</v>
      </c>
      <c r="U1039" s="37">
        <v>-100.17</v>
      </c>
      <c r="V1039" s="37">
        <v>11</v>
      </c>
      <c r="W1039" s="37">
        <v>709.7</v>
      </c>
      <c r="X1039" s="37">
        <v>89300</v>
      </c>
      <c r="Y1039" s="37" t="s">
        <v>3215</v>
      </c>
      <c r="Z1039" s="37">
        <v>487.90171300083699</v>
      </c>
    </row>
    <row r="1040" spans="1:26" customFormat="1" x14ac:dyDescent="0.2">
      <c r="A1040" s="37">
        <v>2442</v>
      </c>
      <c r="B1040" s="37" t="s">
        <v>1972</v>
      </c>
      <c r="C1040" s="37" t="s">
        <v>92</v>
      </c>
      <c r="D1040" s="37">
        <v>0.01</v>
      </c>
      <c r="E1040" s="37">
        <v>5.0199999999999996</v>
      </c>
      <c r="F1040" s="37">
        <v>5.14</v>
      </c>
      <c r="G1040" s="37" t="s">
        <v>14</v>
      </c>
      <c r="H1040" s="37" t="s">
        <v>15</v>
      </c>
      <c r="I1040" s="37" t="s">
        <v>16</v>
      </c>
      <c r="J1040" s="37" t="s">
        <v>17</v>
      </c>
      <c r="K1040" s="37" t="s">
        <v>18</v>
      </c>
      <c r="L1040" s="37" t="s">
        <v>367</v>
      </c>
      <c r="M1040" s="37">
        <v>0.79</v>
      </c>
      <c r="N1040" s="37" t="s">
        <v>8</v>
      </c>
      <c r="O1040" s="37" t="s">
        <v>9</v>
      </c>
      <c r="P1040" s="37" t="s">
        <v>99</v>
      </c>
      <c r="Q1040" s="37" t="s">
        <v>1973</v>
      </c>
      <c r="R1040" s="37">
        <v>32953</v>
      </c>
      <c r="S1040" s="39">
        <v>42098</v>
      </c>
      <c r="T1040" s="39">
        <v>42100</v>
      </c>
      <c r="U1040" s="37">
        <v>-3.948</v>
      </c>
      <c r="V1040" s="37">
        <v>5</v>
      </c>
      <c r="W1040" s="37">
        <v>27.42</v>
      </c>
      <c r="X1040" s="37">
        <v>89300</v>
      </c>
      <c r="Y1040" s="37" t="s">
        <v>3215</v>
      </c>
      <c r="Z1040" s="37">
        <v>424.57639097861698</v>
      </c>
    </row>
    <row r="1041" spans="1:26" customFormat="1" x14ac:dyDescent="0.2">
      <c r="A1041" s="37">
        <v>3400</v>
      </c>
      <c r="B1041" s="37" t="s">
        <v>1974</v>
      </c>
      <c r="C1041" s="37" t="s">
        <v>92</v>
      </c>
      <c r="D1041" s="37">
        <v>0.1</v>
      </c>
      <c r="E1041" s="37">
        <v>9.3800000000000008</v>
      </c>
      <c r="F1041" s="37">
        <v>4.93</v>
      </c>
      <c r="G1041" s="37" t="s">
        <v>63</v>
      </c>
      <c r="H1041" s="37" t="s">
        <v>3</v>
      </c>
      <c r="I1041" s="37" t="s">
        <v>4</v>
      </c>
      <c r="J1041" s="37" t="s">
        <v>102</v>
      </c>
      <c r="K1041" s="37" t="s">
        <v>49</v>
      </c>
      <c r="L1041" s="37" t="s">
        <v>1975</v>
      </c>
      <c r="M1041" s="37">
        <v>0.56999999999999995</v>
      </c>
      <c r="N1041" s="37" t="s">
        <v>8</v>
      </c>
      <c r="O1041" s="37" t="s">
        <v>87</v>
      </c>
      <c r="P1041" s="37" t="s">
        <v>879</v>
      </c>
      <c r="Q1041" s="37" t="s">
        <v>1976</v>
      </c>
      <c r="R1041" s="37">
        <v>26554</v>
      </c>
      <c r="S1041" s="39">
        <v>42098</v>
      </c>
      <c r="T1041" s="39">
        <v>42098</v>
      </c>
      <c r="U1041" s="37">
        <v>-24.7104</v>
      </c>
      <c r="V1041" s="37">
        <v>15</v>
      </c>
      <c r="W1041" s="37">
        <v>135.78</v>
      </c>
      <c r="X1041" s="37">
        <v>87537</v>
      </c>
      <c r="Y1041" s="37" t="s">
        <v>3218</v>
      </c>
      <c r="Z1041" s="37">
        <v>106.51884933923002</v>
      </c>
    </row>
    <row r="1042" spans="1:26" customFormat="1" x14ac:dyDescent="0.2">
      <c r="A1042" s="37">
        <v>1733</v>
      </c>
      <c r="B1042" s="37" t="s">
        <v>1977</v>
      </c>
      <c r="C1042" s="37" t="s">
        <v>46</v>
      </c>
      <c r="D1042" s="37">
        <v>0.02</v>
      </c>
      <c r="E1042" s="37">
        <v>60.98</v>
      </c>
      <c r="F1042" s="37">
        <v>49</v>
      </c>
      <c r="G1042" s="37" t="s">
        <v>14</v>
      </c>
      <c r="H1042" s="37" t="s">
        <v>3</v>
      </c>
      <c r="I1042" s="37" t="s">
        <v>24</v>
      </c>
      <c r="J1042" s="37" t="s">
        <v>71</v>
      </c>
      <c r="K1042" s="37" t="s">
        <v>40</v>
      </c>
      <c r="L1042" s="37" t="s">
        <v>1506</v>
      </c>
      <c r="M1042" s="37">
        <v>0.59</v>
      </c>
      <c r="N1042" s="37" t="s">
        <v>8</v>
      </c>
      <c r="O1042" s="37" t="s">
        <v>87</v>
      </c>
      <c r="P1042" s="37" t="s">
        <v>350</v>
      </c>
      <c r="Q1042" s="37" t="s">
        <v>42</v>
      </c>
      <c r="R1042" s="37">
        <v>20012</v>
      </c>
      <c r="S1042" s="39">
        <v>42098</v>
      </c>
      <c r="T1042" s="39">
        <v>42100</v>
      </c>
      <c r="U1042" s="37">
        <v>-662.52</v>
      </c>
      <c r="V1042" s="37">
        <v>34</v>
      </c>
      <c r="W1042" s="37">
        <v>2119.54</v>
      </c>
      <c r="X1042" s="37">
        <v>3841</v>
      </c>
      <c r="Y1042" s="37" t="s">
        <v>3218</v>
      </c>
      <c r="Z1042" s="37">
        <v>1173.095980625141</v>
      </c>
    </row>
    <row r="1043" spans="1:26" customFormat="1" x14ac:dyDescent="0.2">
      <c r="A1043" s="37">
        <v>1733</v>
      </c>
      <c r="B1043" s="37" t="s">
        <v>1977</v>
      </c>
      <c r="C1043" s="37" t="s">
        <v>46</v>
      </c>
      <c r="D1043" s="37">
        <v>0.02</v>
      </c>
      <c r="E1043" s="37">
        <v>1270.99</v>
      </c>
      <c r="F1043" s="37">
        <v>19.989999999999998</v>
      </c>
      <c r="G1043" s="37" t="s">
        <v>14</v>
      </c>
      <c r="H1043" s="37" t="s">
        <v>3</v>
      </c>
      <c r="I1043" s="37" t="s">
        <v>24</v>
      </c>
      <c r="J1043" s="37" t="s">
        <v>48</v>
      </c>
      <c r="K1043" s="37" t="s">
        <v>49</v>
      </c>
      <c r="L1043" s="37" t="s">
        <v>628</v>
      </c>
      <c r="M1043" s="37">
        <v>0.35</v>
      </c>
      <c r="N1043" s="37" t="s">
        <v>8</v>
      </c>
      <c r="O1043" s="37" t="s">
        <v>87</v>
      </c>
      <c r="P1043" s="37" t="s">
        <v>350</v>
      </c>
      <c r="Q1043" s="37" t="s">
        <v>42</v>
      </c>
      <c r="R1043" s="37">
        <v>20012</v>
      </c>
      <c r="S1043" s="39">
        <v>42098</v>
      </c>
      <c r="T1043" s="39">
        <v>42100</v>
      </c>
      <c r="U1043" s="37">
        <v>9228.2255999999998</v>
      </c>
      <c r="V1043" s="37">
        <v>36</v>
      </c>
      <c r="W1043" s="37">
        <v>23939.200000000001</v>
      </c>
      <c r="X1043" s="37">
        <v>3841</v>
      </c>
      <c r="Y1043" s="37" t="s">
        <v>3218</v>
      </c>
      <c r="Z1043" s="37">
        <v>14091.346166822248</v>
      </c>
    </row>
    <row r="1044" spans="1:26" customFormat="1" x14ac:dyDescent="0.2">
      <c r="A1044" s="37">
        <v>1734</v>
      </c>
      <c r="B1044" s="37" t="s">
        <v>1978</v>
      </c>
      <c r="C1044" s="37" t="s">
        <v>46</v>
      </c>
      <c r="D1044" s="37">
        <v>0.02</v>
      </c>
      <c r="E1044" s="37">
        <v>60.98</v>
      </c>
      <c r="F1044" s="37">
        <v>49</v>
      </c>
      <c r="G1044" s="37" t="s">
        <v>14</v>
      </c>
      <c r="H1044" s="37" t="s">
        <v>3</v>
      </c>
      <c r="I1044" s="37" t="s">
        <v>24</v>
      </c>
      <c r="J1044" s="37" t="s">
        <v>71</v>
      </c>
      <c r="K1044" s="37" t="s">
        <v>40</v>
      </c>
      <c r="L1044" s="37" t="s">
        <v>1506</v>
      </c>
      <c r="M1044" s="37">
        <v>0.59</v>
      </c>
      <c r="N1044" s="37" t="s">
        <v>8</v>
      </c>
      <c r="O1044" s="37" t="s">
        <v>87</v>
      </c>
      <c r="P1044" s="37" t="s">
        <v>88</v>
      </c>
      <c r="Q1044" s="37" t="s">
        <v>1979</v>
      </c>
      <c r="R1044" s="37">
        <v>10528</v>
      </c>
      <c r="S1044" s="39">
        <v>42098</v>
      </c>
      <c r="T1044" s="39">
        <v>42100</v>
      </c>
      <c r="U1044" s="37">
        <v>-596.26800000000003</v>
      </c>
      <c r="V1044" s="37">
        <v>9</v>
      </c>
      <c r="W1044" s="37">
        <v>561.05999999999995</v>
      </c>
      <c r="X1044" s="37">
        <v>88443</v>
      </c>
      <c r="Y1044" s="37" t="s">
        <v>3218</v>
      </c>
      <c r="Z1044" s="37">
        <v>1240.9397327844174</v>
      </c>
    </row>
    <row r="1045" spans="1:26" customFormat="1" x14ac:dyDescent="0.2">
      <c r="A1045" s="37">
        <v>1734</v>
      </c>
      <c r="B1045" s="37" t="s">
        <v>1978</v>
      </c>
      <c r="C1045" s="37" t="s">
        <v>46</v>
      </c>
      <c r="D1045" s="37">
        <v>0.02</v>
      </c>
      <c r="E1045" s="37">
        <v>1270.99</v>
      </c>
      <c r="F1045" s="37">
        <v>19.989999999999998</v>
      </c>
      <c r="G1045" s="37" t="s">
        <v>14</v>
      </c>
      <c r="H1045" s="37" t="s">
        <v>3</v>
      </c>
      <c r="I1045" s="37" t="s">
        <v>24</v>
      </c>
      <c r="J1045" s="37" t="s">
        <v>48</v>
      </c>
      <c r="K1045" s="37" t="s">
        <v>49</v>
      </c>
      <c r="L1045" s="37" t="s">
        <v>628</v>
      </c>
      <c r="M1045" s="37">
        <v>0.35</v>
      </c>
      <c r="N1045" s="37" t="s">
        <v>8</v>
      </c>
      <c r="O1045" s="37" t="s">
        <v>87</v>
      </c>
      <c r="P1045" s="37" t="s">
        <v>88</v>
      </c>
      <c r="Q1045" s="37" t="s">
        <v>1979</v>
      </c>
      <c r="R1045" s="37">
        <v>10528</v>
      </c>
      <c r="S1045" s="39">
        <v>42098</v>
      </c>
      <c r="T1045" s="39">
        <v>42100</v>
      </c>
      <c r="U1045" s="37">
        <v>7889.6877000000004</v>
      </c>
      <c r="V1045" s="37">
        <v>9</v>
      </c>
      <c r="W1045" s="37">
        <v>11434.33</v>
      </c>
      <c r="X1045" s="37">
        <v>88443</v>
      </c>
      <c r="Y1045" s="37" t="s">
        <v>3218</v>
      </c>
      <c r="Z1045" s="37">
        <v>12720.648926838578</v>
      </c>
    </row>
    <row r="1046" spans="1:26" customFormat="1" x14ac:dyDescent="0.2">
      <c r="A1046" s="37">
        <v>1734</v>
      </c>
      <c r="B1046" s="37" t="s">
        <v>1978</v>
      </c>
      <c r="C1046" s="37" t="s">
        <v>46</v>
      </c>
      <c r="D1046" s="37">
        <v>0.05</v>
      </c>
      <c r="E1046" s="37">
        <v>205.99</v>
      </c>
      <c r="F1046" s="37">
        <v>8.99</v>
      </c>
      <c r="G1046" s="37" t="s">
        <v>63</v>
      </c>
      <c r="H1046" s="37" t="s">
        <v>3</v>
      </c>
      <c r="I1046" s="37" t="s">
        <v>16</v>
      </c>
      <c r="J1046" s="37" t="s">
        <v>111</v>
      </c>
      <c r="K1046" s="37" t="s">
        <v>49</v>
      </c>
      <c r="L1046" s="37" t="s">
        <v>1008</v>
      </c>
      <c r="M1046" s="37">
        <v>0.6</v>
      </c>
      <c r="N1046" s="37" t="s">
        <v>8</v>
      </c>
      <c r="O1046" s="37" t="s">
        <v>87</v>
      </c>
      <c r="P1046" s="37" t="s">
        <v>88</v>
      </c>
      <c r="Q1046" s="37" t="s">
        <v>1979</v>
      </c>
      <c r="R1046" s="37">
        <v>10528</v>
      </c>
      <c r="S1046" s="39">
        <v>42098</v>
      </c>
      <c r="T1046" s="39">
        <v>42100</v>
      </c>
      <c r="U1046" s="37">
        <v>1545.8097600000001</v>
      </c>
      <c r="V1046" s="37">
        <v>19</v>
      </c>
      <c r="W1046" s="37">
        <v>3229.24</v>
      </c>
      <c r="X1046" s="37">
        <v>88443</v>
      </c>
      <c r="Y1046" s="37" t="s">
        <v>3218</v>
      </c>
      <c r="Z1046" s="37">
        <v>2689.2448409093317</v>
      </c>
    </row>
    <row r="1047" spans="1:26" customFormat="1" x14ac:dyDescent="0.2">
      <c r="A1047" s="37">
        <v>2603</v>
      </c>
      <c r="B1047" s="37" t="s">
        <v>1980</v>
      </c>
      <c r="C1047" s="37" t="s">
        <v>1</v>
      </c>
      <c r="D1047" s="37">
        <v>7.0000000000000007E-2</v>
      </c>
      <c r="E1047" s="37">
        <v>200.99</v>
      </c>
      <c r="F1047" s="37">
        <v>4.2</v>
      </c>
      <c r="G1047" s="37" t="s">
        <v>14</v>
      </c>
      <c r="H1047" s="37" t="s">
        <v>70</v>
      </c>
      <c r="I1047" s="37" t="s">
        <v>16</v>
      </c>
      <c r="J1047" s="37" t="s">
        <v>111</v>
      </c>
      <c r="K1047" s="37" t="s">
        <v>49</v>
      </c>
      <c r="L1047" s="37" t="s">
        <v>770</v>
      </c>
      <c r="M1047" s="37">
        <v>0.59</v>
      </c>
      <c r="N1047" s="37" t="s">
        <v>8</v>
      </c>
      <c r="O1047" s="37" t="s">
        <v>87</v>
      </c>
      <c r="P1047" s="37" t="s">
        <v>373</v>
      </c>
      <c r="Q1047" s="37" t="s">
        <v>1981</v>
      </c>
      <c r="R1047" s="37">
        <v>7601</v>
      </c>
      <c r="S1047" s="39">
        <v>42099</v>
      </c>
      <c r="T1047" s="39">
        <v>42100</v>
      </c>
      <c r="U1047" s="37">
        <v>2225.0761200000002</v>
      </c>
      <c r="V1047" s="37">
        <v>22</v>
      </c>
      <c r="W1047" s="37">
        <v>3705.14</v>
      </c>
      <c r="X1047" s="37">
        <v>87383</v>
      </c>
      <c r="Y1047" s="37" t="s">
        <v>3218</v>
      </c>
      <c r="Z1047" s="37">
        <v>3395.4786009099744</v>
      </c>
    </row>
    <row r="1048" spans="1:26" customFormat="1" x14ac:dyDescent="0.2">
      <c r="A1048" s="37">
        <v>2604</v>
      </c>
      <c r="B1048" s="37" t="s">
        <v>1982</v>
      </c>
      <c r="C1048" s="37" t="s">
        <v>1</v>
      </c>
      <c r="D1048" s="37">
        <v>0.01</v>
      </c>
      <c r="E1048" s="37">
        <v>297.48</v>
      </c>
      <c r="F1048" s="37">
        <v>18.059999999999999</v>
      </c>
      <c r="G1048" s="37" t="s">
        <v>2</v>
      </c>
      <c r="H1048" s="37" t="s">
        <v>70</v>
      </c>
      <c r="I1048" s="37" t="s">
        <v>16</v>
      </c>
      <c r="J1048" s="37" t="s">
        <v>32</v>
      </c>
      <c r="K1048" s="37" t="s">
        <v>33</v>
      </c>
      <c r="L1048" s="37" t="s">
        <v>363</v>
      </c>
      <c r="M1048" s="37">
        <v>0.6</v>
      </c>
      <c r="N1048" s="37" t="s">
        <v>8</v>
      </c>
      <c r="O1048" s="37" t="s">
        <v>87</v>
      </c>
      <c r="P1048" s="37" t="s">
        <v>373</v>
      </c>
      <c r="Q1048" s="37" t="s">
        <v>1983</v>
      </c>
      <c r="R1048" s="37">
        <v>8830</v>
      </c>
      <c r="S1048" s="39">
        <v>42099</v>
      </c>
      <c r="T1048" s="39">
        <v>42100</v>
      </c>
      <c r="U1048" s="37">
        <v>-338.18083200000001</v>
      </c>
      <c r="V1048" s="37">
        <v>3</v>
      </c>
      <c r="W1048" s="37">
        <v>945.36</v>
      </c>
      <c r="X1048" s="37">
        <v>87383</v>
      </c>
      <c r="Y1048" s="37" t="s">
        <v>3218</v>
      </c>
      <c r="Z1048" s="37">
        <v>1700.4335458853093</v>
      </c>
    </row>
    <row r="1049" spans="1:26" customFormat="1" x14ac:dyDescent="0.2">
      <c r="A1049" s="37">
        <v>635</v>
      </c>
      <c r="B1049" s="37" t="s">
        <v>1984</v>
      </c>
      <c r="C1049" s="37" t="s">
        <v>13</v>
      </c>
      <c r="D1049" s="37">
        <v>0.01</v>
      </c>
      <c r="E1049" s="37">
        <v>2.08</v>
      </c>
      <c r="F1049" s="37">
        <v>5.33</v>
      </c>
      <c r="G1049" s="37" t="s">
        <v>14</v>
      </c>
      <c r="H1049" s="37" t="s">
        <v>70</v>
      </c>
      <c r="I1049" s="37" t="s">
        <v>4</v>
      </c>
      <c r="J1049" s="37" t="s">
        <v>102</v>
      </c>
      <c r="K1049" s="37" t="s">
        <v>49</v>
      </c>
      <c r="L1049" s="37" t="s">
        <v>435</v>
      </c>
      <c r="M1049" s="37">
        <v>0.43</v>
      </c>
      <c r="N1049" s="37" t="s">
        <v>8</v>
      </c>
      <c r="O1049" s="37" t="s">
        <v>28</v>
      </c>
      <c r="P1049" s="37" t="s">
        <v>60</v>
      </c>
      <c r="Q1049" s="37" t="s">
        <v>1985</v>
      </c>
      <c r="R1049" s="37">
        <v>55106</v>
      </c>
      <c r="S1049" s="39">
        <v>42099</v>
      </c>
      <c r="T1049" s="39">
        <v>42099</v>
      </c>
      <c r="U1049" s="37">
        <v>-103.7124</v>
      </c>
      <c r="V1049" s="37">
        <v>12</v>
      </c>
      <c r="W1049" s="37">
        <v>28.32</v>
      </c>
      <c r="X1049" s="37">
        <v>89284</v>
      </c>
      <c r="Y1049" s="37" t="s">
        <v>3216</v>
      </c>
      <c r="Z1049" s="37">
        <v>32.912988179760561</v>
      </c>
    </row>
    <row r="1050" spans="1:26" customFormat="1" x14ac:dyDescent="0.2">
      <c r="A1050" s="37">
        <v>635</v>
      </c>
      <c r="B1050" s="37" t="s">
        <v>1984</v>
      </c>
      <c r="C1050" s="37" t="s">
        <v>13</v>
      </c>
      <c r="D1050" s="37">
        <v>0.03</v>
      </c>
      <c r="E1050" s="37">
        <v>370.98</v>
      </c>
      <c r="F1050" s="37">
        <v>99</v>
      </c>
      <c r="G1050" s="37" t="s">
        <v>2</v>
      </c>
      <c r="H1050" s="37" t="s">
        <v>70</v>
      </c>
      <c r="I1050" s="37" t="s">
        <v>24</v>
      </c>
      <c r="J1050" s="37" t="s">
        <v>54</v>
      </c>
      <c r="K1050" s="37" t="s">
        <v>33</v>
      </c>
      <c r="L1050" s="37" t="s">
        <v>1986</v>
      </c>
      <c r="M1050" s="37">
        <v>0.65</v>
      </c>
      <c r="N1050" s="37" t="s">
        <v>8</v>
      </c>
      <c r="O1050" s="37" t="s">
        <v>28</v>
      </c>
      <c r="P1050" s="37" t="s">
        <v>60</v>
      </c>
      <c r="Q1050" s="37" t="s">
        <v>1985</v>
      </c>
      <c r="R1050" s="37">
        <v>55106</v>
      </c>
      <c r="S1050" s="39">
        <v>42099</v>
      </c>
      <c r="T1050" s="39">
        <v>42100</v>
      </c>
      <c r="U1050" s="37">
        <v>-124.2864</v>
      </c>
      <c r="V1050" s="37">
        <v>6</v>
      </c>
      <c r="W1050" s="37">
        <v>2309.4899999999998</v>
      </c>
      <c r="X1050" s="37">
        <v>89284</v>
      </c>
      <c r="Y1050" s="37" t="s">
        <v>3216</v>
      </c>
      <c r="Z1050" s="37">
        <v>4122.7266745060306</v>
      </c>
    </row>
    <row r="1051" spans="1:26" customFormat="1" x14ac:dyDescent="0.2">
      <c r="A1051" s="37">
        <v>1246</v>
      </c>
      <c r="B1051" s="37" t="s">
        <v>1987</v>
      </c>
      <c r="C1051" s="37" t="s">
        <v>13</v>
      </c>
      <c r="D1051" s="37">
        <v>0.1</v>
      </c>
      <c r="E1051" s="37">
        <v>22.38</v>
      </c>
      <c r="F1051" s="37">
        <v>15.1</v>
      </c>
      <c r="G1051" s="37" t="s">
        <v>14</v>
      </c>
      <c r="H1051" s="37" t="s">
        <v>47</v>
      </c>
      <c r="I1051" s="37" t="s">
        <v>24</v>
      </c>
      <c r="J1051" s="37" t="s">
        <v>48</v>
      </c>
      <c r="K1051" s="37" t="s">
        <v>49</v>
      </c>
      <c r="L1051" s="37" t="s">
        <v>1061</v>
      </c>
      <c r="M1051" s="37">
        <v>0.38</v>
      </c>
      <c r="N1051" s="37" t="s">
        <v>8</v>
      </c>
      <c r="O1051" s="37" t="s">
        <v>87</v>
      </c>
      <c r="P1051" s="37" t="s">
        <v>88</v>
      </c>
      <c r="Q1051" s="37" t="s">
        <v>89</v>
      </c>
      <c r="R1051" s="37">
        <v>10009</v>
      </c>
      <c r="S1051" s="39">
        <v>42099</v>
      </c>
      <c r="T1051" s="39">
        <v>42100</v>
      </c>
      <c r="U1051" s="37">
        <v>-107.51349999999999</v>
      </c>
      <c r="V1051" s="37">
        <v>26</v>
      </c>
      <c r="W1051" s="37">
        <v>564.98</v>
      </c>
      <c r="X1051" s="37">
        <v>36452</v>
      </c>
      <c r="Y1051" s="37" t="s">
        <v>3218</v>
      </c>
      <c r="Z1051" s="37">
        <v>292.06485224300468</v>
      </c>
    </row>
    <row r="1052" spans="1:26" customFormat="1" x14ac:dyDescent="0.2">
      <c r="A1052" s="37">
        <v>1246</v>
      </c>
      <c r="B1052" s="37" t="s">
        <v>1987</v>
      </c>
      <c r="C1052" s="37" t="s">
        <v>13</v>
      </c>
      <c r="D1052" s="37">
        <v>0.04</v>
      </c>
      <c r="E1052" s="37">
        <v>6.98</v>
      </c>
      <c r="F1052" s="37">
        <v>2.83</v>
      </c>
      <c r="G1052" s="37" t="s">
        <v>14</v>
      </c>
      <c r="H1052" s="37" t="s">
        <v>47</v>
      </c>
      <c r="I1052" s="37" t="s">
        <v>4</v>
      </c>
      <c r="J1052" s="37" t="s">
        <v>102</v>
      </c>
      <c r="K1052" s="37" t="s">
        <v>18</v>
      </c>
      <c r="L1052" s="37" t="s">
        <v>1988</v>
      </c>
      <c r="M1052" s="37">
        <v>0.37</v>
      </c>
      <c r="N1052" s="37" t="s">
        <v>8</v>
      </c>
      <c r="O1052" s="37" t="s">
        <v>87</v>
      </c>
      <c r="P1052" s="37" t="s">
        <v>88</v>
      </c>
      <c r="Q1052" s="37" t="s">
        <v>89</v>
      </c>
      <c r="R1052" s="37">
        <v>10009</v>
      </c>
      <c r="S1052" s="39">
        <v>42099</v>
      </c>
      <c r="T1052" s="39">
        <v>42101</v>
      </c>
      <c r="U1052" s="37">
        <v>46.01</v>
      </c>
      <c r="V1052" s="37">
        <v>18</v>
      </c>
      <c r="W1052" s="37">
        <v>129.47999999999999</v>
      </c>
      <c r="X1052" s="37">
        <v>36452</v>
      </c>
      <c r="Y1052" s="37" t="s">
        <v>3218</v>
      </c>
      <c r="Z1052" s="37">
        <v>93.229692692749495</v>
      </c>
    </row>
    <row r="1053" spans="1:26" customFormat="1" x14ac:dyDescent="0.2">
      <c r="A1053" s="37">
        <v>1247</v>
      </c>
      <c r="B1053" s="37" t="s">
        <v>1989</v>
      </c>
      <c r="C1053" s="37" t="s">
        <v>13</v>
      </c>
      <c r="D1053" s="37">
        <v>0.1</v>
      </c>
      <c r="E1053" s="37">
        <v>22.38</v>
      </c>
      <c r="F1053" s="37">
        <v>15.1</v>
      </c>
      <c r="G1053" s="37" t="s">
        <v>14</v>
      </c>
      <c r="H1053" s="37" t="s">
        <v>47</v>
      </c>
      <c r="I1053" s="37" t="s">
        <v>24</v>
      </c>
      <c r="J1053" s="37" t="s">
        <v>48</v>
      </c>
      <c r="K1053" s="37" t="s">
        <v>49</v>
      </c>
      <c r="L1053" s="37" t="s">
        <v>1061</v>
      </c>
      <c r="M1053" s="37">
        <v>0.38</v>
      </c>
      <c r="N1053" s="37" t="s">
        <v>8</v>
      </c>
      <c r="O1053" s="37" t="s">
        <v>28</v>
      </c>
      <c r="P1053" s="37" t="s">
        <v>163</v>
      </c>
      <c r="Q1053" s="37" t="s">
        <v>1990</v>
      </c>
      <c r="R1053" s="37">
        <v>78641</v>
      </c>
      <c r="S1053" s="39">
        <v>42099</v>
      </c>
      <c r="T1053" s="39">
        <v>42100</v>
      </c>
      <c r="U1053" s="37">
        <v>-107.51349999999999</v>
      </c>
      <c r="V1053" s="37">
        <v>7</v>
      </c>
      <c r="W1053" s="37">
        <v>152.11000000000001</v>
      </c>
      <c r="X1053" s="37">
        <v>91555</v>
      </c>
      <c r="Y1053" s="37" t="s">
        <v>3216</v>
      </c>
      <c r="Z1053" s="37">
        <v>292.06485224300468</v>
      </c>
    </row>
    <row r="1054" spans="1:26" customFormat="1" x14ac:dyDescent="0.2">
      <c r="A1054" s="37">
        <v>1247</v>
      </c>
      <c r="B1054" s="37" t="s">
        <v>1989</v>
      </c>
      <c r="C1054" s="37" t="s">
        <v>13</v>
      </c>
      <c r="D1054" s="37">
        <v>0.04</v>
      </c>
      <c r="E1054" s="37">
        <v>6.98</v>
      </c>
      <c r="F1054" s="37">
        <v>2.83</v>
      </c>
      <c r="G1054" s="37" t="s">
        <v>14</v>
      </c>
      <c r="H1054" s="37" t="s">
        <v>47</v>
      </c>
      <c r="I1054" s="37" t="s">
        <v>4</v>
      </c>
      <c r="J1054" s="37" t="s">
        <v>102</v>
      </c>
      <c r="K1054" s="37" t="s">
        <v>18</v>
      </c>
      <c r="L1054" s="37" t="s">
        <v>1988</v>
      </c>
      <c r="M1054" s="37">
        <v>0.37</v>
      </c>
      <c r="N1054" s="37" t="s">
        <v>8</v>
      </c>
      <c r="O1054" s="37" t="s">
        <v>28</v>
      </c>
      <c r="P1054" s="37" t="s">
        <v>163</v>
      </c>
      <c r="Q1054" s="37" t="s">
        <v>1990</v>
      </c>
      <c r="R1054" s="37">
        <v>78641</v>
      </c>
      <c r="S1054" s="39">
        <v>42099</v>
      </c>
      <c r="T1054" s="39">
        <v>42101</v>
      </c>
      <c r="U1054" s="37">
        <v>24.819299999999998</v>
      </c>
      <c r="V1054" s="37">
        <v>5</v>
      </c>
      <c r="W1054" s="37">
        <v>35.97</v>
      </c>
      <c r="X1054" s="37">
        <v>91555</v>
      </c>
      <c r="Y1054" s="37" t="s">
        <v>3216</v>
      </c>
      <c r="Z1054" s="37">
        <v>71.529870817461557</v>
      </c>
    </row>
    <row r="1055" spans="1:26" customFormat="1" x14ac:dyDescent="0.2">
      <c r="A1055" s="37">
        <v>1459</v>
      </c>
      <c r="B1055" s="37" t="s">
        <v>1991</v>
      </c>
      <c r="C1055" s="37" t="s">
        <v>13</v>
      </c>
      <c r="D1055" s="37">
        <v>0.05</v>
      </c>
      <c r="E1055" s="37">
        <v>85.99</v>
      </c>
      <c r="F1055" s="37">
        <v>0.99</v>
      </c>
      <c r="G1055" s="37" t="s">
        <v>14</v>
      </c>
      <c r="H1055" s="37" t="s">
        <v>15</v>
      </c>
      <c r="I1055" s="37" t="s">
        <v>16</v>
      </c>
      <c r="J1055" s="37" t="s">
        <v>111</v>
      </c>
      <c r="K1055" s="37" t="s">
        <v>26</v>
      </c>
      <c r="L1055" s="37" t="s">
        <v>1152</v>
      </c>
      <c r="M1055" s="37">
        <v>0.55000000000000004</v>
      </c>
      <c r="N1055" s="37" t="s">
        <v>8</v>
      </c>
      <c r="O1055" s="37" t="s">
        <v>9</v>
      </c>
      <c r="P1055" s="37" t="s">
        <v>247</v>
      </c>
      <c r="Q1055" s="37" t="s">
        <v>1992</v>
      </c>
      <c r="R1055" s="37">
        <v>29687</v>
      </c>
      <c r="S1055" s="39">
        <v>42099</v>
      </c>
      <c r="T1055" s="39">
        <v>42101</v>
      </c>
      <c r="U1055" s="37">
        <v>36.216000000000001</v>
      </c>
      <c r="V1055" s="37">
        <v>4</v>
      </c>
      <c r="W1055" s="37">
        <v>291.64</v>
      </c>
      <c r="X1055" s="37">
        <v>86734</v>
      </c>
      <c r="Y1055" s="37" t="s">
        <v>3215</v>
      </c>
      <c r="Z1055" s="37">
        <v>363.52604271876379</v>
      </c>
    </row>
    <row r="1056" spans="1:26" customFormat="1" x14ac:dyDescent="0.2">
      <c r="A1056" s="37">
        <v>1891</v>
      </c>
      <c r="B1056" s="37" t="s">
        <v>1993</v>
      </c>
      <c r="C1056" s="37" t="s">
        <v>46</v>
      </c>
      <c r="D1056" s="37">
        <v>0.03</v>
      </c>
      <c r="E1056" s="37">
        <v>320.64</v>
      </c>
      <c r="F1056" s="37">
        <v>29.2</v>
      </c>
      <c r="G1056" s="37" t="s">
        <v>2</v>
      </c>
      <c r="H1056" s="37" t="s">
        <v>47</v>
      </c>
      <c r="I1056" s="37" t="s">
        <v>4</v>
      </c>
      <c r="J1056" s="37" t="s">
        <v>5</v>
      </c>
      <c r="K1056" s="37" t="s">
        <v>6</v>
      </c>
      <c r="L1056" s="37" t="s">
        <v>1994</v>
      </c>
      <c r="M1056" s="37">
        <v>0.66</v>
      </c>
      <c r="N1056" s="37" t="s">
        <v>8</v>
      </c>
      <c r="O1056" s="37" t="s">
        <v>87</v>
      </c>
      <c r="P1056" s="37" t="s">
        <v>293</v>
      </c>
      <c r="Q1056" s="37" t="s">
        <v>1995</v>
      </c>
      <c r="R1056" s="37">
        <v>45801</v>
      </c>
      <c r="S1056" s="39">
        <v>42099</v>
      </c>
      <c r="T1056" s="39">
        <v>42101</v>
      </c>
      <c r="U1056" s="37">
        <v>429.75435599999997</v>
      </c>
      <c r="V1056" s="37">
        <v>7</v>
      </c>
      <c r="W1056" s="37">
        <v>2233.46</v>
      </c>
      <c r="X1056" s="37">
        <v>90630</v>
      </c>
      <c r="Y1056" s="37" t="s">
        <v>3218</v>
      </c>
      <c r="Z1056" s="37">
        <v>2845.3969425048331</v>
      </c>
    </row>
    <row r="1057" spans="1:26" customFormat="1" x14ac:dyDescent="0.2">
      <c r="A1057" s="37">
        <v>2960</v>
      </c>
      <c r="B1057" s="37" t="s">
        <v>1996</v>
      </c>
      <c r="C1057" s="37" t="s">
        <v>46</v>
      </c>
      <c r="D1057" s="37">
        <v>0.1</v>
      </c>
      <c r="E1057" s="37">
        <v>36.549999999999997</v>
      </c>
      <c r="F1057" s="37">
        <v>13.89</v>
      </c>
      <c r="G1057" s="37" t="s">
        <v>14</v>
      </c>
      <c r="H1057" s="37" t="s">
        <v>70</v>
      </c>
      <c r="I1057" s="37" t="s">
        <v>24</v>
      </c>
      <c r="J1057" s="37" t="s">
        <v>25</v>
      </c>
      <c r="K1057" s="37" t="s">
        <v>26</v>
      </c>
      <c r="L1057" s="37" t="s">
        <v>1329</v>
      </c>
      <c r="M1057" s="37">
        <v>0.41</v>
      </c>
      <c r="N1057" s="37" t="s">
        <v>8</v>
      </c>
      <c r="O1057" s="37" t="s">
        <v>9</v>
      </c>
      <c r="P1057" s="37" t="s">
        <v>20</v>
      </c>
      <c r="Q1057" s="37" t="s">
        <v>1997</v>
      </c>
      <c r="R1057" s="37">
        <v>72956</v>
      </c>
      <c r="S1057" s="39">
        <v>42099</v>
      </c>
      <c r="T1057" s="39">
        <v>42101</v>
      </c>
      <c r="U1057" s="37">
        <v>-89.572000000000003</v>
      </c>
      <c r="V1057" s="37">
        <v>11</v>
      </c>
      <c r="W1057" s="37">
        <v>379.72</v>
      </c>
      <c r="X1057" s="37">
        <v>90646</v>
      </c>
      <c r="Y1057" s="37" t="s">
        <v>3215</v>
      </c>
      <c r="Z1057" s="37">
        <v>519.40497249957355</v>
      </c>
    </row>
    <row r="1058" spans="1:26" customFormat="1" x14ac:dyDescent="0.2">
      <c r="A1058" s="37">
        <v>925</v>
      </c>
      <c r="B1058" s="37" t="s">
        <v>1998</v>
      </c>
      <c r="C1058" s="37" t="s">
        <v>1</v>
      </c>
      <c r="D1058" s="37">
        <v>0.03</v>
      </c>
      <c r="E1058" s="37">
        <v>2.1800000000000002</v>
      </c>
      <c r="F1058" s="37">
        <v>1.38</v>
      </c>
      <c r="G1058" s="37" t="s">
        <v>14</v>
      </c>
      <c r="H1058" s="37" t="s">
        <v>3</v>
      </c>
      <c r="I1058" s="37" t="s">
        <v>24</v>
      </c>
      <c r="J1058" s="37" t="s">
        <v>152</v>
      </c>
      <c r="K1058" s="37" t="s">
        <v>26</v>
      </c>
      <c r="L1058" s="37" t="s">
        <v>1999</v>
      </c>
      <c r="M1058" s="37">
        <v>0.44</v>
      </c>
      <c r="N1058" s="37" t="s">
        <v>8</v>
      </c>
      <c r="O1058" s="37" t="s">
        <v>87</v>
      </c>
      <c r="P1058" s="37" t="s">
        <v>307</v>
      </c>
      <c r="Q1058" s="37" t="s">
        <v>346</v>
      </c>
      <c r="R1058" s="37">
        <v>4330</v>
      </c>
      <c r="S1058" s="39">
        <v>42100</v>
      </c>
      <c r="T1058" s="39">
        <v>42100</v>
      </c>
      <c r="U1058" s="37">
        <v>-7.04</v>
      </c>
      <c r="V1058" s="37">
        <v>7</v>
      </c>
      <c r="W1058" s="37">
        <v>15.73</v>
      </c>
      <c r="X1058" s="37">
        <v>87134</v>
      </c>
      <c r="Y1058" s="37" t="s">
        <v>3218</v>
      </c>
      <c r="Z1058" s="37">
        <v>301.60406530180637</v>
      </c>
    </row>
    <row r="1059" spans="1:26" customFormat="1" x14ac:dyDescent="0.2">
      <c r="A1059" s="37">
        <v>929</v>
      </c>
      <c r="B1059" s="37" t="s">
        <v>2000</v>
      </c>
      <c r="C1059" s="37" t="s">
        <v>1</v>
      </c>
      <c r="D1059" s="37">
        <v>0.01</v>
      </c>
      <c r="E1059" s="37">
        <v>170.98</v>
      </c>
      <c r="F1059" s="37">
        <v>35.89</v>
      </c>
      <c r="G1059" s="37" t="s">
        <v>2</v>
      </c>
      <c r="H1059" s="37" t="s">
        <v>3</v>
      </c>
      <c r="I1059" s="37" t="s">
        <v>4</v>
      </c>
      <c r="J1059" s="37" t="s">
        <v>93</v>
      </c>
      <c r="K1059" s="37" t="s">
        <v>6</v>
      </c>
      <c r="L1059" s="37" t="s">
        <v>1445</v>
      </c>
      <c r="M1059" s="37">
        <v>0.66</v>
      </c>
      <c r="N1059" s="37" t="s">
        <v>8</v>
      </c>
      <c r="O1059" s="37" t="s">
        <v>87</v>
      </c>
      <c r="P1059" s="37" t="s">
        <v>373</v>
      </c>
      <c r="Q1059" s="37" t="s">
        <v>2001</v>
      </c>
      <c r="R1059" s="37">
        <v>8857</v>
      </c>
      <c r="S1059" s="39">
        <v>42100</v>
      </c>
      <c r="T1059" s="39">
        <v>42102</v>
      </c>
      <c r="U1059" s="37">
        <v>538.52</v>
      </c>
      <c r="V1059" s="37">
        <v>10</v>
      </c>
      <c r="W1059" s="37">
        <v>1719.07</v>
      </c>
      <c r="X1059" s="37">
        <v>87134</v>
      </c>
      <c r="Y1059" s="37" t="s">
        <v>3218</v>
      </c>
      <c r="Z1059" s="37">
        <v>2735.4949939448402</v>
      </c>
    </row>
    <row r="1060" spans="1:26" customFormat="1" x14ac:dyDescent="0.2">
      <c r="A1060" s="37">
        <v>1113</v>
      </c>
      <c r="B1060" s="37" t="s">
        <v>2002</v>
      </c>
      <c r="C1060" s="37" t="s">
        <v>1</v>
      </c>
      <c r="D1060" s="37">
        <v>0.01</v>
      </c>
      <c r="E1060" s="37">
        <v>2.89</v>
      </c>
      <c r="F1060" s="37">
        <v>0.5</v>
      </c>
      <c r="G1060" s="37" t="s">
        <v>14</v>
      </c>
      <c r="H1060" s="37" t="s">
        <v>70</v>
      </c>
      <c r="I1060" s="37" t="s">
        <v>24</v>
      </c>
      <c r="J1060" s="37" t="s">
        <v>128</v>
      </c>
      <c r="K1060" s="37" t="s">
        <v>49</v>
      </c>
      <c r="L1060" s="37" t="s">
        <v>705</v>
      </c>
      <c r="M1060" s="37">
        <v>0.38</v>
      </c>
      <c r="N1060" s="37" t="s">
        <v>8</v>
      </c>
      <c r="O1060" s="37" t="s">
        <v>35</v>
      </c>
      <c r="P1060" s="37" t="s">
        <v>36</v>
      </c>
      <c r="Q1060" s="37" t="s">
        <v>2003</v>
      </c>
      <c r="R1060" s="37">
        <v>80004</v>
      </c>
      <c r="S1060" s="39">
        <v>42100</v>
      </c>
      <c r="T1060" s="39">
        <v>42101</v>
      </c>
      <c r="U1060" s="37">
        <v>29.725200000000001</v>
      </c>
      <c r="V1060" s="37">
        <v>14</v>
      </c>
      <c r="W1060" s="37">
        <v>43.08</v>
      </c>
      <c r="X1060" s="37">
        <v>90833</v>
      </c>
      <c r="Y1060" s="37" t="s">
        <v>3217</v>
      </c>
      <c r="Z1060" s="37">
        <v>289.53684921381404</v>
      </c>
    </row>
    <row r="1061" spans="1:26" customFormat="1" x14ac:dyDescent="0.2">
      <c r="A1061" s="37">
        <v>1113</v>
      </c>
      <c r="B1061" s="37" t="s">
        <v>2002</v>
      </c>
      <c r="C1061" s="37" t="s">
        <v>1</v>
      </c>
      <c r="D1061" s="37">
        <v>0</v>
      </c>
      <c r="E1061" s="37">
        <v>55.99</v>
      </c>
      <c r="F1061" s="37">
        <v>5</v>
      </c>
      <c r="G1061" s="37" t="s">
        <v>14</v>
      </c>
      <c r="H1061" s="37" t="s">
        <v>70</v>
      </c>
      <c r="I1061" s="37" t="s">
        <v>16</v>
      </c>
      <c r="J1061" s="37" t="s">
        <v>111</v>
      </c>
      <c r="K1061" s="37" t="s">
        <v>18</v>
      </c>
      <c r="L1061" s="37" t="s">
        <v>1907</v>
      </c>
      <c r="M1061" s="37">
        <v>0.8</v>
      </c>
      <c r="N1061" s="37" t="s">
        <v>8</v>
      </c>
      <c r="O1061" s="37" t="s">
        <v>35</v>
      </c>
      <c r="P1061" s="37" t="s">
        <v>36</v>
      </c>
      <c r="Q1061" s="37" t="s">
        <v>2003</v>
      </c>
      <c r="R1061" s="37">
        <v>80004</v>
      </c>
      <c r="S1061" s="39">
        <v>42100</v>
      </c>
      <c r="T1061" s="39">
        <v>42102</v>
      </c>
      <c r="U1061" s="37">
        <v>-187.11</v>
      </c>
      <c r="V1061" s="37">
        <v>5</v>
      </c>
      <c r="W1061" s="37">
        <v>258.93</v>
      </c>
      <c r="X1061" s="37">
        <v>90833</v>
      </c>
      <c r="Y1061" s="37" t="s">
        <v>3217</v>
      </c>
      <c r="Z1061" s="37">
        <v>713.94631609668579</v>
      </c>
    </row>
    <row r="1062" spans="1:26" customFormat="1" x14ac:dyDescent="0.2">
      <c r="A1062" s="37">
        <v>2481</v>
      </c>
      <c r="B1062" s="37" t="s">
        <v>2004</v>
      </c>
      <c r="C1062" s="37" t="s">
        <v>1</v>
      </c>
      <c r="D1062" s="37">
        <v>7.0000000000000007E-2</v>
      </c>
      <c r="E1062" s="37">
        <v>5.18</v>
      </c>
      <c r="F1062" s="37">
        <v>5.74</v>
      </c>
      <c r="G1062" s="37" t="s">
        <v>63</v>
      </c>
      <c r="H1062" s="37" t="s">
        <v>70</v>
      </c>
      <c r="I1062" s="37" t="s">
        <v>24</v>
      </c>
      <c r="J1062" s="37" t="s">
        <v>48</v>
      </c>
      <c r="K1062" s="37" t="s">
        <v>49</v>
      </c>
      <c r="L1062" s="37" t="s">
        <v>826</v>
      </c>
      <c r="M1062" s="37">
        <v>0.36</v>
      </c>
      <c r="N1062" s="37" t="s">
        <v>8</v>
      </c>
      <c r="O1062" s="37" t="s">
        <v>9</v>
      </c>
      <c r="P1062" s="37" t="s">
        <v>144</v>
      </c>
      <c r="Q1062" s="37" t="s">
        <v>2005</v>
      </c>
      <c r="R1062" s="37">
        <v>70506</v>
      </c>
      <c r="S1062" s="39">
        <v>42100</v>
      </c>
      <c r="T1062" s="39">
        <v>42102</v>
      </c>
      <c r="U1062" s="37">
        <v>-188.03399999999999</v>
      </c>
      <c r="V1062" s="37">
        <v>14</v>
      </c>
      <c r="W1062" s="37">
        <v>79.61</v>
      </c>
      <c r="X1062" s="37">
        <v>91000</v>
      </c>
      <c r="Y1062" s="37" t="s">
        <v>3215</v>
      </c>
      <c r="Z1062" s="37">
        <v>80.061069928776377</v>
      </c>
    </row>
    <row r="1063" spans="1:26" customFormat="1" x14ac:dyDescent="0.2">
      <c r="A1063" s="37">
        <v>1618</v>
      </c>
      <c r="B1063" s="37" t="s">
        <v>2006</v>
      </c>
      <c r="C1063" s="37" t="s">
        <v>13</v>
      </c>
      <c r="D1063" s="37">
        <v>0.09</v>
      </c>
      <c r="E1063" s="37">
        <v>12.88</v>
      </c>
      <c r="F1063" s="37">
        <v>4.59</v>
      </c>
      <c r="G1063" s="37" t="s">
        <v>14</v>
      </c>
      <c r="H1063" s="37" t="s">
        <v>15</v>
      </c>
      <c r="I1063" s="37" t="s">
        <v>24</v>
      </c>
      <c r="J1063" s="37" t="s">
        <v>544</v>
      </c>
      <c r="K1063" s="37" t="s">
        <v>26</v>
      </c>
      <c r="L1063" s="37" t="s">
        <v>2007</v>
      </c>
      <c r="M1063" s="37">
        <v>0.82</v>
      </c>
      <c r="N1063" s="37" t="s">
        <v>8</v>
      </c>
      <c r="O1063" s="37" t="s">
        <v>28</v>
      </c>
      <c r="P1063" s="37" t="s">
        <v>29</v>
      </c>
      <c r="Q1063" s="37" t="s">
        <v>1798</v>
      </c>
      <c r="R1063" s="37">
        <v>46322</v>
      </c>
      <c r="S1063" s="39">
        <v>42100</v>
      </c>
      <c r="T1063" s="39">
        <v>42100</v>
      </c>
      <c r="U1063" s="37">
        <v>-175.13</v>
      </c>
      <c r="V1063" s="37">
        <v>13</v>
      </c>
      <c r="W1063" s="37">
        <v>158.13</v>
      </c>
      <c r="X1063" s="37">
        <v>90248</v>
      </c>
      <c r="Y1063" s="37" t="s">
        <v>3216</v>
      </c>
      <c r="Z1063" s="37">
        <v>215.52356367120061</v>
      </c>
    </row>
    <row r="1064" spans="1:26" customFormat="1" x14ac:dyDescent="0.2">
      <c r="A1064" s="37">
        <v>1620</v>
      </c>
      <c r="B1064" s="37" t="s">
        <v>2008</v>
      </c>
      <c r="C1064" s="37" t="s">
        <v>13</v>
      </c>
      <c r="D1064" s="37">
        <v>0.02</v>
      </c>
      <c r="E1064" s="37">
        <v>45.99</v>
      </c>
      <c r="F1064" s="37">
        <v>4.99</v>
      </c>
      <c r="G1064" s="37" t="s">
        <v>63</v>
      </c>
      <c r="H1064" s="37" t="s">
        <v>15</v>
      </c>
      <c r="I1064" s="37" t="s">
        <v>16</v>
      </c>
      <c r="J1064" s="37" t="s">
        <v>111</v>
      </c>
      <c r="K1064" s="37" t="s">
        <v>49</v>
      </c>
      <c r="L1064" s="37" t="s">
        <v>2009</v>
      </c>
      <c r="M1064" s="37">
        <v>0.56999999999999995</v>
      </c>
      <c r="N1064" s="37" t="s">
        <v>8</v>
      </c>
      <c r="O1064" s="37" t="s">
        <v>87</v>
      </c>
      <c r="P1064" s="37" t="s">
        <v>296</v>
      </c>
      <c r="Q1064" s="37" t="s">
        <v>2010</v>
      </c>
      <c r="R1064" s="37">
        <v>17602</v>
      </c>
      <c r="S1064" s="39">
        <v>42100</v>
      </c>
      <c r="T1064" s="39">
        <v>42101</v>
      </c>
      <c r="U1064" s="37">
        <v>3.96</v>
      </c>
      <c r="V1064" s="37">
        <v>4</v>
      </c>
      <c r="W1064" s="37">
        <v>163.01</v>
      </c>
      <c r="X1064" s="37">
        <v>90248</v>
      </c>
      <c r="Y1064" s="37" t="s">
        <v>3218</v>
      </c>
      <c r="Z1064" s="37">
        <v>269.95838410144148</v>
      </c>
    </row>
    <row r="1065" spans="1:26" customFormat="1" x14ac:dyDescent="0.2">
      <c r="A1065" s="37">
        <v>3279</v>
      </c>
      <c r="B1065" s="37" t="s">
        <v>1612</v>
      </c>
      <c r="C1065" s="37" t="s">
        <v>13</v>
      </c>
      <c r="D1065" s="37">
        <v>0.06</v>
      </c>
      <c r="E1065" s="37">
        <v>89.83</v>
      </c>
      <c r="F1065" s="37">
        <v>35</v>
      </c>
      <c r="G1065" s="37" t="s">
        <v>14</v>
      </c>
      <c r="H1065" s="37" t="s">
        <v>47</v>
      </c>
      <c r="I1065" s="37" t="s">
        <v>24</v>
      </c>
      <c r="J1065" s="37" t="s">
        <v>54</v>
      </c>
      <c r="K1065" s="37" t="s">
        <v>40</v>
      </c>
      <c r="L1065" s="37" t="s">
        <v>2011</v>
      </c>
      <c r="M1065" s="37">
        <v>0.83</v>
      </c>
      <c r="N1065" s="37" t="s">
        <v>8</v>
      </c>
      <c r="O1065" s="37" t="s">
        <v>9</v>
      </c>
      <c r="P1065" s="37" t="s">
        <v>247</v>
      </c>
      <c r="Q1065" s="37" t="s">
        <v>1613</v>
      </c>
      <c r="R1065" s="37">
        <v>29203</v>
      </c>
      <c r="S1065" s="39">
        <v>42100</v>
      </c>
      <c r="T1065" s="39">
        <v>42102</v>
      </c>
      <c r="U1065" s="37">
        <v>31.11</v>
      </c>
      <c r="V1065" s="37">
        <v>4</v>
      </c>
      <c r="W1065" s="37">
        <v>366.26</v>
      </c>
      <c r="X1065" s="37">
        <v>90766</v>
      </c>
      <c r="Y1065" s="37" t="s">
        <v>3215</v>
      </c>
      <c r="Z1065" s="37">
        <v>1595.8408384118829</v>
      </c>
    </row>
    <row r="1066" spans="1:26" customFormat="1" x14ac:dyDescent="0.2">
      <c r="A1066" s="37">
        <v>3279</v>
      </c>
      <c r="B1066" s="37" t="s">
        <v>1612</v>
      </c>
      <c r="C1066" s="37" t="s">
        <v>13</v>
      </c>
      <c r="D1066" s="37">
        <v>0.1</v>
      </c>
      <c r="E1066" s="37">
        <v>13.43</v>
      </c>
      <c r="F1066" s="37">
        <v>5.5</v>
      </c>
      <c r="G1066" s="37" t="s">
        <v>14</v>
      </c>
      <c r="H1066" s="37" t="s">
        <v>47</v>
      </c>
      <c r="I1066" s="37" t="s">
        <v>24</v>
      </c>
      <c r="J1066" s="37" t="s">
        <v>54</v>
      </c>
      <c r="K1066" s="37" t="s">
        <v>49</v>
      </c>
      <c r="L1066" s="37" t="s">
        <v>535</v>
      </c>
      <c r="M1066" s="37">
        <v>0.56999999999999995</v>
      </c>
      <c r="N1066" s="37" t="s">
        <v>8</v>
      </c>
      <c r="O1066" s="37" t="s">
        <v>9</v>
      </c>
      <c r="P1066" s="37" t="s">
        <v>247</v>
      </c>
      <c r="Q1066" s="37" t="s">
        <v>1613</v>
      </c>
      <c r="R1066" s="37">
        <v>29203</v>
      </c>
      <c r="S1066" s="39">
        <v>42100</v>
      </c>
      <c r="T1066" s="39">
        <v>42102</v>
      </c>
      <c r="U1066" s="37">
        <v>358.29539999999997</v>
      </c>
      <c r="V1066" s="37">
        <v>12</v>
      </c>
      <c r="W1066" s="37">
        <v>157.99</v>
      </c>
      <c r="X1066" s="37">
        <v>90766</v>
      </c>
      <c r="Y1066" s="37" t="s">
        <v>3215</v>
      </c>
      <c r="Z1066" s="37">
        <v>633.61044737000202</v>
      </c>
    </row>
    <row r="1067" spans="1:26" customFormat="1" x14ac:dyDescent="0.2">
      <c r="A1067" s="37">
        <v>3279</v>
      </c>
      <c r="B1067" s="37" t="s">
        <v>1612</v>
      </c>
      <c r="C1067" s="37" t="s">
        <v>13</v>
      </c>
      <c r="D1067" s="37">
        <v>0.01</v>
      </c>
      <c r="E1067" s="37">
        <v>125.99</v>
      </c>
      <c r="F1067" s="37">
        <v>7.69</v>
      </c>
      <c r="G1067" s="37" t="s">
        <v>14</v>
      </c>
      <c r="H1067" s="37" t="s">
        <v>47</v>
      </c>
      <c r="I1067" s="37" t="s">
        <v>16</v>
      </c>
      <c r="J1067" s="37" t="s">
        <v>111</v>
      </c>
      <c r="K1067" s="37" t="s">
        <v>49</v>
      </c>
      <c r="L1067" s="37" t="s">
        <v>1025</v>
      </c>
      <c r="M1067" s="37">
        <v>0.57999999999999996</v>
      </c>
      <c r="N1067" s="37" t="s">
        <v>8</v>
      </c>
      <c r="O1067" s="37" t="s">
        <v>9</v>
      </c>
      <c r="P1067" s="37" t="s">
        <v>247</v>
      </c>
      <c r="Q1067" s="37" t="s">
        <v>1613</v>
      </c>
      <c r="R1067" s="37">
        <v>29203</v>
      </c>
      <c r="S1067" s="39">
        <v>42100</v>
      </c>
      <c r="T1067" s="39">
        <v>42100</v>
      </c>
      <c r="U1067" s="37">
        <v>8.3219999999999992</v>
      </c>
      <c r="V1067" s="37">
        <v>11</v>
      </c>
      <c r="W1067" s="37">
        <v>1212.8800000000001</v>
      </c>
      <c r="X1067" s="37">
        <v>90766</v>
      </c>
      <c r="Y1067" s="37" t="s">
        <v>3215</v>
      </c>
      <c r="Z1067" s="37">
        <v>756.21643509697628</v>
      </c>
    </row>
    <row r="1068" spans="1:26" customFormat="1" x14ac:dyDescent="0.2">
      <c r="A1068" s="37">
        <v>2240</v>
      </c>
      <c r="B1068" s="37" t="s">
        <v>2012</v>
      </c>
      <c r="C1068" s="37" t="s">
        <v>23</v>
      </c>
      <c r="D1068" s="37">
        <v>0.01</v>
      </c>
      <c r="E1068" s="37">
        <v>13.43</v>
      </c>
      <c r="F1068" s="37">
        <v>5.5</v>
      </c>
      <c r="G1068" s="37" t="s">
        <v>63</v>
      </c>
      <c r="H1068" s="37" t="s">
        <v>70</v>
      </c>
      <c r="I1068" s="37" t="s">
        <v>24</v>
      </c>
      <c r="J1068" s="37" t="s">
        <v>54</v>
      </c>
      <c r="K1068" s="37" t="s">
        <v>49</v>
      </c>
      <c r="L1068" s="37" t="s">
        <v>535</v>
      </c>
      <c r="M1068" s="37">
        <v>0.56999999999999995</v>
      </c>
      <c r="N1068" s="37" t="s">
        <v>8</v>
      </c>
      <c r="O1068" s="37" t="s">
        <v>9</v>
      </c>
      <c r="P1068" s="37" t="s">
        <v>99</v>
      </c>
      <c r="Q1068" s="37" t="s">
        <v>2013</v>
      </c>
      <c r="R1068" s="37">
        <v>33801</v>
      </c>
      <c r="S1068" s="39">
        <v>42100</v>
      </c>
      <c r="T1068" s="39">
        <v>42107</v>
      </c>
      <c r="U1068" s="37">
        <v>-313.02179999999998</v>
      </c>
      <c r="V1068" s="37">
        <v>7</v>
      </c>
      <c r="W1068" s="37">
        <v>99.75</v>
      </c>
      <c r="X1068" s="37">
        <v>89102</v>
      </c>
      <c r="Y1068" s="37" t="s">
        <v>3215</v>
      </c>
      <c r="Z1068" s="37">
        <v>-24.758348791768157</v>
      </c>
    </row>
    <row r="1069" spans="1:26" customFormat="1" x14ac:dyDescent="0.2">
      <c r="A1069" s="37">
        <v>2334</v>
      </c>
      <c r="B1069" s="37" t="s">
        <v>2014</v>
      </c>
      <c r="C1069" s="37" t="s">
        <v>23</v>
      </c>
      <c r="D1069" s="37">
        <v>0.06</v>
      </c>
      <c r="E1069" s="37">
        <v>60.65</v>
      </c>
      <c r="F1069" s="37">
        <v>12.23</v>
      </c>
      <c r="G1069" s="37" t="s">
        <v>14</v>
      </c>
      <c r="H1069" s="37" t="s">
        <v>15</v>
      </c>
      <c r="I1069" s="37" t="s">
        <v>4</v>
      </c>
      <c r="J1069" s="37" t="s">
        <v>102</v>
      </c>
      <c r="K1069" s="37" t="s">
        <v>120</v>
      </c>
      <c r="L1069" s="37" t="s">
        <v>1157</v>
      </c>
      <c r="M1069" s="37">
        <v>0.64</v>
      </c>
      <c r="N1069" s="37" t="s">
        <v>8</v>
      </c>
      <c r="O1069" s="37" t="s">
        <v>28</v>
      </c>
      <c r="P1069" s="37" t="s">
        <v>333</v>
      </c>
      <c r="Q1069" s="37" t="s">
        <v>2015</v>
      </c>
      <c r="R1069" s="37">
        <v>53220</v>
      </c>
      <c r="S1069" s="39">
        <v>42100</v>
      </c>
      <c r="T1069" s="39">
        <v>42102</v>
      </c>
      <c r="U1069" s="37">
        <v>427.00650000000002</v>
      </c>
      <c r="V1069" s="37">
        <v>10</v>
      </c>
      <c r="W1069" s="37">
        <v>618.85</v>
      </c>
      <c r="X1069" s="37">
        <v>89608</v>
      </c>
      <c r="Y1069" s="37" t="s">
        <v>3216</v>
      </c>
      <c r="Z1069" s="37">
        <v>1145.4320801733793</v>
      </c>
    </row>
    <row r="1070" spans="1:26" customFormat="1" x14ac:dyDescent="0.2">
      <c r="A1070" s="37">
        <v>2874</v>
      </c>
      <c r="B1070" s="37" t="s">
        <v>2016</v>
      </c>
      <c r="C1070" s="37" t="s">
        <v>23</v>
      </c>
      <c r="D1070" s="37">
        <v>0.05</v>
      </c>
      <c r="E1070" s="37">
        <v>4.84</v>
      </c>
      <c r="F1070" s="37">
        <v>0.71</v>
      </c>
      <c r="G1070" s="37" t="s">
        <v>14</v>
      </c>
      <c r="H1070" s="37" t="s">
        <v>47</v>
      </c>
      <c r="I1070" s="37" t="s">
        <v>24</v>
      </c>
      <c r="J1070" s="37" t="s">
        <v>25</v>
      </c>
      <c r="K1070" s="37" t="s">
        <v>26</v>
      </c>
      <c r="L1070" s="37" t="s">
        <v>27</v>
      </c>
      <c r="M1070" s="37">
        <v>0.52</v>
      </c>
      <c r="N1070" s="37" t="s">
        <v>8</v>
      </c>
      <c r="O1070" s="37" t="s">
        <v>28</v>
      </c>
      <c r="P1070" s="37" t="s">
        <v>109</v>
      </c>
      <c r="Q1070" s="37" t="s">
        <v>2017</v>
      </c>
      <c r="R1070" s="37">
        <v>68128</v>
      </c>
      <c r="S1070" s="39">
        <v>42100</v>
      </c>
      <c r="T1070" s="39">
        <v>42109</v>
      </c>
      <c r="U1070" s="37">
        <v>13.4481</v>
      </c>
      <c r="V1070" s="37">
        <v>4</v>
      </c>
      <c r="W1070" s="37">
        <v>19.489999999999998</v>
      </c>
      <c r="X1070" s="37">
        <v>89873</v>
      </c>
      <c r="Y1070" s="37" t="s">
        <v>3216</v>
      </c>
      <c r="Z1070" s="37">
        <v>194.9110383855394</v>
      </c>
    </row>
    <row r="1071" spans="1:26" customFormat="1" x14ac:dyDescent="0.2">
      <c r="A1071" s="37">
        <v>102</v>
      </c>
      <c r="B1071" s="37" t="s">
        <v>2018</v>
      </c>
      <c r="C1071" s="37" t="s">
        <v>92</v>
      </c>
      <c r="D1071" s="37">
        <v>0.04</v>
      </c>
      <c r="E1071" s="37">
        <v>300.98</v>
      </c>
      <c r="F1071" s="37">
        <v>54.92</v>
      </c>
      <c r="G1071" s="37" t="s">
        <v>2</v>
      </c>
      <c r="H1071" s="37" t="s">
        <v>15</v>
      </c>
      <c r="I1071" s="37" t="s">
        <v>4</v>
      </c>
      <c r="J1071" s="37" t="s">
        <v>93</v>
      </c>
      <c r="K1071" s="37" t="s">
        <v>6</v>
      </c>
      <c r="L1071" s="37" t="s">
        <v>1946</v>
      </c>
      <c r="M1071" s="37">
        <v>0.55000000000000004</v>
      </c>
      <c r="N1071" s="37" t="s">
        <v>8</v>
      </c>
      <c r="O1071" s="37" t="s">
        <v>87</v>
      </c>
      <c r="P1071" s="37" t="s">
        <v>379</v>
      </c>
      <c r="Q1071" s="37" t="s">
        <v>764</v>
      </c>
      <c r="R1071" s="37">
        <v>2129</v>
      </c>
      <c r="S1071" s="39">
        <v>42100</v>
      </c>
      <c r="T1071" s="39">
        <v>42101</v>
      </c>
      <c r="U1071" s="37">
        <v>2023.75</v>
      </c>
      <c r="V1071" s="37">
        <v>31</v>
      </c>
      <c r="W1071" s="37">
        <v>9459.94</v>
      </c>
      <c r="X1071" s="37">
        <v>42599</v>
      </c>
      <c r="Y1071" s="37" t="s">
        <v>3218</v>
      </c>
      <c r="Z1071" s="37">
        <v>4781.2956413681077</v>
      </c>
    </row>
    <row r="1072" spans="1:26" customFormat="1" x14ac:dyDescent="0.2">
      <c r="A1072" s="37">
        <v>107</v>
      </c>
      <c r="B1072" s="37" t="s">
        <v>2019</v>
      </c>
      <c r="C1072" s="37" t="s">
        <v>92</v>
      </c>
      <c r="D1072" s="37">
        <v>0.04</v>
      </c>
      <c r="E1072" s="37">
        <v>300.98</v>
      </c>
      <c r="F1072" s="37">
        <v>54.92</v>
      </c>
      <c r="G1072" s="37" t="s">
        <v>2</v>
      </c>
      <c r="H1072" s="37" t="s">
        <v>15</v>
      </c>
      <c r="I1072" s="37" t="s">
        <v>4</v>
      </c>
      <c r="J1072" s="37" t="s">
        <v>93</v>
      </c>
      <c r="K1072" s="37" t="s">
        <v>6</v>
      </c>
      <c r="L1072" s="37" t="s">
        <v>1946</v>
      </c>
      <c r="M1072" s="37">
        <v>0.55000000000000004</v>
      </c>
      <c r="N1072" s="37" t="s">
        <v>8</v>
      </c>
      <c r="O1072" s="37" t="s">
        <v>87</v>
      </c>
      <c r="P1072" s="37" t="s">
        <v>1332</v>
      </c>
      <c r="Q1072" s="37" t="s">
        <v>2020</v>
      </c>
      <c r="R1072" s="37">
        <v>3820</v>
      </c>
      <c r="S1072" s="39">
        <v>42100</v>
      </c>
      <c r="T1072" s="39">
        <v>42101</v>
      </c>
      <c r="U1072" s="37">
        <v>1684.4763</v>
      </c>
      <c r="V1072" s="37">
        <v>8</v>
      </c>
      <c r="W1072" s="37">
        <v>2441.27</v>
      </c>
      <c r="X1072" s="37">
        <v>88204</v>
      </c>
      <c r="Y1072" s="37" t="s">
        <v>3218</v>
      </c>
      <c r="Z1072" s="37">
        <v>4433.8706456402706</v>
      </c>
    </row>
    <row r="1073" spans="1:26" customFormat="1" x14ac:dyDescent="0.2">
      <c r="A1073" s="37">
        <v>786</v>
      </c>
      <c r="B1073" s="37" t="s">
        <v>2021</v>
      </c>
      <c r="C1073" s="37" t="s">
        <v>92</v>
      </c>
      <c r="D1073" s="37">
        <v>0</v>
      </c>
      <c r="E1073" s="37">
        <v>8.34</v>
      </c>
      <c r="F1073" s="37">
        <v>4.82</v>
      </c>
      <c r="G1073" s="37" t="s">
        <v>14</v>
      </c>
      <c r="H1073" s="37" t="s">
        <v>47</v>
      </c>
      <c r="I1073" s="37" t="s">
        <v>24</v>
      </c>
      <c r="J1073" s="37" t="s">
        <v>64</v>
      </c>
      <c r="K1073" s="37" t="s">
        <v>49</v>
      </c>
      <c r="L1073" s="37" t="s">
        <v>937</v>
      </c>
      <c r="M1073" s="37">
        <v>0.4</v>
      </c>
      <c r="N1073" s="37" t="s">
        <v>8</v>
      </c>
      <c r="O1073" s="37" t="s">
        <v>35</v>
      </c>
      <c r="P1073" s="37" t="s">
        <v>66</v>
      </c>
      <c r="Q1073" s="37" t="s">
        <v>2022</v>
      </c>
      <c r="R1073" s="37">
        <v>92691</v>
      </c>
      <c r="S1073" s="39">
        <v>42100</v>
      </c>
      <c r="T1073" s="39">
        <v>42101</v>
      </c>
      <c r="U1073" s="37">
        <v>-5.05</v>
      </c>
      <c r="V1073" s="37">
        <v>9</v>
      </c>
      <c r="W1073" s="37">
        <v>76.23</v>
      </c>
      <c r="X1073" s="37">
        <v>91513</v>
      </c>
      <c r="Y1073" s="37" t="s">
        <v>3217</v>
      </c>
      <c r="Z1073" s="37">
        <v>166.82700688720755</v>
      </c>
    </row>
    <row r="1074" spans="1:26" customFormat="1" x14ac:dyDescent="0.2">
      <c r="A1074" s="37">
        <v>1730</v>
      </c>
      <c r="B1074" s="37" t="s">
        <v>2023</v>
      </c>
      <c r="C1074" s="37" t="s">
        <v>13</v>
      </c>
      <c r="D1074" s="37">
        <v>0.1</v>
      </c>
      <c r="E1074" s="37">
        <v>65.989999999999995</v>
      </c>
      <c r="F1074" s="37">
        <v>3.99</v>
      </c>
      <c r="G1074" s="37" t="s">
        <v>63</v>
      </c>
      <c r="H1074" s="37" t="s">
        <v>3</v>
      </c>
      <c r="I1074" s="37" t="s">
        <v>16</v>
      </c>
      <c r="J1074" s="37" t="s">
        <v>111</v>
      </c>
      <c r="K1074" s="37" t="s">
        <v>49</v>
      </c>
      <c r="L1074" s="37" t="s">
        <v>1610</v>
      </c>
      <c r="M1074" s="37">
        <v>0.59</v>
      </c>
      <c r="N1074" s="37" t="s">
        <v>8</v>
      </c>
      <c r="O1074" s="37" t="s">
        <v>35</v>
      </c>
      <c r="P1074" s="37" t="s">
        <v>466</v>
      </c>
      <c r="Q1074" s="37" t="s">
        <v>1474</v>
      </c>
      <c r="R1074" s="37">
        <v>83843</v>
      </c>
      <c r="S1074" s="39">
        <v>42101</v>
      </c>
      <c r="T1074" s="39">
        <v>42103</v>
      </c>
      <c r="U1074" s="37">
        <v>-88.624799999999993</v>
      </c>
      <c r="V1074" s="37">
        <v>5</v>
      </c>
      <c r="W1074" s="37">
        <v>272.86</v>
      </c>
      <c r="X1074" s="37">
        <v>90653</v>
      </c>
      <c r="Y1074" s="37" t="s">
        <v>3217</v>
      </c>
      <c r="Z1074" s="37">
        <v>193.82904345101511</v>
      </c>
    </row>
    <row r="1075" spans="1:26" customFormat="1" x14ac:dyDescent="0.2">
      <c r="A1075" s="37">
        <v>1957</v>
      </c>
      <c r="B1075" s="37" t="s">
        <v>2024</v>
      </c>
      <c r="C1075" s="37" t="s">
        <v>13</v>
      </c>
      <c r="D1075" s="37">
        <v>0.09</v>
      </c>
      <c r="E1075" s="37">
        <v>77.510000000000005</v>
      </c>
      <c r="F1075" s="37">
        <v>4</v>
      </c>
      <c r="G1075" s="37" t="s">
        <v>14</v>
      </c>
      <c r="H1075" s="37" t="s">
        <v>15</v>
      </c>
      <c r="I1075" s="37" t="s">
        <v>16</v>
      </c>
      <c r="J1075" s="37" t="s">
        <v>17</v>
      </c>
      <c r="K1075" s="37" t="s">
        <v>49</v>
      </c>
      <c r="L1075" s="37" t="s">
        <v>2025</v>
      </c>
      <c r="M1075" s="37">
        <v>0.76</v>
      </c>
      <c r="N1075" s="37" t="s">
        <v>8</v>
      </c>
      <c r="O1075" s="37" t="s">
        <v>28</v>
      </c>
      <c r="P1075" s="37" t="s">
        <v>56</v>
      </c>
      <c r="Q1075" s="37" t="s">
        <v>1000</v>
      </c>
      <c r="R1075" s="37">
        <v>63130</v>
      </c>
      <c r="S1075" s="39">
        <v>42101</v>
      </c>
      <c r="T1075" s="39">
        <v>42103</v>
      </c>
      <c r="U1075" s="37">
        <v>-387.1044</v>
      </c>
      <c r="V1075" s="37">
        <v>1</v>
      </c>
      <c r="W1075" s="37">
        <v>77.47</v>
      </c>
      <c r="X1075" s="37">
        <v>89818</v>
      </c>
      <c r="Y1075" s="37" t="s">
        <v>3216</v>
      </c>
      <c r="Z1075" s="37">
        <v>134.77521909399482</v>
      </c>
    </row>
    <row r="1076" spans="1:26" customFormat="1" x14ac:dyDescent="0.2">
      <c r="A1076" s="37">
        <v>268</v>
      </c>
      <c r="B1076" s="37" t="s">
        <v>2026</v>
      </c>
      <c r="C1076" s="37" t="s">
        <v>23</v>
      </c>
      <c r="D1076" s="37">
        <v>0.02</v>
      </c>
      <c r="E1076" s="37">
        <v>5.58</v>
      </c>
      <c r="F1076" s="37">
        <v>5.3</v>
      </c>
      <c r="G1076" s="37" t="s">
        <v>14</v>
      </c>
      <c r="H1076" s="37" t="s">
        <v>47</v>
      </c>
      <c r="I1076" s="37" t="s">
        <v>24</v>
      </c>
      <c r="J1076" s="37" t="s">
        <v>321</v>
      </c>
      <c r="K1076" s="37" t="s">
        <v>49</v>
      </c>
      <c r="L1076" s="37" t="s">
        <v>322</v>
      </c>
      <c r="M1076" s="37">
        <v>0.35</v>
      </c>
      <c r="N1076" s="37" t="s">
        <v>8</v>
      </c>
      <c r="O1076" s="37" t="s">
        <v>35</v>
      </c>
      <c r="P1076" s="37" t="s">
        <v>564</v>
      </c>
      <c r="Q1076" s="37" t="s">
        <v>2027</v>
      </c>
      <c r="R1076" s="37">
        <v>86001</v>
      </c>
      <c r="S1076" s="39">
        <v>42101</v>
      </c>
      <c r="T1076" s="39">
        <v>42106</v>
      </c>
      <c r="U1076" s="37">
        <v>-22.48</v>
      </c>
      <c r="V1076" s="37">
        <v>3</v>
      </c>
      <c r="W1076" s="37">
        <v>18.670000000000002</v>
      </c>
      <c r="X1076" s="37">
        <v>88941</v>
      </c>
      <c r="Y1076" s="37" t="s">
        <v>3217</v>
      </c>
      <c r="Z1076" s="37">
        <v>165.82679401145845</v>
      </c>
    </row>
    <row r="1077" spans="1:26" customFormat="1" x14ac:dyDescent="0.2">
      <c r="A1077" s="37">
        <v>268</v>
      </c>
      <c r="B1077" s="37" t="s">
        <v>2026</v>
      </c>
      <c r="C1077" s="37" t="s">
        <v>23</v>
      </c>
      <c r="D1077" s="37">
        <v>0.03</v>
      </c>
      <c r="E1077" s="37">
        <v>40.89</v>
      </c>
      <c r="F1077" s="37">
        <v>18.98</v>
      </c>
      <c r="G1077" s="37" t="s">
        <v>14</v>
      </c>
      <c r="H1077" s="37" t="s">
        <v>47</v>
      </c>
      <c r="I1077" s="37" t="s">
        <v>4</v>
      </c>
      <c r="J1077" s="37" t="s">
        <v>102</v>
      </c>
      <c r="K1077" s="37" t="s">
        <v>49</v>
      </c>
      <c r="L1077" s="37" t="s">
        <v>2028</v>
      </c>
      <c r="M1077" s="37">
        <v>0.56999999999999995</v>
      </c>
      <c r="N1077" s="37" t="s">
        <v>8</v>
      </c>
      <c r="O1077" s="37" t="s">
        <v>35</v>
      </c>
      <c r="P1077" s="37" t="s">
        <v>564</v>
      </c>
      <c r="Q1077" s="37" t="s">
        <v>2027</v>
      </c>
      <c r="R1077" s="37">
        <v>86001</v>
      </c>
      <c r="S1077" s="39">
        <v>42101</v>
      </c>
      <c r="T1077" s="39">
        <v>42108</v>
      </c>
      <c r="U1077" s="37">
        <v>78.98</v>
      </c>
      <c r="V1077" s="37">
        <v>5</v>
      </c>
      <c r="W1077" s="37">
        <v>210.77</v>
      </c>
      <c r="X1077" s="37">
        <v>88941</v>
      </c>
      <c r="Y1077" s="37" t="s">
        <v>3217</v>
      </c>
      <c r="Z1077" s="37">
        <v>934.71517594778516</v>
      </c>
    </row>
    <row r="1078" spans="1:26" customFormat="1" x14ac:dyDescent="0.2">
      <c r="A1078" s="37">
        <v>272</v>
      </c>
      <c r="B1078" s="37" t="s">
        <v>2029</v>
      </c>
      <c r="C1078" s="37" t="s">
        <v>23</v>
      </c>
      <c r="D1078" s="37">
        <v>0.02</v>
      </c>
      <c r="E1078" s="37">
        <v>5.58</v>
      </c>
      <c r="F1078" s="37">
        <v>5.3</v>
      </c>
      <c r="G1078" s="37" t="s">
        <v>14</v>
      </c>
      <c r="H1078" s="37" t="s">
        <v>47</v>
      </c>
      <c r="I1078" s="37" t="s">
        <v>24</v>
      </c>
      <c r="J1078" s="37" t="s">
        <v>321</v>
      </c>
      <c r="K1078" s="37" t="s">
        <v>49</v>
      </c>
      <c r="L1078" s="37" t="s">
        <v>322</v>
      </c>
      <c r="M1078" s="37">
        <v>0.35</v>
      </c>
      <c r="N1078" s="37" t="s">
        <v>8</v>
      </c>
      <c r="O1078" s="37" t="s">
        <v>9</v>
      </c>
      <c r="P1078" s="37" t="s">
        <v>73</v>
      </c>
      <c r="Q1078" s="37" t="s">
        <v>649</v>
      </c>
      <c r="R1078" s="37">
        <v>28204</v>
      </c>
      <c r="S1078" s="39">
        <v>42101</v>
      </c>
      <c r="T1078" s="39">
        <v>42106</v>
      </c>
      <c r="U1078" s="37">
        <v>-29.898399999999999</v>
      </c>
      <c r="V1078" s="37">
        <v>11</v>
      </c>
      <c r="W1078" s="37">
        <v>68.459999999999994</v>
      </c>
      <c r="X1078" s="37">
        <v>5509</v>
      </c>
      <c r="Y1078" s="37" t="s">
        <v>3215</v>
      </c>
      <c r="Z1078" s="37">
        <v>158.23016159253712</v>
      </c>
    </row>
    <row r="1079" spans="1:26" customFormat="1" x14ac:dyDescent="0.2">
      <c r="A1079" s="37">
        <v>272</v>
      </c>
      <c r="B1079" s="37" t="s">
        <v>2029</v>
      </c>
      <c r="C1079" s="37" t="s">
        <v>23</v>
      </c>
      <c r="D1079" s="37">
        <v>0.03</v>
      </c>
      <c r="E1079" s="37">
        <v>40.89</v>
      </c>
      <c r="F1079" s="37">
        <v>18.98</v>
      </c>
      <c r="G1079" s="37" t="s">
        <v>14</v>
      </c>
      <c r="H1079" s="37" t="s">
        <v>47</v>
      </c>
      <c r="I1079" s="37" t="s">
        <v>4</v>
      </c>
      <c r="J1079" s="37" t="s">
        <v>102</v>
      </c>
      <c r="K1079" s="37" t="s">
        <v>49</v>
      </c>
      <c r="L1079" s="37" t="s">
        <v>2028</v>
      </c>
      <c r="M1079" s="37">
        <v>0.56999999999999995</v>
      </c>
      <c r="N1079" s="37" t="s">
        <v>8</v>
      </c>
      <c r="O1079" s="37" t="s">
        <v>9</v>
      </c>
      <c r="P1079" s="37" t="s">
        <v>73</v>
      </c>
      <c r="Q1079" s="37" t="s">
        <v>649</v>
      </c>
      <c r="R1079" s="37">
        <v>28204</v>
      </c>
      <c r="S1079" s="39">
        <v>42101</v>
      </c>
      <c r="T1079" s="39">
        <v>42108</v>
      </c>
      <c r="U1079" s="37">
        <v>52.916600000000003</v>
      </c>
      <c r="V1079" s="37">
        <v>21</v>
      </c>
      <c r="W1079" s="37">
        <v>885.23</v>
      </c>
      <c r="X1079" s="37">
        <v>5509</v>
      </c>
      <c r="Y1079" s="37" t="s">
        <v>3215</v>
      </c>
      <c r="Z1079" s="37">
        <v>908.02558393504466</v>
      </c>
    </row>
    <row r="1080" spans="1:26" customFormat="1" x14ac:dyDescent="0.2">
      <c r="A1080" s="37">
        <v>696</v>
      </c>
      <c r="B1080" s="37" t="s">
        <v>1859</v>
      </c>
      <c r="C1080" s="37" t="s">
        <v>23</v>
      </c>
      <c r="D1080" s="37">
        <v>0.1</v>
      </c>
      <c r="E1080" s="37">
        <v>40.479999999999997</v>
      </c>
      <c r="F1080" s="37">
        <v>19.989999999999998</v>
      </c>
      <c r="G1080" s="37" t="s">
        <v>14</v>
      </c>
      <c r="H1080" s="37" t="s">
        <v>70</v>
      </c>
      <c r="I1080" s="37" t="s">
        <v>16</v>
      </c>
      <c r="J1080" s="37" t="s">
        <v>17</v>
      </c>
      <c r="K1080" s="37" t="s">
        <v>49</v>
      </c>
      <c r="L1080" s="37" t="s">
        <v>2030</v>
      </c>
      <c r="M1080" s="37">
        <v>0.77</v>
      </c>
      <c r="N1080" s="37" t="s">
        <v>8</v>
      </c>
      <c r="O1080" s="37" t="s">
        <v>28</v>
      </c>
      <c r="P1080" s="37" t="s">
        <v>29</v>
      </c>
      <c r="Q1080" s="37" t="s">
        <v>1860</v>
      </c>
      <c r="R1080" s="37">
        <v>46307</v>
      </c>
      <c r="S1080" s="39">
        <v>42101</v>
      </c>
      <c r="T1080" s="39">
        <v>42103</v>
      </c>
      <c r="U1080" s="37">
        <v>-580.32000000000005</v>
      </c>
      <c r="V1080" s="37">
        <v>9</v>
      </c>
      <c r="W1080" s="37">
        <v>355.84</v>
      </c>
      <c r="X1080" s="37">
        <v>89848</v>
      </c>
      <c r="Y1080" s="37" t="s">
        <v>3216</v>
      </c>
      <c r="Z1080" s="37">
        <v>375.74508596915098</v>
      </c>
    </row>
    <row r="1081" spans="1:26" customFormat="1" x14ac:dyDescent="0.2">
      <c r="A1081" s="37">
        <v>698</v>
      </c>
      <c r="B1081" s="37" t="s">
        <v>1019</v>
      </c>
      <c r="C1081" s="37" t="s">
        <v>23</v>
      </c>
      <c r="D1081" s="37">
        <v>0.1</v>
      </c>
      <c r="E1081" s="37">
        <v>40.479999999999997</v>
      </c>
      <c r="F1081" s="37">
        <v>19.989999999999998</v>
      </c>
      <c r="G1081" s="37" t="s">
        <v>14</v>
      </c>
      <c r="H1081" s="37" t="s">
        <v>70</v>
      </c>
      <c r="I1081" s="37" t="s">
        <v>16</v>
      </c>
      <c r="J1081" s="37" t="s">
        <v>17</v>
      </c>
      <c r="K1081" s="37" t="s">
        <v>49</v>
      </c>
      <c r="L1081" s="37" t="s">
        <v>2030</v>
      </c>
      <c r="M1081" s="37">
        <v>0.77</v>
      </c>
      <c r="N1081" s="37" t="s">
        <v>8</v>
      </c>
      <c r="O1081" s="37" t="s">
        <v>35</v>
      </c>
      <c r="P1081" s="37" t="s">
        <v>42</v>
      </c>
      <c r="Q1081" s="37" t="s">
        <v>118</v>
      </c>
      <c r="R1081" s="37">
        <v>98105</v>
      </c>
      <c r="S1081" s="39">
        <v>42101</v>
      </c>
      <c r="T1081" s="39">
        <v>42103</v>
      </c>
      <c r="U1081" s="37">
        <v>-580.32000000000005</v>
      </c>
      <c r="V1081" s="37">
        <v>36</v>
      </c>
      <c r="W1081" s="37">
        <v>1423.35</v>
      </c>
      <c r="X1081" s="37">
        <v>8994</v>
      </c>
      <c r="Y1081" s="37" t="s">
        <v>3217</v>
      </c>
      <c r="Z1081" s="37">
        <v>375.74508596915098</v>
      </c>
    </row>
    <row r="1082" spans="1:26" customFormat="1" x14ac:dyDescent="0.2">
      <c r="A1082" s="37">
        <v>683</v>
      </c>
      <c r="B1082" s="37" t="s">
        <v>2031</v>
      </c>
      <c r="C1082" s="37" t="s">
        <v>92</v>
      </c>
      <c r="D1082" s="37">
        <v>0.06</v>
      </c>
      <c r="E1082" s="37">
        <v>17.670000000000002</v>
      </c>
      <c r="F1082" s="37">
        <v>8.99</v>
      </c>
      <c r="G1082" s="37" t="s">
        <v>63</v>
      </c>
      <c r="H1082" s="37" t="s">
        <v>3</v>
      </c>
      <c r="I1082" s="37" t="s">
        <v>4</v>
      </c>
      <c r="J1082" s="37" t="s">
        <v>102</v>
      </c>
      <c r="K1082" s="37" t="s">
        <v>18</v>
      </c>
      <c r="L1082" s="37" t="s">
        <v>2032</v>
      </c>
      <c r="M1082" s="37">
        <v>0.47</v>
      </c>
      <c r="N1082" s="37" t="s">
        <v>8</v>
      </c>
      <c r="O1082" s="37" t="s">
        <v>28</v>
      </c>
      <c r="P1082" s="37" t="s">
        <v>109</v>
      </c>
      <c r="Q1082" s="37" t="s">
        <v>1565</v>
      </c>
      <c r="R1082" s="37">
        <v>68046</v>
      </c>
      <c r="S1082" s="39">
        <v>42101</v>
      </c>
      <c r="T1082" s="39">
        <v>42102</v>
      </c>
      <c r="U1082" s="37">
        <v>38.06</v>
      </c>
      <c r="V1082" s="37">
        <v>4</v>
      </c>
      <c r="W1082" s="37">
        <v>69.959999999999994</v>
      </c>
      <c r="X1082" s="37">
        <v>87765</v>
      </c>
      <c r="Y1082" s="37" t="s">
        <v>3216</v>
      </c>
      <c r="Z1082" s="37">
        <v>252.30229017511732</v>
      </c>
    </row>
    <row r="1083" spans="1:26" customFormat="1" x14ac:dyDescent="0.2">
      <c r="A1083" s="37">
        <v>1410</v>
      </c>
      <c r="B1083" s="37" t="s">
        <v>2033</v>
      </c>
      <c r="C1083" s="37" t="s">
        <v>92</v>
      </c>
      <c r="D1083" s="37">
        <v>0</v>
      </c>
      <c r="E1083" s="37">
        <v>65.989999999999995</v>
      </c>
      <c r="F1083" s="37">
        <v>5.26</v>
      </c>
      <c r="G1083" s="37" t="s">
        <v>14</v>
      </c>
      <c r="H1083" s="37" t="s">
        <v>70</v>
      </c>
      <c r="I1083" s="37" t="s">
        <v>16</v>
      </c>
      <c r="J1083" s="37" t="s">
        <v>111</v>
      </c>
      <c r="K1083" s="37" t="s">
        <v>49</v>
      </c>
      <c r="L1083" s="37" t="s">
        <v>2034</v>
      </c>
      <c r="M1083" s="37">
        <v>0.59</v>
      </c>
      <c r="N1083" s="37" t="s">
        <v>8</v>
      </c>
      <c r="O1083" s="37" t="s">
        <v>35</v>
      </c>
      <c r="P1083" s="37" t="s">
        <v>66</v>
      </c>
      <c r="Q1083" s="37" t="s">
        <v>2035</v>
      </c>
      <c r="R1083" s="37">
        <v>92553</v>
      </c>
      <c r="S1083" s="39">
        <v>42101</v>
      </c>
      <c r="T1083" s="39">
        <v>42102</v>
      </c>
      <c r="U1083" s="37">
        <v>369.99869999999999</v>
      </c>
      <c r="V1083" s="37">
        <v>9</v>
      </c>
      <c r="W1083" s="37">
        <v>536.23</v>
      </c>
      <c r="X1083" s="37">
        <v>87086</v>
      </c>
      <c r="Y1083" s="37" t="s">
        <v>3217</v>
      </c>
      <c r="Z1083" s="37">
        <v>871.1612250966316</v>
      </c>
    </row>
    <row r="1084" spans="1:26" customFormat="1" x14ac:dyDescent="0.2">
      <c r="A1084" s="37">
        <v>1413</v>
      </c>
      <c r="B1084" s="37" t="s">
        <v>914</v>
      </c>
      <c r="C1084" s="37" t="s">
        <v>92</v>
      </c>
      <c r="D1084" s="37">
        <v>0</v>
      </c>
      <c r="E1084" s="37">
        <v>65.989999999999995</v>
      </c>
      <c r="F1084" s="37">
        <v>5.26</v>
      </c>
      <c r="G1084" s="37" t="s">
        <v>14</v>
      </c>
      <c r="H1084" s="37" t="s">
        <v>70</v>
      </c>
      <c r="I1084" s="37" t="s">
        <v>16</v>
      </c>
      <c r="J1084" s="37" t="s">
        <v>111</v>
      </c>
      <c r="K1084" s="37" t="s">
        <v>49</v>
      </c>
      <c r="L1084" s="37" t="s">
        <v>2034</v>
      </c>
      <c r="M1084" s="37">
        <v>0.59</v>
      </c>
      <c r="N1084" s="37" t="s">
        <v>8</v>
      </c>
      <c r="O1084" s="37" t="s">
        <v>87</v>
      </c>
      <c r="P1084" s="37" t="s">
        <v>379</v>
      </c>
      <c r="Q1084" s="37" t="s">
        <v>764</v>
      </c>
      <c r="R1084" s="37">
        <v>2113</v>
      </c>
      <c r="S1084" s="39">
        <v>42101</v>
      </c>
      <c r="T1084" s="39">
        <v>42102</v>
      </c>
      <c r="U1084" s="37">
        <v>542.25</v>
      </c>
      <c r="V1084" s="37">
        <v>36</v>
      </c>
      <c r="W1084" s="37">
        <v>2144.92</v>
      </c>
      <c r="X1084" s="37">
        <v>10277</v>
      </c>
      <c r="Y1084" s="37" t="s">
        <v>3218</v>
      </c>
      <c r="Z1084" s="37">
        <v>1047.5509870104329</v>
      </c>
    </row>
    <row r="1085" spans="1:26" customFormat="1" x14ac:dyDescent="0.2">
      <c r="A1085" s="37">
        <v>2196</v>
      </c>
      <c r="B1085" s="37" t="s">
        <v>2036</v>
      </c>
      <c r="C1085" s="37" t="s">
        <v>92</v>
      </c>
      <c r="D1085" s="37">
        <v>0.03</v>
      </c>
      <c r="E1085" s="37">
        <v>27.48</v>
      </c>
      <c r="F1085" s="37">
        <v>4</v>
      </c>
      <c r="G1085" s="37" t="s">
        <v>14</v>
      </c>
      <c r="H1085" s="37" t="s">
        <v>3</v>
      </c>
      <c r="I1085" s="37" t="s">
        <v>16</v>
      </c>
      <c r="J1085" s="37" t="s">
        <v>17</v>
      </c>
      <c r="K1085" s="37" t="s">
        <v>49</v>
      </c>
      <c r="L1085" s="37" t="s">
        <v>2037</v>
      </c>
      <c r="M1085" s="37">
        <v>0.75</v>
      </c>
      <c r="N1085" s="37" t="s">
        <v>8</v>
      </c>
      <c r="O1085" s="37" t="s">
        <v>87</v>
      </c>
      <c r="P1085" s="37" t="s">
        <v>88</v>
      </c>
      <c r="Q1085" s="37" t="s">
        <v>2038</v>
      </c>
      <c r="R1085" s="37">
        <v>14701</v>
      </c>
      <c r="S1085" s="39">
        <v>42101</v>
      </c>
      <c r="T1085" s="39">
        <v>42102</v>
      </c>
      <c r="U1085" s="37">
        <v>-88.840800000000002</v>
      </c>
      <c r="V1085" s="37">
        <v>11</v>
      </c>
      <c r="W1085" s="37">
        <v>294.97000000000003</v>
      </c>
      <c r="X1085" s="37">
        <v>89175</v>
      </c>
      <c r="Y1085" s="37" t="s">
        <v>3218</v>
      </c>
      <c r="Z1085" s="37">
        <v>349.9412624582954</v>
      </c>
    </row>
    <row r="1086" spans="1:26" customFormat="1" x14ac:dyDescent="0.2">
      <c r="A1086" s="37">
        <v>2196</v>
      </c>
      <c r="B1086" s="37" t="s">
        <v>2036</v>
      </c>
      <c r="C1086" s="37" t="s">
        <v>92</v>
      </c>
      <c r="D1086" s="37">
        <v>0.1</v>
      </c>
      <c r="E1086" s="37">
        <v>179.99</v>
      </c>
      <c r="F1086" s="37">
        <v>19.989999999999998</v>
      </c>
      <c r="G1086" s="37" t="s">
        <v>14</v>
      </c>
      <c r="H1086" s="37" t="s">
        <v>3</v>
      </c>
      <c r="I1086" s="37" t="s">
        <v>16</v>
      </c>
      <c r="J1086" s="37" t="s">
        <v>17</v>
      </c>
      <c r="K1086" s="37" t="s">
        <v>49</v>
      </c>
      <c r="L1086" s="37" t="s">
        <v>691</v>
      </c>
      <c r="M1086" s="37">
        <v>0.48</v>
      </c>
      <c r="N1086" s="37" t="s">
        <v>8</v>
      </c>
      <c r="O1086" s="37" t="s">
        <v>87</v>
      </c>
      <c r="P1086" s="37" t="s">
        <v>88</v>
      </c>
      <c r="Q1086" s="37" t="s">
        <v>2038</v>
      </c>
      <c r="R1086" s="37">
        <v>14701</v>
      </c>
      <c r="S1086" s="39">
        <v>42101</v>
      </c>
      <c r="T1086" s="39">
        <v>42102</v>
      </c>
      <c r="U1086" s="37">
        <v>1208.9903999999999</v>
      </c>
      <c r="V1086" s="37">
        <v>14</v>
      </c>
      <c r="W1086" s="37">
        <v>2458.0500000000002</v>
      </c>
      <c r="X1086" s="37">
        <v>89175</v>
      </c>
      <c r="Y1086" s="37" t="s">
        <v>3218</v>
      </c>
      <c r="Z1086" s="37">
        <v>2328.0691661267233</v>
      </c>
    </row>
    <row r="1087" spans="1:26" customFormat="1" x14ac:dyDescent="0.2">
      <c r="A1087" s="37">
        <v>2196</v>
      </c>
      <c r="B1087" s="37" t="s">
        <v>2036</v>
      </c>
      <c r="C1087" s="37" t="s">
        <v>92</v>
      </c>
      <c r="D1087" s="37">
        <v>0.1</v>
      </c>
      <c r="E1087" s="37">
        <v>140.85</v>
      </c>
      <c r="F1087" s="37">
        <v>19.989999999999998</v>
      </c>
      <c r="G1087" s="37" t="s">
        <v>14</v>
      </c>
      <c r="H1087" s="37" t="s">
        <v>3</v>
      </c>
      <c r="I1087" s="37" t="s">
        <v>24</v>
      </c>
      <c r="J1087" s="37" t="s">
        <v>54</v>
      </c>
      <c r="K1087" s="37" t="s">
        <v>49</v>
      </c>
      <c r="L1087" s="37" t="s">
        <v>2039</v>
      </c>
      <c r="M1087" s="37">
        <v>0.73</v>
      </c>
      <c r="N1087" s="37" t="s">
        <v>8</v>
      </c>
      <c r="O1087" s="37" t="s">
        <v>87</v>
      </c>
      <c r="P1087" s="37" t="s">
        <v>88</v>
      </c>
      <c r="Q1087" s="37" t="s">
        <v>2038</v>
      </c>
      <c r="R1087" s="37">
        <v>14701</v>
      </c>
      <c r="S1087" s="39">
        <v>42101</v>
      </c>
      <c r="T1087" s="39">
        <v>42103</v>
      </c>
      <c r="U1087" s="37">
        <v>9.9911999999999992</v>
      </c>
      <c r="V1087" s="37">
        <v>19</v>
      </c>
      <c r="W1087" s="37">
        <v>2465.75</v>
      </c>
      <c r="X1087" s="37">
        <v>89175</v>
      </c>
      <c r="Y1087" s="37" t="s">
        <v>3218</v>
      </c>
      <c r="Z1087" s="37">
        <v>1185.4266173160543</v>
      </c>
    </row>
    <row r="1088" spans="1:26" customFormat="1" x14ac:dyDescent="0.2">
      <c r="A1088" s="37">
        <v>2073</v>
      </c>
      <c r="B1088" s="37" t="s">
        <v>2040</v>
      </c>
      <c r="C1088" s="37" t="s">
        <v>46</v>
      </c>
      <c r="D1088" s="37">
        <v>0.05</v>
      </c>
      <c r="E1088" s="37">
        <v>291.73</v>
      </c>
      <c r="F1088" s="37">
        <v>48.8</v>
      </c>
      <c r="G1088" s="37" t="s">
        <v>2</v>
      </c>
      <c r="H1088" s="37" t="s">
        <v>15</v>
      </c>
      <c r="I1088" s="37" t="s">
        <v>4</v>
      </c>
      <c r="J1088" s="37" t="s">
        <v>85</v>
      </c>
      <c r="K1088" s="37" t="s">
        <v>33</v>
      </c>
      <c r="L1088" s="37" t="s">
        <v>86</v>
      </c>
      <c r="M1088" s="37">
        <v>0.56000000000000005</v>
      </c>
      <c r="N1088" s="37" t="s">
        <v>8</v>
      </c>
      <c r="O1088" s="37" t="s">
        <v>28</v>
      </c>
      <c r="P1088" s="37" t="s">
        <v>265</v>
      </c>
      <c r="Q1088" s="37" t="s">
        <v>2041</v>
      </c>
      <c r="R1088" s="37">
        <v>48135</v>
      </c>
      <c r="S1088" s="39">
        <v>42101</v>
      </c>
      <c r="T1088" s="39">
        <v>42103</v>
      </c>
      <c r="U1088" s="37">
        <v>550.38080000000002</v>
      </c>
      <c r="V1088" s="37">
        <v>6</v>
      </c>
      <c r="W1088" s="37">
        <v>1818.41</v>
      </c>
      <c r="X1088" s="37">
        <v>88557</v>
      </c>
      <c r="Y1088" s="37" t="s">
        <v>3216</v>
      </c>
      <c r="Z1088" s="37">
        <v>3264.3625587526803</v>
      </c>
    </row>
    <row r="1089" spans="1:26" customFormat="1" x14ac:dyDescent="0.2">
      <c r="A1089" s="37">
        <v>2539</v>
      </c>
      <c r="B1089" s="37" t="s">
        <v>2042</v>
      </c>
      <c r="C1089" s="37" t="s">
        <v>46</v>
      </c>
      <c r="D1089" s="37">
        <v>0.08</v>
      </c>
      <c r="E1089" s="37">
        <v>12.53</v>
      </c>
      <c r="F1089" s="37">
        <v>0.5</v>
      </c>
      <c r="G1089" s="37" t="s">
        <v>14</v>
      </c>
      <c r="H1089" s="37" t="s">
        <v>47</v>
      </c>
      <c r="I1089" s="37" t="s">
        <v>24</v>
      </c>
      <c r="J1089" s="37" t="s">
        <v>128</v>
      </c>
      <c r="K1089" s="37" t="s">
        <v>49</v>
      </c>
      <c r="L1089" s="37" t="s">
        <v>2043</v>
      </c>
      <c r="M1089" s="37">
        <v>0.38</v>
      </c>
      <c r="N1089" s="37" t="s">
        <v>8</v>
      </c>
      <c r="O1089" s="37" t="s">
        <v>9</v>
      </c>
      <c r="P1089" s="37" t="s">
        <v>99</v>
      </c>
      <c r="Q1089" s="37" t="s">
        <v>2044</v>
      </c>
      <c r="R1089" s="37">
        <v>32789</v>
      </c>
      <c r="S1089" s="39">
        <v>42101</v>
      </c>
      <c r="T1089" s="39">
        <v>42102</v>
      </c>
      <c r="U1089" s="37">
        <v>215.71799999999999</v>
      </c>
      <c r="V1089" s="37">
        <v>5</v>
      </c>
      <c r="W1089" s="37">
        <v>61.1</v>
      </c>
      <c r="X1089" s="37">
        <v>91017</v>
      </c>
      <c r="Y1089" s="37" t="s">
        <v>3215</v>
      </c>
      <c r="Z1089" s="37">
        <v>405.40045604553995</v>
      </c>
    </row>
    <row r="1090" spans="1:26" customFormat="1" x14ac:dyDescent="0.2">
      <c r="A1090" s="37">
        <v>2540</v>
      </c>
      <c r="B1090" s="37" t="s">
        <v>2045</v>
      </c>
      <c r="C1090" s="37" t="s">
        <v>46</v>
      </c>
      <c r="D1090" s="37">
        <v>0.02</v>
      </c>
      <c r="E1090" s="37">
        <v>178.47</v>
      </c>
      <c r="F1090" s="37">
        <v>19.989999999999998</v>
      </c>
      <c r="G1090" s="37" t="s">
        <v>14</v>
      </c>
      <c r="H1090" s="37" t="s">
        <v>47</v>
      </c>
      <c r="I1090" s="37" t="s">
        <v>24</v>
      </c>
      <c r="J1090" s="37" t="s">
        <v>54</v>
      </c>
      <c r="K1090" s="37" t="s">
        <v>49</v>
      </c>
      <c r="L1090" s="37" t="s">
        <v>987</v>
      </c>
      <c r="M1090" s="37">
        <v>0.55000000000000004</v>
      </c>
      <c r="N1090" s="37" t="s">
        <v>8</v>
      </c>
      <c r="O1090" s="37" t="s">
        <v>9</v>
      </c>
      <c r="P1090" s="37" t="s">
        <v>99</v>
      </c>
      <c r="Q1090" s="37" t="s">
        <v>2046</v>
      </c>
      <c r="R1090" s="37">
        <v>32708</v>
      </c>
      <c r="S1090" s="39">
        <v>42101</v>
      </c>
      <c r="T1090" s="39">
        <v>42102</v>
      </c>
      <c r="U1090" s="37">
        <v>106.98480000000001</v>
      </c>
      <c r="V1090" s="37">
        <v>1</v>
      </c>
      <c r="W1090" s="37">
        <v>193.81</v>
      </c>
      <c r="X1090" s="37">
        <v>91017</v>
      </c>
      <c r="Y1090" s="37" t="s">
        <v>3215</v>
      </c>
      <c r="Z1090" s="37">
        <v>1533.6164482470253</v>
      </c>
    </row>
    <row r="1091" spans="1:26" customFormat="1" x14ac:dyDescent="0.2">
      <c r="A1091" s="37">
        <v>15</v>
      </c>
      <c r="B1091" s="37" t="s">
        <v>2047</v>
      </c>
      <c r="C1091" s="37" t="s">
        <v>1</v>
      </c>
      <c r="D1091" s="37">
        <v>0</v>
      </c>
      <c r="E1091" s="37">
        <v>4.42</v>
      </c>
      <c r="F1091" s="37">
        <v>4.99</v>
      </c>
      <c r="G1091" s="37" t="s">
        <v>14</v>
      </c>
      <c r="H1091" s="37" t="s">
        <v>3</v>
      </c>
      <c r="I1091" s="37" t="s">
        <v>24</v>
      </c>
      <c r="J1091" s="37" t="s">
        <v>321</v>
      </c>
      <c r="K1091" s="37" t="s">
        <v>49</v>
      </c>
      <c r="L1091" s="37" t="s">
        <v>2048</v>
      </c>
      <c r="M1091" s="37">
        <v>0.38</v>
      </c>
      <c r="N1091" s="37" t="s">
        <v>8</v>
      </c>
      <c r="O1091" s="37" t="s">
        <v>87</v>
      </c>
      <c r="P1091" s="37" t="s">
        <v>88</v>
      </c>
      <c r="Q1091" s="37" t="s">
        <v>2049</v>
      </c>
      <c r="R1091" s="37">
        <v>11787</v>
      </c>
      <c r="S1091" s="39">
        <v>42102</v>
      </c>
      <c r="T1091" s="39">
        <v>42103</v>
      </c>
      <c r="U1091" s="37">
        <v>-59.82</v>
      </c>
      <c r="V1091" s="37">
        <v>7</v>
      </c>
      <c r="W1091" s="37">
        <v>33.47</v>
      </c>
      <c r="X1091" s="37">
        <v>86837</v>
      </c>
      <c r="Y1091" s="37" t="s">
        <v>3218</v>
      </c>
      <c r="Z1091" s="37">
        <v>324.3064721368134</v>
      </c>
    </row>
    <row r="1092" spans="1:26" customFormat="1" x14ac:dyDescent="0.2">
      <c r="A1092" s="37">
        <v>1935</v>
      </c>
      <c r="B1092" s="37" t="s">
        <v>2050</v>
      </c>
      <c r="C1092" s="37" t="s">
        <v>1</v>
      </c>
      <c r="D1092" s="37">
        <v>0.01</v>
      </c>
      <c r="E1092" s="37">
        <v>42.98</v>
      </c>
      <c r="F1092" s="37">
        <v>4.62</v>
      </c>
      <c r="G1092" s="37" t="s">
        <v>63</v>
      </c>
      <c r="H1092" s="37" t="s">
        <v>70</v>
      </c>
      <c r="I1092" s="37" t="s">
        <v>24</v>
      </c>
      <c r="J1092" s="37" t="s">
        <v>71</v>
      </c>
      <c r="K1092" s="37" t="s">
        <v>49</v>
      </c>
      <c r="L1092" s="37" t="s">
        <v>256</v>
      </c>
      <c r="M1092" s="37">
        <v>0.56000000000000005</v>
      </c>
      <c r="N1092" s="37" t="s">
        <v>8</v>
      </c>
      <c r="O1092" s="37" t="s">
        <v>28</v>
      </c>
      <c r="P1092" s="37" t="s">
        <v>163</v>
      </c>
      <c r="Q1092" s="37" t="s">
        <v>2051</v>
      </c>
      <c r="R1092" s="37">
        <v>75051</v>
      </c>
      <c r="S1092" s="39">
        <v>42102</v>
      </c>
      <c r="T1092" s="39">
        <v>42104</v>
      </c>
      <c r="U1092" s="37">
        <v>285.47370000000001</v>
      </c>
      <c r="V1092" s="37">
        <v>9</v>
      </c>
      <c r="W1092" s="37">
        <v>413.73</v>
      </c>
      <c r="X1092" s="37">
        <v>86686</v>
      </c>
      <c r="Y1092" s="37" t="s">
        <v>3216</v>
      </c>
      <c r="Z1092" s="37">
        <v>858.31021292407377</v>
      </c>
    </row>
    <row r="1093" spans="1:26" customFormat="1" x14ac:dyDescent="0.2">
      <c r="A1093" s="37">
        <v>2655</v>
      </c>
      <c r="B1093" s="37" t="s">
        <v>2052</v>
      </c>
      <c r="C1093" s="37" t="s">
        <v>1</v>
      </c>
      <c r="D1093" s="37">
        <v>7.0000000000000007E-2</v>
      </c>
      <c r="E1093" s="37">
        <v>2.94</v>
      </c>
      <c r="F1093" s="37">
        <v>0.81</v>
      </c>
      <c r="G1093" s="37" t="s">
        <v>14</v>
      </c>
      <c r="H1093" s="37" t="s">
        <v>70</v>
      </c>
      <c r="I1093" s="37" t="s">
        <v>24</v>
      </c>
      <c r="J1093" s="37" t="s">
        <v>25</v>
      </c>
      <c r="K1093" s="37" t="s">
        <v>26</v>
      </c>
      <c r="L1093" s="37" t="s">
        <v>2053</v>
      </c>
      <c r="M1093" s="37">
        <v>0.4</v>
      </c>
      <c r="N1093" s="37" t="s">
        <v>8</v>
      </c>
      <c r="O1093" s="37" t="s">
        <v>9</v>
      </c>
      <c r="P1093" s="37" t="s">
        <v>51</v>
      </c>
      <c r="Q1093" s="37" t="s">
        <v>337</v>
      </c>
      <c r="R1093" s="37">
        <v>30318</v>
      </c>
      <c r="S1093" s="39">
        <v>42102</v>
      </c>
      <c r="T1093" s="39">
        <v>42103</v>
      </c>
      <c r="U1093" s="37">
        <v>-93.927400000000006</v>
      </c>
      <c r="V1093" s="37">
        <v>10</v>
      </c>
      <c r="W1093" s="37">
        <v>29.88</v>
      </c>
      <c r="X1093" s="37">
        <v>86064</v>
      </c>
      <c r="Y1093" s="37" t="s">
        <v>3215</v>
      </c>
      <c r="Z1093" s="37">
        <v>148.61160475028876</v>
      </c>
    </row>
    <row r="1094" spans="1:26" customFormat="1" x14ac:dyDescent="0.2">
      <c r="A1094" s="37">
        <v>3098</v>
      </c>
      <c r="B1094" s="37" t="s">
        <v>1396</v>
      </c>
      <c r="C1094" s="37" t="s">
        <v>1</v>
      </c>
      <c r="D1094" s="37">
        <v>0.05</v>
      </c>
      <c r="E1094" s="37">
        <v>35.44</v>
      </c>
      <c r="F1094" s="37">
        <v>5.09</v>
      </c>
      <c r="G1094" s="37" t="s">
        <v>14</v>
      </c>
      <c r="H1094" s="37" t="s">
        <v>15</v>
      </c>
      <c r="I1094" s="37" t="s">
        <v>24</v>
      </c>
      <c r="J1094" s="37" t="s">
        <v>64</v>
      </c>
      <c r="K1094" s="37" t="s">
        <v>49</v>
      </c>
      <c r="L1094" s="37" t="s">
        <v>2054</v>
      </c>
      <c r="M1094" s="37">
        <v>0.38</v>
      </c>
      <c r="N1094" s="37" t="s">
        <v>8</v>
      </c>
      <c r="O1094" s="37" t="s">
        <v>87</v>
      </c>
      <c r="P1094" s="37" t="s">
        <v>88</v>
      </c>
      <c r="Q1094" s="37" t="s">
        <v>1397</v>
      </c>
      <c r="R1094" s="37">
        <v>11967</v>
      </c>
      <c r="S1094" s="39">
        <v>42102</v>
      </c>
      <c r="T1094" s="39">
        <v>42103</v>
      </c>
      <c r="U1094" s="37">
        <v>240.17519999999999</v>
      </c>
      <c r="V1094" s="37">
        <v>10</v>
      </c>
      <c r="W1094" s="37">
        <v>348.08</v>
      </c>
      <c r="X1094" s="37">
        <v>89314</v>
      </c>
      <c r="Y1094" s="37" t="s">
        <v>3218</v>
      </c>
      <c r="Z1094" s="37">
        <v>678.52322524240697</v>
      </c>
    </row>
    <row r="1095" spans="1:26" customFormat="1" x14ac:dyDescent="0.2">
      <c r="A1095" s="37">
        <v>1614</v>
      </c>
      <c r="B1095" s="37" t="s">
        <v>2055</v>
      </c>
      <c r="C1095" s="37" t="s">
        <v>23</v>
      </c>
      <c r="D1095" s="37">
        <v>0.06</v>
      </c>
      <c r="E1095" s="37">
        <v>40.97</v>
      </c>
      <c r="F1095" s="37">
        <v>1.99</v>
      </c>
      <c r="G1095" s="37" t="s">
        <v>14</v>
      </c>
      <c r="H1095" s="37" t="s">
        <v>15</v>
      </c>
      <c r="I1095" s="37" t="s">
        <v>16</v>
      </c>
      <c r="J1095" s="37" t="s">
        <v>17</v>
      </c>
      <c r="K1095" s="37" t="s">
        <v>18</v>
      </c>
      <c r="L1095" s="37" t="s">
        <v>2056</v>
      </c>
      <c r="M1095" s="37">
        <v>0.42</v>
      </c>
      <c r="N1095" s="37" t="s">
        <v>8</v>
      </c>
      <c r="O1095" s="37" t="s">
        <v>87</v>
      </c>
      <c r="P1095" s="37" t="s">
        <v>379</v>
      </c>
      <c r="Q1095" s="37" t="s">
        <v>2057</v>
      </c>
      <c r="R1095" s="37">
        <v>1748</v>
      </c>
      <c r="S1095" s="39">
        <v>42102</v>
      </c>
      <c r="T1095" s="39">
        <v>42106</v>
      </c>
      <c r="U1095" s="37">
        <v>341.19810000000001</v>
      </c>
      <c r="V1095" s="37">
        <v>12</v>
      </c>
      <c r="W1095" s="37">
        <v>494.49</v>
      </c>
      <c r="X1095" s="37">
        <v>87823</v>
      </c>
      <c r="Y1095" s="37" t="s">
        <v>3218</v>
      </c>
      <c r="Z1095" s="37">
        <v>530.01383184444478</v>
      </c>
    </row>
    <row r="1096" spans="1:26" customFormat="1" x14ac:dyDescent="0.2">
      <c r="A1096" s="37">
        <v>1018</v>
      </c>
      <c r="B1096" s="37" t="s">
        <v>2058</v>
      </c>
      <c r="C1096" s="37" t="s">
        <v>92</v>
      </c>
      <c r="D1096" s="37">
        <v>0.05</v>
      </c>
      <c r="E1096" s="37">
        <v>35.89</v>
      </c>
      <c r="F1096" s="37">
        <v>14.72</v>
      </c>
      <c r="G1096" s="37" t="s">
        <v>14</v>
      </c>
      <c r="H1096" s="37" t="s">
        <v>47</v>
      </c>
      <c r="I1096" s="37" t="s">
        <v>24</v>
      </c>
      <c r="J1096" s="37" t="s">
        <v>321</v>
      </c>
      <c r="K1096" s="37" t="s">
        <v>49</v>
      </c>
      <c r="L1096" s="37" t="s">
        <v>2059</v>
      </c>
      <c r="M1096" s="37">
        <v>0.4</v>
      </c>
      <c r="N1096" s="37" t="s">
        <v>8</v>
      </c>
      <c r="O1096" s="37" t="s">
        <v>9</v>
      </c>
      <c r="P1096" s="37" t="s">
        <v>73</v>
      </c>
      <c r="Q1096" s="37" t="s">
        <v>2060</v>
      </c>
      <c r="R1096" s="37">
        <v>27511</v>
      </c>
      <c r="S1096" s="39">
        <v>42102</v>
      </c>
      <c r="T1096" s="39">
        <v>42103</v>
      </c>
      <c r="U1096" s="37">
        <v>22.866</v>
      </c>
      <c r="V1096" s="37">
        <v>19</v>
      </c>
      <c r="W1096" s="37">
        <v>680.39</v>
      </c>
      <c r="X1096" s="37">
        <v>88391</v>
      </c>
      <c r="Y1096" s="37" t="s">
        <v>3215</v>
      </c>
      <c r="Z1096" s="37">
        <v>522.32026761494421</v>
      </c>
    </row>
    <row r="1097" spans="1:26" customFormat="1" x14ac:dyDescent="0.2">
      <c r="A1097" s="37">
        <v>1018</v>
      </c>
      <c r="B1097" s="37" t="s">
        <v>2058</v>
      </c>
      <c r="C1097" s="37" t="s">
        <v>92</v>
      </c>
      <c r="D1097" s="37">
        <v>0</v>
      </c>
      <c r="E1097" s="37">
        <v>11.48</v>
      </c>
      <c r="F1097" s="37">
        <v>5.43</v>
      </c>
      <c r="G1097" s="37" t="s">
        <v>14</v>
      </c>
      <c r="H1097" s="37" t="s">
        <v>47</v>
      </c>
      <c r="I1097" s="37" t="s">
        <v>24</v>
      </c>
      <c r="J1097" s="37" t="s">
        <v>64</v>
      </c>
      <c r="K1097" s="37" t="s">
        <v>49</v>
      </c>
      <c r="L1097" s="37" t="s">
        <v>2061</v>
      </c>
      <c r="M1097" s="37">
        <v>0.36</v>
      </c>
      <c r="N1097" s="37" t="s">
        <v>8</v>
      </c>
      <c r="O1097" s="37" t="s">
        <v>9</v>
      </c>
      <c r="P1097" s="37" t="s">
        <v>73</v>
      </c>
      <c r="Q1097" s="37" t="s">
        <v>2060</v>
      </c>
      <c r="R1097" s="37">
        <v>27511</v>
      </c>
      <c r="S1097" s="39">
        <v>42102</v>
      </c>
      <c r="T1097" s="39">
        <v>42102</v>
      </c>
      <c r="U1097" s="37">
        <v>115.72799999999999</v>
      </c>
      <c r="V1097" s="37">
        <v>6</v>
      </c>
      <c r="W1097" s="37">
        <v>75.52</v>
      </c>
      <c r="X1097" s="37">
        <v>88391</v>
      </c>
      <c r="Y1097" s="37" t="s">
        <v>3215</v>
      </c>
      <c r="Z1097" s="37">
        <v>283.95760289732203</v>
      </c>
    </row>
    <row r="1098" spans="1:26" customFormat="1" x14ac:dyDescent="0.2">
      <c r="A1098" s="37">
        <v>2561</v>
      </c>
      <c r="B1098" s="37" t="s">
        <v>1774</v>
      </c>
      <c r="C1098" s="37" t="s">
        <v>46</v>
      </c>
      <c r="D1098" s="37">
        <v>7.0000000000000007E-2</v>
      </c>
      <c r="E1098" s="37">
        <v>3.98</v>
      </c>
      <c r="F1098" s="37">
        <v>5.26</v>
      </c>
      <c r="G1098" s="37" t="s">
        <v>14</v>
      </c>
      <c r="H1098" s="37" t="s">
        <v>15</v>
      </c>
      <c r="I1098" s="37" t="s">
        <v>24</v>
      </c>
      <c r="J1098" s="37" t="s">
        <v>48</v>
      </c>
      <c r="K1098" s="37" t="s">
        <v>49</v>
      </c>
      <c r="L1098" s="37" t="s">
        <v>1831</v>
      </c>
      <c r="M1098" s="37">
        <v>0.38</v>
      </c>
      <c r="N1098" s="37" t="s">
        <v>8</v>
      </c>
      <c r="O1098" s="37" t="s">
        <v>87</v>
      </c>
      <c r="P1098" s="37" t="s">
        <v>88</v>
      </c>
      <c r="Q1098" s="37" t="s">
        <v>1775</v>
      </c>
      <c r="R1098" s="37">
        <v>10562</v>
      </c>
      <c r="S1098" s="39">
        <v>42102</v>
      </c>
      <c r="T1098" s="39">
        <v>42104</v>
      </c>
      <c r="U1098" s="37">
        <v>-59.963760000000001</v>
      </c>
      <c r="V1098" s="37">
        <v>7</v>
      </c>
      <c r="W1098" s="37">
        <v>29.77</v>
      </c>
      <c r="X1098" s="37">
        <v>86466</v>
      </c>
      <c r="Y1098" s="37" t="s">
        <v>3218</v>
      </c>
      <c r="Z1098" s="37">
        <v>175.10340525548406</v>
      </c>
    </row>
    <row r="1099" spans="1:26" customFormat="1" x14ac:dyDescent="0.2">
      <c r="A1099" s="37">
        <v>2561</v>
      </c>
      <c r="B1099" s="37" t="s">
        <v>1774</v>
      </c>
      <c r="C1099" s="37" t="s">
        <v>46</v>
      </c>
      <c r="D1099" s="37">
        <v>7.0000000000000007E-2</v>
      </c>
      <c r="E1099" s="37">
        <v>12.22</v>
      </c>
      <c r="F1099" s="37">
        <v>2.85</v>
      </c>
      <c r="G1099" s="37" t="s">
        <v>14</v>
      </c>
      <c r="H1099" s="37" t="s">
        <v>15</v>
      </c>
      <c r="I1099" s="37" t="s">
        <v>4</v>
      </c>
      <c r="J1099" s="37" t="s">
        <v>102</v>
      </c>
      <c r="K1099" s="37" t="s">
        <v>18</v>
      </c>
      <c r="L1099" s="37" t="s">
        <v>2062</v>
      </c>
      <c r="M1099" s="37">
        <v>0.55000000000000004</v>
      </c>
      <c r="N1099" s="37" t="s">
        <v>8</v>
      </c>
      <c r="O1099" s="37" t="s">
        <v>87</v>
      </c>
      <c r="P1099" s="37" t="s">
        <v>88</v>
      </c>
      <c r="Q1099" s="37" t="s">
        <v>1775</v>
      </c>
      <c r="R1099" s="37">
        <v>10562</v>
      </c>
      <c r="S1099" s="39">
        <v>42102</v>
      </c>
      <c r="T1099" s="39">
        <v>42102</v>
      </c>
      <c r="U1099" s="37">
        <v>89.4148</v>
      </c>
      <c r="V1099" s="37">
        <v>12</v>
      </c>
      <c r="W1099" s="37">
        <v>147.19</v>
      </c>
      <c r="X1099" s="37">
        <v>86466</v>
      </c>
      <c r="Y1099" s="37" t="s">
        <v>3218</v>
      </c>
      <c r="Z1099" s="37">
        <v>428.57869527085279</v>
      </c>
    </row>
    <row r="1100" spans="1:26" customFormat="1" x14ac:dyDescent="0.2">
      <c r="A1100" s="37">
        <v>2563</v>
      </c>
      <c r="B1100" s="37" t="s">
        <v>2063</v>
      </c>
      <c r="C1100" s="37" t="s">
        <v>46</v>
      </c>
      <c r="D1100" s="37">
        <v>0.08</v>
      </c>
      <c r="E1100" s="37">
        <v>4.55</v>
      </c>
      <c r="F1100" s="37">
        <v>1.49</v>
      </c>
      <c r="G1100" s="37" t="s">
        <v>14</v>
      </c>
      <c r="H1100" s="37" t="s">
        <v>47</v>
      </c>
      <c r="I1100" s="37" t="s">
        <v>24</v>
      </c>
      <c r="J1100" s="37" t="s">
        <v>48</v>
      </c>
      <c r="K1100" s="37" t="s">
        <v>49</v>
      </c>
      <c r="L1100" s="37" t="s">
        <v>1479</v>
      </c>
      <c r="M1100" s="37">
        <v>0.35</v>
      </c>
      <c r="N1100" s="37" t="s">
        <v>8</v>
      </c>
      <c r="O1100" s="37" t="s">
        <v>28</v>
      </c>
      <c r="P1100" s="37" t="s">
        <v>60</v>
      </c>
      <c r="Q1100" s="37" t="s">
        <v>2064</v>
      </c>
      <c r="R1100" s="37">
        <v>55432</v>
      </c>
      <c r="S1100" s="39">
        <v>42102</v>
      </c>
      <c r="T1100" s="39">
        <v>42103</v>
      </c>
      <c r="U1100" s="37">
        <v>27.0273</v>
      </c>
      <c r="V1100" s="37">
        <v>9</v>
      </c>
      <c r="W1100" s="37">
        <v>39.17</v>
      </c>
      <c r="X1100" s="37">
        <v>91447</v>
      </c>
      <c r="Y1100" s="37" t="s">
        <v>3216</v>
      </c>
      <c r="Z1100" s="37">
        <v>189.60102009591824</v>
      </c>
    </row>
    <row r="1101" spans="1:26" customFormat="1" x14ac:dyDescent="0.2">
      <c r="A1101" s="37">
        <v>2699</v>
      </c>
      <c r="B1101" s="37" t="s">
        <v>2065</v>
      </c>
      <c r="C1101" s="37" t="s">
        <v>46</v>
      </c>
      <c r="D1101" s="37">
        <v>0.04</v>
      </c>
      <c r="E1101" s="37">
        <v>70.98</v>
      </c>
      <c r="F1101" s="37">
        <v>26.74</v>
      </c>
      <c r="G1101" s="37" t="s">
        <v>2</v>
      </c>
      <c r="H1101" s="37" t="s">
        <v>70</v>
      </c>
      <c r="I1101" s="37" t="s">
        <v>4</v>
      </c>
      <c r="J1101" s="37" t="s">
        <v>93</v>
      </c>
      <c r="K1101" s="37" t="s">
        <v>6</v>
      </c>
      <c r="L1101" s="37" t="s">
        <v>2066</v>
      </c>
      <c r="M1101" s="37">
        <v>0.6</v>
      </c>
      <c r="N1101" s="37" t="s">
        <v>8</v>
      </c>
      <c r="O1101" s="37" t="s">
        <v>35</v>
      </c>
      <c r="P1101" s="37" t="s">
        <v>564</v>
      </c>
      <c r="Q1101" s="37" t="s">
        <v>2067</v>
      </c>
      <c r="R1101" s="37">
        <v>86442</v>
      </c>
      <c r="S1101" s="39">
        <v>42102</v>
      </c>
      <c r="T1101" s="39">
        <v>42104</v>
      </c>
      <c r="U1101" s="37">
        <v>-84.628799999999998</v>
      </c>
      <c r="V1101" s="37">
        <v>19</v>
      </c>
      <c r="W1101" s="37">
        <v>1345.33</v>
      </c>
      <c r="X1101" s="37">
        <v>87679</v>
      </c>
      <c r="Y1101" s="37" t="s">
        <v>3217</v>
      </c>
      <c r="Z1101" s="37">
        <v>1381.5154127027452</v>
      </c>
    </row>
    <row r="1102" spans="1:26" customFormat="1" x14ac:dyDescent="0.2">
      <c r="A1102" s="37">
        <v>123</v>
      </c>
      <c r="B1102" s="37" t="s">
        <v>2068</v>
      </c>
      <c r="C1102" s="37" t="s">
        <v>1</v>
      </c>
      <c r="D1102" s="37">
        <v>0.06</v>
      </c>
      <c r="E1102" s="37">
        <v>8.57</v>
      </c>
      <c r="F1102" s="37">
        <v>6.14</v>
      </c>
      <c r="G1102" s="37" t="s">
        <v>14</v>
      </c>
      <c r="H1102" s="37" t="s">
        <v>47</v>
      </c>
      <c r="I1102" s="37" t="s">
        <v>24</v>
      </c>
      <c r="J1102" s="37" t="s">
        <v>544</v>
      </c>
      <c r="K1102" s="37" t="s">
        <v>18</v>
      </c>
      <c r="L1102" s="37" t="s">
        <v>2069</v>
      </c>
      <c r="M1102" s="37">
        <v>0.59</v>
      </c>
      <c r="N1102" s="37" t="s">
        <v>8</v>
      </c>
      <c r="O1102" s="37" t="s">
        <v>9</v>
      </c>
      <c r="P1102" s="37" t="s">
        <v>218</v>
      </c>
      <c r="Q1102" s="37" t="s">
        <v>2070</v>
      </c>
      <c r="R1102" s="37">
        <v>22102</v>
      </c>
      <c r="S1102" s="39">
        <v>42103</v>
      </c>
      <c r="T1102" s="39">
        <v>42104</v>
      </c>
      <c r="U1102" s="37">
        <v>105.678</v>
      </c>
      <c r="V1102" s="37">
        <v>11</v>
      </c>
      <c r="W1102" s="37">
        <v>94.97</v>
      </c>
      <c r="X1102" s="37">
        <v>90669</v>
      </c>
      <c r="Y1102" s="37" t="s">
        <v>3215</v>
      </c>
      <c r="Z1102" s="37">
        <v>712.9425968958933</v>
      </c>
    </row>
    <row r="1103" spans="1:26" customFormat="1" x14ac:dyDescent="0.2">
      <c r="A1103" s="37">
        <v>1186</v>
      </c>
      <c r="B1103" s="37" t="s">
        <v>2071</v>
      </c>
      <c r="C1103" s="37" t="s">
        <v>1</v>
      </c>
      <c r="D1103" s="37">
        <v>7.0000000000000007E-2</v>
      </c>
      <c r="E1103" s="37">
        <v>400.97</v>
      </c>
      <c r="F1103" s="37">
        <v>48.26</v>
      </c>
      <c r="G1103" s="37" t="s">
        <v>2</v>
      </c>
      <c r="H1103" s="37" t="s">
        <v>15</v>
      </c>
      <c r="I1103" s="37" t="s">
        <v>16</v>
      </c>
      <c r="J1103" s="37" t="s">
        <v>32</v>
      </c>
      <c r="K1103" s="37" t="s">
        <v>6</v>
      </c>
      <c r="L1103" s="37" t="s">
        <v>1536</v>
      </c>
      <c r="M1103" s="37">
        <v>0.36</v>
      </c>
      <c r="N1103" s="37" t="s">
        <v>8</v>
      </c>
      <c r="O1103" s="37" t="s">
        <v>35</v>
      </c>
      <c r="P1103" s="37" t="s">
        <v>66</v>
      </c>
      <c r="Q1103" s="37" t="s">
        <v>2072</v>
      </c>
      <c r="R1103" s="37">
        <v>92646</v>
      </c>
      <c r="S1103" s="39">
        <v>42103</v>
      </c>
      <c r="T1103" s="39">
        <v>42104</v>
      </c>
      <c r="U1103" s="37">
        <v>2581.5590999999999</v>
      </c>
      <c r="V1103" s="37">
        <v>10</v>
      </c>
      <c r="W1103" s="37">
        <v>3741.39</v>
      </c>
      <c r="X1103" s="37">
        <v>85939</v>
      </c>
      <c r="Y1103" s="37" t="s">
        <v>3217</v>
      </c>
      <c r="Z1103" s="37">
        <v>5581.2127006135115</v>
      </c>
    </row>
    <row r="1104" spans="1:26" customFormat="1" x14ac:dyDescent="0.2">
      <c r="A1104" s="37">
        <v>1233</v>
      </c>
      <c r="B1104" s="37" t="s">
        <v>2073</v>
      </c>
      <c r="C1104" s="37" t="s">
        <v>1</v>
      </c>
      <c r="D1104" s="37">
        <v>0.1</v>
      </c>
      <c r="E1104" s="37">
        <v>120.98</v>
      </c>
      <c r="F1104" s="37">
        <v>9.07</v>
      </c>
      <c r="G1104" s="37" t="s">
        <v>63</v>
      </c>
      <c r="H1104" s="37" t="s">
        <v>15</v>
      </c>
      <c r="I1104" s="37" t="s">
        <v>24</v>
      </c>
      <c r="J1104" s="37" t="s">
        <v>48</v>
      </c>
      <c r="K1104" s="37" t="s">
        <v>49</v>
      </c>
      <c r="L1104" s="37" t="s">
        <v>1399</v>
      </c>
      <c r="M1104" s="37">
        <v>0.35</v>
      </c>
      <c r="N1104" s="37" t="s">
        <v>8</v>
      </c>
      <c r="O1104" s="37" t="s">
        <v>28</v>
      </c>
      <c r="P1104" s="37" t="s">
        <v>163</v>
      </c>
      <c r="Q1104" s="37" t="s">
        <v>2074</v>
      </c>
      <c r="R1104" s="37">
        <v>75028</v>
      </c>
      <c r="S1104" s="39">
        <v>42103</v>
      </c>
      <c r="T1104" s="39">
        <v>42105</v>
      </c>
      <c r="U1104" s="37">
        <v>297.45715999999999</v>
      </c>
      <c r="V1104" s="37">
        <v>5</v>
      </c>
      <c r="W1104" s="37">
        <v>568.24</v>
      </c>
      <c r="X1104" s="37">
        <v>89375</v>
      </c>
      <c r="Y1104" s="37" t="s">
        <v>3216</v>
      </c>
      <c r="Z1104" s="37">
        <v>975.00451275503497</v>
      </c>
    </row>
    <row r="1105" spans="1:26" customFormat="1" x14ac:dyDescent="0.2">
      <c r="A1105" s="37">
        <v>1233</v>
      </c>
      <c r="B1105" s="37" t="s">
        <v>2073</v>
      </c>
      <c r="C1105" s="37" t="s">
        <v>1</v>
      </c>
      <c r="D1105" s="37">
        <v>0.02</v>
      </c>
      <c r="E1105" s="37">
        <v>152.47999999999999</v>
      </c>
      <c r="F1105" s="37">
        <v>6.5</v>
      </c>
      <c r="G1105" s="37" t="s">
        <v>63</v>
      </c>
      <c r="H1105" s="37" t="s">
        <v>15</v>
      </c>
      <c r="I1105" s="37" t="s">
        <v>16</v>
      </c>
      <c r="J1105" s="37" t="s">
        <v>17</v>
      </c>
      <c r="K1105" s="37" t="s">
        <v>49</v>
      </c>
      <c r="L1105" s="37" t="s">
        <v>1769</v>
      </c>
      <c r="M1105" s="37">
        <v>0.74</v>
      </c>
      <c r="N1105" s="37" t="s">
        <v>8</v>
      </c>
      <c r="O1105" s="37" t="s">
        <v>28</v>
      </c>
      <c r="P1105" s="37" t="s">
        <v>163</v>
      </c>
      <c r="Q1105" s="37" t="s">
        <v>2074</v>
      </c>
      <c r="R1105" s="37">
        <v>75028</v>
      </c>
      <c r="S1105" s="39">
        <v>42103</v>
      </c>
      <c r="T1105" s="39">
        <v>42105</v>
      </c>
      <c r="U1105" s="37">
        <v>-564.60239999999999</v>
      </c>
      <c r="V1105" s="37">
        <v>1</v>
      </c>
      <c r="W1105" s="37">
        <v>162.91</v>
      </c>
      <c r="X1105" s="37">
        <v>89375</v>
      </c>
      <c r="Y1105" s="37" t="s">
        <v>3216</v>
      </c>
      <c r="Z1105" s="37">
        <v>496.92408324853801</v>
      </c>
    </row>
    <row r="1106" spans="1:26" customFormat="1" x14ac:dyDescent="0.2">
      <c r="A1106" s="37">
        <v>1178</v>
      </c>
      <c r="B1106" s="37" t="s">
        <v>2075</v>
      </c>
      <c r="C1106" s="37" t="s">
        <v>13</v>
      </c>
      <c r="D1106" s="37">
        <v>0.03</v>
      </c>
      <c r="E1106" s="37">
        <v>4.4800000000000004</v>
      </c>
      <c r="F1106" s="37">
        <v>49</v>
      </c>
      <c r="G1106" s="37" t="s">
        <v>14</v>
      </c>
      <c r="H1106" s="37" t="s">
        <v>15</v>
      </c>
      <c r="I1106" s="37" t="s">
        <v>24</v>
      </c>
      <c r="J1106" s="37" t="s">
        <v>71</v>
      </c>
      <c r="K1106" s="37" t="s">
        <v>40</v>
      </c>
      <c r="L1106" s="37" t="s">
        <v>444</v>
      </c>
      <c r="M1106" s="37">
        <v>0.6</v>
      </c>
      <c r="N1106" s="37" t="s">
        <v>8</v>
      </c>
      <c r="O1106" s="37" t="s">
        <v>9</v>
      </c>
      <c r="P1106" s="37" t="s">
        <v>99</v>
      </c>
      <c r="Q1106" s="37" t="s">
        <v>2076</v>
      </c>
      <c r="R1106" s="37">
        <v>32701</v>
      </c>
      <c r="S1106" s="39">
        <v>42103</v>
      </c>
      <c r="T1106" s="39">
        <v>42105</v>
      </c>
      <c r="U1106" s="37">
        <v>64.266000000000005</v>
      </c>
      <c r="V1106" s="37">
        <v>2</v>
      </c>
      <c r="W1106" s="37">
        <v>21.46</v>
      </c>
      <c r="X1106" s="37">
        <v>89787</v>
      </c>
      <c r="Y1106" s="37" t="s">
        <v>3215</v>
      </c>
      <c r="Z1106" s="37">
        <v>1518.6057498428854</v>
      </c>
    </row>
    <row r="1107" spans="1:26" customFormat="1" x14ac:dyDescent="0.2">
      <c r="A1107" s="37">
        <v>1178</v>
      </c>
      <c r="B1107" s="37" t="s">
        <v>2075</v>
      </c>
      <c r="C1107" s="37" t="s">
        <v>13</v>
      </c>
      <c r="D1107" s="37">
        <v>0.06</v>
      </c>
      <c r="E1107" s="37">
        <v>350.99</v>
      </c>
      <c r="F1107" s="37">
        <v>39</v>
      </c>
      <c r="G1107" s="37" t="s">
        <v>2</v>
      </c>
      <c r="H1107" s="37" t="s">
        <v>15</v>
      </c>
      <c r="I1107" s="37" t="s">
        <v>4</v>
      </c>
      <c r="J1107" s="37" t="s">
        <v>85</v>
      </c>
      <c r="K1107" s="37" t="s">
        <v>33</v>
      </c>
      <c r="L1107" s="37" t="s">
        <v>414</v>
      </c>
      <c r="M1107" s="37">
        <v>0.55000000000000004</v>
      </c>
      <c r="N1107" s="37" t="s">
        <v>8</v>
      </c>
      <c r="O1107" s="37" t="s">
        <v>9</v>
      </c>
      <c r="P1107" s="37" t="s">
        <v>99</v>
      </c>
      <c r="Q1107" s="37" t="s">
        <v>2076</v>
      </c>
      <c r="R1107" s="37">
        <v>32701</v>
      </c>
      <c r="S1107" s="39">
        <v>42103</v>
      </c>
      <c r="T1107" s="39">
        <v>42105</v>
      </c>
      <c r="U1107" s="37">
        <v>-302.61559999999997</v>
      </c>
      <c r="V1107" s="37">
        <v>10</v>
      </c>
      <c r="W1107" s="37">
        <v>3506.78</v>
      </c>
      <c r="X1107" s="37">
        <v>89787</v>
      </c>
      <c r="Y1107" s="37" t="s">
        <v>3215</v>
      </c>
      <c r="Z1107" s="37">
        <v>2087.2408073480692</v>
      </c>
    </row>
    <row r="1108" spans="1:26" customFormat="1" x14ac:dyDescent="0.2">
      <c r="A1108" s="37">
        <v>1178</v>
      </c>
      <c r="B1108" s="37" t="s">
        <v>2075</v>
      </c>
      <c r="C1108" s="37" t="s">
        <v>13</v>
      </c>
      <c r="D1108" s="37">
        <v>0.09</v>
      </c>
      <c r="E1108" s="37">
        <v>40.98</v>
      </c>
      <c r="F1108" s="37">
        <v>6.5</v>
      </c>
      <c r="G1108" s="37" t="s">
        <v>63</v>
      </c>
      <c r="H1108" s="37" t="s">
        <v>15</v>
      </c>
      <c r="I1108" s="37" t="s">
        <v>16</v>
      </c>
      <c r="J1108" s="37" t="s">
        <v>17</v>
      </c>
      <c r="K1108" s="37" t="s">
        <v>49</v>
      </c>
      <c r="L1108" s="37" t="s">
        <v>422</v>
      </c>
      <c r="M1108" s="37">
        <v>0.74</v>
      </c>
      <c r="N1108" s="37" t="s">
        <v>8</v>
      </c>
      <c r="O1108" s="37" t="s">
        <v>9</v>
      </c>
      <c r="P1108" s="37" t="s">
        <v>99</v>
      </c>
      <c r="Q1108" s="37" t="s">
        <v>2076</v>
      </c>
      <c r="R1108" s="37">
        <v>32701</v>
      </c>
      <c r="S1108" s="39">
        <v>42103</v>
      </c>
      <c r="T1108" s="39">
        <v>42105</v>
      </c>
      <c r="U1108" s="37">
        <v>5.6916000000000002</v>
      </c>
      <c r="V1108" s="37">
        <v>7</v>
      </c>
      <c r="W1108" s="37">
        <v>267.69</v>
      </c>
      <c r="X1108" s="37">
        <v>89787</v>
      </c>
      <c r="Y1108" s="37" t="s">
        <v>3215</v>
      </c>
      <c r="Z1108" s="37">
        <v>392.81232173535187</v>
      </c>
    </row>
    <row r="1109" spans="1:26" customFormat="1" x14ac:dyDescent="0.2">
      <c r="A1109" s="37">
        <v>1250</v>
      </c>
      <c r="B1109" s="37" t="s">
        <v>2077</v>
      </c>
      <c r="C1109" s="37" t="s">
        <v>13</v>
      </c>
      <c r="D1109" s="37">
        <v>0</v>
      </c>
      <c r="E1109" s="37">
        <v>3.89</v>
      </c>
      <c r="F1109" s="37">
        <v>7.01</v>
      </c>
      <c r="G1109" s="37" t="s">
        <v>14</v>
      </c>
      <c r="H1109" s="37" t="s">
        <v>70</v>
      </c>
      <c r="I1109" s="37" t="s">
        <v>24</v>
      </c>
      <c r="J1109" s="37" t="s">
        <v>48</v>
      </c>
      <c r="K1109" s="37" t="s">
        <v>49</v>
      </c>
      <c r="L1109" s="37" t="s">
        <v>702</v>
      </c>
      <c r="M1109" s="37">
        <v>0.37</v>
      </c>
      <c r="N1109" s="37" t="s">
        <v>8</v>
      </c>
      <c r="O1109" s="37" t="s">
        <v>28</v>
      </c>
      <c r="P1109" s="37" t="s">
        <v>79</v>
      </c>
      <c r="Q1109" s="37" t="s">
        <v>2078</v>
      </c>
      <c r="R1109" s="37">
        <v>60110</v>
      </c>
      <c r="S1109" s="39">
        <v>42103</v>
      </c>
      <c r="T1109" s="39">
        <v>42103</v>
      </c>
      <c r="U1109" s="37">
        <v>-255.16890000000001</v>
      </c>
      <c r="V1109" s="37">
        <v>21</v>
      </c>
      <c r="W1109" s="37">
        <v>85.64</v>
      </c>
      <c r="X1109" s="37">
        <v>87877</v>
      </c>
      <c r="Y1109" s="37" t="s">
        <v>3216</v>
      </c>
      <c r="Z1109" s="37">
        <v>-113.33985884706718</v>
      </c>
    </row>
    <row r="1110" spans="1:26" customFormat="1" x14ac:dyDescent="0.2">
      <c r="A1110" s="37">
        <v>1250</v>
      </c>
      <c r="B1110" s="37" t="s">
        <v>2077</v>
      </c>
      <c r="C1110" s="37" t="s">
        <v>13</v>
      </c>
      <c r="D1110" s="37">
        <v>0.09</v>
      </c>
      <c r="E1110" s="37">
        <v>120.98</v>
      </c>
      <c r="F1110" s="37">
        <v>30</v>
      </c>
      <c r="G1110" s="37" t="s">
        <v>2</v>
      </c>
      <c r="H1110" s="37" t="s">
        <v>70</v>
      </c>
      <c r="I1110" s="37" t="s">
        <v>4</v>
      </c>
      <c r="J1110" s="37" t="s">
        <v>85</v>
      </c>
      <c r="K1110" s="37" t="s">
        <v>33</v>
      </c>
      <c r="L1110" s="37" t="s">
        <v>1101</v>
      </c>
      <c r="M1110" s="37">
        <v>0.64</v>
      </c>
      <c r="N1110" s="37" t="s">
        <v>8</v>
      </c>
      <c r="O1110" s="37" t="s">
        <v>28</v>
      </c>
      <c r="P1110" s="37" t="s">
        <v>79</v>
      </c>
      <c r="Q1110" s="37" t="s">
        <v>2078</v>
      </c>
      <c r="R1110" s="37">
        <v>60110</v>
      </c>
      <c r="S1110" s="39">
        <v>42103</v>
      </c>
      <c r="T1110" s="39">
        <v>42105</v>
      </c>
      <c r="U1110" s="37">
        <v>74.004800000000003</v>
      </c>
      <c r="V1110" s="37">
        <v>22</v>
      </c>
      <c r="W1110" s="37">
        <v>2508.15</v>
      </c>
      <c r="X1110" s="37">
        <v>87877</v>
      </c>
      <c r="Y1110" s="37" t="s">
        <v>3216</v>
      </c>
      <c r="Z1110" s="37">
        <v>1587.4110804382431</v>
      </c>
    </row>
    <row r="1111" spans="1:26" customFormat="1" x14ac:dyDescent="0.2">
      <c r="A1111" s="37">
        <v>1250</v>
      </c>
      <c r="B1111" s="37" t="s">
        <v>2077</v>
      </c>
      <c r="C1111" s="37" t="s">
        <v>13</v>
      </c>
      <c r="D1111" s="37">
        <v>0.1</v>
      </c>
      <c r="E1111" s="37">
        <v>30.98</v>
      </c>
      <c r="F1111" s="37">
        <v>5.76</v>
      </c>
      <c r="G1111" s="37" t="s">
        <v>14</v>
      </c>
      <c r="H1111" s="37" t="s">
        <v>70</v>
      </c>
      <c r="I1111" s="37" t="s">
        <v>24</v>
      </c>
      <c r="J1111" s="37" t="s">
        <v>64</v>
      </c>
      <c r="K1111" s="37" t="s">
        <v>49</v>
      </c>
      <c r="L1111" s="37" t="s">
        <v>715</v>
      </c>
      <c r="M1111" s="37">
        <v>0.4</v>
      </c>
      <c r="N1111" s="37" t="s">
        <v>8</v>
      </c>
      <c r="O1111" s="37" t="s">
        <v>28</v>
      </c>
      <c r="P1111" s="37" t="s">
        <v>79</v>
      </c>
      <c r="Q1111" s="37" t="s">
        <v>2078</v>
      </c>
      <c r="R1111" s="37">
        <v>60110</v>
      </c>
      <c r="S1111" s="39">
        <v>42103</v>
      </c>
      <c r="T1111" s="39">
        <v>42104</v>
      </c>
      <c r="U1111" s="37">
        <v>109.4248</v>
      </c>
      <c r="V1111" s="37">
        <v>8</v>
      </c>
      <c r="W1111" s="37">
        <v>225.62</v>
      </c>
      <c r="X1111" s="37">
        <v>87877</v>
      </c>
      <c r="Y1111" s="37" t="s">
        <v>3216</v>
      </c>
      <c r="Z1111" s="37">
        <v>269.19363894997548</v>
      </c>
    </row>
    <row r="1112" spans="1:26" customFormat="1" x14ac:dyDescent="0.2">
      <c r="A1112" s="37">
        <v>2488</v>
      </c>
      <c r="B1112" s="37" t="s">
        <v>2079</v>
      </c>
      <c r="C1112" s="37" t="s">
        <v>13</v>
      </c>
      <c r="D1112" s="37">
        <v>0.08</v>
      </c>
      <c r="E1112" s="37">
        <v>4.91</v>
      </c>
      <c r="F1112" s="37">
        <v>0.5</v>
      </c>
      <c r="G1112" s="37" t="s">
        <v>14</v>
      </c>
      <c r="H1112" s="37" t="s">
        <v>15</v>
      </c>
      <c r="I1112" s="37" t="s">
        <v>24</v>
      </c>
      <c r="J1112" s="37" t="s">
        <v>128</v>
      </c>
      <c r="K1112" s="37" t="s">
        <v>49</v>
      </c>
      <c r="L1112" s="37" t="s">
        <v>949</v>
      </c>
      <c r="M1112" s="37">
        <v>0.36</v>
      </c>
      <c r="N1112" s="37" t="s">
        <v>8</v>
      </c>
      <c r="O1112" s="37" t="s">
        <v>9</v>
      </c>
      <c r="P1112" s="37" t="s">
        <v>20</v>
      </c>
      <c r="Q1112" s="37" t="s">
        <v>2080</v>
      </c>
      <c r="R1112" s="37">
        <v>72023</v>
      </c>
      <c r="S1112" s="39">
        <v>42103</v>
      </c>
      <c r="T1112" s="39">
        <v>42103</v>
      </c>
      <c r="U1112" s="37">
        <v>12.726000000000001</v>
      </c>
      <c r="V1112" s="37">
        <v>9</v>
      </c>
      <c r="W1112" s="37">
        <v>42.69</v>
      </c>
      <c r="X1112" s="37">
        <v>86887</v>
      </c>
      <c r="Y1112" s="37" t="s">
        <v>3215</v>
      </c>
      <c r="Z1112" s="37">
        <v>-105.85957957677957</v>
      </c>
    </row>
    <row r="1113" spans="1:26" customFormat="1" x14ac:dyDescent="0.2">
      <c r="A1113" s="37">
        <v>2488</v>
      </c>
      <c r="B1113" s="37" t="s">
        <v>2079</v>
      </c>
      <c r="C1113" s="37" t="s">
        <v>13</v>
      </c>
      <c r="D1113" s="37">
        <v>0.02</v>
      </c>
      <c r="E1113" s="37">
        <v>28.15</v>
      </c>
      <c r="F1113" s="37">
        <v>6.17</v>
      </c>
      <c r="G1113" s="37" t="s">
        <v>14</v>
      </c>
      <c r="H1113" s="37" t="s">
        <v>15</v>
      </c>
      <c r="I1113" s="37" t="s">
        <v>24</v>
      </c>
      <c r="J1113" s="37" t="s">
        <v>25</v>
      </c>
      <c r="K1113" s="37" t="s">
        <v>18</v>
      </c>
      <c r="L1113" s="37" t="s">
        <v>595</v>
      </c>
      <c r="M1113" s="37">
        <v>0.55000000000000004</v>
      </c>
      <c r="N1113" s="37" t="s">
        <v>8</v>
      </c>
      <c r="O1113" s="37" t="s">
        <v>9</v>
      </c>
      <c r="P1113" s="37" t="s">
        <v>20</v>
      </c>
      <c r="Q1113" s="37" t="s">
        <v>2080</v>
      </c>
      <c r="R1113" s="37">
        <v>72023</v>
      </c>
      <c r="S1113" s="39">
        <v>42103</v>
      </c>
      <c r="T1113" s="39">
        <v>42104</v>
      </c>
      <c r="U1113" s="37">
        <v>160.8066</v>
      </c>
      <c r="V1113" s="37">
        <v>11</v>
      </c>
      <c r="W1113" s="37">
        <v>327.41000000000003</v>
      </c>
      <c r="X1113" s="37">
        <v>86887</v>
      </c>
      <c r="Y1113" s="37" t="s">
        <v>3215</v>
      </c>
      <c r="Z1113" s="37">
        <v>472.88411999278725</v>
      </c>
    </row>
    <row r="1114" spans="1:26" customFormat="1" x14ac:dyDescent="0.2">
      <c r="A1114" s="37">
        <v>2491</v>
      </c>
      <c r="B1114" s="37" t="s">
        <v>433</v>
      </c>
      <c r="C1114" s="37" t="s">
        <v>13</v>
      </c>
      <c r="D1114" s="37">
        <v>0.08</v>
      </c>
      <c r="E1114" s="37">
        <v>4.91</v>
      </c>
      <c r="F1114" s="37">
        <v>0.5</v>
      </c>
      <c r="G1114" s="37" t="s">
        <v>14</v>
      </c>
      <c r="H1114" s="37" t="s">
        <v>15</v>
      </c>
      <c r="I1114" s="37" t="s">
        <v>24</v>
      </c>
      <c r="J1114" s="37" t="s">
        <v>128</v>
      </c>
      <c r="K1114" s="37" t="s">
        <v>49</v>
      </c>
      <c r="L1114" s="37" t="s">
        <v>949</v>
      </c>
      <c r="M1114" s="37">
        <v>0.36</v>
      </c>
      <c r="N1114" s="37" t="s">
        <v>8</v>
      </c>
      <c r="O1114" s="37" t="s">
        <v>35</v>
      </c>
      <c r="P1114" s="37" t="s">
        <v>66</v>
      </c>
      <c r="Q1114" s="37" t="s">
        <v>76</v>
      </c>
      <c r="R1114" s="37">
        <v>90045</v>
      </c>
      <c r="S1114" s="39">
        <v>42103</v>
      </c>
      <c r="T1114" s="39">
        <v>42103</v>
      </c>
      <c r="U1114" s="37">
        <v>31.751999999999999</v>
      </c>
      <c r="V1114" s="37">
        <v>36</v>
      </c>
      <c r="W1114" s="37">
        <v>170.75</v>
      </c>
      <c r="X1114" s="37">
        <v>14785</v>
      </c>
      <c r="Y1114" s="37" t="s">
        <v>3217</v>
      </c>
      <c r="Z1114" s="37">
        <v>-86.376466182732713</v>
      </c>
    </row>
    <row r="1115" spans="1:26" customFormat="1" x14ac:dyDescent="0.2">
      <c r="A1115" s="37">
        <v>2491</v>
      </c>
      <c r="B1115" s="37" t="s">
        <v>433</v>
      </c>
      <c r="C1115" s="37" t="s">
        <v>13</v>
      </c>
      <c r="D1115" s="37">
        <v>0.02</v>
      </c>
      <c r="E1115" s="37">
        <v>28.15</v>
      </c>
      <c r="F1115" s="37">
        <v>6.17</v>
      </c>
      <c r="G1115" s="37" t="s">
        <v>14</v>
      </c>
      <c r="H1115" s="37" t="s">
        <v>15</v>
      </c>
      <c r="I1115" s="37" t="s">
        <v>24</v>
      </c>
      <c r="J1115" s="37" t="s">
        <v>25</v>
      </c>
      <c r="K1115" s="37" t="s">
        <v>18</v>
      </c>
      <c r="L1115" s="37" t="s">
        <v>595</v>
      </c>
      <c r="M1115" s="37">
        <v>0.55000000000000004</v>
      </c>
      <c r="N1115" s="37" t="s">
        <v>8</v>
      </c>
      <c r="O1115" s="37" t="s">
        <v>35</v>
      </c>
      <c r="P1115" s="37" t="s">
        <v>66</v>
      </c>
      <c r="Q1115" s="37" t="s">
        <v>76</v>
      </c>
      <c r="R1115" s="37">
        <v>90045</v>
      </c>
      <c r="S1115" s="39">
        <v>42103</v>
      </c>
      <c r="T1115" s="39">
        <v>42104</v>
      </c>
      <c r="U1115" s="37">
        <v>117.208</v>
      </c>
      <c r="V1115" s="37">
        <v>45</v>
      </c>
      <c r="W1115" s="37">
        <v>1339.42</v>
      </c>
      <c r="X1115" s="37">
        <v>14785</v>
      </c>
      <c r="Y1115" s="37" t="s">
        <v>3217</v>
      </c>
      <c r="Z1115" s="37">
        <v>428.23803213292746</v>
      </c>
    </row>
    <row r="1116" spans="1:26" customFormat="1" x14ac:dyDescent="0.2">
      <c r="A1116" s="37">
        <v>115</v>
      </c>
      <c r="B1116" s="37" t="s">
        <v>2081</v>
      </c>
      <c r="C1116" s="37" t="s">
        <v>23</v>
      </c>
      <c r="D1116" s="37">
        <v>7.0000000000000007E-2</v>
      </c>
      <c r="E1116" s="37">
        <v>2.12</v>
      </c>
      <c r="F1116" s="37">
        <v>1.99</v>
      </c>
      <c r="G1116" s="37" t="s">
        <v>14</v>
      </c>
      <c r="H1116" s="37" t="s">
        <v>47</v>
      </c>
      <c r="I1116" s="37" t="s">
        <v>16</v>
      </c>
      <c r="J1116" s="37" t="s">
        <v>17</v>
      </c>
      <c r="K1116" s="37" t="s">
        <v>18</v>
      </c>
      <c r="L1116" s="37" t="s">
        <v>2082</v>
      </c>
      <c r="M1116" s="37">
        <v>0.55000000000000004</v>
      </c>
      <c r="N1116" s="37" t="s">
        <v>8</v>
      </c>
      <c r="O1116" s="37" t="s">
        <v>35</v>
      </c>
      <c r="P1116" s="37" t="s">
        <v>115</v>
      </c>
      <c r="Q1116" s="37" t="s">
        <v>2083</v>
      </c>
      <c r="R1116" s="37">
        <v>97128</v>
      </c>
      <c r="S1116" s="39">
        <v>42103</v>
      </c>
      <c r="T1116" s="39">
        <v>42105</v>
      </c>
      <c r="U1116" s="37">
        <v>-55.84</v>
      </c>
      <c r="V1116" s="37">
        <v>12</v>
      </c>
      <c r="W1116" s="37">
        <v>26.07</v>
      </c>
      <c r="X1116" s="37">
        <v>89585</v>
      </c>
      <c r="Y1116" s="37" t="s">
        <v>3217</v>
      </c>
      <c r="Z1116" s="37">
        <v>162.5331035759236</v>
      </c>
    </row>
    <row r="1117" spans="1:26" customFormat="1" x14ac:dyDescent="0.2">
      <c r="A1117" s="37">
        <v>117</v>
      </c>
      <c r="B1117" s="37" t="s">
        <v>117</v>
      </c>
      <c r="C1117" s="37" t="s">
        <v>23</v>
      </c>
      <c r="D1117" s="37">
        <v>7.0000000000000007E-2</v>
      </c>
      <c r="E1117" s="37">
        <v>2.12</v>
      </c>
      <c r="F1117" s="37">
        <v>1.99</v>
      </c>
      <c r="G1117" s="37" t="s">
        <v>14</v>
      </c>
      <c r="H1117" s="37" t="s">
        <v>47</v>
      </c>
      <c r="I1117" s="37" t="s">
        <v>16</v>
      </c>
      <c r="J1117" s="37" t="s">
        <v>17</v>
      </c>
      <c r="K1117" s="37" t="s">
        <v>18</v>
      </c>
      <c r="L1117" s="37" t="s">
        <v>2082</v>
      </c>
      <c r="M1117" s="37">
        <v>0.55000000000000004</v>
      </c>
      <c r="N1117" s="37" t="s">
        <v>8</v>
      </c>
      <c r="O1117" s="37" t="s">
        <v>35</v>
      </c>
      <c r="P1117" s="37" t="s">
        <v>42</v>
      </c>
      <c r="Q1117" s="37" t="s">
        <v>118</v>
      </c>
      <c r="R1117" s="37">
        <v>98103</v>
      </c>
      <c r="S1117" s="39">
        <v>42103</v>
      </c>
      <c r="T1117" s="39">
        <v>42105</v>
      </c>
      <c r="U1117" s="37">
        <v>-55.84</v>
      </c>
      <c r="V1117" s="37">
        <v>46</v>
      </c>
      <c r="W1117" s="37">
        <v>99.94</v>
      </c>
      <c r="X1117" s="37">
        <v>58914</v>
      </c>
      <c r="Y1117" s="37" t="s">
        <v>3217</v>
      </c>
      <c r="Z1117" s="37">
        <v>162.5331035759236</v>
      </c>
    </row>
    <row r="1118" spans="1:26" customFormat="1" x14ac:dyDescent="0.2">
      <c r="A1118" s="37">
        <v>2851</v>
      </c>
      <c r="B1118" s="37" t="s">
        <v>2084</v>
      </c>
      <c r="C1118" s="37" t="s">
        <v>23</v>
      </c>
      <c r="D1118" s="37">
        <v>0.05</v>
      </c>
      <c r="E1118" s="37">
        <v>115.99</v>
      </c>
      <c r="F1118" s="37">
        <v>8.99</v>
      </c>
      <c r="G1118" s="37" t="s">
        <v>14</v>
      </c>
      <c r="H1118" s="37" t="s">
        <v>15</v>
      </c>
      <c r="I1118" s="37" t="s">
        <v>16</v>
      </c>
      <c r="J1118" s="37" t="s">
        <v>111</v>
      </c>
      <c r="K1118" s="37" t="s">
        <v>49</v>
      </c>
      <c r="L1118" s="37" t="s">
        <v>2085</v>
      </c>
      <c r="M1118" s="37">
        <v>0.57999999999999996</v>
      </c>
      <c r="N1118" s="37" t="s">
        <v>8</v>
      </c>
      <c r="O1118" s="37" t="s">
        <v>28</v>
      </c>
      <c r="P1118" s="37" t="s">
        <v>163</v>
      </c>
      <c r="Q1118" s="37" t="s">
        <v>2086</v>
      </c>
      <c r="R1118" s="37">
        <v>79762</v>
      </c>
      <c r="S1118" s="39">
        <v>42103</v>
      </c>
      <c r="T1118" s="39">
        <v>42107</v>
      </c>
      <c r="U1118" s="37">
        <v>719.35260000000005</v>
      </c>
      <c r="V1118" s="37">
        <v>11</v>
      </c>
      <c r="W1118" s="37">
        <v>1042.54</v>
      </c>
      <c r="X1118" s="37">
        <v>86454</v>
      </c>
      <c r="Y1118" s="37" t="s">
        <v>3216</v>
      </c>
      <c r="Z1118" s="37">
        <v>1485.3778232207078</v>
      </c>
    </row>
    <row r="1119" spans="1:26" customFormat="1" x14ac:dyDescent="0.2">
      <c r="A1119" s="37">
        <v>1271</v>
      </c>
      <c r="B1119" s="37" t="s">
        <v>2087</v>
      </c>
      <c r="C1119" s="37" t="s">
        <v>92</v>
      </c>
      <c r="D1119" s="37">
        <v>7.0000000000000007E-2</v>
      </c>
      <c r="E1119" s="37">
        <v>125.99</v>
      </c>
      <c r="F1119" s="37">
        <v>7.69</v>
      </c>
      <c r="G1119" s="37" t="s">
        <v>14</v>
      </c>
      <c r="H1119" s="37" t="s">
        <v>70</v>
      </c>
      <c r="I1119" s="37" t="s">
        <v>16</v>
      </c>
      <c r="J1119" s="37" t="s">
        <v>111</v>
      </c>
      <c r="K1119" s="37" t="s">
        <v>49</v>
      </c>
      <c r="L1119" s="37" t="s">
        <v>621</v>
      </c>
      <c r="M1119" s="37">
        <v>0.59</v>
      </c>
      <c r="N1119" s="37" t="s">
        <v>8</v>
      </c>
      <c r="O1119" s="37" t="s">
        <v>35</v>
      </c>
      <c r="P1119" s="37" t="s">
        <v>66</v>
      </c>
      <c r="Q1119" s="37" t="s">
        <v>2088</v>
      </c>
      <c r="R1119" s="37">
        <v>91941</v>
      </c>
      <c r="S1119" s="39">
        <v>42103</v>
      </c>
      <c r="T1119" s="39">
        <v>42104</v>
      </c>
      <c r="U1119" s="37">
        <v>588.24570000000006</v>
      </c>
      <c r="V1119" s="37">
        <v>8</v>
      </c>
      <c r="W1119" s="37">
        <v>852.53</v>
      </c>
      <c r="X1119" s="37">
        <v>88410</v>
      </c>
      <c r="Y1119" s="37" t="s">
        <v>3217</v>
      </c>
      <c r="Z1119" s="37">
        <v>1303.5471878703479</v>
      </c>
    </row>
    <row r="1120" spans="1:26" customFormat="1" x14ac:dyDescent="0.2">
      <c r="A1120" s="37">
        <v>191</v>
      </c>
      <c r="B1120" s="37" t="s">
        <v>1097</v>
      </c>
      <c r="C1120" s="37" t="s">
        <v>46</v>
      </c>
      <c r="D1120" s="37">
        <v>0.05</v>
      </c>
      <c r="E1120" s="37">
        <v>3.8</v>
      </c>
      <c r="F1120" s="37">
        <v>1.49</v>
      </c>
      <c r="G1120" s="37" t="s">
        <v>14</v>
      </c>
      <c r="H1120" s="37" t="s">
        <v>70</v>
      </c>
      <c r="I1120" s="37" t="s">
        <v>24</v>
      </c>
      <c r="J1120" s="37" t="s">
        <v>48</v>
      </c>
      <c r="K1120" s="37" t="s">
        <v>49</v>
      </c>
      <c r="L1120" s="37" t="s">
        <v>1168</v>
      </c>
      <c r="M1120" s="37">
        <v>0.38</v>
      </c>
      <c r="N1120" s="37" t="s">
        <v>8</v>
      </c>
      <c r="O1120" s="37" t="s">
        <v>28</v>
      </c>
      <c r="P1120" s="37" t="s">
        <v>79</v>
      </c>
      <c r="Q1120" s="37" t="s">
        <v>1099</v>
      </c>
      <c r="R1120" s="37">
        <v>60505</v>
      </c>
      <c r="S1120" s="39">
        <v>42103</v>
      </c>
      <c r="T1120" s="39">
        <v>42105</v>
      </c>
      <c r="U1120" s="37">
        <v>14.467000000000001</v>
      </c>
      <c r="V1120" s="37">
        <v>14</v>
      </c>
      <c r="W1120" s="37">
        <v>53.26</v>
      </c>
      <c r="X1120" s="37">
        <v>89093</v>
      </c>
      <c r="Y1120" s="37" t="s">
        <v>3216</v>
      </c>
      <c r="Z1120" s="37">
        <v>188.71063422750922</v>
      </c>
    </row>
    <row r="1121" spans="1:26" customFormat="1" x14ac:dyDescent="0.2">
      <c r="A1121" s="37">
        <v>191</v>
      </c>
      <c r="B1121" s="37" t="s">
        <v>1097</v>
      </c>
      <c r="C1121" s="37" t="s">
        <v>46</v>
      </c>
      <c r="D1121" s="37">
        <v>0.09</v>
      </c>
      <c r="E1121" s="37">
        <v>30.73</v>
      </c>
      <c r="F1121" s="37">
        <v>4</v>
      </c>
      <c r="G1121" s="37" t="s">
        <v>14</v>
      </c>
      <c r="H1121" s="37" t="s">
        <v>70</v>
      </c>
      <c r="I1121" s="37" t="s">
        <v>16</v>
      </c>
      <c r="J1121" s="37" t="s">
        <v>17</v>
      </c>
      <c r="K1121" s="37" t="s">
        <v>49</v>
      </c>
      <c r="L1121" s="37" t="s">
        <v>650</v>
      </c>
      <c r="M1121" s="37">
        <v>0.75</v>
      </c>
      <c r="N1121" s="37" t="s">
        <v>8</v>
      </c>
      <c r="O1121" s="37" t="s">
        <v>28</v>
      </c>
      <c r="P1121" s="37" t="s">
        <v>79</v>
      </c>
      <c r="Q1121" s="37" t="s">
        <v>1099</v>
      </c>
      <c r="R1121" s="37">
        <v>60505</v>
      </c>
      <c r="S1121" s="39">
        <v>42103</v>
      </c>
      <c r="T1121" s="39">
        <v>42103</v>
      </c>
      <c r="U1121" s="37">
        <v>-99.986400000000003</v>
      </c>
      <c r="V1121" s="37">
        <v>7</v>
      </c>
      <c r="W1121" s="37">
        <v>203.49</v>
      </c>
      <c r="X1121" s="37">
        <v>89093</v>
      </c>
      <c r="Y1121" s="37" t="s">
        <v>3216</v>
      </c>
      <c r="Z1121" s="37">
        <v>506.36305708527692</v>
      </c>
    </row>
    <row r="1122" spans="1:26" customFormat="1" x14ac:dyDescent="0.2">
      <c r="A1122" s="37">
        <v>191</v>
      </c>
      <c r="B1122" s="37" t="s">
        <v>1097</v>
      </c>
      <c r="C1122" s="37" t="s">
        <v>46</v>
      </c>
      <c r="D1122" s="37">
        <v>0</v>
      </c>
      <c r="E1122" s="37">
        <v>125.99</v>
      </c>
      <c r="F1122" s="37">
        <v>8.08</v>
      </c>
      <c r="G1122" s="37" t="s">
        <v>14</v>
      </c>
      <c r="H1122" s="37" t="s">
        <v>70</v>
      </c>
      <c r="I1122" s="37" t="s">
        <v>16</v>
      </c>
      <c r="J1122" s="37" t="s">
        <v>111</v>
      </c>
      <c r="K1122" s="37" t="s">
        <v>49</v>
      </c>
      <c r="L1122" s="37" t="s">
        <v>2089</v>
      </c>
      <c r="M1122" s="37">
        <v>0.56999999999999995</v>
      </c>
      <c r="N1122" s="37" t="s">
        <v>8</v>
      </c>
      <c r="O1122" s="37" t="s">
        <v>28</v>
      </c>
      <c r="P1122" s="37" t="s">
        <v>79</v>
      </c>
      <c r="Q1122" s="37" t="s">
        <v>1099</v>
      </c>
      <c r="R1122" s="37">
        <v>60505</v>
      </c>
      <c r="S1122" s="39">
        <v>42103</v>
      </c>
      <c r="T1122" s="39">
        <v>42104</v>
      </c>
      <c r="U1122" s="37">
        <v>1348.59672</v>
      </c>
      <c r="V1122" s="37">
        <v>22</v>
      </c>
      <c r="W1122" s="37">
        <v>2356.0100000000002</v>
      </c>
      <c r="X1122" s="37">
        <v>89093</v>
      </c>
      <c r="Y1122" s="37" t="s">
        <v>3216</v>
      </c>
      <c r="Z1122" s="37">
        <v>2310.8466745960077</v>
      </c>
    </row>
    <row r="1123" spans="1:26" customFormat="1" x14ac:dyDescent="0.2">
      <c r="A1123" s="37">
        <v>1634</v>
      </c>
      <c r="B1123" s="37" t="s">
        <v>2090</v>
      </c>
      <c r="C1123" s="37" t="s">
        <v>46</v>
      </c>
      <c r="D1123" s="37">
        <v>0.08</v>
      </c>
      <c r="E1123" s="37">
        <v>100.97</v>
      </c>
      <c r="F1123" s="37">
        <v>14</v>
      </c>
      <c r="G1123" s="37" t="s">
        <v>2</v>
      </c>
      <c r="H1123" s="37" t="s">
        <v>47</v>
      </c>
      <c r="I1123" s="37" t="s">
        <v>16</v>
      </c>
      <c r="J1123" s="37" t="s">
        <v>32</v>
      </c>
      <c r="K1123" s="37" t="s">
        <v>33</v>
      </c>
      <c r="L1123" s="37" t="s">
        <v>2091</v>
      </c>
      <c r="M1123" s="37">
        <v>0.37</v>
      </c>
      <c r="N1123" s="37" t="s">
        <v>8</v>
      </c>
      <c r="O1123" s="37" t="s">
        <v>9</v>
      </c>
      <c r="P1123" s="37" t="s">
        <v>10</v>
      </c>
      <c r="Q1123" s="37" t="s">
        <v>2092</v>
      </c>
      <c r="R1123" s="37">
        <v>39212</v>
      </c>
      <c r="S1123" s="39">
        <v>42103</v>
      </c>
      <c r="T1123" s="39">
        <v>42104</v>
      </c>
      <c r="U1123" s="37">
        <v>-73.494119999999995</v>
      </c>
      <c r="V1123" s="37">
        <v>15</v>
      </c>
      <c r="W1123" s="37">
        <v>1483.16</v>
      </c>
      <c r="X1123" s="37">
        <v>90532</v>
      </c>
      <c r="Y1123" s="37" t="s">
        <v>3215</v>
      </c>
      <c r="Z1123" s="37">
        <v>947.5895632927992</v>
      </c>
    </row>
    <row r="1124" spans="1:26" customFormat="1" x14ac:dyDescent="0.2">
      <c r="A1124" s="37">
        <v>2334</v>
      </c>
      <c r="B1124" s="37" t="s">
        <v>2014</v>
      </c>
      <c r="C1124" s="37" t="s">
        <v>46</v>
      </c>
      <c r="D1124" s="37">
        <v>0.05</v>
      </c>
      <c r="E1124" s="37">
        <v>14.81</v>
      </c>
      <c r="F1124" s="37">
        <v>13.32</v>
      </c>
      <c r="G1124" s="37" t="s">
        <v>14</v>
      </c>
      <c r="H1124" s="37" t="s">
        <v>3</v>
      </c>
      <c r="I1124" s="37" t="s">
        <v>24</v>
      </c>
      <c r="J1124" s="37" t="s">
        <v>71</v>
      </c>
      <c r="K1124" s="37" t="s">
        <v>49</v>
      </c>
      <c r="L1124" s="37" t="s">
        <v>570</v>
      </c>
      <c r="M1124" s="37">
        <v>0.43</v>
      </c>
      <c r="N1124" s="37" t="s">
        <v>8</v>
      </c>
      <c r="O1124" s="37" t="s">
        <v>28</v>
      </c>
      <c r="P1124" s="37" t="s">
        <v>333</v>
      </c>
      <c r="Q1124" s="37" t="s">
        <v>2015</v>
      </c>
      <c r="R1124" s="37">
        <v>53220</v>
      </c>
      <c r="S1124" s="39">
        <v>42103</v>
      </c>
      <c r="T1124" s="39">
        <v>42105</v>
      </c>
      <c r="U1124" s="37">
        <v>-190.49</v>
      </c>
      <c r="V1124" s="37">
        <v>8</v>
      </c>
      <c r="W1124" s="37">
        <v>115.99</v>
      </c>
      <c r="X1124" s="37">
        <v>89609</v>
      </c>
      <c r="Y1124" s="37" t="s">
        <v>3216</v>
      </c>
      <c r="Z1124" s="37">
        <v>372.82170698504927</v>
      </c>
    </row>
    <row r="1125" spans="1:26" customFormat="1" x14ac:dyDescent="0.2">
      <c r="A1125" s="37">
        <v>2334</v>
      </c>
      <c r="B1125" s="37" t="s">
        <v>2014</v>
      </c>
      <c r="C1125" s="37" t="s">
        <v>46</v>
      </c>
      <c r="D1125" s="37">
        <v>0.08</v>
      </c>
      <c r="E1125" s="37">
        <v>2.78</v>
      </c>
      <c r="F1125" s="37">
        <v>1.25</v>
      </c>
      <c r="G1125" s="37" t="s">
        <v>14</v>
      </c>
      <c r="H1125" s="37" t="s">
        <v>3</v>
      </c>
      <c r="I1125" s="37" t="s">
        <v>24</v>
      </c>
      <c r="J1125" s="37" t="s">
        <v>25</v>
      </c>
      <c r="K1125" s="37" t="s">
        <v>26</v>
      </c>
      <c r="L1125" s="37" t="s">
        <v>358</v>
      </c>
      <c r="M1125" s="37">
        <v>0.59</v>
      </c>
      <c r="N1125" s="37" t="s">
        <v>8</v>
      </c>
      <c r="O1125" s="37" t="s">
        <v>28</v>
      </c>
      <c r="P1125" s="37" t="s">
        <v>333</v>
      </c>
      <c r="Q1125" s="37" t="s">
        <v>2015</v>
      </c>
      <c r="R1125" s="37">
        <v>53220</v>
      </c>
      <c r="S1125" s="39">
        <v>42103</v>
      </c>
      <c r="T1125" s="39">
        <v>42104</v>
      </c>
      <c r="U1125" s="37">
        <v>-8.77</v>
      </c>
      <c r="V1125" s="37">
        <v>7</v>
      </c>
      <c r="W1125" s="37">
        <v>19.46</v>
      </c>
      <c r="X1125" s="37">
        <v>89609</v>
      </c>
      <c r="Y1125" s="37" t="s">
        <v>3216</v>
      </c>
      <c r="Z1125" s="37">
        <v>300.77291471820394</v>
      </c>
    </row>
    <row r="1126" spans="1:26" customFormat="1" x14ac:dyDescent="0.2">
      <c r="A1126" s="37">
        <v>2847</v>
      </c>
      <c r="B1126" s="37" t="s">
        <v>2093</v>
      </c>
      <c r="C1126" s="37" t="s">
        <v>46</v>
      </c>
      <c r="D1126" s="37">
        <v>0.04</v>
      </c>
      <c r="E1126" s="37">
        <v>90.48</v>
      </c>
      <c r="F1126" s="37">
        <v>19.989999999999998</v>
      </c>
      <c r="G1126" s="37" t="s">
        <v>14</v>
      </c>
      <c r="H1126" s="37" t="s">
        <v>70</v>
      </c>
      <c r="I1126" s="37" t="s">
        <v>24</v>
      </c>
      <c r="J1126" s="37" t="s">
        <v>321</v>
      </c>
      <c r="K1126" s="37" t="s">
        <v>49</v>
      </c>
      <c r="L1126" s="37" t="s">
        <v>478</v>
      </c>
      <c r="M1126" s="37">
        <v>0.4</v>
      </c>
      <c r="N1126" s="37" t="s">
        <v>8</v>
      </c>
      <c r="O1126" s="37" t="s">
        <v>9</v>
      </c>
      <c r="P1126" s="37" t="s">
        <v>376</v>
      </c>
      <c r="Q1126" s="37" t="s">
        <v>2094</v>
      </c>
      <c r="R1126" s="37">
        <v>38017</v>
      </c>
      <c r="S1126" s="39">
        <v>42103</v>
      </c>
      <c r="T1126" s="39">
        <v>42105</v>
      </c>
      <c r="U1126" s="37">
        <v>55.555199999999999</v>
      </c>
      <c r="V1126" s="37">
        <v>3</v>
      </c>
      <c r="W1126" s="37">
        <v>268.64</v>
      </c>
      <c r="X1126" s="37">
        <v>85928</v>
      </c>
      <c r="Y1126" s="37" t="s">
        <v>3215</v>
      </c>
      <c r="Z1126" s="37">
        <v>1036.929619178585</v>
      </c>
    </row>
    <row r="1127" spans="1:26" customFormat="1" x14ac:dyDescent="0.2">
      <c r="A1127" s="37">
        <v>2847</v>
      </c>
      <c r="B1127" s="37" t="s">
        <v>2093</v>
      </c>
      <c r="C1127" s="37" t="s">
        <v>46</v>
      </c>
      <c r="D1127" s="37">
        <v>0.02</v>
      </c>
      <c r="E1127" s="37">
        <v>9.77</v>
      </c>
      <c r="F1127" s="37">
        <v>6.02</v>
      </c>
      <c r="G1127" s="37" t="s">
        <v>14</v>
      </c>
      <c r="H1127" s="37" t="s">
        <v>70</v>
      </c>
      <c r="I1127" s="37" t="s">
        <v>4</v>
      </c>
      <c r="J1127" s="37" t="s">
        <v>102</v>
      </c>
      <c r="K1127" s="37" t="s">
        <v>120</v>
      </c>
      <c r="L1127" s="37" t="s">
        <v>2095</v>
      </c>
      <c r="M1127" s="37">
        <v>0.48</v>
      </c>
      <c r="N1127" s="37" t="s">
        <v>8</v>
      </c>
      <c r="O1127" s="37" t="s">
        <v>9</v>
      </c>
      <c r="P1127" s="37" t="s">
        <v>376</v>
      </c>
      <c r="Q1127" s="37" t="s">
        <v>2094</v>
      </c>
      <c r="R1127" s="37">
        <v>38017</v>
      </c>
      <c r="S1127" s="39">
        <v>42103</v>
      </c>
      <c r="T1127" s="39">
        <v>42104</v>
      </c>
      <c r="U1127" s="37">
        <v>-535.33199999999999</v>
      </c>
      <c r="V1127" s="37">
        <v>9</v>
      </c>
      <c r="W1127" s="37">
        <v>87.68</v>
      </c>
      <c r="X1127" s="37">
        <v>85928</v>
      </c>
      <c r="Y1127" s="37" t="s">
        <v>3215</v>
      </c>
      <c r="Z1127" s="37">
        <v>-127.44283872219535</v>
      </c>
    </row>
    <row r="1128" spans="1:26" customFormat="1" x14ac:dyDescent="0.2">
      <c r="A1128" s="37">
        <v>2847</v>
      </c>
      <c r="B1128" s="37" t="s">
        <v>2093</v>
      </c>
      <c r="C1128" s="37" t="s">
        <v>46</v>
      </c>
      <c r="D1128" s="37">
        <v>0.09</v>
      </c>
      <c r="E1128" s="37">
        <v>34.99</v>
      </c>
      <c r="F1128" s="37">
        <v>7.73</v>
      </c>
      <c r="G1128" s="37" t="s">
        <v>14</v>
      </c>
      <c r="H1128" s="37" t="s">
        <v>70</v>
      </c>
      <c r="I1128" s="37" t="s">
        <v>24</v>
      </c>
      <c r="J1128" s="37" t="s">
        <v>25</v>
      </c>
      <c r="K1128" s="37" t="s">
        <v>49</v>
      </c>
      <c r="L1128" s="37" t="s">
        <v>1280</v>
      </c>
      <c r="M1128" s="37">
        <v>0.59</v>
      </c>
      <c r="N1128" s="37" t="s">
        <v>8</v>
      </c>
      <c r="O1128" s="37" t="s">
        <v>9</v>
      </c>
      <c r="P1128" s="37" t="s">
        <v>376</v>
      </c>
      <c r="Q1128" s="37" t="s">
        <v>2094</v>
      </c>
      <c r="R1128" s="37">
        <v>38017</v>
      </c>
      <c r="S1128" s="39">
        <v>42103</v>
      </c>
      <c r="T1128" s="39">
        <v>42105</v>
      </c>
      <c r="U1128" s="37">
        <v>-208.72040000000001</v>
      </c>
      <c r="V1128" s="37">
        <v>1</v>
      </c>
      <c r="W1128" s="37">
        <v>37.619999999999997</v>
      </c>
      <c r="X1128" s="37">
        <v>85928</v>
      </c>
      <c r="Y1128" s="37" t="s">
        <v>3215</v>
      </c>
      <c r="Z1128" s="37">
        <v>378.46931111946174</v>
      </c>
    </row>
    <row r="1129" spans="1:26" customFormat="1" x14ac:dyDescent="0.2">
      <c r="A1129" s="37">
        <v>1602</v>
      </c>
      <c r="B1129" s="37" t="s">
        <v>2096</v>
      </c>
      <c r="C1129" s="37" t="s">
        <v>1</v>
      </c>
      <c r="D1129" s="37">
        <v>0.1</v>
      </c>
      <c r="E1129" s="37">
        <v>9.11</v>
      </c>
      <c r="F1129" s="37">
        <v>2.15</v>
      </c>
      <c r="G1129" s="37" t="s">
        <v>14</v>
      </c>
      <c r="H1129" s="37" t="s">
        <v>47</v>
      </c>
      <c r="I1129" s="37" t="s">
        <v>24</v>
      </c>
      <c r="J1129" s="37" t="s">
        <v>64</v>
      </c>
      <c r="K1129" s="37" t="s">
        <v>26</v>
      </c>
      <c r="L1129" s="37" t="s">
        <v>65</v>
      </c>
      <c r="M1129" s="37">
        <v>0.4</v>
      </c>
      <c r="N1129" s="37" t="s">
        <v>8</v>
      </c>
      <c r="O1129" s="37" t="s">
        <v>87</v>
      </c>
      <c r="P1129" s="37" t="s">
        <v>394</v>
      </c>
      <c r="Q1129" s="37" t="s">
        <v>2097</v>
      </c>
      <c r="R1129" s="37">
        <v>20601</v>
      </c>
      <c r="S1129" s="39">
        <v>42104</v>
      </c>
      <c r="T1129" s="39">
        <v>42106</v>
      </c>
      <c r="U1129" s="37">
        <v>-3.9312</v>
      </c>
      <c r="V1129" s="37">
        <v>2</v>
      </c>
      <c r="W1129" s="37">
        <v>17.420000000000002</v>
      </c>
      <c r="X1129" s="37">
        <v>89680</v>
      </c>
      <c r="Y1129" s="37" t="s">
        <v>3218</v>
      </c>
      <c r="Z1129" s="37">
        <v>307.75239413418296</v>
      </c>
    </row>
    <row r="1130" spans="1:26" customFormat="1" x14ac:dyDescent="0.2">
      <c r="A1130" s="37">
        <v>451</v>
      </c>
      <c r="B1130" s="37" t="s">
        <v>195</v>
      </c>
      <c r="C1130" s="37" t="s">
        <v>13</v>
      </c>
      <c r="D1130" s="37">
        <v>0.03</v>
      </c>
      <c r="E1130" s="37">
        <v>15.99</v>
      </c>
      <c r="F1130" s="37">
        <v>11.28</v>
      </c>
      <c r="G1130" s="37" t="s">
        <v>14</v>
      </c>
      <c r="H1130" s="37" t="s">
        <v>47</v>
      </c>
      <c r="I1130" s="37" t="s">
        <v>16</v>
      </c>
      <c r="J1130" s="37" t="s">
        <v>32</v>
      </c>
      <c r="K1130" s="37" t="s">
        <v>120</v>
      </c>
      <c r="L1130" s="37" t="s">
        <v>1182</v>
      </c>
      <c r="M1130" s="37">
        <v>0.38</v>
      </c>
      <c r="N1130" s="37" t="s">
        <v>8</v>
      </c>
      <c r="O1130" s="37" t="s">
        <v>35</v>
      </c>
      <c r="P1130" s="37" t="s">
        <v>66</v>
      </c>
      <c r="Q1130" s="37" t="s">
        <v>197</v>
      </c>
      <c r="R1130" s="37">
        <v>94024</v>
      </c>
      <c r="S1130" s="39">
        <v>42104</v>
      </c>
      <c r="T1130" s="39">
        <v>42105</v>
      </c>
      <c r="U1130" s="37">
        <v>-53.296199999999999</v>
      </c>
      <c r="V1130" s="37">
        <v>2</v>
      </c>
      <c r="W1130" s="37">
        <v>35.479999999999997</v>
      </c>
      <c r="X1130" s="37">
        <v>86010</v>
      </c>
      <c r="Y1130" s="37" t="s">
        <v>3217</v>
      </c>
      <c r="Z1130" s="37">
        <v>268.24019529631164</v>
      </c>
    </row>
    <row r="1131" spans="1:26" customFormat="1" x14ac:dyDescent="0.2">
      <c r="A1131" s="37">
        <v>3191</v>
      </c>
      <c r="B1131" s="37" t="s">
        <v>1682</v>
      </c>
      <c r="C1131" s="37" t="s">
        <v>13</v>
      </c>
      <c r="D1131" s="37">
        <v>0.09</v>
      </c>
      <c r="E1131" s="37">
        <v>35.94</v>
      </c>
      <c r="F1131" s="37">
        <v>6.66</v>
      </c>
      <c r="G1131" s="37" t="s">
        <v>14</v>
      </c>
      <c r="H1131" s="37" t="s">
        <v>70</v>
      </c>
      <c r="I1131" s="37" t="s">
        <v>24</v>
      </c>
      <c r="J1131" s="37" t="s">
        <v>321</v>
      </c>
      <c r="K1131" s="37" t="s">
        <v>49</v>
      </c>
      <c r="L1131" s="37" t="s">
        <v>2098</v>
      </c>
      <c r="M1131" s="37">
        <v>0.4</v>
      </c>
      <c r="N1131" s="37" t="s">
        <v>8</v>
      </c>
      <c r="O1131" s="37" t="s">
        <v>28</v>
      </c>
      <c r="P1131" s="37" t="s">
        <v>333</v>
      </c>
      <c r="Q1131" s="37" t="s">
        <v>1683</v>
      </c>
      <c r="R1131" s="37">
        <v>54481</v>
      </c>
      <c r="S1131" s="39">
        <v>42104</v>
      </c>
      <c r="T1131" s="39">
        <v>42106</v>
      </c>
      <c r="U1131" s="37">
        <v>172.56440000000001</v>
      </c>
      <c r="V1131" s="37">
        <v>9</v>
      </c>
      <c r="W1131" s="37">
        <v>312.22000000000003</v>
      </c>
      <c r="X1131" s="37">
        <v>86448</v>
      </c>
      <c r="Y1131" s="37" t="s">
        <v>3216</v>
      </c>
      <c r="Z1131" s="37">
        <v>380.87456407113064</v>
      </c>
    </row>
    <row r="1132" spans="1:26" customFormat="1" x14ac:dyDescent="0.2">
      <c r="A1132" s="37">
        <v>2684</v>
      </c>
      <c r="B1132" s="37" t="s">
        <v>1183</v>
      </c>
      <c r="C1132" s="37" t="s">
        <v>23</v>
      </c>
      <c r="D1132" s="37">
        <v>7.0000000000000007E-2</v>
      </c>
      <c r="E1132" s="37">
        <v>4.97</v>
      </c>
      <c r="F1132" s="37">
        <v>5.71</v>
      </c>
      <c r="G1132" s="37" t="s">
        <v>14</v>
      </c>
      <c r="H1132" s="37" t="s">
        <v>3</v>
      </c>
      <c r="I1132" s="37" t="s">
        <v>4</v>
      </c>
      <c r="J1132" s="37" t="s">
        <v>102</v>
      </c>
      <c r="K1132" s="37" t="s">
        <v>120</v>
      </c>
      <c r="L1132" s="37" t="s">
        <v>2099</v>
      </c>
      <c r="M1132" s="37">
        <v>0.54</v>
      </c>
      <c r="N1132" s="37" t="s">
        <v>8</v>
      </c>
      <c r="O1132" s="37" t="s">
        <v>9</v>
      </c>
      <c r="P1132" s="37" t="s">
        <v>99</v>
      </c>
      <c r="Q1132" s="37" t="s">
        <v>1184</v>
      </c>
      <c r="R1132" s="37">
        <v>33952</v>
      </c>
      <c r="S1132" s="39">
        <v>42104</v>
      </c>
      <c r="T1132" s="39">
        <v>42109</v>
      </c>
      <c r="U1132" s="37">
        <v>-180.15199999999999</v>
      </c>
      <c r="V1132" s="37">
        <v>5</v>
      </c>
      <c r="W1132" s="37">
        <v>26.66</v>
      </c>
      <c r="X1132" s="37">
        <v>89148</v>
      </c>
      <c r="Y1132" s="37" t="s">
        <v>3215</v>
      </c>
      <c r="Z1132" s="37">
        <v>99.194780328209973</v>
      </c>
    </row>
    <row r="1133" spans="1:26" customFormat="1" x14ac:dyDescent="0.2">
      <c r="A1133" s="37">
        <v>2684</v>
      </c>
      <c r="B1133" s="37" t="s">
        <v>1183</v>
      </c>
      <c r="C1133" s="37" t="s">
        <v>23</v>
      </c>
      <c r="D1133" s="37">
        <v>0.09</v>
      </c>
      <c r="E1133" s="37">
        <v>2.62</v>
      </c>
      <c r="F1133" s="37">
        <v>0.8</v>
      </c>
      <c r="G1133" s="37" t="s">
        <v>14</v>
      </c>
      <c r="H1133" s="37" t="s">
        <v>3</v>
      </c>
      <c r="I1133" s="37" t="s">
        <v>24</v>
      </c>
      <c r="J1133" s="37" t="s">
        <v>152</v>
      </c>
      <c r="K1133" s="37" t="s">
        <v>26</v>
      </c>
      <c r="L1133" s="37" t="s">
        <v>2100</v>
      </c>
      <c r="M1133" s="37">
        <v>0.39</v>
      </c>
      <c r="N1133" s="37" t="s">
        <v>8</v>
      </c>
      <c r="O1133" s="37" t="s">
        <v>9</v>
      </c>
      <c r="P1133" s="37" t="s">
        <v>99</v>
      </c>
      <c r="Q1133" s="37" t="s">
        <v>1184</v>
      </c>
      <c r="R1133" s="37">
        <v>33952</v>
      </c>
      <c r="S1133" s="39">
        <v>42104</v>
      </c>
      <c r="T1133" s="39">
        <v>42106</v>
      </c>
      <c r="U1133" s="37">
        <v>8.3879999999999999</v>
      </c>
      <c r="V1133" s="37">
        <v>12</v>
      </c>
      <c r="W1133" s="37">
        <v>29.55</v>
      </c>
      <c r="X1133" s="37">
        <v>89148</v>
      </c>
      <c r="Y1133" s="37" t="s">
        <v>3215</v>
      </c>
      <c r="Z1133" s="37">
        <v>11.298085241017372</v>
      </c>
    </row>
    <row r="1134" spans="1:26" customFormat="1" x14ac:dyDescent="0.2">
      <c r="A1134" s="37">
        <v>2684</v>
      </c>
      <c r="B1134" s="37" t="s">
        <v>1183</v>
      </c>
      <c r="C1134" s="37" t="s">
        <v>23</v>
      </c>
      <c r="D1134" s="37">
        <v>0.03</v>
      </c>
      <c r="E1134" s="37">
        <v>65.989999999999995</v>
      </c>
      <c r="F1134" s="37">
        <v>8.8000000000000007</v>
      </c>
      <c r="G1134" s="37" t="s">
        <v>14</v>
      </c>
      <c r="H1134" s="37" t="s">
        <v>3</v>
      </c>
      <c r="I1134" s="37" t="s">
        <v>16</v>
      </c>
      <c r="J1134" s="37" t="s">
        <v>111</v>
      </c>
      <c r="K1134" s="37" t="s">
        <v>49</v>
      </c>
      <c r="L1134" s="37" t="s">
        <v>428</v>
      </c>
      <c r="M1134" s="37">
        <v>0.57999999999999996</v>
      </c>
      <c r="N1134" s="37" t="s">
        <v>8</v>
      </c>
      <c r="O1134" s="37" t="s">
        <v>9</v>
      </c>
      <c r="P1134" s="37" t="s">
        <v>99</v>
      </c>
      <c r="Q1134" s="37" t="s">
        <v>1184</v>
      </c>
      <c r="R1134" s="37">
        <v>33952</v>
      </c>
      <c r="S1134" s="39">
        <v>42104</v>
      </c>
      <c r="T1134" s="39">
        <v>42104</v>
      </c>
      <c r="U1134" s="37">
        <v>9.9398999999999997</v>
      </c>
      <c r="V1134" s="37">
        <v>21</v>
      </c>
      <c r="W1134" s="37">
        <v>1237.4000000000001</v>
      </c>
      <c r="X1134" s="37">
        <v>89148</v>
      </c>
      <c r="Y1134" s="37" t="s">
        <v>3215</v>
      </c>
      <c r="Z1134" s="37">
        <v>630.12663776554621</v>
      </c>
    </row>
    <row r="1135" spans="1:26" customFormat="1" x14ac:dyDescent="0.2">
      <c r="A1135" s="37">
        <v>1103</v>
      </c>
      <c r="B1135" s="37" t="s">
        <v>2101</v>
      </c>
      <c r="C1135" s="37" t="s">
        <v>46</v>
      </c>
      <c r="D1135" s="37">
        <v>0.05</v>
      </c>
      <c r="E1135" s="37">
        <v>328.14</v>
      </c>
      <c r="F1135" s="37">
        <v>91.05</v>
      </c>
      <c r="G1135" s="37" t="s">
        <v>2</v>
      </c>
      <c r="H1135" s="37" t="s">
        <v>47</v>
      </c>
      <c r="I1135" s="37" t="s">
        <v>24</v>
      </c>
      <c r="J1135" s="37" t="s">
        <v>71</v>
      </c>
      <c r="K1135" s="37" t="s">
        <v>33</v>
      </c>
      <c r="L1135" s="37" t="s">
        <v>559</v>
      </c>
      <c r="M1135" s="37">
        <v>0.56999999999999995</v>
      </c>
      <c r="N1135" s="37" t="s">
        <v>8</v>
      </c>
      <c r="O1135" s="37" t="s">
        <v>28</v>
      </c>
      <c r="P1135" s="37" t="s">
        <v>109</v>
      </c>
      <c r="Q1135" s="37" t="s">
        <v>2102</v>
      </c>
      <c r="R1135" s="37">
        <v>68046</v>
      </c>
      <c r="S1135" s="39">
        <v>42104</v>
      </c>
      <c r="T1135" s="39">
        <v>42105</v>
      </c>
      <c r="U1135" s="37">
        <v>772.04</v>
      </c>
      <c r="V1135" s="37">
        <v>7</v>
      </c>
      <c r="W1135" s="37">
        <v>2291.39</v>
      </c>
      <c r="X1135" s="37">
        <v>90977</v>
      </c>
      <c r="Y1135" s="37" t="s">
        <v>3216</v>
      </c>
      <c r="Z1135" s="37">
        <v>4840.8752306536944</v>
      </c>
    </row>
    <row r="1136" spans="1:26" customFormat="1" x14ac:dyDescent="0.2">
      <c r="A1136" s="37">
        <v>1104</v>
      </c>
      <c r="B1136" s="37" t="s">
        <v>2103</v>
      </c>
      <c r="C1136" s="37" t="s">
        <v>46</v>
      </c>
      <c r="D1136" s="37">
        <v>0.05</v>
      </c>
      <c r="E1136" s="37">
        <v>328.14</v>
      </c>
      <c r="F1136" s="37">
        <v>91.05</v>
      </c>
      <c r="G1136" s="37" t="s">
        <v>2</v>
      </c>
      <c r="H1136" s="37" t="s">
        <v>47</v>
      </c>
      <c r="I1136" s="37" t="s">
        <v>24</v>
      </c>
      <c r="J1136" s="37" t="s">
        <v>71</v>
      </c>
      <c r="K1136" s="37" t="s">
        <v>33</v>
      </c>
      <c r="L1136" s="37" t="s">
        <v>559</v>
      </c>
      <c r="M1136" s="37">
        <v>0.56999999999999995</v>
      </c>
      <c r="N1136" s="37" t="s">
        <v>8</v>
      </c>
      <c r="O1136" s="37" t="s">
        <v>87</v>
      </c>
      <c r="P1136" s="37" t="s">
        <v>88</v>
      </c>
      <c r="Q1136" s="37" t="s">
        <v>89</v>
      </c>
      <c r="R1136" s="37">
        <v>10282</v>
      </c>
      <c r="S1136" s="39">
        <v>42104</v>
      </c>
      <c r="T1136" s="39">
        <v>42105</v>
      </c>
      <c r="U1136" s="37">
        <v>772.04</v>
      </c>
      <c r="V1136" s="37">
        <v>29</v>
      </c>
      <c r="W1136" s="37">
        <v>9492.92</v>
      </c>
      <c r="X1136" s="37">
        <v>27456</v>
      </c>
      <c r="Y1136" s="37" t="s">
        <v>3218</v>
      </c>
      <c r="Z1136" s="37">
        <v>4840.8752306536944</v>
      </c>
    </row>
    <row r="1137" spans="1:26" customFormat="1" x14ac:dyDescent="0.2">
      <c r="A1137" s="37">
        <v>1185</v>
      </c>
      <c r="B1137" s="37" t="s">
        <v>1758</v>
      </c>
      <c r="C1137" s="37" t="s">
        <v>46</v>
      </c>
      <c r="D1137" s="37">
        <v>0.08</v>
      </c>
      <c r="E1137" s="37">
        <v>11.7</v>
      </c>
      <c r="F1137" s="37">
        <v>6.96</v>
      </c>
      <c r="G1137" s="37" t="s">
        <v>14</v>
      </c>
      <c r="H1137" s="37" t="s">
        <v>15</v>
      </c>
      <c r="I1137" s="37" t="s">
        <v>24</v>
      </c>
      <c r="J1137" s="37" t="s">
        <v>71</v>
      </c>
      <c r="K1137" s="37" t="s">
        <v>120</v>
      </c>
      <c r="L1137" s="37" t="s">
        <v>736</v>
      </c>
      <c r="M1137" s="37">
        <v>0.5</v>
      </c>
      <c r="N1137" s="37" t="s">
        <v>8</v>
      </c>
      <c r="O1137" s="37" t="s">
        <v>9</v>
      </c>
      <c r="P1137" s="37" t="s">
        <v>140</v>
      </c>
      <c r="Q1137" s="37" t="s">
        <v>334</v>
      </c>
      <c r="R1137" s="37">
        <v>35756</v>
      </c>
      <c r="S1137" s="39">
        <v>42104</v>
      </c>
      <c r="T1137" s="39">
        <v>42107</v>
      </c>
      <c r="U1137" s="37">
        <v>28.565999999999999</v>
      </c>
      <c r="V1137" s="37">
        <v>8</v>
      </c>
      <c r="W1137" s="37">
        <v>87.8</v>
      </c>
      <c r="X1137" s="37">
        <v>85940</v>
      </c>
      <c r="Y1137" s="37" t="s">
        <v>3215</v>
      </c>
      <c r="Z1137" s="37">
        <v>430.0688335777354</v>
      </c>
    </row>
    <row r="1138" spans="1:26" customFormat="1" x14ac:dyDescent="0.2">
      <c r="A1138" s="37">
        <v>2430</v>
      </c>
      <c r="B1138" s="37" t="s">
        <v>1813</v>
      </c>
      <c r="C1138" s="37" t="s">
        <v>46</v>
      </c>
      <c r="D1138" s="37">
        <v>0.04</v>
      </c>
      <c r="E1138" s="37">
        <v>7.08</v>
      </c>
      <c r="F1138" s="37">
        <v>2.35</v>
      </c>
      <c r="G1138" s="37" t="s">
        <v>14</v>
      </c>
      <c r="H1138" s="37" t="s">
        <v>47</v>
      </c>
      <c r="I1138" s="37" t="s">
        <v>24</v>
      </c>
      <c r="J1138" s="37" t="s">
        <v>25</v>
      </c>
      <c r="K1138" s="37" t="s">
        <v>26</v>
      </c>
      <c r="L1138" s="37" t="s">
        <v>1889</v>
      </c>
      <c r="M1138" s="37">
        <v>0.47</v>
      </c>
      <c r="N1138" s="37" t="s">
        <v>8</v>
      </c>
      <c r="O1138" s="37" t="s">
        <v>28</v>
      </c>
      <c r="P1138" s="37" t="s">
        <v>163</v>
      </c>
      <c r="Q1138" s="37" t="s">
        <v>1814</v>
      </c>
      <c r="R1138" s="37">
        <v>76541</v>
      </c>
      <c r="S1138" s="39">
        <v>42104</v>
      </c>
      <c r="T1138" s="39">
        <v>42105</v>
      </c>
      <c r="U1138" s="37">
        <v>24.59</v>
      </c>
      <c r="V1138" s="37">
        <v>7</v>
      </c>
      <c r="W1138" s="37">
        <v>49.1</v>
      </c>
      <c r="X1138" s="37">
        <v>91109</v>
      </c>
      <c r="Y1138" s="37" t="s">
        <v>3216</v>
      </c>
      <c r="Z1138" s="37">
        <v>344.97755324825209</v>
      </c>
    </row>
    <row r="1139" spans="1:26" customFormat="1" x14ac:dyDescent="0.2">
      <c r="A1139" s="37">
        <v>2999</v>
      </c>
      <c r="B1139" s="37" t="s">
        <v>2104</v>
      </c>
      <c r="C1139" s="37" t="s">
        <v>46</v>
      </c>
      <c r="D1139" s="37">
        <v>0.03</v>
      </c>
      <c r="E1139" s="37">
        <v>10.98</v>
      </c>
      <c r="F1139" s="37">
        <v>3.37</v>
      </c>
      <c r="G1139" s="37" t="s">
        <v>14</v>
      </c>
      <c r="H1139" s="37" t="s">
        <v>15</v>
      </c>
      <c r="I1139" s="37" t="s">
        <v>24</v>
      </c>
      <c r="J1139" s="37" t="s">
        <v>544</v>
      </c>
      <c r="K1139" s="37" t="s">
        <v>18</v>
      </c>
      <c r="L1139" s="37" t="s">
        <v>2105</v>
      </c>
      <c r="M1139" s="37">
        <v>0.56999999999999995</v>
      </c>
      <c r="N1139" s="37" t="s">
        <v>8</v>
      </c>
      <c r="O1139" s="37" t="s">
        <v>28</v>
      </c>
      <c r="P1139" s="37" t="s">
        <v>265</v>
      </c>
      <c r="Q1139" s="37" t="s">
        <v>2106</v>
      </c>
      <c r="R1139" s="37">
        <v>48237</v>
      </c>
      <c r="S1139" s="39">
        <v>42104</v>
      </c>
      <c r="T1139" s="39">
        <v>42105</v>
      </c>
      <c r="U1139" s="37">
        <v>11.82</v>
      </c>
      <c r="V1139" s="37">
        <v>5</v>
      </c>
      <c r="W1139" s="37">
        <v>56.19</v>
      </c>
      <c r="X1139" s="37">
        <v>87041</v>
      </c>
      <c r="Y1139" s="37" t="s">
        <v>3216</v>
      </c>
      <c r="Z1139" s="37">
        <v>402.66417943918043</v>
      </c>
    </row>
    <row r="1140" spans="1:26" customFormat="1" x14ac:dyDescent="0.2">
      <c r="A1140" s="37">
        <v>2363</v>
      </c>
      <c r="B1140" s="37" t="s">
        <v>2107</v>
      </c>
      <c r="C1140" s="37" t="s">
        <v>13</v>
      </c>
      <c r="D1140" s="37">
        <v>0</v>
      </c>
      <c r="E1140" s="37">
        <v>5.77</v>
      </c>
      <c r="F1140" s="37">
        <v>5.92</v>
      </c>
      <c r="G1140" s="37" t="s">
        <v>14</v>
      </c>
      <c r="H1140" s="37" t="s">
        <v>47</v>
      </c>
      <c r="I1140" s="37" t="s">
        <v>4</v>
      </c>
      <c r="J1140" s="37" t="s">
        <v>102</v>
      </c>
      <c r="K1140" s="37" t="s">
        <v>120</v>
      </c>
      <c r="L1140" s="37" t="s">
        <v>2108</v>
      </c>
      <c r="M1140" s="37">
        <v>0.55000000000000004</v>
      </c>
      <c r="N1140" s="37" t="s">
        <v>8</v>
      </c>
      <c r="O1140" s="37" t="s">
        <v>87</v>
      </c>
      <c r="P1140" s="37" t="s">
        <v>293</v>
      </c>
      <c r="Q1140" s="37" t="s">
        <v>2109</v>
      </c>
      <c r="R1140" s="37">
        <v>44256</v>
      </c>
      <c r="S1140" s="39">
        <v>42105</v>
      </c>
      <c r="T1140" s="39">
        <v>42107</v>
      </c>
      <c r="U1140" s="37">
        <v>-61.5276</v>
      </c>
      <c r="V1140" s="37">
        <v>11</v>
      </c>
      <c r="W1140" s="37">
        <v>69.89</v>
      </c>
      <c r="X1140" s="37">
        <v>90040</v>
      </c>
      <c r="Y1140" s="37" t="s">
        <v>3218</v>
      </c>
      <c r="Z1140" s="37">
        <v>240.76950985582641</v>
      </c>
    </row>
    <row r="1141" spans="1:26" customFormat="1" x14ac:dyDescent="0.2">
      <c r="A1141" s="37">
        <v>2862</v>
      </c>
      <c r="B1141" s="37" t="s">
        <v>2110</v>
      </c>
      <c r="C1141" s="37" t="s">
        <v>13</v>
      </c>
      <c r="D1141" s="37">
        <v>0</v>
      </c>
      <c r="E1141" s="37">
        <v>12.22</v>
      </c>
      <c r="F1141" s="37">
        <v>2.85</v>
      </c>
      <c r="G1141" s="37" t="s">
        <v>14</v>
      </c>
      <c r="H1141" s="37" t="s">
        <v>70</v>
      </c>
      <c r="I1141" s="37" t="s">
        <v>4</v>
      </c>
      <c r="J1141" s="37" t="s">
        <v>102</v>
      </c>
      <c r="K1141" s="37" t="s">
        <v>18</v>
      </c>
      <c r="L1141" s="37" t="s">
        <v>2062</v>
      </c>
      <c r="M1141" s="37">
        <v>0.55000000000000004</v>
      </c>
      <c r="N1141" s="37" t="s">
        <v>8</v>
      </c>
      <c r="O1141" s="37" t="s">
        <v>28</v>
      </c>
      <c r="P1141" s="37" t="s">
        <v>109</v>
      </c>
      <c r="Q1141" s="37" t="s">
        <v>2017</v>
      </c>
      <c r="R1141" s="37">
        <v>68128</v>
      </c>
      <c r="S1141" s="39">
        <v>42105</v>
      </c>
      <c r="T1141" s="39">
        <v>42106</v>
      </c>
      <c r="U1141" s="37">
        <v>76.389899999999997</v>
      </c>
      <c r="V1141" s="37">
        <v>9</v>
      </c>
      <c r="W1141" s="37">
        <v>110.71</v>
      </c>
      <c r="X1141" s="37">
        <v>88278</v>
      </c>
      <c r="Y1141" s="37" t="s">
        <v>3216</v>
      </c>
      <c r="Z1141" s="37">
        <v>286.91765359297017</v>
      </c>
    </row>
    <row r="1142" spans="1:26" customFormat="1" x14ac:dyDescent="0.2">
      <c r="A1142" s="37">
        <v>369</v>
      </c>
      <c r="B1142" s="37" t="s">
        <v>2111</v>
      </c>
      <c r="C1142" s="37" t="s">
        <v>23</v>
      </c>
      <c r="D1142" s="37">
        <v>0.09</v>
      </c>
      <c r="E1142" s="37">
        <v>19.23</v>
      </c>
      <c r="F1142" s="37">
        <v>6.15</v>
      </c>
      <c r="G1142" s="37" t="s">
        <v>63</v>
      </c>
      <c r="H1142" s="37" t="s">
        <v>70</v>
      </c>
      <c r="I1142" s="37" t="s">
        <v>4</v>
      </c>
      <c r="J1142" s="37" t="s">
        <v>102</v>
      </c>
      <c r="K1142" s="37" t="s">
        <v>18</v>
      </c>
      <c r="L1142" s="37" t="s">
        <v>1253</v>
      </c>
      <c r="M1142" s="37">
        <v>0.44</v>
      </c>
      <c r="N1142" s="37" t="s">
        <v>8</v>
      </c>
      <c r="O1142" s="37" t="s">
        <v>35</v>
      </c>
      <c r="P1142" s="37" t="s">
        <v>66</v>
      </c>
      <c r="Q1142" s="37" t="s">
        <v>2112</v>
      </c>
      <c r="R1142" s="37">
        <v>94601</v>
      </c>
      <c r="S1142" s="39">
        <v>42105</v>
      </c>
      <c r="T1142" s="39">
        <v>42107</v>
      </c>
      <c r="U1142" s="37">
        <v>211.232</v>
      </c>
      <c r="V1142" s="37">
        <v>21</v>
      </c>
      <c r="W1142" s="37">
        <v>394.1</v>
      </c>
      <c r="X1142" s="37">
        <v>90292</v>
      </c>
      <c r="Y1142" s="37" t="s">
        <v>3217</v>
      </c>
      <c r="Z1142" s="37">
        <v>387.30800527964777</v>
      </c>
    </row>
    <row r="1143" spans="1:26" customFormat="1" x14ac:dyDescent="0.2">
      <c r="A1143" s="37">
        <v>1712</v>
      </c>
      <c r="B1143" s="37" t="s">
        <v>2113</v>
      </c>
      <c r="C1143" s="37" t="s">
        <v>23</v>
      </c>
      <c r="D1143" s="37">
        <v>0.03</v>
      </c>
      <c r="E1143" s="37">
        <v>11.66</v>
      </c>
      <c r="F1143" s="37">
        <v>7.95</v>
      </c>
      <c r="G1143" s="37" t="s">
        <v>14</v>
      </c>
      <c r="H1143" s="37" t="s">
        <v>70</v>
      </c>
      <c r="I1143" s="37" t="s">
        <v>24</v>
      </c>
      <c r="J1143" s="37" t="s">
        <v>25</v>
      </c>
      <c r="K1143" s="37" t="s">
        <v>18</v>
      </c>
      <c r="L1143" s="37" t="s">
        <v>2114</v>
      </c>
      <c r="M1143" s="37">
        <v>0.57999999999999996</v>
      </c>
      <c r="N1143" s="37" t="s">
        <v>8</v>
      </c>
      <c r="O1143" s="37" t="s">
        <v>9</v>
      </c>
      <c r="P1143" s="37" t="s">
        <v>51</v>
      </c>
      <c r="Q1143" s="37" t="s">
        <v>2115</v>
      </c>
      <c r="R1143" s="37">
        <v>30907</v>
      </c>
      <c r="S1143" s="39">
        <v>42105</v>
      </c>
      <c r="T1143" s="39">
        <v>42114</v>
      </c>
      <c r="U1143" s="37">
        <v>-31.094000000000001</v>
      </c>
      <c r="V1143" s="37">
        <v>22</v>
      </c>
      <c r="W1143" s="37">
        <v>267.32</v>
      </c>
      <c r="X1143" s="37">
        <v>87749</v>
      </c>
      <c r="Y1143" s="37" t="s">
        <v>3215</v>
      </c>
      <c r="Z1143" s="37">
        <v>403.4245911842944</v>
      </c>
    </row>
    <row r="1144" spans="1:26" customFormat="1" x14ac:dyDescent="0.2">
      <c r="A1144" s="37">
        <v>721</v>
      </c>
      <c r="B1144" s="37" t="s">
        <v>2116</v>
      </c>
      <c r="C1144" s="37" t="s">
        <v>92</v>
      </c>
      <c r="D1144" s="37">
        <v>0.01</v>
      </c>
      <c r="E1144" s="37">
        <v>7.28</v>
      </c>
      <c r="F1144" s="37">
        <v>11.15</v>
      </c>
      <c r="G1144" s="37" t="s">
        <v>14</v>
      </c>
      <c r="H1144" s="37" t="s">
        <v>70</v>
      </c>
      <c r="I1144" s="37" t="s">
        <v>24</v>
      </c>
      <c r="J1144" s="37" t="s">
        <v>64</v>
      </c>
      <c r="K1144" s="37" t="s">
        <v>49</v>
      </c>
      <c r="L1144" s="37" t="s">
        <v>951</v>
      </c>
      <c r="M1144" s="37">
        <v>0.37</v>
      </c>
      <c r="N1144" s="37" t="s">
        <v>8</v>
      </c>
      <c r="O1144" s="37" t="s">
        <v>28</v>
      </c>
      <c r="P1144" s="37" t="s">
        <v>29</v>
      </c>
      <c r="Q1144" s="37" t="s">
        <v>2117</v>
      </c>
      <c r="R1144" s="37">
        <v>46041</v>
      </c>
      <c r="S1144" s="39">
        <v>42105</v>
      </c>
      <c r="T1144" s="39">
        <v>42107</v>
      </c>
      <c r="U1144" s="37">
        <v>-24.245999999999999</v>
      </c>
      <c r="V1144" s="37">
        <v>1</v>
      </c>
      <c r="W1144" s="37">
        <v>11.21</v>
      </c>
      <c r="X1144" s="37">
        <v>91054</v>
      </c>
      <c r="Y1144" s="37" t="s">
        <v>3216</v>
      </c>
      <c r="Z1144" s="37">
        <v>256.82267529704768</v>
      </c>
    </row>
    <row r="1145" spans="1:26" customFormat="1" x14ac:dyDescent="0.2">
      <c r="A1145" s="37">
        <v>445</v>
      </c>
      <c r="B1145" s="37" t="s">
        <v>2118</v>
      </c>
      <c r="C1145" s="37" t="s">
        <v>46</v>
      </c>
      <c r="D1145" s="37">
        <v>0.03</v>
      </c>
      <c r="E1145" s="37">
        <v>48.04</v>
      </c>
      <c r="F1145" s="37">
        <v>19.989999999999998</v>
      </c>
      <c r="G1145" s="37" t="s">
        <v>14</v>
      </c>
      <c r="H1145" s="37" t="s">
        <v>3</v>
      </c>
      <c r="I1145" s="37" t="s">
        <v>24</v>
      </c>
      <c r="J1145" s="37" t="s">
        <v>64</v>
      </c>
      <c r="K1145" s="37" t="s">
        <v>49</v>
      </c>
      <c r="L1145" s="37" t="s">
        <v>2119</v>
      </c>
      <c r="M1145" s="37">
        <v>0.37</v>
      </c>
      <c r="N1145" s="37" t="s">
        <v>8</v>
      </c>
      <c r="O1145" s="37" t="s">
        <v>28</v>
      </c>
      <c r="P1145" s="37" t="s">
        <v>109</v>
      </c>
      <c r="Q1145" s="37" t="s">
        <v>1353</v>
      </c>
      <c r="R1145" s="37">
        <v>68701</v>
      </c>
      <c r="S1145" s="39">
        <v>42105</v>
      </c>
      <c r="T1145" s="39">
        <v>42107</v>
      </c>
      <c r="U1145" s="37">
        <v>-4.46</v>
      </c>
      <c r="V1145" s="37">
        <v>2</v>
      </c>
      <c r="W1145" s="37">
        <v>101.71</v>
      </c>
      <c r="X1145" s="37">
        <v>88083</v>
      </c>
      <c r="Y1145" s="37" t="s">
        <v>3216</v>
      </c>
      <c r="Z1145" s="37">
        <v>815.13681526193716</v>
      </c>
    </row>
    <row r="1146" spans="1:26" customFormat="1" x14ac:dyDescent="0.2">
      <c r="A1146" s="37">
        <v>918</v>
      </c>
      <c r="B1146" s="37" t="s">
        <v>2120</v>
      </c>
      <c r="C1146" s="37" t="s">
        <v>13</v>
      </c>
      <c r="D1146" s="37">
        <v>0.05</v>
      </c>
      <c r="E1146" s="37">
        <v>35.51</v>
      </c>
      <c r="F1146" s="37">
        <v>6.31</v>
      </c>
      <c r="G1146" s="37" t="s">
        <v>14</v>
      </c>
      <c r="H1146" s="37" t="s">
        <v>15</v>
      </c>
      <c r="I1146" s="37" t="s">
        <v>24</v>
      </c>
      <c r="J1146" s="37" t="s">
        <v>54</v>
      </c>
      <c r="K1146" s="37" t="s">
        <v>49</v>
      </c>
      <c r="L1146" s="37" t="s">
        <v>2121</v>
      </c>
      <c r="M1146" s="37">
        <v>0.57999999999999996</v>
      </c>
      <c r="N1146" s="37" t="s">
        <v>8</v>
      </c>
      <c r="O1146" s="37" t="s">
        <v>35</v>
      </c>
      <c r="P1146" s="37" t="s">
        <v>66</v>
      </c>
      <c r="Q1146" s="37" t="s">
        <v>2122</v>
      </c>
      <c r="R1146" s="37">
        <v>91730</v>
      </c>
      <c r="S1146" s="39">
        <v>42106</v>
      </c>
      <c r="T1146" s="39">
        <v>42108</v>
      </c>
      <c r="U1146" s="37">
        <v>6.11</v>
      </c>
      <c r="V1146" s="37">
        <v>2</v>
      </c>
      <c r="W1146" s="37">
        <v>73.099999999999994</v>
      </c>
      <c r="X1146" s="37">
        <v>90492</v>
      </c>
      <c r="Y1146" s="37" t="s">
        <v>3217</v>
      </c>
      <c r="Z1146" s="37">
        <v>346.51085184126993</v>
      </c>
    </row>
    <row r="1147" spans="1:26" customFormat="1" x14ac:dyDescent="0.2">
      <c r="A1147" s="37">
        <v>919</v>
      </c>
      <c r="B1147" s="37" t="s">
        <v>2123</v>
      </c>
      <c r="C1147" s="37" t="s">
        <v>13</v>
      </c>
      <c r="D1147" s="37">
        <v>0.1</v>
      </c>
      <c r="E1147" s="37">
        <v>8.34</v>
      </c>
      <c r="F1147" s="37">
        <v>2.64</v>
      </c>
      <c r="G1147" s="37" t="s">
        <v>14</v>
      </c>
      <c r="H1147" s="37" t="s">
        <v>15</v>
      </c>
      <c r="I1147" s="37" t="s">
        <v>24</v>
      </c>
      <c r="J1147" s="37" t="s">
        <v>544</v>
      </c>
      <c r="K1147" s="37" t="s">
        <v>18</v>
      </c>
      <c r="L1147" s="37" t="s">
        <v>859</v>
      </c>
      <c r="M1147" s="37">
        <v>0.59</v>
      </c>
      <c r="N1147" s="37" t="s">
        <v>8</v>
      </c>
      <c r="O1147" s="37" t="s">
        <v>35</v>
      </c>
      <c r="P1147" s="37" t="s">
        <v>66</v>
      </c>
      <c r="Q1147" s="37" t="s">
        <v>2124</v>
      </c>
      <c r="R1147" s="37">
        <v>96003</v>
      </c>
      <c r="S1147" s="39">
        <v>42106</v>
      </c>
      <c r="T1147" s="39">
        <v>42106</v>
      </c>
      <c r="U1147" s="37">
        <v>-6.34</v>
      </c>
      <c r="V1147" s="37">
        <v>6</v>
      </c>
      <c r="W1147" s="37">
        <v>47.95</v>
      </c>
      <c r="X1147" s="37">
        <v>90492</v>
      </c>
      <c r="Y1147" s="37" t="s">
        <v>3217</v>
      </c>
      <c r="Z1147" s="37">
        <v>122.46684738576701</v>
      </c>
    </row>
    <row r="1148" spans="1:26" customFormat="1" x14ac:dyDescent="0.2">
      <c r="A1148" s="37">
        <v>920</v>
      </c>
      <c r="B1148" s="37" t="s">
        <v>1857</v>
      </c>
      <c r="C1148" s="37" t="s">
        <v>13</v>
      </c>
      <c r="D1148" s="37">
        <v>0.03</v>
      </c>
      <c r="E1148" s="37">
        <v>8.0399999999999991</v>
      </c>
      <c r="F1148" s="37">
        <v>8.94</v>
      </c>
      <c r="G1148" s="37" t="s">
        <v>14</v>
      </c>
      <c r="H1148" s="37" t="s">
        <v>15</v>
      </c>
      <c r="I1148" s="37" t="s">
        <v>24</v>
      </c>
      <c r="J1148" s="37" t="s">
        <v>48</v>
      </c>
      <c r="K1148" s="37" t="s">
        <v>49</v>
      </c>
      <c r="L1148" s="37" t="s">
        <v>2125</v>
      </c>
      <c r="M1148" s="37">
        <v>0.4</v>
      </c>
      <c r="N1148" s="37" t="s">
        <v>8</v>
      </c>
      <c r="O1148" s="37" t="s">
        <v>35</v>
      </c>
      <c r="P1148" s="37" t="s">
        <v>66</v>
      </c>
      <c r="Q1148" s="37" t="s">
        <v>1205</v>
      </c>
      <c r="R1148" s="37">
        <v>92374</v>
      </c>
      <c r="S1148" s="39">
        <v>42106</v>
      </c>
      <c r="T1148" s="39">
        <v>42108</v>
      </c>
      <c r="U1148" s="37">
        <v>-160.27549999999999</v>
      </c>
      <c r="V1148" s="37">
        <v>9</v>
      </c>
      <c r="W1148" s="37">
        <v>76.77</v>
      </c>
      <c r="X1148" s="37">
        <v>90492</v>
      </c>
      <c r="Y1148" s="37" t="s">
        <v>3217</v>
      </c>
      <c r="Z1148" s="37">
        <v>26.354646469759523</v>
      </c>
    </row>
    <row r="1149" spans="1:26" customFormat="1" x14ac:dyDescent="0.2">
      <c r="A1149" s="37">
        <v>754</v>
      </c>
      <c r="B1149" s="37" t="s">
        <v>2126</v>
      </c>
      <c r="C1149" s="37" t="s">
        <v>23</v>
      </c>
      <c r="D1149" s="37">
        <v>0.06</v>
      </c>
      <c r="E1149" s="37">
        <v>119.99</v>
      </c>
      <c r="F1149" s="37">
        <v>14</v>
      </c>
      <c r="G1149" s="37" t="s">
        <v>2</v>
      </c>
      <c r="H1149" s="37" t="s">
        <v>15</v>
      </c>
      <c r="I1149" s="37" t="s">
        <v>16</v>
      </c>
      <c r="J1149" s="37" t="s">
        <v>32</v>
      </c>
      <c r="K1149" s="37" t="s">
        <v>33</v>
      </c>
      <c r="L1149" s="37" t="s">
        <v>2127</v>
      </c>
      <c r="M1149" s="37">
        <v>0.36</v>
      </c>
      <c r="N1149" s="37" t="s">
        <v>8</v>
      </c>
      <c r="O1149" s="37" t="s">
        <v>35</v>
      </c>
      <c r="P1149" s="37" t="s">
        <v>564</v>
      </c>
      <c r="Q1149" s="37" t="s">
        <v>2128</v>
      </c>
      <c r="R1149" s="37">
        <v>86314</v>
      </c>
      <c r="S1149" s="39">
        <v>42106</v>
      </c>
      <c r="T1149" s="39">
        <v>42113</v>
      </c>
      <c r="U1149" s="37">
        <v>-207.679788</v>
      </c>
      <c r="V1149" s="37">
        <v>2</v>
      </c>
      <c r="W1149" s="37">
        <v>243.86</v>
      </c>
      <c r="X1149" s="37">
        <v>90439</v>
      </c>
      <c r="Y1149" s="37" t="s">
        <v>3217</v>
      </c>
      <c r="Z1149" s="37">
        <v>694.04218191637278</v>
      </c>
    </row>
    <row r="1150" spans="1:26" customFormat="1" x14ac:dyDescent="0.2">
      <c r="A1150" s="37">
        <v>3221</v>
      </c>
      <c r="B1150" s="37" t="s">
        <v>2129</v>
      </c>
      <c r="C1150" s="37" t="s">
        <v>46</v>
      </c>
      <c r="D1150" s="37">
        <v>0.03</v>
      </c>
      <c r="E1150" s="37">
        <v>6.68</v>
      </c>
      <c r="F1150" s="37">
        <v>1.5</v>
      </c>
      <c r="G1150" s="37" t="s">
        <v>14</v>
      </c>
      <c r="H1150" s="37" t="s">
        <v>70</v>
      </c>
      <c r="I1150" s="37" t="s">
        <v>24</v>
      </c>
      <c r="J1150" s="37" t="s">
        <v>25</v>
      </c>
      <c r="K1150" s="37" t="s">
        <v>26</v>
      </c>
      <c r="L1150" s="37" t="s">
        <v>1844</v>
      </c>
      <c r="M1150" s="37">
        <v>0.48</v>
      </c>
      <c r="N1150" s="37" t="s">
        <v>8</v>
      </c>
      <c r="O1150" s="37" t="s">
        <v>9</v>
      </c>
      <c r="P1150" s="37" t="s">
        <v>99</v>
      </c>
      <c r="Q1150" s="37" t="s">
        <v>2130</v>
      </c>
      <c r="R1150" s="37">
        <v>33322</v>
      </c>
      <c r="S1150" s="39">
        <v>42106</v>
      </c>
      <c r="T1150" s="39">
        <v>42107</v>
      </c>
      <c r="U1150" s="37">
        <v>-577.30399999999997</v>
      </c>
      <c r="V1150" s="37">
        <v>7</v>
      </c>
      <c r="W1150" s="37">
        <v>48.32</v>
      </c>
      <c r="X1150" s="37">
        <v>90815</v>
      </c>
      <c r="Y1150" s="37" t="s">
        <v>3215</v>
      </c>
      <c r="Z1150" s="37">
        <v>-311.64298778373723</v>
      </c>
    </row>
    <row r="1151" spans="1:26" customFormat="1" x14ac:dyDescent="0.2">
      <c r="A1151" s="37">
        <v>171</v>
      </c>
      <c r="B1151" s="37" t="s">
        <v>2131</v>
      </c>
      <c r="C1151" s="37" t="s">
        <v>1</v>
      </c>
      <c r="D1151" s="37">
        <v>0.05</v>
      </c>
      <c r="E1151" s="37">
        <v>1.88</v>
      </c>
      <c r="F1151" s="37">
        <v>1.49</v>
      </c>
      <c r="G1151" s="37" t="s">
        <v>14</v>
      </c>
      <c r="H1151" s="37" t="s">
        <v>70</v>
      </c>
      <c r="I1151" s="37" t="s">
        <v>24</v>
      </c>
      <c r="J1151" s="37" t="s">
        <v>48</v>
      </c>
      <c r="K1151" s="37" t="s">
        <v>49</v>
      </c>
      <c r="L1151" s="37" t="s">
        <v>589</v>
      </c>
      <c r="M1151" s="37">
        <v>0.37</v>
      </c>
      <c r="N1151" s="37" t="s">
        <v>8</v>
      </c>
      <c r="O1151" s="37" t="s">
        <v>87</v>
      </c>
      <c r="P1151" s="37" t="s">
        <v>373</v>
      </c>
      <c r="Q1151" s="37" t="s">
        <v>781</v>
      </c>
      <c r="R1151" s="37">
        <v>7024</v>
      </c>
      <c r="S1151" s="39">
        <v>42107</v>
      </c>
      <c r="T1151" s="39">
        <v>42109</v>
      </c>
      <c r="U1151" s="37">
        <v>-2.9095</v>
      </c>
      <c r="V1151" s="37">
        <v>1</v>
      </c>
      <c r="W1151" s="37">
        <v>3.42</v>
      </c>
      <c r="X1151" s="37">
        <v>87464</v>
      </c>
      <c r="Y1151" s="37" t="s">
        <v>3218</v>
      </c>
      <c r="Z1151" s="37">
        <v>245.57112629602608</v>
      </c>
    </row>
    <row r="1152" spans="1:26" customFormat="1" x14ac:dyDescent="0.2">
      <c r="A1152" s="37">
        <v>1561</v>
      </c>
      <c r="B1152" s="37" t="s">
        <v>1428</v>
      </c>
      <c r="C1152" s="37" t="s">
        <v>1</v>
      </c>
      <c r="D1152" s="37">
        <v>0.05</v>
      </c>
      <c r="E1152" s="37">
        <v>12.2</v>
      </c>
      <c r="F1152" s="37">
        <v>6.02</v>
      </c>
      <c r="G1152" s="37" t="s">
        <v>14</v>
      </c>
      <c r="H1152" s="37" t="s">
        <v>70</v>
      </c>
      <c r="I1152" s="37" t="s">
        <v>4</v>
      </c>
      <c r="J1152" s="37" t="s">
        <v>102</v>
      </c>
      <c r="K1152" s="37" t="s">
        <v>18</v>
      </c>
      <c r="L1152" s="37" t="s">
        <v>2132</v>
      </c>
      <c r="M1152" s="37">
        <v>0.43</v>
      </c>
      <c r="N1152" s="37" t="s">
        <v>8</v>
      </c>
      <c r="O1152" s="37" t="s">
        <v>28</v>
      </c>
      <c r="P1152" s="37" t="s">
        <v>163</v>
      </c>
      <c r="Q1152" s="37" t="s">
        <v>1430</v>
      </c>
      <c r="R1152" s="37">
        <v>76063</v>
      </c>
      <c r="S1152" s="39">
        <v>42107</v>
      </c>
      <c r="T1152" s="39">
        <v>42108</v>
      </c>
      <c r="U1152" s="37">
        <v>-6.6420000000000003</v>
      </c>
      <c r="V1152" s="37">
        <v>5</v>
      </c>
      <c r="W1152" s="37">
        <v>63.93</v>
      </c>
      <c r="X1152" s="37">
        <v>88094</v>
      </c>
      <c r="Y1152" s="37" t="s">
        <v>3216</v>
      </c>
      <c r="Z1152" s="37">
        <v>449.1605875340631</v>
      </c>
    </row>
    <row r="1153" spans="1:26" customFormat="1" x14ac:dyDescent="0.2">
      <c r="A1153" s="37">
        <v>2738</v>
      </c>
      <c r="B1153" s="37" t="s">
        <v>2133</v>
      </c>
      <c r="C1153" s="37" t="s">
        <v>1</v>
      </c>
      <c r="D1153" s="37">
        <v>0.02</v>
      </c>
      <c r="E1153" s="37">
        <v>33.979999999999997</v>
      </c>
      <c r="F1153" s="37">
        <v>1.99</v>
      </c>
      <c r="G1153" s="37" t="s">
        <v>14</v>
      </c>
      <c r="H1153" s="37" t="s">
        <v>3</v>
      </c>
      <c r="I1153" s="37" t="s">
        <v>16</v>
      </c>
      <c r="J1153" s="37" t="s">
        <v>17</v>
      </c>
      <c r="K1153" s="37" t="s">
        <v>18</v>
      </c>
      <c r="L1153" s="37" t="s">
        <v>2134</v>
      </c>
      <c r="M1153" s="37">
        <v>0.45</v>
      </c>
      <c r="N1153" s="37" t="s">
        <v>8</v>
      </c>
      <c r="O1153" s="37" t="s">
        <v>87</v>
      </c>
      <c r="P1153" s="37" t="s">
        <v>609</v>
      </c>
      <c r="Q1153" s="37" t="s">
        <v>610</v>
      </c>
      <c r="R1153" s="37">
        <v>5403</v>
      </c>
      <c r="S1153" s="39">
        <v>42107</v>
      </c>
      <c r="T1153" s="39">
        <v>42109</v>
      </c>
      <c r="U1153" s="37">
        <v>164.06129999999999</v>
      </c>
      <c r="V1153" s="37">
        <v>7</v>
      </c>
      <c r="W1153" s="37">
        <v>237.77</v>
      </c>
      <c r="X1153" s="37">
        <v>89017</v>
      </c>
      <c r="Y1153" s="37" t="s">
        <v>3218</v>
      </c>
      <c r="Z1153" s="37">
        <v>608.23140989859507</v>
      </c>
    </row>
    <row r="1154" spans="1:26" customFormat="1" x14ac:dyDescent="0.2">
      <c r="A1154" s="37">
        <v>3169</v>
      </c>
      <c r="B1154" s="37" t="s">
        <v>2135</v>
      </c>
      <c r="C1154" s="37" t="s">
        <v>1</v>
      </c>
      <c r="D1154" s="37">
        <v>0.08</v>
      </c>
      <c r="E1154" s="37">
        <v>7.28</v>
      </c>
      <c r="F1154" s="37">
        <v>11.15</v>
      </c>
      <c r="G1154" s="37" t="s">
        <v>63</v>
      </c>
      <c r="H1154" s="37" t="s">
        <v>3</v>
      </c>
      <c r="I1154" s="37" t="s">
        <v>24</v>
      </c>
      <c r="J1154" s="37" t="s">
        <v>64</v>
      </c>
      <c r="K1154" s="37" t="s">
        <v>49</v>
      </c>
      <c r="L1154" s="37" t="s">
        <v>951</v>
      </c>
      <c r="M1154" s="37">
        <v>0.37</v>
      </c>
      <c r="N1154" s="37" t="s">
        <v>8</v>
      </c>
      <c r="O1154" s="37" t="s">
        <v>9</v>
      </c>
      <c r="P1154" s="37" t="s">
        <v>99</v>
      </c>
      <c r="Q1154" s="37" t="s">
        <v>2136</v>
      </c>
      <c r="R1154" s="37">
        <v>32127</v>
      </c>
      <c r="S1154" s="39">
        <v>42107</v>
      </c>
      <c r="T1154" s="39">
        <v>42108</v>
      </c>
      <c r="U1154" s="37">
        <v>-44.414999999999999</v>
      </c>
      <c r="V1154" s="37">
        <v>1</v>
      </c>
      <c r="W1154" s="37">
        <v>14.66</v>
      </c>
      <c r="X1154" s="37">
        <v>86490</v>
      </c>
      <c r="Y1154" s="37" t="s">
        <v>3215</v>
      </c>
      <c r="Z1154" s="37">
        <v>375.90599924357349</v>
      </c>
    </row>
    <row r="1155" spans="1:26" customFormat="1" x14ac:dyDescent="0.2">
      <c r="A1155" s="37">
        <v>2973</v>
      </c>
      <c r="B1155" s="37" t="s">
        <v>2137</v>
      </c>
      <c r="C1155" s="37" t="s">
        <v>13</v>
      </c>
      <c r="D1155" s="37">
        <v>0.01</v>
      </c>
      <c r="E1155" s="37">
        <v>30.97</v>
      </c>
      <c r="F1155" s="37">
        <v>4</v>
      </c>
      <c r="G1155" s="37" t="s">
        <v>14</v>
      </c>
      <c r="H1155" s="37" t="s">
        <v>47</v>
      </c>
      <c r="I1155" s="37" t="s">
        <v>16</v>
      </c>
      <c r="J1155" s="37" t="s">
        <v>17</v>
      </c>
      <c r="K1155" s="37" t="s">
        <v>49</v>
      </c>
      <c r="L1155" s="37" t="s">
        <v>2138</v>
      </c>
      <c r="M1155" s="37">
        <v>0.74</v>
      </c>
      <c r="N1155" s="37" t="s">
        <v>8</v>
      </c>
      <c r="O1155" s="37" t="s">
        <v>28</v>
      </c>
      <c r="P1155" s="37" t="s">
        <v>333</v>
      </c>
      <c r="Q1155" s="37" t="s">
        <v>2139</v>
      </c>
      <c r="R1155" s="37">
        <v>53151</v>
      </c>
      <c r="S1155" s="39">
        <v>42107</v>
      </c>
      <c r="T1155" s="39">
        <v>42109</v>
      </c>
      <c r="U1155" s="37">
        <v>17.102799999999998</v>
      </c>
      <c r="V1155" s="37">
        <v>17</v>
      </c>
      <c r="W1155" s="37">
        <v>523.05999999999995</v>
      </c>
      <c r="X1155" s="37">
        <v>87186</v>
      </c>
      <c r="Y1155" s="37" t="s">
        <v>3216</v>
      </c>
      <c r="Z1155" s="37">
        <v>498.49408967371699</v>
      </c>
    </row>
    <row r="1156" spans="1:26" customFormat="1" x14ac:dyDescent="0.2">
      <c r="A1156" s="37">
        <v>2973</v>
      </c>
      <c r="B1156" s="37" t="s">
        <v>2137</v>
      </c>
      <c r="C1156" s="37" t="s">
        <v>13</v>
      </c>
      <c r="D1156" s="37">
        <v>0.08</v>
      </c>
      <c r="E1156" s="37">
        <v>125.99</v>
      </c>
      <c r="F1156" s="37">
        <v>7.69</v>
      </c>
      <c r="G1156" s="37" t="s">
        <v>14</v>
      </c>
      <c r="H1156" s="37" t="s">
        <v>47</v>
      </c>
      <c r="I1156" s="37" t="s">
        <v>16</v>
      </c>
      <c r="J1156" s="37" t="s">
        <v>111</v>
      </c>
      <c r="K1156" s="37" t="s">
        <v>49</v>
      </c>
      <c r="L1156" s="37" t="s">
        <v>1025</v>
      </c>
      <c r="M1156" s="37">
        <v>0.57999999999999996</v>
      </c>
      <c r="N1156" s="37" t="s">
        <v>8</v>
      </c>
      <c r="O1156" s="37" t="s">
        <v>28</v>
      </c>
      <c r="P1156" s="37" t="s">
        <v>333</v>
      </c>
      <c r="Q1156" s="37" t="s">
        <v>2139</v>
      </c>
      <c r="R1156" s="37">
        <v>53151</v>
      </c>
      <c r="S1156" s="39">
        <v>42107</v>
      </c>
      <c r="T1156" s="39">
        <v>42109</v>
      </c>
      <c r="U1156" s="37">
        <v>1269.3819599999999</v>
      </c>
      <c r="V1156" s="37">
        <v>23</v>
      </c>
      <c r="W1156" s="37">
        <v>2424.6799999999998</v>
      </c>
      <c r="X1156" s="37">
        <v>87186</v>
      </c>
      <c r="Y1156" s="37" t="s">
        <v>3216</v>
      </c>
      <c r="Z1156" s="37">
        <v>2001.315548063606</v>
      </c>
    </row>
    <row r="1157" spans="1:26" customFormat="1" x14ac:dyDescent="0.2">
      <c r="A1157" s="37">
        <v>2250</v>
      </c>
      <c r="B1157" s="37" t="s">
        <v>2140</v>
      </c>
      <c r="C1157" s="37" t="s">
        <v>23</v>
      </c>
      <c r="D1157" s="37">
        <v>0</v>
      </c>
      <c r="E1157" s="37">
        <v>2.08</v>
      </c>
      <c r="F1157" s="37">
        <v>5.33</v>
      </c>
      <c r="G1157" s="37" t="s">
        <v>14</v>
      </c>
      <c r="H1157" s="37" t="s">
        <v>47</v>
      </c>
      <c r="I1157" s="37" t="s">
        <v>4</v>
      </c>
      <c r="J1157" s="37" t="s">
        <v>102</v>
      </c>
      <c r="K1157" s="37" t="s">
        <v>49</v>
      </c>
      <c r="L1157" s="37" t="s">
        <v>435</v>
      </c>
      <c r="M1157" s="37">
        <v>0.43</v>
      </c>
      <c r="N1157" s="37" t="s">
        <v>8</v>
      </c>
      <c r="O1157" s="37" t="s">
        <v>87</v>
      </c>
      <c r="P1157" s="37" t="s">
        <v>296</v>
      </c>
      <c r="Q1157" s="37" t="s">
        <v>2141</v>
      </c>
      <c r="R1157" s="37">
        <v>16801</v>
      </c>
      <c r="S1157" s="39">
        <v>42107</v>
      </c>
      <c r="T1157" s="39">
        <v>42114</v>
      </c>
      <c r="U1157" s="37">
        <v>-192.5532</v>
      </c>
      <c r="V1157" s="37">
        <v>22</v>
      </c>
      <c r="W1157" s="37">
        <v>51.41</v>
      </c>
      <c r="X1157" s="37">
        <v>86699</v>
      </c>
      <c r="Y1157" s="37" t="s">
        <v>3218</v>
      </c>
      <c r="Z1157" s="37">
        <v>61.242015569023323</v>
      </c>
    </row>
    <row r="1158" spans="1:26" customFormat="1" x14ac:dyDescent="0.2">
      <c r="A1158" s="37">
        <v>940</v>
      </c>
      <c r="B1158" s="37" t="s">
        <v>2142</v>
      </c>
      <c r="C1158" s="37" t="s">
        <v>23</v>
      </c>
      <c r="D1158" s="37">
        <v>0.09</v>
      </c>
      <c r="E1158" s="37">
        <v>100.98</v>
      </c>
      <c r="F1158" s="37">
        <v>35.840000000000003</v>
      </c>
      <c r="G1158" s="37" t="s">
        <v>2</v>
      </c>
      <c r="H1158" s="37" t="s">
        <v>47</v>
      </c>
      <c r="I1158" s="37" t="s">
        <v>4</v>
      </c>
      <c r="J1158" s="37" t="s">
        <v>93</v>
      </c>
      <c r="K1158" s="37" t="s">
        <v>6</v>
      </c>
      <c r="L1158" s="37" t="s">
        <v>94</v>
      </c>
      <c r="M1158" s="37">
        <v>0.62</v>
      </c>
      <c r="N1158" s="37" t="s">
        <v>8</v>
      </c>
      <c r="O1158" s="37" t="s">
        <v>87</v>
      </c>
      <c r="P1158" s="37" t="s">
        <v>224</v>
      </c>
      <c r="Q1158" s="37" t="s">
        <v>2143</v>
      </c>
      <c r="R1158" s="37">
        <v>6776</v>
      </c>
      <c r="S1158" s="39">
        <v>42108</v>
      </c>
      <c r="T1158" s="39">
        <v>42113</v>
      </c>
      <c r="U1158" s="37">
        <v>-193.58</v>
      </c>
      <c r="V1158" s="37">
        <v>4</v>
      </c>
      <c r="W1158" s="37">
        <v>396.19</v>
      </c>
      <c r="X1158" s="37">
        <v>90844</v>
      </c>
      <c r="Y1158" s="37" t="s">
        <v>3218</v>
      </c>
      <c r="Z1158" s="37">
        <v>1508.2198510369558</v>
      </c>
    </row>
    <row r="1159" spans="1:26" customFormat="1" x14ac:dyDescent="0.2">
      <c r="A1159" s="37">
        <v>329</v>
      </c>
      <c r="B1159" s="37" t="s">
        <v>2144</v>
      </c>
      <c r="C1159" s="37" t="s">
        <v>92</v>
      </c>
      <c r="D1159" s="37">
        <v>0.06</v>
      </c>
      <c r="E1159" s="37">
        <v>296.18</v>
      </c>
      <c r="F1159" s="37">
        <v>54.12</v>
      </c>
      <c r="G1159" s="37" t="s">
        <v>2</v>
      </c>
      <c r="H1159" s="37" t="s">
        <v>47</v>
      </c>
      <c r="I1159" s="37" t="s">
        <v>4</v>
      </c>
      <c r="J1159" s="37" t="s">
        <v>5</v>
      </c>
      <c r="K1159" s="37" t="s">
        <v>6</v>
      </c>
      <c r="L1159" s="37" t="s">
        <v>1055</v>
      </c>
      <c r="M1159" s="37">
        <v>0.76</v>
      </c>
      <c r="N1159" s="37" t="s">
        <v>8</v>
      </c>
      <c r="O1159" s="37" t="s">
        <v>87</v>
      </c>
      <c r="P1159" s="37" t="s">
        <v>307</v>
      </c>
      <c r="Q1159" s="37" t="s">
        <v>308</v>
      </c>
      <c r="R1159" s="37">
        <v>4073</v>
      </c>
      <c r="S1159" s="39">
        <v>42108</v>
      </c>
      <c r="T1159" s="39">
        <v>42109</v>
      </c>
      <c r="U1159" s="37">
        <v>-715.77820599999995</v>
      </c>
      <c r="V1159" s="37">
        <v>5</v>
      </c>
      <c r="W1159" s="37">
        <v>1170.21</v>
      </c>
      <c r="X1159" s="37">
        <v>89726</v>
      </c>
      <c r="Y1159" s="37" t="s">
        <v>3218</v>
      </c>
      <c r="Z1159" s="37">
        <v>2159.5042632660507</v>
      </c>
    </row>
    <row r="1160" spans="1:26" customFormat="1" x14ac:dyDescent="0.2">
      <c r="A1160" s="37">
        <v>331</v>
      </c>
      <c r="B1160" s="37" t="s">
        <v>2145</v>
      </c>
      <c r="C1160" s="37" t="s">
        <v>92</v>
      </c>
      <c r="D1160" s="37">
        <v>0.01</v>
      </c>
      <c r="E1160" s="37">
        <v>29.1</v>
      </c>
      <c r="F1160" s="37">
        <v>4</v>
      </c>
      <c r="G1160" s="37" t="s">
        <v>63</v>
      </c>
      <c r="H1160" s="37" t="s">
        <v>47</v>
      </c>
      <c r="I1160" s="37" t="s">
        <v>16</v>
      </c>
      <c r="J1160" s="37" t="s">
        <v>17</v>
      </c>
      <c r="K1160" s="37" t="s">
        <v>49</v>
      </c>
      <c r="L1160" s="37" t="s">
        <v>2146</v>
      </c>
      <c r="M1160" s="37">
        <v>0.78</v>
      </c>
      <c r="N1160" s="37" t="s">
        <v>8</v>
      </c>
      <c r="O1160" s="37" t="s">
        <v>87</v>
      </c>
      <c r="P1160" s="37" t="s">
        <v>1332</v>
      </c>
      <c r="Q1160" s="37" t="s">
        <v>2147</v>
      </c>
      <c r="R1160" s="37">
        <v>3045</v>
      </c>
      <c r="S1160" s="39">
        <v>42108</v>
      </c>
      <c r="T1160" s="39">
        <v>42110</v>
      </c>
      <c r="U1160" s="37">
        <v>-22.82</v>
      </c>
      <c r="V1160" s="37">
        <v>8</v>
      </c>
      <c r="W1160" s="37">
        <v>243.32</v>
      </c>
      <c r="X1160" s="37">
        <v>89726</v>
      </c>
      <c r="Y1160" s="37" t="s">
        <v>3218</v>
      </c>
      <c r="Z1160" s="37">
        <v>418.03612578556954</v>
      </c>
    </row>
    <row r="1161" spans="1:26" customFormat="1" x14ac:dyDescent="0.2">
      <c r="A1161" s="37">
        <v>1559</v>
      </c>
      <c r="B1161" s="37" t="s">
        <v>2148</v>
      </c>
      <c r="C1161" s="37" t="s">
        <v>1</v>
      </c>
      <c r="D1161" s="37">
        <v>0.1</v>
      </c>
      <c r="E1161" s="37">
        <v>226.67</v>
      </c>
      <c r="F1161" s="37">
        <v>28.16</v>
      </c>
      <c r="G1161" s="37" t="s">
        <v>2</v>
      </c>
      <c r="H1161" s="37" t="s">
        <v>15</v>
      </c>
      <c r="I1161" s="37" t="s">
        <v>4</v>
      </c>
      <c r="J1161" s="37" t="s">
        <v>85</v>
      </c>
      <c r="K1161" s="37" t="s">
        <v>33</v>
      </c>
      <c r="L1161" s="37" t="s">
        <v>1352</v>
      </c>
      <c r="M1161" s="37">
        <v>0.59</v>
      </c>
      <c r="N1161" s="37" t="s">
        <v>8</v>
      </c>
      <c r="O1161" s="37" t="s">
        <v>9</v>
      </c>
      <c r="P1161" s="37" t="s">
        <v>218</v>
      </c>
      <c r="Q1161" s="37" t="s">
        <v>2149</v>
      </c>
      <c r="R1161" s="37">
        <v>24060</v>
      </c>
      <c r="S1161" s="39">
        <v>42109</v>
      </c>
      <c r="T1161" s="39">
        <v>42111</v>
      </c>
      <c r="U1161" s="37">
        <v>-390.76799999999997</v>
      </c>
      <c r="V1161" s="37">
        <v>5</v>
      </c>
      <c r="W1161" s="37">
        <v>1088.26</v>
      </c>
      <c r="X1161" s="37">
        <v>87424</v>
      </c>
      <c r="Y1161" s="37" t="s">
        <v>3215</v>
      </c>
      <c r="Z1161" s="37">
        <v>1607.1570734012093</v>
      </c>
    </row>
    <row r="1162" spans="1:26" customFormat="1" x14ac:dyDescent="0.2">
      <c r="A1162" s="37">
        <v>1632</v>
      </c>
      <c r="B1162" s="37" t="s">
        <v>497</v>
      </c>
      <c r="C1162" s="37" t="s">
        <v>13</v>
      </c>
      <c r="D1162" s="37">
        <v>0.02</v>
      </c>
      <c r="E1162" s="37">
        <v>25.99</v>
      </c>
      <c r="F1162" s="37">
        <v>5.37</v>
      </c>
      <c r="G1162" s="37" t="s">
        <v>14</v>
      </c>
      <c r="H1162" s="37" t="s">
        <v>47</v>
      </c>
      <c r="I1162" s="37" t="s">
        <v>24</v>
      </c>
      <c r="J1162" s="37" t="s">
        <v>25</v>
      </c>
      <c r="K1162" s="37" t="s">
        <v>49</v>
      </c>
      <c r="L1162" s="37" t="s">
        <v>1202</v>
      </c>
      <c r="M1162" s="37">
        <v>0.56000000000000005</v>
      </c>
      <c r="N1162" s="37" t="s">
        <v>8</v>
      </c>
      <c r="O1162" s="37" t="s">
        <v>9</v>
      </c>
      <c r="P1162" s="37" t="s">
        <v>10</v>
      </c>
      <c r="Q1162" s="37" t="s">
        <v>499</v>
      </c>
      <c r="R1162" s="37">
        <v>39401</v>
      </c>
      <c r="S1162" s="39">
        <v>42109</v>
      </c>
      <c r="T1162" s="39">
        <v>42111</v>
      </c>
      <c r="U1162" s="37">
        <v>-88.158000000000001</v>
      </c>
      <c r="V1162" s="37">
        <v>9</v>
      </c>
      <c r="W1162" s="37">
        <v>243.24</v>
      </c>
      <c r="X1162" s="37">
        <v>90533</v>
      </c>
      <c r="Y1162" s="37" t="s">
        <v>3215</v>
      </c>
      <c r="Z1162" s="37">
        <v>256.7455265619829</v>
      </c>
    </row>
    <row r="1163" spans="1:26" customFormat="1" x14ac:dyDescent="0.2">
      <c r="A1163" s="37">
        <v>553</v>
      </c>
      <c r="B1163" s="37" t="s">
        <v>827</v>
      </c>
      <c r="C1163" s="37" t="s">
        <v>23</v>
      </c>
      <c r="D1163" s="37">
        <v>0.01</v>
      </c>
      <c r="E1163" s="37">
        <v>4.9800000000000004</v>
      </c>
      <c r="F1163" s="37">
        <v>7.44</v>
      </c>
      <c r="G1163" s="37" t="s">
        <v>14</v>
      </c>
      <c r="H1163" s="37" t="s">
        <v>70</v>
      </c>
      <c r="I1163" s="37" t="s">
        <v>24</v>
      </c>
      <c r="J1163" s="37" t="s">
        <v>64</v>
      </c>
      <c r="K1163" s="37" t="s">
        <v>49</v>
      </c>
      <c r="L1163" s="37" t="s">
        <v>2150</v>
      </c>
      <c r="M1163" s="37">
        <v>0.36</v>
      </c>
      <c r="N1163" s="37" t="s">
        <v>8</v>
      </c>
      <c r="O1163" s="37" t="s">
        <v>35</v>
      </c>
      <c r="P1163" s="37" t="s">
        <v>66</v>
      </c>
      <c r="Q1163" s="37" t="s">
        <v>76</v>
      </c>
      <c r="R1163" s="37">
        <v>90008</v>
      </c>
      <c r="S1163" s="39">
        <v>42109</v>
      </c>
      <c r="T1163" s="39">
        <v>42118</v>
      </c>
      <c r="U1163" s="37">
        <v>-179.59200000000001</v>
      </c>
      <c r="V1163" s="37">
        <v>63</v>
      </c>
      <c r="W1163" s="37">
        <v>330.21</v>
      </c>
      <c r="X1163" s="37">
        <v>8165</v>
      </c>
      <c r="Y1163" s="37" t="s">
        <v>3217</v>
      </c>
      <c r="Z1163" s="37">
        <v>46.68946850309905</v>
      </c>
    </row>
    <row r="1164" spans="1:26" customFormat="1" x14ac:dyDescent="0.2">
      <c r="A1164" s="37">
        <v>555</v>
      </c>
      <c r="B1164" s="37" t="s">
        <v>1276</v>
      </c>
      <c r="C1164" s="37" t="s">
        <v>23</v>
      </c>
      <c r="D1164" s="37">
        <v>0.01</v>
      </c>
      <c r="E1164" s="37">
        <v>4.9800000000000004</v>
      </c>
      <c r="F1164" s="37">
        <v>7.44</v>
      </c>
      <c r="G1164" s="37" t="s">
        <v>14</v>
      </c>
      <c r="H1164" s="37" t="s">
        <v>70</v>
      </c>
      <c r="I1164" s="37" t="s">
        <v>24</v>
      </c>
      <c r="J1164" s="37" t="s">
        <v>64</v>
      </c>
      <c r="K1164" s="37" t="s">
        <v>49</v>
      </c>
      <c r="L1164" s="37" t="s">
        <v>2150</v>
      </c>
      <c r="M1164" s="37">
        <v>0.36</v>
      </c>
      <c r="N1164" s="37" t="s">
        <v>8</v>
      </c>
      <c r="O1164" s="37" t="s">
        <v>35</v>
      </c>
      <c r="P1164" s="37" t="s">
        <v>122</v>
      </c>
      <c r="Q1164" s="37" t="s">
        <v>1277</v>
      </c>
      <c r="R1164" s="37">
        <v>84062</v>
      </c>
      <c r="S1164" s="39">
        <v>42109</v>
      </c>
      <c r="T1164" s="39">
        <v>42118</v>
      </c>
      <c r="U1164" s="37">
        <v>-161.6328</v>
      </c>
      <c r="V1164" s="37">
        <v>16</v>
      </c>
      <c r="W1164" s="37">
        <v>83.86</v>
      </c>
      <c r="X1164" s="37">
        <v>86191</v>
      </c>
      <c r="Y1164" s="37" t="s">
        <v>3217</v>
      </c>
      <c r="Z1164" s="37">
        <v>65.080151256508401</v>
      </c>
    </row>
    <row r="1165" spans="1:26" customFormat="1" x14ac:dyDescent="0.2">
      <c r="A1165" s="37">
        <v>2952</v>
      </c>
      <c r="B1165" s="37" t="s">
        <v>2151</v>
      </c>
      <c r="C1165" s="37" t="s">
        <v>92</v>
      </c>
      <c r="D1165" s="37">
        <v>0.08</v>
      </c>
      <c r="E1165" s="37">
        <v>5.74</v>
      </c>
      <c r="F1165" s="37">
        <v>5.01</v>
      </c>
      <c r="G1165" s="37" t="s">
        <v>63</v>
      </c>
      <c r="H1165" s="37" t="s">
        <v>70</v>
      </c>
      <c r="I1165" s="37" t="s">
        <v>24</v>
      </c>
      <c r="J1165" s="37" t="s">
        <v>48</v>
      </c>
      <c r="K1165" s="37" t="s">
        <v>49</v>
      </c>
      <c r="L1165" s="37" t="s">
        <v>1041</v>
      </c>
      <c r="M1165" s="37">
        <v>0.39</v>
      </c>
      <c r="N1165" s="37" t="s">
        <v>8</v>
      </c>
      <c r="O1165" s="37" t="s">
        <v>87</v>
      </c>
      <c r="P1165" s="37" t="s">
        <v>293</v>
      </c>
      <c r="Q1165" s="37" t="s">
        <v>2152</v>
      </c>
      <c r="R1165" s="37">
        <v>43123</v>
      </c>
      <c r="S1165" s="39">
        <v>42109</v>
      </c>
      <c r="T1165" s="39">
        <v>42111</v>
      </c>
      <c r="U1165" s="37">
        <v>-61.628039999999999</v>
      </c>
      <c r="V1165" s="37">
        <v>12</v>
      </c>
      <c r="W1165" s="37">
        <v>70.03</v>
      </c>
      <c r="X1165" s="37">
        <v>91398</v>
      </c>
      <c r="Y1165" s="37" t="s">
        <v>3218</v>
      </c>
      <c r="Z1165" s="37">
        <v>-67.839096487453958</v>
      </c>
    </row>
    <row r="1166" spans="1:26" customFormat="1" x14ac:dyDescent="0.2">
      <c r="A1166" s="37">
        <v>568</v>
      </c>
      <c r="B1166" s="37" t="s">
        <v>1458</v>
      </c>
      <c r="C1166" s="37" t="s">
        <v>46</v>
      </c>
      <c r="D1166" s="37">
        <v>0.09</v>
      </c>
      <c r="E1166" s="37">
        <v>70.97</v>
      </c>
      <c r="F1166" s="37">
        <v>3.5</v>
      </c>
      <c r="G1166" s="37" t="s">
        <v>14</v>
      </c>
      <c r="H1166" s="37" t="s">
        <v>15</v>
      </c>
      <c r="I1166" s="37" t="s">
        <v>24</v>
      </c>
      <c r="J1166" s="37" t="s">
        <v>71</v>
      </c>
      <c r="K1166" s="37" t="s">
        <v>49</v>
      </c>
      <c r="L1166" s="37" t="s">
        <v>2153</v>
      </c>
      <c r="M1166" s="37">
        <v>0.59</v>
      </c>
      <c r="N1166" s="37" t="s">
        <v>8</v>
      </c>
      <c r="O1166" s="37" t="s">
        <v>9</v>
      </c>
      <c r="P1166" s="37" t="s">
        <v>10</v>
      </c>
      <c r="Q1166" s="37" t="s">
        <v>1459</v>
      </c>
      <c r="R1166" s="37">
        <v>39701</v>
      </c>
      <c r="S1166" s="39">
        <v>42109</v>
      </c>
      <c r="T1166" s="39">
        <v>42109</v>
      </c>
      <c r="U1166" s="37">
        <v>-99.567999999999998</v>
      </c>
      <c r="V1166" s="37">
        <v>12</v>
      </c>
      <c r="W1166" s="37">
        <v>805.99</v>
      </c>
      <c r="X1166" s="37">
        <v>88880</v>
      </c>
      <c r="Y1166" s="37" t="s">
        <v>3215</v>
      </c>
      <c r="Z1166" s="37">
        <v>457.12566413508335</v>
      </c>
    </row>
    <row r="1167" spans="1:26" customFormat="1" x14ac:dyDescent="0.2">
      <c r="A1167" s="37">
        <v>1607</v>
      </c>
      <c r="B1167" s="37" t="s">
        <v>1011</v>
      </c>
      <c r="C1167" s="37" t="s">
        <v>46</v>
      </c>
      <c r="D1167" s="37">
        <v>0.01</v>
      </c>
      <c r="E1167" s="37">
        <v>15.16</v>
      </c>
      <c r="F1167" s="37">
        <v>15.09</v>
      </c>
      <c r="G1167" s="37" t="s">
        <v>14</v>
      </c>
      <c r="H1167" s="37" t="s">
        <v>47</v>
      </c>
      <c r="I1167" s="37" t="s">
        <v>24</v>
      </c>
      <c r="J1167" s="37" t="s">
        <v>48</v>
      </c>
      <c r="K1167" s="37" t="s">
        <v>49</v>
      </c>
      <c r="L1167" s="37" t="s">
        <v>2154</v>
      </c>
      <c r="M1167" s="37">
        <v>0.39</v>
      </c>
      <c r="N1167" s="37" t="s">
        <v>8</v>
      </c>
      <c r="O1167" s="37" t="s">
        <v>87</v>
      </c>
      <c r="P1167" s="37" t="s">
        <v>88</v>
      </c>
      <c r="Q1167" s="37" t="s">
        <v>1013</v>
      </c>
      <c r="R1167" s="37">
        <v>11520</v>
      </c>
      <c r="S1167" s="39">
        <v>42109</v>
      </c>
      <c r="T1167" s="39">
        <v>42109</v>
      </c>
      <c r="U1167" s="37">
        <v>-200.85900000000001</v>
      </c>
      <c r="V1167" s="37">
        <v>7</v>
      </c>
      <c r="W1167" s="37">
        <v>110.93</v>
      </c>
      <c r="X1167" s="37">
        <v>87994</v>
      </c>
      <c r="Y1167" s="37" t="s">
        <v>3218</v>
      </c>
      <c r="Z1167" s="37">
        <v>444.88375142425912</v>
      </c>
    </row>
    <row r="1168" spans="1:26" customFormat="1" x14ac:dyDescent="0.2">
      <c r="A1168" s="37">
        <v>1818</v>
      </c>
      <c r="B1168" s="37" t="s">
        <v>2155</v>
      </c>
      <c r="C1168" s="37" t="s">
        <v>46</v>
      </c>
      <c r="D1168" s="37">
        <v>0.06</v>
      </c>
      <c r="E1168" s="37">
        <v>17.98</v>
      </c>
      <c r="F1168" s="37">
        <v>8.51</v>
      </c>
      <c r="G1168" s="37" t="s">
        <v>14</v>
      </c>
      <c r="H1168" s="37" t="s">
        <v>15</v>
      </c>
      <c r="I1168" s="37" t="s">
        <v>16</v>
      </c>
      <c r="J1168" s="37" t="s">
        <v>32</v>
      </c>
      <c r="K1168" s="37" t="s">
        <v>120</v>
      </c>
      <c r="L1168" s="37" t="s">
        <v>1856</v>
      </c>
      <c r="M1168" s="37">
        <v>0.4</v>
      </c>
      <c r="N1168" s="37" t="s">
        <v>8</v>
      </c>
      <c r="O1168" s="37" t="s">
        <v>28</v>
      </c>
      <c r="P1168" s="37" t="s">
        <v>265</v>
      </c>
      <c r="Q1168" s="37" t="s">
        <v>2156</v>
      </c>
      <c r="R1168" s="37">
        <v>48126</v>
      </c>
      <c r="S1168" s="39">
        <v>42109</v>
      </c>
      <c r="T1168" s="39">
        <v>42111</v>
      </c>
      <c r="U1168" s="37">
        <v>-47.243088</v>
      </c>
      <c r="V1168" s="37">
        <v>3</v>
      </c>
      <c r="W1168" s="37">
        <v>56.38</v>
      </c>
      <c r="X1168" s="37">
        <v>85991</v>
      </c>
      <c r="Y1168" s="37" t="s">
        <v>3216</v>
      </c>
      <c r="Z1168" s="37">
        <v>345.0540968468826</v>
      </c>
    </row>
    <row r="1169" spans="1:26" customFormat="1" x14ac:dyDescent="0.2">
      <c r="A1169" s="37">
        <v>1818</v>
      </c>
      <c r="B1169" s="37" t="s">
        <v>2155</v>
      </c>
      <c r="C1169" s="37" t="s">
        <v>46</v>
      </c>
      <c r="D1169" s="37">
        <v>0.1</v>
      </c>
      <c r="E1169" s="37">
        <v>9.99</v>
      </c>
      <c r="F1169" s="37">
        <v>4.78</v>
      </c>
      <c r="G1169" s="37" t="s">
        <v>63</v>
      </c>
      <c r="H1169" s="37" t="s">
        <v>15</v>
      </c>
      <c r="I1169" s="37" t="s">
        <v>24</v>
      </c>
      <c r="J1169" s="37" t="s">
        <v>64</v>
      </c>
      <c r="K1169" s="37" t="s">
        <v>49</v>
      </c>
      <c r="L1169" s="37" t="s">
        <v>1495</v>
      </c>
      <c r="M1169" s="37">
        <v>0.4</v>
      </c>
      <c r="N1169" s="37" t="s">
        <v>8</v>
      </c>
      <c r="O1169" s="37" t="s">
        <v>28</v>
      </c>
      <c r="P1169" s="37" t="s">
        <v>265</v>
      </c>
      <c r="Q1169" s="37" t="s">
        <v>2156</v>
      </c>
      <c r="R1169" s="37">
        <v>48126</v>
      </c>
      <c r="S1169" s="39">
        <v>42109</v>
      </c>
      <c r="T1169" s="39">
        <v>42112</v>
      </c>
      <c r="U1169" s="37">
        <v>9.1539999999999999</v>
      </c>
      <c r="V1169" s="37">
        <v>12</v>
      </c>
      <c r="W1169" s="37">
        <v>119.13</v>
      </c>
      <c r="X1169" s="37">
        <v>85991</v>
      </c>
      <c r="Y1169" s="37" t="s">
        <v>3216</v>
      </c>
      <c r="Z1169" s="37">
        <v>166.02789333559662</v>
      </c>
    </row>
    <row r="1170" spans="1:26" customFormat="1" x14ac:dyDescent="0.2">
      <c r="A1170" s="37">
        <v>1821</v>
      </c>
      <c r="B1170" s="37" t="s">
        <v>974</v>
      </c>
      <c r="C1170" s="37" t="s">
        <v>46</v>
      </c>
      <c r="D1170" s="37">
        <v>7.0000000000000007E-2</v>
      </c>
      <c r="E1170" s="37">
        <v>18.649999999999999</v>
      </c>
      <c r="F1170" s="37">
        <v>3.77</v>
      </c>
      <c r="G1170" s="37" t="s">
        <v>14</v>
      </c>
      <c r="H1170" s="37" t="s">
        <v>15</v>
      </c>
      <c r="I1170" s="37" t="s">
        <v>4</v>
      </c>
      <c r="J1170" s="37" t="s">
        <v>102</v>
      </c>
      <c r="K1170" s="37" t="s">
        <v>18</v>
      </c>
      <c r="L1170" s="37" t="s">
        <v>2157</v>
      </c>
      <c r="M1170" s="37">
        <v>0.39</v>
      </c>
      <c r="N1170" s="37" t="s">
        <v>8</v>
      </c>
      <c r="O1170" s="37" t="s">
        <v>87</v>
      </c>
      <c r="P1170" s="37" t="s">
        <v>88</v>
      </c>
      <c r="Q1170" s="37" t="s">
        <v>89</v>
      </c>
      <c r="R1170" s="37">
        <v>10177</v>
      </c>
      <c r="S1170" s="39">
        <v>42109</v>
      </c>
      <c r="T1170" s="39">
        <v>42110</v>
      </c>
      <c r="U1170" s="37">
        <v>149.72</v>
      </c>
      <c r="V1170" s="37">
        <v>34</v>
      </c>
      <c r="W1170" s="37">
        <v>643.64</v>
      </c>
      <c r="X1170" s="37">
        <v>47108</v>
      </c>
      <c r="Y1170" s="37" t="s">
        <v>3218</v>
      </c>
      <c r="Z1170" s="37">
        <v>402.91786956937989</v>
      </c>
    </row>
    <row r="1171" spans="1:26" customFormat="1" x14ac:dyDescent="0.2">
      <c r="A1171" s="37">
        <v>1821</v>
      </c>
      <c r="B1171" s="37" t="s">
        <v>974</v>
      </c>
      <c r="C1171" s="37" t="s">
        <v>46</v>
      </c>
      <c r="D1171" s="37">
        <v>0.06</v>
      </c>
      <c r="E1171" s="37">
        <v>17.98</v>
      </c>
      <c r="F1171" s="37">
        <v>8.51</v>
      </c>
      <c r="G1171" s="37" t="s">
        <v>14</v>
      </c>
      <c r="H1171" s="37" t="s">
        <v>15</v>
      </c>
      <c r="I1171" s="37" t="s">
        <v>16</v>
      </c>
      <c r="J1171" s="37" t="s">
        <v>32</v>
      </c>
      <c r="K1171" s="37" t="s">
        <v>120</v>
      </c>
      <c r="L1171" s="37" t="s">
        <v>1856</v>
      </c>
      <c r="M1171" s="37">
        <v>0.4</v>
      </c>
      <c r="N1171" s="37" t="s">
        <v>8</v>
      </c>
      <c r="O1171" s="37" t="s">
        <v>87</v>
      </c>
      <c r="P1171" s="37" t="s">
        <v>88</v>
      </c>
      <c r="Q1171" s="37" t="s">
        <v>89</v>
      </c>
      <c r="R1171" s="37">
        <v>10177</v>
      </c>
      <c r="S1171" s="39">
        <v>42109</v>
      </c>
      <c r="T1171" s="39">
        <v>42111</v>
      </c>
      <c r="U1171" s="37">
        <v>-52.492319999999999</v>
      </c>
      <c r="V1171" s="37">
        <v>13</v>
      </c>
      <c r="W1171" s="37">
        <v>244.31</v>
      </c>
      <c r="X1171" s="37">
        <v>47108</v>
      </c>
      <c r="Y1171" s="37" t="s">
        <v>3218</v>
      </c>
      <c r="Z1171" s="37">
        <v>339.67874825612995</v>
      </c>
    </row>
    <row r="1172" spans="1:26" customFormat="1" x14ac:dyDescent="0.2">
      <c r="A1172" s="37">
        <v>1821</v>
      </c>
      <c r="B1172" s="37" t="s">
        <v>974</v>
      </c>
      <c r="C1172" s="37" t="s">
        <v>46</v>
      </c>
      <c r="D1172" s="37">
        <v>0.1</v>
      </c>
      <c r="E1172" s="37">
        <v>9.99</v>
      </c>
      <c r="F1172" s="37">
        <v>4.78</v>
      </c>
      <c r="G1172" s="37" t="s">
        <v>63</v>
      </c>
      <c r="H1172" s="37" t="s">
        <v>15</v>
      </c>
      <c r="I1172" s="37" t="s">
        <v>24</v>
      </c>
      <c r="J1172" s="37" t="s">
        <v>64</v>
      </c>
      <c r="K1172" s="37" t="s">
        <v>49</v>
      </c>
      <c r="L1172" s="37" t="s">
        <v>1495</v>
      </c>
      <c r="M1172" s="37">
        <v>0.4</v>
      </c>
      <c r="N1172" s="37" t="s">
        <v>8</v>
      </c>
      <c r="O1172" s="37" t="s">
        <v>87</v>
      </c>
      <c r="P1172" s="37" t="s">
        <v>88</v>
      </c>
      <c r="Q1172" s="37" t="s">
        <v>89</v>
      </c>
      <c r="R1172" s="37">
        <v>10177</v>
      </c>
      <c r="S1172" s="39">
        <v>42109</v>
      </c>
      <c r="T1172" s="39">
        <v>42112</v>
      </c>
      <c r="U1172" s="37">
        <v>7.96</v>
      </c>
      <c r="V1172" s="37">
        <v>47</v>
      </c>
      <c r="W1172" s="37">
        <v>466.58</v>
      </c>
      <c r="X1172" s="37">
        <v>47108</v>
      </c>
      <c r="Y1172" s="37" t="s">
        <v>3218</v>
      </c>
      <c r="Z1172" s="37">
        <v>164.80520662307208</v>
      </c>
    </row>
    <row r="1173" spans="1:26" customFormat="1" x14ac:dyDescent="0.2">
      <c r="A1173" s="37">
        <v>1821</v>
      </c>
      <c r="B1173" s="37" t="s">
        <v>974</v>
      </c>
      <c r="C1173" s="37" t="s">
        <v>46</v>
      </c>
      <c r="D1173" s="37">
        <v>0.08</v>
      </c>
      <c r="E1173" s="37">
        <v>175.99</v>
      </c>
      <c r="F1173" s="37">
        <v>8.99</v>
      </c>
      <c r="G1173" s="37" t="s">
        <v>63</v>
      </c>
      <c r="H1173" s="37" t="s">
        <v>15</v>
      </c>
      <c r="I1173" s="37" t="s">
        <v>16</v>
      </c>
      <c r="J1173" s="37" t="s">
        <v>111</v>
      </c>
      <c r="K1173" s="37" t="s">
        <v>49</v>
      </c>
      <c r="L1173" s="37" t="s">
        <v>1155</v>
      </c>
      <c r="M1173" s="37">
        <v>0.56999999999999995</v>
      </c>
      <c r="N1173" s="37" t="s">
        <v>8</v>
      </c>
      <c r="O1173" s="37" t="s">
        <v>87</v>
      </c>
      <c r="P1173" s="37" t="s">
        <v>88</v>
      </c>
      <c r="Q1173" s="37" t="s">
        <v>89</v>
      </c>
      <c r="R1173" s="37">
        <v>10177</v>
      </c>
      <c r="S1173" s="39">
        <v>42109</v>
      </c>
      <c r="T1173" s="39">
        <v>42110</v>
      </c>
      <c r="U1173" s="37">
        <v>-459.08280000000002</v>
      </c>
      <c r="V1173" s="37">
        <v>16</v>
      </c>
      <c r="W1173" s="37">
        <v>2290.69</v>
      </c>
      <c r="X1173" s="37">
        <v>47108</v>
      </c>
      <c r="Y1173" s="37" t="s">
        <v>3218</v>
      </c>
      <c r="Z1173" s="37">
        <v>477.52819324519817</v>
      </c>
    </row>
    <row r="1174" spans="1:26" customFormat="1" x14ac:dyDescent="0.2">
      <c r="A1174" s="37">
        <v>2139</v>
      </c>
      <c r="B1174" s="37" t="s">
        <v>2158</v>
      </c>
      <c r="C1174" s="37" t="s">
        <v>1</v>
      </c>
      <c r="D1174" s="37">
        <v>0.05</v>
      </c>
      <c r="E1174" s="37">
        <v>2550.14</v>
      </c>
      <c r="F1174" s="37">
        <v>29.7</v>
      </c>
      <c r="G1174" s="37" t="s">
        <v>2</v>
      </c>
      <c r="H1174" s="37" t="s">
        <v>70</v>
      </c>
      <c r="I1174" s="37" t="s">
        <v>16</v>
      </c>
      <c r="J1174" s="37" t="s">
        <v>32</v>
      </c>
      <c r="K1174" s="37" t="s">
        <v>33</v>
      </c>
      <c r="L1174" s="37" t="s">
        <v>1948</v>
      </c>
      <c r="M1174" s="37">
        <v>0.56999999999999995</v>
      </c>
      <c r="N1174" s="37" t="s">
        <v>8</v>
      </c>
      <c r="O1174" s="37" t="s">
        <v>28</v>
      </c>
      <c r="P1174" s="37" t="s">
        <v>333</v>
      </c>
      <c r="Q1174" s="37" t="s">
        <v>106</v>
      </c>
      <c r="R1174" s="37">
        <v>53094</v>
      </c>
      <c r="S1174" s="39">
        <v>42110</v>
      </c>
      <c r="T1174" s="39">
        <v>42111</v>
      </c>
      <c r="U1174" s="37">
        <v>-3971.0628000000002</v>
      </c>
      <c r="V1174" s="37">
        <v>2</v>
      </c>
      <c r="W1174" s="37">
        <v>4845.2700000000004</v>
      </c>
      <c r="X1174" s="37">
        <v>86003</v>
      </c>
      <c r="Y1174" s="37" t="s">
        <v>3216</v>
      </c>
      <c r="Z1174" s="37">
        <v>5308.6012134376597</v>
      </c>
    </row>
    <row r="1175" spans="1:26" customFormat="1" x14ac:dyDescent="0.2">
      <c r="A1175" s="37">
        <v>1916</v>
      </c>
      <c r="B1175" s="37" t="s">
        <v>1370</v>
      </c>
      <c r="C1175" s="37" t="s">
        <v>13</v>
      </c>
      <c r="D1175" s="37">
        <v>0.01</v>
      </c>
      <c r="E1175" s="37">
        <v>125.99</v>
      </c>
      <c r="F1175" s="37">
        <v>8.99</v>
      </c>
      <c r="G1175" s="37" t="s">
        <v>14</v>
      </c>
      <c r="H1175" s="37" t="s">
        <v>47</v>
      </c>
      <c r="I1175" s="37" t="s">
        <v>16</v>
      </c>
      <c r="J1175" s="37" t="s">
        <v>111</v>
      </c>
      <c r="K1175" s="37" t="s">
        <v>49</v>
      </c>
      <c r="L1175" s="37" t="s">
        <v>1630</v>
      </c>
      <c r="M1175" s="37">
        <v>0.55000000000000004</v>
      </c>
      <c r="N1175" s="37" t="s">
        <v>8</v>
      </c>
      <c r="O1175" s="37" t="s">
        <v>9</v>
      </c>
      <c r="P1175" s="37" t="s">
        <v>20</v>
      </c>
      <c r="Q1175" s="37" t="s">
        <v>1372</v>
      </c>
      <c r="R1175" s="37">
        <v>72209</v>
      </c>
      <c r="S1175" s="39">
        <v>42110</v>
      </c>
      <c r="T1175" s="39">
        <v>42112</v>
      </c>
      <c r="U1175" s="37">
        <v>-45.472000000000001</v>
      </c>
      <c r="V1175" s="37">
        <v>9</v>
      </c>
      <c r="W1175" s="37">
        <v>1011.44</v>
      </c>
      <c r="X1175" s="37">
        <v>85895</v>
      </c>
      <c r="Y1175" s="37" t="s">
        <v>3215</v>
      </c>
      <c r="Z1175" s="37">
        <v>712.12562806618314</v>
      </c>
    </row>
    <row r="1176" spans="1:26" customFormat="1" x14ac:dyDescent="0.2">
      <c r="A1176" s="37">
        <v>653</v>
      </c>
      <c r="B1176" s="37" t="s">
        <v>2159</v>
      </c>
      <c r="C1176" s="37" t="s">
        <v>46</v>
      </c>
      <c r="D1176" s="37">
        <v>0</v>
      </c>
      <c r="E1176" s="37">
        <v>2.78</v>
      </c>
      <c r="F1176" s="37">
        <v>1.49</v>
      </c>
      <c r="G1176" s="37" t="s">
        <v>63</v>
      </c>
      <c r="H1176" s="37" t="s">
        <v>15</v>
      </c>
      <c r="I1176" s="37" t="s">
        <v>24</v>
      </c>
      <c r="J1176" s="37" t="s">
        <v>48</v>
      </c>
      <c r="K1176" s="37" t="s">
        <v>49</v>
      </c>
      <c r="L1176" s="37" t="s">
        <v>2160</v>
      </c>
      <c r="M1176" s="37">
        <v>0.36</v>
      </c>
      <c r="N1176" s="37" t="s">
        <v>8</v>
      </c>
      <c r="O1176" s="37" t="s">
        <v>35</v>
      </c>
      <c r="P1176" s="37" t="s">
        <v>66</v>
      </c>
      <c r="Q1176" s="37" t="s">
        <v>2122</v>
      </c>
      <c r="R1176" s="37">
        <v>91730</v>
      </c>
      <c r="S1176" s="39">
        <v>42110</v>
      </c>
      <c r="T1176" s="39">
        <v>42111</v>
      </c>
      <c r="U1176" s="37">
        <v>20.6448</v>
      </c>
      <c r="V1176" s="37">
        <v>9</v>
      </c>
      <c r="W1176" s="37">
        <v>29.92</v>
      </c>
      <c r="X1176" s="37">
        <v>91213</v>
      </c>
      <c r="Y1176" s="37" t="s">
        <v>3217</v>
      </c>
      <c r="Z1176" s="37">
        <v>97.107662926953537</v>
      </c>
    </row>
    <row r="1177" spans="1:26" customFormat="1" x14ac:dyDescent="0.2">
      <c r="A1177" s="37">
        <v>1041</v>
      </c>
      <c r="B1177" s="37" t="s">
        <v>2161</v>
      </c>
      <c r="C1177" s="37" t="s">
        <v>1</v>
      </c>
      <c r="D1177" s="37">
        <v>0.06</v>
      </c>
      <c r="E1177" s="37">
        <v>55.94</v>
      </c>
      <c r="F1177" s="37">
        <v>4</v>
      </c>
      <c r="G1177" s="37" t="s">
        <v>14</v>
      </c>
      <c r="H1177" s="37" t="s">
        <v>3</v>
      </c>
      <c r="I1177" s="37" t="s">
        <v>16</v>
      </c>
      <c r="J1177" s="37" t="s">
        <v>17</v>
      </c>
      <c r="K1177" s="37" t="s">
        <v>49</v>
      </c>
      <c r="L1177" s="37" t="s">
        <v>1760</v>
      </c>
      <c r="M1177" s="37">
        <v>0.74</v>
      </c>
      <c r="N1177" s="37" t="s">
        <v>8</v>
      </c>
      <c r="O1177" s="37" t="s">
        <v>35</v>
      </c>
      <c r="P1177" s="37" t="s">
        <v>66</v>
      </c>
      <c r="Q1177" s="37" t="s">
        <v>2162</v>
      </c>
      <c r="R1177" s="37">
        <v>95695</v>
      </c>
      <c r="S1177" s="39">
        <v>42111</v>
      </c>
      <c r="T1177" s="39">
        <v>42112</v>
      </c>
      <c r="U1177" s="37">
        <v>-13.77</v>
      </c>
      <c r="V1177" s="37">
        <v>6</v>
      </c>
      <c r="W1177" s="37">
        <v>322.77</v>
      </c>
      <c r="X1177" s="37">
        <v>87846</v>
      </c>
      <c r="Y1177" s="37" t="s">
        <v>3217</v>
      </c>
      <c r="Z1177" s="37">
        <v>765.09696852389789</v>
      </c>
    </row>
    <row r="1178" spans="1:26" customFormat="1" x14ac:dyDescent="0.2">
      <c r="A1178" s="37">
        <v>1041</v>
      </c>
      <c r="B1178" s="37" t="s">
        <v>2161</v>
      </c>
      <c r="C1178" s="37" t="s">
        <v>1</v>
      </c>
      <c r="D1178" s="37">
        <v>7.0000000000000007E-2</v>
      </c>
      <c r="E1178" s="37">
        <v>6.3</v>
      </c>
      <c r="F1178" s="37">
        <v>0.5</v>
      </c>
      <c r="G1178" s="37" t="s">
        <v>14</v>
      </c>
      <c r="H1178" s="37" t="s">
        <v>3</v>
      </c>
      <c r="I1178" s="37" t="s">
        <v>24</v>
      </c>
      <c r="J1178" s="37" t="s">
        <v>128</v>
      </c>
      <c r="K1178" s="37" t="s">
        <v>49</v>
      </c>
      <c r="L1178" s="37" t="s">
        <v>802</v>
      </c>
      <c r="M1178" s="37">
        <v>0.39</v>
      </c>
      <c r="N1178" s="37" t="s">
        <v>8</v>
      </c>
      <c r="O1178" s="37" t="s">
        <v>35</v>
      </c>
      <c r="P1178" s="37" t="s">
        <v>66</v>
      </c>
      <c r="Q1178" s="37" t="s">
        <v>2162</v>
      </c>
      <c r="R1178" s="37">
        <v>95695</v>
      </c>
      <c r="S1178" s="39">
        <v>42111</v>
      </c>
      <c r="T1178" s="39">
        <v>42111</v>
      </c>
      <c r="U1178" s="37">
        <v>44.912100000000002</v>
      </c>
      <c r="V1178" s="37">
        <v>11</v>
      </c>
      <c r="W1178" s="37">
        <v>65.09</v>
      </c>
      <c r="X1178" s="37">
        <v>87846</v>
      </c>
      <c r="Y1178" s="37" t="s">
        <v>3217</v>
      </c>
      <c r="Z1178" s="37">
        <v>275.39766231241856</v>
      </c>
    </row>
    <row r="1179" spans="1:26" customFormat="1" x14ac:dyDescent="0.2">
      <c r="A1179" s="37">
        <v>1350</v>
      </c>
      <c r="B1179" s="37" t="s">
        <v>2163</v>
      </c>
      <c r="C1179" s="37" t="s">
        <v>13</v>
      </c>
      <c r="D1179" s="37">
        <v>0</v>
      </c>
      <c r="E1179" s="37">
        <v>12.2</v>
      </c>
      <c r="F1179" s="37">
        <v>6.02</v>
      </c>
      <c r="G1179" s="37" t="s">
        <v>63</v>
      </c>
      <c r="H1179" s="37" t="s">
        <v>47</v>
      </c>
      <c r="I1179" s="37" t="s">
        <v>4</v>
      </c>
      <c r="J1179" s="37" t="s">
        <v>102</v>
      </c>
      <c r="K1179" s="37" t="s">
        <v>18</v>
      </c>
      <c r="L1179" s="37" t="s">
        <v>2132</v>
      </c>
      <c r="M1179" s="37">
        <v>0.43</v>
      </c>
      <c r="N1179" s="37" t="s">
        <v>8</v>
      </c>
      <c r="O1179" s="37" t="s">
        <v>9</v>
      </c>
      <c r="P1179" s="37" t="s">
        <v>99</v>
      </c>
      <c r="Q1179" s="37" t="s">
        <v>2164</v>
      </c>
      <c r="R1179" s="37">
        <v>33055</v>
      </c>
      <c r="S1179" s="39">
        <v>42111</v>
      </c>
      <c r="T1179" s="39">
        <v>42112</v>
      </c>
      <c r="U1179" s="37">
        <v>-172.298</v>
      </c>
      <c r="V1179" s="37">
        <v>4</v>
      </c>
      <c r="W1179" s="37">
        <v>56.24</v>
      </c>
      <c r="X1179" s="37">
        <v>88233</v>
      </c>
      <c r="Y1179" s="37" t="s">
        <v>3215</v>
      </c>
      <c r="Z1179" s="37">
        <v>-31.709924912744928</v>
      </c>
    </row>
    <row r="1180" spans="1:26" customFormat="1" x14ac:dyDescent="0.2">
      <c r="A1180" s="37">
        <v>2867</v>
      </c>
      <c r="B1180" s="37" t="s">
        <v>2165</v>
      </c>
      <c r="C1180" s="37" t="s">
        <v>13</v>
      </c>
      <c r="D1180" s="37">
        <v>0.01</v>
      </c>
      <c r="E1180" s="37">
        <v>125.99</v>
      </c>
      <c r="F1180" s="37">
        <v>8.99</v>
      </c>
      <c r="G1180" s="37" t="s">
        <v>14</v>
      </c>
      <c r="H1180" s="37" t="s">
        <v>70</v>
      </c>
      <c r="I1180" s="37" t="s">
        <v>16</v>
      </c>
      <c r="J1180" s="37" t="s">
        <v>111</v>
      </c>
      <c r="K1180" s="37" t="s">
        <v>49</v>
      </c>
      <c r="L1180" s="37" t="s">
        <v>329</v>
      </c>
      <c r="M1180" s="37">
        <v>0.59</v>
      </c>
      <c r="N1180" s="37" t="s">
        <v>8</v>
      </c>
      <c r="O1180" s="37" t="s">
        <v>87</v>
      </c>
      <c r="P1180" s="37" t="s">
        <v>350</v>
      </c>
      <c r="Q1180" s="37" t="s">
        <v>42</v>
      </c>
      <c r="R1180" s="37">
        <v>20016</v>
      </c>
      <c r="S1180" s="39">
        <v>42111</v>
      </c>
      <c r="T1180" s="39">
        <v>42112</v>
      </c>
      <c r="U1180" s="37">
        <v>-582.64800000000002</v>
      </c>
      <c r="V1180" s="37">
        <v>2</v>
      </c>
      <c r="W1180" s="37">
        <v>226.88</v>
      </c>
      <c r="X1180" s="37">
        <v>11013</v>
      </c>
      <c r="Y1180" s="37" t="s">
        <v>3218</v>
      </c>
      <c r="Z1180" s="37">
        <v>164.85182414184678</v>
      </c>
    </row>
    <row r="1181" spans="1:26" customFormat="1" x14ac:dyDescent="0.2">
      <c r="A1181" s="37">
        <v>2868</v>
      </c>
      <c r="B1181" s="37" t="s">
        <v>298</v>
      </c>
      <c r="C1181" s="37" t="s">
        <v>13</v>
      </c>
      <c r="D1181" s="37">
        <v>0.01</v>
      </c>
      <c r="E1181" s="37">
        <v>125.99</v>
      </c>
      <c r="F1181" s="37">
        <v>8.99</v>
      </c>
      <c r="G1181" s="37" t="s">
        <v>14</v>
      </c>
      <c r="H1181" s="37" t="s">
        <v>70</v>
      </c>
      <c r="I1181" s="37" t="s">
        <v>16</v>
      </c>
      <c r="J1181" s="37" t="s">
        <v>111</v>
      </c>
      <c r="K1181" s="37" t="s">
        <v>49</v>
      </c>
      <c r="L1181" s="37" t="s">
        <v>329</v>
      </c>
      <c r="M1181" s="37">
        <v>0.59</v>
      </c>
      <c r="N1181" s="37" t="s">
        <v>8</v>
      </c>
      <c r="O1181" s="37" t="s">
        <v>35</v>
      </c>
      <c r="P1181" s="37" t="s">
        <v>42</v>
      </c>
      <c r="Q1181" s="37" t="s">
        <v>300</v>
      </c>
      <c r="R1181" s="37">
        <v>98026</v>
      </c>
      <c r="S1181" s="39">
        <v>42111</v>
      </c>
      <c r="T1181" s="39">
        <v>42112</v>
      </c>
      <c r="U1181" s="37">
        <v>-582.64800000000002</v>
      </c>
      <c r="V1181" s="37">
        <v>1</v>
      </c>
      <c r="W1181" s="37">
        <v>113.44</v>
      </c>
      <c r="X1181" s="37">
        <v>85827</v>
      </c>
      <c r="Y1181" s="37" t="s">
        <v>3217</v>
      </c>
      <c r="Z1181" s="37">
        <v>164.85182414184678</v>
      </c>
    </row>
    <row r="1182" spans="1:26" customFormat="1" x14ac:dyDescent="0.2">
      <c r="A1182" s="37">
        <v>1889</v>
      </c>
      <c r="B1182" s="37" t="s">
        <v>2166</v>
      </c>
      <c r="C1182" s="37" t="s">
        <v>23</v>
      </c>
      <c r="D1182" s="37">
        <v>0.09</v>
      </c>
      <c r="E1182" s="37">
        <v>78.8</v>
      </c>
      <c r="F1182" s="37">
        <v>35</v>
      </c>
      <c r="G1182" s="37" t="s">
        <v>14</v>
      </c>
      <c r="H1182" s="37" t="s">
        <v>47</v>
      </c>
      <c r="I1182" s="37" t="s">
        <v>24</v>
      </c>
      <c r="J1182" s="37" t="s">
        <v>54</v>
      </c>
      <c r="K1182" s="37" t="s">
        <v>40</v>
      </c>
      <c r="L1182" s="37" t="s">
        <v>2167</v>
      </c>
      <c r="M1182" s="37">
        <v>0.83</v>
      </c>
      <c r="N1182" s="37" t="s">
        <v>8</v>
      </c>
      <c r="O1182" s="37" t="s">
        <v>87</v>
      </c>
      <c r="P1182" s="37" t="s">
        <v>293</v>
      </c>
      <c r="Q1182" s="37" t="s">
        <v>1283</v>
      </c>
      <c r="R1182" s="37">
        <v>45429</v>
      </c>
      <c r="S1182" s="39">
        <v>42111</v>
      </c>
      <c r="T1182" s="39">
        <v>42115</v>
      </c>
      <c r="U1182" s="37">
        <v>-1025.0172</v>
      </c>
      <c r="V1182" s="37">
        <v>14</v>
      </c>
      <c r="W1182" s="37">
        <v>1059.3800000000001</v>
      </c>
      <c r="X1182" s="37">
        <v>90631</v>
      </c>
      <c r="Y1182" s="37" t="s">
        <v>3218</v>
      </c>
      <c r="Z1182" s="37">
        <v>542.2121110805831</v>
      </c>
    </row>
    <row r="1183" spans="1:26" customFormat="1" x14ac:dyDescent="0.2">
      <c r="A1183" s="37">
        <v>2593</v>
      </c>
      <c r="B1183" s="37" t="s">
        <v>1571</v>
      </c>
      <c r="C1183" s="37" t="s">
        <v>23</v>
      </c>
      <c r="D1183" s="37">
        <v>0.02</v>
      </c>
      <c r="E1183" s="37">
        <v>419.19</v>
      </c>
      <c r="F1183" s="37">
        <v>19.989999999999998</v>
      </c>
      <c r="G1183" s="37" t="s">
        <v>14</v>
      </c>
      <c r="H1183" s="37" t="s">
        <v>70</v>
      </c>
      <c r="I1183" s="37" t="s">
        <v>24</v>
      </c>
      <c r="J1183" s="37" t="s">
        <v>54</v>
      </c>
      <c r="K1183" s="37" t="s">
        <v>49</v>
      </c>
      <c r="L1183" s="37" t="s">
        <v>2168</v>
      </c>
      <c r="M1183" s="37">
        <v>0.57999999999999996</v>
      </c>
      <c r="N1183" s="37" t="s">
        <v>8</v>
      </c>
      <c r="O1183" s="37" t="s">
        <v>9</v>
      </c>
      <c r="P1183" s="37" t="s">
        <v>51</v>
      </c>
      <c r="Q1183" s="37" t="s">
        <v>1573</v>
      </c>
      <c r="R1183" s="37">
        <v>30605</v>
      </c>
      <c r="S1183" s="39">
        <v>42111</v>
      </c>
      <c r="T1183" s="39">
        <v>42111</v>
      </c>
      <c r="U1183" s="37">
        <v>-39.606000000000002</v>
      </c>
      <c r="V1183" s="37">
        <v>10</v>
      </c>
      <c r="W1183" s="37">
        <v>4354.55</v>
      </c>
      <c r="X1183" s="37">
        <v>87772</v>
      </c>
      <c r="Y1183" s="37" t="s">
        <v>3215</v>
      </c>
      <c r="Z1183" s="37">
        <v>2010.9572399092631</v>
      </c>
    </row>
    <row r="1184" spans="1:26" customFormat="1" x14ac:dyDescent="0.2">
      <c r="A1184" s="37">
        <v>377</v>
      </c>
      <c r="B1184" s="37" t="s">
        <v>2169</v>
      </c>
      <c r="C1184" s="37" t="s">
        <v>92</v>
      </c>
      <c r="D1184" s="37">
        <v>0.03</v>
      </c>
      <c r="E1184" s="37">
        <v>25.98</v>
      </c>
      <c r="F1184" s="37">
        <v>5.37</v>
      </c>
      <c r="G1184" s="37" t="s">
        <v>14</v>
      </c>
      <c r="H1184" s="37" t="s">
        <v>15</v>
      </c>
      <c r="I1184" s="37" t="s">
        <v>24</v>
      </c>
      <c r="J1184" s="37" t="s">
        <v>71</v>
      </c>
      <c r="K1184" s="37" t="s">
        <v>120</v>
      </c>
      <c r="L1184" s="37" t="s">
        <v>2170</v>
      </c>
      <c r="M1184" s="37">
        <v>0.5</v>
      </c>
      <c r="N1184" s="37" t="s">
        <v>8</v>
      </c>
      <c r="O1184" s="37" t="s">
        <v>28</v>
      </c>
      <c r="P1184" s="37" t="s">
        <v>79</v>
      </c>
      <c r="Q1184" s="37" t="s">
        <v>2171</v>
      </c>
      <c r="R1184" s="37">
        <v>60510</v>
      </c>
      <c r="S1184" s="39">
        <v>42111</v>
      </c>
      <c r="T1184" s="39">
        <v>42111</v>
      </c>
      <c r="U1184" s="37">
        <v>250.0376</v>
      </c>
      <c r="V1184" s="37">
        <v>17</v>
      </c>
      <c r="W1184" s="37">
        <v>460.87</v>
      </c>
      <c r="X1184" s="37">
        <v>89579</v>
      </c>
      <c r="Y1184" s="37" t="s">
        <v>3216</v>
      </c>
      <c r="Z1184" s="37">
        <v>502.43248964656055</v>
      </c>
    </row>
    <row r="1185" spans="1:26" customFormat="1" x14ac:dyDescent="0.2">
      <c r="A1185" s="37">
        <v>2004</v>
      </c>
      <c r="B1185" s="37" t="s">
        <v>2172</v>
      </c>
      <c r="C1185" s="37" t="s">
        <v>92</v>
      </c>
      <c r="D1185" s="37">
        <v>0.06</v>
      </c>
      <c r="E1185" s="37">
        <v>4.24</v>
      </c>
      <c r="F1185" s="37">
        <v>5.41</v>
      </c>
      <c r="G1185" s="37" t="s">
        <v>14</v>
      </c>
      <c r="H1185" s="37" t="s">
        <v>47</v>
      </c>
      <c r="I1185" s="37" t="s">
        <v>24</v>
      </c>
      <c r="J1185" s="37" t="s">
        <v>48</v>
      </c>
      <c r="K1185" s="37" t="s">
        <v>49</v>
      </c>
      <c r="L1185" s="37" t="s">
        <v>1647</v>
      </c>
      <c r="M1185" s="37">
        <v>0.35</v>
      </c>
      <c r="N1185" s="37" t="s">
        <v>8</v>
      </c>
      <c r="O1185" s="37" t="s">
        <v>35</v>
      </c>
      <c r="P1185" s="37" t="s">
        <v>253</v>
      </c>
      <c r="Q1185" s="37" t="s">
        <v>892</v>
      </c>
      <c r="R1185" s="37">
        <v>59715</v>
      </c>
      <c r="S1185" s="39">
        <v>42111</v>
      </c>
      <c r="T1185" s="39">
        <v>42113</v>
      </c>
      <c r="U1185" s="37">
        <v>-78.916679999999999</v>
      </c>
      <c r="V1185" s="37">
        <v>10</v>
      </c>
      <c r="W1185" s="37">
        <v>45</v>
      </c>
      <c r="X1185" s="37">
        <v>91277</v>
      </c>
      <c r="Y1185" s="37" t="s">
        <v>3217</v>
      </c>
      <c r="Z1185" s="37">
        <v>13.437292510055808</v>
      </c>
    </row>
    <row r="1186" spans="1:26" customFormat="1" x14ac:dyDescent="0.2">
      <c r="A1186" s="37">
        <v>2004</v>
      </c>
      <c r="B1186" s="37" t="s">
        <v>2172</v>
      </c>
      <c r="C1186" s="37" t="s">
        <v>92</v>
      </c>
      <c r="D1186" s="37">
        <v>0.04</v>
      </c>
      <c r="E1186" s="37">
        <v>3174.835</v>
      </c>
      <c r="F1186" s="37">
        <v>24.49</v>
      </c>
      <c r="G1186" s="37" t="s">
        <v>14</v>
      </c>
      <c r="H1186" s="37" t="s">
        <v>47</v>
      </c>
      <c r="I1186" s="37" t="s">
        <v>16</v>
      </c>
      <c r="J1186" s="37" t="s">
        <v>32</v>
      </c>
      <c r="K1186" s="37" t="s">
        <v>40</v>
      </c>
      <c r="L1186" s="37" t="s">
        <v>290</v>
      </c>
      <c r="M1186" s="37">
        <v>0.39</v>
      </c>
      <c r="N1186" s="37" t="s">
        <v>8</v>
      </c>
      <c r="O1186" s="37" t="s">
        <v>35</v>
      </c>
      <c r="P1186" s="37" t="s">
        <v>253</v>
      </c>
      <c r="Q1186" s="37" t="s">
        <v>892</v>
      </c>
      <c r="R1186" s="37">
        <v>59715</v>
      </c>
      <c r="S1186" s="39">
        <v>42111</v>
      </c>
      <c r="T1186" s="39">
        <v>42113</v>
      </c>
      <c r="U1186" s="37">
        <v>-10388.68835</v>
      </c>
      <c r="V1186" s="37">
        <v>1</v>
      </c>
      <c r="W1186" s="37">
        <v>6569.07</v>
      </c>
      <c r="X1186" s="37">
        <v>91277</v>
      </c>
      <c r="Y1186" s="37" t="s">
        <v>3217</v>
      </c>
      <c r="Z1186" s="37">
        <v>8018.6913569142716</v>
      </c>
    </row>
    <row r="1187" spans="1:26" customFormat="1" x14ac:dyDescent="0.2">
      <c r="A1187" s="37">
        <v>507</v>
      </c>
      <c r="B1187" s="37" t="s">
        <v>2173</v>
      </c>
      <c r="C1187" s="37" t="s">
        <v>1</v>
      </c>
      <c r="D1187" s="37">
        <v>0.01</v>
      </c>
      <c r="E1187" s="37">
        <v>55.98</v>
      </c>
      <c r="F1187" s="37">
        <v>4.8600000000000003</v>
      </c>
      <c r="G1187" s="37" t="s">
        <v>63</v>
      </c>
      <c r="H1187" s="37" t="s">
        <v>70</v>
      </c>
      <c r="I1187" s="37" t="s">
        <v>24</v>
      </c>
      <c r="J1187" s="37" t="s">
        <v>64</v>
      </c>
      <c r="K1187" s="37" t="s">
        <v>49</v>
      </c>
      <c r="L1187" s="37" t="s">
        <v>1691</v>
      </c>
      <c r="M1187" s="37">
        <v>0.36</v>
      </c>
      <c r="N1187" s="37" t="s">
        <v>8</v>
      </c>
      <c r="O1187" s="37" t="s">
        <v>9</v>
      </c>
      <c r="P1187" s="37" t="s">
        <v>364</v>
      </c>
      <c r="Q1187" s="37" t="s">
        <v>2174</v>
      </c>
      <c r="R1187" s="37">
        <v>42104</v>
      </c>
      <c r="S1187" s="39">
        <v>42112</v>
      </c>
      <c r="T1187" s="39">
        <v>42114</v>
      </c>
      <c r="U1187" s="37">
        <v>32.940899999999999</v>
      </c>
      <c r="V1187" s="37">
        <v>11</v>
      </c>
      <c r="W1187" s="37">
        <v>646.97</v>
      </c>
      <c r="X1187" s="37">
        <v>87357</v>
      </c>
      <c r="Y1187" s="37" t="s">
        <v>3215</v>
      </c>
      <c r="Z1187" s="37">
        <v>480.83808274659071</v>
      </c>
    </row>
    <row r="1188" spans="1:26" customFormat="1" x14ac:dyDescent="0.2">
      <c r="A1188" s="37">
        <v>507</v>
      </c>
      <c r="B1188" s="37" t="s">
        <v>2173</v>
      </c>
      <c r="C1188" s="37" t="s">
        <v>1</v>
      </c>
      <c r="D1188" s="37">
        <v>0.04</v>
      </c>
      <c r="E1188" s="37">
        <v>65.989999999999995</v>
      </c>
      <c r="F1188" s="37">
        <v>8.99</v>
      </c>
      <c r="G1188" s="37" t="s">
        <v>14</v>
      </c>
      <c r="H1188" s="37" t="s">
        <v>70</v>
      </c>
      <c r="I1188" s="37" t="s">
        <v>16</v>
      </c>
      <c r="J1188" s="37" t="s">
        <v>111</v>
      </c>
      <c r="K1188" s="37" t="s">
        <v>49</v>
      </c>
      <c r="L1188" s="37" t="s">
        <v>1840</v>
      </c>
      <c r="M1188" s="37">
        <v>0.56000000000000005</v>
      </c>
      <c r="N1188" s="37" t="s">
        <v>8</v>
      </c>
      <c r="O1188" s="37" t="s">
        <v>9</v>
      </c>
      <c r="P1188" s="37" t="s">
        <v>364</v>
      </c>
      <c r="Q1188" s="37" t="s">
        <v>2174</v>
      </c>
      <c r="R1188" s="37">
        <v>42104</v>
      </c>
      <c r="S1188" s="39">
        <v>42112</v>
      </c>
      <c r="T1188" s="39">
        <v>42113</v>
      </c>
      <c r="U1188" s="37">
        <v>131.334</v>
      </c>
      <c r="V1188" s="37">
        <v>17</v>
      </c>
      <c r="W1188" s="37">
        <v>946.29</v>
      </c>
      <c r="X1188" s="37">
        <v>87357</v>
      </c>
      <c r="Y1188" s="37" t="s">
        <v>3215</v>
      </c>
      <c r="Z1188" s="37">
        <v>955.73622238196504</v>
      </c>
    </row>
    <row r="1189" spans="1:26" customFormat="1" x14ac:dyDescent="0.2">
      <c r="A1189" s="37">
        <v>665</v>
      </c>
      <c r="B1189" s="37" t="s">
        <v>527</v>
      </c>
      <c r="C1189" s="37" t="s">
        <v>1</v>
      </c>
      <c r="D1189" s="37">
        <v>0.02</v>
      </c>
      <c r="E1189" s="37">
        <v>130.97999999999999</v>
      </c>
      <c r="F1189" s="37">
        <v>30</v>
      </c>
      <c r="G1189" s="37" t="s">
        <v>2</v>
      </c>
      <c r="H1189" s="37" t="s">
        <v>70</v>
      </c>
      <c r="I1189" s="37" t="s">
        <v>4</v>
      </c>
      <c r="J1189" s="37" t="s">
        <v>85</v>
      </c>
      <c r="K1189" s="37" t="s">
        <v>33</v>
      </c>
      <c r="L1189" s="37" t="s">
        <v>2175</v>
      </c>
      <c r="M1189" s="37">
        <v>0.78</v>
      </c>
      <c r="N1189" s="37" t="s">
        <v>8</v>
      </c>
      <c r="O1189" s="37" t="s">
        <v>9</v>
      </c>
      <c r="P1189" s="37" t="s">
        <v>376</v>
      </c>
      <c r="Q1189" s="37" t="s">
        <v>528</v>
      </c>
      <c r="R1189" s="37">
        <v>37130</v>
      </c>
      <c r="S1189" s="39">
        <v>42112</v>
      </c>
      <c r="T1189" s="39">
        <v>42113</v>
      </c>
      <c r="U1189" s="37">
        <v>90.762</v>
      </c>
      <c r="V1189" s="37">
        <v>6</v>
      </c>
      <c r="W1189" s="37">
        <v>793.39</v>
      </c>
      <c r="X1189" s="37">
        <v>88678</v>
      </c>
      <c r="Y1189" s="37" t="s">
        <v>3215</v>
      </c>
      <c r="Z1189" s="37">
        <v>2091.0267888028652</v>
      </c>
    </row>
    <row r="1190" spans="1:26" customFormat="1" x14ac:dyDescent="0.2">
      <c r="A1190" s="37">
        <v>1959</v>
      </c>
      <c r="B1190" s="37" t="s">
        <v>685</v>
      </c>
      <c r="C1190" s="37" t="s">
        <v>23</v>
      </c>
      <c r="D1190" s="37">
        <v>0.02</v>
      </c>
      <c r="E1190" s="37">
        <v>9.99</v>
      </c>
      <c r="F1190" s="37">
        <v>11.59</v>
      </c>
      <c r="G1190" s="37" t="s">
        <v>14</v>
      </c>
      <c r="H1190" s="37" t="s">
        <v>47</v>
      </c>
      <c r="I1190" s="37" t="s">
        <v>24</v>
      </c>
      <c r="J1190" s="37" t="s">
        <v>64</v>
      </c>
      <c r="K1190" s="37" t="s">
        <v>49</v>
      </c>
      <c r="L1190" s="37" t="s">
        <v>2176</v>
      </c>
      <c r="M1190" s="37">
        <v>0.4</v>
      </c>
      <c r="N1190" s="37" t="s">
        <v>8</v>
      </c>
      <c r="O1190" s="37" t="s">
        <v>9</v>
      </c>
      <c r="P1190" s="37" t="s">
        <v>99</v>
      </c>
      <c r="Q1190" s="37" t="s">
        <v>104</v>
      </c>
      <c r="R1190" s="37">
        <v>33916</v>
      </c>
      <c r="S1190" s="39">
        <v>42112</v>
      </c>
      <c r="T1190" s="39">
        <v>42121</v>
      </c>
      <c r="U1190" s="37">
        <v>-171.15770000000001</v>
      </c>
      <c r="V1190" s="37">
        <v>43</v>
      </c>
      <c r="W1190" s="37">
        <v>475.42</v>
      </c>
      <c r="X1190" s="37">
        <v>26342</v>
      </c>
      <c r="Y1190" s="37" t="s">
        <v>3215</v>
      </c>
      <c r="Z1190" s="37">
        <v>242.80498302386124</v>
      </c>
    </row>
    <row r="1191" spans="1:26" customFormat="1" x14ac:dyDescent="0.2">
      <c r="A1191" s="37">
        <v>1959</v>
      </c>
      <c r="B1191" s="37" t="s">
        <v>685</v>
      </c>
      <c r="C1191" s="37" t="s">
        <v>23</v>
      </c>
      <c r="D1191" s="37">
        <v>0.02</v>
      </c>
      <c r="E1191" s="37">
        <v>48.04</v>
      </c>
      <c r="F1191" s="37">
        <v>5.79</v>
      </c>
      <c r="G1191" s="37" t="s">
        <v>14</v>
      </c>
      <c r="H1191" s="37" t="s">
        <v>47</v>
      </c>
      <c r="I1191" s="37" t="s">
        <v>24</v>
      </c>
      <c r="J1191" s="37" t="s">
        <v>64</v>
      </c>
      <c r="K1191" s="37" t="s">
        <v>49</v>
      </c>
      <c r="L1191" s="37" t="s">
        <v>2177</v>
      </c>
      <c r="M1191" s="37">
        <v>0.37</v>
      </c>
      <c r="N1191" s="37" t="s">
        <v>8</v>
      </c>
      <c r="O1191" s="37" t="s">
        <v>9</v>
      </c>
      <c r="P1191" s="37" t="s">
        <v>99</v>
      </c>
      <c r="Q1191" s="37" t="s">
        <v>104</v>
      </c>
      <c r="R1191" s="37">
        <v>33916</v>
      </c>
      <c r="S1191" s="39">
        <v>42112</v>
      </c>
      <c r="T1191" s="39">
        <v>42117</v>
      </c>
      <c r="U1191" s="37">
        <v>624.23900000000003</v>
      </c>
      <c r="V1191" s="37">
        <v>74</v>
      </c>
      <c r="W1191" s="37">
        <v>3598.82</v>
      </c>
      <c r="X1191" s="37">
        <v>26342</v>
      </c>
      <c r="Y1191" s="37" t="s">
        <v>3215</v>
      </c>
      <c r="Z1191" s="37">
        <v>991.28527746815234</v>
      </c>
    </row>
    <row r="1192" spans="1:26" customFormat="1" x14ac:dyDescent="0.2">
      <c r="A1192" s="37">
        <v>1959</v>
      </c>
      <c r="B1192" s="37" t="s">
        <v>685</v>
      </c>
      <c r="C1192" s="37" t="s">
        <v>23</v>
      </c>
      <c r="D1192" s="37">
        <v>0.04</v>
      </c>
      <c r="E1192" s="37">
        <v>6.68</v>
      </c>
      <c r="F1192" s="37">
        <v>4.91</v>
      </c>
      <c r="G1192" s="37" t="s">
        <v>14</v>
      </c>
      <c r="H1192" s="37" t="s">
        <v>47</v>
      </c>
      <c r="I1192" s="37" t="s">
        <v>24</v>
      </c>
      <c r="J1192" s="37" t="s">
        <v>64</v>
      </c>
      <c r="K1192" s="37" t="s">
        <v>49</v>
      </c>
      <c r="L1192" s="37" t="s">
        <v>252</v>
      </c>
      <c r="M1192" s="37">
        <v>0.37</v>
      </c>
      <c r="N1192" s="37" t="s">
        <v>8</v>
      </c>
      <c r="O1192" s="37" t="s">
        <v>9</v>
      </c>
      <c r="P1192" s="37" t="s">
        <v>99</v>
      </c>
      <c r="Q1192" s="37" t="s">
        <v>104</v>
      </c>
      <c r="R1192" s="37">
        <v>33916</v>
      </c>
      <c r="S1192" s="39">
        <v>42112</v>
      </c>
      <c r="T1192" s="39">
        <v>42119</v>
      </c>
      <c r="U1192" s="37">
        <v>-14.3241</v>
      </c>
      <c r="V1192" s="37">
        <v>5</v>
      </c>
      <c r="W1192" s="37">
        <v>41.22</v>
      </c>
      <c r="X1192" s="37">
        <v>26342</v>
      </c>
      <c r="Y1192" s="37" t="s">
        <v>3215</v>
      </c>
      <c r="Z1192" s="37">
        <v>170.25269310755584</v>
      </c>
    </row>
    <row r="1193" spans="1:26" customFormat="1" x14ac:dyDescent="0.2">
      <c r="A1193" s="37">
        <v>1962</v>
      </c>
      <c r="B1193" s="37" t="s">
        <v>2178</v>
      </c>
      <c r="C1193" s="37" t="s">
        <v>23</v>
      </c>
      <c r="D1193" s="37">
        <v>0.02</v>
      </c>
      <c r="E1193" s="37">
        <v>48.04</v>
      </c>
      <c r="F1193" s="37">
        <v>5.79</v>
      </c>
      <c r="G1193" s="37" t="s">
        <v>14</v>
      </c>
      <c r="H1193" s="37" t="s">
        <v>47</v>
      </c>
      <c r="I1193" s="37" t="s">
        <v>24</v>
      </c>
      <c r="J1193" s="37" t="s">
        <v>64</v>
      </c>
      <c r="K1193" s="37" t="s">
        <v>49</v>
      </c>
      <c r="L1193" s="37" t="s">
        <v>2177</v>
      </c>
      <c r="M1193" s="37">
        <v>0.37</v>
      </c>
      <c r="N1193" s="37" t="s">
        <v>8</v>
      </c>
      <c r="O1193" s="37" t="s">
        <v>28</v>
      </c>
      <c r="P1193" s="37" t="s">
        <v>265</v>
      </c>
      <c r="Q1193" s="37" t="s">
        <v>2179</v>
      </c>
      <c r="R1193" s="37">
        <v>48601</v>
      </c>
      <c r="S1193" s="39">
        <v>42112</v>
      </c>
      <c r="T1193" s="39">
        <v>42117</v>
      </c>
      <c r="U1193" s="37">
        <v>604.01909999999998</v>
      </c>
      <c r="V1193" s="37">
        <v>18</v>
      </c>
      <c r="W1193" s="37">
        <v>875.39</v>
      </c>
      <c r="X1193" s="37">
        <v>88857</v>
      </c>
      <c r="Y1193" s="37" t="s">
        <v>3216</v>
      </c>
      <c r="Z1193" s="37">
        <v>970.57957976415321</v>
      </c>
    </row>
    <row r="1194" spans="1:26" customFormat="1" x14ac:dyDescent="0.2">
      <c r="A1194" s="37">
        <v>1962</v>
      </c>
      <c r="B1194" s="37" t="s">
        <v>2178</v>
      </c>
      <c r="C1194" s="37" t="s">
        <v>23</v>
      </c>
      <c r="D1194" s="37">
        <v>0.04</v>
      </c>
      <c r="E1194" s="37">
        <v>6.68</v>
      </c>
      <c r="F1194" s="37">
        <v>4.91</v>
      </c>
      <c r="G1194" s="37" t="s">
        <v>14</v>
      </c>
      <c r="H1194" s="37" t="s">
        <v>47</v>
      </c>
      <c r="I1194" s="37" t="s">
        <v>24</v>
      </c>
      <c r="J1194" s="37" t="s">
        <v>64</v>
      </c>
      <c r="K1194" s="37" t="s">
        <v>49</v>
      </c>
      <c r="L1194" s="37" t="s">
        <v>252</v>
      </c>
      <c r="M1194" s="37">
        <v>0.37</v>
      </c>
      <c r="N1194" s="37" t="s">
        <v>8</v>
      </c>
      <c r="O1194" s="37" t="s">
        <v>28</v>
      </c>
      <c r="P1194" s="37" t="s">
        <v>265</v>
      </c>
      <c r="Q1194" s="37" t="s">
        <v>2179</v>
      </c>
      <c r="R1194" s="37">
        <v>48601</v>
      </c>
      <c r="S1194" s="39">
        <v>42112</v>
      </c>
      <c r="T1194" s="39">
        <v>42119</v>
      </c>
      <c r="U1194" s="37">
        <v>-11.631600000000001</v>
      </c>
      <c r="V1194" s="37">
        <v>1</v>
      </c>
      <c r="W1194" s="37">
        <v>8.24</v>
      </c>
      <c r="X1194" s="37">
        <v>88857</v>
      </c>
      <c r="Y1194" s="37" t="s">
        <v>3216</v>
      </c>
      <c r="Z1194" s="37">
        <v>173.00988236507035</v>
      </c>
    </row>
    <row r="1195" spans="1:26" customFormat="1" x14ac:dyDescent="0.2">
      <c r="A1195" s="37">
        <v>1826</v>
      </c>
      <c r="B1195" s="37" t="s">
        <v>2180</v>
      </c>
      <c r="C1195" s="37" t="s">
        <v>92</v>
      </c>
      <c r="D1195" s="37">
        <v>0.1</v>
      </c>
      <c r="E1195" s="37">
        <v>52.99</v>
      </c>
      <c r="F1195" s="37">
        <v>19.989999999999998</v>
      </c>
      <c r="G1195" s="37" t="s">
        <v>63</v>
      </c>
      <c r="H1195" s="37" t="s">
        <v>70</v>
      </c>
      <c r="I1195" s="37" t="s">
        <v>24</v>
      </c>
      <c r="J1195" s="37" t="s">
        <v>54</v>
      </c>
      <c r="K1195" s="37" t="s">
        <v>49</v>
      </c>
      <c r="L1195" s="37" t="s">
        <v>2181</v>
      </c>
      <c r="M1195" s="37">
        <v>0.81</v>
      </c>
      <c r="N1195" s="37" t="s">
        <v>8</v>
      </c>
      <c r="O1195" s="37" t="s">
        <v>28</v>
      </c>
      <c r="P1195" s="37" t="s">
        <v>189</v>
      </c>
      <c r="Q1195" s="37" t="s">
        <v>2182</v>
      </c>
      <c r="R1195" s="37">
        <v>52722</v>
      </c>
      <c r="S1195" s="39">
        <v>42112</v>
      </c>
      <c r="T1195" s="39">
        <v>42113</v>
      </c>
      <c r="U1195" s="37">
        <v>-517.16999999999996</v>
      </c>
      <c r="V1195" s="37">
        <v>7</v>
      </c>
      <c r="W1195" s="37">
        <v>337.59</v>
      </c>
      <c r="X1195" s="37">
        <v>86958</v>
      </c>
      <c r="Y1195" s="37" t="s">
        <v>3216</v>
      </c>
      <c r="Z1195" s="37">
        <v>363.63460000762893</v>
      </c>
    </row>
    <row r="1196" spans="1:26" customFormat="1" x14ac:dyDescent="0.2">
      <c r="A1196" s="37">
        <v>1827</v>
      </c>
      <c r="B1196" s="37" t="s">
        <v>1242</v>
      </c>
      <c r="C1196" s="37" t="s">
        <v>92</v>
      </c>
      <c r="D1196" s="37">
        <v>7.0000000000000007E-2</v>
      </c>
      <c r="E1196" s="37">
        <v>100.98</v>
      </c>
      <c r="F1196" s="37">
        <v>57.38</v>
      </c>
      <c r="G1196" s="37" t="s">
        <v>2</v>
      </c>
      <c r="H1196" s="37" t="s">
        <v>70</v>
      </c>
      <c r="I1196" s="37" t="s">
        <v>4</v>
      </c>
      <c r="J1196" s="37" t="s">
        <v>93</v>
      </c>
      <c r="K1196" s="37" t="s">
        <v>6</v>
      </c>
      <c r="L1196" s="37" t="s">
        <v>2183</v>
      </c>
      <c r="M1196" s="37">
        <v>0.78</v>
      </c>
      <c r="N1196" s="37" t="s">
        <v>8</v>
      </c>
      <c r="O1196" s="37" t="s">
        <v>28</v>
      </c>
      <c r="P1196" s="37" t="s">
        <v>189</v>
      </c>
      <c r="Q1196" s="37" t="s">
        <v>904</v>
      </c>
      <c r="R1196" s="37">
        <v>52601</v>
      </c>
      <c r="S1196" s="39">
        <v>42112</v>
      </c>
      <c r="T1196" s="39">
        <v>42115</v>
      </c>
      <c r="U1196" s="37">
        <v>-429.86</v>
      </c>
      <c r="V1196" s="37">
        <v>2</v>
      </c>
      <c r="W1196" s="37">
        <v>215.32</v>
      </c>
      <c r="X1196" s="37">
        <v>86958</v>
      </c>
      <c r="Y1196" s="37" t="s">
        <v>3216</v>
      </c>
      <c r="Z1196" s="37">
        <v>1910.3764199222701</v>
      </c>
    </row>
    <row r="1197" spans="1:26" customFormat="1" x14ac:dyDescent="0.2">
      <c r="A1197" s="37">
        <v>1827</v>
      </c>
      <c r="B1197" s="37" t="s">
        <v>1242</v>
      </c>
      <c r="C1197" s="37" t="s">
        <v>92</v>
      </c>
      <c r="D1197" s="37">
        <v>0.03</v>
      </c>
      <c r="E1197" s="37">
        <v>85.99</v>
      </c>
      <c r="F1197" s="37">
        <v>0.99</v>
      </c>
      <c r="G1197" s="37" t="s">
        <v>14</v>
      </c>
      <c r="H1197" s="37" t="s">
        <v>70</v>
      </c>
      <c r="I1197" s="37" t="s">
        <v>16</v>
      </c>
      <c r="J1197" s="37" t="s">
        <v>111</v>
      </c>
      <c r="K1197" s="37" t="s">
        <v>26</v>
      </c>
      <c r="L1197" s="37" t="s">
        <v>1152</v>
      </c>
      <c r="M1197" s="37">
        <v>0.55000000000000004</v>
      </c>
      <c r="N1197" s="37" t="s">
        <v>8</v>
      </c>
      <c r="O1197" s="37" t="s">
        <v>28</v>
      </c>
      <c r="P1197" s="37" t="s">
        <v>189</v>
      </c>
      <c r="Q1197" s="37" t="s">
        <v>904</v>
      </c>
      <c r="R1197" s="37">
        <v>52601</v>
      </c>
      <c r="S1197" s="39">
        <v>42112</v>
      </c>
      <c r="T1197" s="39">
        <v>42114</v>
      </c>
      <c r="U1197" s="37">
        <v>264.16649999999998</v>
      </c>
      <c r="V1197" s="37">
        <v>5</v>
      </c>
      <c r="W1197" s="37">
        <v>382.85</v>
      </c>
      <c r="X1197" s="37">
        <v>86958</v>
      </c>
      <c r="Y1197" s="37" t="s">
        <v>3216</v>
      </c>
      <c r="Z1197" s="37">
        <v>654.35731672602685</v>
      </c>
    </row>
    <row r="1198" spans="1:26" customFormat="1" x14ac:dyDescent="0.2">
      <c r="A1198" s="37">
        <v>2097</v>
      </c>
      <c r="B1198" s="37" t="s">
        <v>2184</v>
      </c>
      <c r="C1198" s="37" t="s">
        <v>92</v>
      </c>
      <c r="D1198" s="37">
        <v>0.1</v>
      </c>
      <c r="E1198" s="37">
        <v>300.97000000000003</v>
      </c>
      <c r="F1198" s="37">
        <v>7.18</v>
      </c>
      <c r="G1198" s="37" t="s">
        <v>14</v>
      </c>
      <c r="H1198" s="37" t="s">
        <v>47</v>
      </c>
      <c r="I1198" s="37" t="s">
        <v>16</v>
      </c>
      <c r="J1198" s="37" t="s">
        <v>17</v>
      </c>
      <c r="K1198" s="37" t="s">
        <v>49</v>
      </c>
      <c r="L1198" s="37" t="s">
        <v>2185</v>
      </c>
      <c r="M1198" s="37">
        <v>0.48</v>
      </c>
      <c r="N1198" s="37" t="s">
        <v>8</v>
      </c>
      <c r="O1198" s="37" t="s">
        <v>9</v>
      </c>
      <c r="P1198" s="37" t="s">
        <v>247</v>
      </c>
      <c r="Q1198" s="37" t="s">
        <v>248</v>
      </c>
      <c r="R1198" s="37">
        <v>29915</v>
      </c>
      <c r="S1198" s="39">
        <v>42112</v>
      </c>
      <c r="T1198" s="39">
        <v>42113</v>
      </c>
      <c r="U1198" s="37">
        <v>138.018</v>
      </c>
      <c r="V1198" s="37">
        <v>4</v>
      </c>
      <c r="W1198" s="37">
        <v>1094.33</v>
      </c>
      <c r="X1198" s="37">
        <v>87889</v>
      </c>
      <c r="Y1198" s="37" t="s">
        <v>3215</v>
      </c>
      <c r="Z1198" s="37">
        <v>1295.833167202416</v>
      </c>
    </row>
    <row r="1199" spans="1:26" customFormat="1" x14ac:dyDescent="0.2">
      <c r="A1199" s="37">
        <v>2098</v>
      </c>
      <c r="B1199" s="37" t="s">
        <v>2186</v>
      </c>
      <c r="C1199" s="37" t="s">
        <v>92</v>
      </c>
      <c r="D1199" s="37">
        <v>0.06</v>
      </c>
      <c r="E1199" s="37">
        <v>39.89</v>
      </c>
      <c r="F1199" s="37">
        <v>3.04</v>
      </c>
      <c r="G1199" s="37" t="s">
        <v>14</v>
      </c>
      <c r="H1199" s="37" t="s">
        <v>47</v>
      </c>
      <c r="I1199" s="37" t="s">
        <v>4</v>
      </c>
      <c r="J1199" s="37" t="s">
        <v>102</v>
      </c>
      <c r="K1199" s="37" t="s">
        <v>26</v>
      </c>
      <c r="L1199" s="37" t="s">
        <v>2187</v>
      </c>
      <c r="M1199" s="37">
        <v>0.53</v>
      </c>
      <c r="N1199" s="37" t="s">
        <v>8</v>
      </c>
      <c r="O1199" s="37" t="s">
        <v>9</v>
      </c>
      <c r="P1199" s="37" t="s">
        <v>247</v>
      </c>
      <c r="Q1199" s="37" t="s">
        <v>2188</v>
      </c>
      <c r="R1199" s="37">
        <v>29464</v>
      </c>
      <c r="S1199" s="39">
        <v>42112</v>
      </c>
      <c r="T1199" s="39">
        <v>42114</v>
      </c>
      <c r="U1199" s="37">
        <v>38.874000000000002</v>
      </c>
      <c r="V1199" s="37">
        <v>10</v>
      </c>
      <c r="W1199" s="37">
        <v>389.97</v>
      </c>
      <c r="X1199" s="37">
        <v>87889</v>
      </c>
      <c r="Y1199" s="37" t="s">
        <v>3215</v>
      </c>
      <c r="Z1199" s="37">
        <v>329.86353650135629</v>
      </c>
    </row>
    <row r="1200" spans="1:26" customFormat="1" x14ac:dyDescent="0.2">
      <c r="A1200" s="37">
        <v>2655</v>
      </c>
      <c r="B1200" s="37" t="s">
        <v>2052</v>
      </c>
      <c r="C1200" s="37" t="s">
        <v>92</v>
      </c>
      <c r="D1200" s="37">
        <v>0.09</v>
      </c>
      <c r="E1200" s="37">
        <v>89.99</v>
      </c>
      <c r="F1200" s="37">
        <v>42</v>
      </c>
      <c r="G1200" s="37" t="s">
        <v>2</v>
      </c>
      <c r="H1200" s="37" t="s">
        <v>15</v>
      </c>
      <c r="I1200" s="37" t="s">
        <v>4</v>
      </c>
      <c r="J1200" s="37" t="s">
        <v>85</v>
      </c>
      <c r="K1200" s="37" t="s">
        <v>33</v>
      </c>
      <c r="L1200" s="37" t="s">
        <v>1187</v>
      </c>
      <c r="M1200" s="37">
        <v>0.66</v>
      </c>
      <c r="N1200" s="37" t="s">
        <v>8</v>
      </c>
      <c r="O1200" s="37" t="s">
        <v>9</v>
      </c>
      <c r="P1200" s="37" t="s">
        <v>51</v>
      </c>
      <c r="Q1200" s="37" t="s">
        <v>337</v>
      </c>
      <c r="R1200" s="37">
        <v>30318</v>
      </c>
      <c r="S1200" s="39">
        <v>42112</v>
      </c>
      <c r="T1200" s="39">
        <v>42112</v>
      </c>
      <c r="U1200" s="37">
        <v>223.416</v>
      </c>
      <c r="V1200" s="37">
        <v>6</v>
      </c>
      <c r="W1200" s="37">
        <v>511.25</v>
      </c>
      <c r="X1200" s="37">
        <v>86063</v>
      </c>
      <c r="Y1200" s="37" t="s">
        <v>3215</v>
      </c>
      <c r="Z1200" s="37">
        <v>1977.9265381074758</v>
      </c>
    </row>
    <row r="1201" spans="1:26" customFormat="1" x14ac:dyDescent="0.2">
      <c r="A1201" s="37">
        <v>3155</v>
      </c>
      <c r="B1201" s="37" t="s">
        <v>618</v>
      </c>
      <c r="C1201" s="37" t="s">
        <v>1</v>
      </c>
      <c r="D1201" s="37">
        <v>0.05</v>
      </c>
      <c r="E1201" s="37">
        <v>159.99</v>
      </c>
      <c r="F1201" s="37">
        <v>5.5</v>
      </c>
      <c r="G1201" s="37" t="s">
        <v>14</v>
      </c>
      <c r="H1201" s="37" t="s">
        <v>15</v>
      </c>
      <c r="I1201" s="37" t="s">
        <v>16</v>
      </c>
      <c r="J1201" s="37" t="s">
        <v>17</v>
      </c>
      <c r="K1201" s="37" t="s">
        <v>49</v>
      </c>
      <c r="L1201" s="37" t="s">
        <v>2189</v>
      </c>
      <c r="M1201" s="37">
        <v>0.49</v>
      </c>
      <c r="N1201" s="37" t="s">
        <v>8</v>
      </c>
      <c r="O1201" s="37" t="s">
        <v>9</v>
      </c>
      <c r="P1201" s="37" t="s">
        <v>99</v>
      </c>
      <c r="Q1201" s="37" t="s">
        <v>308</v>
      </c>
      <c r="R1201" s="37">
        <v>32771</v>
      </c>
      <c r="S1201" s="39">
        <v>42113</v>
      </c>
      <c r="T1201" s="39">
        <v>42115</v>
      </c>
      <c r="U1201" s="37">
        <v>12.263999999999999</v>
      </c>
      <c r="V1201" s="37">
        <v>23</v>
      </c>
      <c r="W1201" s="37">
        <v>3600.65</v>
      </c>
      <c r="X1201" s="37">
        <v>86902</v>
      </c>
      <c r="Y1201" s="37" t="s">
        <v>3215</v>
      </c>
      <c r="Z1201" s="37">
        <v>938.1356714123483</v>
      </c>
    </row>
    <row r="1202" spans="1:26" customFormat="1" x14ac:dyDescent="0.2">
      <c r="A1202" s="37">
        <v>1836</v>
      </c>
      <c r="B1202" s="37" t="s">
        <v>2190</v>
      </c>
      <c r="C1202" s="37" t="s">
        <v>13</v>
      </c>
      <c r="D1202" s="37">
        <v>0.01</v>
      </c>
      <c r="E1202" s="37">
        <v>155.99</v>
      </c>
      <c r="F1202" s="37">
        <v>8.99</v>
      </c>
      <c r="G1202" s="37" t="s">
        <v>63</v>
      </c>
      <c r="H1202" s="37" t="s">
        <v>70</v>
      </c>
      <c r="I1202" s="37" t="s">
        <v>16</v>
      </c>
      <c r="J1202" s="37" t="s">
        <v>111</v>
      </c>
      <c r="K1202" s="37" t="s">
        <v>49</v>
      </c>
      <c r="L1202" s="37" t="s">
        <v>1273</v>
      </c>
      <c r="M1202" s="37">
        <v>0.57999999999999996</v>
      </c>
      <c r="N1202" s="37" t="s">
        <v>8</v>
      </c>
      <c r="O1202" s="37" t="s">
        <v>35</v>
      </c>
      <c r="P1202" s="37" t="s">
        <v>66</v>
      </c>
      <c r="Q1202" s="37" t="s">
        <v>917</v>
      </c>
      <c r="R1202" s="37">
        <v>94110</v>
      </c>
      <c r="S1202" s="39">
        <v>42113</v>
      </c>
      <c r="T1202" s="39">
        <v>42114</v>
      </c>
      <c r="U1202" s="37">
        <v>-219.07908</v>
      </c>
      <c r="V1202" s="37">
        <v>5</v>
      </c>
      <c r="W1202" s="37">
        <v>675.83</v>
      </c>
      <c r="X1202" s="37">
        <v>86600</v>
      </c>
      <c r="Y1202" s="37" t="s">
        <v>3217</v>
      </c>
      <c r="Z1202" s="37">
        <v>540.62329360972865</v>
      </c>
    </row>
    <row r="1203" spans="1:26" customFormat="1" x14ac:dyDescent="0.2">
      <c r="A1203" s="37">
        <v>1837</v>
      </c>
      <c r="B1203" s="37" t="s">
        <v>2191</v>
      </c>
      <c r="C1203" s="37" t="s">
        <v>13</v>
      </c>
      <c r="D1203" s="37">
        <v>0.01</v>
      </c>
      <c r="E1203" s="37">
        <v>5.98</v>
      </c>
      <c r="F1203" s="37">
        <v>5.46</v>
      </c>
      <c r="G1203" s="37" t="s">
        <v>14</v>
      </c>
      <c r="H1203" s="37" t="s">
        <v>70</v>
      </c>
      <c r="I1203" s="37" t="s">
        <v>24</v>
      </c>
      <c r="J1203" s="37" t="s">
        <v>64</v>
      </c>
      <c r="K1203" s="37" t="s">
        <v>49</v>
      </c>
      <c r="L1203" s="37" t="s">
        <v>1132</v>
      </c>
      <c r="M1203" s="37">
        <v>0.36</v>
      </c>
      <c r="N1203" s="37" t="s">
        <v>8</v>
      </c>
      <c r="O1203" s="37" t="s">
        <v>35</v>
      </c>
      <c r="P1203" s="37" t="s">
        <v>66</v>
      </c>
      <c r="Q1203" s="37" t="s">
        <v>2192</v>
      </c>
      <c r="R1203" s="37">
        <v>91776</v>
      </c>
      <c r="S1203" s="39">
        <v>42113</v>
      </c>
      <c r="T1203" s="39">
        <v>42115</v>
      </c>
      <c r="U1203" s="37">
        <v>-18.878399999999999</v>
      </c>
      <c r="V1203" s="37">
        <v>4</v>
      </c>
      <c r="W1203" s="37">
        <v>28</v>
      </c>
      <c r="X1203" s="37">
        <v>86600</v>
      </c>
      <c r="Y1203" s="37" t="s">
        <v>3217</v>
      </c>
      <c r="Z1203" s="37">
        <v>77.414815515467865</v>
      </c>
    </row>
    <row r="1204" spans="1:26" customFormat="1" x14ac:dyDescent="0.2">
      <c r="A1204" s="37">
        <v>2212</v>
      </c>
      <c r="B1204" s="37" t="s">
        <v>2193</v>
      </c>
      <c r="C1204" s="37" t="s">
        <v>13</v>
      </c>
      <c r="D1204" s="37">
        <v>0.09</v>
      </c>
      <c r="E1204" s="37">
        <v>199.99</v>
      </c>
      <c r="F1204" s="37">
        <v>24.49</v>
      </c>
      <c r="G1204" s="37" t="s">
        <v>63</v>
      </c>
      <c r="H1204" s="37" t="s">
        <v>47</v>
      </c>
      <c r="I1204" s="37" t="s">
        <v>16</v>
      </c>
      <c r="J1204" s="37" t="s">
        <v>39</v>
      </c>
      <c r="K1204" s="37" t="s">
        <v>40</v>
      </c>
      <c r="L1204" s="37" t="s">
        <v>723</v>
      </c>
      <c r="M1204" s="37">
        <v>0.46</v>
      </c>
      <c r="N1204" s="37" t="s">
        <v>8</v>
      </c>
      <c r="O1204" s="37" t="s">
        <v>87</v>
      </c>
      <c r="P1204" s="37" t="s">
        <v>394</v>
      </c>
      <c r="Q1204" s="37" t="s">
        <v>2194</v>
      </c>
      <c r="R1204" s="37">
        <v>21228</v>
      </c>
      <c r="S1204" s="39">
        <v>42113</v>
      </c>
      <c r="T1204" s="39">
        <v>42115</v>
      </c>
      <c r="U1204" s="37">
        <v>631.33000000000004</v>
      </c>
      <c r="V1204" s="37">
        <v>5</v>
      </c>
      <c r="W1204" s="37">
        <v>990.25</v>
      </c>
      <c r="X1204" s="37">
        <v>88029</v>
      </c>
      <c r="Y1204" s="37" t="s">
        <v>3218</v>
      </c>
      <c r="Z1204" s="37">
        <v>1855.5635819035624</v>
      </c>
    </row>
    <row r="1205" spans="1:26" customFormat="1" x14ac:dyDescent="0.2">
      <c r="A1205" s="37">
        <v>152</v>
      </c>
      <c r="B1205" s="37" t="s">
        <v>481</v>
      </c>
      <c r="C1205" s="37" t="s">
        <v>23</v>
      </c>
      <c r="D1205" s="37">
        <v>0.01</v>
      </c>
      <c r="E1205" s="37">
        <v>79.52</v>
      </c>
      <c r="F1205" s="37">
        <v>48.2</v>
      </c>
      <c r="G1205" s="37" t="s">
        <v>14</v>
      </c>
      <c r="H1205" s="37" t="s">
        <v>47</v>
      </c>
      <c r="I1205" s="37" t="s">
        <v>4</v>
      </c>
      <c r="J1205" s="37" t="s">
        <v>102</v>
      </c>
      <c r="K1205" s="37" t="s">
        <v>120</v>
      </c>
      <c r="L1205" s="37" t="s">
        <v>2195</v>
      </c>
      <c r="M1205" s="37">
        <v>0.74</v>
      </c>
      <c r="N1205" s="37" t="s">
        <v>8</v>
      </c>
      <c r="O1205" s="37" t="s">
        <v>9</v>
      </c>
      <c r="P1205" s="37" t="s">
        <v>376</v>
      </c>
      <c r="Q1205" s="37" t="s">
        <v>483</v>
      </c>
      <c r="R1205" s="37">
        <v>37918</v>
      </c>
      <c r="S1205" s="39">
        <v>42113</v>
      </c>
      <c r="T1205" s="39">
        <v>42120</v>
      </c>
      <c r="U1205" s="37">
        <v>-40.683999999999997</v>
      </c>
      <c r="V1205" s="37">
        <v>8</v>
      </c>
      <c r="W1205" s="37">
        <v>667.84</v>
      </c>
      <c r="X1205" s="37">
        <v>89522</v>
      </c>
      <c r="Y1205" s="37" t="s">
        <v>3215</v>
      </c>
      <c r="Z1205" s="37">
        <v>1895.3504336096389</v>
      </c>
    </row>
    <row r="1206" spans="1:26" customFormat="1" x14ac:dyDescent="0.2">
      <c r="A1206" s="37">
        <v>1933</v>
      </c>
      <c r="B1206" s="37" t="s">
        <v>2196</v>
      </c>
      <c r="C1206" s="37" t="s">
        <v>23</v>
      </c>
      <c r="D1206" s="37">
        <v>0.06</v>
      </c>
      <c r="E1206" s="37">
        <v>3.58</v>
      </c>
      <c r="F1206" s="37">
        <v>1.63</v>
      </c>
      <c r="G1206" s="37" t="s">
        <v>14</v>
      </c>
      <c r="H1206" s="37" t="s">
        <v>70</v>
      </c>
      <c r="I1206" s="37" t="s">
        <v>24</v>
      </c>
      <c r="J1206" s="37" t="s">
        <v>152</v>
      </c>
      <c r="K1206" s="37" t="s">
        <v>26</v>
      </c>
      <c r="L1206" s="37" t="s">
        <v>2197</v>
      </c>
      <c r="M1206" s="37">
        <v>0.36</v>
      </c>
      <c r="N1206" s="37" t="s">
        <v>8</v>
      </c>
      <c r="O1206" s="37" t="s">
        <v>28</v>
      </c>
      <c r="P1206" s="37" t="s">
        <v>163</v>
      </c>
      <c r="Q1206" s="37" t="s">
        <v>2198</v>
      </c>
      <c r="R1206" s="37">
        <v>75043</v>
      </c>
      <c r="S1206" s="39">
        <v>42113</v>
      </c>
      <c r="T1206" s="39">
        <v>42117</v>
      </c>
      <c r="U1206" s="37">
        <v>14</v>
      </c>
      <c r="V1206" s="37">
        <v>10</v>
      </c>
      <c r="W1206" s="37">
        <v>34.76</v>
      </c>
      <c r="X1206" s="37">
        <v>86687</v>
      </c>
      <c r="Y1206" s="37" t="s">
        <v>3216</v>
      </c>
      <c r="Z1206" s="37">
        <v>46.919670008660916</v>
      </c>
    </row>
    <row r="1207" spans="1:26" customFormat="1" x14ac:dyDescent="0.2">
      <c r="A1207" s="37">
        <v>1940</v>
      </c>
      <c r="B1207" s="37" t="s">
        <v>1771</v>
      </c>
      <c r="C1207" s="37" t="s">
        <v>23</v>
      </c>
      <c r="D1207" s="37">
        <v>0</v>
      </c>
      <c r="E1207" s="37">
        <v>78.650000000000006</v>
      </c>
      <c r="F1207" s="37">
        <v>13.99</v>
      </c>
      <c r="G1207" s="37" t="s">
        <v>14</v>
      </c>
      <c r="H1207" s="37" t="s">
        <v>70</v>
      </c>
      <c r="I1207" s="37" t="s">
        <v>24</v>
      </c>
      <c r="J1207" s="37" t="s">
        <v>71</v>
      </c>
      <c r="K1207" s="37" t="s">
        <v>120</v>
      </c>
      <c r="L1207" s="37" t="s">
        <v>1690</v>
      </c>
      <c r="M1207" s="37">
        <v>0.52</v>
      </c>
      <c r="N1207" s="37" t="s">
        <v>8</v>
      </c>
      <c r="O1207" s="37" t="s">
        <v>35</v>
      </c>
      <c r="P1207" s="37" t="s">
        <v>122</v>
      </c>
      <c r="Q1207" s="37" t="s">
        <v>123</v>
      </c>
      <c r="R1207" s="37">
        <v>84020</v>
      </c>
      <c r="S1207" s="39">
        <v>42113</v>
      </c>
      <c r="T1207" s="39">
        <v>42120</v>
      </c>
      <c r="U1207" s="37">
        <v>386.00670000000002</v>
      </c>
      <c r="V1207" s="37">
        <v>7</v>
      </c>
      <c r="W1207" s="37">
        <v>559.42999999999995</v>
      </c>
      <c r="X1207" s="37">
        <v>88871</v>
      </c>
      <c r="Y1207" s="37" t="s">
        <v>3217</v>
      </c>
      <c r="Z1207" s="37">
        <v>1177.3336498459744</v>
      </c>
    </row>
    <row r="1208" spans="1:26" customFormat="1" x14ac:dyDescent="0.2">
      <c r="A1208" s="37">
        <v>1940</v>
      </c>
      <c r="B1208" s="37" t="s">
        <v>1771</v>
      </c>
      <c r="C1208" s="37" t="s">
        <v>23</v>
      </c>
      <c r="D1208" s="37">
        <v>0.08</v>
      </c>
      <c r="E1208" s="37">
        <v>122.99</v>
      </c>
      <c r="F1208" s="37">
        <v>70.2</v>
      </c>
      <c r="G1208" s="37" t="s">
        <v>2</v>
      </c>
      <c r="H1208" s="37" t="s">
        <v>70</v>
      </c>
      <c r="I1208" s="37" t="s">
        <v>4</v>
      </c>
      <c r="J1208" s="37" t="s">
        <v>85</v>
      </c>
      <c r="K1208" s="37" t="s">
        <v>33</v>
      </c>
      <c r="L1208" s="37" t="s">
        <v>780</v>
      </c>
      <c r="M1208" s="37">
        <v>0.74</v>
      </c>
      <c r="N1208" s="37" t="s">
        <v>8</v>
      </c>
      <c r="O1208" s="37" t="s">
        <v>35</v>
      </c>
      <c r="P1208" s="37" t="s">
        <v>122</v>
      </c>
      <c r="Q1208" s="37" t="s">
        <v>123</v>
      </c>
      <c r="R1208" s="37">
        <v>84020</v>
      </c>
      <c r="S1208" s="39">
        <v>42113</v>
      </c>
      <c r="T1208" s="39">
        <v>42118</v>
      </c>
      <c r="U1208" s="37">
        <v>-1867.97</v>
      </c>
      <c r="V1208" s="37">
        <v>10</v>
      </c>
      <c r="W1208" s="37">
        <v>1216.52</v>
      </c>
      <c r="X1208" s="37">
        <v>88871</v>
      </c>
      <c r="Y1208" s="37" t="s">
        <v>3217</v>
      </c>
      <c r="Z1208" s="37">
        <v>888.16184937011826</v>
      </c>
    </row>
    <row r="1209" spans="1:26" customFormat="1" x14ac:dyDescent="0.2">
      <c r="A1209" s="37">
        <v>2066</v>
      </c>
      <c r="B1209" s="37" t="s">
        <v>1848</v>
      </c>
      <c r="C1209" s="37" t="s">
        <v>23</v>
      </c>
      <c r="D1209" s="37">
        <v>0.1</v>
      </c>
      <c r="E1209" s="37">
        <v>4.24</v>
      </c>
      <c r="F1209" s="37">
        <v>5.41</v>
      </c>
      <c r="G1209" s="37" t="s">
        <v>14</v>
      </c>
      <c r="H1209" s="37" t="s">
        <v>70</v>
      </c>
      <c r="I1209" s="37" t="s">
        <v>24</v>
      </c>
      <c r="J1209" s="37" t="s">
        <v>48</v>
      </c>
      <c r="K1209" s="37" t="s">
        <v>49</v>
      </c>
      <c r="L1209" s="37" t="s">
        <v>1647</v>
      </c>
      <c r="M1209" s="37">
        <v>0.35</v>
      </c>
      <c r="N1209" s="37" t="s">
        <v>8</v>
      </c>
      <c r="O1209" s="37" t="s">
        <v>9</v>
      </c>
      <c r="P1209" s="37" t="s">
        <v>73</v>
      </c>
      <c r="Q1209" s="37" t="s">
        <v>1850</v>
      </c>
      <c r="R1209" s="37">
        <v>28079</v>
      </c>
      <c r="S1209" s="39">
        <v>42113</v>
      </c>
      <c r="T1209" s="39">
        <v>42117</v>
      </c>
      <c r="U1209" s="37">
        <v>-61.6</v>
      </c>
      <c r="V1209" s="37">
        <v>8</v>
      </c>
      <c r="W1209" s="37">
        <v>34.159999999999997</v>
      </c>
      <c r="X1209" s="37">
        <v>85835</v>
      </c>
      <c r="Y1209" s="37" t="s">
        <v>3215</v>
      </c>
      <c r="Z1209" s="37">
        <v>41.302550745830388</v>
      </c>
    </row>
    <row r="1210" spans="1:26" customFormat="1" x14ac:dyDescent="0.2">
      <c r="A1210" s="37">
        <v>2547</v>
      </c>
      <c r="B1210" s="37" t="s">
        <v>2199</v>
      </c>
      <c r="C1210" s="37" t="s">
        <v>23</v>
      </c>
      <c r="D1210" s="37">
        <v>7.0000000000000007E-2</v>
      </c>
      <c r="E1210" s="37">
        <v>6.48</v>
      </c>
      <c r="F1210" s="37">
        <v>9.5399999999999991</v>
      </c>
      <c r="G1210" s="37" t="s">
        <v>14</v>
      </c>
      <c r="H1210" s="37" t="s">
        <v>3</v>
      </c>
      <c r="I1210" s="37" t="s">
        <v>24</v>
      </c>
      <c r="J1210" s="37" t="s">
        <v>64</v>
      </c>
      <c r="K1210" s="37" t="s">
        <v>49</v>
      </c>
      <c r="L1210" s="37" t="s">
        <v>2200</v>
      </c>
      <c r="M1210" s="37">
        <v>0.37</v>
      </c>
      <c r="N1210" s="37" t="s">
        <v>8</v>
      </c>
      <c r="O1210" s="37" t="s">
        <v>9</v>
      </c>
      <c r="P1210" s="37" t="s">
        <v>218</v>
      </c>
      <c r="Q1210" s="37" t="s">
        <v>2201</v>
      </c>
      <c r="R1210" s="37">
        <v>23464</v>
      </c>
      <c r="S1210" s="39">
        <v>42113</v>
      </c>
      <c r="T1210" s="39">
        <v>42113</v>
      </c>
      <c r="U1210" s="37">
        <v>2.2320000000000002</v>
      </c>
      <c r="V1210" s="37">
        <v>1</v>
      </c>
      <c r="W1210" s="37">
        <v>10.86</v>
      </c>
      <c r="X1210" s="37">
        <v>87916</v>
      </c>
      <c r="Y1210" s="37" t="s">
        <v>3215</v>
      </c>
      <c r="Z1210" s="37">
        <v>255.2492175800532</v>
      </c>
    </row>
    <row r="1211" spans="1:26" customFormat="1" x14ac:dyDescent="0.2">
      <c r="A1211" s="37">
        <v>3380</v>
      </c>
      <c r="B1211" s="37" t="s">
        <v>2202</v>
      </c>
      <c r="C1211" s="37" t="s">
        <v>1</v>
      </c>
      <c r="D1211" s="37">
        <v>0.03</v>
      </c>
      <c r="E1211" s="37">
        <v>315.98</v>
      </c>
      <c r="F1211" s="37">
        <v>19.989999999999998</v>
      </c>
      <c r="G1211" s="37" t="s">
        <v>14</v>
      </c>
      <c r="H1211" s="37" t="s">
        <v>47</v>
      </c>
      <c r="I1211" s="37" t="s">
        <v>24</v>
      </c>
      <c r="J1211" s="37" t="s">
        <v>48</v>
      </c>
      <c r="K1211" s="37" t="s">
        <v>49</v>
      </c>
      <c r="L1211" s="37" t="s">
        <v>2203</v>
      </c>
      <c r="M1211" s="37">
        <v>0.38</v>
      </c>
      <c r="N1211" s="37" t="s">
        <v>8</v>
      </c>
      <c r="O1211" s="37" t="s">
        <v>9</v>
      </c>
      <c r="P1211" s="37" t="s">
        <v>51</v>
      </c>
      <c r="Q1211" s="37" t="s">
        <v>2204</v>
      </c>
      <c r="R1211" s="37">
        <v>30240</v>
      </c>
      <c r="S1211" s="39">
        <v>42114</v>
      </c>
      <c r="T1211" s="39">
        <v>42116</v>
      </c>
      <c r="U1211" s="37">
        <v>-4.4800000000000004</v>
      </c>
      <c r="V1211" s="37">
        <v>18</v>
      </c>
      <c r="W1211" s="37">
        <v>5572.18</v>
      </c>
      <c r="X1211" s="37">
        <v>88838</v>
      </c>
      <c r="Y1211" s="37" t="s">
        <v>3215</v>
      </c>
      <c r="Z1211" s="37">
        <v>1791.3889673504277</v>
      </c>
    </row>
    <row r="1212" spans="1:26" customFormat="1" x14ac:dyDescent="0.2">
      <c r="A1212" s="37">
        <v>3380</v>
      </c>
      <c r="B1212" s="37" t="s">
        <v>2202</v>
      </c>
      <c r="C1212" s="37" t="s">
        <v>1</v>
      </c>
      <c r="D1212" s="37">
        <v>0.03</v>
      </c>
      <c r="E1212" s="37">
        <v>63.94</v>
      </c>
      <c r="F1212" s="37">
        <v>14.48</v>
      </c>
      <c r="G1212" s="37" t="s">
        <v>14</v>
      </c>
      <c r="H1212" s="37" t="s">
        <v>47</v>
      </c>
      <c r="I1212" s="37" t="s">
        <v>4</v>
      </c>
      <c r="J1212" s="37" t="s">
        <v>102</v>
      </c>
      <c r="K1212" s="37" t="s">
        <v>49</v>
      </c>
      <c r="L1212" s="37" t="s">
        <v>1970</v>
      </c>
      <c r="M1212" s="37">
        <v>0.46</v>
      </c>
      <c r="N1212" s="37" t="s">
        <v>8</v>
      </c>
      <c r="O1212" s="37" t="s">
        <v>9</v>
      </c>
      <c r="P1212" s="37" t="s">
        <v>51</v>
      </c>
      <c r="Q1212" s="37" t="s">
        <v>2204</v>
      </c>
      <c r="R1212" s="37">
        <v>30240</v>
      </c>
      <c r="S1212" s="39">
        <v>42114</v>
      </c>
      <c r="T1212" s="39">
        <v>42115</v>
      </c>
      <c r="U1212" s="37">
        <v>43.691699999999997</v>
      </c>
      <c r="V1212" s="37">
        <v>8</v>
      </c>
      <c r="W1212" s="37">
        <v>522.46</v>
      </c>
      <c r="X1212" s="37">
        <v>88838</v>
      </c>
      <c r="Y1212" s="37" t="s">
        <v>3215</v>
      </c>
      <c r="Z1212" s="37">
        <v>965.23436703119489</v>
      </c>
    </row>
    <row r="1213" spans="1:26" customFormat="1" x14ac:dyDescent="0.2">
      <c r="A1213" s="37">
        <v>151</v>
      </c>
      <c r="B1213" s="37" t="s">
        <v>679</v>
      </c>
      <c r="C1213" s="37" t="s">
        <v>13</v>
      </c>
      <c r="D1213" s="37">
        <v>0.09</v>
      </c>
      <c r="E1213" s="37">
        <v>5.98</v>
      </c>
      <c r="F1213" s="37">
        <v>2.5</v>
      </c>
      <c r="G1213" s="37" t="s">
        <v>14</v>
      </c>
      <c r="H1213" s="37" t="s">
        <v>47</v>
      </c>
      <c r="I1213" s="37" t="s">
        <v>24</v>
      </c>
      <c r="J1213" s="37" t="s">
        <v>321</v>
      </c>
      <c r="K1213" s="37" t="s">
        <v>49</v>
      </c>
      <c r="L1213" s="37" t="s">
        <v>1246</v>
      </c>
      <c r="M1213" s="37">
        <v>0.36</v>
      </c>
      <c r="N1213" s="37" t="s">
        <v>8</v>
      </c>
      <c r="O1213" s="37" t="s">
        <v>9</v>
      </c>
      <c r="P1213" s="37" t="s">
        <v>376</v>
      </c>
      <c r="Q1213" s="37" t="s">
        <v>681</v>
      </c>
      <c r="R1213" s="37">
        <v>37664</v>
      </c>
      <c r="S1213" s="39">
        <v>42114</v>
      </c>
      <c r="T1213" s="39">
        <v>42116</v>
      </c>
      <c r="U1213" s="37">
        <v>13.896000000000001</v>
      </c>
      <c r="V1213" s="37">
        <v>5</v>
      </c>
      <c r="W1213" s="37">
        <v>28.11</v>
      </c>
      <c r="X1213" s="37">
        <v>89523</v>
      </c>
      <c r="Y1213" s="37" t="s">
        <v>3215</v>
      </c>
      <c r="Z1213" s="37">
        <v>6.7361871411942467</v>
      </c>
    </row>
    <row r="1214" spans="1:26" customFormat="1" x14ac:dyDescent="0.2">
      <c r="A1214" s="37">
        <v>1259</v>
      </c>
      <c r="B1214" s="37" t="s">
        <v>2205</v>
      </c>
      <c r="C1214" s="37" t="s">
        <v>13</v>
      </c>
      <c r="D1214" s="37">
        <v>0.03</v>
      </c>
      <c r="E1214" s="37">
        <v>3.69</v>
      </c>
      <c r="F1214" s="37">
        <v>2.5</v>
      </c>
      <c r="G1214" s="37" t="s">
        <v>63</v>
      </c>
      <c r="H1214" s="37" t="s">
        <v>47</v>
      </c>
      <c r="I1214" s="37" t="s">
        <v>24</v>
      </c>
      <c r="J1214" s="37" t="s">
        <v>321</v>
      </c>
      <c r="K1214" s="37" t="s">
        <v>49</v>
      </c>
      <c r="L1214" s="37" t="s">
        <v>2206</v>
      </c>
      <c r="M1214" s="37">
        <v>0.39</v>
      </c>
      <c r="N1214" s="37" t="s">
        <v>8</v>
      </c>
      <c r="O1214" s="37" t="s">
        <v>9</v>
      </c>
      <c r="P1214" s="37" t="s">
        <v>364</v>
      </c>
      <c r="Q1214" s="37" t="s">
        <v>1562</v>
      </c>
      <c r="R1214" s="37">
        <v>40422</v>
      </c>
      <c r="S1214" s="39">
        <v>42114</v>
      </c>
      <c r="T1214" s="39">
        <v>42114</v>
      </c>
      <c r="U1214" s="37">
        <v>-2196.6840000000002</v>
      </c>
      <c r="V1214" s="37">
        <v>9</v>
      </c>
      <c r="W1214" s="37">
        <v>38.65</v>
      </c>
      <c r="X1214" s="37">
        <v>86534</v>
      </c>
      <c r="Y1214" s="37" t="s">
        <v>3215</v>
      </c>
      <c r="Z1214" s="37">
        <v>-2281.7596017725664</v>
      </c>
    </row>
    <row r="1215" spans="1:26" customFormat="1" x14ac:dyDescent="0.2">
      <c r="A1215" s="37">
        <v>2117</v>
      </c>
      <c r="B1215" s="37" t="s">
        <v>2207</v>
      </c>
      <c r="C1215" s="37" t="s">
        <v>13</v>
      </c>
      <c r="D1215" s="37">
        <v>0.03</v>
      </c>
      <c r="E1215" s="37">
        <v>320.98</v>
      </c>
      <c r="F1215" s="37">
        <v>24.49</v>
      </c>
      <c r="G1215" s="37" t="s">
        <v>14</v>
      </c>
      <c r="H1215" s="37" t="s">
        <v>47</v>
      </c>
      <c r="I1215" s="37" t="s">
        <v>4</v>
      </c>
      <c r="J1215" s="37" t="s">
        <v>85</v>
      </c>
      <c r="K1215" s="37" t="s">
        <v>40</v>
      </c>
      <c r="L1215" s="37" t="s">
        <v>2208</v>
      </c>
      <c r="M1215" s="37">
        <v>0.55000000000000004</v>
      </c>
      <c r="N1215" s="37" t="s">
        <v>8</v>
      </c>
      <c r="O1215" s="37" t="s">
        <v>28</v>
      </c>
      <c r="P1215" s="37" t="s">
        <v>163</v>
      </c>
      <c r="Q1215" s="37" t="s">
        <v>1003</v>
      </c>
      <c r="R1215" s="37">
        <v>75401</v>
      </c>
      <c r="S1215" s="39">
        <v>42114</v>
      </c>
      <c r="T1215" s="39">
        <v>42116</v>
      </c>
      <c r="U1215" s="37">
        <v>4554.4346999999998</v>
      </c>
      <c r="V1215" s="37">
        <v>20</v>
      </c>
      <c r="W1215" s="37">
        <v>6600.63</v>
      </c>
      <c r="X1215" s="37">
        <v>90891</v>
      </c>
      <c r="Y1215" s="37" t="s">
        <v>3216</v>
      </c>
      <c r="Z1215" s="37">
        <v>6448.6793900520743</v>
      </c>
    </row>
    <row r="1216" spans="1:26" customFormat="1" x14ac:dyDescent="0.2">
      <c r="A1216" s="37">
        <v>2117</v>
      </c>
      <c r="B1216" s="37" t="s">
        <v>2207</v>
      </c>
      <c r="C1216" s="37" t="s">
        <v>13</v>
      </c>
      <c r="D1216" s="37">
        <v>0.06</v>
      </c>
      <c r="E1216" s="37">
        <v>125.99</v>
      </c>
      <c r="F1216" s="37">
        <v>8.8000000000000007</v>
      </c>
      <c r="G1216" s="37" t="s">
        <v>14</v>
      </c>
      <c r="H1216" s="37" t="s">
        <v>47</v>
      </c>
      <c r="I1216" s="37" t="s">
        <v>16</v>
      </c>
      <c r="J1216" s="37" t="s">
        <v>111</v>
      </c>
      <c r="K1216" s="37" t="s">
        <v>49</v>
      </c>
      <c r="L1216" s="37" t="s">
        <v>2209</v>
      </c>
      <c r="M1216" s="37">
        <v>0.59</v>
      </c>
      <c r="N1216" s="37" t="s">
        <v>8</v>
      </c>
      <c r="O1216" s="37" t="s">
        <v>28</v>
      </c>
      <c r="P1216" s="37" t="s">
        <v>163</v>
      </c>
      <c r="Q1216" s="37" t="s">
        <v>1003</v>
      </c>
      <c r="R1216" s="37">
        <v>75401</v>
      </c>
      <c r="S1216" s="39">
        <v>42114</v>
      </c>
      <c r="T1216" s="39">
        <v>42115</v>
      </c>
      <c r="U1216" s="37">
        <v>618.19308000000001</v>
      </c>
      <c r="V1216" s="37">
        <v>18</v>
      </c>
      <c r="W1216" s="37">
        <v>1811.99</v>
      </c>
      <c r="X1216" s="37">
        <v>90891</v>
      </c>
      <c r="Y1216" s="37" t="s">
        <v>3216</v>
      </c>
      <c r="Z1216" s="37">
        <v>1386.6896746497328</v>
      </c>
    </row>
    <row r="1217" spans="1:26" customFormat="1" x14ac:dyDescent="0.2">
      <c r="A1217" s="37">
        <v>3084</v>
      </c>
      <c r="B1217" s="37" t="s">
        <v>2210</v>
      </c>
      <c r="C1217" s="37" t="s">
        <v>13</v>
      </c>
      <c r="D1217" s="37">
        <v>0</v>
      </c>
      <c r="E1217" s="37">
        <v>65.989999999999995</v>
      </c>
      <c r="F1217" s="37">
        <v>5.99</v>
      </c>
      <c r="G1217" s="37" t="s">
        <v>63</v>
      </c>
      <c r="H1217" s="37" t="s">
        <v>3</v>
      </c>
      <c r="I1217" s="37" t="s">
        <v>16</v>
      </c>
      <c r="J1217" s="37" t="s">
        <v>111</v>
      </c>
      <c r="K1217" s="37" t="s">
        <v>49</v>
      </c>
      <c r="L1217" s="37" t="s">
        <v>274</v>
      </c>
      <c r="M1217" s="37">
        <v>0.57999999999999996</v>
      </c>
      <c r="N1217" s="37" t="s">
        <v>8</v>
      </c>
      <c r="O1217" s="37" t="s">
        <v>35</v>
      </c>
      <c r="P1217" s="37" t="s">
        <v>42</v>
      </c>
      <c r="Q1217" s="37" t="s">
        <v>463</v>
      </c>
      <c r="R1217" s="37">
        <v>98503</v>
      </c>
      <c r="S1217" s="39">
        <v>42114</v>
      </c>
      <c r="T1217" s="39">
        <v>42116</v>
      </c>
      <c r="U1217" s="37">
        <v>313.81200000000001</v>
      </c>
      <c r="V1217" s="37">
        <v>14</v>
      </c>
      <c r="W1217" s="37">
        <v>798.89</v>
      </c>
      <c r="X1217" s="37">
        <v>89879</v>
      </c>
      <c r="Y1217" s="37" t="s">
        <v>3217</v>
      </c>
      <c r="Z1217" s="37">
        <v>718.98542057462498</v>
      </c>
    </row>
    <row r="1218" spans="1:26" customFormat="1" x14ac:dyDescent="0.2">
      <c r="A1218" s="37">
        <v>56</v>
      </c>
      <c r="B1218" s="37" t="s">
        <v>2211</v>
      </c>
      <c r="C1218" s="37" t="s">
        <v>92</v>
      </c>
      <c r="D1218" s="37">
        <v>0.06</v>
      </c>
      <c r="E1218" s="37">
        <v>3.8</v>
      </c>
      <c r="F1218" s="37">
        <v>1.49</v>
      </c>
      <c r="G1218" s="37" t="s">
        <v>14</v>
      </c>
      <c r="H1218" s="37" t="s">
        <v>15</v>
      </c>
      <c r="I1218" s="37" t="s">
        <v>24</v>
      </c>
      <c r="J1218" s="37" t="s">
        <v>48</v>
      </c>
      <c r="K1218" s="37" t="s">
        <v>49</v>
      </c>
      <c r="L1218" s="37" t="s">
        <v>1168</v>
      </c>
      <c r="M1218" s="37">
        <v>0.38</v>
      </c>
      <c r="N1218" s="37" t="s">
        <v>8</v>
      </c>
      <c r="O1218" s="37" t="s">
        <v>87</v>
      </c>
      <c r="P1218" s="37" t="s">
        <v>88</v>
      </c>
      <c r="Q1218" s="37" t="s">
        <v>2212</v>
      </c>
      <c r="R1218" s="37">
        <v>14150</v>
      </c>
      <c r="S1218" s="39">
        <v>42114</v>
      </c>
      <c r="T1218" s="39">
        <v>42115</v>
      </c>
      <c r="U1218" s="37">
        <v>19.6282</v>
      </c>
      <c r="V1218" s="37">
        <v>20</v>
      </c>
      <c r="W1218" s="37">
        <v>73.55</v>
      </c>
      <c r="X1218" s="37">
        <v>88075</v>
      </c>
      <c r="Y1218" s="37" t="s">
        <v>3218</v>
      </c>
      <c r="Z1218" s="37">
        <v>-29.81438726241236</v>
      </c>
    </row>
    <row r="1219" spans="1:26" customFormat="1" x14ac:dyDescent="0.2">
      <c r="A1219" s="37">
        <v>56</v>
      </c>
      <c r="B1219" s="37" t="s">
        <v>2211</v>
      </c>
      <c r="C1219" s="37" t="s">
        <v>92</v>
      </c>
      <c r="D1219" s="37">
        <v>0.06</v>
      </c>
      <c r="E1219" s="37">
        <v>1.76</v>
      </c>
      <c r="F1219" s="37">
        <v>0.7</v>
      </c>
      <c r="G1219" s="37" t="s">
        <v>14</v>
      </c>
      <c r="H1219" s="37" t="s">
        <v>15</v>
      </c>
      <c r="I1219" s="37" t="s">
        <v>24</v>
      </c>
      <c r="J1219" s="37" t="s">
        <v>25</v>
      </c>
      <c r="K1219" s="37" t="s">
        <v>26</v>
      </c>
      <c r="L1219" s="37" t="s">
        <v>1639</v>
      </c>
      <c r="M1219" s="37">
        <v>0.56000000000000005</v>
      </c>
      <c r="N1219" s="37" t="s">
        <v>8</v>
      </c>
      <c r="O1219" s="37" t="s">
        <v>87</v>
      </c>
      <c r="P1219" s="37" t="s">
        <v>88</v>
      </c>
      <c r="Q1219" s="37" t="s">
        <v>2212</v>
      </c>
      <c r="R1219" s="37">
        <v>14150</v>
      </c>
      <c r="S1219" s="39">
        <v>42114</v>
      </c>
      <c r="T1219" s="39">
        <v>42115</v>
      </c>
      <c r="U1219" s="37">
        <v>-1.6524000000000001</v>
      </c>
      <c r="V1219" s="37">
        <v>17</v>
      </c>
      <c r="W1219" s="37">
        <v>29.57</v>
      </c>
      <c r="X1219" s="37">
        <v>88075</v>
      </c>
      <c r="Y1219" s="37" t="s">
        <v>3218</v>
      </c>
      <c r="Z1219" s="37">
        <v>69.780065668214661</v>
      </c>
    </row>
    <row r="1220" spans="1:26" customFormat="1" x14ac:dyDescent="0.2">
      <c r="A1220" s="37">
        <v>240</v>
      </c>
      <c r="B1220" s="37" t="s">
        <v>2213</v>
      </c>
      <c r="C1220" s="37" t="s">
        <v>92</v>
      </c>
      <c r="D1220" s="37">
        <v>0.1</v>
      </c>
      <c r="E1220" s="37">
        <v>19.98</v>
      </c>
      <c r="F1220" s="37">
        <v>5.77</v>
      </c>
      <c r="G1220" s="37" t="s">
        <v>63</v>
      </c>
      <c r="H1220" s="37" t="s">
        <v>3</v>
      </c>
      <c r="I1220" s="37" t="s">
        <v>24</v>
      </c>
      <c r="J1220" s="37" t="s">
        <v>64</v>
      </c>
      <c r="K1220" s="37" t="s">
        <v>49</v>
      </c>
      <c r="L1220" s="37" t="s">
        <v>2214</v>
      </c>
      <c r="M1220" s="37">
        <v>0.38</v>
      </c>
      <c r="N1220" s="37" t="s">
        <v>8</v>
      </c>
      <c r="O1220" s="37" t="s">
        <v>35</v>
      </c>
      <c r="P1220" s="37" t="s">
        <v>36</v>
      </c>
      <c r="Q1220" s="37" t="s">
        <v>2215</v>
      </c>
      <c r="R1220" s="37">
        <v>80817</v>
      </c>
      <c r="S1220" s="39">
        <v>42114</v>
      </c>
      <c r="T1220" s="39">
        <v>42114</v>
      </c>
      <c r="U1220" s="37">
        <v>35.090000000000003</v>
      </c>
      <c r="V1220" s="37">
        <v>3</v>
      </c>
      <c r="W1220" s="37">
        <v>57.41</v>
      </c>
      <c r="X1220" s="37">
        <v>90479</v>
      </c>
      <c r="Y1220" s="37" t="s">
        <v>3217</v>
      </c>
      <c r="Z1220" s="37">
        <v>66.259774168522128</v>
      </c>
    </row>
    <row r="1221" spans="1:26" customFormat="1" x14ac:dyDescent="0.2">
      <c r="A1221" s="37">
        <v>241</v>
      </c>
      <c r="B1221" s="37" t="s">
        <v>2216</v>
      </c>
      <c r="C1221" s="37" t="s">
        <v>92</v>
      </c>
      <c r="D1221" s="37">
        <v>0.06</v>
      </c>
      <c r="E1221" s="37">
        <v>259.70999999999998</v>
      </c>
      <c r="F1221" s="37">
        <v>66.67</v>
      </c>
      <c r="G1221" s="37" t="s">
        <v>2</v>
      </c>
      <c r="H1221" s="37" t="s">
        <v>3</v>
      </c>
      <c r="I1221" s="37" t="s">
        <v>4</v>
      </c>
      <c r="J1221" s="37" t="s">
        <v>5</v>
      </c>
      <c r="K1221" s="37" t="s">
        <v>6</v>
      </c>
      <c r="L1221" s="37" t="s">
        <v>1002</v>
      </c>
      <c r="M1221" s="37">
        <v>0.61</v>
      </c>
      <c r="N1221" s="37" t="s">
        <v>8</v>
      </c>
      <c r="O1221" s="37" t="s">
        <v>35</v>
      </c>
      <c r="P1221" s="37" t="s">
        <v>36</v>
      </c>
      <c r="Q1221" s="37" t="s">
        <v>2217</v>
      </c>
      <c r="R1221" s="37">
        <v>81503</v>
      </c>
      <c r="S1221" s="39">
        <v>42114</v>
      </c>
      <c r="T1221" s="39">
        <v>42115</v>
      </c>
      <c r="U1221" s="37">
        <v>785.63</v>
      </c>
      <c r="V1221" s="37">
        <v>11</v>
      </c>
      <c r="W1221" s="37">
        <v>2809.87</v>
      </c>
      <c r="X1221" s="37">
        <v>90479</v>
      </c>
      <c r="Y1221" s="37" t="s">
        <v>3217</v>
      </c>
      <c r="Z1221" s="37">
        <v>3765.4384598843008</v>
      </c>
    </row>
    <row r="1222" spans="1:26" customFormat="1" x14ac:dyDescent="0.2">
      <c r="A1222" s="37">
        <v>970</v>
      </c>
      <c r="B1222" s="37" t="s">
        <v>2218</v>
      </c>
      <c r="C1222" s="37" t="s">
        <v>92</v>
      </c>
      <c r="D1222" s="37">
        <v>0</v>
      </c>
      <c r="E1222" s="37">
        <v>170.98</v>
      </c>
      <c r="F1222" s="37">
        <v>35.89</v>
      </c>
      <c r="G1222" s="37" t="s">
        <v>2</v>
      </c>
      <c r="H1222" s="37" t="s">
        <v>15</v>
      </c>
      <c r="I1222" s="37" t="s">
        <v>4</v>
      </c>
      <c r="J1222" s="37" t="s">
        <v>93</v>
      </c>
      <c r="K1222" s="37" t="s">
        <v>6</v>
      </c>
      <c r="L1222" s="37" t="s">
        <v>1445</v>
      </c>
      <c r="M1222" s="37">
        <v>0.66</v>
      </c>
      <c r="N1222" s="37" t="s">
        <v>8</v>
      </c>
      <c r="O1222" s="37" t="s">
        <v>9</v>
      </c>
      <c r="P1222" s="37" t="s">
        <v>218</v>
      </c>
      <c r="Q1222" s="37" t="s">
        <v>2219</v>
      </c>
      <c r="R1222" s="37">
        <v>24281</v>
      </c>
      <c r="S1222" s="39">
        <v>42114</v>
      </c>
      <c r="T1222" s="39">
        <v>42115</v>
      </c>
      <c r="U1222" s="37">
        <v>-102.66200000000001</v>
      </c>
      <c r="V1222" s="37">
        <v>8</v>
      </c>
      <c r="W1222" s="37">
        <v>1452.18</v>
      </c>
      <c r="X1222" s="37">
        <v>86173</v>
      </c>
      <c r="Y1222" s="37" t="s">
        <v>3215</v>
      </c>
      <c r="Z1222" s="37">
        <v>1788.369273613047</v>
      </c>
    </row>
    <row r="1223" spans="1:26" customFormat="1" x14ac:dyDescent="0.2">
      <c r="A1223" s="37">
        <v>3283</v>
      </c>
      <c r="B1223" s="37" t="s">
        <v>2220</v>
      </c>
      <c r="C1223" s="37" t="s">
        <v>1</v>
      </c>
      <c r="D1223" s="37">
        <v>0.05</v>
      </c>
      <c r="E1223" s="37">
        <v>363.25</v>
      </c>
      <c r="F1223" s="37">
        <v>19.989999999999998</v>
      </c>
      <c r="G1223" s="37" t="s">
        <v>63</v>
      </c>
      <c r="H1223" s="37" t="s">
        <v>70</v>
      </c>
      <c r="I1223" s="37" t="s">
        <v>24</v>
      </c>
      <c r="J1223" s="37" t="s">
        <v>71</v>
      </c>
      <c r="K1223" s="37" t="s">
        <v>49</v>
      </c>
      <c r="L1223" s="37" t="s">
        <v>175</v>
      </c>
      <c r="M1223" s="37">
        <v>0.56999999999999995</v>
      </c>
      <c r="N1223" s="37" t="s">
        <v>8</v>
      </c>
      <c r="O1223" s="37" t="s">
        <v>9</v>
      </c>
      <c r="P1223" s="37" t="s">
        <v>99</v>
      </c>
      <c r="Q1223" s="37" t="s">
        <v>2221</v>
      </c>
      <c r="R1223" s="37">
        <v>33156</v>
      </c>
      <c r="S1223" s="39">
        <v>42115</v>
      </c>
      <c r="T1223" s="39">
        <v>42115</v>
      </c>
      <c r="U1223" s="37">
        <v>-269.75549999999998</v>
      </c>
      <c r="V1223" s="37">
        <v>5</v>
      </c>
      <c r="W1223" s="37">
        <v>1867.04</v>
      </c>
      <c r="X1223" s="37">
        <v>90752</v>
      </c>
      <c r="Y1223" s="37" t="s">
        <v>3215</v>
      </c>
      <c r="Z1223" s="37">
        <v>1699.8983955929166</v>
      </c>
    </row>
    <row r="1224" spans="1:26" customFormat="1" x14ac:dyDescent="0.2">
      <c r="A1224" s="37">
        <v>2038</v>
      </c>
      <c r="B1224" s="37" t="s">
        <v>2222</v>
      </c>
      <c r="C1224" s="37" t="s">
        <v>13</v>
      </c>
      <c r="D1224" s="37">
        <v>0.06</v>
      </c>
      <c r="E1224" s="37">
        <v>40.99</v>
      </c>
      <c r="F1224" s="37">
        <v>17.48</v>
      </c>
      <c r="G1224" s="37" t="s">
        <v>14</v>
      </c>
      <c r="H1224" s="37" t="s">
        <v>3</v>
      </c>
      <c r="I1224" s="37" t="s">
        <v>24</v>
      </c>
      <c r="J1224" s="37" t="s">
        <v>64</v>
      </c>
      <c r="K1224" s="37" t="s">
        <v>49</v>
      </c>
      <c r="L1224" s="37" t="s">
        <v>1374</v>
      </c>
      <c r="M1224" s="37">
        <v>0.36</v>
      </c>
      <c r="N1224" s="37" t="s">
        <v>8</v>
      </c>
      <c r="O1224" s="37" t="s">
        <v>87</v>
      </c>
      <c r="P1224" s="37" t="s">
        <v>88</v>
      </c>
      <c r="Q1224" s="37" t="s">
        <v>43</v>
      </c>
      <c r="R1224" s="37">
        <v>10550</v>
      </c>
      <c r="S1224" s="39">
        <v>42115</v>
      </c>
      <c r="T1224" s="39">
        <v>42115</v>
      </c>
      <c r="U1224" s="37">
        <v>109.16</v>
      </c>
      <c r="V1224" s="37">
        <v>7</v>
      </c>
      <c r="W1224" s="37">
        <v>277.12</v>
      </c>
      <c r="X1224" s="37">
        <v>89334</v>
      </c>
      <c r="Y1224" s="37" t="s">
        <v>3218</v>
      </c>
      <c r="Z1224" s="37">
        <v>608.36829465237918</v>
      </c>
    </row>
    <row r="1225" spans="1:26" customFormat="1" x14ac:dyDescent="0.2">
      <c r="A1225" s="37">
        <v>2260</v>
      </c>
      <c r="B1225" s="37" t="s">
        <v>1172</v>
      </c>
      <c r="C1225" s="37" t="s">
        <v>13</v>
      </c>
      <c r="D1225" s="37">
        <v>0.08</v>
      </c>
      <c r="E1225" s="37">
        <v>4.9800000000000004</v>
      </c>
      <c r="F1225" s="37">
        <v>0.49</v>
      </c>
      <c r="G1225" s="37" t="s">
        <v>14</v>
      </c>
      <c r="H1225" s="37" t="s">
        <v>70</v>
      </c>
      <c r="I1225" s="37" t="s">
        <v>24</v>
      </c>
      <c r="J1225" s="37" t="s">
        <v>128</v>
      </c>
      <c r="K1225" s="37" t="s">
        <v>49</v>
      </c>
      <c r="L1225" s="37" t="s">
        <v>1079</v>
      </c>
      <c r="M1225" s="37">
        <v>0.39</v>
      </c>
      <c r="N1225" s="37" t="s">
        <v>8</v>
      </c>
      <c r="O1225" s="37" t="s">
        <v>9</v>
      </c>
      <c r="P1225" s="37" t="s">
        <v>51</v>
      </c>
      <c r="Q1225" s="37" t="s">
        <v>1173</v>
      </c>
      <c r="R1225" s="37">
        <v>30161</v>
      </c>
      <c r="S1225" s="39">
        <v>42115</v>
      </c>
      <c r="T1225" s="39">
        <v>42116</v>
      </c>
      <c r="U1225" s="37">
        <v>4949.9160000000002</v>
      </c>
      <c r="V1225" s="37">
        <v>1</v>
      </c>
      <c r="W1225" s="37">
        <v>4.95</v>
      </c>
      <c r="X1225" s="37">
        <v>89602</v>
      </c>
      <c r="Y1225" s="37" t="s">
        <v>3215</v>
      </c>
      <c r="Z1225" s="37">
        <v>5003.764162081613</v>
      </c>
    </row>
    <row r="1226" spans="1:26" customFormat="1" x14ac:dyDescent="0.2">
      <c r="A1226" s="37">
        <v>2260</v>
      </c>
      <c r="B1226" s="37" t="s">
        <v>1172</v>
      </c>
      <c r="C1226" s="37" t="s">
        <v>13</v>
      </c>
      <c r="D1226" s="37">
        <v>0.09</v>
      </c>
      <c r="E1226" s="37">
        <v>119.99</v>
      </c>
      <c r="F1226" s="37">
        <v>14</v>
      </c>
      <c r="G1226" s="37" t="s">
        <v>2</v>
      </c>
      <c r="H1226" s="37" t="s">
        <v>70</v>
      </c>
      <c r="I1226" s="37" t="s">
        <v>16</v>
      </c>
      <c r="J1226" s="37" t="s">
        <v>32</v>
      </c>
      <c r="K1226" s="37" t="s">
        <v>33</v>
      </c>
      <c r="L1226" s="37" t="s">
        <v>2127</v>
      </c>
      <c r="M1226" s="37">
        <v>0.36</v>
      </c>
      <c r="N1226" s="37" t="s">
        <v>8</v>
      </c>
      <c r="O1226" s="37" t="s">
        <v>9</v>
      </c>
      <c r="P1226" s="37" t="s">
        <v>51</v>
      </c>
      <c r="Q1226" s="37" t="s">
        <v>1173</v>
      </c>
      <c r="R1226" s="37">
        <v>30161</v>
      </c>
      <c r="S1226" s="39">
        <v>42115</v>
      </c>
      <c r="T1226" s="39">
        <v>42117</v>
      </c>
      <c r="U1226" s="37">
        <v>1055.604</v>
      </c>
      <c r="V1226" s="37">
        <v>4</v>
      </c>
      <c r="W1226" s="37">
        <v>461.24</v>
      </c>
      <c r="X1226" s="37">
        <v>89602</v>
      </c>
      <c r="Y1226" s="37" t="s">
        <v>3215</v>
      </c>
      <c r="Z1226" s="37">
        <v>1914.5310632045037</v>
      </c>
    </row>
    <row r="1227" spans="1:26" customFormat="1" x14ac:dyDescent="0.2">
      <c r="A1227" s="37">
        <v>2964</v>
      </c>
      <c r="B1227" s="37" t="s">
        <v>2223</v>
      </c>
      <c r="C1227" s="37" t="s">
        <v>13</v>
      </c>
      <c r="D1227" s="37">
        <v>0.06</v>
      </c>
      <c r="E1227" s="37">
        <v>42.98</v>
      </c>
      <c r="F1227" s="37">
        <v>4.62</v>
      </c>
      <c r="G1227" s="37" t="s">
        <v>14</v>
      </c>
      <c r="H1227" s="37" t="s">
        <v>15</v>
      </c>
      <c r="I1227" s="37" t="s">
        <v>24</v>
      </c>
      <c r="J1227" s="37" t="s">
        <v>71</v>
      </c>
      <c r="K1227" s="37" t="s">
        <v>49</v>
      </c>
      <c r="L1227" s="37" t="s">
        <v>256</v>
      </c>
      <c r="M1227" s="37">
        <v>0.56000000000000005</v>
      </c>
      <c r="N1227" s="37" t="s">
        <v>8</v>
      </c>
      <c r="O1227" s="37" t="s">
        <v>87</v>
      </c>
      <c r="P1227" s="37" t="s">
        <v>293</v>
      </c>
      <c r="Q1227" s="37" t="s">
        <v>43</v>
      </c>
      <c r="R1227" s="37">
        <v>43050</v>
      </c>
      <c r="S1227" s="39">
        <v>42115</v>
      </c>
      <c r="T1227" s="39">
        <v>42117</v>
      </c>
      <c r="U1227" s="37">
        <v>-24.63</v>
      </c>
      <c r="V1227" s="37">
        <v>1</v>
      </c>
      <c r="W1227" s="37">
        <v>47.04</v>
      </c>
      <c r="X1227" s="37">
        <v>88610</v>
      </c>
      <c r="Y1227" s="37" t="s">
        <v>3218</v>
      </c>
      <c r="Z1227" s="37">
        <v>268.49456331221648</v>
      </c>
    </row>
    <row r="1228" spans="1:26" customFormat="1" x14ac:dyDescent="0.2">
      <c r="A1228" s="37">
        <v>535</v>
      </c>
      <c r="B1228" s="37" t="s">
        <v>2224</v>
      </c>
      <c r="C1228" s="37" t="s">
        <v>23</v>
      </c>
      <c r="D1228" s="37">
        <v>0</v>
      </c>
      <c r="E1228" s="37">
        <v>15.99</v>
      </c>
      <c r="F1228" s="37">
        <v>13.18</v>
      </c>
      <c r="G1228" s="37" t="s">
        <v>14</v>
      </c>
      <c r="H1228" s="37" t="s">
        <v>70</v>
      </c>
      <c r="I1228" s="37" t="s">
        <v>24</v>
      </c>
      <c r="J1228" s="37" t="s">
        <v>48</v>
      </c>
      <c r="K1228" s="37" t="s">
        <v>49</v>
      </c>
      <c r="L1228" s="37" t="s">
        <v>271</v>
      </c>
      <c r="M1228" s="37">
        <v>0.37</v>
      </c>
      <c r="N1228" s="37" t="s">
        <v>8</v>
      </c>
      <c r="O1228" s="37" t="s">
        <v>9</v>
      </c>
      <c r="P1228" s="37" t="s">
        <v>218</v>
      </c>
      <c r="Q1228" s="37" t="s">
        <v>1477</v>
      </c>
      <c r="R1228" s="37">
        <v>22025</v>
      </c>
      <c r="S1228" s="39">
        <v>42115</v>
      </c>
      <c r="T1228" s="39">
        <v>42119</v>
      </c>
      <c r="U1228" s="37">
        <v>46.488</v>
      </c>
      <c r="V1228" s="37">
        <v>23</v>
      </c>
      <c r="W1228" s="37">
        <v>403.25</v>
      </c>
      <c r="X1228" s="37">
        <v>88511</v>
      </c>
      <c r="Y1228" s="37" t="s">
        <v>3215</v>
      </c>
      <c r="Z1228" s="37">
        <v>486.26753564455419</v>
      </c>
    </row>
    <row r="1229" spans="1:26" customFormat="1" x14ac:dyDescent="0.2">
      <c r="A1229" s="37">
        <v>2548</v>
      </c>
      <c r="B1229" s="37" t="s">
        <v>1960</v>
      </c>
      <c r="C1229" s="37" t="s">
        <v>23</v>
      </c>
      <c r="D1229" s="37">
        <v>0.05</v>
      </c>
      <c r="E1229" s="37">
        <v>30.98</v>
      </c>
      <c r="F1229" s="37">
        <v>9.18</v>
      </c>
      <c r="G1229" s="37" t="s">
        <v>63</v>
      </c>
      <c r="H1229" s="37" t="s">
        <v>3</v>
      </c>
      <c r="I1229" s="37" t="s">
        <v>24</v>
      </c>
      <c r="J1229" s="37" t="s">
        <v>64</v>
      </c>
      <c r="K1229" s="37" t="s">
        <v>49</v>
      </c>
      <c r="L1229" s="37" t="s">
        <v>2225</v>
      </c>
      <c r="M1229" s="37">
        <v>0.4</v>
      </c>
      <c r="N1229" s="37" t="s">
        <v>8</v>
      </c>
      <c r="O1229" s="37" t="s">
        <v>35</v>
      </c>
      <c r="P1229" s="37" t="s">
        <v>66</v>
      </c>
      <c r="Q1229" s="37" t="s">
        <v>76</v>
      </c>
      <c r="R1229" s="37">
        <v>90068</v>
      </c>
      <c r="S1229" s="39">
        <v>42115</v>
      </c>
      <c r="T1229" s="39">
        <v>42115</v>
      </c>
      <c r="U1229" s="37">
        <v>61.47</v>
      </c>
      <c r="V1229" s="37">
        <v>12</v>
      </c>
      <c r="W1229" s="37">
        <v>382.29</v>
      </c>
      <c r="X1229" s="37">
        <v>40997</v>
      </c>
      <c r="Y1229" s="37" t="s">
        <v>3217</v>
      </c>
      <c r="Z1229" s="37">
        <v>338.6594995503504</v>
      </c>
    </row>
    <row r="1230" spans="1:26" customFormat="1" x14ac:dyDescent="0.2">
      <c r="A1230" s="37">
        <v>2548</v>
      </c>
      <c r="B1230" s="37" t="s">
        <v>1960</v>
      </c>
      <c r="C1230" s="37" t="s">
        <v>23</v>
      </c>
      <c r="D1230" s="37">
        <v>0.05</v>
      </c>
      <c r="E1230" s="37">
        <v>22.99</v>
      </c>
      <c r="F1230" s="37">
        <v>8.99</v>
      </c>
      <c r="G1230" s="37" t="s">
        <v>14</v>
      </c>
      <c r="H1230" s="37" t="s">
        <v>3</v>
      </c>
      <c r="I1230" s="37" t="s">
        <v>24</v>
      </c>
      <c r="J1230" s="37" t="s">
        <v>25</v>
      </c>
      <c r="K1230" s="37" t="s">
        <v>18</v>
      </c>
      <c r="L1230" s="37" t="s">
        <v>2226</v>
      </c>
      <c r="M1230" s="37">
        <v>0.56999999999999995</v>
      </c>
      <c r="N1230" s="37" t="s">
        <v>8</v>
      </c>
      <c r="O1230" s="37" t="s">
        <v>35</v>
      </c>
      <c r="P1230" s="37" t="s">
        <v>66</v>
      </c>
      <c r="Q1230" s="37" t="s">
        <v>76</v>
      </c>
      <c r="R1230" s="37">
        <v>90068</v>
      </c>
      <c r="S1230" s="39">
        <v>42115</v>
      </c>
      <c r="T1230" s="39">
        <v>42122</v>
      </c>
      <c r="U1230" s="37">
        <v>18.27</v>
      </c>
      <c r="V1230" s="37">
        <v>37</v>
      </c>
      <c r="W1230" s="37">
        <v>881.74</v>
      </c>
      <c r="X1230" s="37">
        <v>40997</v>
      </c>
      <c r="Y1230" s="37" t="s">
        <v>3217</v>
      </c>
      <c r="Z1230" s="37">
        <v>487.6531824512378</v>
      </c>
    </row>
    <row r="1231" spans="1:26" customFormat="1" x14ac:dyDescent="0.2">
      <c r="A1231" s="37">
        <v>2548</v>
      </c>
      <c r="B1231" s="37" t="s">
        <v>1960</v>
      </c>
      <c r="C1231" s="37" t="s">
        <v>23</v>
      </c>
      <c r="D1231" s="37">
        <v>0.04</v>
      </c>
      <c r="E1231" s="37">
        <v>212.6</v>
      </c>
      <c r="F1231" s="37">
        <v>110.2</v>
      </c>
      <c r="G1231" s="37" t="s">
        <v>2</v>
      </c>
      <c r="H1231" s="37" t="s">
        <v>3</v>
      </c>
      <c r="I1231" s="37" t="s">
        <v>4</v>
      </c>
      <c r="J1231" s="37" t="s">
        <v>5</v>
      </c>
      <c r="K1231" s="37" t="s">
        <v>6</v>
      </c>
      <c r="L1231" s="37" t="s">
        <v>139</v>
      </c>
      <c r="M1231" s="37">
        <v>0.73</v>
      </c>
      <c r="N1231" s="37" t="s">
        <v>8</v>
      </c>
      <c r="O1231" s="37" t="s">
        <v>35</v>
      </c>
      <c r="P1231" s="37" t="s">
        <v>66</v>
      </c>
      <c r="Q1231" s="37" t="s">
        <v>76</v>
      </c>
      <c r="R1231" s="37">
        <v>90068</v>
      </c>
      <c r="S1231" s="39">
        <v>42115</v>
      </c>
      <c r="T1231" s="39">
        <v>42119</v>
      </c>
      <c r="U1231" s="37">
        <v>-513.79042000000004</v>
      </c>
      <c r="V1231" s="37">
        <v>33</v>
      </c>
      <c r="W1231" s="37">
        <v>7384.18</v>
      </c>
      <c r="X1231" s="37">
        <v>40997</v>
      </c>
      <c r="Y1231" s="37" t="s">
        <v>3217</v>
      </c>
      <c r="Z1231" s="37">
        <v>3670.2993622052904</v>
      </c>
    </row>
    <row r="1232" spans="1:26" customFormat="1" x14ac:dyDescent="0.2">
      <c r="A1232" s="37">
        <v>2549</v>
      </c>
      <c r="B1232" s="37" t="s">
        <v>2227</v>
      </c>
      <c r="C1232" s="37" t="s">
        <v>23</v>
      </c>
      <c r="D1232" s="37">
        <v>0.05</v>
      </c>
      <c r="E1232" s="37">
        <v>30.98</v>
      </c>
      <c r="F1232" s="37">
        <v>9.18</v>
      </c>
      <c r="G1232" s="37" t="s">
        <v>63</v>
      </c>
      <c r="H1232" s="37" t="s">
        <v>3</v>
      </c>
      <c r="I1232" s="37" t="s">
        <v>24</v>
      </c>
      <c r="J1232" s="37" t="s">
        <v>64</v>
      </c>
      <c r="K1232" s="37" t="s">
        <v>49</v>
      </c>
      <c r="L1232" s="37" t="s">
        <v>2225</v>
      </c>
      <c r="M1232" s="37">
        <v>0.4</v>
      </c>
      <c r="N1232" s="37" t="s">
        <v>8</v>
      </c>
      <c r="O1232" s="37" t="s">
        <v>87</v>
      </c>
      <c r="P1232" s="37" t="s">
        <v>293</v>
      </c>
      <c r="Q1232" s="37" t="s">
        <v>2228</v>
      </c>
      <c r="R1232" s="37">
        <v>43213</v>
      </c>
      <c r="S1232" s="39">
        <v>42115</v>
      </c>
      <c r="T1232" s="39">
        <v>42115</v>
      </c>
      <c r="U1232" s="37">
        <v>61.47</v>
      </c>
      <c r="V1232" s="37">
        <v>3</v>
      </c>
      <c r="W1232" s="37">
        <v>95.57</v>
      </c>
      <c r="X1232" s="37">
        <v>88657</v>
      </c>
      <c r="Y1232" s="37" t="s">
        <v>3218</v>
      </c>
      <c r="Z1232" s="37">
        <v>338.6594995503504</v>
      </c>
    </row>
    <row r="1233" spans="1:26" customFormat="1" x14ac:dyDescent="0.2">
      <c r="A1233" s="37">
        <v>2549</v>
      </c>
      <c r="B1233" s="37" t="s">
        <v>2227</v>
      </c>
      <c r="C1233" s="37" t="s">
        <v>23</v>
      </c>
      <c r="D1233" s="37">
        <v>0.05</v>
      </c>
      <c r="E1233" s="37">
        <v>22.99</v>
      </c>
      <c r="F1233" s="37">
        <v>8.99</v>
      </c>
      <c r="G1233" s="37" t="s">
        <v>14</v>
      </c>
      <c r="H1233" s="37" t="s">
        <v>3</v>
      </c>
      <c r="I1233" s="37" t="s">
        <v>24</v>
      </c>
      <c r="J1233" s="37" t="s">
        <v>25</v>
      </c>
      <c r="K1233" s="37" t="s">
        <v>18</v>
      </c>
      <c r="L1233" s="37" t="s">
        <v>2226</v>
      </c>
      <c r="M1233" s="37">
        <v>0.56999999999999995</v>
      </c>
      <c r="N1233" s="37" t="s">
        <v>8</v>
      </c>
      <c r="O1233" s="37" t="s">
        <v>87</v>
      </c>
      <c r="P1233" s="37" t="s">
        <v>293</v>
      </c>
      <c r="Q1233" s="37" t="s">
        <v>2228</v>
      </c>
      <c r="R1233" s="37">
        <v>43213</v>
      </c>
      <c r="S1233" s="39">
        <v>42115</v>
      </c>
      <c r="T1233" s="39">
        <v>42122</v>
      </c>
      <c r="U1233" s="37">
        <v>18.27</v>
      </c>
      <c r="V1233" s="37">
        <v>9</v>
      </c>
      <c r="W1233" s="37">
        <v>214.48</v>
      </c>
      <c r="X1233" s="37">
        <v>88657</v>
      </c>
      <c r="Y1233" s="37" t="s">
        <v>3218</v>
      </c>
      <c r="Z1233" s="37">
        <v>487.6531824512378</v>
      </c>
    </row>
    <row r="1234" spans="1:26" customFormat="1" x14ac:dyDescent="0.2">
      <c r="A1234" s="37">
        <v>2549</v>
      </c>
      <c r="B1234" s="37" t="s">
        <v>2227</v>
      </c>
      <c r="C1234" s="37" t="s">
        <v>23</v>
      </c>
      <c r="D1234" s="37">
        <v>0.04</v>
      </c>
      <c r="E1234" s="37">
        <v>212.6</v>
      </c>
      <c r="F1234" s="37">
        <v>110.2</v>
      </c>
      <c r="G1234" s="37" t="s">
        <v>2</v>
      </c>
      <c r="H1234" s="37" t="s">
        <v>3</v>
      </c>
      <c r="I1234" s="37" t="s">
        <v>4</v>
      </c>
      <c r="J1234" s="37" t="s">
        <v>5</v>
      </c>
      <c r="K1234" s="37" t="s">
        <v>6</v>
      </c>
      <c r="L1234" s="37" t="s">
        <v>139</v>
      </c>
      <c r="M1234" s="37">
        <v>0.73</v>
      </c>
      <c r="N1234" s="37" t="s">
        <v>8</v>
      </c>
      <c r="O1234" s="37" t="s">
        <v>87</v>
      </c>
      <c r="P1234" s="37" t="s">
        <v>293</v>
      </c>
      <c r="Q1234" s="37" t="s">
        <v>2228</v>
      </c>
      <c r="R1234" s="37">
        <v>43213</v>
      </c>
      <c r="S1234" s="39">
        <v>42115</v>
      </c>
      <c r="T1234" s="39">
        <v>42119</v>
      </c>
      <c r="U1234" s="37">
        <v>-513.79042000000004</v>
      </c>
      <c r="V1234" s="37">
        <v>8</v>
      </c>
      <c r="W1234" s="37">
        <v>1790.1</v>
      </c>
      <c r="X1234" s="37">
        <v>88657</v>
      </c>
      <c r="Y1234" s="37" t="s">
        <v>3218</v>
      </c>
      <c r="Z1234" s="37">
        <v>3670.2993622052904</v>
      </c>
    </row>
    <row r="1235" spans="1:26" customFormat="1" x14ac:dyDescent="0.2">
      <c r="A1235" s="37">
        <v>627</v>
      </c>
      <c r="B1235" s="37" t="s">
        <v>2229</v>
      </c>
      <c r="C1235" s="37" t="s">
        <v>92</v>
      </c>
      <c r="D1235" s="37">
        <v>0.02</v>
      </c>
      <c r="E1235" s="37">
        <v>419.19</v>
      </c>
      <c r="F1235" s="37">
        <v>19.989999999999998</v>
      </c>
      <c r="G1235" s="37" t="s">
        <v>14</v>
      </c>
      <c r="H1235" s="37" t="s">
        <v>70</v>
      </c>
      <c r="I1235" s="37" t="s">
        <v>24</v>
      </c>
      <c r="J1235" s="37" t="s">
        <v>54</v>
      </c>
      <c r="K1235" s="37" t="s">
        <v>49</v>
      </c>
      <c r="L1235" s="37" t="s">
        <v>2168</v>
      </c>
      <c r="M1235" s="37">
        <v>0.57999999999999996</v>
      </c>
      <c r="N1235" s="37" t="s">
        <v>8</v>
      </c>
      <c r="O1235" s="37" t="s">
        <v>87</v>
      </c>
      <c r="P1235" s="37" t="s">
        <v>293</v>
      </c>
      <c r="Q1235" s="37" t="s">
        <v>2230</v>
      </c>
      <c r="R1235" s="37">
        <v>43952</v>
      </c>
      <c r="S1235" s="39">
        <v>42115</v>
      </c>
      <c r="T1235" s="39">
        <v>42116</v>
      </c>
      <c r="U1235" s="37">
        <v>6610.2</v>
      </c>
      <c r="V1235" s="37">
        <v>22</v>
      </c>
      <c r="W1235" s="37">
        <v>9580</v>
      </c>
      <c r="X1235" s="37">
        <v>90469</v>
      </c>
      <c r="Y1235" s="37" t="s">
        <v>3218</v>
      </c>
      <c r="Z1235" s="37">
        <v>8753.5244269184768</v>
      </c>
    </row>
    <row r="1236" spans="1:26" customFormat="1" x14ac:dyDescent="0.2">
      <c r="A1236" s="37">
        <v>2668</v>
      </c>
      <c r="B1236" s="37" t="s">
        <v>1872</v>
      </c>
      <c r="C1236" s="37" t="s">
        <v>46</v>
      </c>
      <c r="D1236" s="37">
        <v>0.06</v>
      </c>
      <c r="E1236" s="37">
        <v>3.93</v>
      </c>
      <c r="F1236" s="37">
        <v>0.99</v>
      </c>
      <c r="G1236" s="37" t="s">
        <v>14</v>
      </c>
      <c r="H1236" s="37" t="s">
        <v>47</v>
      </c>
      <c r="I1236" s="37" t="s">
        <v>24</v>
      </c>
      <c r="J1236" s="37" t="s">
        <v>152</v>
      </c>
      <c r="K1236" s="37" t="s">
        <v>26</v>
      </c>
      <c r="L1236" s="37" t="s">
        <v>2231</v>
      </c>
      <c r="M1236" s="37">
        <v>0.39</v>
      </c>
      <c r="N1236" s="37" t="s">
        <v>8</v>
      </c>
      <c r="O1236" s="37" t="s">
        <v>28</v>
      </c>
      <c r="P1236" s="37" t="s">
        <v>1047</v>
      </c>
      <c r="Q1236" s="37" t="s">
        <v>1874</v>
      </c>
      <c r="R1236" s="37">
        <v>57701</v>
      </c>
      <c r="S1236" s="39">
        <v>42115</v>
      </c>
      <c r="T1236" s="39">
        <v>42117</v>
      </c>
      <c r="U1236" s="37">
        <v>10.782400000000001</v>
      </c>
      <c r="V1236" s="37">
        <v>6</v>
      </c>
      <c r="W1236" s="37">
        <v>24.18</v>
      </c>
      <c r="X1236" s="37">
        <v>87832</v>
      </c>
      <c r="Y1236" s="37" t="s">
        <v>3216</v>
      </c>
      <c r="Z1236" s="37">
        <v>203.66771594854501</v>
      </c>
    </row>
    <row r="1237" spans="1:26" customFormat="1" x14ac:dyDescent="0.2">
      <c r="A1237" s="37">
        <v>2932</v>
      </c>
      <c r="B1237" s="37" t="s">
        <v>2232</v>
      </c>
      <c r="C1237" s="37" t="s">
        <v>13</v>
      </c>
      <c r="D1237" s="37">
        <v>0.01</v>
      </c>
      <c r="E1237" s="37">
        <v>35.44</v>
      </c>
      <c r="F1237" s="37">
        <v>19.989999999999998</v>
      </c>
      <c r="G1237" s="37" t="s">
        <v>14</v>
      </c>
      <c r="H1237" s="37" t="s">
        <v>3</v>
      </c>
      <c r="I1237" s="37" t="s">
        <v>24</v>
      </c>
      <c r="J1237" s="37" t="s">
        <v>64</v>
      </c>
      <c r="K1237" s="37" t="s">
        <v>49</v>
      </c>
      <c r="L1237" s="37" t="s">
        <v>2233</v>
      </c>
      <c r="M1237" s="37">
        <v>0.38</v>
      </c>
      <c r="N1237" s="37" t="s">
        <v>8</v>
      </c>
      <c r="O1237" s="37" t="s">
        <v>87</v>
      </c>
      <c r="P1237" s="37" t="s">
        <v>224</v>
      </c>
      <c r="Q1237" s="37" t="s">
        <v>1631</v>
      </c>
      <c r="R1237" s="37">
        <v>6614</v>
      </c>
      <c r="S1237" s="39">
        <v>42116</v>
      </c>
      <c r="T1237" s="39">
        <v>42117</v>
      </c>
      <c r="U1237" s="37">
        <v>-52.822800000000001</v>
      </c>
      <c r="V1237" s="37">
        <v>1</v>
      </c>
      <c r="W1237" s="37">
        <v>55.43</v>
      </c>
      <c r="X1237" s="37">
        <v>87620</v>
      </c>
      <c r="Y1237" s="37" t="s">
        <v>3218</v>
      </c>
      <c r="Z1237" s="37">
        <v>544.1449951163105</v>
      </c>
    </row>
    <row r="1238" spans="1:26" customFormat="1" x14ac:dyDescent="0.2">
      <c r="A1238" s="37">
        <v>2938</v>
      </c>
      <c r="B1238" s="37" t="s">
        <v>2234</v>
      </c>
      <c r="C1238" s="37" t="s">
        <v>13</v>
      </c>
      <c r="D1238" s="37">
        <v>0.03</v>
      </c>
      <c r="E1238" s="37">
        <v>47.9</v>
      </c>
      <c r="F1238" s="37">
        <v>5.86</v>
      </c>
      <c r="G1238" s="37" t="s">
        <v>14</v>
      </c>
      <c r="H1238" s="37" t="s">
        <v>3</v>
      </c>
      <c r="I1238" s="37" t="s">
        <v>24</v>
      </c>
      <c r="J1238" s="37" t="s">
        <v>64</v>
      </c>
      <c r="K1238" s="37" t="s">
        <v>49</v>
      </c>
      <c r="L1238" s="37" t="s">
        <v>1285</v>
      </c>
      <c r="M1238" s="37">
        <v>0.37</v>
      </c>
      <c r="N1238" s="37" t="s">
        <v>8</v>
      </c>
      <c r="O1238" s="37" t="s">
        <v>87</v>
      </c>
      <c r="P1238" s="37" t="s">
        <v>379</v>
      </c>
      <c r="Q1238" s="37" t="s">
        <v>2235</v>
      </c>
      <c r="R1238" s="37">
        <v>2180</v>
      </c>
      <c r="S1238" s="39">
        <v>42116</v>
      </c>
      <c r="T1238" s="39">
        <v>42119</v>
      </c>
      <c r="U1238" s="37">
        <v>642.99030000000005</v>
      </c>
      <c r="V1238" s="37">
        <v>20</v>
      </c>
      <c r="W1238" s="37">
        <v>931.87</v>
      </c>
      <c r="X1238" s="37">
        <v>87620</v>
      </c>
      <c r="Y1238" s="37" t="s">
        <v>3218</v>
      </c>
      <c r="Z1238" s="37">
        <v>883.64231266565037</v>
      </c>
    </row>
    <row r="1239" spans="1:26" customFormat="1" x14ac:dyDescent="0.2">
      <c r="A1239" s="37">
        <v>666</v>
      </c>
      <c r="B1239" s="37" t="s">
        <v>2236</v>
      </c>
      <c r="C1239" s="37" t="s">
        <v>23</v>
      </c>
      <c r="D1239" s="37">
        <v>0.02</v>
      </c>
      <c r="E1239" s="37">
        <v>4.57</v>
      </c>
      <c r="F1239" s="37">
        <v>5.42</v>
      </c>
      <c r="G1239" s="37" t="s">
        <v>14</v>
      </c>
      <c r="H1239" s="37" t="s">
        <v>70</v>
      </c>
      <c r="I1239" s="37" t="s">
        <v>24</v>
      </c>
      <c r="J1239" s="37" t="s">
        <v>48</v>
      </c>
      <c r="K1239" s="37" t="s">
        <v>49</v>
      </c>
      <c r="L1239" s="37" t="s">
        <v>2237</v>
      </c>
      <c r="M1239" s="37">
        <v>0.37</v>
      </c>
      <c r="N1239" s="37" t="s">
        <v>8</v>
      </c>
      <c r="O1239" s="37" t="s">
        <v>9</v>
      </c>
      <c r="P1239" s="37" t="s">
        <v>376</v>
      </c>
      <c r="Q1239" s="37" t="s">
        <v>2238</v>
      </c>
      <c r="R1239" s="37">
        <v>37211</v>
      </c>
      <c r="S1239" s="39">
        <v>42116</v>
      </c>
      <c r="T1239" s="39">
        <v>42120</v>
      </c>
      <c r="U1239" s="37">
        <v>-352.81400000000002</v>
      </c>
      <c r="V1239" s="37">
        <v>11</v>
      </c>
      <c r="W1239" s="37">
        <v>54.04</v>
      </c>
      <c r="X1239" s="37">
        <v>88679</v>
      </c>
      <c r="Y1239" s="37" t="s">
        <v>3215</v>
      </c>
      <c r="Z1239" s="37">
        <v>-186.10694467286203</v>
      </c>
    </row>
    <row r="1240" spans="1:26" customFormat="1" x14ac:dyDescent="0.2">
      <c r="A1240" s="37">
        <v>667</v>
      </c>
      <c r="B1240" s="37" t="s">
        <v>529</v>
      </c>
      <c r="C1240" s="37" t="s">
        <v>23</v>
      </c>
      <c r="D1240" s="37">
        <v>0.02</v>
      </c>
      <c r="E1240" s="37">
        <v>4.57</v>
      </c>
      <c r="F1240" s="37">
        <v>5.42</v>
      </c>
      <c r="G1240" s="37" t="s">
        <v>14</v>
      </c>
      <c r="H1240" s="37" t="s">
        <v>70</v>
      </c>
      <c r="I1240" s="37" t="s">
        <v>24</v>
      </c>
      <c r="J1240" s="37" t="s">
        <v>48</v>
      </c>
      <c r="K1240" s="37" t="s">
        <v>49</v>
      </c>
      <c r="L1240" s="37" t="s">
        <v>2237</v>
      </c>
      <c r="M1240" s="37">
        <v>0.37</v>
      </c>
      <c r="N1240" s="37" t="s">
        <v>8</v>
      </c>
      <c r="O1240" s="37" t="s">
        <v>28</v>
      </c>
      <c r="P1240" s="37" t="s">
        <v>163</v>
      </c>
      <c r="Q1240" s="37" t="s">
        <v>530</v>
      </c>
      <c r="R1240" s="37">
        <v>75203</v>
      </c>
      <c r="S1240" s="39">
        <v>42116</v>
      </c>
      <c r="T1240" s="39">
        <v>42120</v>
      </c>
      <c r="U1240" s="37">
        <v>-124.2805</v>
      </c>
      <c r="V1240" s="37">
        <v>45</v>
      </c>
      <c r="W1240" s="37">
        <v>221.06</v>
      </c>
      <c r="X1240" s="37">
        <v>48257</v>
      </c>
      <c r="Y1240" s="37" t="s">
        <v>3216</v>
      </c>
      <c r="Z1240" s="37">
        <v>47.917237753207971</v>
      </c>
    </row>
    <row r="1241" spans="1:26" customFormat="1" x14ac:dyDescent="0.2">
      <c r="A1241" s="37">
        <v>1777</v>
      </c>
      <c r="B1241" s="37" t="s">
        <v>148</v>
      </c>
      <c r="C1241" s="37" t="s">
        <v>23</v>
      </c>
      <c r="D1241" s="37">
        <v>7.0000000000000007E-2</v>
      </c>
      <c r="E1241" s="37">
        <v>5.43</v>
      </c>
      <c r="F1241" s="37">
        <v>0.95</v>
      </c>
      <c r="G1241" s="37" t="s">
        <v>14</v>
      </c>
      <c r="H1241" s="37" t="s">
        <v>15</v>
      </c>
      <c r="I1241" s="37" t="s">
        <v>24</v>
      </c>
      <c r="J1241" s="37" t="s">
        <v>64</v>
      </c>
      <c r="K1241" s="37" t="s">
        <v>26</v>
      </c>
      <c r="L1241" s="37" t="s">
        <v>2239</v>
      </c>
      <c r="M1241" s="37">
        <v>0.36</v>
      </c>
      <c r="N1241" s="37" t="s">
        <v>8</v>
      </c>
      <c r="O1241" s="37" t="s">
        <v>28</v>
      </c>
      <c r="P1241" s="37" t="s">
        <v>29</v>
      </c>
      <c r="Q1241" s="37" t="s">
        <v>150</v>
      </c>
      <c r="R1241" s="37">
        <v>46383</v>
      </c>
      <c r="S1241" s="39">
        <v>42116</v>
      </c>
      <c r="T1241" s="39">
        <v>42120</v>
      </c>
      <c r="U1241" s="37">
        <v>26.5029</v>
      </c>
      <c r="V1241" s="37">
        <v>7</v>
      </c>
      <c r="W1241" s="37">
        <v>38.409999999999997</v>
      </c>
      <c r="X1241" s="37">
        <v>89939</v>
      </c>
      <c r="Y1241" s="37" t="s">
        <v>3216</v>
      </c>
      <c r="Z1241" s="37">
        <v>11.18045173650011</v>
      </c>
    </row>
    <row r="1242" spans="1:26" customFormat="1" x14ac:dyDescent="0.2">
      <c r="A1242" s="37">
        <v>678</v>
      </c>
      <c r="B1242" s="37" t="s">
        <v>2240</v>
      </c>
      <c r="C1242" s="37" t="s">
        <v>92</v>
      </c>
      <c r="D1242" s="37">
        <v>0.04</v>
      </c>
      <c r="E1242" s="37">
        <v>15.42</v>
      </c>
      <c r="F1242" s="37">
        <v>10.68</v>
      </c>
      <c r="G1242" s="37" t="s">
        <v>63</v>
      </c>
      <c r="H1242" s="37" t="s">
        <v>70</v>
      </c>
      <c r="I1242" s="37" t="s">
        <v>24</v>
      </c>
      <c r="J1242" s="37" t="s">
        <v>54</v>
      </c>
      <c r="K1242" s="37" t="s">
        <v>49</v>
      </c>
      <c r="L1242" s="37" t="s">
        <v>2241</v>
      </c>
      <c r="M1242" s="37">
        <v>0.57999999999999996</v>
      </c>
      <c r="N1242" s="37" t="s">
        <v>8</v>
      </c>
      <c r="O1242" s="37" t="s">
        <v>9</v>
      </c>
      <c r="P1242" s="37" t="s">
        <v>218</v>
      </c>
      <c r="Q1242" s="37" t="s">
        <v>2219</v>
      </c>
      <c r="R1242" s="37">
        <v>24281</v>
      </c>
      <c r="S1242" s="39">
        <v>42116</v>
      </c>
      <c r="T1242" s="39">
        <v>42117</v>
      </c>
      <c r="U1242" s="37">
        <v>-109.70399999999999</v>
      </c>
      <c r="V1242" s="37">
        <v>5</v>
      </c>
      <c r="W1242" s="37">
        <v>81.14</v>
      </c>
      <c r="X1242" s="37">
        <v>88889</v>
      </c>
      <c r="Y1242" s="37" t="s">
        <v>3215</v>
      </c>
      <c r="Z1242" s="37">
        <v>254.33260075249339</v>
      </c>
    </row>
    <row r="1243" spans="1:26" customFormat="1" x14ac:dyDescent="0.2">
      <c r="A1243" s="37">
        <v>2760</v>
      </c>
      <c r="B1243" s="37" t="s">
        <v>2242</v>
      </c>
      <c r="C1243" s="37" t="s">
        <v>92</v>
      </c>
      <c r="D1243" s="37">
        <v>0.08</v>
      </c>
      <c r="E1243" s="37">
        <v>22.01</v>
      </c>
      <c r="F1243" s="37">
        <v>5.53</v>
      </c>
      <c r="G1243" s="37" t="s">
        <v>14</v>
      </c>
      <c r="H1243" s="37" t="s">
        <v>70</v>
      </c>
      <c r="I1243" s="37" t="s">
        <v>24</v>
      </c>
      <c r="J1243" s="37" t="s">
        <v>25</v>
      </c>
      <c r="K1243" s="37" t="s">
        <v>18</v>
      </c>
      <c r="L1243" s="37" t="s">
        <v>472</v>
      </c>
      <c r="M1243" s="37">
        <v>0.59</v>
      </c>
      <c r="N1243" s="37" t="s">
        <v>8</v>
      </c>
      <c r="O1243" s="37" t="s">
        <v>87</v>
      </c>
      <c r="P1243" s="37" t="s">
        <v>224</v>
      </c>
      <c r="Q1243" s="37" t="s">
        <v>2243</v>
      </c>
      <c r="R1243" s="37">
        <v>6708</v>
      </c>
      <c r="S1243" s="39">
        <v>42116</v>
      </c>
      <c r="T1243" s="39">
        <v>42118</v>
      </c>
      <c r="U1243" s="37">
        <v>105.7</v>
      </c>
      <c r="V1243" s="37">
        <v>11</v>
      </c>
      <c r="W1243" s="37">
        <v>241.97</v>
      </c>
      <c r="X1243" s="37">
        <v>90724</v>
      </c>
      <c r="Y1243" s="37" t="s">
        <v>3218</v>
      </c>
      <c r="Z1243" s="37">
        <v>417.31100561873814</v>
      </c>
    </row>
    <row r="1244" spans="1:26" customFormat="1" x14ac:dyDescent="0.2">
      <c r="A1244" s="37">
        <v>2764</v>
      </c>
      <c r="B1244" s="37" t="s">
        <v>2244</v>
      </c>
      <c r="C1244" s="37" t="s">
        <v>92</v>
      </c>
      <c r="D1244" s="37">
        <v>0.02</v>
      </c>
      <c r="E1244" s="37">
        <v>29.74</v>
      </c>
      <c r="F1244" s="37">
        <v>6.64</v>
      </c>
      <c r="G1244" s="37" t="s">
        <v>14</v>
      </c>
      <c r="H1244" s="37" t="s">
        <v>70</v>
      </c>
      <c r="I1244" s="37" t="s">
        <v>24</v>
      </c>
      <c r="J1244" s="37" t="s">
        <v>54</v>
      </c>
      <c r="K1244" s="37" t="s">
        <v>49</v>
      </c>
      <c r="L1244" s="37" t="s">
        <v>2245</v>
      </c>
      <c r="M1244" s="37">
        <v>0.7</v>
      </c>
      <c r="N1244" s="37" t="s">
        <v>8</v>
      </c>
      <c r="O1244" s="37" t="s">
        <v>87</v>
      </c>
      <c r="P1244" s="37" t="s">
        <v>373</v>
      </c>
      <c r="Q1244" s="37" t="s">
        <v>1981</v>
      </c>
      <c r="R1244" s="37">
        <v>7601</v>
      </c>
      <c r="S1244" s="39">
        <v>42116</v>
      </c>
      <c r="T1244" s="39">
        <v>42116</v>
      </c>
      <c r="U1244" s="37">
        <v>-21.06</v>
      </c>
      <c r="V1244" s="37">
        <v>4</v>
      </c>
      <c r="W1244" s="37">
        <v>120.81</v>
      </c>
      <c r="X1244" s="37">
        <v>90724</v>
      </c>
      <c r="Y1244" s="37" t="s">
        <v>3218</v>
      </c>
      <c r="Z1244" s="37">
        <v>473.48518499191846</v>
      </c>
    </row>
    <row r="1245" spans="1:26" customFormat="1" x14ac:dyDescent="0.2">
      <c r="A1245" s="37">
        <v>2737</v>
      </c>
      <c r="B1245" s="37" t="s">
        <v>2246</v>
      </c>
      <c r="C1245" s="37" t="s">
        <v>46</v>
      </c>
      <c r="D1245" s="37">
        <v>0.05</v>
      </c>
      <c r="E1245" s="37">
        <v>100.98</v>
      </c>
      <c r="F1245" s="37">
        <v>7.18</v>
      </c>
      <c r="G1245" s="37" t="s">
        <v>14</v>
      </c>
      <c r="H1245" s="37" t="s">
        <v>3</v>
      </c>
      <c r="I1245" s="37" t="s">
        <v>16</v>
      </c>
      <c r="J1245" s="37" t="s">
        <v>17</v>
      </c>
      <c r="K1245" s="37" t="s">
        <v>49</v>
      </c>
      <c r="L1245" s="37" t="s">
        <v>645</v>
      </c>
      <c r="M1245" s="37">
        <v>0.4</v>
      </c>
      <c r="N1245" s="37" t="s">
        <v>8</v>
      </c>
      <c r="O1245" s="37" t="s">
        <v>87</v>
      </c>
      <c r="P1245" s="37" t="s">
        <v>609</v>
      </c>
      <c r="Q1245" s="37" t="s">
        <v>1922</v>
      </c>
      <c r="R1245" s="37">
        <v>5701</v>
      </c>
      <c r="S1245" s="39">
        <v>42116</v>
      </c>
      <c r="T1245" s="39">
        <v>42118</v>
      </c>
      <c r="U1245" s="37">
        <v>566.60730000000001</v>
      </c>
      <c r="V1245" s="37">
        <v>8</v>
      </c>
      <c r="W1245" s="37">
        <v>821.17</v>
      </c>
      <c r="X1245" s="37">
        <v>89018</v>
      </c>
      <c r="Y1245" s="37" t="s">
        <v>3218</v>
      </c>
      <c r="Z1245" s="37">
        <v>1223.4534631701247</v>
      </c>
    </row>
    <row r="1246" spans="1:26" customFormat="1" x14ac:dyDescent="0.2">
      <c r="A1246" s="37">
        <v>2114</v>
      </c>
      <c r="B1246" s="37" t="s">
        <v>1351</v>
      </c>
      <c r="C1246" s="37" t="s">
        <v>1</v>
      </c>
      <c r="D1246" s="37">
        <v>0.08</v>
      </c>
      <c r="E1246" s="37">
        <v>2.89</v>
      </c>
      <c r="F1246" s="37">
        <v>0.49</v>
      </c>
      <c r="G1246" s="37" t="s">
        <v>14</v>
      </c>
      <c r="H1246" s="37" t="s">
        <v>70</v>
      </c>
      <c r="I1246" s="37" t="s">
        <v>24</v>
      </c>
      <c r="J1246" s="37" t="s">
        <v>128</v>
      </c>
      <c r="K1246" s="37" t="s">
        <v>49</v>
      </c>
      <c r="L1246" s="37" t="s">
        <v>2247</v>
      </c>
      <c r="M1246" s="37">
        <v>0.38</v>
      </c>
      <c r="N1246" s="37" t="s">
        <v>8</v>
      </c>
      <c r="O1246" s="37" t="s">
        <v>9</v>
      </c>
      <c r="P1246" s="37" t="s">
        <v>218</v>
      </c>
      <c r="Q1246" s="37" t="s">
        <v>1353</v>
      </c>
      <c r="R1246" s="37">
        <v>23518</v>
      </c>
      <c r="S1246" s="39">
        <v>42117</v>
      </c>
      <c r="T1246" s="39">
        <v>42117</v>
      </c>
      <c r="U1246" s="37">
        <v>38.405999999999999</v>
      </c>
      <c r="V1246" s="37">
        <v>1</v>
      </c>
      <c r="W1246" s="37">
        <v>3.07</v>
      </c>
      <c r="X1246" s="37">
        <v>88404</v>
      </c>
      <c r="Y1246" s="37" t="s">
        <v>3215</v>
      </c>
      <c r="Z1246" s="37">
        <v>251.89109471402037</v>
      </c>
    </row>
    <row r="1247" spans="1:26" customFormat="1" x14ac:dyDescent="0.2">
      <c r="A1247" s="37">
        <v>1253</v>
      </c>
      <c r="B1247" s="37" t="s">
        <v>2248</v>
      </c>
      <c r="C1247" s="37" t="s">
        <v>23</v>
      </c>
      <c r="D1247" s="37">
        <v>0.02</v>
      </c>
      <c r="E1247" s="37">
        <v>46.89</v>
      </c>
      <c r="F1247" s="37">
        <v>5.0999999999999996</v>
      </c>
      <c r="G1247" s="37" t="s">
        <v>14</v>
      </c>
      <c r="H1247" s="37" t="s">
        <v>47</v>
      </c>
      <c r="I1247" s="37" t="s">
        <v>24</v>
      </c>
      <c r="J1247" s="37" t="s">
        <v>71</v>
      </c>
      <c r="K1247" s="37" t="s">
        <v>120</v>
      </c>
      <c r="L1247" s="37" t="s">
        <v>1819</v>
      </c>
      <c r="M1247" s="37">
        <v>0.46</v>
      </c>
      <c r="N1247" s="37" t="s">
        <v>8</v>
      </c>
      <c r="O1247" s="37" t="s">
        <v>28</v>
      </c>
      <c r="P1247" s="37" t="s">
        <v>163</v>
      </c>
      <c r="Q1247" s="37" t="s">
        <v>2249</v>
      </c>
      <c r="R1247" s="37">
        <v>78613</v>
      </c>
      <c r="S1247" s="39">
        <v>42117</v>
      </c>
      <c r="T1247" s="39">
        <v>42117</v>
      </c>
      <c r="U1247" s="37">
        <v>421.3485</v>
      </c>
      <c r="V1247" s="37">
        <v>13</v>
      </c>
      <c r="W1247" s="37">
        <v>610.65</v>
      </c>
      <c r="X1247" s="37">
        <v>89981</v>
      </c>
      <c r="Y1247" s="37" t="s">
        <v>3216</v>
      </c>
      <c r="Z1247" s="37">
        <v>835.65243437370054</v>
      </c>
    </row>
    <row r="1248" spans="1:26" customFormat="1" x14ac:dyDescent="0.2">
      <c r="A1248" s="37">
        <v>1253</v>
      </c>
      <c r="B1248" s="37" t="s">
        <v>2248</v>
      </c>
      <c r="C1248" s="37" t="s">
        <v>23</v>
      </c>
      <c r="D1248" s="37">
        <v>0.05</v>
      </c>
      <c r="E1248" s="37">
        <v>140.97999999999999</v>
      </c>
      <c r="F1248" s="37">
        <v>36.090000000000003</v>
      </c>
      <c r="G1248" s="37" t="s">
        <v>2</v>
      </c>
      <c r="H1248" s="37" t="s">
        <v>47</v>
      </c>
      <c r="I1248" s="37" t="s">
        <v>4</v>
      </c>
      <c r="J1248" s="37" t="s">
        <v>93</v>
      </c>
      <c r="K1248" s="37" t="s">
        <v>6</v>
      </c>
      <c r="L1248" s="37" t="s">
        <v>1838</v>
      </c>
      <c r="M1248" s="37">
        <v>0.77</v>
      </c>
      <c r="N1248" s="37" t="s">
        <v>8</v>
      </c>
      <c r="O1248" s="37" t="s">
        <v>28</v>
      </c>
      <c r="P1248" s="37" t="s">
        <v>163</v>
      </c>
      <c r="Q1248" s="37" t="s">
        <v>2249</v>
      </c>
      <c r="R1248" s="37">
        <v>78613</v>
      </c>
      <c r="S1248" s="39">
        <v>42117</v>
      </c>
      <c r="T1248" s="39">
        <v>42119</v>
      </c>
      <c r="U1248" s="37">
        <v>-373.09</v>
      </c>
      <c r="V1248" s="37">
        <v>5</v>
      </c>
      <c r="W1248" s="37">
        <v>699.24</v>
      </c>
      <c r="X1248" s="37">
        <v>89981</v>
      </c>
      <c r="Y1248" s="37" t="s">
        <v>3216</v>
      </c>
      <c r="Z1248" s="37">
        <v>1607.7449897755921</v>
      </c>
    </row>
    <row r="1249" spans="1:26" customFormat="1" x14ac:dyDescent="0.2">
      <c r="A1249" s="37">
        <v>1253</v>
      </c>
      <c r="B1249" s="37" t="s">
        <v>2248</v>
      </c>
      <c r="C1249" s="37" t="s">
        <v>23</v>
      </c>
      <c r="D1249" s="37">
        <v>0.1</v>
      </c>
      <c r="E1249" s="37">
        <v>212.6</v>
      </c>
      <c r="F1249" s="37">
        <v>110.2</v>
      </c>
      <c r="G1249" s="37" t="s">
        <v>2</v>
      </c>
      <c r="H1249" s="37" t="s">
        <v>47</v>
      </c>
      <c r="I1249" s="37" t="s">
        <v>4</v>
      </c>
      <c r="J1249" s="37" t="s">
        <v>5</v>
      </c>
      <c r="K1249" s="37" t="s">
        <v>6</v>
      </c>
      <c r="L1249" s="37" t="s">
        <v>139</v>
      </c>
      <c r="M1249" s="37">
        <v>0.73</v>
      </c>
      <c r="N1249" s="37" t="s">
        <v>8</v>
      </c>
      <c r="O1249" s="37" t="s">
        <v>28</v>
      </c>
      <c r="P1249" s="37" t="s">
        <v>163</v>
      </c>
      <c r="Q1249" s="37" t="s">
        <v>2249</v>
      </c>
      <c r="R1249" s="37">
        <v>78613</v>
      </c>
      <c r="S1249" s="39">
        <v>42117</v>
      </c>
      <c r="T1249" s="39">
        <v>42119</v>
      </c>
      <c r="U1249" s="37">
        <v>-3465.0720000000001</v>
      </c>
      <c r="V1249" s="37">
        <v>12</v>
      </c>
      <c r="W1249" s="37">
        <v>2346.0300000000002</v>
      </c>
      <c r="X1249" s="37">
        <v>89981</v>
      </c>
      <c r="Y1249" s="37" t="s">
        <v>3216</v>
      </c>
      <c r="Z1249" s="37">
        <v>647.93648899077891</v>
      </c>
    </row>
    <row r="1250" spans="1:26" customFormat="1" x14ac:dyDescent="0.2">
      <c r="A1250" s="37">
        <v>146</v>
      </c>
      <c r="B1250" s="37" t="s">
        <v>1576</v>
      </c>
      <c r="C1250" s="37" t="s">
        <v>92</v>
      </c>
      <c r="D1250" s="37">
        <v>0.06</v>
      </c>
      <c r="E1250" s="37">
        <v>180.98</v>
      </c>
      <c r="F1250" s="37">
        <v>26.2</v>
      </c>
      <c r="G1250" s="37" t="s">
        <v>2</v>
      </c>
      <c r="H1250" s="37" t="s">
        <v>70</v>
      </c>
      <c r="I1250" s="37" t="s">
        <v>4</v>
      </c>
      <c r="J1250" s="37" t="s">
        <v>85</v>
      </c>
      <c r="K1250" s="37" t="s">
        <v>33</v>
      </c>
      <c r="L1250" s="37" t="s">
        <v>2250</v>
      </c>
      <c r="M1250" s="37">
        <v>0.59</v>
      </c>
      <c r="N1250" s="37" t="s">
        <v>8</v>
      </c>
      <c r="O1250" s="37" t="s">
        <v>28</v>
      </c>
      <c r="P1250" s="37" t="s">
        <v>163</v>
      </c>
      <c r="Q1250" s="37" t="s">
        <v>1578</v>
      </c>
      <c r="R1250" s="37">
        <v>76148</v>
      </c>
      <c r="S1250" s="39">
        <v>42117</v>
      </c>
      <c r="T1250" s="39">
        <v>42118</v>
      </c>
      <c r="U1250" s="37">
        <v>251.4084</v>
      </c>
      <c r="V1250" s="37">
        <v>5</v>
      </c>
      <c r="W1250" s="37">
        <v>929.57</v>
      </c>
      <c r="X1250" s="37">
        <v>91090</v>
      </c>
      <c r="Y1250" s="37" t="s">
        <v>3216</v>
      </c>
      <c r="Z1250" s="37">
        <v>1845.5555085530632</v>
      </c>
    </row>
    <row r="1251" spans="1:26" customFormat="1" x14ac:dyDescent="0.2">
      <c r="A1251" s="37">
        <v>699</v>
      </c>
      <c r="B1251" s="37" t="s">
        <v>837</v>
      </c>
      <c r="C1251" s="37" t="s">
        <v>92</v>
      </c>
      <c r="D1251" s="37">
        <v>0.03</v>
      </c>
      <c r="E1251" s="37">
        <v>5.28</v>
      </c>
      <c r="F1251" s="37">
        <v>5.61</v>
      </c>
      <c r="G1251" s="37" t="s">
        <v>14</v>
      </c>
      <c r="H1251" s="37" t="s">
        <v>15</v>
      </c>
      <c r="I1251" s="37" t="s">
        <v>24</v>
      </c>
      <c r="J1251" s="37" t="s">
        <v>64</v>
      </c>
      <c r="K1251" s="37" t="s">
        <v>49</v>
      </c>
      <c r="L1251" s="37" t="s">
        <v>2251</v>
      </c>
      <c r="M1251" s="37">
        <v>0.4</v>
      </c>
      <c r="N1251" s="37" t="s">
        <v>8</v>
      </c>
      <c r="O1251" s="37" t="s">
        <v>35</v>
      </c>
      <c r="P1251" s="37" t="s">
        <v>66</v>
      </c>
      <c r="Q1251" s="37" t="s">
        <v>76</v>
      </c>
      <c r="R1251" s="37">
        <v>90041</v>
      </c>
      <c r="S1251" s="39">
        <v>42117</v>
      </c>
      <c r="T1251" s="39">
        <v>42118</v>
      </c>
      <c r="U1251" s="37">
        <v>-16.670000000000002</v>
      </c>
      <c r="V1251" s="37">
        <v>5</v>
      </c>
      <c r="W1251" s="37">
        <v>32.5</v>
      </c>
      <c r="X1251" s="37">
        <v>44517</v>
      </c>
      <c r="Y1251" s="37" t="s">
        <v>3217</v>
      </c>
      <c r="Z1251" s="37">
        <v>87.975368394644732</v>
      </c>
    </row>
    <row r="1252" spans="1:26" customFormat="1" x14ac:dyDescent="0.2">
      <c r="A1252" s="37">
        <v>702</v>
      </c>
      <c r="B1252" s="37" t="s">
        <v>2252</v>
      </c>
      <c r="C1252" s="37" t="s">
        <v>92</v>
      </c>
      <c r="D1252" s="37">
        <v>0.03</v>
      </c>
      <c r="E1252" s="37">
        <v>5.28</v>
      </c>
      <c r="F1252" s="37">
        <v>5.61</v>
      </c>
      <c r="G1252" s="37" t="s">
        <v>14</v>
      </c>
      <c r="H1252" s="37" t="s">
        <v>15</v>
      </c>
      <c r="I1252" s="37" t="s">
        <v>24</v>
      </c>
      <c r="J1252" s="37" t="s">
        <v>64</v>
      </c>
      <c r="K1252" s="37" t="s">
        <v>49</v>
      </c>
      <c r="L1252" s="37" t="s">
        <v>2251</v>
      </c>
      <c r="M1252" s="37">
        <v>0.4</v>
      </c>
      <c r="N1252" s="37" t="s">
        <v>8</v>
      </c>
      <c r="O1252" s="37" t="s">
        <v>35</v>
      </c>
      <c r="P1252" s="37" t="s">
        <v>66</v>
      </c>
      <c r="Q1252" s="37" t="s">
        <v>2253</v>
      </c>
      <c r="R1252" s="37">
        <v>95404</v>
      </c>
      <c r="S1252" s="39">
        <v>42117</v>
      </c>
      <c r="T1252" s="39">
        <v>42118</v>
      </c>
      <c r="U1252" s="37">
        <v>-16.670000000000002</v>
      </c>
      <c r="V1252" s="37">
        <v>1</v>
      </c>
      <c r="W1252" s="37">
        <v>6.5</v>
      </c>
      <c r="X1252" s="37">
        <v>87977</v>
      </c>
      <c r="Y1252" s="37" t="s">
        <v>3217</v>
      </c>
      <c r="Z1252" s="37">
        <v>87.975368394644732</v>
      </c>
    </row>
    <row r="1253" spans="1:26" customFormat="1" x14ac:dyDescent="0.2">
      <c r="A1253" s="37">
        <v>1304</v>
      </c>
      <c r="B1253" s="37" t="s">
        <v>2254</v>
      </c>
      <c r="C1253" s="37" t="s">
        <v>92</v>
      </c>
      <c r="D1253" s="37">
        <v>0.08</v>
      </c>
      <c r="E1253" s="37">
        <v>2.88</v>
      </c>
      <c r="F1253" s="37">
        <v>0.5</v>
      </c>
      <c r="G1253" s="37" t="s">
        <v>14</v>
      </c>
      <c r="H1253" s="37" t="s">
        <v>15</v>
      </c>
      <c r="I1253" s="37" t="s">
        <v>24</v>
      </c>
      <c r="J1253" s="37" t="s">
        <v>128</v>
      </c>
      <c r="K1253" s="37" t="s">
        <v>49</v>
      </c>
      <c r="L1253" s="37" t="s">
        <v>2255</v>
      </c>
      <c r="M1253" s="37">
        <v>0.39</v>
      </c>
      <c r="N1253" s="37" t="s">
        <v>8</v>
      </c>
      <c r="O1253" s="37" t="s">
        <v>35</v>
      </c>
      <c r="P1253" s="37" t="s">
        <v>122</v>
      </c>
      <c r="Q1253" s="37" t="s">
        <v>2256</v>
      </c>
      <c r="R1253" s="37">
        <v>84084</v>
      </c>
      <c r="S1253" s="39">
        <v>42117</v>
      </c>
      <c r="T1253" s="39">
        <v>42118</v>
      </c>
      <c r="U1253" s="37">
        <v>6.0305999999999997</v>
      </c>
      <c r="V1253" s="37">
        <v>3</v>
      </c>
      <c r="W1253" s="37">
        <v>8.74</v>
      </c>
      <c r="X1253" s="37">
        <v>87004</v>
      </c>
      <c r="Y1253" s="37" t="s">
        <v>3217</v>
      </c>
      <c r="Z1253" s="37">
        <v>-78.889092118160306</v>
      </c>
    </row>
    <row r="1254" spans="1:26" customFormat="1" x14ac:dyDescent="0.2">
      <c r="A1254" s="37">
        <v>483</v>
      </c>
      <c r="B1254" s="37" t="s">
        <v>791</v>
      </c>
      <c r="C1254" s="37" t="s">
        <v>46</v>
      </c>
      <c r="D1254" s="37">
        <v>0.06</v>
      </c>
      <c r="E1254" s="37">
        <v>3.36</v>
      </c>
      <c r="F1254" s="37">
        <v>6.27</v>
      </c>
      <c r="G1254" s="37" t="s">
        <v>14</v>
      </c>
      <c r="H1254" s="37" t="s">
        <v>70</v>
      </c>
      <c r="I1254" s="37" t="s">
        <v>24</v>
      </c>
      <c r="J1254" s="37" t="s">
        <v>48</v>
      </c>
      <c r="K1254" s="37" t="s">
        <v>49</v>
      </c>
      <c r="L1254" s="37" t="s">
        <v>162</v>
      </c>
      <c r="M1254" s="37">
        <v>0.4</v>
      </c>
      <c r="N1254" s="37" t="s">
        <v>8</v>
      </c>
      <c r="O1254" s="37" t="s">
        <v>28</v>
      </c>
      <c r="P1254" s="37" t="s">
        <v>79</v>
      </c>
      <c r="Q1254" s="37" t="s">
        <v>793</v>
      </c>
      <c r="R1254" s="37">
        <v>60543</v>
      </c>
      <c r="S1254" s="39">
        <v>42117</v>
      </c>
      <c r="T1254" s="39">
        <v>42118</v>
      </c>
      <c r="U1254" s="37">
        <v>-24.057539999999999</v>
      </c>
      <c r="V1254" s="37">
        <v>2</v>
      </c>
      <c r="W1254" s="37">
        <v>8.82</v>
      </c>
      <c r="X1254" s="37">
        <v>90354</v>
      </c>
      <c r="Y1254" s="37" t="s">
        <v>3216</v>
      </c>
      <c r="Z1254" s="37">
        <v>290.01327475253055</v>
      </c>
    </row>
    <row r="1255" spans="1:26" customFormat="1" x14ac:dyDescent="0.2">
      <c r="A1255" s="37">
        <v>483</v>
      </c>
      <c r="B1255" s="37" t="s">
        <v>791</v>
      </c>
      <c r="C1255" s="37" t="s">
        <v>46</v>
      </c>
      <c r="D1255" s="37">
        <v>7.0000000000000007E-2</v>
      </c>
      <c r="E1255" s="37">
        <v>699.99</v>
      </c>
      <c r="F1255" s="37">
        <v>24.49</v>
      </c>
      <c r="G1255" s="37" t="s">
        <v>14</v>
      </c>
      <c r="H1255" s="37" t="s">
        <v>70</v>
      </c>
      <c r="I1255" s="37" t="s">
        <v>16</v>
      </c>
      <c r="J1255" s="37" t="s">
        <v>39</v>
      </c>
      <c r="K1255" s="37" t="s">
        <v>40</v>
      </c>
      <c r="L1255" s="37" t="s">
        <v>289</v>
      </c>
      <c r="M1255" s="37">
        <v>0.41</v>
      </c>
      <c r="N1255" s="37" t="s">
        <v>8</v>
      </c>
      <c r="O1255" s="37" t="s">
        <v>28</v>
      </c>
      <c r="P1255" s="37" t="s">
        <v>79</v>
      </c>
      <c r="Q1255" s="37" t="s">
        <v>793</v>
      </c>
      <c r="R1255" s="37">
        <v>60543</v>
      </c>
      <c r="S1255" s="39">
        <v>42117</v>
      </c>
      <c r="T1255" s="39">
        <v>42119</v>
      </c>
      <c r="U1255" s="37">
        <v>2583.5614799999998</v>
      </c>
      <c r="V1255" s="37">
        <v>9</v>
      </c>
      <c r="W1255" s="37">
        <v>5976.09</v>
      </c>
      <c r="X1255" s="37">
        <v>90354</v>
      </c>
      <c r="Y1255" s="37" t="s">
        <v>3216</v>
      </c>
      <c r="Z1255" s="37">
        <v>5648.2386598125413</v>
      </c>
    </row>
    <row r="1256" spans="1:26" customFormat="1" x14ac:dyDescent="0.2">
      <c r="A1256" s="37">
        <v>1257</v>
      </c>
      <c r="B1256" s="37" t="s">
        <v>2257</v>
      </c>
      <c r="C1256" s="37" t="s">
        <v>1</v>
      </c>
      <c r="D1256" s="37">
        <v>0.04</v>
      </c>
      <c r="E1256" s="37">
        <v>2.52</v>
      </c>
      <c r="F1256" s="37">
        <v>1.92</v>
      </c>
      <c r="G1256" s="37" t="s">
        <v>14</v>
      </c>
      <c r="H1256" s="37" t="s">
        <v>47</v>
      </c>
      <c r="I1256" s="37" t="s">
        <v>24</v>
      </c>
      <c r="J1256" s="37" t="s">
        <v>544</v>
      </c>
      <c r="K1256" s="37" t="s">
        <v>26</v>
      </c>
      <c r="L1256" s="37" t="s">
        <v>2258</v>
      </c>
      <c r="M1256" s="37">
        <v>0.82</v>
      </c>
      <c r="N1256" s="37" t="s">
        <v>8</v>
      </c>
      <c r="O1256" s="37" t="s">
        <v>35</v>
      </c>
      <c r="P1256" s="37" t="s">
        <v>36</v>
      </c>
      <c r="Q1256" s="37" t="s">
        <v>1099</v>
      </c>
      <c r="R1256" s="37">
        <v>80013</v>
      </c>
      <c r="S1256" s="39">
        <v>42118</v>
      </c>
      <c r="T1256" s="39">
        <v>42118</v>
      </c>
      <c r="U1256" s="37">
        <v>-8.2080000000000002</v>
      </c>
      <c r="V1256" s="37">
        <v>1</v>
      </c>
      <c r="W1256" s="37">
        <v>3.13</v>
      </c>
      <c r="X1256" s="37">
        <v>86536</v>
      </c>
      <c r="Y1256" s="37" t="s">
        <v>3217</v>
      </c>
      <c r="Z1256" s="37">
        <v>665.11572178079928</v>
      </c>
    </row>
    <row r="1257" spans="1:26" customFormat="1" x14ac:dyDescent="0.2">
      <c r="A1257" s="37">
        <v>3325</v>
      </c>
      <c r="B1257" s="37" t="s">
        <v>2259</v>
      </c>
      <c r="C1257" s="37" t="s">
        <v>1</v>
      </c>
      <c r="D1257" s="37">
        <v>7.0000000000000007E-2</v>
      </c>
      <c r="E1257" s="37">
        <v>5.58</v>
      </c>
      <c r="F1257" s="37">
        <v>1.99</v>
      </c>
      <c r="G1257" s="37" t="s">
        <v>14</v>
      </c>
      <c r="H1257" s="37" t="s">
        <v>15</v>
      </c>
      <c r="I1257" s="37" t="s">
        <v>24</v>
      </c>
      <c r="J1257" s="37" t="s">
        <v>25</v>
      </c>
      <c r="K1257" s="37" t="s">
        <v>26</v>
      </c>
      <c r="L1257" s="37" t="s">
        <v>2260</v>
      </c>
      <c r="M1257" s="37">
        <v>0.46</v>
      </c>
      <c r="N1257" s="37" t="s">
        <v>8</v>
      </c>
      <c r="O1257" s="37" t="s">
        <v>35</v>
      </c>
      <c r="P1257" s="37" t="s">
        <v>115</v>
      </c>
      <c r="Q1257" s="37" t="s">
        <v>2261</v>
      </c>
      <c r="R1257" s="37">
        <v>97420</v>
      </c>
      <c r="S1257" s="39">
        <v>42118</v>
      </c>
      <c r="T1257" s="39">
        <v>42120</v>
      </c>
      <c r="U1257" s="37">
        <v>23.045999999999999</v>
      </c>
      <c r="V1257" s="37">
        <v>23</v>
      </c>
      <c r="W1257" s="37">
        <v>121.46</v>
      </c>
      <c r="X1257" s="37">
        <v>90987</v>
      </c>
      <c r="Y1257" s="37" t="s">
        <v>3217</v>
      </c>
      <c r="Z1257" s="37">
        <v>330.2166772095527</v>
      </c>
    </row>
    <row r="1258" spans="1:26" customFormat="1" x14ac:dyDescent="0.2">
      <c r="A1258" s="37">
        <v>1085</v>
      </c>
      <c r="B1258" s="37" t="s">
        <v>207</v>
      </c>
      <c r="C1258" s="37" t="s">
        <v>13</v>
      </c>
      <c r="D1258" s="37">
        <v>0.04</v>
      </c>
      <c r="E1258" s="37">
        <v>9.06</v>
      </c>
      <c r="F1258" s="37">
        <v>9.86</v>
      </c>
      <c r="G1258" s="37" t="s">
        <v>14</v>
      </c>
      <c r="H1258" s="37" t="s">
        <v>47</v>
      </c>
      <c r="I1258" s="37" t="s">
        <v>24</v>
      </c>
      <c r="J1258" s="37" t="s">
        <v>64</v>
      </c>
      <c r="K1258" s="37" t="s">
        <v>49</v>
      </c>
      <c r="L1258" s="37" t="s">
        <v>2262</v>
      </c>
      <c r="M1258" s="37">
        <v>0.4</v>
      </c>
      <c r="N1258" s="37" t="s">
        <v>8</v>
      </c>
      <c r="O1258" s="37" t="s">
        <v>87</v>
      </c>
      <c r="P1258" s="37" t="s">
        <v>88</v>
      </c>
      <c r="Q1258" s="37" t="s">
        <v>209</v>
      </c>
      <c r="R1258" s="37">
        <v>11729</v>
      </c>
      <c r="S1258" s="39">
        <v>42118</v>
      </c>
      <c r="T1258" s="39">
        <v>42119</v>
      </c>
      <c r="U1258" s="37">
        <v>-53.25</v>
      </c>
      <c r="V1258" s="37">
        <v>3</v>
      </c>
      <c r="W1258" s="37">
        <v>30.87</v>
      </c>
      <c r="X1258" s="37">
        <v>86123</v>
      </c>
      <c r="Y1258" s="37" t="s">
        <v>3218</v>
      </c>
      <c r="Z1258" s="37">
        <v>217.34201657647702</v>
      </c>
    </row>
    <row r="1259" spans="1:26" customFormat="1" x14ac:dyDescent="0.2">
      <c r="A1259" s="37">
        <v>1086</v>
      </c>
      <c r="B1259" s="37" t="s">
        <v>2263</v>
      </c>
      <c r="C1259" s="37" t="s">
        <v>13</v>
      </c>
      <c r="D1259" s="37">
        <v>0.04</v>
      </c>
      <c r="E1259" s="37">
        <v>14.27</v>
      </c>
      <c r="F1259" s="37">
        <v>7.27</v>
      </c>
      <c r="G1259" s="37" t="s">
        <v>14</v>
      </c>
      <c r="H1259" s="37" t="s">
        <v>47</v>
      </c>
      <c r="I1259" s="37" t="s">
        <v>24</v>
      </c>
      <c r="J1259" s="37" t="s">
        <v>48</v>
      </c>
      <c r="K1259" s="37" t="s">
        <v>49</v>
      </c>
      <c r="L1259" s="37" t="s">
        <v>2264</v>
      </c>
      <c r="M1259" s="37">
        <v>0.38</v>
      </c>
      <c r="N1259" s="37" t="s">
        <v>8</v>
      </c>
      <c r="O1259" s="37" t="s">
        <v>87</v>
      </c>
      <c r="P1259" s="37" t="s">
        <v>88</v>
      </c>
      <c r="Q1259" s="37" t="s">
        <v>2265</v>
      </c>
      <c r="R1259" s="37">
        <v>11746</v>
      </c>
      <c r="S1259" s="39">
        <v>42118</v>
      </c>
      <c r="T1259" s="39">
        <v>42119</v>
      </c>
      <c r="U1259" s="37">
        <v>2.125</v>
      </c>
      <c r="V1259" s="37">
        <v>3</v>
      </c>
      <c r="W1259" s="37">
        <v>45.24</v>
      </c>
      <c r="X1259" s="37">
        <v>86123</v>
      </c>
      <c r="Y1259" s="37" t="s">
        <v>3218</v>
      </c>
      <c r="Z1259" s="37">
        <v>202.16170478148115</v>
      </c>
    </row>
    <row r="1260" spans="1:26" customFormat="1" x14ac:dyDescent="0.2">
      <c r="A1260" s="37">
        <v>1670</v>
      </c>
      <c r="B1260" s="37" t="s">
        <v>2266</v>
      </c>
      <c r="C1260" s="37" t="s">
        <v>23</v>
      </c>
      <c r="D1260" s="37">
        <v>0.03</v>
      </c>
      <c r="E1260" s="37">
        <v>35.409999999999997</v>
      </c>
      <c r="F1260" s="37">
        <v>1.99</v>
      </c>
      <c r="G1260" s="37" t="s">
        <v>14</v>
      </c>
      <c r="H1260" s="37" t="s">
        <v>3</v>
      </c>
      <c r="I1260" s="37" t="s">
        <v>16</v>
      </c>
      <c r="J1260" s="37" t="s">
        <v>17</v>
      </c>
      <c r="K1260" s="37" t="s">
        <v>18</v>
      </c>
      <c r="L1260" s="37" t="s">
        <v>2267</v>
      </c>
      <c r="M1260" s="37">
        <v>0.43</v>
      </c>
      <c r="N1260" s="37" t="s">
        <v>8</v>
      </c>
      <c r="O1260" s="37" t="s">
        <v>9</v>
      </c>
      <c r="P1260" s="37" t="s">
        <v>218</v>
      </c>
      <c r="Q1260" s="37" t="s">
        <v>2149</v>
      </c>
      <c r="R1260" s="37">
        <v>24060</v>
      </c>
      <c r="S1260" s="39">
        <v>42118</v>
      </c>
      <c r="T1260" s="39">
        <v>42120</v>
      </c>
      <c r="U1260" s="37">
        <v>1912.422</v>
      </c>
      <c r="V1260" s="37">
        <v>10</v>
      </c>
      <c r="W1260" s="37">
        <v>367.52</v>
      </c>
      <c r="X1260" s="37">
        <v>86722</v>
      </c>
      <c r="Y1260" s="37" t="s">
        <v>3215</v>
      </c>
      <c r="Z1260" s="37">
        <v>2169.6032150961851</v>
      </c>
    </row>
    <row r="1261" spans="1:26" customFormat="1" x14ac:dyDescent="0.2">
      <c r="A1261" s="37">
        <v>1670</v>
      </c>
      <c r="B1261" s="37" t="s">
        <v>2266</v>
      </c>
      <c r="C1261" s="37" t="s">
        <v>23</v>
      </c>
      <c r="D1261" s="37">
        <v>0</v>
      </c>
      <c r="E1261" s="37">
        <v>142.86000000000001</v>
      </c>
      <c r="F1261" s="37">
        <v>19.989999999999998</v>
      </c>
      <c r="G1261" s="37" t="s">
        <v>14</v>
      </c>
      <c r="H1261" s="37" t="s">
        <v>3</v>
      </c>
      <c r="I1261" s="37" t="s">
        <v>24</v>
      </c>
      <c r="J1261" s="37" t="s">
        <v>54</v>
      </c>
      <c r="K1261" s="37" t="s">
        <v>49</v>
      </c>
      <c r="L1261" s="37" t="s">
        <v>1932</v>
      </c>
      <c r="M1261" s="37">
        <v>0.56000000000000005</v>
      </c>
      <c r="N1261" s="37" t="s">
        <v>8</v>
      </c>
      <c r="O1261" s="37" t="s">
        <v>9</v>
      </c>
      <c r="P1261" s="37" t="s">
        <v>218</v>
      </c>
      <c r="Q1261" s="37" t="s">
        <v>2149</v>
      </c>
      <c r="R1261" s="37">
        <v>24060</v>
      </c>
      <c r="S1261" s="39">
        <v>42118</v>
      </c>
      <c r="T1261" s="39">
        <v>42127</v>
      </c>
      <c r="U1261" s="37">
        <v>-739.32600000000002</v>
      </c>
      <c r="V1261" s="37">
        <v>11</v>
      </c>
      <c r="W1261" s="37">
        <v>1576.35</v>
      </c>
      <c r="X1261" s="37">
        <v>86722</v>
      </c>
      <c r="Y1261" s="37" t="s">
        <v>3215</v>
      </c>
      <c r="Z1261" s="37">
        <v>416.19205294903787</v>
      </c>
    </row>
    <row r="1262" spans="1:26" customFormat="1" x14ac:dyDescent="0.2">
      <c r="A1262" s="37">
        <v>1391</v>
      </c>
      <c r="B1262" s="37" t="s">
        <v>2268</v>
      </c>
      <c r="C1262" s="37" t="s">
        <v>46</v>
      </c>
      <c r="D1262" s="37">
        <v>0</v>
      </c>
      <c r="E1262" s="37">
        <v>2.88</v>
      </c>
      <c r="F1262" s="37">
        <v>0.7</v>
      </c>
      <c r="G1262" s="37" t="s">
        <v>63</v>
      </c>
      <c r="H1262" s="37" t="s">
        <v>15</v>
      </c>
      <c r="I1262" s="37" t="s">
        <v>24</v>
      </c>
      <c r="J1262" s="37" t="s">
        <v>25</v>
      </c>
      <c r="K1262" s="37" t="s">
        <v>26</v>
      </c>
      <c r="L1262" s="37" t="s">
        <v>615</v>
      </c>
      <c r="M1262" s="37">
        <v>0.56000000000000005</v>
      </c>
      <c r="N1262" s="37" t="s">
        <v>8</v>
      </c>
      <c r="O1262" s="37" t="s">
        <v>35</v>
      </c>
      <c r="P1262" s="37" t="s">
        <v>66</v>
      </c>
      <c r="Q1262" s="37" t="s">
        <v>2269</v>
      </c>
      <c r="R1262" s="37">
        <v>94086</v>
      </c>
      <c r="S1262" s="39">
        <v>42118</v>
      </c>
      <c r="T1262" s="39">
        <v>42118</v>
      </c>
      <c r="U1262" s="37">
        <v>-0.11</v>
      </c>
      <c r="V1262" s="37">
        <v>1</v>
      </c>
      <c r="W1262" s="37">
        <v>7.96</v>
      </c>
      <c r="X1262" s="37">
        <v>88727</v>
      </c>
      <c r="Y1262" s="37" t="s">
        <v>3217</v>
      </c>
      <c r="Z1262" s="37">
        <v>220.56922164784626</v>
      </c>
    </row>
    <row r="1263" spans="1:26" customFormat="1" x14ac:dyDescent="0.2">
      <c r="A1263" s="37">
        <v>2570</v>
      </c>
      <c r="B1263" s="37" t="s">
        <v>2270</v>
      </c>
      <c r="C1263" s="37" t="s">
        <v>1</v>
      </c>
      <c r="D1263" s="37">
        <v>0</v>
      </c>
      <c r="E1263" s="37">
        <v>4.37</v>
      </c>
      <c r="F1263" s="37">
        <v>5.15</v>
      </c>
      <c r="G1263" s="37" t="s">
        <v>14</v>
      </c>
      <c r="H1263" s="37" t="s">
        <v>15</v>
      </c>
      <c r="I1263" s="37" t="s">
        <v>24</v>
      </c>
      <c r="J1263" s="37" t="s">
        <v>71</v>
      </c>
      <c r="K1263" s="37" t="s">
        <v>49</v>
      </c>
      <c r="L1263" s="37" t="s">
        <v>1271</v>
      </c>
      <c r="M1263" s="37">
        <v>0.59</v>
      </c>
      <c r="N1263" s="37" t="s">
        <v>8</v>
      </c>
      <c r="O1263" s="37" t="s">
        <v>35</v>
      </c>
      <c r="P1263" s="37" t="s">
        <v>66</v>
      </c>
      <c r="Q1263" s="37" t="s">
        <v>2271</v>
      </c>
      <c r="R1263" s="37">
        <v>95616</v>
      </c>
      <c r="S1263" s="39">
        <v>42119</v>
      </c>
      <c r="T1263" s="39">
        <v>42121</v>
      </c>
      <c r="U1263" s="37">
        <v>-150.2604</v>
      </c>
      <c r="V1263" s="37">
        <v>19</v>
      </c>
      <c r="W1263" s="37">
        <v>87.85</v>
      </c>
      <c r="X1263" s="37">
        <v>90327</v>
      </c>
      <c r="Y1263" s="37" t="s">
        <v>3217</v>
      </c>
      <c r="Z1263" s="37">
        <v>390.60827962002924</v>
      </c>
    </row>
    <row r="1264" spans="1:26" customFormat="1" x14ac:dyDescent="0.2">
      <c r="A1264" s="37">
        <v>2570</v>
      </c>
      <c r="B1264" s="37" t="s">
        <v>2270</v>
      </c>
      <c r="C1264" s="37" t="s">
        <v>1</v>
      </c>
      <c r="D1264" s="37">
        <v>0.01</v>
      </c>
      <c r="E1264" s="37">
        <v>500.98</v>
      </c>
      <c r="F1264" s="37">
        <v>56</v>
      </c>
      <c r="G1264" s="37" t="s">
        <v>2</v>
      </c>
      <c r="H1264" s="37" t="s">
        <v>15</v>
      </c>
      <c r="I1264" s="37" t="s">
        <v>4</v>
      </c>
      <c r="J1264" s="37" t="s">
        <v>85</v>
      </c>
      <c r="K1264" s="37" t="s">
        <v>33</v>
      </c>
      <c r="L1264" s="37" t="s">
        <v>2272</v>
      </c>
      <c r="M1264" s="37">
        <v>0.6</v>
      </c>
      <c r="N1264" s="37" t="s">
        <v>8</v>
      </c>
      <c r="O1264" s="37" t="s">
        <v>35</v>
      </c>
      <c r="P1264" s="37" t="s">
        <v>66</v>
      </c>
      <c r="Q1264" s="37" t="s">
        <v>2271</v>
      </c>
      <c r="R1264" s="37">
        <v>95616</v>
      </c>
      <c r="S1264" s="39">
        <v>42119</v>
      </c>
      <c r="T1264" s="39">
        <v>42120</v>
      </c>
      <c r="U1264" s="37">
        <v>4899.1288000000004</v>
      </c>
      <c r="V1264" s="37">
        <v>14</v>
      </c>
      <c r="W1264" s="37">
        <v>7429.63</v>
      </c>
      <c r="X1264" s="37">
        <v>90327</v>
      </c>
      <c r="Y1264" s="37" t="s">
        <v>3217</v>
      </c>
      <c r="Z1264" s="37">
        <v>8720.8755712662805</v>
      </c>
    </row>
    <row r="1265" spans="1:26" customFormat="1" x14ac:dyDescent="0.2">
      <c r="A1265" s="37">
        <v>2570</v>
      </c>
      <c r="B1265" s="37" t="s">
        <v>2270</v>
      </c>
      <c r="C1265" s="37" t="s">
        <v>1</v>
      </c>
      <c r="D1265" s="37">
        <v>0.02</v>
      </c>
      <c r="E1265" s="37">
        <v>12.58</v>
      </c>
      <c r="F1265" s="37">
        <v>5.16</v>
      </c>
      <c r="G1265" s="37" t="s">
        <v>14</v>
      </c>
      <c r="H1265" s="37" t="s">
        <v>15</v>
      </c>
      <c r="I1265" s="37" t="s">
        <v>4</v>
      </c>
      <c r="J1265" s="37" t="s">
        <v>102</v>
      </c>
      <c r="K1265" s="37" t="s">
        <v>49</v>
      </c>
      <c r="L1265" s="37" t="s">
        <v>2273</v>
      </c>
      <c r="M1265" s="37">
        <v>0.43</v>
      </c>
      <c r="N1265" s="37" t="s">
        <v>8</v>
      </c>
      <c r="O1265" s="37" t="s">
        <v>35</v>
      </c>
      <c r="P1265" s="37" t="s">
        <v>66</v>
      </c>
      <c r="Q1265" s="37" t="s">
        <v>2271</v>
      </c>
      <c r="R1265" s="37">
        <v>95616</v>
      </c>
      <c r="S1265" s="39">
        <v>42119</v>
      </c>
      <c r="T1265" s="39">
        <v>42119</v>
      </c>
      <c r="U1265" s="37">
        <v>44.712000000000003</v>
      </c>
      <c r="V1265" s="37">
        <v>18</v>
      </c>
      <c r="W1265" s="37">
        <v>224.29</v>
      </c>
      <c r="X1265" s="37">
        <v>90327</v>
      </c>
      <c r="Y1265" s="37" t="s">
        <v>3217</v>
      </c>
      <c r="Z1265" s="37">
        <v>470.05860106833148</v>
      </c>
    </row>
    <row r="1266" spans="1:26" customFormat="1" x14ac:dyDescent="0.2">
      <c r="A1266" s="37">
        <v>2570</v>
      </c>
      <c r="B1266" s="37" t="s">
        <v>2270</v>
      </c>
      <c r="C1266" s="37" t="s">
        <v>1</v>
      </c>
      <c r="D1266" s="37">
        <v>0.1</v>
      </c>
      <c r="E1266" s="37">
        <v>7.7</v>
      </c>
      <c r="F1266" s="37">
        <v>3.68</v>
      </c>
      <c r="G1266" s="37" t="s">
        <v>14</v>
      </c>
      <c r="H1266" s="37" t="s">
        <v>15</v>
      </c>
      <c r="I1266" s="37" t="s">
        <v>4</v>
      </c>
      <c r="J1266" s="37" t="s">
        <v>102</v>
      </c>
      <c r="K1266" s="37" t="s">
        <v>26</v>
      </c>
      <c r="L1266" s="37" t="s">
        <v>2274</v>
      </c>
      <c r="M1266" s="37">
        <v>0.52</v>
      </c>
      <c r="N1266" s="37" t="s">
        <v>8</v>
      </c>
      <c r="O1266" s="37" t="s">
        <v>35</v>
      </c>
      <c r="P1266" s="37" t="s">
        <v>66</v>
      </c>
      <c r="Q1266" s="37" t="s">
        <v>2271</v>
      </c>
      <c r="R1266" s="37">
        <v>95616</v>
      </c>
      <c r="S1266" s="39">
        <v>42119</v>
      </c>
      <c r="T1266" s="39">
        <v>42120</v>
      </c>
      <c r="U1266" s="37">
        <v>-22.626000000000001</v>
      </c>
      <c r="V1266" s="37">
        <v>7</v>
      </c>
      <c r="W1266" s="37">
        <v>51.2</v>
      </c>
      <c r="X1266" s="37">
        <v>90327</v>
      </c>
      <c r="Y1266" s="37" t="s">
        <v>3217</v>
      </c>
      <c r="Z1266" s="37">
        <v>366.84606449257478</v>
      </c>
    </row>
    <row r="1267" spans="1:26" customFormat="1" x14ac:dyDescent="0.2">
      <c r="A1267" s="37">
        <v>2571</v>
      </c>
      <c r="B1267" s="37" t="s">
        <v>2275</v>
      </c>
      <c r="C1267" s="37" t="s">
        <v>1</v>
      </c>
      <c r="D1267" s="37">
        <v>0.01</v>
      </c>
      <c r="E1267" s="37">
        <v>500.98</v>
      </c>
      <c r="F1267" s="37">
        <v>56</v>
      </c>
      <c r="G1267" s="37" t="s">
        <v>2</v>
      </c>
      <c r="H1267" s="37" t="s">
        <v>15</v>
      </c>
      <c r="I1267" s="37" t="s">
        <v>4</v>
      </c>
      <c r="J1267" s="37" t="s">
        <v>85</v>
      </c>
      <c r="K1267" s="37" t="s">
        <v>33</v>
      </c>
      <c r="L1267" s="37" t="s">
        <v>2272</v>
      </c>
      <c r="M1267" s="37">
        <v>0.6</v>
      </c>
      <c r="N1267" s="37" t="s">
        <v>8</v>
      </c>
      <c r="O1267" s="37" t="s">
        <v>87</v>
      </c>
      <c r="P1267" s="37" t="s">
        <v>88</v>
      </c>
      <c r="Q1267" s="37" t="s">
        <v>89</v>
      </c>
      <c r="R1267" s="37">
        <v>10165</v>
      </c>
      <c r="S1267" s="39">
        <v>42119</v>
      </c>
      <c r="T1267" s="39">
        <v>42120</v>
      </c>
      <c r="U1267" s="37">
        <v>4260.1120000000001</v>
      </c>
      <c r="V1267" s="37">
        <v>56</v>
      </c>
      <c r="W1267" s="37">
        <v>23939.200000000001</v>
      </c>
      <c r="X1267" s="37">
        <v>50656</v>
      </c>
      <c r="Y1267" s="37" t="s">
        <v>3218</v>
      </c>
      <c r="Z1267" s="37">
        <v>8066.5059310318129</v>
      </c>
    </row>
    <row r="1268" spans="1:26" customFormat="1" x14ac:dyDescent="0.2">
      <c r="A1268" s="37">
        <v>2571</v>
      </c>
      <c r="B1268" s="37" t="s">
        <v>2275</v>
      </c>
      <c r="C1268" s="37" t="s">
        <v>1</v>
      </c>
      <c r="D1268" s="37">
        <v>0.1</v>
      </c>
      <c r="E1268" s="37">
        <v>7.7</v>
      </c>
      <c r="F1268" s="37">
        <v>3.68</v>
      </c>
      <c r="G1268" s="37" t="s">
        <v>14</v>
      </c>
      <c r="H1268" s="37" t="s">
        <v>15</v>
      </c>
      <c r="I1268" s="37" t="s">
        <v>4</v>
      </c>
      <c r="J1268" s="37" t="s">
        <v>102</v>
      </c>
      <c r="K1268" s="37" t="s">
        <v>26</v>
      </c>
      <c r="L1268" s="37" t="s">
        <v>2274</v>
      </c>
      <c r="M1268" s="37">
        <v>0.52</v>
      </c>
      <c r="N1268" s="37" t="s">
        <v>8</v>
      </c>
      <c r="O1268" s="37" t="s">
        <v>87</v>
      </c>
      <c r="P1268" s="37" t="s">
        <v>88</v>
      </c>
      <c r="Q1268" s="37" t="s">
        <v>89</v>
      </c>
      <c r="R1268" s="37">
        <v>10165</v>
      </c>
      <c r="S1268" s="39">
        <v>42119</v>
      </c>
      <c r="T1268" s="39">
        <v>42120</v>
      </c>
      <c r="U1268" s="37">
        <v>-25.14</v>
      </c>
      <c r="V1268" s="37">
        <v>27</v>
      </c>
      <c r="W1268" s="37">
        <v>197.48</v>
      </c>
      <c r="X1268" s="37">
        <v>50656</v>
      </c>
      <c r="Y1268" s="37" t="s">
        <v>3218</v>
      </c>
      <c r="Z1268" s="37">
        <v>364.27166382650552</v>
      </c>
    </row>
    <row r="1269" spans="1:26" customFormat="1" x14ac:dyDescent="0.2">
      <c r="A1269" s="37">
        <v>3379</v>
      </c>
      <c r="B1269" s="37" t="s">
        <v>1845</v>
      </c>
      <c r="C1269" s="37" t="s">
        <v>1</v>
      </c>
      <c r="D1269" s="37">
        <v>0.05</v>
      </c>
      <c r="E1269" s="37">
        <v>3.14</v>
      </c>
      <c r="F1269" s="37">
        <v>1.92</v>
      </c>
      <c r="G1269" s="37" t="s">
        <v>63</v>
      </c>
      <c r="H1269" s="37" t="s">
        <v>47</v>
      </c>
      <c r="I1269" s="37" t="s">
        <v>24</v>
      </c>
      <c r="J1269" s="37" t="s">
        <v>544</v>
      </c>
      <c r="K1269" s="37" t="s">
        <v>26</v>
      </c>
      <c r="L1269" s="37" t="s">
        <v>1416</v>
      </c>
      <c r="M1269" s="37">
        <v>0.84</v>
      </c>
      <c r="N1269" s="37" t="s">
        <v>8</v>
      </c>
      <c r="O1269" s="37" t="s">
        <v>9</v>
      </c>
      <c r="P1269" s="37" t="s">
        <v>51</v>
      </c>
      <c r="Q1269" s="37" t="s">
        <v>1847</v>
      </c>
      <c r="R1269" s="37">
        <v>30144</v>
      </c>
      <c r="S1269" s="39">
        <v>42119</v>
      </c>
      <c r="T1269" s="39">
        <v>42120</v>
      </c>
      <c r="U1269" s="37">
        <v>1628.37</v>
      </c>
      <c r="V1269" s="37">
        <v>18</v>
      </c>
      <c r="W1269" s="37">
        <v>59.22</v>
      </c>
      <c r="X1269" s="37">
        <v>88839</v>
      </c>
      <c r="Y1269" s="37" t="s">
        <v>3215</v>
      </c>
      <c r="Z1269" s="37">
        <v>2270.7556617472619</v>
      </c>
    </row>
    <row r="1270" spans="1:26" customFormat="1" x14ac:dyDescent="0.2">
      <c r="A1270" s="37">
        <v>731</v>
      </c>
      <c r="B1270" s="37" t="s">
        <v>2276</v>
      </c>
      <c r="C1270" s="37" t="s">
        <v>13</v>
      </c>
      <c r="D1270" s="37">
        <v>0.09</v>
      </c>
      <c r="E1270" s="37">
        <v>101.41</v>
      </c>
      <c r="F1270" s="37">
        <v>35</v>
      </c>
      <c r="G1270" s="37" t="s">
        <v>14</v>
      </c>
      <c r="H1270" s="37" t="s">
        <v>15</v>
      </c>
      <c r="I1270" s="37" t="s">
        <v>24</v>
      </c>
      <c r="J1270" s="37" t="s">
        <v>54</v>
      </c>
      <c r="K1270" s="37" t="s">
        <v>40</v>
      </c>
      <c r="L1270" s="37" t="s">
        <v>742</v>
      </c>
      <c r="M1270" s="37">
        <v>0.82</v>
      </c>
      <c r="N1270" s="37" t="s">
        <v>8</v>
      </c>
      <c r="O1270" s="37" t="s">
        <v>87</v>
      </c>
      <c r="P1270" s="37" t="s">
        <v>379</v>
      </c>
      <c r="Q1270" s="37" t="s">
        <v>904</v>
      </c>
      <c r="R1270" s="37">
        <v>1803</v>
      </c>
      <c r="S1270" s="39">
        <v>42120</v>
      </c>
      <c r="T1270" s="39">
        <v>42121</v>
      </c>
      <c r="U1270" s="37">
        <v>-801.15480000000002</v>
      </c>
      <c r="V1270" s="37">
        <v>12</v>
      </c>
      <c r="W1270" s="37">
        <v>1178.32</v>
      </c>
      <c r="X1270" s="37">
        <v>90362</v>
      </c>
      <c r="Y1270" s="37" t="s">
        <v>3218</v>
      </c>
      <c r="Z1270" s="37">
        <v>692.35058529267712</v>
      </c>
    </row>
    <row r="1271" spans="1:26" customFormat="1" x14ac:dyDescent="0.2">
      <c r="A1271" s="37">
        <v>1893</v>
      </c>
      <c r="B1271" s="37" t="s">
        <v>2277</v>
      </c>
      <c r="C1271" s="37" t="s">
        <v>23</v>
      </c>
      <c r="D1271" s="37">
        <v>0.03</v>
      </c>
      <c r="E1271" s="37">
        <v>180.98</v>
      </c>
      <c r="F1271" s="37">
        <v>26.2</v>
      </c>
      <c r="G1271" s="37" t="s">
        <v>2</v>
      </c>
      <c r="H1271" s="37" t="s">
        <v>15</v>
      </c>
      <c r="I1271" s="37" t="s">
        <v>4</v>
      </c>
      <c r="J1271" s="37" t="s">
        <v>85</v>
      </c>
      <c r="K1271" s="37" t="s">
        <v>33</v>
      </c>
      <c r="L1271" s="37" t="s">
        <v>2250</v>
      </c>
      <c r="M1271" s="37">
        <v>0.59</v>
      </c>
      <c r="N1271" s="37" t="s">
        <v>8</v>
      </c>
      <c r="O1271" s="37" t="s">
        <v>28</v>
      </c>
      <c r="P1271" s="37" t="s">
        <v>56</v>
      </c>
      <c r="Q1271" s="37" t="s">
        <v>2278</v>
      </c>
      <c r="R1271" s="37">
        <v>63119</v>
      </c>
      <c r="S1271" s="39">
        <v>42120</v>
      </c>
      <c r="T1271" s="39">
        <v>42124</v>
      </c>
      <c r="U1271" s="37">
        <v>588.54</v>
      </c>
      <c r="V1271" s="37">
        <v>5</v>
      </c>
      <c r="W1271" s="37">
        <v>928.92</v>
      </c>
      <c r="X1271" s="37">
        <v>91262</v>
      </c>
      <c r="Y1271" s="37" t="s">
        <v>3216</v>
      </c>
      <c r="Z1271" s="37">
        <v>2248.6815712530465</v>
      </c>
    </row>
    <row r="1272" spans="1:26" customFormat="1" x14ac:dyDescent="0.2">
      <c r="A1272" s="37">
        <v>2491</v>
      </c>
      <c r="B1272" s="37" t="s">
        <v>433</v>
      </c>
      <c r="C1272" s="37" t="s">
        <v>23</v>
      </c>
      <c r="D1272" s="37">
        <v>0.06</v>
      </c>
      <c r="E1272" s="37">
        <v>4.28</v>
      </c>
      <c r="F1272" s="37">
        <v>0.94</v>
      </c>
      <c r="G1272" s="37" t="s">
        <v>14</v>
      </c>
      <c r="H1272" s="37" t="s">
        <v>15</v>
      </c>
      <c r="I1272" s="37" t="s">
        <v>24</v>
      </c>
      <c r="J1272" s="37" t="s">
        <v>25</v>
      </c>
      <c r="K1272" s="37" t="s">
        <v>26</v>
      </c>
      <c r="L1272" s="37" t="s">
        <v>457</v>
      </c>
      <c r="M1272" s="37">
        <v>0.56000000000000005</v>
      </c>
      <c r="N1272" s="37" t="s">
        <v>8</v>
      </c>
      <c r="O1272" s="37" t="s">
        <v>35</v>
      </c>
      <c r="P1272" s="37" t="s">
        <v>66</v>
      </c>
      <c r="Q1272" s="37" t="s">
        <v>76</v>
      </c>
      <c r="R1272" s="37">
        <v>90045</v>
      </c>
      <c r="S1272" s="39">
        <v>42120</v>
      </c>
      <c r="T1272" s="39">
        <v>42122</v>
      </c>
      <c r="U1272" s="37">
        <v>0.37</v>
      </c>
      <c r="V1272" s="37">
        <v>9</v>
      </c>
      <c r="W1272" s="37">
        <v>38.96</v>
      </c>
      <c r="X1272" s="37">
        <v>11712</v>
      </c>
      <c r="Y1272" s="37" t="s">
        <v>3217</v>
      </c>
      <c r="Z1272" s="37">
        <v>153.38530646112252</v>
      </c>
    </row>
    <row r="1273" spans="1:26" customFormat="1" x14ac:dyDescent="0.2">
      <c r="A1273" s="37">
        <v>2495</v>
      </c>
      <c r="B1273" s="37" t="s">
        <v>2279</v>
      </c>
      <c r="C1273" s="37" t="s">
        <v>23</v>
      </c>
      <c r="D1273" s="37">
        <v>0.06</v>
      </c>
      <c r="E1273" s="37">
        <v>4.28</v>
      </c>
      <c r="F1273" s="37">
        <v>0.94</v>
      </c>
      <c r="G1273" s="37" t="s">
        <v>14</v>
      </c>
      <c r="H1273" s="37" t="s">
        <v>15</v>
      </c>
      <c r="I1273" s="37" t="s">
        <v>24</v>
      </c>
      <c r="J1273" s="37" t="s">
        <v>25</v>
      </c>
      <c r="K1273" s="37" t="s">
        <v>26</v>
      </c>
      <c r="L1273" s="37" t="s">
        <v>457</v>
      </c>
      <c r="M1273" s="37">
        <v>0.56000000000000005</v>
      </c>
      <c r="N1273" s="37" t="s">
        <v>8</v>
      </c>
      <c r="O1273" s="37" t="s">
        <v>35</v>
      </c>
      <c r="P1273" s="37" t="s">
        <v>1036</v>
      </c>
      <c r="Q1273" s="37" t="s">
        <v>1637</v>
      </c>
      <c r="R1273" s="37">
        <v>82901</v>
      </c>
      <c r="S1273" s="39">
        <v>42120</v>
      </c>
      <c r="T1273" s="39">
        <v>42122</v>
      </c>
      <c r="U1273" s="37">
        <v>0.37</v>
      </c>
      <c r="V1273" s="37">
        <v>2</v>
      </c>
      <c r="W1273" s="37">
        <v>8.66</v>
      </c>
      <c r="X1273" s="37">
        <v>86885</v>
      </c>
      <c r="Y1273" s="37" t="s">
        <v>3217</v>
      </c>
      <c r="Z1273" s="37">
        <v>153.38530646112252</v>
      </c>
    </row>
    <row r="1274" spans="1:26" customFormat="1" x14ac:dyDescent="0.2">
      <c r="A1274" s="37">
        <v>2489</v>
      </c>
      <c r="B1274" s="37" t="s">
        <v>427</v>
      </c>
      <c r="C1274" s="37" t="s">
        <v>92</v>
      </c>
      <c r="D1274" s="37">
        <v>0.04</v>
      </c>
      <c r="E1274" s="37">
        <v>419.19</v>
      </c>
      <c r="F1274" s="37">
        <v>19.989999999999998</v>
      </c>
      <c r="G1274" s="37" t="s">
        <v>14</v>
      </c>
      <c r="H1274" s="37" t="s">
        <v>47</v>
      </c>
      <c r="I1274" s="37" t="s">
        <v>24</v>
      </c>
      <c r="J1274" s="37" t="s">
        <v>54</v>
      </c>
      <c r="K1274" s="37" t="s">
        <v>49</v>
      </c>
      <c r="L1274" s="37" t="s">
        <v>2168</v>
      </c>
      <c r="M1274" s="37">
        <v>0.57999999999999996</v>
      </c>
      <c r="N1274" s="37" t="s">
        <v>8</v>
      </c>
      <c r="O1274" s="37" t="s">
        <v>35</v>
      </c>
      <c r="P1274" s="37" t="s">
        <v>66</v>
      </c>
      <c r="Q1274" s="37" t="s">
        <v>429</v>
      </c>
      <c r="R1274" s="37">
        <v>94521</v>
      </c>
      <c r="S1274" s="39">
        <v>42120</v>
      </c>
      <c r="T1274" s="39">
        <v>42121</v>
      </c>
      <c r="U1274" s="37">
        <v>1388.3559</v>
      </c>
      <c r="V1274" s="37">
        <v>5</v>
      </c>
      <c r="W1274" s="37">
        <v>2012.11</v>
      </c>
      <c r="X1274" s="37">
        <v>86885</v>
      </c>
      <c r="Y1274" s="37" t="s">
        <v>3217</v>
      </c>
      <c r="Z1274" s="37">
        <v>3423.4440891390209</v>
      </c>
    </row>
    <row r="1275" spans="1:26" customFormat="1" x14ac:dyDescent="0.2">
      <c r="A1275" s="37">
        <v>2491</v>
      </c>
      <c r="B1275" s="37" t="s">
        <v>433</v>
      </c>
      <c r="C1275" s="37" t="s">
        <v>92</v>
      </c>
      <c r="D1275" s="37">
        <v>0.04</v>
      </c>
      <c r="E1275" s="37">
        <v>419.19</v>
      </c>
      <c r="F1275" s="37">
        <v>19.989999999999998</v>
      </c>
      <c r="G1275" s="37" t="s">
        <v>14</v>
      </c>
      <c r="H1275" s="37" t="s">
        <v>47</v>
      </c>
      <c r="I1275" s="37" t="s">
        <v>24</v>
      </c>
      <c r="J1275" s="37" t="s">
        <v>54</v>
      </c>
      <c r="K1275" s="37" t="s">
        <v>49</v>
      </c>
      <c r="L1275" s="37" t="s">
        <v>2168</v>
      </c>
      <c r="M1275" s="37">
        <v>0.57999999999999996</v>
      </c>
      <c r="N1275" s="37" t="s">
        <v>8</v>
      </c>
      <c r="O1275" s="37" t="s">
        <v>35</v>
      </c>
      <c r="P1275" s="37" t="s">
        <v>66</v>
      </c>
      <c r="Q1275" s="37" t="s">
        <v>76</v>
      </c>
      <c r="R1275" s="37">
        <v>90045</v>
      </c>
      <c r="S1275" s="39">
        <v>42120</v>
      </c>
      <c r="T1275" s="39">
        <v>42121</v>
      </c>
      <c r="U1275" s="37">
        <v>1947.67</v>
      </c>
      <c r="V1275" s="37">
        <v>20</v>
      </c>
      <c r="W1275" s="37">
        <v>8048.45</v>
      </c>
      <c r="X1275" s="37">
        <v>23042</v>
      </c>
      <c r="Y1275" s="37" t="s">
        <v>3217</v>
      </c>
      <c r="Z1275" s="37">
        <v>3996.1961144301627</v>
      </c>
    </row>
    <row r="1276" spans="1:26" customFormat="1" x14ac:dyDescent="0.2">
      <c r="A1276" s="37">
        <v>2380</v>
      </c>
      <c r="B1276" s="37" t="s">
        <v>2280</v>
      </c>
      <c r="C1276" s="37" t="s">
        <v>46</v>
      </c>
      <c r="D1276" s="37">
        <v>7.0000000000000007E-2</v>
      </c>
      <c r="E1276" s="37">
        <v>3.38</v>
      </c>
      <c r="F1276" s="37">
        <v>0.85</v>
      </c>
      <c r="G1276" s="37" t="s">
        <v>14</v>
      </c>
      <c r="H1276" s="37" t="s">
        <v>3</v>
      </c>
      <c r="I1276" s="37" t="s">
        <v>24</v>
      </c>
      <c r="J1276" s="37" t="s">
        <v>25</v>
      </c>
      <c r="K1276" s="37" t="s">
        <v>26</v>
      </c>
      <c r="L1276" s="37" t="s">
        <v>912</v>
      </c>
      <c r="M1276" s="37">
        <v>0.48</v>
      </c>
      <c r="N1276" s="37" t="s">
        <v>8</v>
      </c>
      <c r="O1276" s="37" t="s">
        <v>28</v>
      </c>
      <c r="P1276" s="37" t="s">
        <v>265</v>
      </c>
      <c r="Q1276" s="37" t="s">
        <v>2281</v>
      </c>
      <c r="R1276" s="37">
        <v>49505</v>
      </c>
      <c r="S1276" s="39">
        <v>42120</v>
      </c>
      <c r="T1276" s="39">
        <v>42122</v>
      </c>
      <c r="U1276" s="37">
        <v>19.04</v>
      </c>
      <c r="V1276" s="37">
        <v>9</v>
      </c>
      <c r="W1276" s="37">
        <v>29.08</v>
      </c>
      <c r="X1276" s="37">
        <v>86654</v>
      </c>
      <c r="Y1276" s="37" t="s">
        <v>3216</v>
      </c>
      <c r="Z1276" s="37">
        <v>235.25340140129308</v>
      </c>
    </row>
    <row r="1277" spans="1:26" customFormat="1" x14ac:dyDescent="0.2">
      <c r="A1277" s="37">
        <v>2382</v>
      </c>
      <c r="B1277" s="37" t="s">
        <v>2282</v>
      </c>
      <c r="C1277" s="37" t="s">
        <v>46</v>
      </c>
      <c r="D1277" s="37">
        <v>7.0000000000000007E-2</v>
      </c>
      <c r="E1277" s="37">
        <v>3.38</v>
      </c>
      <c r="F1277" s="37">
        <v>0.85</v>
      </c>
      <c r="G1277" s="37" t="s">
        <v>14</v>
      </c>
      <c r="H1277" s="37" t="s">
        <v>3</v>
      </c>
      <c r="I1277" s="37" t="s">
        <v>24</v>
      </c>
      <c r="J1277" s="37" t="s">
        <v>25</v>
      </c>
      <c r="K1277" s="37" t="s">
        <v>26</v>
      </c>
      <c r="L1277" s="37" t="s">
        <v>912</v>
      </c>
      <c r="M1277" s="37">
        <v>0.48</v>
      </c>
      <c r="N1277" s="37" t="s">
        <v>8</v>
      </c>
      <c r="O1277" s="37" t="s">
        <v>87</v>
      </c>
      <c r="P1277" s="37" t="s">
        <v>88</v>
      </c>
      <c r="Q1277" s="37" t="s">
        <v>89</v>
      </c>
      <c r="R1277" s="37">
        <v>10024</v>
      </c>
      <c r="S1277" s="39">
        <v>42120</v>
      </c>
      <c r="T1277" s="39">
        <v>42122</v>
      </c>
      <c r="U1277" s="37">
        <v>19.04</v>
      </c>
      <c r="V1277" s="37">
        <v>34</v>
      </c>
      <c r="W1277" s="37">
        <v>109.86</v>
      </c>
      <c r="X1277" s="37">
        <v>13606</v>
      </c>
      <c r="Y1277" s="37" t="s">
        <v>3218</v>
      </c>
      <c r="Z1277" s="37">
        <v>235.25340140129308</v>
      </c>
    </row>
    <row r="1278" spans="1:26" customFormat="1" x14ac:dyDescent="0.2">
      <c r="A1278" s="37">
        <v>2468</v>
      </c>
      <c r="B1278" s="37" t="s">
        <v>1587</v>
      </c>
      <c r="C1278" s="37" t="s">
        <v>1</v>
      </c>
      <c r="D1278" s="37">
        <v>0.09</v>
      </c>
      <c r="E1278" s="37">
        <v>58.1</v>
      </c>
      <c r="F1278" s="37">
        <v>1.49</v>
      </c>
      <c r="G1278" s="37" t="s">
        <v>63</v>
      </c>
      <c r="H1278" s="37" t="s">
        <v>47</v>
      </c>
      <c r="I1278" s="37" t="s">
        <v>24</v>
      </c>
      <c r="J1278" s="37" t="s">
        <v>48</v>
      </c>
      <c r="K1278" s="37" t="s">
        <v>49</v>
      </c>
      <c r="L1278" s="37" t="s">
        <v>598</v>
      </c>
      <c r="M1278" s="37">
        <v>0.38</v>
      </c>
      <c r="N1278" s="37" t="s">
        <v>8</v>
      </c>
      <c r="O1278" s="37" t="s">
        <v>9</v>
      </c>
      <c r="P1278" s="37" t="s">
        <v>73</v>
      </c>
      <c r="Q1278" s="37" t="s">
        <v>1589</v>
      </c>
      <c r="R1278" s="37">
        <v>28144</v>
      </c>
      <c r="S1278" s="39">
        <v>42121</v>
      </c>
      <c r="T1278" s="39">
        <v>42123</v>
      </c>
      <c r="U1278" s="37">
        <v>765.75</v>
      </c>
      <c r="V1278" s="37">
        <v>3</v>
      </c>
      <c r="W1278" s="37">
        <v>169.46</v>
      </c>
      <c r="X1278" s="37">
        <v>88135</v>
      </c>
      <c r="Y1278" s="37" t="s">
        <v>3215</v>
      </c>
      <c r="Z1278" s="37">
        <v>1138.9468718029859</v>
      </c>
    </row>
    <row r="1279" spans="1:26" customFormat="1" x14ac:dyDescent="0.2">
      <c r="A1279" s="37">
        <v>983</v>
      </c>
      <c r="B1279" s="37" t="s">
        <v>2283</v>
      </c>
      <c r="C1279" s="37" t="s">
        <v>23</v>
      </c>
      <c r="D1279" s="37">
        <v>0.09</v>
      </c>
      <c r="E1279" s="37">
        <v>300.97000000000003</v>
      </c>
      <c r="F1279" s="37">
        <v>7.18</v>
      </c>
      <c r="G1279" s="37" t="s">
        <v>14</v>
      </c>
      <c r="H1279" s="37" t="s">
        <v>70</v>
      </c>
      <c r="I1279" s="37" t="s">
        <v>16</v>
      </c>
      <c r="J1279" s="37" t="s">
        <v>17</v>
      </c>
      <c r="K1279" s="37" t="s">
        <v>49</v>
      </c>
      <c r="L1279" s="37" t="s">
        <v>2185</v>
      </c>
      <c r="M1279" s="37">
        <v>0.48</v>
      </c>
      <c r="N1279" s="37" t="s">
        <v>8</v>
      </c>
      <c r="O1279" s="37" t="s">
        <v>9</v>
      </c>
      <c r="P1279" s="37" t="s">
        <v>20</v>
      </c>
      <c r="Q1279" s="37" t="s">
        <v>2284</v>
      </c>
      <c r="R1279" s="37">
        <v>72143</v>
      </c>
      <c r="S1279" s="39">
        <v>42121</v>
      </c>
      <c r="T1279" s="39">
        <v>42121</v>
      </c>
      <c r="U1279" s="37">
        <v>17.771999999999998</v>
      </c>
      <c r="V1279" s="37">
        <v>10</v>
      </c>
      <c r="W1279" s="37">
        <v>2848.38</v>
      </c>
      <c r="X1279" s="37">
        <v>90201</v>
      </c>
      <c r="Y1279" s="37" t="s">
        <v>3215</v>
      </c>
      <c r="Z1279" s="37">
        <v>1215.8726480639402</v>
      </c>
    </row>
    <row r="1280" spans="1:26" customFormat="1" x14ac:dyDescent="0.2">
      <c r="A1280" s="37">
        <v>202</v>
      </c>
      <c r="B1280" s="37" t="s">
        <v>524</v>
      </c>
      <c r="C1280" s="37" t="s">
        <v>46</v>
      </c>
      <c r="D1280" s="37">
        <v>0.09</v>
      </c>
      <c r="E1280" s="37">
        <v>12.28</v>
      </c>
      <c r="F1280" s="37">
        <v>4.8600000000000003</v>
      </c>
      <c r="G1280" s="37" t="s">
        <v>14</v>
      </c>
      <c r="H1280" s="37" t="s">
        <v>70</v>
      </c>
      <c r="I1280" s="37" t="s">
        <v>24</v>
      </c>
      <c r="J1280" s="37" t="s">
        <v>64</v>
      </c>
      <c r="K1280" s="37" t="s">
        <v>49</v>
      </c>
      <c r="L1280" s="37" t="s">
        <v>1836</v>
      </c>
      <c r="M1280" s="37">
        <v>0.38</v>
      </c>
      <c r="N1280" s="37" t="s">
        <v>8</v>
      </c>
      <c r="O1280" s="37" t="s">
        <v>28</v>
      </c>
      <c r="P1280" s="37" t="s">
        <v>183</v>
      </c>
      <c r="Q1280" s="37" t="s">
        <v>526</v>
      </c>
      <c r="R1280" s="37">
        <v>74006</v>
      </c>
      <c r="S1280" s="39">
        <v>42121</v>
      </c>
      <c r="T1280" s="39">
        <v>42122</v>
      </c>
      <c r="U1280" s="37">
        <v>1.73</v>
      </c>
      <c r="V1280" s="37">
        <v>3</v>
      </c>
      <c r="W1280" s="37">
        <v>34.65</v>
      </c>
      <c r="X1280" s="37">
        <v>88971</v>
      </c>
      <c r="Y1280" s="37" t="s">
        <v>3216</v>
      </c>
      <c r="Z1280" s="37">
        <v>268.94798429321003</v>
      </c>
    </row>
    <row r="1281" spans="1:26" customFormat="1" x14ac:dyDescent="0.2">
      <c r="A1281" s="37">
        <v>762</v>
      </c>
      <c r="B1281" s="37" t="s">
        <v>2285</v>
      </c>
      <c r="C1281" s="37" t="s">
        <v>46</v>
      </c>
      <c r="D1281" s="37">
        <v>0</v>
      </c>
      <c r="E1281" s="37">
        <v>125.99</v>
      </c>
      <c r="F1281" s="37">
        <v>8.99</v>
      </c>
      <c r="G1281" s="37" t="s">
        <v>14</v>
      </c>
      <c r="H1281" s="37" t="s">
        <v>3</v>
      </c>
      <c r="I1281" s="37" t="s">
        <v>16</v>
      </c>
      <c r="J1281" s="37" t="s">
        <v>111</v>
      </c>
      <c r="K1281" s="37" t="s">
        <v>49</v>
      </c>
      <c r="L1281" s="37" t="s">
        <v>751</v>
      </c>
      <c r="M1281" s="37">
        <v>0.56999999999999995</v>
      </c>
      <c r="N1281" s="37" t="s">
        <v>8</v>
      </c>
      <c r="O1281" s="37" t="s">
        <v>35</v>
      </c>
      <c r="P1281" s="37" t="s">
        <v>42</v>
      </c>
      <c r="Q1281" s="37" t="s">
        <v>2286</v>
      </c>
      <c r="R1281" s="37">
        <v>98661</v>
      </c>
      <c r="S1281" s="39">
        <v>42121</v>
      </c>
      <c r="T1281" s="39">
        <v>42123</v>
      </c>
      <c r="U1281" s="37">
        <v>613.89576</v>
      </c>
      <c r="V1281" s="37">
        <v>12</v>
      </c>
      <c r="W1281" s="37">
        <v>1362.2</v>
      </c>
      <c r="X1281" s="37">
        <v>87525</v>
      </c>
      <c r="Y1281" s="37" t="s">
        <v>3217</v>
      </c>
      <c r="Z1281" s="37">
        <v>1574.609201204152</v>
      </c>
    </row>
    <row r="1282" spans="1:26" customFormat="1" x14ac:dyDescent="0.2">
      <c r="A1282" s="37">
        <v>3320</v>
      </c>
      <c r="B1282" s="37" t="s">
        <v>2287</v>
      </c>
      <c r="C1282" s="37" t="s">
        <v>46</v>
      </c>
      <c r="D1282" s="37">
        <v>0.08</v>
      </c>
      <c r="E1282" s="37">
        <v>3.28</v>
      </c>
      <c r="F1282" s="37">
        <v>3.97</v>
      </c>
      <c r="G1282" s="37" t="s">
        <v>14</v>
      </c>
      <c r="H1282" s="37" t="s">
        <v>3</v>
      </c>
      <c r="I1282" s="37" t="s">
        <v>24</v>
      </c>
      <c r="J1282" s="37" t="s">
        <v>25</v>
      </c>
      <c r="K1282" s="37" t="s">
        <v>26</v>
      </c>
      <c r="L1282" s="37" t="s">
        <v>221</v>
      </c>
      <c r="M1282" s="37">
        <v>0.56000000000000005</v>
      </c>
      <c r="N1282" s="37" t="s">
        <v>8</v>
      </c>
      <c r="O1282" s="37" t="s">
        <v>9</v>
      </c>
      <c r="P1282" s="37" t="s">
        <v>376</v>
      </c>
      <c r="Q1282" s="37" t="s">
        <v>2092</v>
      </c>
      <c r="R1282" s="37">
        <v>38301</v>
      </c>
      <c r="S1282" s="39">
        <v>42121</v>
      </c>
      <c r="T1282" s="39">
        <v>42122</v>
      </c>
      <c r="U1282" s="37">
        <v>0.42659999999999998</v>
      </c>
      <c r="V1282" s="37">
        <v>18</v>
      </c>
      <c r="W1282" s="37">
        <v>57.24</v>
      </c>
      <c r="X1282" s="37">
        <v>90103</v>
      </c>
      <c r="Y1282" s="37" t="s">
        <v>3215</v>
      </c>
      <c r="Z1282" s="37">
        <v>362.0005601695006</v>
      </c>
    </row>
    <row r="1283" spans="1:26" customFormat="1" x14ac:dyDescent="0.2">
      <c r="A1283" s="37">
        <v>3320</v>
      </c>
      <c r="B1283" s="37" t="s">
        <v>2287</v>
      </c>
      <c r="C1283" s="37" t="s">
        <v>46</v>
      </c>
      <c r="D1283" s="37">
        <v>0.09</v>
      </c>
      <c r="E1283" s="37">
        <v>40.97</v>
      </c>
      <c r="F1283" s="37">
        <v>8.99</v>
      </c>
      <c r="G1283" s="37" t="s">
        <v>63</v>
      </c>
      <c r="H1283" s="37" t="s">
        <v>3</v>
      </c>
      <c r="I1283" s="37" t="s">
        <v>24</v>
      </c>
      <c r="J1283" s="37" t="s">
        <v>25</v>
      </c>
      <c r="K1283" s="37" t="s">
        <v>18</v>
      </c>
      <c r="L1283" s="37" t="s">
        <v>1711</v>
      </c>
      <c r="M1283" s="37">
        <v>0.59</v>
      </c>
      <c r="N1283" s="37" t="s">
        <v>8</v>
      </c>
      <c r="O1283" s="37" t="s">
        <v>9</v>
      </c>
      <c r="P1283" s="37" t="s">
        <v>376</v>
      </c>
      <c r="Q1283" s="37" t="s">
        <v>2092</v>
      </c>
      <c r="R1283" s="37">
        <v>38301</v>
      </c>
      <c r="S1283" s="39">
        <v>42121</v>
      </c>
      <c r="T1283" s="39">
        <v>42123</v>
      </c>
      <c r="U1283" s="37">
        <v>66.215999999999994</v>
      </c>
      <c r="V1283" s="37">
        <v>22</v>
      </c>
      <c r="W1283" s="37">
        <v>824.7</v>
      </c>
      <c r="X1283" s="37">
        <v>90103</v>
      </c>
      <c r="Y1283" s="37" t="s">
        <v>3215</v>
      </c>
      <c r="Z1283" s="37">
        <v>622.32073970896249</v>
      </c>
    </row>
    <row r="1284" spans="1:26" customFormat="1" x14ac:dyDescent="0.2">
      <c r="A1284" s="37">
        <v>1439</v>
      </c>
      <c r="B1284" s="37" t="s">
        <v>2288</v>
      </c>
      <c r="C1284" s="37" t="s">
        <v>1</v>
      </c>
      <c r="D1284" s="37">
        <v>0.05</v>
      </c>
      <c r="E1284" s="37">
        <v>6.48</v>
      </c>
      <c r="F1284" s="37">
        <v>6.22</v>
      </c>
      <c r="G1284" s="37" t="s">
        <v>14</v>
      </c>
      <c r="H1284" s="37" t="s">
        <v>70</v>
      </c>
      <c r="I1284" s="37" t="s">
        <v>24</v>
      </c>
      <c r="J1284" s="37" t="s">
        <v>64</v>
      </c>
      <c r="K1284" s="37" t="s">
        <v>49</v>
      </c>
      <c r="L1284" s="37" t="s">
        <v>1054</v>
      </c>
      <c r="M1284" s="37">
        <v>0.37</v>
      </c>
      <c r="N1284" s="37" t="s">
        <v>8</v>
      </c>
      <c r="O1284" s="37" t="s">
        <v>87</v>
      </c>
      <c r="P1284" s="37" t="s">
        <v>293</v>
      </c>
      <c r="Q1284" s="37" t="s">
        <v>2289</v>
      </c>
      <c r="R1284" s="37">
        <v>44117</v>
      </c>
      <c r="S1284" s="39">
        <v>42122</v>
      </c>
      <c r="T1284" s="39">
        <v>42123</v>
      </c>
      <c r="U1284" s="37">
        <v>-29.07</v>
      </c>
      <c r="V1284" s="37">
        <v>3</v>
      </c>
      <c r="W1284" s="37">
        <v>21.46</v>
      </c>
      <c r="X1284" s="37">
        <v>90121</v>
      </c>
      <c r="Y1284" s="37" t="s">
        <v>3218</v>
      </c>
      <c r="Z1284" s="37">
        <v>363.92881137150647</v>
      </c>
    </row>
    <row r="1285" spans="1:26" customFormat="1" x14ac:dyDescent="0.2">
      <c r="A1285" s="37">
        <v>3011</v>
      </c>
      <c r="B1285" s="37" t="s">
        <v>2290</v>
      </c>
      <c r="C1285" s="37" t="s">
        <v>1</v>
      </c>
      <c r="D1285" s="37">
        <v>0.03</v>
      </c>
      <c r="E1285" s="37">
        <v>300.64999999999998</v>
      </c>
      <c r="F1285" s="37">
        <v>24.49</v>
      </c>
      <c r="G1285" s="37" t="s">
        <v>14</v>
      </c>
      <c r="H1285" s="37" t="s">
        <v>70</v>
      </c>
      <c r="I1285" s="37" t="s">
        <v>24</v>
      </c>
      <c r="J1285" s="37" t="s">
        <v>71</v>
      </c>
      <c r="K1285" s="37" t="s">
        <v>40</v>
      </c>
      <c r="L1285" s="37" t="s">
        <v>2291</v>
      </c>
      <c r="M1285" s="37">
        <v>0.52</v>
      </c>
      <c r="N1285" s="37" t="s">
        <v>8</v>
      </c>
      <c r="O1285" s="37" t="s">
        <v>87</v>
      </c>
      <c r="P1285" s="37" t="s">
        <v>379</v>
      </c>
      <c r="Q1285" s="37" t="s">
        <v>764</v>
      </c>
      <c r="R1285" s="37">
        <v>2113</v>
      </c>
      <c r="S1285" s="39">
        <v>42122</v>
      </c>
      <c r="T1285" s="39">
        <v>42124</v>
      </c>
      <c r="U1285" s="37">
        <v>1282.4960000000001</v>
      </c>
      <c r="V1285" s="37">
        <v>32</v>
      </c>
      <c r="W1285" s="37">
        <v>9705.4599999999991</v>
      </c>
      <c r="X1285" s="37">
        <v>7623</v>
      </c>
      <c r="Y1285" s="37" t="s">
        <v>3218</v>
      </c>
      <c r="Z1285" s="37">
        <v>3271.5575903109748</v>
      </c>
    </row>
    <row r="1286" spans="1:26" customFormat="1" x14ac:dyDescent="0.2">
      <c r="A1286" s="37">
        <v>3011</v>
      </c>
      <c r="B1286" s="37" t="s">
        <v>2290</v>
      </c>
      <c r="C1286" s="37" t="s">
        <v>1</v>
      </c>
      <c r="D1286" s="37">
        <v>0.06</v>
      </c>
      <c r="E1286" s="37">
        <v>49.99</v>
      </c>
      <c r="F1286" s="37">
        <v>19.989999999999998</v>
      </c>
      <c r="G1286" s="37" t="s">
        <v>14</v>
      </c>
      <c r="H1286" s="37" t="s">
        <v>70</v>
      </c>
      <c r="I1286" s="37" t="s">
        <v>16</v>
      </c>
      <c r="J1286" s="37" t="s">
        <v>17</v>
      </c>
      <c r="K1286" s="37" t="s">
        <v>49</v>
      </c>
      <c r="L1286" s="37" t="s">
        <v>865</v>
      </c>
      <c r="M1286" s="37">
        <v>0.45</v>
      </c>
      <c r="N1286" s="37" t="s">
        <v>8</v>
      </c>
      <c r="O1286" s="37" t="s">
        <v>87</v>
      </c>
      <c r="P1286" s="37" t="s">
        <v>379</v>
      </c>
      <c r="Q1286" s="37" t="s">
        <v>764</v>
      </c>
      <c r="R1286" s="37">
        <v>2113</v>
      </c>
      <c r="S1286" s="39">
        <v>42122</v>
      </c>
      <c r="T1286" s="39">
        <v>42124</v>
      </c>
      <c r="U1286" s="37">
        <v>17.2</v>
      </c>
      <c r="V1286" s="37">
        <v>67</v>
      </c>
      <c r="W1286" s="37">
        <v>3247.54</v>
      </c>
      <c r="X1286" s="37">
        <v>7623</v>
      </c>
      <c r="Y1286" s="37" t="s">
        <v>3218</v>
      </c>
      <c r="Z1286" s="37">
        <v>988.11505367167388</v>
      </c>
    </row>
    <row r="1287" spans="1:26" customFormat="1" x14ac:dyDescent="0.2">
      <c r="A1287" s="37">
        <v>3011</v>
      </c>
      <c r="B1287" s="37" t="s">
        <v>2290</v>
      </c>
      <c r="C1287" s="37" t="s">
        <v>1</v>
      </c>
      <c r="D1287" s="37">
        <v>0.1</v>
      </c>
      <c r="E1287" s="37">
        <v>104.85</v>
      </c>
      <c r="F1287" s="37">
        <v>4.6500000000000004</v>
      </c>
      <c r="G1287" s="37" t="s">
        <v>14</v>
      </c>
      <c r="H1287" s="37" t="s">
        <v>70</v>
      </c>
      <c r="I1287" s="37" t="s">
        <v>24</v>
      </c>
      <c r="J1287" s="37" t="s">
        <v>64</v>
      </c>
      <c r="K1287" s="37" t="s">
        <v>49</v>
      </c>
      <c r="L1287" s="37" t="s">
        <v>2292</v>
      </c>
      <c r="M1287" s="37">
        <v>0.37</v>
      </c>
      <c r="N1287" s="37" t="s">
        <v>8</v>
      </c>
      <c r="O1287" s="37" t="s">
        <v>87</v>
      </c>
      <c r="P1287" s="37" t="s">
        <v>379</v>
      </c>
      <c r="Q1287" s="37" t="s">
        <v>764</v>
      </c>
      <c r="R1287" s="37">
        <v>2113</v>
      </c>
      <c r="S1287" s="39">
        <v>42122</v>
      </c>
      <c r="T1287" s="39">
        <v>42123</v>
      </c>
      <c r="U1287" s="37">
        <v>1184.1199999999999</v>
      </c>
      <c r="V1287" s="37">
        <v>58</v>
      </c>
      <c r="W1287" s="37">
        <v>5582.63</v>
      </c>
      <c r="X1287" s="37">
        <v>7623</v>
      </c>
      <c r="Y1287" s="37" t="s">
        <v>3218</v>
      </c>
      <c r="Z1287" s="37">
        <v>1838.0413440121915</v>
      </c>
    </row>
    <row r="1288" spans="1:26" customFormat="1" x14ac:dyDescent="0.2">
      <c r="A1288" s="37">
        <v>3012</v>
      </c>
      <c r="B1288" s="37" t="s">
        <v>2293</v>
      </c>
      <c r="C1288" s="37" t="s">
        <v>1</v>
      </c>
      <c r="D1288" s="37">
        <v>0.03</v>
      </c>
      <c r="E1288" s="37">
        <v>300.64999999999998</v>
      </c>
      <c r="F1288" s="37">
        <v>24.49</v>
      </c>
      <c r="G1288" s="37" t="s">
        <v>14</v>
      </c>
      <c r="H1288" s="37" t="s">
        <v>70</v>
      </c>
      <c r="I1288" s="37" t="s">
        <v>24</v>
      </c>
      <c r="J1288" s="37" t="s">
        <v>71</v>
      </c>
      <c r="K1288" s="37" t="s">
        <v>40</v>
      </c>
      <c r="L1288" s="37" t="s">
        <v>2291</v>
      </c>
      <c r="M1288" s="37">
        <v>0.52</v>
      </c>
      <c r="N1288" s="37" t="s">
        <v>8</v>
      </c>
      <c r="O1288" s="37" t="s">
        <v>87</v>
      </c>
      <c r="P1288" s="37" t="s">
        <v>88</v>
      </c>
      <c r="Q1288" s="37" t="s">
        <v>2294</v>
      </c>
      <c r="R1288" s="37">
        <v>14609</v>
      </c>
      <c r="S1288" s="39">
        <v>42122</v>
      </c>
      <c r="T1288" s="39">
        <v>42124</v>
      </c>
      <c r="U1288" s="37">
        <v>1474.8704</v>
      </c>
      <c r="V1288" s="37">
        <v>8</v>
      </c>
      <c r="W1288" s="37">
        <v>2426.36</v>
      </c>
      <c r="X1288" s="37">
        <v>86346</v>
      </c>
      <c r="Y1288" s="37" t="s">
        <v>3218</v>
      </c>
      <c r="Z1288" s="37">
        <v>3468.5539242388486</v>
      </c>
    </row>
    <row r="1289" spans="1:26" customFormat="1" x14ac:dyDescent="0.2">
      <c r="A1289" s="37">
        <v>3012</v>
      </c>
      <c r="B1289" s="37" t="s">
        <v>2293</v>
      </c>
      <c r="C1289" s="37" t="s">
        <v>1</v>
      </c>
      <c r="D1289" s="37">
        <v>0.06</v>
      </c>
      <c r="E1289" s="37">
        <v>49.99</v>
      </c>
      <c r="F1289" s="37">
        <v>19.989999999999998</v>
      </c>
      <c r="G1289" s="37" t="s">
        <v>14</v>
      </c>
      <c r="H1289" s="37" t="s">
        <v>70</v>
      </c>
      <c r="I1289" s="37" t="s">
        <v>16</v>
      </c>
      <c r="J1289" s="37" t="s">
        <v>17</v>
      </c>
      <c r="K1289" s="37" t="s">
        <v>49</v>
      </c>
      <c r="L1289" s="37" t="s">
        <v>865</v>
      </c>
      <c r="M1289" s="37">
        <v>0.45</v>
      </c>
      <c r="N1289" s="37" t="s">
        <v>8</v>
      </c>
      <c r="O1289" s="37" t="s">
        <v>87</v>
      </c>
      <c r="P1289" s="37" t="s">
        <v>88</v>
      </c>
      <c r="Q1289" s="37" t="s">
        <v>2294</v>
      </c>
      <c r="R1289" s="37">
        <v>14609</v>
      </c>
      <c r="S1289" s="39">
        <v>42122</v>
      </c>
      <c r="T1289" s="39">
        <v>42124</v>
      </c>
      <c r="U1289" s="37">
        <v>19.78</v>
      </c>
      <c r="V1289" s="37">
        <v>17</v>
      </c>
      <c r="W1289" s="37">
        <v>824</v>
      </c>
      <c r="X1289" s="37">
        <v>86346</v>
      </c>
      <c r="Y1289" s="37" t="s">
        <v>3218</v>
      </c>
      <c r="Z1289" s="37">
        <v>990.75704003542035</v>
      </c>
    </row>
    <row r="1290" spans="1:26" customFormat="1" x14ac:dyDescent="0.2">
      <c r="A1290" s="37">
        <v>3012</v>
      </c>
      <c r="B1290" s="37" t="s">
        <v>2293</v>
      </c>
      <c r="C1290" s="37" t="s">
        <v>1</v>
      </c>
      <c r="D1290" s="37">
        <v>0.1</v>
      </c>
      <c r="E1290" s="37">
        <v>104.85</v>
      </c>
      <c r="F1290" s="37">
        <v>4.6500000000000004</v>
      </c>
      <c r="G1290" s="37" t="s">
        <v>14</v>
      </c>
      <c r="H1290" s="37" t="s">
        <v>70</v>
      </c>
      <c r="I1290" s="37" t="s">
        <v>24</v>
      </c>
      <c r="J1290" s="37" t="s">
        <v>64</v>
      </c>
      <c r="K1290" s="37" t="s">
        <v>49</v>
      </c>
      <c r="L1290" s="37" t="s">
        <v>2292</v>
      </c>
      <c r="M1290" s="37">
        <v>0.37</v>
      </c>
      <c r="N1290" s="37" t="s">
        <v>8</v>
      </c>
      <c r="O1290" s="37" t="s">
        <v>87</v>
      </c>
      <c r="P1290" s="37" t="s">
        <v>88</v>
      </c>
      <c r="Q1290" s="37" t="s">
        <v>2294</v>
      </c>
      <c r="R1290" s="37">
        <v>14609</v>
      </c>
      <c r="S1290" s="39">
        <v>42122</v>
      </c>
      <c r="T1290" s="39">
        <v>42123</v>
      </c>
      <c r="U1290" s="37">
        <v>929.79570000000001</v>
      </c>
      <c r="V1290" s="37">
        <v>14</v>
      </c>
      <c r="W1290" s="37">
        <v>1347.53</v>
      </c>
      <c r="X1290" s="37">
        <v>86346</v>
      </c>
      <c r="Y1290" s="37" t="s">
        <v>3218</v>
      </c>
      <c r="Z1290" s="37">
        <v>1577.6067189853025</v>
      </c>
    </row>
    <row r="1291" spans="1:26" customFormat="1" x14ac:dyDescent="0.2">
      <c r="A1291" s="37">
        <v>2254</v>
      </c>
      <c r="B1291" s="37" t="s">
        <v>801</v>
      </c>
      <c r="C1291" s="37" t="s">
        <v>13</v>
      </c>
      <c r="D1291" s="37">
        <v>0.1</v>
      </c>
      <c r="E1291" s="37">
        <v>48.91</v>
      </c>
      <c r="F1291" s="37">
        <v>5.97</v>
      </c>
      <c r="G1291" s="37" t="s">
        <v>14</v>
      </c>
      <c r="H1291" s="37" t="s">
        <v>70</v>
      </c>
      <c r="I1291" s="37" t="s">
        <v>24</v>
      </c>
      <c r="J1291" s="37" t="s">
        <v>64</v>
      </c>
      <c r="K1291" s="37" t="s">
        <v>49</v>
      </c>
      <c r="L1291" s="37" t="s">
        <v>2295</v>
      </c>
      <c r="M1291" s="37">
        <v>0.38</v>
      </c>
      <c r="N1291" s="37" t="s">
        <v>8</v>
      </c>
      <c r="O1291" s="37" t="s">
        <v>9</v>
      </c>
      <c r="P1291" s="37" t="s">
        <v>364</v>
      </c>
      <c r="Q1291" s="37" t="s">
        <v>803</v>
      </c>
      <c r="R1291" s="37">
        <v>42003</v>
      </c>
      <c r="S1291" s="39">
        <v>42122</v>
      </c>
      <c r="T1291" s="39">
        <v>42124</v>
      </c>
      <c r="U1291" s="37">
        <v>156.74340000000001</v>
      </c>
      <c r="V1291" s="37">
        <v>14</v>
      </c>
      <c r="W1291" s="37">
        <v>618.96</v>
      </c>
      <c r="X1291" s="37">
        <v>89279</v>
      </c>
      <c r="Y1291" s="37" t="s">
        <v>3215</v>
      </c>
      <c r="Z1291" s="37">
        <v>363.00752616886814</v>
      </c>
    </row>
    <row r="1292" spans="1:26" customFormat="1" x14ac:dyDescent="0.2">
      <c r="A1292" s="37">
        <v>2254</v>
      </c>
      <c r="B1292" s="37" t="s">
        <v>801</v>
      </c>
      <c r="C1292" s="37" t="s">
        <v>13</v>
      </c>
      <c r="D1292" s="37">
        <v>0.08</v>
      </c>
      <c r="E1292" s="37">
        <v>5.98</v>
      </c>
      <c r="F1292" s="37">
        <v>5.46</v>
      </c>
      <c r="G1292" s="37" t="s">
        <v>14</v>
      </c>
      <c r="H1292" s="37" t="s">
        <v>70</v>
      </c>
      <c r="I1292" s="37" t="s">
        <v>24</v>
      </c>
      <c r="J1292" s="37" t="s">
        <v>64</v>
      </c>
      <c r="K1292" s="37" t="s">
        <v>49</v>
      </c>
      <c r="L1292" s="37" t="s">
        <v>1132</v>
      </c>
      <c r="M1292" s="37">
        <v>0.36</v>
      </c>
      <c r="N1292" s="37" t="s">
        <v>8</v>
      </c>
      <c r="O1292" s="37" t="s">
        <v>9</v>
      </c>
      <c r="P1292" s="37" t="s">
        <v>364</v>
      </c>
      <c r="Q1292" s="37" t="s">
        <v>803</v>
      </c>
      <c r="R1292" s="37">
        <v>42003</v>
      </c>
      <c r="S1292" s="39">
        <v>42122</v>
      </c>
      <c r="T1292" s="39">
        <v>42122</v>
      </c>
      <c r="U1292" s="37">
        <v>110.11799999999999</v>
      </c>
      <c r="V1292" s="37">
        <v>13</v>
      </c>
      <c r="W1292" s="37">
        <v>77.540000000000006</v>
      </c>
      <c r="X1292" s="37">
        <v>89279</v>
      </c>
      <c r="Y1292" s="37" t="s">
        <v>3215</v>
      </c>
      <c r="Z1292" s="37">
        <v>163.25172367034699</v>
      </c>
    </row>
    <row r="1293" spans="1:26" customFormat="1" x14ac:dyDescent="0.2">
      <c r="A1293" s="37">
        <v>2912</v>
      </c>
      <c r="B1293" s="37" t="s">
        <v>2296</v>
      </c>
      <c r="C1293" s="37" t="s">
        <v>13</v>
      </c>
      <c r="D1293" s="37">
        <v>0.04</v>
      </c>
      <c r="E1293" s="37">
        <v>4.13</v>
      </c>
      <c r="F1293" s="37">
        <v>0.99</v>
      </c>
      <c r="G1293" s="37" t="s">
        <v>63</v>
      </c>
      <c r="H1293" s="37" t="s">
        <v>47</v>
      </c>
      <c r="I1293" s="37" t="s">
        <v>24</v>
      </c>
      <c r="J1293" s="37" t="s">
        <v>128</v>
      </c>
      <c r="K1293" s="37" t="s">
        <v>49</v>
      </c>
      <c r="L1293" s="37" t="s">
        <v>302</v>
      </c>
      <c r="M1293" s="37">
        <v>0.39</v>
      </c>
      <c r="N1293" s="37" t="s">
        <v>8</v>
      </c>
      <c r="O1293" s="37" t="s">
        <v>28</v>
      </c>
      <c r="P1293" s="37" t="s">
        <v>541</v>
      </c>
      <c r="Q1293" s="37" t="s">
        <v>2297</v>
      </c>
      <c r="R1293" s="37">
        <v>58201</v>
      </c>
      <c r="S1293" s="39">
        <v>42122</v>
      </c>
      <c r="T1293" s="39">
        <v>42124</v>
      </c>
      <c r="U1293" s="37">
        <v>22.307700000000001</v>
      </c>
      <c r="V1293" s="37">
        <v>7</v>
      </c>
      <c r="W1293" s="37">
        <v>32.33</v>
      </c>
      <c r="X1293" s="37">
        <v>87396</v>
      </c>
      <c r="Y1293" s="37" t="s">
        <v>3216</v>
      </c>
      <c r="Z1293" s="37">
        <v>-56.420226104771203</v>
      </c>
    </row>
    <row r="1294" spans="1:26" customFormat="1" x14ac:dyDescent="0.2">
      <c r="A1294" s="37">
        <v>2912</v>
      </c>
      <c r="B1294" s="37" t="s">
        <v>2296</v>
      </c>
      <c r="C1294" s="37" t="s">
        <v>13</v>
      </c>
      <c r="D1294" s="37">
        <v>0.06</v>
      </c>
      <c r="E1294" s="37">
        <v>55.48</v>
      </c>
      <c r="F1294" s="37">
        <v>14.3</v>
      </c>
      <c r="G1294" s="37" t="s">
        <v>14</v>
      </c>
      <c r="H1294" s="37" t="s">
        <v>47</v>
      </c>
      <c r="I1294" s="37" t="s">
        <v>24</v>
      </c>
      <c r="J1294" s="37" t="s">
        <v>64</v>
      </c>
      <c r="K1294" s="37" t="s">
        <v>49</v>
      </c>
      <c r="L1294" s="37" t="s">
        <v>823</v>
      </c>
      <c r="M1294" s="37">
        <v>0.37</v>
      </c>
      <c r="N1294" s="37" t="s">
        <v>8</v>
      </c>
      <c r="O1294" s="37" t="s">
        <v>28</v>
      </c>
      <c r="P1294" s="37" t="s">
        <v>541</v>
      </c>
      <c r="Q1294" s="37" t="s">
        <v>2297</v>
      </c>
      <c r="R1294" s="37">
        <v>58201</v>
      </c>
      <c r="S1294" s="39">
        <v>42122</v>
      </c>
      <c r="T1294" s="39">
        <v>42124</v>
      </c>
      <c r="U1294" s="37">
        <v>443.02140000000003</v>
      </c>
      <c r="V1294" s="37">
        <v>12</v>
      </c>
      <c r="W1294" s="37">
        <v>642.05999999999995</v>
      </c>
      <c r="X1294" s="37">
        <v>87396</v>
      </c>
      <c r="Y1294" s="37" t="s">
        <v>3216</v>
      </c>
      <c r="Z1294" s="37">
        <v>955.54510483861338</v>
      </c>
    </row>
    <row r="1295" spans="1:26" customFormat="1" x14ac:dyDescent="0.2">
      <c r="A1295" s="37">
        <v>3359</v>
      </c>
      <c r="B1295" s="37" t="s">
        <v>2298</v>
      </c>
      <c r="C1295" s="37" t="s">
        <v>13</v>
      </c>
      <c r="D1295" s="37">
        <v>0.09</v>
      </c>
      <c r="E1295" s="37">
        <v>28.53</v>
      </c>
      <c r="F1295" s="37">
        <v>1.49</v>
      </c>
      <c r="G1295" s="37" t="s">
        <v>14</v>
      </c>
      <c r="H1295" s="37" t="s">
        <v>47</v>
      </c>
      <c r="I1295" s="37" t="s">
        <v>24</v>
      </c>
      <c r="J1295" s="37" t="s">
        <v>48</v>
      </c>
      <c r="K1295" s="37" t="s">
        <v>49</v>
      </c>
      <c r="L1295" s="37" t="s">
        <v>1808</v>
      </c>
      <c r="M1295" s="37">
        <v>0.38</v>
      </c>
      <c r="N1295" s="37" t="s">
        <v>8</v>
      </c>
      <c r="O1295" s="37" t="s">
        <v>28</v>
      </c>
      <c r="P1295" s="37" t="s">
        <v>333</v>
      </c>
      <c r="Q1295" s="37" t="s">
        <v>2299</v>
      </c>
      <c r="R1295" s="37">
        <v>53213</v>
      </c>
      <c r="S1295" s="39">
        <v>42122</v>
      </c>
      <c r="T1295" s="39">
        <v>42124</v>
      </c>
      <c r="U1295" s="37">
        <v>107.45462000000001</v>
      </c>
      <c r="V1295" s="37">
        <v>6</v>
      </c>
      <c r="W1295" s="37">
        <v>157.33000000000001</v>
      </c>
      <c r="X1295" s="37">
        <v>91437</v>
      </c>
      <c r="Y1295" s="37" t="s">
        <v>3216</v>
      </c>
      <c r="Z1295" s="37">
        <v>161.90366907983966</v>
      </c>
    </row>
    <row r="1296" spans="1:26" customFormat="1" x14ac:dyDescent="0.2">
      <c r="A1296" s="37">
        <v>234</v>
      </c>
      <c r="B1296" s="37" t="s">
        <v>961</v>
      </c>
      <c r="C1296" s="37" t="s">
        <v>23</v>
      </c>
      <c r="D1296" s="37">
        <v>0.06</v>
      </c>
      <c r="E1296" s="37">
        <v>3.34</v>
      </c>
      <c r="F1296" s="37">
        <v>7.49</v>
      </c>
      <c r="G1296" s="37" t="s">
        <v>63</v>
      </c>
      <c r="H1296" s="37" t="s">
        <v>3</v>
      </c>
      <c r="I1296" s="37" t="s">
        <v>24</v>
      </c>
      <c r="J1296" s="37" t="s">
        <v>25</v>
      </c>
      <c r="K1296" s="37" t="s">
        <v>26</v>
      </c>
      <c r="L1296" s="37" t="s">
        <v>2300</v>
      </c>
      <c r="M1296" s="37">
        <v>0.54</v>
      </c>
      <c r="N1296" s="37" t="s">
        <v>8</v>
      </c>
      <c r="O1296" s="37" t="s">
        <v>28</v>
      </c>
      <c r="P1296" s="37" t="s">
        <v>189</v>
      </c>
      <c r="Q1296" s="37" t="s">
        <v>713</v>
      </c>
      <c r="R1296" s="37">
        <v>50208</v>
      </c>
      <c r="S1296" s="39">
        <v>42122</v>
      </c>
      <c r="T1296" s="39">
        <v>42124</v>
      </c>
      <c r="U1296" s="37">
        <v>-175.86</v>
      </c>
      <c r="V1296" s="37">
        <v>8</v>
      </c>
      <c r="W1296" s="37">
        <v>27.45</v>
      </c>
      <c r="X1296" s="37">
        <v>90239</v>
      </c>
      <c r="Y1296" s="37" t="s">
        <v>3216</v>
      </c>
      <c r="Z1296" s="37">
        <v>72.07336002629431</v>
      </c>
    </row>
    <row r="1297" spans="1:26" customFormat="1" x14ac:dyDescent="0.2">
      <c r="A1297" s="37">
        <v>1217</v>
      </c>
      <c r="B1297" s="37" t="s">
        <v>2301</v>
      </c>
      <c r="C1297" s="37" t="s">
        <v>92</v>
      </c>
      <c r="D1297" s="37">
        <v>0.09</v>
      </c>
      <c r="E1297" s="37">
        <v>130.97999999999999</v>
      </c>
      <c r="F1297" s="37">
        <v>30</v>
      </c>
      <c r="G1297" s="37" t="s">
        <v>2</v>
      </c>
      <c r="H1297" s="37" t="s">
        <v>3</v>
      </c>
      <c r="I1297" s="37" t="s">
        <v>4</v>
      </c>
      <c r="J1297" s="37" t="s">
        <v>85</v>
      </c>
      <c r="K1297" s="37" t="s">
        <v>33</v>
      </c>
      <c r="L1297" s="37" t="s">
        <v>2175</v>
      </c>
      <c r="M1297" s="37">
        <v>0.78</v>
      </c>
      <c r="N1297" s="37" t="s">
        <v>8</v>
      </c>
      <c r="O1297" s="37" t="s">
        <v>87</v>
      </c>
      <c r="P1297" s="37" t="s">
        <v>379</v>
      </c>
      <c r="Q1297" s="37" t="s">
        <v>764</v>
      </c>
      <c r="R1297" s="37">
        <v>2112</v>
      </c>
      <c r="S1297" s="39">
        <v>42122</v>
      </c>
      <c r="T1297" s="39">
        <v>42125</v>
      </c>
      <c r="U1297" s="37">
        <v>-421.76</v>
      </c>
      <c r="V1297" s="37">
        <v>41</v>
      </c>
      <c r="W1297" s="37">
        <v>5258.94</v>
      </c>
      <c r="X1297" s="37">
        <v>54595</v>
      </c>
      <c r="Y1297" s="37" t="s">
        <v>3218</v>
      </c>
      <c r="Z1297" s="37">
        <v>1233.6476536662676</v>
      </c>
    </row>
    <row r="1298" spans="1:26" customFormat="1" x14ac:dyDescent="0.2">
      <c r="A1298" s="37">
        <v>1226</v>
      </c>
      <c r="B1298" s="37" t="s">
        <v>2302</v>
      </c>
      <c r="C1298" s="37" t="s">
        <v>92</v>
      </c>
      <c r="D1298" s="37">
        <v>0.02</v>
      </c>
      <c r="E1298" s="37">
        <v>8.34</v>
      </c>
      <c r="F1298" s="37">
        <v>2.64</v>
      </c>
      <c r="G1298" s="37" t="s">
        <v>14</v>
      </c>
      <c r="H1298" s="37" t="s">
        <v>3</v>
      </c>
      <c r="I1298" s="37" t="s">
        <v>24</v>
      </c>
      <c r="J1298" s="37" t="s">
        <v>544</v>
      </c>
      <c r="K1298" s="37" t="s">
        <v>18</v>
      </c>
      <c r="L1298" s="37" t="s">
        <v>859</v>
      </c>
      <c r="M1298" s="37">
        <v>0.59</v>
      </c>
      <c r="N1298" s="37" t="s">
        <v>8</v>
      </c>
      <c r="O1298" s="37" t="s">
        <v>87</v>
      </c>
      <c r="P1298" s="37" t="s">
        <v>560</v>
      </c>
      <c r="Q1298" s="37" t="s">
        <v>2303</v>
      </c>
      <c r="R1298" s="37">
        <v>2861</v>
      </c>
      <c r="S1298" s="39">
        <v>42122</v>
      </c>
      <c r="T1298" s="39">
        <v>42124</v>
      </c>
      <c r="U1298" s="37">
        <v>6.79</v>
      </c>
      <c r="V1298" s="37">
        <v>8</v>
      </c>
      <c r="W1298" s="37">
        <v>66.739999999999995</v>
      </c>
      <c r="X1298" s="37">
        <v>90800</v>
      </c>
      <c r="Y1298" s="37" t="s">
        <v>3218</v>
      </c>
      <c r="Z1298" s="37">
        <v>223.9301420446059</v>
      </c>
    </row>
    <row r="1299" spans="1:26" customFormat="1" x14ac:dyDescent="0.2">
      <c r="A1299" s="37">
        <v>1227</v>
      </c>
      <c r="B1299" s="37" t="s">
        <v>2304</v>
      </c>
      <c r="C1299" s="37" t="s">
        <v>92</v>
      </c>
      <c r="D1299" s="37">
        <v>0.09</v>
      </c>
      <c r="E1299" s="37">
        <v>130.97999999999999</v>
      </c>
      <c r="F1299" s="37">
        <v>30</v>
      </c>
      <c r="G1299" s="37" t="s">
        <v>2</v>
      </c>
      <c r="H1299" s="37" t="s">
        <v>3</v>
      </c>
      <c r="I1299" s="37" t="s">
        <v>4</v>
      </c>
      <c r="J1299" s="37" t="s">
        <v>85</v>
      </c>
      <c r="K1299" s="37" t="s">
        <v>33</v>
      </c>
      <c r="L1299" s="37" t="s">
        <v>2175</v>
      </c>
      <c r="M1299" s="37">
        <v>0.78</v>
      </c>
      <c r="N1299" s="37" t="s">
        <v>8</v>
      </c>
      <c r="O1299" s="37" t="s">
        <v>87</v>
      </c>
      <c r="P1299" s="37" t="s">
        <v>609</v>
      </c>
      <c r="Q1299" s="37" t="s">
        <v>610</v>
      </c>
      <c r="R1299" s="37">
        <v>5403</v>
      </c>
      <c r="S1299" s="39">
        <v>42122</v>
      </c>
      <c r="T1299" s="39">
        <v>42125</v>
      </c>
      <c r="U1299" s="37">
        <v>-421.76</v>
      </c>
      <c r="V1299" s="37">
        <v>10</v>
      </c>
      <c r="W1299" s="37">
        <v>1282.67</v>
      </c>
      <c r="X1299" s="37">
        <v>90800</v>
      </c>
      <c r="Y1299" s="37" t="s">
        <v>3218</v>
      </c>
      <c r="Z1299" s="37">
        <v>1233.6476536662676</v>
      </c>
    </row>
    <row r="1300" spans="1:26" customFormat="1" x14ac:dyDescent="0.2">
      <c r="A1300" s="37">
        <v>2353</v>
      </c>
      <c r="B1300" s="37" t="s">
        <v>2305</v>
      </c>
      <c r="C1300" s="37" t="s">
        <v>1</v>
      </c>
      <c r="D1300" s="37">
        <v>0.04</v>
      </c>
      <c r="E1300" s="37">
        <v>5.98</v>
      </c>
      <c r="F1300" s="37">
        <v>0.96</v>
      </c>
      <c r="G1300" s="37" t="s">
        <v>14</v>
      </c>
      <c r="H1300" s="37" t="s">
        <v>70</v>
      </c>
      <c r="I1300" s="37" t="s">
        <v>24</v>
      </c>
      <c r="J1300" s="37" t="s">
        <v>25</v>
      </c>
      <c r="K1300" s="37" t="s">
        <v>26</v>
      </c>
      <c r="L1300" s="37" t="s">
        <v>1243</v>
      </c>
      <c r="M1300" s="37">
        <v>0.6</v>
      </c>
      <c r="N1300" s="37" t="s">
        <v>8</v>
      </c>
      <c r="O1300" s="37" t="s">
        <v>87</v>
      </c>
      <c r="P1300" s="37" t="s">
        <v>394</v>
      </c>
      <c r="Q1300" s="37" t="s">
        <v>2306</v>
      </c>
      <c r="R1300" s="37">
        <v>21040</v>
      </c>
      <c r="S1300" s="39">
        <v>42123</v>
      </c>
      <c r="T1300" s="39">
        <v>42124</v>
      </c>
      <c r="U1300" s="37">
        <v>52.697600000000001</v>
      </c>
      <c r="V1300" s="37">
        <v>22</v>
      </c>
      <c r="W1300" s="37">
        <v>131.79</v>
      </c>
      <c r="X1300" s="37">
        <v>86164</v>
      </c>
      <c r="Y1300" s="37" t="s">
        <v>3218</v>
      </c>
      <c r="Z1300" s="37">
        <v>498.49207194626479</v>
      </c>
    </row>
    <row r="1301" spans="1:26" customFormat="1" x14ac:dyDescent="0.2">
      <c r="A1301" s="37">
        <v>2353</v>
      </c>
      <c r="B1301" s="37" t="s">
        <v>2305</v>
      </c>
      <c r="C1301" s="37" t="s">
        <v>1</v>
      </c>
      <c r="D1301" s="37">
        <v>0.01</v>
      </c>
      <c r="E1301" s="37">
        <v>20.99</v>
      </c>
      <c r="F1301" s="37">
        <v>0.99</v>
      </c>
      <c r="G1301" s="37" t="s">
        <v>14</v>
      </c>
      <c r="H1301" s="37" t="s">
        <v>70</v>
      </c>
      <c r="I1301" s="37" t="s">
        <v>16</v>
      </c>
      <c r="J1301" s="37" t="s">
        <v>111</v>
      </c>
      <c r="K1301" s="37" t="s">
        <v>26</v>
      </c>
      <c r="L1301" s="37" t="s">
        <v>2307</v>
      </c>
      <c r="M1301" s="37">
        <v>0.56999999999999995</v>
      </c>
      <c r="N1301" s="37" t="s">
        <v>8</v>
      </c>
      <c r="O1301" s="37" t="s">
        <v>87</v>
      </c>
      <c r="P1301" s="37" t="s">
        <v>394</v>
      </c>
      <c r="Q1301" s="37" t="s">
        <v>2306</v>
      </c>
      <c r="R1301" s="37">
        <v>21040</v>
      </c>
      <c r="S1301" s="39">
        <v>42123</v>
      </c>
      <c r="T1301" s="39">
        <v>42124</v>
      </c>
      <c r="U1301" s="37">
        <v>-78.194159999999997</v>
      </c>
      <c r="V1301" s="37">
        <v>2</v>
      </c>
      <c r="W1301" s="37">
        <v>35.33</v>
      </c>
      <c r="X1301" s="37">
        <v>86164</v>
      </c>
      <c r="Y1301" s="37" t="s">
        <v>3218</v>
      </c>
      <c r="Z1301" s="37">
        <v>407.20334025628767</v>
      </c>
    </row>
    <row r="1302" spans="1:26" customFormat="1" x14ac:dyDescent="0.2">
      <c r="A1302" s="37">
        <v>782</v>
      </c>
      <c r="B1302" s="37" t="s">
        <v>2308</v>
      </c>
      <c r="C1302" s="37" t="s">
        <v>13</v>
      </c>
      <c r="D1302" s="37">
        <v>0.04</v>
      </c>
      <c r="E1302" s="37">
        <v>34.76</v>
      </c>
      <c r="F1302" s="37">
        <v>5.49</v>
      </c>
      <c r="G1302" s="37" t="s">
        <v>14</v>
      </c>
      <c r="H1302" s="37" t="s">
        <v>3</v>
      </c>
      <c r="I1302" s="37" t="s">
        <v>24</v>
      </c>
      <c r="J1302" s="37" t="s">
        <v>54</v>
      </c>
      <c r="K1302" s="37" t="s">
        <v>49</v>
      </c>
      <c r="L1302" s="37" t="s">
        <v>2309</v>
      </c>
      <c r="M1302" s="37">
        <v>0.6</v>
      </c>
      <c r="N1302" s="37" t="s">
        <v>8</v>
      </c>
      <c r="O1302" s="37" t="s">
        <v>35</v>
      </c>
      <c r="P1302" s="37" t="s">
        <v>66</v>
      </c>
      <c r="Q1302" s="37" t="s">
        <v>2310</v>
      </c>
      <c r="R1302" s="37">
        <v>90604</v>
      </c>
      <c r="S1302" s="39">
        <v>42123</v>
      </c>
      <c r="T1302" s="39">
        <v>42124</v>
      </c>
      <c r="U1302" s="37">
        <v>192.51689999999999</v>
      </c>
      <c r="V1302" s="37">
        <v>8</v>
      </c>
      <c r="W1302" s="37">
        <v>279.01</v>
      </c>
      <c r="X1302" s="37">
        <v>90962</v>
      </c>
      <c r="Y1302" s="37" t="s">
        <v>3217</v>
      </c>
      <c r="Z1302" s="37">
        <v>555.51337845304272</v>
      </c>
    </row>
    <row r="1303" spans="1:26" customFormat="1" x14ac:dyDescent="0.2">
      <c r="A1303" s="37">
        <v>803</v>
      </c>
      <c r="B1303" s="37" t="s">
        <v>2311</v>
      </c>
      <c r="C1303" s="37" t="s">
        <v>92</v>
      </c>
      <c r="D1303" s="37">
        <v>0.03</v>
      </c>
      <c r="E1303" s="37">
        <v>35.99</v>
      </c>
      <c r="F1303" s="37">
        <v>5</v>
      </c>
      <c r="G1303" s="37" t="s">
        <v>14</v>
      </c>
      <c r="H1303" s="37" t="s">
        <v>3</v>
      </c>
      <c r="I1303" s="37" t="s">
        <v>16</v>
      </c>
      <c r="J1303" s="37" t="s">
        <v>111</v>
      </c>
      <c r="K1303" s="37" t="s">
        <v>49</v>
      </c>
      <c r="L1303" s="37" t="s">
        <v>927</v>
      </c>
      <c r="M1303" s="37">
        <v>0.85</v>
      </c>
      <c r="N1303" s="37" t="s">
        <v>8</v>
      </c>
      <c r="O1303" s="37" t="s">
        <v>9</v>
      </c>
      <c r="P1303" s="37" t="s">
        <v>99</v>
      </c>
      <c r="Q1303" s="37" t="s">
        <v>2312</v>
      </c>
      <c r="R1303" s="37">
        <v>32168</v>
      </c>
      <c r="S1303" s="39">
        <v>42123</v>
      </c>
      <c r="T1303" s="39">
        <v>42124</v>
      </c>
      <c r="U1303" s="37">
        <v>-184.548</v>
      </c>
      <c r="V1303" s="37">
        <v>3</v>
      </c>
      <c r="W1303" s="37">
        <v>93.82</v>
      </c>
      <c r="X1303" s="37">
        <v>90048</v>
      </c>
      <c r="Y1303" s="37" t="s">
        <v>3215</v>
      </c>
      <c r="Z1303" s="37">
        <v>389.35568368717071</v>
      </c>
    </row>
    <row r="1304" spans="1:26" customFormat="1" x14ac:dyDescent="0.2">
      <c r="A1304" s="37">
        <v>2115</v>
      </c>
      <c r="B1304" s="37" t="s">
        <v>2313</v>
      </c>
      <c r="C1304" s="37" t="s">
        <v>92</v>
      </c>
      <c r="D1304" s="37">
        <v>0.02</v>
      </c>
      <c r="E1304" s="37">
        <v>95.95</v>
      </c>
      <c r="F1304" s="37">
        <v>74.349999999999994</v>
      </c>
      <c r="G1304" s="37" t="s">
        <v>2</v>
      </c>
      <c r="H1304" s="37" t="s">
        <v>70</v>
      </c>
      <c r="I1304" s="37" t="s">
        <v>4</v>
      </c>
      <c r="J1304" s="37" t="s">
        <v>85</v>
      </c>
      <c r="K1304" s="37" t="s">
        <v>33</v>
      </c>
      <c r="L1304" s="37" t="s">
        <v>2314</v>
      </c>
      <c r="M1304" s="37">
        <v>0.56999999999999995</v>
      </c>
      <c r="N1304" s="37" t="s">
        <v>8</v>
      </c>
      <c r="O1304" s="37" t="s">
        <v>9</v>
      </c>
      <c r="P1304" s="37" t="s">
        <v>218</v>
      </c>
      <c r="Q1304" s="37" t="s">
        <v>1611</v>
      </c>
      <c r="R1304" s="37">
        <v>22124</v>
      </c>
      <c r="S1304" s="39">
        <v>42123</v>
      </c>
      <c r="T1304" s="39">
        <v>42125</v>
      </c>
      <c r="U1304" s="37">
        <v>636.52200000000005</v>
      </c>
      <c r="V1304" s="37">
        <v>14</v>
      </c>
      <c r="W1304" s="37">
        <v>1377.46</v>
      </c>
      <c r="X1304" s="37">
        <v>88406</v>
      </c>
      <c r="Y1304" s="37" t="s">
        <v>3215</v>
      </c>
      <c r="Z1304" s="37">
        <v>3314.1521644678237</v>
      </c>
    </row>
    <row r="1305" spans="1:26" customFormat="1" x14ac:dyDescent="0.2">
      <c r="A1305" s="37">
        <v>3381</v>
      </c>
      <c r="B1305" s="37" t="s">
        <v>1787</v>
      </c>
      <c r="C1305" s="37" t="s">
        <v>92</v>
      </c>
      <c r="D1305" s="37">
        <v>0.02</v>
      </c>
      <c r="E1305" s="37">
        <v>28.53</v>
      </c>
      <c r="F1305" s="37">
        <v>1.49</v>
      </c>
      <c r="G1305" s="37" t="s">
        <v>14</v>
      </c>
      <c r="H1305" s="37" t="s">
        <v>47</v>
      </c>
      <c r="I1305" s="37" t="s">
        <v>24</v>
      </c>
      <c r="J1305" s="37" t="s">
        <v>48</v>
      </c>
      <c r="K1305" s="37" t="s">
        <v>49</v>
      </c>
      <c r="L1305" s="37" t="s">
        <v>1808</v>
      </c>
      <c r="M1305" s="37">
        <v>0.38</v>
      </c>
      <c r="N1305" s="37" t="s">
        <v>8</v>
      </c>
      <c r="O1305" s="37" t="s">
        <v>9</v>
      </c>
      <c r="P1305" s="37" t="s">
        <v>51</v>
      </c>
      <c r="Q1305" s="37" t="s">
        <v>1789</v>
      </c>
      <c r="R1305" s="37">
        <v>31204</v>
      </c>
      <c r="S1305" s="39">
        <v>42123</v>
      </c>
      <c r="T1305" s="39">
        <v>42123</v>
      </c>
      <c r="U1305" s="37">
        <v>1.992</v>
      </c>
      <c r="V1305" s="37">
        <v>18</v>
      </c>
      <c r="W1305" s="37">
        <v>513.33000000000004</v>
      </c>
      <c r="X1305" s="37">
        <v>88840</v>
      </c>
      <c r="Y1305" s="37" t="s">
        <v>3215</v>
      </c>
      <c r="Z1305" s="37">
        <v>115.41753681028499</v>
      </c>
    </row>
    <row r="1306" spans="1:26" customFormat="1" x14ac:dyDescent="0.2">
      <c r="A1306" s="37">
        <v>3393</v>
      </c>
      <c r="B1306" s="37" t="s">
        <v>1147</v>
      </c>
      <c r="C1306" s="37" t="s">
        <v>92</v>
      </c>
      <c r="D1306" s="37">
        <v>0.08</v>
      </c>
      <c r="E1306" s="37">
        <v>125.99</v>
      </c>
      <c r="F1306" s="37">
        <v>7.69</v>
      </c>
      <c r="G1306" s="37" t="s">
        <v>14</v>
      </c>
      <c r="H1306" s="37" t="s">
        <v>15</v>
      </c>
      <c r="I1306" s="37" t="s">
        <v>16</v>
      </c>
      <c r="J1306" s="37" t="s">
        <v>111</v>
      </c>
      <c r="K1306" s="37" t="s">
        <v>49</v>
      </c>
      <c r="L1306" s="37" t="s">
        <v>621</v>
      </c>
      <c r="M1306" s="37">
        <v>0.59</v>
      </c>
      <c r="N1306" s="37" t="s">
        <v>8</v>
      </c>
      <c r="O1306" s="37" t="s">
        <v>35</v>
      </c>
      <c r="P1306" s="37" t="s">
        <v>42</v>
      </c>
      <c r="Q1306" s="37" t="s">
        <v>1148</v>
      </c>
      <c r="R1306" s="37">
        <v>99163</v>
      </c>
      <c r="S1306" s="39">
        <v>42123</v>
      </c>
      <c r="T1306" s="39">
        <v>42124</v>
      </c>
      <c r="U1306" s="37">
        <v>374.625</v>
      </c>
      <c r="V1306" s="37">
        <v>7</v>
      </c>
      <c r="W1306" s="37">
        <v>710.36</v>
      </c>
      <c r="X1306" s="37">
        <v>87908</v>
      </c>
      <c r="Y1306" s="37" t="s">
        <v>3217</v>
      </c>
      <c r="Z1306" s="37">
        <v>1049.249966557237</v>
      </c>
    </row>
    <row r="1307" spans="1:26" customFormat="1" x14ac:dyDescent="0.2">
      <c r="A1307" s="37">
        <v>617</v>
      </c>
      <c r="B1307" s="37" t="s">
        <v>2315</v>
      </c>
      <c r="C1307" s="37" t="s">
        <v>46</v>
      </c>
      <c r="D1307" s="37">
        <v>0.02</v>
      </c>
      <c r="E1307" s="37">
        <v>15.57</v>
      </c>
      <c r="F1307" s="37">
        <v>1.39</v>
      </c>
      <c r="G1307" s="37" t="s">
        <v>14</v>
      </c>
      <c r="H1307" s="37" t="s">
        <v>15</v>
      </c>
      <c r="I1307" s="37" t="s">
        <v>24</v>
      </c>
      <c r="J1307" s="37" t="s">
        <v>321</v>
      </c>
      <c r="K1307" s="37" t="s">
        <v>49</v>
      </c>
      <c r="L1307" s="37" t="s">
        <v>2316</v>
      </c>
      <c r="M1307" s="37">
        <v>0.38</v>
      </c>
      <c r="N1307" s="37" t="s">
        <v>8</v>
      </c>
      <c r="O1307" s="37" t="s">
        <v>35</v>
      </c>
      <c r="P1307" s="37" t="s">
        <v>36</v>
      </c>
      <c r="Q1307" s="37" t="s">
        <v>928</v>
      </c>
      <c r="R1307" s="37">
        <v>81001</v>
      </c>
      <c r="S1307" s="39">
        <v>42123</v>
      </c>
      <c r="T1307" s="39">
        <v>42124</v>
      </c>
      <c r="U1307" s="37">
        <v>23.5428</v>
      </c>
      <c r="V1307" s="37">
        <v>3</v>
      </c>
      <c r="W1307" s="37">
        <v>46.23</v>
      </c>
      <c r="X1307" s="37">
        <v>88198</v>
      </c>
      <c r="Y1307" s="37" t="s">
        <v>3217</v>
      </c>
      <c r="Z1307" s="37">
        <v>223.00745579862775</v>
      </c>
    </row>
    <row r="1308" spans="1:26" customFormat="1" x14ac:dyDescent="0.2">
      <c r="A1308" s="37">
        <v>617</v>
      </c>
      <c r="B1308" s="37" t="s">
        <v>2315</v>
      </c>
      <c r="C1308" s="37" t="s">
        <v>46</v>
      </c>
      <c r="D1308" s="37">
        <v>0.02</v>
      </c>
      <c r="E1308" s="37">
        <v>20.89</v>
      </c>
      <c r="F1308" s="37">
        <v>11.52</v>
      </c>
      <c r="G1308" s="37" t="s">
        <v>14</v>
      </c>
      <c r="H1308" s="37" t="s">
        <v>15</v>
      </c>
      <c r="I1308" s="37" t="s">
        <v>24</v>
      </c>
      <c r="J1308" s="37" t="s">
        <v>54</v>
      </c>
      <c r="K1308" s="37" t="s">
        <v>49</v>
      </c>
      <c r="L1308" s="37" t="s">
        <v>1849</v>
      </c>
      <c r="M1308" s="37">
        <v>0.83</v>
      </c>
      <c r="N1308" s="37" t="s">
        <v>8</v>
      </c>
      <c r="O1308" s="37" t="s">
        <v>35</v>
      </c>
      <c r="P1308" s="37" t="s">
        <v>36</v>
      </c>
      <c r="Q1308" s="37" t="s">
        <v>928</v>
      </c>
      <c r="R1308" s="37">
        <v>81001</v>
      </c>
      <c r="S1308" s="39">
        <v>42123</v>
      </c>
      <c r="T1308" s="39">
        <v>42124</v>
      </c>
      <c r="U1308" s="37">
        <v>-276.11279999999999</v>
      </c>
      <c r="V1308" s="37">
        <v>13</v>
      </c>
      <c r="W1308" s="37">
        <v>279.27999999999997</v>
      </c>
      <c r="X1308" s="37">
        <v>88198</v>
      </c>
      <c r="Y1308" s="37" t="s">
        <v>3217</v>
      </c>
      <c r="Z1308" s="37">
        <v>586.84021227897233</v>
      </c>
    </row>
    <row r="1309" spans="1:26" customFormat="1" x14ac:dyDescent="0.2">
      <c r="A1309" s="37">
        <v>618</v>
      </c>
      <c r="B1309" s="37" t="s">
        <v>1790</v>
      </c>
      <c r="C1309" s="37" t="s">
        <v>46</v>
      </c>
      <c r="D1309" s="37">
        <v>0.06</v>
      </c>
      <c r="E1309" s="37">
        <v>5.38</v>
      </c>
      <c r="F1309" s="37">
        <v>5.24</v>
      </c>
      <c r="G1309" s="37" t="s">
        <v>63</v>
      </c>
      <c r="H1309" s="37" t="s">
        <v>15</v>
      </c>
      <c r="I1309" s="37" t="s">
        <v>24</v>
      </c>
      <c r="J1309" s="37" t="s">
        <v>48</v>
      </c>
      <c r="K1309" s="37" t="s">
        <v>49</v>
      </c>
      <c r="L1309" s="37" t="s">
        <v>2317</v>
      </c>
      <c r="M1309" s="37">
        <v>0.36</v>
      </c>
      <c r="N1309" s="37" t="s">
        <v>8</v>
      </c>
      <c r="O1309" s="37" t="s">
        <v>35</v>
      </c>
      <c r="P1309" s="37" t="s">
        <v>36</v>
      </c>
      <c r="Q1309" s="37" t="s">
        <v>1791</v>
      </c>
      <c r="R1309" s="37">
        <v>81007</v>
      </c>
      <c r="S1309" s="39">
        <v>42123</v>
      </c>
      <c r="T1309" s="39">
        <v>42124</v>
      </c>
      <c r="U1309" s="37">
        <v>-64.670940000000002</v>
      </c>
      <c r="V1309" s="37">
        <v>14</v>
      </c>
      <c r="W1309" s="37">
        <v>81.819999999999993</v>
      </c>
      <c r="X1309" s="37">
        <v>88198</v>
      </c>
      <c r="Y1309" s="37" t="s">
        <v>3217</v>
      </c>
      <c r="Z1309" s="37">
        <v>81.885616789264645</v>
      </c>
    </row>
    <row r="1310" spans="1:26" customFormat="1" x14ac:dyDescent="0.2">
      <c r="A1310" s="37">
        <v>618</v>
      </c>
      <c r="B1310" s="37" t="s">
        <v>1790</v>
      </c>
      <c r="C1310" s="37" t="s">
        <v>46</v>
      </c>
      <c r="D1310" s="37">
        <v>0.03</v>
      </c>
      <c r="E1310" s="37">
        <v>7.35</v>
      </c>
      <c r="F1310" s="37">
        <v>5.96</v>
      </c>
      <c r="G1310" s="37" t="s">
        <v>14</v>
      </c>
      <c r="H1310" s="37" t="s">
        <v>15</v>
      </c>
      <c r="I1310" s="37" t="s">
        <v>24</v>
      </c>
      <c r="J1310" s="37" t="s">
        <v>64</v>
      </c>
      <c r="K1310" s="37" t="s">
        <v>49</v>
      </c>
      <c r="L1310" s="37" t="s">
        <v>2318</v>
      </c>
      <c r="M1310" s="37">
        <v>0.38</v>
      </c>
      <c r="N1310" s="37" t="s">
        <v>8</v>
      </c>
      <c r="O1310" s="37" t="s">
        <v>35</v>
      </c>
      <c r="P1310" s="37" t="s">
        <v>36</v>
      </c>
      <c r="Q1310" s="37" t="s">
        <v>1791</v>
      </c>
      <c r="R1310" s="37">
        <v>81007</v>
      </c>
      <c r="S1310" s="39">
        <v>42123</v>
      </c>
      <c r="T1310" s="39">
        <v>42124</v>
      </c>
      <c r="U1310" s="37">
        <v>-11.113200000000001</v>
      </c>
      <c r="V1310" s="37">
        <v>1</v>
      </c>
      <c r="W1310" s="37">
        <v>13.16</v>
      </c>
      <c r="X1310" s="37">
        <v>88198</v>
      </c>
      <c r="Y1310" s="37" t="s">
        <v>3217</v>
      </c>
      <c r="Z1310" s="37">
        <v>281.46753488146709</v>
      </c>
    </row>
    <row r="1311" spans="1:26" customFormat="1" x14ac:dyDescent="0.2">
      <c r="A1311" s="37">
        <v>638</v>
      </c>
      <c r="B1311" s="37" t="s">
        <v>2319</v>
      </c>
      <c r="C1311" s="37" t="s">
        <v>1</v>
      </c>
      <c r="D1311" s="37">
        <v>0.06</v>
      </c>
      <c r="E1311" s="37">
        <v>65.989999999999995</v>
      </c>
      <c r="F1311" s="37">
        <v>8.8000000000000007</v>
      </c>
      <c r="G1311" s="37" t="s">
        <v>63</v>
      </c>
      <c r="H1311" s="37" t="s">
        <v>15</v>
      </c>
      <c r="I1311" s="37" t="s">
        <v>16</v>
      </c>
      <c r="J1311" s="37" t="s">
        <v>111</v>
      </c>
      <c r="K1311" s="37" t="s">
        <v>49</v>
      </c>
      <c r="L1311" s="37" t="s">
        <v>428</v>
      </c>
      <c r="M1311" s="37">
        <v>0.57999999999999996</v>
      </c>
      <c r="N1311" s="37" t="s">
        <v>8</v>
      </c>
      <c r="O1311" s="37" t="s">
        <v>35</v>
      </c>
      <c r="P1311" s="37" t="s">
        <v>66</v>
      </c>
      <c r="Q1311" s="37" t="s">
        <v>2320</v>
      </c>
      <c r="R1311" s="37">
        <v>95062</v>
      </c>
      <c r="S1311" s="39">
        <v>42124</v>
      </c>
      <c r="T1311" s="39">
        <v>42125</v>
      </c>
      <c r="U1311" s="37">
        <v>288.08999999999997</v>
      </c>
      <c r="V1311" s="37">
        <v>9</v>
      </c>
      <c r="W1311" s="37">
        <v>506.38</v>
      </c>
      <c r="X1311" s="37">
        <v>87954</v>
      </c>
      <c r="Y1311" s="37" t="s">
        <v>3217</v>
      </c>
      <c r="Z1311" s="37">
        <v>1003.2621956847011</v>
      </c>
    </row>
    <row r="1312" spans="1:26" customFormat="1" x14ac:dyDescent="0.2">
      <c r="A1312" s="37">
        <v>638</v>
      </c>
      <c r="B1312" s="37" t="s">
        <v>2319</v>
      </c>
      <c r="C1312" s="37" t="s">
        <v>1</v>
      </c>
      <c r="D1312" s="37">
        <v>0</v>
      </c>
      <c r="E1312" s="37">
        <v>195.99</v>
      </c>
      <c r="F1312" s="37">
        <v>4.2</v>
      </c>
      <c r="G1312" s="37" t="s">
        <v>63</v>
      </c>
      <c r="H1312" s="37" t="s">
        <v>15</v>
      </c>
      <c r="I1312" s="37" t="s">
        <v>16</v>
      </c>
      <c r="J1312" s="37" t="s">
        <v>111</v>
      </c>
      <c r="K1312" s="37" t="s">
        <v>49</v>
      </c>
      <c r="L1312" s="37" t="s">
        <v>2321</v>
      </c>
      <c r="M1312" s="37">
        <v>0.56999999999999995</v>
      </c>
      <c r="N1312" s="37" t="s">
        <v>8</v>
      </c>
      <c r="O1312" s="37" t="s">
        <v>35</v>
      </c>
      <c r="P1312" s="37" t="s">
        <v>66</v>
      </c>
      <c r="Q1312" s="37" t="s">
        <v>2320</v>
      </c>
      <c r="R1312" s="37">
        <v>95062</v>
      </c>
      <c r="S1312" s="39">
        <v>42124</v>
      </c>
      <c r="T1312" s="39">
        <v>42126</v>
      </c>
      <c r="U1312" s="37">
        <v>719.47680000000003</v>
      </c>
      <c r="V1312" s="37">
        <v>6</v>
      </c>
      <c r="W1312" s="37">
        <v>1042.72</v>
      </c>
      <c r="X1312" s="37">
        <v>87954</v>
      </c>
      <c r="Y1312" s="37" t="s">
        <v>3217</v>
      </c>
      <c r="Z1312" s="37">
        <v>1756.5237114908339</v>
      </c>
    </row>
    <row r="1313" spans="1:26" customFormat="1" x14ac:dyDescent="0.2">
      <c r="A1313" s="37">
        <v>640</v>
      </c>
      <c r="B1313" s="37" t="s">
        <v>1161</v>
      </c>
      <c r="C1313" s="37" t="s">
        <v>1</v>
      </c>
      <c r="D1313" s="37">
        <v>0.06</v>
      </c>
      <c r="E1313" s="37">
        <v>65.989999999999995</v>
      </c>
      <c r="F1313" s="37">
        <v>8.8000000000000007</v>
      </c>
      <c r="G1313" s="37" t="s">
        <v>63</v>
      </c>
      <c r="H1313" s="37" t="s">
        <v>15</v>
      </c>
      <c r="I1313" s="37" t="s">
        <v>16</v>
      </c>
      <c r="J1313" s="37" t="s">
        <v>111</v>
      </c>
      <c r="K1313" s="37" t="s">
        <v>49</v>
      </c>
      <c r="L1313" s="37" t="s">
        <v>428</v>
      </c>
      <c r="M1313" s="37">
        <v>0.57999999999999996</v>
      </c>
      <c r="N1313" s="37" t="s">
        <v>8</v>
      </c>
      <c r="O1313" s="37" t="s">
        <v>35</v>
      </c>
      <c r="P1313" s="37" t="s">
        <v>42</v>
      </c>
      <c r="Q1313" s="37" t="s">
        <v>118</v>
      </c>
      <c r="R1313" s="37">
        <v>98119</v>
      </c>
      <c r="S1313" s="39">
        <v>42124</v>
      </c>
      <c r="T1313" s="39">
        <v>42125</v>
      </c>
      <c r="U1313" s="37">
        <v>288.08999999999997</v>
      </c>
      <c r="V1313" s="37">
        <v>34</v>
      </c>
      <c r="W1313" s="37">
        <v>1912.98</v>
      </c>
      <c r="X1313" s="37">
        <v>45380</v>
      </c>
      <c r="Y1313" s="37" t="s">
        <v>3217</v>
      </c>
      <c r="Z1313" s="37">
        <v>1003.2621956847011</v>
      </c>
    </row>
    <row r="1314" spans="1:26" customFormat="1" x14ac:dyDescent="0.2">
      <c r="A1314" s="37">
        <v>640</v>
      </c>
      <c r="B1314" s="37" t="s">
        <v>1161</v>
      </c>
      <c r="C1314" s="37" t="s">
        <v>1</v>
      </c>
      <c r="D1314" s="37">
        <v>0</v>
      </c>
      <c r="E1314" s="37">
        <v>195.99</v>
      </c>
      <c r="F1314" s="37">
        <v>4.2</v>
      </c>
      <c r="G1314" s="37" t="s">
        <v>63</v>
      </c>
      <c r="H1314" s="37" t="s">
        <v>15</v>
      </c>
      <c r="I1314" s="37" t="s">
        <v>16</v>
      </c>
      <c r="J1314" s="37" t="s">
        <v>111</v>
      </c>
      <c r="K1314" s="37" t="s">
        <v>49</v>
      </c>
      <c r="L1314" s="37" t="s">
        <v>2321</v>
      </c>
      <c r="M1314" s="37">
        <v>0.56999999999999995</v>
      </c>
      <c r="N1314" s="37" t="s">
        <v>8</v>
      </c>
      <c r="O1314" s="37" t="s">
        <v>35</v>
      </c>
      <c r="P1314" s="37" t="s">
        <v>42</v>
      </c>
      <c r="Q1314" s="37" t="s">
        <v>118</v>
      </c>
      <c r="R1314" s="37">
        <v>98119</v>
      </c>
      <c r="S1314" s="39">
        <v>42124</v>
      </c>
      <c r="T1314" s="39">
        <v>42126</v>
      </c>
      <c r="U1314" s="37">
        <v>1030.509</v>
      </c>
      <c r="V1314" s="37">
        <v>24</v>
      </c>
      <c r="W1314" s="37">
        <v>4170.87</v>
      </c>
      <c r="X1314" s="37">
        <v>45380</v>
      </c>
      <c r="Y1314" s="37" t="s">
        <v>3217</v>
      </c>
      <c r="Z1314" s="37">
        <v>2075.0286847800098</v>
      </c>
    </row>
    <row r="1315" spans="1:26" customFormat="1" x14ac:dyDescent="0.2">
      <c r="A1315" s="37">
        <v>851</v>
      </c>
      <c r="B1315" s="37" t="s">
        <v>1340</v>
      </c>
      <c r="C1315" s="37" t="s">
        <v>1</v>
      </c>
      <c r="D1315" s="37">
        <v>0.06</v>
      </c>
      <c r="E1315" s="37">
        <v>1.26</v>
      </c>
      <c r="F1315" s="37">
        <v>0.7</v>
      </c>
      <c r="G1315" s="37" t="s">
        <v>14</v>
      </c>
      <c r="H1315" s="37" t="s">
        <v>70</v>
      </c>
      <c r="I1315" s="37" t="s">
        <v>24</v>
      </c>
      <c r="J1315" s="37" t="s">
        <v>152</v>
      </c>
      <c r="K1315" s="37" t="s">
        <v>26</v>
      </c>
      <c r="L1315" s="37" t="s">
        <v>2322</v>
      </c>
      <c r="M1315" s="37">
        <v>0.81</v>
      </c>
      <c r="N1315" s="37" t="s">
        <v>8</v>
      </c>
      <c r="O1315" s="37" t="s">
        <v>35</v>
      </c>
      <c r="P1315" s="37" t="s">
        <v>66</v>
      </c>
      <c r="Q1315" s="37" t="s">
        <v>1342</v>
      </c>
      <c r="R1315" s="37">
        <v>91745</v>
      </c>
      <c r="S1315" s="39">
        <v>42124</v>
      </c>
      <c r="T1315" s="39">
        <v>42124</v>
      </c>
      <c r="U1315" s="37">
        <v>-6.6096000000000004</v>
      </c>
      <c r="V1315" s="37">
        <v>4</v>
      </c>
      <c r="W1315" s="37">
        <v>5.28</v>
      </c>
      <c r="X1315" s="37">
        <v>88571</v>
      </c>
      <c r="Y1315" s="37" t="s">
        <v>3217</v>
      </c>
      <c r="Z1315" s="37">
        <v>577.11698840110239</v>
      </c>
    </row>
    <row r="1316" spans="1:26" customFormat="1" x14ac:dyDescent="0.2">
      <c r="A1316" s="37">
        <v>854</v>
      </c>
      <c r="B1316" s="37" t="s">
        <v>2323</v>
      </c>
      <c r="C1316" s="37" t="s">
        <v>1</v>
      </c>
      <c r="D1316" s="37">
        <v>0.06</v>
      </c>
      <c r="E1316" s="37">
        <v>1.76</v>
      </c>
      <c r="F1316" s="37">
        <v>0.7</v>
      </c>
      <c r="G1316" s="37" t="s">
        <v>14</v>
      </c>
      <c r="H1316" s="37" t="s">
        <v>70</v>
      </c>
      <c r="I1316" s="37" t="s">
        <v>24</v>
      </c>
      <c r="J1316" s="37" t="s">
        <v>25</v>
      </c>
      <c r="K1316" s="37" t="s">
        <v>26</v>
      </c>
      <c r="L1316" s="37" t="s">
        <v>1639</v>
      </c>
      <c r="M1316" s="37">
        <v>0.56000000000000005</v>
      </c>
      <c r="N1316" s="37" t="s">
        <v>8</v>
      </c>
      <c r="O1316" s="37" t="s">
        <v>87</v>
      </c>
      <c r="P1316" s="37" t="s">
        <v>224</v>
      </c>
      <c r="Q1316" s="37" t="s">
        <v>2324</v>
      </c>
      <c r="R1316" s="37">
        <v>6405</v>
      </c>
      <c r="S1316" s="39">
        <v>42124</v>
      </c>
      <c r="T1316" s="39">
        <v>42126</v>
      </c>
      <c r="U1316" s="37">
        <v>1.2236</v>
      </c>
      <c r="V1316" s="37">
        <v>22</v>
      </c>
      <c r="W1316" s="37">
        <v>39.26</v>
      </c>
      <c r="X1316" s="37">
        <v>88571</v>
      </c>
      <c r="Y1316" s="37" t="s">
        <v>3218</v>
      </c>
      <c r="Z1316" s="37">
        <v>378.90900844224052</v>
      </c>
    </row>
    <row r="1317" spans="1:26" customFormat="1" x14ac:dyDescent="0.2">
      <c r="A1317" s="37">
        <v>855</v>
      </c>
      <c r="B1317" s="37" t="s">
        <v>2325</v>
      </c>
      <c r="C1317" s="37" t="s">
        <v>1</v>
      </c>
      <c r="D1317" s="37">
        <v>0.02</v>
      </c>
      <c r="E1317" s="37">
        <v>24.98</v>
      </c>
      <c r="F1317" s="37">
        <v>8.7899999999999991</v>
      </c>
      <c r="G1317" s="37" t="s">
        <v>14</v>
      </c>
      <c r="H1317" s="37" t="s">
        <v>70</v>
      </c>
      <c r="I1317" s="37" t="s">
        <v>24</v>
      </c>
      <c r="J1317" s="37" t="s">
        <v>54</v>
      </c>
      <c r="K1317" s="37" t="s">
        <v>49</v>
      </c>
      <c r="L1317" s="37" t="s">
        <v>2326</v>
      </c>
      <c r="M1317" s="37">
        <v>0.66</v>
      </c>
      <c r="N1317" s="37" t="s">
        <v>8</v>
      </c>
      <c r="O1317" s="37" t="s">
        <v>87</v>
      </c>
      <c r="P1317" s="37" t="s">
        <v>224</v>
      </c>
      <c r="Q1317" s="37" t="s">
        <v>2327</v>
      </c>
      <c r="R1317" s="37">
        <v>6810</v>
      </c>
      <c r="S1317" s="39">
        <v>42124</v>
      </c>
      <c r="T1317" s="39">
        <v>42125</v>
      </c>
      <c r="U1317" s="37">
        <v>4.3148</v>
      </c>
      <c r="V1317" s="37">
        <v>23</v>
      </c>
      <c r="W1317" s="37">
        <v>606.51</v>
      </c>
      <c r="X1317" s="37">
        <v>88571</v>
      </c>
      <c r="Y1317" s="37" t="s">
        <v>3218</v>
      </c>
      <c r="Z1317" s="37">
        <v>787.98105859076998</v>
      </c>
    </row>
    <row r="1318" spans="1:26" customFormat="1" x14ac:dyDescent="0.2">
      <c r="A1318" s="37">
        <v>858</v>
      </c>
      <c r="B1318" s="37" t="s">
        <v>2328</v>
      </c>
      <c r="C1318" s="37" t="s">
        <v>1</v>
      </c>
      <c r="D1318" s="37">
        <v>0.05</v>
      </c>
      <c r="E1318" s="37">
        <v>35.99</v>
      </c>
      <c r="F1318" s="37">
        <v>5.99</v>
      </c>
      <c r="G1318" s="37" t="s">
        <v>63</v>
      </c>
      <c r="H1318" s="37" t="s">
        <v>70</v>
      </c>
      <c r="I1318" s="37" t="s">
        <v>16</v>
      </c>
      <c r="J1318" s="37" t="s">
        <v>111</v>
      </c>
      <c r="K1318" s="37" t="s">
        <v>26</v>
      </c>
      <c r="L1318" s="37" t="s">
        <v>1348</v>
      </c>
      <c r="M1318" s="37">
        <v>0.38</v>
      </c>
      <c r="N1318" s="37" t="s">
        <v>8</v>
      </c>
      <c r="O1318" s="37" t="s">
        <v>87</v>
      </c>
      <c r="P1318" s="37" t="s">
        <v>307</v>
      </c>
      <c r="Q1318" s="37" t="s">
        <v>1634</v>
      </c>
      <c r="R1318" s="37">
        <v>4240</v>
      </c>
      <c r="S1318" s="39">
        <v>42124</v>
      </c>
      <c r="T1318" s="39">
        <v>42126</v>
      </c>
      <c r="U1318" s="37">
        <v>-125.83296</v>
      </c>
      <c r="V1318" s="37">
        <v>2</v>
      </c>
      <c r="W1318" s="37">
        <v>64.89</v>
      </c>
      <c r="X1318" s="37">
        <v>88571</v>
      </c>
      <c r="Y1318" s="37" t="s">
        <v>3218</v>
      </c>
      <c r="Z1318" s="37">
        <v>277.03996675851886</v>
      </c>
    </row>
    <row r="1319" spans="1:26" customFormat="1" x14ac:dyDescent="0.2">
      <c r="A1319" s="37">
        <v>2704</v>
      </c>
      <c r="B1319" s="37" t="s">
        <v>2329</v>
      </c>
      <c r="C1319" s="37" t="s">
        <v>1</v>
      </c>
      <c r="D1319" s="37">
        <v>0.06</v>
      </c>
      <c r="E1319" s="37">
        <v>3.6</v>
      </c>
      <c r="F1319" s="37">
        <v>2.2000000000000002</v>
      </c>
      <c r="G1319" s="37" t="s">
        <v>14</v>
      </c>
      <c r="H1319" s="37" t="s">
        <v>15</v>
      </c>
      <c r="I1319" s="37" t="s">
        <v>24</v>
      </c>
      <c r="J1319" s="37" t="s">
        <v>64</v>
      </c>
      <c r="K1319" s="37" t="s">
        <v>26</v>
      </c>
      <c r="L1319" s="37" t="s">
        <v>1360</v>
      </c>
      <c r="M1319" s="37">
        <v>0.39</v>
      </c>
      <c r="N1319" s="37" t="s">
        <v>8</v>
      </c>
      <c r="O1319" s="37" t="s">
        <v>9</v>
      </c>
      <c r="P1319" s="37" t="s">
        <v>99</v>
      </c>
      <c r="Q1319" s="37" t="s">
        <v>2330</v>
      </c>
      <c r="R1319" s="37">
        <v>32503</v>
      </c>
      <c r="S1319" s="39">
        <v>42124</v>
      </c>
      <c r="T1319" s="39">
        <v>42126</v>
      </c>
      <c r="U1319" s="37">
        <v>2755.6421999999998</v>
      </c>
      <c r="V1319" s="37">
        <v>4</v>
      </c>
      <c r="W1319" s="37">
        <v>15.19</v>
      </c>
      <c r="X1319" s="37">
        <v>91407</v>
      </c>
      <c r="Y1319" s="37" t="s">
        <v>3215</v>
      </c>
      <c r="Z1319" s="37">
        <v>3076.4915682588962</v>
      </c>
    </row>
    <row r="1320" spans="1:26" customFormat="1" x14ac:dyDescent="0.2">
      <c r="A1320" s="37">
        <v>1352</v>
      </c>
      <c r="B1320" s="37" t="s">
        <v>2331</v>
      </c>
      <c r="C1320" s="37" t="s">
        <v>13</v>
      </c>
      <c r="D1320" s="37">
        <v>0.05</v>
      </c>
      <c r="E1320" s="37">
        <v>17.670000000000002</v>
      </c>
      <c r="F1320" s="37">
        <v>8.99</v>
      </c>
      <c r="G1320" s="37" t="s">
        <v>14</v>
      </c>
      <c r="H1320" s="37" t="s">
        <v>47</v>
      </c>
      <c r="I1320" s="37" t="s">
        <v>4</v>
      </c>
      <c r="J1320" s="37" t="s">
        <v>102</v>
      </c>
      <c r="K1320" s="37" t="s">
        <v>18</v>
      </c>
      <c r="L1320" s="37" t="s">
        <v>2032</v>
      </c>
      <c r="M1320" s="37">
        <v>0.47</v>
      </c>
      <c r="N1320" s="37" t="s">
        <v>8</v>
      </c>
      <c r="O1320" s="37" t="s">
        <v>87</v>
      </c>
      <c r="P1320" s="37" t="s">
        <v>394</v>
      </c>
      <c r="Q1320" s="37" t="s">
        <v>1677</v>
      </c>
      <c r="R1320" s="37">
        <v>20746</v>
      </c>
      <c r="S1320" s="39">
        <v>42124</v>
      </c>
      <c r="T1320" s="39">
        <v>42125</v>
      </c>
      <c r="U1320" s="37">
        <v>46.036799999999999</v>
      </c>
      <c r="V1320" s="37">
        <v>16</v>
      </c>
      <c r="W1320" s="37">
        <v>283.44</v>
      </c>
      <c r="X1320" s="37">
        <v>88234</v>
      </c>
      <c r="Y1320" s="37" t="s">
        <v>3218</v>
      </c>
      <c r="Z1320" s="37">
        <v>373.51914677215984</v>
      </c>
    </row>
    <row r="1321" spans="1:26" customFormat="1" x14ac:dyDescent="0.2">
      <c r="A1321" s="37">
        <v>1347</v>
      </c>
      <c r="B1321" s="37" t="s">
        <v>2332</v>
      </c>
      <c r="C1321" s="37" t="s">
        <v>23</v>
      </c>
      <c r="D1321" s="37">
        <v>0.1</v>
      </c>
      <c r="E1321" s="37">
        <v>2.62</v>
      </c>
      <c r="F1321" s="37">
        <v>0.8</v>
      </c>
      <c r="G1321" s="37" t="s">
        <v>14</v>
      </c>
      <c r="H1321" s="37" t="s">
        <v>47</v>
      </c>
      <c r="I1321" s="37" t="s">
        <v>24</v>
      </c>
      <c r="J1321" s="37" t="s">
        <v>152</v>
      </c>
      <c r="K1321" s="37" t="s">
        <v>26</v>
      </c>
      <c r="L1321" s="37" t="s">
        <v>2100</v>
      </c>
      <c r="M1321" s="37">
        <v>0.39</v>
      </c>
      <c r="N1321" s="37" t="s">
        <v>8</v>
      </c>
      <c r="O1321" s="37" t="s">
        <v>9</v>
      </c>
      <c r="P1321" s="37" t="s">
        <v>99</v>
      </c>
      <c r="Q1321" s="37" t="s">
        <v>2333</v>
      </c>
      <c r="R1321" s="37">
        <v>33511</v>
      </c>
      <c r="S1321" s="39">
        <v>42124</v>
      </c>
      <c r="T1321" s="39">
        <v>42130</v>
      </c>
      <c r="U1321" s="37">
        <v>-94.490899999999996</v>
      </c>
      <c r="V1321" s="37">
        <v>21</v>
      </c>
      <c r="W1321" s="37">
        <v>51.86</v>
      </c>
      <c r="X1321" s="37">
        <v>89686</v>
      </c>
      <c r="Y1321" s="37" t="s">
        <v>3215</v>
      </c>
      <c r="Z1321" s="37">
        <v>-61.185230565028775</v>
      </c>
    </row>
    <row r="1322" spans="1:26" customFormat="1" x14ac:dyDescent="0.2">
      <c r="A1322" s="37">
        <v>2704</v>
      </c>
      <c r="B1322" s="37" t="s">
        <v>2329</v>
      </c>
      <c r="C1322" s="37" t="s">
        <v>23</v>
      </c>
      <c r="D1322" s="37">
        <v>0.03</v>
      </c>
      <c r="E1322" s="37">
        <v>13.48</v>
      </c>
      <c r="F1322" s="37">
        <v>4.51</v>
      </c>
      <c r="G1322" s="37" t="s">
        <v>63</v>
      </c>
      <c r="H1322" s="37" t="s">
        <v>15</v>
      </c>
      <c r="I1322" s="37" t="s">
        <v>24</v>
      </c>
      <c r="J1322" s="37" t="s">
        <v>54</v>
      </c>
      <c r="K1322" s="37" t="s">
        <v>49</v>
      </c>
      <c r="L1322" s="37" t="s">
        <v>1757</v>
      </c>
      <c r="M1322" s="37">
        <v>0.59</v>
      </c>
      <c r="N1322" s="37" t="s">
        <v>8</v>
      </c>
      <c r="O1322" s="37" t="s">
        <v>9</v>
      </c>
      <c r="P1322" s="37" t="s">
        <v>99</v>
      </c>
      <c r="Q1322" s="37" t="s">
        <v>2330</v>
      </c>
      <c r="R1322" s="37">
        <v>32503</v>
      </c>
      <c r="S1322" s="39">
        <v>42124</v>
      </c>
      <c r="T1322" s="39">
        <v>42128</v>
      </c>
      <c r="U1322" s="37">
        <v>-256.01799999999997</v>
      </c>
      <c r="V1322" s="37">
        <v>4</v>
      </c>
      <c r="W1322" s="37">
        <v>59.49</v>
      </c>
      <c r="X1322" s="37">
        <v>91408</v>
      </c>
      <c r="Y1322" s="37" t="s">
        <v>3215</v>
      </c>
      <c r="Z1322" s="37">
        <v>-19.120125641147048</v>
      </c>
    </row>
    <row r="1323" spans="1:26" customFormat="1" x14ac:dyDescent="0.2">
      <c r="A1323" s="37">
        <v>2823</v>
      </c>
      <c r="B1323" s="37" t="s">
        <v>2334</v>
      </c>
      <c r="C1323" s="37" t="s">
        <v>23</v>
      </c>
      <c r="D1323" s="37">
        <v>0.02</v>
      </c>
      <c r="E1323" s="37">
        <v>21.98</v>
      </c>
      <c r="F1323" s="37">
        <v>2.87</v>
      </c>
      <c r="G1323" s="37" t="s">
        <v>14</v>
      </c>
      <c r="H1323" s="37" t="s">
        <v>70</v>
      </c>
      <c r="I1323" s="37" t="s">
        <v>24</v>
      </c>
      <c r="J1323" s="37" t="s">
        <v>25</v>
      </c>
      <c r="K1323" s="37" t="s">
        <v>18</v>
      </c>
      <c r="L1323" s="37" t="s">
        <v>1714</v>
      </c>
      <c r="M1323" s="37">
        <v>0.55000000000000004</v>
      </c>
      <c r="N1323" s="37" t="s">
        <v>8</v>
      </c>
      <c r="O1323" s="37" t="s">
        <v>35</v>
      </c>
      <c r="P1323" s="37" t="s">
        <v>272</v>
      </c>
      <c r="Q1323" s="37" t="s">
        <v>2335</v>
      </c>
      <c r="R1323" s="37">
        <v>89031</v>
      </c>
      <c r="S1323" s="39">
        <v>42124</v>
      </c>
      <c r="T1323" s="39">
        <v>42126</v>
      </c>
      <c r="U1323" s="37">
        <v>165.6345</v>
      </c>
      <c r="V1323" s="37">
        <v>11</v>
      </c>
      <c r="W1323" s="37">
        <v>240.05</v>
      </c>
      <c r="X1323" s="37">
        <v>87240</v>
      </c>
      <c r="Y1323" s="37" t="s">
        <v>3217</v>
      </c>
      <c r="Z1323" s="37">
        <v>478.47900783331079</v>
      </c>
    </row>
    <row r="1324" spans="1:26" customFormat="1" x14ac:dyDescent="0.2">
      <c r="A1324" s="37">
        <v>1989</v>
      </c>
      <c r="B1324" s="37" t="s">
        <v>669</v>
      </c>
      <c r="C1324" s="37" t="s">
        <v>92</v>
      </c>
      <c r="D1324" s="37">
        <v>0.1</v>
      </c>
      <c r="E1324" s="37">
        <v>1.6</v>
      </c>
      <c r="F1324" s="37">
        <v>1.29</v>
      </c>
      <c r="G1324" s="37" t="s">
        <v>14</v>
      </c>
      <c r="H1324" s="37" t="s">
        <v>47</v>
      </c>
      <c r="I1324" s="37" t="s">
        <v>24</v>
      </c>
      <c r="J1324" s="37" t="s">
        <v>25</v>
      </c>
      <c r="K1324" s="37" t="s">
        <v>26</v>
      </c>
      <c r="L1324" s="37" t="s">
        <v>2336</v>
      </c>
      <c r="M1324" s="37">
        <v>0.42</v>
      </c>
      <c r="N1324" s="37" t="s">
        <v>8</v>
      </c>
      <c r="O1324" s="37" t="s">
        <v>35</v>
      </c>
      <c r="P1324" s="37" t="s">
        <v>122</v>
      </c>
      <c r="Q1324" s="37" t="s">
        <v>671</v>
      </c>
      <c r="R1324" s="37">
        <v>84117</v>
      </c>
      <c r="S1324" s="39">
        <v>42124</v>
      </c>
      <c r="T1324" s="39">
        <v>42124</v>
      </c>
      <c r="U1324" s="37">
        <v>-14.990399999999999</v>
      </c>
      <c r="V1324" s="37">
        <v>11</v>
      </c>
      <c r="W1324" s="37">
        <v>16.88</v>
      </c>
      <c r="X1324" s="37">
        <v>90003</v>
      </c>
      <c r="Y1324" s="37" t="s">
        <v>3217</v>
      </c>
      <c r="Z1324" s="37">
        <v>-11.496923561950627</v>
      </c>
    </row>
    <row r="1325" spans="1:26" customFormat="1" x14ac:dyDescent="0.2">
      <c r="A1325" s="37">
        <v>2394</v>
      </c>
      <c r="B1325" s="37" t="s">
        <v>2337</v>
      </c>
      <c r="C1325" s="37" t="s">
        <v>1</v>
      </c>
      <c r="D1325" s="37">
        <v>0.01</v>
      </c>
      <c r="E1325" s="37">
        <v>11.7</v>
      </c>
      <c r="F1325" s="37">
        <v>5.63</v>
      </c>
      <c r="G1325" s="37" t="s">
        <v>14</v>
      </c>
      <c r="H1325" s="37" t="s">
        <v>70</v>
      </c>
      <c r="I1325" s="37" t="s">
        <v>24</v>
      </c>
      <c r="J1325" s="37" t="s">
        <v>48</v>
      </c>
      <c r="K1325" s="37" t="s">
        <v>49</v>
      </c>
      <c r="L1325" s="37" t="s">
        <v>2338</v>
      </c>
      <c r="M1325" s="37">
        <v>0.4</v>
      </c>
      <c r="N1325" s="37" t="s">
        <v>8</v>
      </c>
      <c r="O1325" s="37" t="s">
        <v>9</v>
      </c>
      <c r="P1325" s="37" t="s">
        <v>51</v>
      </c>
      <c r="Q1325" s="37" t="s">
        <v>2339</v>
      </c>
      <c r="R1325" s="37">
        <v>30328</v>
      </c>
      <c r="S1325" s="39">
        <v>42125</v>
      </c>
      <c r="T1325" s="39">
        <v>42127</v>
      </c>
      <c r="U1325" s="37">
        <v>39.21</v>
      </c>
      <c r="V1325" s="37">
        <v>16</v>
      </c>
      <c r="W1325" s="37">
        <v>196.69</v>
      </c>
      <c r="X1325" s="37">
        <v>86949</v>
      </c>
      <c r="Y1325" s="37" t="s">
        <v>3215</v>
      </c>
      <c r="Z1325" s="37">
        <v>485.2663229587356</v>
      </c>
    </row>
    <row r="1326" spans="1:26" customFormat="1" x14ac:dyDescent="0.2">
      <c r="A1326" s="37">
        <v>2394</v>
      </c>
      <c r="B1326" s="37" t="s">
        <v>2337</v>
      </c>
      <c r="C1326" s="37" t="s">
        <v>1</v>
      </c>
      <c r="D1326" s="37">
        <v>0.03</v>
      </c>
      <c r="E1326" s="37">
        <v>4.55</v>
      </c>
      <c r="F1326" s="37">
        <v>1.49</v>
      </c>
      <c r="G1326" s="37" t="s">
        <v>14</v>
      </c>
      <c r="H1326" s="37" t="s">
        <v>70</v>
      </c>
      <c r="I1326" s="37" t="s">
        <v>24</v>
      </c>
      <c r="J1326" s="37" t="s">
        <v>48</v>
      </c>
      <c r="K1326" s="37" t="s">
        <v>49</v>
      </c>
      <c r="L1326" s="37" t="s">
        <v>1479</v>
      </c>
      <c r="M1326" s="37">
        <v>0.35</v>
      </c>
      <c r="N1326" s="37" t="s">
        <v>8</v>
      </c>
      <c r="O1326" s="37" t="s">
        <v>9</v>
      </c>
      <c r="P1326" s="37" t="s">
        <v>51</v>
      </c>
      <c r="Q1326" s="37" t="s">
        <v>2339</v>
      </c>
      <c r="R1326" s="37">
        <v>30328</v>
      </c>
      <c r="S1326" s="39">
        <v>42125</v>
      </c>
      <c r="T1326" s="39">
        <v>42125</v>
      </c>
      <c r="U1326" s="37">
        <v>100.38</v>
      </c>
      <c r="V1326" s="37">
        <v>9</v>
      </c>
      <c r="W1326" s="37">
        <v>40.28</v>
      </c>
      <c r="X1326" s="37">
        <v>86949</v>
      </c>
      <c r="Y1326" s="37" t="s">
        <v>3215</v>
      </c>
      <c r="Z1326" s="37">
        <v>356.30091086764287</v>
      </c>
    </row>
    <row r="1327" spans="1:26" customFormat="1" x14ac:dyDescent="0.2">
      <c r="A1327" s="37">
        <v>2724</v>
      </c>
      <c r="B1327" s="37" t="s">
        <v>2340</v>
      </c>
      <c r="C1327" s="37" t="s">
        <v>1</v>
      </c>
      <c r="D1327" s="37">
        <v>0.06</v>
      </c>
      <c r="E1327" s="37">
        <v>4.9800000000000004</v>
      </c>
      <c r="F1327" s="37">
        <v>7.44</v>
      </c>
      <c r="G1327" s="37" t="s">
        <v>14</v>
      </c>
      <c r="H1327" s="37" t="s">
        <v>47</v>
      </c>
      <c r="I1327" s="37" t="s">
        <v>24</v>
      </c>
      <c r="J1327" s="37" t="s">
        <v>64</v>
      </c>
      <c r="K1327" s="37" t="s">
        <v>49</v>
      </c>
      <c r="L1327" s="37" t="s">
        <v>2150</v>
      </c>
      <c r="M1327" s="37">
        <v>0.36</v>
      </c>
      <c r="N1327" s="37" t="s">
        <v>8</v>
      </c>
      <c r="O1327" s="37" t="s">
        <v>9</v>
      </c>
      <c r="P1327" s="37" t="s">
        <v>376</v>
      </c>
      <c r="Q1327" s="37" t="s">
        <v>2341</v>
      </c>
      <c r="R1327" s="37">
        <v>37421</v>
      </c>
      <c r="S1327" s="39">
        <v>42125</v>
      </c>
      <c r="T1327" s="39">
        <v>42126</v>
      </c>
      <c r="U1327" s="37">
        <v>-37.561999999999998</v>
      </c>
      <c r="V1327" s="37">
        <v>10</v>
      </c>
      <c r="W1327" s="37">
        <v>53.21</v>
      </c>
      <c r="X1327" s="37">
        <v>88959</v>
      </c>
      <c r="Y1327" s="37" t="s">
        <v>3215</v>
      </c>
      <c r="Z1327" s="37">
        <v>399.77191186325939</v>
      </c>
    </row>
    <row r="1328" spans="1:26" customFormat="1" x14ac:dyDescent="0.2">
      <c r="A1328" s="37">
        <v>2724</v>
      </c>
      <c r="B1328" s="37" t="s">
        <v>2340</v>
      </c>
      <c r="C1328" s="37" t="s">
        <v>1</v>
      </c>
      <c r="D1328" s="37">
        <v>0.01</v>
      </c>
      <c r="E1328" s="37">
        <v>6.48</v>
      </c>
      <c r="F1328" s="37">
        <v>7.37</v>
      </c>
      <c r="G1328" s="37" t="s">
        <v>14</v>
      </c>
      <c r="H1328" s="37" t="s">
        <v>47</v>
      </c>
      <c r="I1328" s="37" t="s">
        <v>24</v>
      </c>
      <c r="J1328" s="37" t="s">
        <v>64</v>
      </c>
      <c r="K1328" s="37" t="s">
        <v>49</v>
      </c>
      <c r="L1328" s="37" t="s">
        <v>1591</v>
      </c>
      <c r="M1328" s="37">
        <v>0.37</v>
      </c>
      <c r="N1328" s="37" t="s">
        <v>8</v>
      </c>
      <c r="O1328" s="37" t="s">
        <v>9</v>
      </c>
      <c r="P1328" s="37" t="s">
        <v>376</v>
      </c>
      <c r="Q1328" s="37" t="s">
        <v>2341</v>
      </c>
      <c r="R1328" s="37">
        <v>37421</v>
      </c>
      <c r="S1328" s="39">
        <v>42125</v>
      </c>
      <c r="T1328" s="39">
        <v>42127</v>
      </c>
      <c r="U1328" s="37">
        <v>-449.69400000000002</v>
      </c>
      <c r="V1328" s="37">
        <v>18</v>
      </c>
      <c r="W1328" s="37">
        <v>122.8</v>
      </c>
      <c r="X1328" s="37">
        <v>88959</v>
      </c>
      <c r="Y1328" s="37" t="s">
        <v>3215</v>
      </c>
      <c r="Z1328" s="37">
        <v>21.856936116592333</v>
      </c>
    </row>
    <row r="1329" spans="1:26" customFormat="1" x14ac:dyDescent="0.2">
      <c r="A1329" s="37">
        <v>1271</v>
      </c>
      <c r="B1329" s="37" t="s">
        <v>2087</v>
      </c>
      <c r="C1329" s="37" t="s">
        <v>23</v>
      </c>
      <c r="D1329" s="37">
        <v>0.1</v>
      </c>
      <c r="E1329" s="37">
        <v>34.229999999999997</v>
      </c>
      <c r="F1329" s="37">
        <v>5.0199999999999996</v>
      </c>
      <c r="G1329" s="37" t="s">
        <v>14</v>
      </c>
      <c r="H1329" s="37" t="s">
        <v>70</v>
      </c>
      <c r="I1329" s="37" t="s">
        <v>4</v>
      </c>
      <c r="J1329" s="37" t="s">
        <v>102</v>
      </c>
      <c r="K1329" s="37" t="s">
        <v>49</v>
      </c>
      <c r="L1329" s="37" t="s">
        <v>1294</v>
      </c>
      <c r="M1329" s="37">
        <v>0.55000000000000004</v>
      </c>
      <c r="N1329" s="37" t="s">
        <v>8</v>
      </c>
      <c r="O1329" s="37" t="s">
        <v>35</v>
      </c>
      <c r="P1329" s="37" t="s">
        <v>66</v>
      </c>
      <c r="Q1329" s="37" t="s">
        <v>2088</v>
      </c>
      <c r="R1329" s="37">
        <v>91941</v>
      </c>
      <c r="S1329" s="39">
        <v>42125</v>
      </c>
      <c r="T1329" s="39">
        <v>42130</v>
      </c>
      <c r="U1329" s="37">
        <v>151.56540000000001</v>
      </c>
      <c r="V1329" s="37">
        <v>7</v>
      </c>
      <c r="W1329" s="37">
        <v>219.66</v>
      </c>
      <c r="X1329" s="37">
        <v>88411</v>
      </c>
      <c r="Y1329" s="37" t="s">
        <v>3217</v>
      </c>
      <c r="Z1329" s="37">
        <v>509.01076793543791</v>
      </c>
    </row>
    <row r="1330" spans="1:26" customFormat="1" x14ac:dyDescent="0.2">
      <c r="A1330" s="37">
        <v>1383</v>
      </c>
      <c r="B1330" s="37" t="s">
        <v>2342</v>
      </c>
      <c r="C1330" s="37" t="s">
        <v>92</v>
      </c>
      <c r="D1330" s="37">
        <v>0.03</v>
      </c>
      <c r="E1330" s="37">
        <v>2.23</v>
      </c>
      <c r="F1330" s="37">
        <v>4.57</v>
      </c>
      <c r="G1330" s="37" t="s">
        <v>14</v>
      </c>
      <c r="H1330" s="37" t="s">
        <v>15</v>
      </c>
      <c r="I1330" s="37" t="s">
        <v>4</v>
      </c>
      <c r="J1330" s="37" t="s">
        <v>102</v>
      </c>
      <c r="K1330" s="37" t="s">
        <v>18</v>
      </c>
      <c r="L1330" s="37" t="s">
        <v>2343</v>
      </c>
      <c r="M1330" s="37">
        <v>0.41</v>
      </c>
      <c r="N1330" s="37" t="s">
        <v>8</v>
      </c>
      <c r="O1330" s="37" t="s">
        <v>35</v>
      </c>
      <c r="P1330" s="37" t="s">
        <v>122</v>
      </c>
      <c r="Q1330" s="37" t="s">
        <v>1208</v>
      </c>
      <c r="R1330" s="37">
        <v>84120</v>
      </c>
      <c r="S1330" s="39">
        <v>42125</v>
      </c>
      <c r="T1330" s="39">
        <v>42126</v>
      </c>
      <c r="U1330" s="37">
        <v>-93.25</v>
      </c>
      <c r="V1330" s="37">
        <v>12</v>
      </c>
      <c r="W1330" s="37">
        <v>28.66</v>
      </c>
      <c r="X1330" s="37">
        <v>89406</v>
      </c>
      <c r="Y1330" s="37" t="s">
        <v>3217</v>
      </c>
      <c r="Z1330" s="37">
        <v>-20.433787243959578</v>
      </c>
    </row>
    <row r="1331" spans="1:26" customFormat="1" x14ac:dyDescent="0.2">
      <c r="A1331" s="37">
        <v>381</v>
      </c>
      <c r="B1331" s="37" t="s">
        <v>2344</v>
      </c>
      <c r="C1331" s="37" t="s">
        <v>46</v>
      </c>
      <c r="D1331" s="37">
        <v>7.0000000000000007E-2</v>
      </c>
      <c r="E1331" s="37">
        <v>415.88</v>
      </c>
      <c r="F1331" s="37">
        <v>11.37</v>
      </c>
      <c r="G1331" s="37" t="s">
        <v>14</v>
      </c>
      <c r="H1331" s="37" t="s">
        <v>70</v>
      </c>
      <c r="I1331" s="37" t="s">
        <v>24</v>
      </c>
      <c r="J1331" s="37" t="s">
        <v>54</v>
      </c>
      <c r="K1331" s="37" t="s">
        <v>49</v>
      </c>
      <c r="L1331" s="37" t="s">
        <v>1357</v>
      </c>
      <c r="M1331" s="37">
        <v>0.56999999999999995</v>
      </c>
      <c r="N1331" s="37" t="s">
        <v>8</v>
      </c>
      <c r="O1331" s="37" t="s">
        <v>28</v>
      </c>
      <c r="P1331" s="37" t="s">
        <v>79</v>
      </c>
      <c r="Q1331" s="37" t="s">
        <v>1823</v>
      </c>
      <c r="R1331" s="37">
        <v>61701</v>
      </c>
      <c r="S1331" s="39">
        <v>42125</v>
      </c>
      <c r="T1331" s="39">
        <v>42125</v>
      </c>
      <c r="U1331" s="37">
        <v>-539.59</v>
      </c>
      <c r="V1331" s="37">
        <v>1</v>
      </c>
      <c r="W1331" s="37">
        <v>394.51</v>
      </c>
      <c r="X1331" s="37">
        <v>88929</v>
      </c>
      <c r="Y1331" s="37" t="s">
        <v>3216</v>
      </c>
      <c r="Z1331" s="37">
        <v>1330.24590080083</v>
      </c>
    </row>
    <row r="1332" spans="1:26" customFormat="1" x14ac:dyDescent="0.2">
      <c r="A1332" s="37">
        <v>1193</v>
      </c>
      <c r="B1332" s="37" t="s">
        <v>1327</v>
      </c>
      <c r="C1332" s="37" t="s">
        <v>46</v>
      </c>
      <c r="D1332" s="37">
        <v>0.03</v>
      </c>
      <c r="E1332" s="37">
        <v>5.98</v>
      </c>
      <c r="F1332" s="37">
        <v>1.49</v>
      </c>
      <c r="G1332" s="37" t="s">
        <v>14</v>
      </c>
      <c r="H1332" s="37" t="s">
        <v>3</v>
      </c>
      <c r="I1332" s="37" t="s">
        <v>24</v>
      </c>
      <c r="J1332" s="37" t="s">
        <v>48</v>
      </c>
      <c r="K1332" s="37" t="s">
        <v>49</v>
      </c>
      <c r="L1332" s="37" t="s">
        <v>1563</v>
      </c>
      <c r="M1332" s="37">
        <v>0.39</v>
      </c>
      <c r="N1332" s="37" t="s">
        <v>8</v>
      </c>
      <c r="O1332" s="37" t="s">
        <v>87</v>
      </c>
      <c r="P1332" s="37" t="s">
        <v>350</v>
      </c>
      <c r="Q1332" s="37" t="s">
        <v>42</v>
      </c>
      <c r="R1332" s="37">
        <v>20016</v>
      </c>
      <c r="S1332" s="39">
        <v>42125</v>
      </c>
      <c r="T1332" s="39">
        <v>42127</v>
      </c>
      <c r="U1332" s="37">
        <v>38.08</v>
      </c>
      <c r="V1332" s="37">
        <v>85</v>
      </c>
      <c r="W1332" s="37">
        <v>517.85</v>
      </c>
      <c r="X1332" s="37">
        <v>38852</v>
      </c>
      <c r="Y1332" s="37" t="s">
        <v>3218</v>
      </c>
      <c r="Z1332" s="37">
        <v>232.21329709577566</v>
      </c>
    </row>
    <row r="1333" spans="1:26" customFormat="1" x14ac:dyDescent="0.2">
      <c r="A1333" s="37">
        <v>1194</v>
      </c>
      <c r="B1333" s="37" t="s">
        <v>2345</v>
      </c>
      <c r="C1333" s="37" t="s">
        <v>46</v>
      </c>
      <c r="D1333" s="37">
        <v>0.03</v>
      </c>
      <c r="E1333" s="37">
        <v>5.98</v>
      </c>
      <c r="F1333" s="37">
        <v>1.49</v>
      </c>
      <c r="G1333" s="37" t="s">
        <v>14</v>
      </c>
      <c r="H1333" s="37" t="s">
        <v>3</v>
      </c>
      <c r="I1333" s="37" t="s">
        <v>24</v>
      </c>
      <c r="J1333" s="37" t="s">
        <v>48</v>
      </c>
      <c r="K1333" s="37" t="s">
        <v>49</v>
      </c>
      <c r="L1333" s="37" t="s">
        <v>1563</v>
      </c>
      <c r="M1333" s="37">
        <v>0.39</v>
      </c>
      <c r="N1333" s="37" t="s">
        <v>8</v>
      </c>
      <c r="O1333" s="37" t="s">
        <v>9</v>
      </c>
      <c r="P1333" s="37" t="s">
        <v>99</v>
      </c>
      <c r="Q1333" s="37" t="s">
        <v>2346</v>
      </c>
      <c r="R1333" s="37">
        <v>34142</v>
      </c>
      <c r="S1333" s="39">
        <v>42125</v>
      </c>
      <c r="T1333" s="39">
        <v>42127</v>
      </c>
      <c r="U1333" s="37">
        <v>20.495999999999999</v>
      </c>
      <c r="V1333" s="37">
        <v>21</v>
      </c>
      <c r="W1333" s="37">
        <v>127.94</v>
      </c>
      <c r="X1333" s="37">
        <v>87586</v>
      </c>
      <c r="Y1333" s="37" t="s">
        <v>3215</v>
      </c>
      <c r="Z1333" s="37">
        <v>214.20682879340418</v>
      </c>
    </row>
    <row r="1334" spans="1:26" customFormat="1" x14ac:dyDescent="0.2">
      <c r="A1334" s="37">
        <v>3139</v>
      </c>
      <c r="B1334" s="37" t="s">
        <v>2347</v>
      </c>
      <c r="C1334" s="37" t="s">
        <v>1</v>
      </c>
      <c r="D1334" s="37">
        <v>0.09</v>
      </c>
      <c r="E1334" s="37">
        <v>280.98</v>
      </c>
      <c r="F1334" s="37">
        <v>57</v>
      </c>
      <c r="G1334" s="37" t="s">
        <v>2</v>
      </c>
      <c r="H1334" s="37" t="s">
        <v>47</v>
      </c>
      <c r="I1334" s="37" t="s">
        <v>4</v>
      </c>
      <c r="J1334" s="37" t="s">
        <v>85</v>
      </c>
      <c r="K1334" s="37" t="s">
        <v>33</v>
      </c>
      <c r="L1334" s="37" t="s">
        <v>838</v>
      </c>
      <c r="M1334" s="37">
        <v>0.78</v>
      </c>
      <c r="N1334" s="37" t="s">
        <v>8</v>
      </c>
      <c r="O1334" s="37" t="s">
        <v>87</v>
      </c>
      <c r="P1334" s="37" t="s">
        <v>373</v>
      </c>
      <c r="Q1334" s="37" t="s">
        <v>2348</v>
      </c>
      <c r="R1334" s="37">
        <v>7016</v>
      </c>
      <c r="S1334" s="39">
        <v>42126</v>
      </c>
      <c r="T1334" s="39">
        <v>42129</v>
      </c>
      <c r="U1334" s="37">
        <v>252.488</v>
      </c>
      <c r="V1334" s="37">
        <v>31</v>
      </c>
      <c r="W1334" s="37">
        <v>7974.21</v>
      </c>
      <c r="X1334" s="37">
        <v>86793</v>
      </c>
      <c r="Y1334" s="37" t="s">
        <v>3218</v>
      </c>
      <c r="Z1334" s="37">
        <v>3457.0574232981298</v>
      </c>
    </row>
    <row r="1335" spans="1:26" customFormat="1" x14ac:dyDescent="0.2">
      <c r="A1335" s="37">
        <v>3367</v>
      </c>
      <c r="B1335" s="37" t="s">
        <v>2349</v>
      </c>
      <c r="C1335" s="37" t="s">
        <v>1</v>
      </c>
      <c r="D1335" s="37">
        <v>0.08</v>
      </c>
      <c r="E1335" s="37">
        <v>30.97</v>
      </c>
      <c r="F1335" s="37">
        <v>4</v>
      </c>
      <c r="G1335" s="37" t="s">
        <v>14</v>
      </c>
      <c r="H1335" s="37" t="s">
        <v>47</v>
      </c>
      <c r="I1335" s="37" t="s">
        <v>16</v>
      </c>
      <c r="J1335" s="37" t="s">
        <v>17</v>
      </c>
      <c r="K1335" s="37" t="s">
        <v>49</v>
      </c>
      <c r="L1335" s="37" t="s">
        <v>2138</v>
      </c>
      <c r="M1335" s="37">
        <v>0.74</v>
      </c>
      <c r="N1335" s="37" t="s">
        <v>8</v>
      </c>
      <c r="O1335" s="37" t="s">
        <v>87</v>
      </c>
      <c r="P1335" s="37" t="s">
        <v>293</v>
      </c>
      <c r="Q1335" s="37" t="s">
        <v>2350</v>
      </c>
      <c r="R1335" s="37">
        <v>43221</v>
      </c>
      <c r="S1335" s="39">
        <v>42126</v>
      </c>
      <c r="T1335" s="39">
        <v>42127</v>
      </c>
      <c r="U1335" s="37">
        <v>10.68</v>
      </c>
      <c r="V1335" s="37">
        <v>26</v>
      </c>
      <c r="W1335" s="37">
        <v>758.97</v>
      </c>
      <c r="X1335" s="37">
        <v>90502</v>
      </c>
      <c r="Y1335" s="37" t="s">
        <v>3218</v>
      </c>
      <c r="Z1335" s="37">
        <v>738.15793773838141</v>
      </c>
    </row>
    <row r="1336" spans="1:26" customFormat="1" x14ac:dyDescent="0.2">
      <c r="A1336" s="37">
        <v>3367</v>
      </c>
      <c r="B1336" s="37" t="s">
        <v>2349</v>
      </c>
      <c r="C1336" s="37" t="s">
        <v>1</v>
      </c>
      <c r="D1336" s="37">
        <v>0.1</v>
      </c>
      <c r="E1336" s="37">
        <v>4.13</v>
      </c>
      <c r="F1336" s="37">
        <v>0.5</v>
      </c>
      <c r="G1336" s="37" t="s">
        <v>63</v>
      </c>
      <c r="H1336" s="37" t="s">
        <v>47</v>
      </c>
      <c r="I1336" s="37" t="s">
        <v>24</v>
      </c>
      <c r="J1336" s="37" t="s">
        <v>128</v>
      </c>
      <c r="K1336" s="37" t="s">
        <v>49</v>
      </c>
      <c r="L1336" s="37" t="s">
        <v>2351</v>
      </c>
      <c r="M1336" s="37">
        <v>0.39</v>
      </c>
      <c r="N1336" s="37" t="s">
        <v>8</v>
      </c>
      <c r="O1336" s="37" t="s">
        <v>87</v>
      </c>
      <c r="P1336" s="37" t="s">
        <v>293</v>
      </c>
      <c r="Q1336" s="37" t="s">
        <v>2350</v>
      </c>
      <c r="R1336" s="37">
        <v>43221</v>
      </c>
      <c r="S1336" s="39">
        <v>42126</v>
      </c>
      <c r="T1336" s="39">
        <v>42128</v>
      </c>
      <c r="U1336" s="37">
        <v>58.263599999999997</v>
      </c>
      <c r="V1336" s="37">
        <v>18</v>
      </c>
      <c r="W1336" s="37">
        <v>84.44</v>
      </c>
      <c r="X1336" s="37">
        <v>90502</v>
      </c>
      <c r="Y1336" s="37" t="s">
        <v>3218</v>
      </c>
      <c r="Z1336" s="37">
        <v>219.70561082868701</v>
      </c>
    </row>
    <row r="1337" spans="1:26" customFormat="1" x14ac:dyDescent="0.2">
      <c r="A1337" s="37">
        <v>408</v>
      </c>
      <c r="B1337" s="37" t="s">
        <v>2352</v>
      </c>
      <c r="C1337" s="37" t="s">
        <v>23</v>
      </c>
      <c r="D1337" s="37">
        <v>7.0000000000000007E-2</v>
      </c>
      <c r="E1337" s="37">
        <v>29.17</v>
      </c>
      <c r="F1337" s="37">
        <v>6.27</v>
      </c>
      <c r="G1337" s="37" t="s">
        <v>14</v>
      </c>
      <c r="H1337" s="37" t="s">
        <v>70</v>
      </c>
      <c r="I1337" s="37" t="s">
        <v>24</v>
      </c>
      <c r="J1337" s="37" t="s">
        <v>48</v>
      </c>
      <c r="K1337" s="37" t="s">
        <v>49</v>
      </c>
      <c r="L1337" s="37" t="s">
        <v>50</v>
      </c>
      <c r="M1337" s="37">
        <v>0.37</v>
      </c>
      <c r="N1337" s="37" t="s">
        <v>8</v>
      </c>
      <c r="O1337" s="37" t="s">
        <v>28</v>
      </c>
      <c r="P1337" s="37" t="s">
        <v>163</v>
      </c>
      <c r="Q1337" s="37" t="s">
        <v>2353</v>
      </c>
      <c r="R1337" s="37">
        <v>78589</v>
      </c>
      <c r="S1337" s="39">
        <v>42126</v>
      </c>
      <c r="T1337" s="39">
        <v>42130</v>
      </c>
      <c r="U1337" s="37">
        <v>236.2371</v>
      </c>
      <c r="V1337" s="37">
        <v>14</v>
      </c>
      <c r="W1337" s="37">
        <v>400.47</v>
      </c>
      <c r="X1337" s="37">
        <v>89639</v>
      </c>
      <c r="Y1337" s="37" t="s">
        <v>3216</v>
      </c>
      <c r="Z1337" s="37">
        <v>484.6241511909999</v>
      </c>
    </row>
    <row r="1338" spans="1:26" customFormat="1" x14ac:dyDescent="0.2">
      <c r="A1338" s="37">
        <v>2426</v>
      </c>
      <c r="B1338" s="37" t="s">
        <v>1626</v>
      </c>
      <c r="C1338" s="37" t="s">
        <v>23</v>
      </c>
      <c r="D1338" s="37">
        <v>0.08</v>
      </c>
      <c r="E1338" s="37">
        <v>4.4800000000000004</v>
      </c>
      <c r="F1338" s="37">
        <v>49</v>
      </c>
      <c r="G1338" s="37" t="s">
        <v>14</v>
      </c>
      <c r="H1338" s="37" t="s">
        <v>3</v>
      </c>
      <c r="I1338" s="37" t="s">
        <v>24</v>
      </c>
      <c r="J1338" s="37" t="s">
        <v>71</v>
      </c>
      <c r="K1338" s="37" t="s">
        <v>40</v>
      </c>
      <c r="L1338" s="37" t="s">
        <v>444</v>
      </c>
      <c r="M1338" s="37">
        <v>0.6</v>
      </c>
      <c r="N1338" s="37" t="s">
        <v>8</v>
      </c>
      <c r="O1338" s="37" t="s">
        <v>28</v>
      </c>
      <c r="P1338" s="37" t="s">
        <v>163</v>
      </c>
      <c r="Q1338" s="37" t="s">
        <v>1628</v>
      </c>
      <c r="R1338" s="37">
        <v>75061</v>
      </c>
      <c r="S1338" s="39">
        <v>42126</v>
      </c>
      <c r="T1338" s="39">
        <v>42126</v>
      </c>
      <c r="U1338" s="37">
        <v>139.58009999999999</v>
      </c>
      <c r="V1338" s="37">
        <v>37</v>
      </c>
      <c r="W1338" s="37">
        <v>202.29</v>
      </c>
      <c r="X1338" s="37">
        <v>90861</v>
      </c>
      <c r="Y1338" s="37" t="s">
        <v>3216</v>
      </c>
      <c r="Z1338" s="37">
        <v>1664.8433102657148</v>
      </c>
    </row>
    <row r="1339" spans="1:26" customFormat="1" x14ac:dyDescent="0.2">
      <c r="A1339" s="37">
        <v>2426</v>
      </c>
      <c r="B1339" s="37" t="s">
        <v>1626</v>
      </c>
      <c r="C1339" s="37" t="s">
        <v>23</v>
      </c>
      <c r="D1339" s="37">
        <v>0</v>
      </c>
      <c r="E1339" s="37">
        <v>17.670000000000002</v>
      </c>
      <c r="F1339" s="37">
        <v>8.99</v>
      </c>
      <c r="G1339" s="37" t="s">
        <v>14</v>
      </c>
      <c r="H1339" s="37" t="s">
        <v>3</v>
      </c>
      <c r="I1339" s="37" t="s">
        <v>4</v>
      </c>
      <c r="J1339" s="37" t="s">
        <v>102</v>
      </c>
      <c r="K1339" s="37" t="s">
        <v>18</v>
      </c>
      <c r="L1339" s="37" t="s">
        <v>2032</v>
      </c>
      <c r="M1339" s="37">
        <v>0.47</v>
      </c>
      <c r="N1339" s="37" t="s">
        <v>8</v>
      </c>
      <c r="O1339" s="37" t="s">
        <v>28</v>
      </c>
      <c r="P1339" s="37" t="s">
        <v>163</v>
      </c>
      <c r="Q1339" s="37" t="s">
        <v>1628</v>
      </c>
      <c r="R1339" s="37">
        <v>75061</v>
      </c>
      <c r="S1339" s="39">
        <v>42126</v>
      </c>
      <c r="T1339" s="39">
        <v>42133</v>
      </c>
      <c r="U1339" s="37">
        <v>109.67</v>
      </c>
      <c r="V1339" s="37">
        <v>9</v>
      </c>
      <c r="W1339" s="37">
        <v>168.71</v>
      </c>
      <c r="X1339" s="37">
        <v>90861</v>
      </c>
      <c r="Y1339" s="37" t="s">
        <v>3216</v>
      </c>
      <c r="Z1339" s="37">
        <v>514.50419825758729</v>
      </c>
    </row>
    <row r="1340" spans="1:26" customFormat="1" x14ac:dyDescent="0.2">
      <c r="A1340" s="37">
        <v>2578</v>
      </c>
      <c r="B1340" s="37" t="s">
        <v>2354</v>
      </c>
      <c r="C1340" s="37" t="s">
        <v>23</v>
      </c>
      <c r="D1340" s="37">
        <v>0.04</v>
      </c>
      <c r="E1340" s="37">
        <v>8.6</v>
      </c>
      <c r="F1340" s="37">
        <v>6.19</v>
      </c>
      <c r="G1340" s="37" t="s">
        <v>14</v>
      </c>
      <c r="H1340" s="37" t="s">
        <v>47</v>
      </c>
      <c r="I1340" s="37" t="s">
        <v>24</v>
      </c>
      <c r="J1340" s="37" t="s">
        <v>48</v>
      </c>
      <c r="K1340" s="37" t="s">
        <v>49</v>
      </c>
      <c r="L1340" s="37" t="s">
        <v>508</v>
      </c>
      <c r="M1340" s="37">
        <v>0.38</v>
      </c>
      <c r="N1340" s="37" t="s">
        <v>8</v>
      </c>
      <c r="O1340" s="37" t="s">
        <v>9</v>
      </c>
      <c r="P1340" s="37" t="s">
        <v>140</v>
      </c>
      <c r="Q1340" s="37" t="s">
        <v>2355</v>
      </c>
      <c r="R1340" s="37">
        <v>36801</v>
      </c>
      <c r="S1340" s="39">
        <v>42126</v>
      </c>
      <c r="T1340" s="39">
        <v>42128</v>
      </c>
      <c r="U1340" s="37">
        <v>309.71159999999998</v>
      </c>
      <c r="V1340" s="37">
        <v>5</v>
      </c>
      <c r="W1340" s="37">
        <v>46.85</v>
      </c>
      <c r="X1340" s="37">
        <v>88298</v>
      </c>
      <c r="Y1340" s="37" t="s">
        <v>3215</v>
      </c>
      <c r="Z1340" s="37">
        <v>551.77948237259</v>
      </c>
    </row>
    <row r="1341" spans="1:26" customFormat="1" x14ac:dyDescent="0.2">
      <c r="A1341" s="37">
        <v>2578</v>
      </c>
      <c r="B1341" s="37" t="s">
        <v>2354</v>
      </c>
      <c r="C1341" s="37" t="s">
        <v>23</v>
      </c>
      <c r="D1341" s="37">
        <v>0.01</v>
      </c>
      <c r="E1341" s="37">
        <v>3.58</v>
      </c>
      <c r="F1341" s="37">
        <v>1.63</v>
      </c>
      <c r="G1341" s="37" t="s">
        <v>14</v>
      </c>
      <c r="H1341" s="37" t="s">
        <v>47</v>
      </c>
      <c r="I1341" s="37" t="s">
        <v>24</v>
      </c>
      <c r="J1341" s="37" t="s">
        <v>152</v>
      </c>
      <c r="K1341" s="37" t="s">
        <v>26</v>
      </c>
      <c r="L1341" s="37" t="s">
        <v>2197</v>
      </c>
      <c r="M1341" s="37">
        <v>0.36</v>
      </c>
      <c r="N1341" s="37" t="s">
        <v>8</v>
      </c>
      <c r="O1341" s="37" t="s">
        <v>9</v>
      </c>
      <c r="P1341" s="37" t="s">
        <v>140</v>
      </c>
      <c r="Q1341" s="37" t="s">
        <v>2355</v>
      </c>
      <c r="R1341" s="37">
        <v>36801</v>
      </c>
      <c r="S1341" s="39">
        <v>42126</v>
      </c>
      <c r="T1341" s="39">
        <v>42130</v>
      </c>
      <c r="U1341" s="37">
        <v>-128.85599999999999</v>
      </c>
      <c r="V1341" s="37">
        <v>26</v>
      </c>
      <c r="W1341" s="37">
        <v>93.57</v>
      </c>
      <c r="X1341" s="37">
        <v>88298</v>
      </c>
      <c r="Y1341" s="37" t="s">
        <v>3215</v>
      </c>
      <c r="Z1341" s="37">
        <v>-35.887486157020732</v>
      </c>
    </row>
    <row r="1342" spans="1:26" customFormat="1" x14ac:dyDescent="0.2">
      <c r="A1342" s="37">
        <v>2578</v>
      </c>
      <c r="B1342" s="37" t="s">
        <v>2354</v>
      </c>
      <c r="C1342" s="37" t="s">
        <v>23</v>
      </c>
      <c r="D1342" s="37">
        <v>0.08</v>
      </c>
      <c r="E1342" s="37">
        <v>105.49</v>
      </c>
      <c r="F1342" s="37">
        <v>41.64</v>
      </c>
      <c r="G1342" s="37" t="s">
        <v>2</v>
      </c>
      <c r="H1342" s="37" t="s">
        <v>47</v>
      </c>
      <c r="I1342" s="37" t="s">
        <v>4</v>
      </c>
      <c r="J1342" s="37" t="s">
        <v>5</v>
      </c>
      <c r="K1342" s="37" t="s">
        <v>6</v>
      </c>
      <c r="L1342" s="37" t="s">
        <v>2356</v>
      </c>
      <c r="M1342" s="37">
        <v>0.75</v>
      </c>
      <c r="N1342" s="37" t="s">
        <v>8</v>
      </c>
      <c r="O1342" s="37" t="s">
        <v>9</v>
      </c>
      <c r="P1342" s="37" t="s">
        <v>140</v>
      </c>
      <c r="Q1342" s="37" t="s">
        <v>2355</v>
      </c>
      <c r="R1342" s="37">
        <v>36801</v>
      </c>
      <c r="S1342" s="39">
        <v>42126</v>
      </c>
      <c r="T1342" s="39">
        <v>42133</v>
      </c>
      <c r="U1342" s="37">
        <v>-36.945999999999998</v>
      </c>
      <c r="V1342" s="37">
        <v>34</v>
      </c>
      <c r="W1342" s="37">
        <v>2694.49</v>
      </c>
      <c r="X1342" s="37">
        <v>88298</v>
      </c>
      <c r="Y1342" s="37" t="s">
        <v>3215</v>
      </c>
      <c r="Z1342" s="37">
        <v>1957.7182108762102</v>
      </c>
    </row>
    <row r="1343" spans="1:26" customFormat="1" x14ac:dyDescent="0.2">
      <c r="A1343" s="37">
        <v>2531</v>
      </c>
      <c r="B1343" s="37" t="s">
        <v>2357</v>
      </c>
      <c r="C1343" s="37" t="s">
        <v>92</v>
      </c>
      <c r="D1343" s="37">
        <v>0.08</v>
      </c>
      <c r="E1343" s="37">
        <v>4</v>
      </c>
      <c r="F1343" s="37">
        <v>1.3</v>
      </c>
      <c r="G1343" s="37" t="s">
        <v>14</v>
      </c>
      <c r="H1343" s="37" t="s">
        <v>3</v>
      </c>
      <c r="I1343" s="37" t="s">
        <v>24</v>
      </c>
      <c r="J1343" s="37" t="s">
        <v>64</v>
      </c>
      <c r="K1343" s="37" t="s">
        <v>26</v>
      </c>
      <c r="L1343" s="37" t="s">
        <v>347</v>
      </c>
      <c r="M1343" s="37">
        <v>0.37</v>
      </c>
      <c r="N1343" s="37" t="s">
        <v>8</v>
      </c>
      <c r="O1343" s="37" t="s">
        <v>35</v>
      </c>
      <c r="P1343" s="37" t="s">
        <v>66</v>
      </c>
      <c r="Q1343" s="37" t="s">
        <v>2358</v>
      </c>
      <c r="R1343" s="37">
        <v>93422</v>
      </c>
      <c r="S1343" s="39">
        <v>42126</v>
      </c>
      <c r="T1343" s="39">
        <v>42128</v>
      </c>
      <c r="U1343" s="37">
        <v>28.4</v>
      </c>
      <c r="V1343" s="37">
        <v>14</v>
      </c>
      <c r="W1343" s="37">
        <v>51.99</v>
      </c>
      <c r="X1343" s="37">
        <v>87452</v>
      </c>
      <c r="Y1343" s="37" t="s">
        <v>3217</v>
      </c>
      <c r="Z1343" s="37">
        <v>-27.086151185894213</v>
      </c>
    </row>
    <row r="1344" spans="1:26" customFormat="1" x14ac:dyDescent="0.2">
      <c r="A1344" s="37">
        <v>27</v>
      </c>
      <c r="B1344" s="37" t="s">
        <v>2359</v>
      </c>
      <c r="C1344" s="37" t="s">
        <v>46</v>
      </c>
      <c r="D1344" s="37">
        <v>0.04</v>
      </c>
      <c r="E1344" s="37">
        <v>4.1399999999999997</v>
      </c>
      <c r="F1344" s="37">
        <v>6.6</v>
      </c>
      <c r="G1344" s="37" t="s">
        <v>14</v>
      </c>
      <c r="H1344" s="37" t="s">
        <v>70</v>
      </c>
      <c r="I1344" s="37" t="s">
        <v>4</v>
      </c>
      <c r="J1344" s="37" t="s">
        <v>102</v>
      </c>
      <c r="K1344" s="37" t="s">
        <v>49</v>
      </c>
      <c r="L1344" s="37" t="s">
        <v>388</v>
      </c>
      <c r="M1344" s="37">
        <v>0.49</v>
      </c>
      <c r="N1344" s="37" t="s">
        <v>8</v>
      </c>
      <c r="O1344" s="37" t="s">
        <v>35</v>
      </c>
      <c r="P1344" s="37" t="s">
        <v>66</v>
      </c>
      <c r="Q1344" s="37" t="s">
        <v>1939</v>
      </c>
      <c r="R1344" s="37">
        <v>90712</v>
      </c>
      <c r="S1344" s="39">
        <v>42126</v>
      </c>
      <c r="T1344" s="39">
        <v>42128</v>
      </c>
      <c r="U1344" s="37">
        <v>8.8940000000000001</v>
      </c>
      <c r="V1344" s="37">
        <v>12</v>
      </c>
      <c r="W1344" s="37">
        <v>54.78</v>
      </c>
      <c r="X1344" s="37">
        <v>87652</v>
      </c>
      <c r="Y1344" s="37" t="s">
        <v>3217</v>
      </c>
      <c r="Z1344" s="37">
        <v>423.34468607948941</v>
      </c>
    </row>
    <row r="1345" spans="1:26" customFormat="1" x14ac:dyDescent="0.2">
      <c r="A1345" s="37">
        <v>3386</v>
      </c>
      <c r="B1345" s="37" t="s">
        <v>2360</v>
      </c>
      <c r="C1345" s="37" t="s">
        <v>1</v>
      </c>
      <c r="D1345" s="37">
        <v>0</v>
      </c>
      <c r="E1345" s="37">
        <v>2.61</v>
      </c>
      <c r="F1345" s="37">
        <v>0.5</v>
      </c>
      <c r="G1345" s="37" t="s">
        <v>14</v>
      </c>
      <c r="H1345" s="37" t="s">
        <v>70</v>
      </c>
      <c r="I1345" s="37" t="s">
        <v>24</v>
      </c>
      <c r="J1345" s="37" t="s">
        <v>128</v>
      </c>
      <c r="K1345" s="37" t="s">
        <v>49</v>
      </c>
      <c r="L1345" s="37" t="s">
        <v>1343</v>
      </c>
      <c r="M1345" s="37">
        <v>0.39</v>
      </c>
      <c r="N1345" s="37" t="s">
        <v>8</v>
      </c>
      <c r="O1345" s="37" t="s">
        <v>87</v>
      </c>
      <c r="P1345" s="37" t="s">
        <v>293</v>
      </c>
      <c r="Q1345" s="37" t="s">
        <v>2174</v>
      </c>
      <c r="R1345" s="37">
        <v>43402</v>
      </c>
      <c r="S1345" s="39">
        <v>42127</v>
      </c>
      <c r="T1345" s="39">
        <v>42129</v>
      </c>
      <c r="U1345" s="37">
        <v>19.554600000000001</v>
      </c>
      <c r="V1345" s="37">
        <v>10</v>
      </c>
      <c r="W1345" s="37">
        <v>28.34</v>
      </c>
      <c r="X1345" s="37">
        <v>88746</v>
      </c>
      <c r="Y1345" s="37" t="s">
        <v>3218</v>
      </c>
      <c r="Z1345" s="37">
        <v>293.16483175305092</v>
      </c>
    </row>
    <row r="1346" spans="1:26" customFormat="1" x14ac:dyDescent="0.2">
      <c r="A1346" s="37">
        <v>3386</v>
      </c>
      <c r="B1346" s="37" t="s">
        <v>2360</v>
      </c>
      <c r="C1346" s="37" t="s">
        <v>1</v>
      </c>
      <c r="D1346" s="37">
        <v>0.04</v>
      </c>
      <c r="E1346" s="37">
        <v>25.38</v>
      </c>
      <c r="F1346" s="37">
        <v>8.99</v>
      </c>
      <c r="G1346" s="37" t="s">
        <v>63</v>
      </c>
      <c r="H1346" s="37" t="s">
        <v>70</v>
      </c>
      <c r="I1346" s="37" t="s">
        <v>4</v>
      </c>
      <c r="J1346" s="37" t="s">
        <v>102</v>
      </c>
      <c r="K1346" s="37" t="s">
        <v>18</v>
      </c>
      <c r="L1346" s="37" t="s">
        <v>2361</v>
      </c>
      <c r="M1346" s="37">
        <v>0.5</v>
      </c>
      <c r="N1346" s="37" t="s">
        <v>8</v>
      </c>
      <c r="O1346" s="37" t="s">
        <v>87</v>
      </c>
      <c r="P1346" s="37" t="s">
        <v>293</v>
      </c>
      <c r="Q1346" s="37" t="s">
        <v>2174</v>
      </c>
      <c r="R1346" s="37">
        <v>43402</v>
      </c>
      <c r="S1346" s="39">
        <v>42127</v>
      </c>
      <c r="T1346" s="39">
        <v>42130</v>
      </c>
      <c r="U1346" s="37">
        <v>152.482</v>
      </c>
      <c r="V1346" s="37">
        <v>35</v>
      </c>
      <c r="W1346" s="37">
        <v>861.3</v>
      </c>
      <c r="X1346" s="37">
        <v>88746</v>
      </c>
      <c r="Y1346" s="37" t="s">
        <v>3218</v>
      </c>
      <c r="Z1346" s="37">
        <v>718.06713963898233</v>
      </c>
    </row>
    <row r="1347" spans="1:26" customFormat="1" x14ac:dyDescent="0.2">
      <c r="A1347" s="37">
        <v>2157</v>
      </c>
      <c r="B1347" s="37" t="s">
        <v>1657</v>
      </c>
      <c r="C1347" s="37" t="s">
        <v>13</v>
      </c>
      <c r="D1347" s="37">
        <v>7.0000000000000007E-2</v>
      </c>
      <c r="E1347" s="37">
        <v>30.93</v>
      </c>
      <c r="F1347" s="37">
        <v>3.92</v>
      </c>
      <c r="G1347" s="37" t="s">
        <v>14</v>
      </c>
      <c r="H1347" s="37" t="s">
        <v>47</v>
      </c>
      <c r="I1347" s="37" t="s">
        <v>4</v>
      </c>
      <c r="J1347" s="37" t="s">
        <v>102</v>
      </c>
      <c r="K1347" s="37" t="s">
        <v>18</v>
      </c>
      <c r="L1347" s="37" t="s">
        <v>1627</v>
      </c>
      <c r="M1347" s="37">
        <v>0.44</v>
      </c>
      <c r="N1347" s="37" t="s">
        <v>8</v>
      </c>
      <c r="O1347" s="37" t="s">
        <v>28</v>
      </c>
      <c r="P1347" s="37" t="s">
        <v>265</v>
      </c>
      <c r="Q1347" s="37" t="s">
        <v>1659</v>
      </c>
      <c r="R1347" s="37">
        <v>48093</v>
      </c>
      <c r="S1347" s="39">
        <v>42127</v>
      </c>
      <c r="T1347" s="39">
        <v>42128</v>
      </c>
      <c r="U1347" s="37">
        <v>398.30250000000001</v>
      </c>
      <c r="V1347" s="37">
        <v>19</v>
      </c>
      <c r="W1347" s="37">
        <v>577.25</v>
      </c>
      <c r="X1347" s="37">
        <v>90386</v>
      </c>
      <c r="Y1347" s="37" t="s">
        <v>3216</v>
      </c>
      <c r="Z1347" s="37">
        <v>597.51041948877071</v>
      </c>
    </row>
    <row r="1348" spans="1:26" customFormat="1" x14ac:dyDescent="0.2">
      <c r="A1348" s="37">
        <v>2157</v>
      </c>
      <c r="B1348" s="37" t="s">
        <v>1657</v>
      </c>
      <c r="C1348" s="37" t="s">
        <v>13</v>
      </c>
      <c r="D1348" s="37">
        <v>0.05</v>
      </c>
      <c r="E1348" s="37">
        <v>297.48</v>
      </c>
      <c r="F1348" s="37">
        <v>18.059999999999999</v>
      </c>
      <c r="G1348" s="37" t="s">
        <v>2</v>
      </c>
      <c r="H1348" s="37" t="s">
        <v>47</v>
      </c>
      <c r="I1348" s="37" t="s">
        <v>16</v>
      </c>
      <c r="J1348" s="37" t="s">
        <v>32</v>
      </c>
      <c r="K1348" s="37" t="s">
        <v>33</v>
      </c>
      <c r="L1348" s="37" t="s">
        <v>363</v>
      </c>
      <c r="M1348" s="37">
        <v>0.6</v>
      </c>
      <c r="N1348" s="37" t="s">
        <v>8</v>
      </c>
      <c r="O1348" s="37" t="s">
        <v>28</v>
      </c>
      <c r="P1348" s="37" t="s">
        <v>265</v>
      </c>
      <c r="Q1348" s="37" t="s">
        <v>1659</v>
      </c>
      <c r="R1348" s="37">
        <v>48093</v>
      </c>
      <c r="S1348" s="39">
        <v>42127</v>
      </c>
      <c r="T1348" s="39">
        <v>42128</v>
      </c>
      <c r="U1348" s="37">
        <v>709.85199999999998</v>
      </c>
      <c r="V1348" s="37">
        <v>14</v>
      </c>
      <c r="W1348" s="37">
        <v>4075.18</v>
      </c>
      <c r="X1348" s="37">
        <v>90386</v>
      </c>
      <c r="Y1348" s="37" t="s">
        <v>3216</v>
      </c>
      <c r="Z1348" s="37">
        <v>2485.1520004772028</v>
      </c>
    </row>
    <row r="1349" spans="1:26" customFormat="1" x14ac:dyDescent="0.2">
      <c r="A1349" s="37">
        <v>2157</v>
      </c>
      <c r="B1349" s="37" t="s">
        <v>1657</v>
      </c>
      <c r="C1349" s="37" t="s">
        <v>13</v>
      </c>
      <c r="D1349" s="37">
        <v>7.0000000000000007E-2</v>
      </c>
      <c r="E1349" s="37">
        <v>296.18</v>
      </c>
      <c r="F1349" s="37">
        <v>54.12</v>
      </c>
      <c r="G1349" s="37" t="s">
        <v>2</v>
      </c>
      <c r="H1349" s="37" t="s">
        <v>47</v>
      </c>
      <c r="I1349" s="37" t="s">
        <v>4</v>
      </c>
      <c r="J1349" s="37" t="s">
        <v>5</v>
      </c>
      <c r="K1349" s="37" t="s">
        <v>6</v>
      </c>
      <c r="L1349" s="37" t="s">
        <v>1055</v>
      </c>
      <c r="M1349" s="37">
        <v>0.76</v>
      </c>
      <c r="N1349" s="37" t="s">
        <v>8</v>
      </c>
      <c r="O1349" s="37" t="s">
        <v>28</v>
      </c>
      <c r="P1349" s="37" t="s">
        <v>265</v>
      </c>
      <c r="Q1349" s="37" t="s">
        <v>1659</v>
      </c>
      <c r="R1349" s="37">
        <v>48093</v>
      </c>
      <c r="S1349" s="39">
        <v>42127</v>
      </c>
      <c r="T1349" s="39">
        <v>42129</v>
      </c>
      <c r="U1349" s="37">
        <v>80.809200000000004</v>
      </c>
      <c r="V1349" s="37">
        <v>6</v>
      </c>
      <c r="W1349" s="37">
        <v>1798.23</v>
      </c>
      <c r="X1349" s="37">
        <v>90386</v>
      </c>
      <c r="Y1349" s="37" t="s">
        <v>3216</v>
      </c>
      <c r="Z1349" s="37">
        <v>2953.3702882383359</v>
      </c>
    </row>
    <row r="1350" spans="1:26" customFormat="1" x14ac:dyDescent="0.2">
      <c r="A1350" s="37">
        <v>1391</v>
      </c>
      <c r="B1350" s="37" t="s">
        <v>2268</v>
      </c>
      <c r="C1350" s="37" t="s">
        <v>23</v>
      </c>
      <c r="D1350" s="37">
        <v>7.0000000000000007E-2</v>
      </c>
      <c r="E1350" s="37">
        <v>12.28</v>
      </c>
      <c r="F1350" s="37">
        <v>6.13</v>
      </c>
      <c r="G1350" s="37" t="s">
        <v>14</v>
      </c>
      <c r="H1350" s="37" t="s">
        <v>3</v>
      </c>
      <c r="I1350" s="37" t="s">
        <v>24</v>
      </c>
      <c r="J1350" s="37" t="s">
        <v>54</v>
      </c>
      <c r="K1350" s="37" t="s">
        <v>49</v>
      </c>
      <c r="L1350" s="37" t="s">
        <v>2362</v>
      </c>
      <c r="M1350" s="37">
        <v>0.56999999999999995</v>
      </c>
      <c r="N1350" s="37" t="s">
        <v>8</v>
      </c>
      <c r="O1350" s="37" t="s">
        <v>35</v>
      </c>
      <c r="P1350" s="37" t="s">
        <v>66</v>
      </c>
      <c r="Q1350" s="37" t="s">
        <v>2269</v>
      </c>
      <c r="R1350" s="37">
        <v>94086</v>
      </c>
      <c r="S1350" s="39">
        <v>42127</v>
      </c>
      <c r="T1350" s="39">
        <v>42134</v>
      </c>
      <c r="U1350" s="37">
        <v>15.236000000000001</v>
      </c>
      <c r="V1350" s="37">
        <v>33</v>
      </c>
      <c r="W1350" s="37">
        <v>389.59</v>
      </c>
      <c r="X1350" s="37">
        <v>88730</v>
      </c>
      <c r="Y1350" s="37" t="s">
        <v>3217</v>
      </c>
      <c r="Z1350" s="37">
        <v>358.72467266059419</v>
      </c>
    </row>
    <row r="1351" spans="1:26" customFormat="1" x14ac:dyDescent="0.2">
      <c r="A1351" s="37">
        <v>1680</v>
      </c>
      <c r="B1351" s="37" t="s">
        <v>2363</v>
      </c>
      <c r="C1351" s="37" t="s">
        <v>23</v>
      </c>
      <c r="D1351" s="37">
        <v>0.09</v>
      </c>
      <c r="E1351" s="37">
        <v>30.98</v>
      </c>
      <c r="F1351" s="37">
        <v>19.510000000000002</v>
      </c>
      <c r="G1351" s="37" t="s">
        <v>14</v>
      </c>
      <c r="H1351" s="37" t="s">
        <v>15</v>
      </c>
      <c r="I1351" s="37" t="s">
        <v>24</v>
      </c>
      <c r="J1351" s="37" t="s">
        <v>321</v>
      </c>
      <c r="K1351" s="37" t="s">
        <v>49</v>
      </c>
      <c r="L1351" s="37" t="s">
        <v>2364</v>
      </c>
      <c r="M1351" s="37">
        <v>0.36</v>
      </c>
      <c r="N1351" s="37" t="s">
        <v>8</v>
      </c>
      <c r="O1351" s="37" t="s">
        <v>87</v>
      </c>
      <c r="P1351" s="37" t="s">
        <v>293</v>
      </c>
      <c r="Q1351" s="37" t="s">
        <v>740</v>
      </c>
      <c r="R1351" s="37">
        <v>45014</v>
      </c>
      <c r="S1351" s="39">
        <v>42127</v>
      </c>
      <c r="T1351" s="39">
        <v>42129</v>
      </c>
      <c r="U1351" s="37">
        <v>-163.53</v>
      </c>
      <c r="V1351" s="37">
        <v>18</v>
      </c>
      <c r="W1351" s="37">
        <v>514.62</v>
      </c>
      <c r="X1351" s="37">
        <v>86645</v>
      </c>
      <c r="Y1351" s="37" t="s">
        <v>3218</v>
      </c>
      <c r="Z1351" s="37">
        <v>396.40397713008366</v>
      </c>
    </row>
    <row r="1352" spans="1:26" customFormat="1" x14ac:dyDescent="0.2">
      <c r="A1352" s="37">
        <v>1680</v>
      </c>
      <c r="B1352" s="37" t="s">
        <v>2363</v>
      </c>
      <c r="C1352" s="37" t="s">
        <v>23</v>
      </c>
      <c r="D1352" s="37">
        <v>0.03</v>
      </c>
      <c r="E1352" s="37">
        <v>49.34</v>
      </c>
      <c r="F1352" s="37">
        <v>10.25</v>
      </c>
      <c r="G1352" s="37" t="s">
        <v>14</v>
      </c>
      <c r="H1352" s="37" t="s">
        <v>15</v>
      </c>
      <c r="I1352" s="37" t="s">
        <v>4</v>
      </c>
      <c r="J1352" s="37" t="s">
        <v>102</v>
      </c>
      <c r="K1352" s="37" t="s">
        <v>40</v>
      </c>
      <c r="L1352" s="37" t="s">
        <v>2365</v>
      </c>
      <c r="M1352" s="37">
        <v>0.56999999999999995</v>
      </c>
      <c r="N1352" s="37" t="s">
        <v>8</v>
      </c>
      <c r="O1352" s="37" t="s">
        <v>87</v>
      </c>
      <c r="P1352" s="37" t="s">
        <v>293</v>
      </c>
      <c r="Q1352" s="37" t="s">
        <v>740</v>
      </c>
      <c r="R1352" s="37">
        <v>45014</v>
      </c>
      <c r="S1352" s="39">
        <v>42127</v>
      </c>
      <c r="T1352" s="39">
        <v>42129</v>
      </c>
      <c r="U1352" s="37">
        <v>554.77</v>
      </c>
      <c r="V1352" s="37">
        <v>17</v>
      </c>
      <c r="W1352" s="37">
        <v>817.32</v>
      </c>
      <c r="X1352" s="37">
        <v>86645</v>
      </c>
      <c r="Y1352" s="37" t="s">
        <v>3218</v>
      </c>
      <c r="Z1352" s="37">
        <v>1147.7453680100207</v>
      </c>
    </row>
    <row r="1353" spans="1:26" customFormat="1" x14ac:dyDescent="0.2">
      <c r="A1353" s="37">
        <v>94</v>
      </c>
      <c r="B1353" s="37" t="s">
        <v>2366</v>
      </c>
      <c r="C1353" s="37" t="s">
        <v>46</v>
      </c>
      <c r="D1353" s="37">
        <v>0.04</v>
      </c>
      <c r="E1353" s="37">
        <v>160.97999999999999</v>
      </c>
      <c r="F1353" s="37">
        <v>30</v>
      </c>
      <c r="G1353" s="37" t="s">
        <v>2</v>
      </c>
      <c r="H1353" s="37" t="s">
        <v>47</v>
      </c>
      <c r="I1353" s="37" t="s">
        <v>4</v>
      </c>
      <c r="J1353" s="37" t="s">
        <v>85</v>
      </c>
      <c r="K1353" s="37" t="s">
        <v>33</v>
      </c>
      <c r="L1353" s="37" t="s">
        <v>868</v>
      </c>
      <c r="M1353" s="37">
        <v>0.62</v>
      </c>
      <c r="N1353" s="37" t="s">
        <v>8</v>
      </c>
      <c r="O1353" s="37" t="s">
        <v>28</v>
      </c>
      <c r="P1353" s="37" t="s">
        <v>79</v>
      </c>
      <c r="Q1353" s="37" t="s">
        <v>509</v>
      </c>
      <c r="R1353" s="37">
        <v>60601</v>
      </c>
      <c r="S1353" s="39">
        <v>42127</v>
      </c>
      <c r="T1353" s="39">
        <v>42129</v>
      </c>
      <c r="U1353" s="37">
        <v>116.1</v>
      </c>
      <c r="V1353" s="37">
        <v>37</v>
      </c>
      <c r="W1353" s="37">
        <v>6276.34</v>
      </c>
      <c r="X1353" s="37">
        <v>44231</v>
      </c>
      <c r="Y1353" s="37" t="s">
        <v>3216</v>
      </c>
      <c r="Z1353" s="37">
        <v>2006.2197303199791</v>
      </c>
    </row>
    <row r="1354" spans="1:26" customFormat="1" x14ac:dyDescent="0.2">
      <c r="A1354" s="37">
        <v>94</v>
      </c>
      <c r="B1354" s="37" t="s">
        <v>2366</v>
      </c>
      <c r="C1354" s="37" t="s">
        <v>46</v>
      </c>
      <c r="D1354" s="37">
        <v>0.01</v>
      </c>
      <c r="E1354" s="37">
        <v>17.98</v>
      </c>
      <c r="F1354" s="37">
        <v>4</v>
      </c>
      <c r="G1354" s="37" t="s">
        <v>14</v>
      </c>
      <c r="H1354" s="37" t="s">
        <v>47</v>
      </c>
      <c r="I1354" s="37" t="s">
        <v>16</v>
      </c>
      <c r="J1354" s="37" t="s">
        <v>17</v>
      </c>
      <c r="K1354" s="37" t="s">
        <v>49</v>
      </c>
      <c r="L1354" s="37" t="s">
        <v>1633</v>
      </c>
      <c r="M1354" s="37">
        <v>0.79</v>
      </c>
      <c r="N1354" s="37" t="s">
        <v>8</v>
      </c>
      <c r="O1354" s="37" t="s">
        <v>28</v>
      </c>
      <c r="P1354" s="37" t="s">
        <v>79</v>
      </c>
      <c r="Q1354" s="37" t="s">
        <v>509</v>
      </c>
      <c r="R1354" s="37">
        <v>60601</v>
      </c>
      <c r="S1354" s="39">
        <v>42127</v>
      </c>
      <c r="T1354" s="39">
        <v>42129</v>
      </c>
      <c r="U1354" s="37">
        <v>-87.96</v>
      </c>
      <c r="V1354" s="37">
        <v>146</v>
      </c>
      <c r="W1354" s="37">
        <v>2664.4</v>
      </c>
      <c r="X1354" s="37">
        <v>44231</v>
      </c>
      <c r="Y1354" s="37" t="s">
        <v>3216</v>
      </c>
      <c r="Z1354" s="37">
        <v>595.28399537655946</v>
      </c>
    </row>
    <row r="1355" spans="1:26" customFormat="1" x14ac:dyDescent="0.2">
      <c r="A1355" s="37">
        <v>97</v>
      </c>
      <c r="B1355" s="37" t="s">
        <v>2367</v>
      </c>
      <c r="C1355" s="37" t="s">
        <v>46</v>
      </c>
      <c r="D1355" s="37">
        <v>0.04</v>
      </c>
      <c r="E1355" s="37">
        <v>160.97999999999999</v>
      </c>
      <c r="F1355" s="37">
        <v>30</v>
      </c>
      <c r="G1355" s="37" t="s">
        <v>2</v>
      </c>
      <c r="H1355" s="37" t="s">
        <v>47</v>
      </c>
      <c r="I1355" s="37" t="s">
        <v>4</v>
      </c>
      <c r="J1355" s="37" t="s">
        <v>85</v>
      </c>
      <c r="K1355" s="37" t="s">
        <v>33</v>
      </c>
      <c r="L1355" s="37" t="s">
        <v>868</v>
      </c>
      <c r="M1355" s="37">
        <v>0.62</v>
      </c>
      <c r="N1355" s="37" t="s">
        <v>8</v>
      </c>
      <c r="O1355" s="37" t="s">
        <v>28</v>
      </c>
      <c r="P1355" s="37" t="s">
        <v>513</v>
      </c>
      <c r="Q1355" s="37" t="s">
        <v>2368</v>
      </c>
      <c r="R1355" s="37">
        <v>66502</v>
      </c>
      <c r="S1355" s="39">
        <v>42127</v>
      </c>
      <c r="T1355" s="39">
        <v>42129</v>
      </c>
      <c r="U1355" s="37">
        <v>255.42</v>
      </c>
      <c r="V1355" s="37">
        <v>9</v>
      </c>
      <c r="W1355" s="37">
        <v>1526.68</v>
      </c>
      <c r="X1355" s="37">
        <v>87306</v>
      </c>
      <c r="Y1355" s="37" t="s">
        <v>3216</v>
      </c>
      <c r="Z1355" s="37">
        <v>2148.88699396229</v>
      </c>
    </row>
    <row r="1356" spans="1:26" customFormat="1" x14ac:dyDescent="0.2">
      <c r="A1356" s="37">
        <v>97</v>
      </c>
      <c r="B1356" s="37" t="s">
        <v>2367</v>
      </c>
      <c r="C1356" s="37" t="s">
        <v>46</v>
      </c>
      <c r="D1356" s="37">
        <v>0.06</v>
      </c>
      <c r="E1356" s="37">
        <v>115.99</v>
      </c>
      <c r="F1356" s="37">
        <v>8.99</v>
      </c>
      <c r="G1356" s="37" t="s">
        <v>14</v>
      </c>
      <c r="H1356" s="37" t="s">
        <v>47</v>
      </c>
      <c r="I1356" s="37" t="s">
        <v>16</v>
      </c>
      <c r="J1356" s="37" t="s">
        <v>111</v>
      </c>
      <c r="K1356" s="37" t="s">
        <v>49</v>
      </c>
      <c r="L1356" s="37" t="s">
        <v>2085</v>
      </c>
      <c r="M1356" s="37">
        <v>0.57999999999999996</v>
      </c>
      <c r="N1356" s="37" t="s">
        <v>8</v>
      </c>
      <c r="O1356" s="37" t="s">
        <v>28</v>
      </c>
      <c r="P1356" s="37" t="s">
        <v>513</v>
      </c>
      <c r="Q1356" s="37" t="s">
        <v>2368</v>
      </c>
      <c r="R1356" s="37">
        <v>66502</v>
      </c>
      <c r="S1356" s="39">
        <v>42127</v>
      </c>
      <c r="T1356" s="39">
        <v>42128</v>
      </c>
      <c r="U1356" s="37">
        <v>685.6146</v>
      </c>
      <c r="V1356" s="37">
        <v>20</v>
      </c>
      <c r="W1356" s="37">
        <v>1952.56</v>
      </c>
      <c r="X1356" s="37">
        <v>87306</v>
      </c>
      <c r="Y1356" s="37" t="s">
        <v>3216</v>
      </c>
      <c r="Z1356" s="37">
        <v>1624.8565994950181</v>
      </c>
    </row>
    <row r="1357" spans="1:26" customFormat="1" x14ac:dyDescent="0.2">
      <c r="A1357" s="37">
        <v>1869</v>
      </c>
      <c r="B1357" s="37" t="s">
        <v>2369</v>
      </c>
      <c r="C1357" s="37" t="s">
        <v>46</v>
      </c>
      <c r="D1357" s="37">
        <v>0.08</v>
      </c>
      <c r="E1357" s="37">
        <v>8.09</v>
      </c>
      <c r="F1357" s="37">
        <v>7.96</v>
      </c>
      <c r="G1357" s="37" t="s">
        <v>14</v>
      </c>
      <c r="H1357" s="37" t="s">
        <v>15</v>
      </c>
      <c r="I1357" s="37" t="s">
        <v>4</v>
      </c>
      <c r="J1357" s="37" t="s">
        <v>102</v>
      </c>
      <c r="K1357" s="37" t="s">
        <v>49</v>
      </c>
      <c r="L1357" s="37" t="s">
        <v>498</v>
      </c>
      <c r="M1357" s="37">
        <v>0.49</v>
      </c>
      <c r="N1357" s="37" t="s">
        <v>8</v>
      </c>
      <c r="O1357" s="37" t="s">
        <v>35</v>
      </c>
      <c r="P1357" s="37" t="s">
        <v>616</v>
      </c>
      <c r="Q1357" s="37" t="s">
        <v>2370</v>
      </c>
      <c r="R1357" s="37">
        <v>88310</v>
      </c>
      <c r="S1357" s="39">
        <v>42127</v>
      </c>
      <c r="T1357" s="39">
        <v>42128</v>
      </c>
      <c r="U1357" s="37">
        <v>-88.82</v>
      </c>
      <c r="V1357" s="37">
        <v>10</v>
      </c>
      <c r="W1357" s="37">
        <v>80.349999999999994</v>
      </c>
      <c r="X1357" s="37">
        <v>89209</v>
      </c>
      <c r="Y1357" s="37" t="s">
        <v>3217</v>
      </c>
      <c r="Z1357" s="37">
        <v>317.87929265670249</v>
      </c>
    </row>
    <row r="1358" spans="1:26" customFormat="1" x14ac:dyDescent="0.2">
      <c r="A1358" s="37">
        <v>335</v>
      </c>
      <c r="B1358" s="37" t="s">
        <v>2371</v>
      </c>
      <c r="C1358" s="37" t="s">
        <v>1</v>
      </c>
      <c r="D1358" s="37">
        <v>0.09</v>
      </c>
      <c r="E1358" s="37">
        <v>6.28</v>
      </c>
      <c r="F1358" s="37">
        <v>5.29</v>
      </c>
      <c r="G1358" s="37" t="s">
        <v>14</v>
      </c>
      <c r="H1358" s="37" t="s">
        <v>70</v>
      </c>
      <c r="I1358" s="37" t="s">
        <v>4</v>
      </c>
      <c r="J1358" s="37" t="s">
        <v>102</v>
      </c>
      <c r="K1358" s="37" t="s">
        <v>49</v>
      </c>
      <c r="L1358" s="37" t="s">
        <v>1551</v>
      </c>
      <c r="M1358" s="37">
        <v>0.43</v>
      </c>
      <c r="N1358" s="37" t="s">
        <v>8</v>
      </c>
      <c r="O1358" s="37" t="s">
        <v>35</v>
      </c>
      <c r="P1358" s="37" t="s">
        <v>115</v>
      </c>
      <c r="Q1358" s="37" t="s">
        <v>2372</v>
      </c>
      <c r="R1358" s="37">
        <v>97504</v>
      </c>
      <c r="S1358" s="39">
        <v>42128</v>
      </c>
      <c r="T1358" s="39">
        <v>42128</v>
      </c>
      <c r="U1358" s="37">
        <v>-5.2</v>
      </c>
      <c r="V1358" s="37">
        <v>1</v>
      </c>
      <c r="W1358" s="37">
        <v>8.5299999999999994</v>
      </c>
      <c r="X1358" s="37">
        <v>87277</v>
      </c>
      <c r="Y1358" s="37" t="s">
        <v>3217</v>
      </c>
      <c r="Z1358" s="37">
        <v>385.47855486288029</v>
      </c>
    </row>
    <row r="1359" spans="1:26" customFormat="1" x14ac:dyDescent="0.2">
      <c r="A1359" s="37">
        <v>342</v>
      </c>
      <c r="B1359" s="37" t="s">
        <v>2373</v>
      </c>
      <c r="C1359" s="37" t="s">
        <v>1</v>
      </c>
      <c r="D1359" s="37">
        <v>0.01</v>
      </c>
      <c r="E1359" s="37">
        <v>3.26</v>
      </c>
      <c r="F1359" s="37">
        <v>1.86</v>
      </c>
      <c r="G1359" s="37" t="s">
        <v>14</v>
      </c>
      <c r="H1359" s="37" t="s">
        <v>70</v>
      </c>
      <c r="I1359" s="37" t="s">
        <v>24</v>
      </c>
      <c r="J1359" s="37" t="s">
        <v>25</v>
      </c>
      <c r="K1359" s="37" t="s">
        <v>26</v>
      </c>
      <c r="L1359" s="37" t="s">
        <v>2374</v>
      </c>
      <c r="M1359" s="37">
        <v>0.41</v>
      </c>
      <c r="N1359" s="37" t="s">
        <v>8</v>
      </c>
      <c r="O1359" s="37" t="s">
        <v>9</v>
      </c>
      <c r="P1359" s="37" t="s">
        <v>99</v>
      </c>
      <c r="Q1359" s="37" t="s">
        <v>104</v>
      </c>
      <c r="R1359" s="37">
        <v>33181</v>
      </c>
      <c r="S1359" s="39">
        <v>42128</v>
      </c>
      <c r="T1359" s="39">
        <v>42130</v>
      </c>
      <c r="U1359" s="37">
        <v>-4.6683000000000003</v>
      </c>
      <c r="V1359" s="37">
        <v>20</v>
      </c>
      <c r="W1359" s="37">
        <v>73.97</v>
      </c>
      <c r="X1359" s="37">
        <v>3332</v>
      </c>
      <c r="Y1359" s="37" t="s">
        <v>3215</v>
      </c>
      <c r="Z1359" s="37">
        <v>318.00132073778349</v>
      </c>
    </row>
    <row r="1360" spans="1:26" customFormat="1" x14ac:dyDescent="0.2">
      <c r="A1360" s="37">
        <v>344</v>
      </c>
      <c r="B1360" s="37" t="s">
        <v>2375</v>
      </c>
      <c r="C1360" s="37" t="s">
        <v>1</v>
      </c>
      <c r="D1360" s="37">
        <v>0.01</v>
      </c>
      <c r="E1360" s="37">
        <v>3.26</v>
      </c>
      <c r="F1360" s="37">
        <v>1.86</v>
      </c>
      <c r="G1360" s="37" t="s">
        <v>14</v>
      </c>
      <c r="H1360" s="37" t="s">
        <v>70</v>
      </c>
      <c r="I1360" s="37" t="s">
        <v>24</v>
      </c>
      <c r="J1360" s="37" t="s">
        <v>25</v>
      </c>
      <c r="K1360" s="37" t="s">
        <v>26</v>
      </c>
      <c r="L1360" s="37" t="s">
        <v>2374</v>
      </c>
      <c r="M1360" s="37">
        <v>0.41</v>
      </c>
      <c r="N1360" s="37" t="s">
        <v>8</v>
      </c>
      <c r="O1360" s="37" t="s">
        <v>87</v>
      </c>
      <c r="P1360" s="37" t="s">
        <v>307</v>
      </c>
      <c r="Q1360" s="37" t="s">
        <v>2376</v>
      </c>
      <c r="R1360" s="37">
        <v>4101</v>
      </c>
      <c r="S1360" s="39">
        <v>42128</v>
      </c>
      <c r="T1360" s="39">
        <v>42130</v>
      </c>
      <c r="U1360" s="37">
        <v>0.70199999999999996</v>
      </c>
      <c r="V1360" s="37">
        <v>5</v>
      </c>
      <c r="W1360" s="37">
        <v>18.489999999999998</v>
      </c>
      <c r="X1360" s="37">
        <v>88152</v>
      </c>
      <c r="Y1360" s="37" t="s">
        <v>3218</v>
      </c>
      <c r="Z1360" s="37">
        <v>323.50064607469352</v>
      </c>
    </row>
    <row r="1361" spans="1:26" customFormat="1" x14ac:dyDescent="0.2">
      <c r="A1361" s="37">
        <v>2289</v>
      </c>
      <c r="B1361" s="37" t="s">
        <v>2377</v>
      </c>
      <c r="C1361" s="37" t="s">
        <v>1</v>
      </c>
      <c r="D1361" s="37">
        <v>0.01</v>
      </c>
      <c r="E1361" s="37">
        <v>7.59</v>
      </c>
      <c r="F1361" s="37">
        <v>4</v>
      </c>
      <c r="G1361" s="37" t="s">
        <v>14</v>
      </c>
      <c r="H1361" s="37" t="s">
        <v>47</v>
      </c>
      <c r="I1361" s="37" t="s">
        <v>4</v>
      </c>
      <c r="J1361" s="37" t="s">
        <v>102</v>
      </c>
      <c r="K1361" s="37" t="s">
        <v>26</v>
      </c>
      <c r="L1361" s="37" t="s">
        <v>1663</v>
      </c>
      <c r="M1361" s="37">
        <v>0.42</v>
      </c>
      <c r="N1361" s="37" t="s">
        <v>8</v>
      </c>
      <c r="O1361" s="37" t="s">
        <v>28</v>
      </c>
      <c r="P1361" s="37" t="s">
        <v>60</v>
      </c>
      <c r="Q1361" s="37" t="s">
        <v>939</v>
      </c>
      <c r="R1361" s="37">
        <v>55337</v>
      </c>
      <c r="S1361" s="39">
        <v>42128</v>
      </c>
      <c r="T1361" s="39">
        <v>42128</v>
      </c>
      <c r="U1361" s="37">
        <v>2.97</v>
      </c>
      <c r="V1361" s="37">
        <v>17</v>
      </c>
      <c r="W1361" s="37">
        <v>136.25</v>
      </c>
      <c r="X1361" s="37">
        <v>88165</v>
      </c>
      <c r="Y1361" s="37" t="s">
        <v>3216</v>
      </c>
      <c r="Z1361" s="37">
        <v>437.28894091592292</v>
      </c>
    </row>
    <row r="1362" spans="1:26" customFormat="1" x14ac:dyDescent="0.2">
      <c r="A1362" s="37">
        <v>2650</v>
      </c>
      <c r="B1362" s="37" t="s">
        <v>2378</v>
      </c>
      <c r="C1362" s="37" t="s">
        <v>1</v>
      </c>
      <c r="D1362" s="37">
        <v>0.05</v>
      </c>
      <c r="E1362" s="37">
        <v>35.99</v>
      </c>
      <c r="F1362" s="37">
        <v>5.99</v>
      </c>
      <c r="G1362" s="37" t="s">
        <v>14</v>
      </c>
      <c r="H1362" s="37" t="s">
        <v>70</v>
      </c>
      <c r="I1362" s="37" t="s">
        <v>16</v>
      </c>
      <c r="J1362" s="37" t="s">
        <v>111</v>
      </c>
      <c r="K1362" s="37" t="s">
        <v>26</v>
      </c>
      <c r="L1362" s="37" t="s">
        <v>1348</v>
      </c>
      <c r="M1362" s="37">
        <v>0.38</v>
      </c>
      <c r="N1362" s="37" t="s">
        <v>8</v>
      </c>
      <c r="O1362" s="37" t="s">
        <v>87</v>
      </c>
      <c r="P1362" s="37" t="s">
        <v>296</v>
      </c>
      <c r="Q1362" s="37" t="s">
        <v>2379</v>
      </c>
      <c r="R1362" s="37">
        <v>15234</v>
      </c>
      <c r="S1362" s="39">
        <v>42128</v>
      </c>
      <c r="T1362" s="39">
        <v>42129</v>
      </c>
      <c r="U1362" s="37">
        <v>524.31719999999996</v>
      </c>
      <c r="V1362" s="37">
        <v>26</v>
      </c>
      <c r="W1362" s="37">
        <v>759.88</v>
      </c>
      <c r="X1362" s="37">
        <v>88815</v>
      </c>
      <c r="Y1362" s="37" t="s">
        <v>3218</v>
      </c>
      <c r="Z1362" s="37">
        <v>1025.0263398061097</v>
      </c>
    </row>
    <row r="1363" spans="1:26" customFormat="1" x14ac:dyDescent="0.2">
      <c r="A1363" s="37">
        <v>2689</v>
      </c>
      <c r="B1363" s="37" t="s">
        <v>2380</v>
      </c>
      <c r="C1363" s="37" t="s">
        <v>1</v>
      </c>
      <c r="D1363" s="37">
        <v>0.09</v>
      </c>
      <c r="E1363" s="37">
        <v>3.75</v>
      </c>
      <c r="F1363" s="37">
        <v>0.5</v>
      </c>
      <c r="G1363" s="37" t="s">
        <v>14</v>
      </c>
      <c r="H1363" s="37" t="s">
        <v>47</v>
      </c>
      <c r="I1363" s="37" t="s">
        <v>24</v>
      </c>
      <c r="J1363" s="37" t="s">
        <v>128</v>
      </c>
      <c r="K1363" s="37" t="s">
        <v>49</v>
      </c>
      <c r="L1363" s="37" t="s">
        <v>2381</v>
      </c>
      <c r="M1363" s="37">
        <v>0.37</v>
      </c>
      <c r="N1363" s="37" t="s">
        <v>8</v>
      </c>
      <c r="O1363" s="37" t="s">
        <v>87</v>
      </c>
      <c r="P1363" s="37" t="s">
        <v>373</v>
      </c>
      <c r="Q1363" s="37" t="s">
        <v>2382</v>
      </c>
      <c r="R1363" s="37">
        <v>7011</v>
      </c>
      <c r="S1363" s="39">
        <v>42128</v>
      </c>
      <c r="T1363" s="39">
        <v>42130</v>
      </c>
      <c r="U1363" s="37">
        <v>51.218699999999998</v>
      </c>
      <c r="V1363" s="37">
        <v>21</v>
      </c>
      <c r="W1363" s="37">
        <v>74.23</v>
      </c>
      <c r="X1363" s="37">
        <v>90624</v>
      </c>
      <c r="Y1363" s="37" t="s">
        <v>3218</v>
      </c>
      <c r="Z1363" s="37">
        <v>283.50144287943743</v>
      </c>
    </row>
    <row r="1364" spans="1:26" customFormat="1" x14ac:dyDescent="0.2">
      <c r="A1364" s="37">
        <v>2693</v>
      </c>
      <c r="B1364" s="37" t="s">
        <v>2383</v>
      </c>
      <c r="C1364" s="37" t="s">
        <v>1</v>
      </c>
      <c r="D1364" s="37">
        <v>0.01</v>
      </c>
      <c r="E1364" s="37">
        <v>30.98</v>
      </c>
      <c r="F1364" s="37">
        <v>9.18</v>
      </c>
      <c r="G1364" s="37" t="s">
        <v>14</v>
      </c>
      <c r="H1364" s="37" t="s">
        <v>47</v>
      </c>
      <c r="I1364" s="37" t="s">
        <v>24</v>
      </c>
      <c r="J1364" s="37" t="s">
        <v>64</v>
      </c>
      <c r="K1364" s="37" t="s">
        <v>49</v>
      </c>
      <c r="L1364" s="37" t="s">
        <v>2225</v>
      </c>
      <c r="M1364" s="37">
        <v>0.4</v>
      </c>
      <c r="N1364" s="37" t="s">
        <v>8</v>
      </c>
      <c r="O1364" s="37" t="s">
        <v>87</v>
      </c>
      <c r="P1364" s="37" t="s">
        <v>609</v>
      </c>
      <c r="Q1364" s="37" t="s">
        <v>1606</v>
      </c>
      <c r="R1364" s="37">
        <v>5201</v>
      </c>
      <c r="S1364" s="39">
        <v>42128</v>
      </c>
      <c r="T1364" s="39">
        <v>42128</v>
      </c>
      <c r="U1364" s="37">
        <v>380.46800000000002</v>
      </c>
      <c r="V1364" s="37">
        <v>20</v>
      </c>
      <c r="W1364" s="37">
        <v>627.19000000000005</v>
      </c>
      <c r="X1364" s="37">
        <v>90624</v>
      </c>
      <c r="Y1364" s="37" t="s">
        <v>3218</v>
      </c>
      <c r="Z1364" s="37">
        <v>1023.6897105558493</v>
      </c>
    </row>
    <row r="1365" spans="1:26" customFormat="1" x14ac:dyDescent="0.2">
      <c r="A1365" s="37">
        <v>411</v>
      </c>
      <c r="B1365" s="37" t="s">
        <v>2384</v>
      </c>
      <c r="C1365" s="37" t="s">
        <v>13</v>
      </c>
      <c r="D1365" s="37">
        <v>0.05</v>
      </c>
      <c r="E1365" s="37">
        <v>178.47</v>
      </c>
      <c r="F1365" s="37">
        <v>19.989999999999998</v>
      </c>
      <c r="G1365" s="37" t="s">
        <v>63</v>
      </c>
      <c r="H1365" s="37" t="s">
        <v>15</v>
      </c>
      <c r="I1365" s="37" t="s">
        <v>24</v>
      </c>
      <c r="J1365" s="37" t="s">
        <v>54</v>
      </c>
      <c r="K1365" s="37" t="s">
        <v>49</v>
      </c>
      <c r="L1365" s="37" t="s">
        <v>987</v>
      </c>
      <c r="M1365" s="37">
        <v>0.55000000000000004</v>
      </c>
      <c r="N1365" s="37" t="s">
        <v>8</v>
      </c>
      <c r="O1365" s="37" t="s">
        <v>35</v>
      </c>
      <c r="P1365" s="37" t="s">
        <v>66</v>
      </c>
      <c r="Q1365" s="37" t="s">
        <v>2112</v>
      </c>
      <c r="R1365" s="37">
        <v>94601</v>
      </c>
      <c r="S1365" s="39">
        <v>42128</v>
      </c>
      <c r="T1365" s="39">
        <v>42131</v>
      </c>
      <c r="U1365" s="37">
        <v>943</v>
      </c>
      <c r="V1365" s="37">
        <v>9</v>
      </c>
      <c r="W1365" s="37">
        <v>1531.31</v>
      </c>
      <c r="X1365" s="37">
        <v>87905</v>
      </c>
      <c r="Y1365" s="37" t="s">
        <v>3217</v>
      </c>
      <c r="Z1365" s="37">
        <v>2024.7839334847513</v>
      </c>
    </row>
    <row r="1366" spans="1:26" customFormat="1" x14ac:dyDescent="0.2">
      <c r="A1366" s="37">
        <v>3176</v>
      </c>
      <c r="B1366" s="37" t="s">
        <v>2385</v>
      </c>
      <c r="C1366" s="37" t="s">
        <v>13</v>
      </c>
      <c r="D1366" s="37">
        <v>0.06</v>
      </c>
      <c r="E1366" s="37">
        <v>10.97</v>
      </c>
      <c r="F1366" s="37">
        <v>6.5</v>
      </c>
      <c r="G1366" s="37" t="s">
        <v>14</v>
      </c>
      <c r="H1366" s="37" t="s">
        <v>15</v>
      </c>
      <c r="I1366" s="37" t="s">
        <v>16</v>
      </c>
      <c r="J1366" s="37" t="s">
        <v>17</v>
      </c>
      <c r="K1366" s="37" t="s">
        <v>49</v>
      </c>
      <c r="L1366" s="37" t="s">
        <v>2386</v>
      </c>
      <c r="M1366" s="37">
        <v>0.64</v>
      </c>
      <c r="N1366" s="37" t="s">
        <v>8</v>
      </c>
      <c r="O1366" s="37" t="s">
        <v>9</v>
      </c>
      <c r="P1366" s="37" t="s">
        <v>99</v>
      </c>
      <c r="Q1366" s="37" t="s">
        <v>2387</v>
      </c>
      <c r="R1366" s="37">
        <v>32216</v>
      </c>
      <c r="S1366" s="39">
        <v>42128</v>
      </c>
      <c r="T1366" s="39">
        <v>42130</v>
      </c>
      <c r="U1366" s="37">
        <v>65.597999999999999</v>
      </c>
      <c r="V1366" s="37">
        <v>19</v>
      </c>
      <c r="W1366" s="37">
        <v>215.25</v>
      </c>
      <c r="X1366" s="37">
        <v>90820</v>
      </c>
      <c r="Y1366" s="37" t="s">
        <v>3215</v>
      </c>
      <c r="Z1366" s="37">
        <v>379.05408315631581</v>
      </c>
    </row>
    <row r="1367" spans="1:26" customFormat="1" x14ac:dyDescent="0.2">
      <c r="A1367" s="37">
        <v>3356</v>
      </c>
      <c r="B1367" s="37" t="s">
        <v>2388</v>
      </c>
      <c r="C1367" s="37" t="s">
        <v>92</v>
      </c>
      <c r="D1367" s="37">
        <v>7.0000000000000007E-2</v>
      </c>
      <c r="E1367" s="37">
        <v>5.34</v>
      </c>
      <c r="F1367" s="37">
        <v>5.63</v>
      </c>
      <c r="G1367" s="37" t="s">
        <v>14</v>
      </c>
      <c r="H1367" s="37" t="s">
        <v>70</v>
      </c>
      <c r="I1367" s="37" t="s">
        <v>24</v>
      </c>
      <c r="J1367" s="37" t="s">
        <v>48</v>
      </c>
      <c r="K1367" s="37" t="s">
        <v>49</v>
      </c>
      <c r="L1367" s="37" t="s">
        <v>1699</v>
      </c>
      <c r="M1367" s="37">
        <v>0.39</v>
      </c>
      <c r="N1367" s="37" t="s">
        <v>8</v>
      </c>
      <c r="O1367" s="37" t="s">
        <v>35</v>
      </c>
      <c r="P1367" s="37" t="s">
        <v>466</v>
      </c>
      <c r="Q1367" s="37" t="s">
        <v>2389</v>
      </c>
      <c r="R1367" s="37">
        <v>83616</v>
      </c>
      <c r="S1367" s="39">
        <v>42128</v>
      </c>
      <c r="T1367" s="39">
        <v>42130</v>
      </c>
      <c r="U1367" s="37">
        <v>-116.3455</v>
      </c>
      <c r="V1367" s="37">
        <v>13</v>
      </c>
      <c r="W1367" s="37">
        <v>66.650000000000006</v>
      </c>
      <c r="X1367" s="37">
        <v>88588</v>
      </c>
      <c r="Y1367" s="37" t="s">
        <v>3217</v>
      </c>
      <c r="Z1367" s="37">
        <v>-19.163784406827887</v>
      </c>
    </row>
    <row r="1368" spans="1:26" customFormat="1" x14ac:dyDescent="0.2">
      <c r="A1368" s="37">
        <v>3356</v>
      </c>
      <c r="B1368" s="37" t="s">
        <v>2388</v>
      </c>
      <c r="C1368" s="37" t="s">
        <v>92</v>
      </c>
      <c r="D1368" s="37">
        <v>0.03</v>
      </c>
      <c r="E1368" s="37">
        <v>160.97999999999999</v>
      </c>
      <c r="F1368" s="37">
        <v>30</v>
      </c>
      <c r="G1368" s="37" t="s">
        <v>2</v>
      </c>
      <c r="H1368" s="37" t="s">
        <v>70</v>
      </c>
      <c r="I1368" s="37" t="s">
        <v>4</v>
      </c>
      <c r="J1368" s="37" t="s">
        <v>85</v>
      </c>
      <c r="K1368" s="37" t="s">
        <v>33</v>
      </c>
      <c r="L1368" s="37" t="s">
        <v>868</v>
      </c>
      <c r="M1368" s="37">
        <v>0.62</v>
      </c>
      <c r="N1368" s="37" t="s">
        <v>8</v>
      </c>
      <c r="O1368" s="37" t="s">
        <v>35</v>
      </c>
      <c r="P1368" s="37" t="s">
        <v>466</v>
      </c>
      <c r="Q1368" s="37" t="s">
        <v>2389</v>
      </c>
      <c r="R1368" s="37">
        <v>83616</v>
      </c>
      <c r="S1368" s="39">
        <v>42128</v>
      </c>
      <c r="T1368" s="39">
        <v>42129</v>
      </c>
      <c r="U1368" s="37">
        <v>1304.9000000000001</v>
      </c>
      <c r="V1368" s="37">
        <v>18</v>
      </c>
      <c r="W1368" s="37">
        <v>2934.16</v>
      </c>
      <c r="X1368" s="37">
        <v>88588</v>
      </c>
      <c r="Y1368" s="37" t="s">
        <v>3217</v>
      </c>
      <c r="Z1368" s="37">
        <v>3011.4846877513874</v>
      </c>
    </row>
    <row r="1369" spans="1:26" customFormat="1" x14ac:dyDescent="0.2">
      <c r="A1369" s="37">
        <v>3356</v>
      </c>
      <c r="B1369" s="37" t="s">
        <v>2388</v>
      </c>
      <c r="C1369" s="37" t="s">
        <v>92</v>
      </c>
      <c r="D1369" s="37">
        <v>0.04</v>
      </c>
      <c r="E1369" s="37">
        <v>65.989999999999995</v>
      </c>
      <c r="F1369" s="37">
        <v>5.63</v>
      </c>
      <c r="G1369" s="37" t="s">
        <v>63</v>
      </c>
      <c r="H1369" s="37" t="s">
        <v>70</v>
      </c>
      <c r="I1369" s="37" t="s">
        <v>16</v>
      </c>
      <c r="J1369" s="37" t="s">
        <v>111</v>
      </c>
      <c r="K1369" s="37" t="s">
        <v>49</v>
      </c>
      <c r="L1369" s="37" t="s">
        <v>2390</v>
      </c>
      <c r="M1369" s="37">
        <v>0.56000000000000005</v>
      </c>
      <c r="N1369" s="37" t="s">
        <v>8</v>
      </c>
      <c r="O1369" s="37" t="s">
        <v>35</v>
      </c>
      <c r="P1369" s="37" t="s">
        <v>466</v>
      </c>
      <c r="Q1369" s="37" t="s">
        <v>2389</v>
      </c>
      <c r="R1369" s="37">
        <v>83616</v>
      </c>
      <c r="S1369" s="39">
        <v>42128</v>
      </c>
      <c r="T1369" s="39">
        <v>42128</v>
      </c>
      <c r="U1369" s="37">
        <v>605.04719999999998</v>
      </c>
      <c r="V1369" s="37">
        <v>15</v>
      </c>
      <c r="W1369" s="37">
        <v>876.88</v>
      </c>
      <c r="X1369" s="37">
        <v>88588</v>
      </c>
      <c r="Y1369" s="37" t="s">
        <v>3217</v>
      </c>
      <c r="Z1369" s="37">
        <v>988.4985347531225</v>
      </c>
    </row>
    <row r="1370" spans="1:26" customFormat="1" x14ac:dyDescent="0.2">
      <c r="A1370" s="37">
        <v>1765</v>
      </c>
      <c r="B1370" s="37" t="s">
        <v>2391</v>
      </c>
      <c r="C1370" s="37" t="s">
        <v>46</v>
      </c>
      <c r="D1370" s="37">
        <v>0</v>
      </c>
      <c r="E1370" s="37">
        <v>5.77</v>
      </c>
      <c r="F1370" s="37">
        <v>4.97</v>
      </c>
      <c r="G1370" s="37" t="s">
        <v>14</v>
      </c>
      <c r="H1370" s="37" t="s">
        <v>15</v>
      </c>
      <c r="I1370" s="37" t="s">
        <v>24</v>
      </c>
      <c r="J1370" s="37" t="s">
        <v>48</v>
      </c>
      <c r="K1370" s="37" t="s">
        <v>49</v>
      </c>
      <c r="L1370" s="37" t="s">
        <v>2392</v>
      </c>
      <c r="M1370" s="37">
        <v>0.35</v>
      </c>
      <c r="N1370" s="37" t="s">
        <v>8</v>
      </c>
      <c r="O1370" s="37" t="s">
        <v>28</v>
      </c>
      <c r="P1370" s="37" t="s">
        <v>56</v>
      </c>
      <c r="Q1370" s="37" t="s">
        <v>2393</v>
      </c>
      <c r="R1370" s="37">
        <v>63141</v>
      </c>
      <c r="S1370" s="39">
        <v>42128</v>
      </c>
      <c r="T1370" s="39">
        <v>42129</v>
      </c>
      <c r="U1370" s="37">
        <v>3.5581</v>
      </c>
      <c r="V1370" s="37">
        <v>8</v>
      </c>
      <c r="W1370" s="37">
        <v>52.43</v>
      </c>
      <c r="X1370" s="37">
        <v>89777</v>
      </c>
      <c r="Y1370" s="37" t="s">
        <v>3216</v>
      </c>
      <c r="Z1370" s="37">
        <v>259.0676056919894</v>
      </c>
    </row>
    <row r="1371" spans="1:26" customFormat="1" x14ac:dyDescent="0.2">
      <c r="A1371" s="37">
        <v>693</v>
      </c>
      <c r="B1371" s="37" t="s">
        <v>1525</v>
      </c>
      <c r="C1371" s="37" t="s">
        <v>13</v>
      </c>
      <c r="D1371" s="37">
        <v>0</v>
      </c>
      <c r="E1371" s="37">
        <v>230.98</v>
      </c>
      <c r="F1371" s="37">
        <v>23.78</v>
      </c>
      <c r="G1371" s="37" t="s">
        <v>2</v>
      </c>
      <c r="H1371" s="37" t="s">
        <v>3</v>
      </c>
      <c r="I1371" s="37" t="s">
        <v>4</v>
      </c>
      <c r="J1371" s="37" t="s">
        <v>5</v>
      </c>
      <c r="K1371" s="37" t="s">
        <v>6</v>
      </c>
      <c r="L1371" s="37" t="s">
        <v>1504</v>
      </c>
      <c r="M1371" s="37">
        <v>0.6</v>
      </c>
      <c r="N1371" s="37" t="s">
        <v>8</v>
      </c>
      <c r="O1371" s="37" t="s">
        <v>35</v>
      </c>
      <c r="P1371" s="37" t="s">
        <v>36</v>
      </c>
      <c r="Q1371" s="37" t="s">
        <v>1526</v>
      </c>
      <c r="R1371" s="37">
        <v>80229</v>
      </c>
      <c r="S1371" s="39">
        <v>42129</v>
      </c>
      <c r="T1371" s="39">
        <v>42131</v>
      </c>
      <c r="U1371" s="37">
        <v>6095.8602000000001</v>
      </c>
      <c r="V1371" s="37">
        <v>36</v>
      </c>
      <c r="W1371" s="37">
        <v>8834.58</v>
      </c>
      <c r="X1371" s="37">
        <v>87813</v>
      </c>
      <c r="Y1371" s="37" t="s">
        <v>3217</v>
      </c>
      <c r="Z1371" s="37">
        <v>7943.8700469961168</v>
      </c>
    </row>
    <row r="1372" spans="1:26" customFormat="1" x14ac:dyDescent="0.2">
      <c r="A1372" s="37">
        <v>2273</v>
      </c>
      <c r="B1372" s="37" t="s">
        <v>2394</v>
      </c>
      <c r="C1372" s="37" t="s">
        <v>23</v>
      </c>
      <c r="D1372" s="37">
        <v>0.04</v>
      </c>
      <c r="E1372" s="37">
        <v>120.98</v>
      </c>
      <c r="F1372" s="37">
        <v>3.99</v>
      </c>
      <c r="G1372" s="37" t="s">
        <v>14</v>
      </c>
      <c r="H1372" s="37" t="s">
        <v>70</v>
      </c>
      <c r="I1372" s="37" t="s">
        <v>24</v>
      </c>
      <c r="J1372" s="37" t="s">
        <v>71</v>
      </c>
      <c r="K1372" s="37" t="s">
        <v>49</v>
      </c>
      <c r="L1372" s="37" t="s">
        <v>2395</v>
      </c>
      <c r="M1372" s="37">
        <v>0.6</v>
      </c>
      <c r="N1372" s="37" t="s">
        <v>8</v>
      </c>
      <c r="O1372" s="37" t="s">
        <v>28</v>
      </c>
      <c r="P1372" s="37" t="s">
        <v>163</v>
      </c>
      <c r="Q1372" s="37" t="s">
        <v>2396</v>
      </c>
      <c r="R1372" s="37">
        <v>78550</v>
      </c>
      <c r="S1372" s="39">
        <v>42129</v>
      </c>
      <c r="T1372" s="39">
        <v>42129</v>
      </c>
      <c r="U1372" s="37">
        <v>1389.5771999999999</v>
      </c>
      <c r="V1372" s="37">
        <v>17</v>
      </c>
      <c r="W1372" s="37">
        <v>2013.88</v>
      </c>
      <c r="X1372" s="37">
        <v>90109</v>
      </c>
      <c r="Y1372" s="37" t="s">
        <v>3216</v>
      </c>
      <c r="Z1372" s="37">
        <v>2101.3106811937018</v>
      </c>
    </row>
    <row r="1373" spans="1:26" customFormat="1" x14ac:dyDescent="0.2">
      <c r="A1373" s="37">
        <v>2273</v>
      </c>
      <c r="B1373" s="37" t="s">
        <v>2394</v>
      </c>
      <c r="C1373" s="37" t="s">
        <v>23</v>
      </c>
      <c r="D1373" s="37">
        <v>0.02</v>
      </c>
      <c r="E1373" s="37">
        <v>55.99</v>
      </c>
      <c r="F1373" s="37">
        <v>5</v>
      </c>
      <c r="G1373" s="37" t="s">
        <v>14</v>
      </c>
      <c r="H1373" s="37" t="s">
        <v>70</v>
      </c>
      <c r="I1373" s="37" t="s">
        <v>16</v>
      </c>
      <c r="J1373" s="37" t="s">
        <v>111</v>
      </c>
      <c r="K1373" s="37" t="s">
        <v>18</v>
      </c>
      <c r="L1373" s="37" t="s">
        <v>1914</v>
      </c>
      <c r="M1373" s="37">
        <v>0.83</v>
      </c>
      <c r="N1373" s="37" t="s">
        <v>8</v>
      </c>
      <c r="O1373" s="37" t="s">
        <v>28</v>
      </c>
      <c r="P1373" s="37" t="s">
        <v>163</v>
      </c>
      <c r="Q1373" s="37" t="s">
        <v>2396</v>
      </c>
      <c r="R1373" s="37">
        <v>78550</v>
      </c>
      <c r="S1373" s="39">
        <v>42129</v>
      </c>
      <c r="T1373" s="39">
        <v>42129</v>
      </c>
      <c r="U1373" s="37">
        <v>-222.816</v>
      </c>
      <c r="V1373" s="37">
        <v>4</v>
      </c>
      <c r="W1373" s="37">
        <v>201.32</v>
      </c>
      <c r="X1373" s="37">
        <v>90109</v>
      </c>
      <c r="Y1373" s="37" t="s">
        <v>3216</v>
      </c>
      <c r="Z1373" s="37">
        <v>478.85829307425831</v>
      </c>
    </row>
    <row r="1374" spans="1:26" customFormat="1" x14ac:dyDescent="0.2">
      <c r="A1374" s="37">
        <v>2274</v>
      </c>
      <c r="B1374" s="37" t="s">
        <v>2397</v>
      </c>
      <c r="C1374" s="37" t="s">
        <v>23</v>
      </c>
      <c r="D1374" s="37">
        <v>0.05</v>
      </c>
      <c r="E1374" s="37">
        <v>23.99</v>
      </c>
      <c r="F1374" s="37">
        <v>15.68</v>
      </c>
      <c r="G1374" s="37" t="s">
        <v>2</v>
      </c>
      <c r="H1374" s="37" t="s">
        <v>70</v>
      </c>
      <c r="I1374" s="37" t="s">
        <v>4</v>
      </c>
      <c r="J1374" s="37" t="s">
        <v>102</v>
      </c>
      <c r="K1374" s="37" t="s">
        <v>33</v>
      </c>
      <c r="L1374" s="37" t="s">
        <v>2398</v>
      </c>
      <c r="M1374" s="37">
        <v>0.62</v>
      </c>
      <c r="N1374" s="37" t="s">
        <v>8</v>
      </c>
      <c r="O1374" s="37" t="s">
        <v>28</v>
      </c>
      <c r="P1374" s="37" t="s">
        <v>163</v>
      </c>
      <c r="Q1374" s="37" t="s">
        <v>1729</v>
      </c>
      <c r="R1374" s="37">
        <v>77036</v>
      </c>
      <c r="S1374" s="39">
        <v>42129</v>
      </c>
      <c r="T1374" s="39">
        <v>42133</v>
      </c>
      <c r="U1374" s="37">
        <v>-133.71</v>
      </c>
      <c r="V1374" s="37">
        <v>12</v>
      </c>
      <c r="W1374" s="37">
        <v>298.51</v>
      </c>
      <c r="X1374" s="37">
        <v>90109</v>
      </c>
      <c r="Y1374" s="37" t="s">
        <v>3216</v>
      </c>
      <c r="Z1374" s="37">
        <v>767.09032411515523</v>
      </c>
    </row>
    <row r="1375" spans="1:26" customFormat="1" x14ac:dyDescent="0.2">
      <c r="A1375" s="37">
        <v>2379</v>
      </c>
      <c r="B1375" s="37" t="s">
        <v>2399</v>
      </c>
      <c r="C1375" s="37" t="s">
        <v>23</v>
      </c>
      <c r="D1375" s="37">
        <v>0.06</v>
      </c>
      <c r="E1375" s="37">
        <v>122.99</v>
      </c>
      <c r="F1375" s="37">
        <v>19.989999999999998</v>
      </c>
      <c r="G1375" s="37" t="s">
        <v>14</v>
      </c>
      <c r="H1375" s="37" t="s">
        <v>3</v>
      </c>
      <c r="I1375" s="37" t="s">
        <v>24</v>
      </c>
      <c r="J1375" s="37" t="s">
        <v>48</v>
      </c>
      <c r="K1375" s="37" t="s">
        <v>49</v>
      </c>
      <c r="L1375" s="37" t="s">
        <v>2400</v>
      </c>
      <c r="M1375" s="37">
        <v>0.37</v>
      </c>
      <c r="N1375" s="37" t="s">
        <v>8</v>
      </c>
      <c r="O1375" s="37" t="s">
        <v>28</v>
      </c>
      <c r="P1375" s="37" t="s">
        <v>265</v>
      </c>
      <c r="Q1375" s="37" t="s">
        <v>2041</v>
      </c>
      <c r="R1375" s="37">
        <v>48135</v>
      </c>
      <c r="S1375" s="39">
        <v>42129</v>
      </c>
      <c r="T1375" s="39">
        <v>42131</v>
      </c>
      <c r="U1375" s="37">
        <v>1019.7096</v>
      </c>
      <c r="V1375" s="37">
        <v>12</v>
      </c>
      <c r="W1375" s="37">
        <v>1477.84</v>
      </c>
      <c r="X1375" s="37">
        <v>86655</v>
      </c>
      <c r="Y1375" s="37" t="s">
        <v>3216</v>
      </c>
      <c r="Z1375" s="37">
        <v>1957.6582861264585</v>
      </c>
    </row>
    <row r="1376" spans="1:26" customFormat="1" x14ac:dyDescent="0.2">
      <c r="A1376" s="37">
        <v>2380</v>
      </c>
      <c r="B1376" s="37" t="s">
        <v>2280</v>
      </c>
      <c r="C1376" s="37" t="s">
        <v>23</v>
      </c>
      <c r="D1376" s="37">
        <v>0.08</v>
      </c>
      <c r="E1376" s="37">
        <v>68.81</v>
      </c>
      <c r="F1376" s="37">
        <v>60</v>
      </c>
      <c r="G1376" s="37" t="s">
        <v>2</v>
      </c>
      <c r="H1376" s="37" t="s">
        <v>3</v>
      </c>
      <c r="I1376" s="37" t="s">
        <v>24</v>
      </c>
      <c r="J1376" s="37" t="s">
        <v>71</v>
      </c>
      <c r="K1376" s="37" t="s">
        <v>33</v>
      </c>
      <c r="L1376" s="37" t="s">
        <v>1652</v>
      </c>
      <c r="M1376" s="37">
        <v>0.41</v>
      </c>
      <c r="N1376" s="37" t="s">
        <v>8</v>
      </c>
      <c r="O1376" s="37" t="s">
        <v>28</v>
      </c>
      <c r="P1376" s="37" t="s">
        <v>265</v>
      </c>
      <c r="Q1376" s="37" t="s">
        <v>2281</v>
      </c>
      <c r="R1376" s="37">
        <v>49505</v>
      </c>
      <c r="S1376" s="39">
        <v>42129</v>
      </c>
      <c r="T1376" s="39">
        <v>42131</v>
      </c>
      <c r="U1376" s="37">
        <v>-1069.72</v>
      </c>
      <c r="V1376" s="37">
        <v>17</v>
      </c>
      <c r="W1376" s="37">
        <v>1162.46</v>
      </c>
      <c r="X1376" s="37">
        <v>86655</v>
      </c>
      <c r="Y1376" s="37" t="s">
        <v>3216</v>
      </c>
      <c r="Z1376" s="37">
        <v>970.58633719316572</v>
      </c>
    </row>
    <row r="1377" spans="1:26" customFormat="1" x14ac:dyDescent="0.2">
      <c r="A1377" s="37">
        <v>2382</v>
      </c>
      <c r="B1377" s="37" t="s">
        <v>2282</v>
      </c>
      <c r="C1377" s="37" t="s">
        <v>23</v>
      </c>
      <c r="D1377" s="37">
        <v>0.06</v>
      </c>
      <c r="E1377" s="37">
        <v>122.99</v>
      </c>
      <c r="F1377" s="37">
        <v>19.989999999999998</v>
      </c>
      <c r="G1377" s="37" t="s">
        <v>14</v>
      </c>
      <c r="H1377" s="37" t="s">
        <v>3</v>
      </c>
      <c r="I1377" s="37" t="s">
        <v>24</v>
      </c>
      <c r="J1377" s="37" t="s">
        <v>48</v>
      </c>
      <c r="K1377" s="37" t="s">
        <v>49</v>
      </c>
      <c r="L1377" s="37" t="s">
        <v>2400</v>
      </c>
      <c r="M1377" s="37">
        <v>0.37</v>
      </c>
      <c r="N1377" s="37" t="s">
        <v>8</v>
      </c>
      <c r="O1377" s="37" t="s">
        <v>87</v>
      </c>
      <c r="P1377" s="37" t="s">
        <v>88</v>
      </c>
      <c r="Q1377" s="37" t="s">
        <v>89</v>
      </c>
      <c r="R1377" s="37">
        <v>10024</v>
      </c>
      <c r="S1377" s="39">
        <v>42129</v>
      </c>
      <c r="T1377" s="39">
        <v>42131</v>
      </c>
      <c r="U1377" s="37">
        <v>1408.1865</v>
      </c>
      <c r="V1377" s="37">
        <v>48</v>
      </c>
      <c r="W1377" s="37">
        <v>5911.35</v>
      </c>
      <c r="X1377" s="37">
        <v>962</v>
      </c>
      <c r="Y1377" s="37" t="s">
        <v>3218</v>
      </c>
      <c r="Z1377" s="37">
        <v>2355.4686242778198</v>
      </c>
    </row>
    <row r="1378" spans="1:26" customFormat="1" x14ac:dyDescent="0.2">
      <c r="A1378" s="37">
        <v>2382</v>
      </c>
      <c r="B1378" s="37" t="s">
        <v>2282</v>
      </c>
      <c r="C1378" s="37" t="s">
        <v>23</v>
      </c>
      <c r="D1378" s="37">
        <v>0.08</v>
      </c>
      <c r="E1378" s="37">
        <v>68.81</v>
      </c>
      <c r="F1378" s="37">
        <v>60</v>
      </c>
      <c r="G1378" s="37" t="s">
        <v>2</v>
      </c>
      <c r="H1378" s="37" t="s">
        <v>3</v>
      </c>
      <c r="I1378" s="37" t="s">
        <v>24</v>
      </c>
      <c r="J1378" s="37" t="s">
        <v>71</v>
      </c>
      <c r="K1378" s="37" t="s">
        <v>33</v>
      </c>
      <c r="L1378" s="37" t="s">
        <v>1652</v>
      </c>
      <c r="M1378" s="37">
        <v>0.41</v>
      </c>
      <c r="N1378" s="37" t="s">
        <v>8</v>
      </c>
      <c r="O1378" s="37" t="s">
        <v>87</v>
      </c>
      <c r="P1378" s="37" t="s">
        <v>88</v>
      </c>
      <c r="Q1378" s="37" t="s">
        <v>89</v>
      </c>
      <c r="R1378" s="37">
        <v>10024</v>
      </c>
      <c r="S1378" s="39">
        <v>42129</v>
      </c>
      <c r="T1378" s="39">
        <v>42131</v>
      </c>
      <c r="U1378" s="37">
        <v>-1069.72</v>
      </c>
      <c r="V1378" s="37">
        <v>68</v>
      </c>
      <c r="W1378" s="37">
        <v>4649.8500000000004</v>
      </c>
      <c r="X1378" s="37">
        <v>962</v>
      </c>
      <c r="Y1378" s="37" t="s">
        <v>3218</v>
      </c>
      <c r="Z1378" s="37">
        <v>970.58633719316572</v>
      </c>
    </row>
    <row r="1379" spans="1:26" customFormat="1" x14ac:dyDescent="0.2">
      <c r="A1379" s="37">
        <v>1101</v>
      </c>
      <c r="B1379" s="37" t="s">
        <v>2401</v>
      </c>
      <c r="C1379" s="37" t="s">
        <v>92</v>
      </c>
      <c r="D1379" s="37">
        <v>0.02</v>
      </c>
      <c r="E1379" s="37">
        <v>15.14</v>
      </c>
      <c r="F1379" s="37">
        <v>4.53</v>
      </c>
      <c r="G1379" s="37" t="s">
        <v>14</v>
      </c>
      <c r="H1379" s="37" t="s">
        <v>3</v>
      </c>
      <c r="I1379" s="37" t="s">
        <v>24</v>
      </c>
      <c r="J1379" s="37" t="s">
        <v>54</v>
      </c>
      <c r="K1379" s="37" t="s">
        <v>49</v>
      </c>
      <c r="L1379" s="37" t="s">
        <v>1331</v>
      </c>
      <c r="M1379" s="37">
        <v>0.81</v>
      </c>
      <c r="N1379" s="37" t="s">
        <v>8</v>
      </c>
      <c r="O1379" s="37" t="s">
        <v>35</v>
      </c>
      <c r="P1379" s="37" t="s">
        <v>66</v>
      </c>
      <c r="Q1379" s="37" t="s">
        <v>1231</v>
      </c>
      <c r="R1379" s="37">
        <v>93030</v>
      </c>
      <c r="S1379" s="39">
        <v>42129</v>
      </c>
      <c r="T1379" s="39">
        <v>42130</v>
      </c>
      <c r="U1379" s="37">
        <v>5.8840000000000003</v>
      </c>
      <c r="V1379" s="37">
        <v>3</v>
      </c>
      <c r="W1379" s="37">
        <v>51.02</v>
      </c>
      <c r="X1379" s="37">
        <v>91488</v>
      </c>
      <c r="Y1379" s="37" t="s">
        <v>3217</v>
      </c>
      <c r="Z1379" s="37">
        <v>479.40678113620964</v>
      </c>
    </row>
    <row r="1380" spans="1:26" customFormat="1" x14ac:dyDescent="0.2">
      <c r="A1380" s="37">
        <v>2509</v>
      </c>
      <c r="B1380" s="37" t="s">
        <v>2402</v>
      </c>
      <c r="C1380" s="37" t="s">
        <v>92</v>
      </c>
      <c r="D1380" s="37">
        <v>0.05</v>
      </c>
      <c r="E1380" s="37">
        <v>30.98</v>
      </c>
      <c r="F1380" s="37">
        <v>9.18</v>
      </c>
      <c r="G1380" s="37" t="s">
        <v>14</v>
      </c>
      <c r="H1380" s="37" t="s">
        <v>47</v>
      </c>
      <c r="I1380" s="37" t="s">
        <v>24</v>
      </c>
      <c r="J1380" s="37" t="s">
        <v>64</v>
      </c>
      <c r="K1380" s="37" t="s">
        <v>49</v>
      </c>
      <c r="L1380" s="37" t="s">
        <v>2225</v>
      </c>
      <c r="M1380" s="37">
        <v>0.4</v>
      </c>
      <c r="N1380" s="37" t="s">
        <v>8</v>
      </c>
      <c r="O1380" s="37" t="s">
        <v>87</v>
      </c>
      <c r="P1380" s="37" t="s">
        <v>307</v>
      </c>
      <c r="Q1380" s="37" t="s">
        <v>2403</v>
      </c>
      <c r="R1380" s="37">
        <v>4106</v>
      </c>
      <c r="S1380" s="39">
        <v>42129</v>
      </c>
      <c r="T1380" s="39">
        <v>42129</v>
      </c>
      <c r="U1380" s="37">
        <v>308.67</v>
      </c>
      <c r="V1380" s="37">
        <v>15</v>
      </c>
      <c r="W1380" s="37">
        <v>462.57</v>
      </c>
      <c r="X1380" s="37">
        <v>87029</v>
      </c>
      <c r="Y1380" s="37" t="s">
        <v>3218</v>
      </c>
      <c r="Z1380" s="37">
        <v>646.48505123796679</v>
      </c>
    </row>
    <row r="1381" spans="1:26" customFormat="1" x14ac:dyDescent="0.2">
      <c r="A1381" s="37">
        <v>1979</v>
      </c>
      <c r="B1381" s="37" t="s">
        <v>2404</v>
      </c>
      <c r="C1381" s="37" t="s">
        <v>46</v>
      </c>
      <c r="D1381" s="37">
        <v>0.05</v>
      </c>
      <c r="E1381" s="37">
        <v>20.99</v>
      </c>
      <c r="F1381" s="37">
        <v>3.3</v>
      </c>
      <c r="G1381" s="37" t="s">
        <v>14</v>
      </c>
      <c r="H1381" s="37" t="s">
        <v>70</v>
      </c>
      <c r="I1381" s="37" t="s">
        <v>16</v>
      </c>
      <c r="J1381" s="37" t="s">
        <v>111</v>
      </c>
      <c r="K1381" s="37" t="s">
        <v>18</v>
      </c>
      <c r="L1381" s="37" t="s">
        <v>1559</v>
      </c>
      <c r="M1381" s="37">
        <v>0.81</v>
      </c>
      <c r="N1381" s="37" t="s">
        <v>8</v>
      </c>
      <c r="O1381" s="37" t="s">
        <v>35</v>
      </c>
      <c r="P1381" s="37" t="s">
        <v>36</v>
      </c>
      <c r="Q1381" s="37" t="s">
        <v>2405</v>
      </c>
      <c r="R1381" s="37">
        <v>80122</v>
      </c>
      <c r="S1381" s="39">
        <v>42129</v>
      </c>
      <c r="T1381" s="39">
        <v>42130</v>
      </c>
      <c r="U1381" s="37">
        <v>21.883400000000002</v>
      </c>
      <c r="V1381" s="37">
        <v>4</v>
      </c>
      <c r="W1381" s="37">
        <v>72.75</v>
      </c>
      <c r="X1381" s="37">
        <v>87757</v>
      </c>
      <c r="Y1381" s="37" t="s">
        <v>3217</v>
      </c>
      <c r="Z1381" s="37">
        <v>657.60078333677734</v>
      </c>
    </row>
    <row r="1382" spans="1:26" customFormat="1" x14ac:dyDescent="0.2">
      <c r="A1382" s="37">
        <v>1416</v>
      </c>
      <c r="B1382" s="37" t="s">
        <v>2406</v>
      </c>
      <c r="C1382" s="37" t="s">
        <v>1</v>
      </c>
      <c r="D1382" s="37">
        <v>0.02</v>
      </c>
      <c r="E1382" s="37">
        <v>417.4</v>
      </c>
      <c r="F1382" s="37">
        <v>75.23</v>
      </c>
      <c r="G1382" s="37" t="s">
        <v>2</v>
      </c>
      <c r="H1382" s="37" t="s">
        <v>3</v>
      </c>
      <c r="I1382" s="37" t="s">
        <v>4</v>
      </c>
      <c r="J1382" s="37" t="s">
        <v>5</v>
      </c>
      <c r="K1382" s="37" t="s">
        <v>6</v>
      </c>
      <c r="L1382" s="37" t="s">
        <v>1171</v>
      </c>
      <c r="M1382" s="37">
        <v>0.79</v>
      </c>
      <c r="N1382" s="37" t="s">
        <v>8</v>
      </c>
      <c r="O1382" s="37" t="s">
        <v>28</v>
      </c>
      <c r="P1382" s="37" t="s">
        <v>29</v>
      </c>
      <c r="Q1382" s="37" t="s">
        <v>1488</v>
      </c>
      <c r="R1382" s="37">
        <v>46203</v>
      </c>
      <c r="S1382" s="39">
        <v>42130</v>
      </c>
      <c r="T1382" s="39">
        <v>42131</v>
      </c>
      <c r="U1382" s="37">
        <v>-634.86540000000002</v>
      </c>
      <c r="V1382" s="37">
        <v>1</v>
      </c>
      <c r="W1382" s="37">
        <v>471.21</v>
      </c>
      <c r="X1382" s="37">
        <v>90538</v>
      </c>
      <c r="Y1382" s="37" t="s">
        <v>3216</v>
      </c>
      <c r="Z1382" s="37">
        <v>3494.7726418972184</v>
      </c>
    </row>
    <row r="1383" spans="1:26" customFormat="1" x14ac:dyDescent="0.2">
      <c r="A1383" s="37">
        <v>2420</v>
      </c>
      <c r="B1383" s="37" t="s">
        <v>2407</v>
      </c>
      <c r="C1383" s="37" t="s">
        <v>13</v>
      </c>
      <c r="D1383" s="37">
        <v>0.04</v>
      </c>
      <c r="E1383" s="37">
        <v>9.11</v>
      </c>
      <c r="F1383" s="37">
        <v>2.15</v>
      </c>
      <c r="G1383" s="37" t="s">
        <v>14</v>
      </c>
      <c r="H1383" s="37" t="s">
        <v>15</v>
      </c>
      <c r="I1383" s="37" t="s">
        <v>24</v>
      </c>
      <c r="J1383" s="37" t="s">
        <v>64</v>
      </c>
      <c r="K1383" s="37" t="s">
        <v>26</v>
      </c>
      <c r="L1383" s="37" t="s">
        <v>65</v>
      </c>
      <c r="M1383" s="37">
        <v>0.4</v>
      </c>
      <c r="N1383" s="37" t="s">
        <v>8</v>
      </c>
      <c r="O1383" s="37" t="s">
        <v>9</v>
      </c>
      <c r="P1383" s="37" t="s">
        <v>218</v>
      </c>
      <c r="Q1383" s="37" t="s">
        <v>2408</v>
      </c>
      <c r="R1383" s="37">
        <v>23223</v>
      </c>
      <c r="S1383" s="39">
        <v>42130</v>
      </c>
      <c r="T1383" s="39">
        <v>42130</v>
      </c>
      <c r="U1383" s="37">
        <v>-23.071999999999999</v>
      </c>
      <c r="V1383" s="37">
        <v>11</v>
      </c>
      <c r="W1383" s="37">
        <v>100.87</v>
      </c>
      <c r="X1383" s="37">
        <v>86752</v>
      </c>
      <c r="Y1383" s="37" t="s">
        <v>3215</v>
      </c>
      <c r="Z1383" s="37">
        <v>-24.072484612329312</v>
      </c>
    </row>
    <row r="1384" spans="1:26" customFormat="1" x14ac:dyDescent="0.2">
      <c r="A1384" s="37">
        <v>1986</v>
      </c>
      <c r="B1384" s="37" t="s">
        <v>2409</v>
      </c>
      <c r="C1384" s="37" t="s">
        <v>46</v>
      </c>
      <c r="D1384" s="37">
        <v>0.01</v>
      </c>
      <c r="E1384" s="37">
        <v>15.31</v>
      </c>
      <c r="F1384" s="37">
        <v>8.7799999999999994</v>
      </c>
      <c r="G1384" s="37" t="s">
        <v>14</v>
      </c>
      <c r="H1384" s="37" t="s">
        <v>47</v>
      </c>
      <c r="I1384" s="37" t="s">
        <v>24</v>
      </c>
      <c r="J1384" s="37" t="s">
        <v>54</v>
      </c>
      <c r="K1384" s="37" t="s">
        <v>49</v>
      </c>
      <c r="L1384" s="37" t="s">
        <v>2410</v>
      </c>
      <c r="M1384" s="37">
        <v>0.56999999999999995</v>
      </c>
      <c r="N1384" s="37" t="s">
        <v>8</v>
      </c>
      <c r="O1384" s="37" t="s">
        <v>28</v>
      </c>
      <c r="P1384" s="37" t="s">
        <v>163</v>
      </c>
      <c r="Q1384" s="37" t="s">
        <v>1480</v>
      </c>
      <c r="R1384" s="37">
        <v>79701</v>
      </c>
      <c r="S1384" s="39">
        <v>42130</v>
      </c>
      <c r="T1384" s="39">
        <v>42131</v>
      </c>
      <c r="U1384" s="37">
        <v>12.146000000000001</v>
      </c>
      <c r="V1384" s="37">
        <v>23</v>
      </c>
      <c r="W1384" s="37">
        <v>377</v>
      </c>
      <c r="X1384" s="37">
        <v>90888</v>
      </c>
      <c r="Y1384" s="37" t="s">
        <v>3216</v>
      </c>
      <c r="Z1384" s="37">
        <v>638.68515485585851</v>
      </c>
    </row>
    <row r="1385" spans="1:26" customFormat="1" x14ac:dyDescent="0.2">
      <c r="A1385" s="37">
        <v>1986</v>
      </c>
      <c r="B1385" s="37" t="s">
        <v>2409</v>
      </c>
      <c r="C1385" s="37" t="s">
        <v>46</v>
      </c>
      <c r="D1385" s="37">
        <v>0.05</v>
      </c>
      <c r="E1385" s="37">
        <v>7.99</v>
      </c>
      <c r="F1385" s="37">
        <v>5.03</v>
      </c>
      <c r="G1385" s="37" t="s">
        <v>63</v>
      </c>
      <c r="H1385" s="37" t="s">
        <v>47</v>
      </c>
      <c r="I1385" s="37" t="s">
        <v>16</v>
      </c>
      <c r="J1385" s="37" t="s">
        <v>111</v>
      </c>
      <c r="K1385" s="37" t="s">
        <v>120</v>
      </c>
      <c r="L1385" s="37" t="s">
        <v>441</v>
      </c>
      <c r="M1385" s="37">
        <v>0.6</v>
      </c>
      <c r="N1385" s="37" t="s">
        <v>8</v>
      </c>
      <c r="O1385" s="37" t="s">
        <v>28</v>
      </c>
      <c r="P1385" s="37" t="s">
        <v>163</v>
      </c>
      <c r="Q1385" s="37" t="s">
        <v>1480</v>
      </c>
      <c r="R1385" s="37">
        <v>79701</v>
      </c>
      <c r="S1385" s="39">
        <v>42130</v>
      </c>
      <c r="T1385" s="39">
        <v>42132</v>
      </c>
      <c r="U1385" s="37">
        <v>5.6870000000000003</v>
      </c>
      <c r="V1385" s="37">
        <v>4</v>
      </c>
      <c r="W1385" s="37">
        <v>42.99</v>
      </c>
      <c r="X1385" s="37">
        <v>90888</v>
      </c>
      <c r="Y1385" s="37" t="s">
        <v>3216</v>
      </c>
      <c r="Z1385" s="37">
        <v>421.77465709953475</v>
      </c>
    </row>
    <row r="1386" spans="1:26" customFormat="1" x14ac:dyDescent="0.2">
      <c r="A1386" s="37">
        <v>1261</v>
      </c>
      <c r="B1386" s="37" t="s">
        <v>2411</v>
      </c>
      <c r="C1386" s="37" t="s">
        <v>1</v>
      </c>
      <c r="D1386" s="37">
        <v>0.02</v>
      </c>
      <c r="E1386" s="37">
        <v>73.98</v>
      </c>
      <c r="F1386" s="37">
        <v>14.52</v>
      </c>
      <c r="G1386" s="37" t="s">
        <v>14</v>
      </c>
      <c r="H1386" s="37" t="s">
        <v>47</v>
      </c>
      <c r="I1386" s="37" t="s">
        <v>16</v>
      </c>
      <c r="J1386" s="37" t="s">
        <v>17</v>
      </c>
      <c r="K1386" s="37" t="s">
        <v>49</v>
      </c>
      <c r="L1386" s="37" t="s">
        <v>284</v>
      </c>
      <c r="M1386" s="37">
        <v>0.65</v>
      </c>
      <c r="N1386" s="37" t="s">
        <v>8</v>
      </c>
      <c r="O1386" s="37" t="s">
        <v>35</v>
      </c>
      <c r="P1386" s="37" t="s">
        <v>36</v>
      </c>
      <c r="Q1386" s="37" t="s">
        <v>2412</v>
      </c>
      <c r="R1386" s="37">
        <v>80020</v>
      </c>
      <c r="S1386" s="39">
        <v>42131</v>
      </c>
      <c r="T1386" s="39">
        <v>42134</v>
      </c>
      <c r="U1386" s="37">
        <v>43.537999999999997</v>
      </c>
      <c r="V1386" s="37">
        <v>5</v>
      </c>
      <c r="W1386" s="37">
        <v>378.23</v>
      </c>
      <c r="X1386" s="37">
        <v>89730</v>
      </c>
      <c r="Y1386" s="37" t="s">
        <v>3217</v>
      </c>
      <c r="Z1386" s="37">
        <v>1162.1729543667843</v>
      </c>
    </row>
    <row r="1387" spans="1:26" customFormat="1" x14ac:dyDescent="0.2">
      <c r="A1387" s="37">
        <v>1502</v>
      </c>
      <c r="B1387" s="37" t="s">
        <v>2413</v>
      </c>
      <c r="C1387" s="37" t="s">
        <v>1</v>
      </c>
      <c r="D1387" s="37">
        <v>0.08</v>
      </c>
      <c r="E1387" s="37">
        <v>3.69</v>
      </c>
      <c r="F1387" s="37">
        <v>0.5</v>
      </c>
      <c r="G1387" s="37" t="s">
        <v>14</v>
      </c>
      <c r="H1387" s="37" t="s">
        <v>3</v>
      </c>
      <c r="I1387" s="37" t="s">
        <v>24</v>
      </c>
      <c r="J1387" s="37" t="s">
        <v>128</v>
      </c>
      <c r="K1387" s="37" t="s">
        <v>49</v>
      </c>
      <c r="L1387" s="37" t="s">
        <v>1870</v>
      </c>
      <c r="M1387" s="37">
        <v>0.38</v>
      </c>
      <c r="N1387" s="37" t="s">
        <v>8</v>
      </c>
      <c r="O1387" s="37" t="s">
        <v>9</v>
      </c>
      <c r="P1387" s="37" t="s">
        <v>99</v>
      </c>
      <c r="Q1387" s="37" t="s">
        <v>2414</v>
      </c>
      <c r="R1387" s="37">
        <v>33065</v>
      </c>
      <c r="S1387" s="39">
        <v>42131</v>
      </c>
      <c r="T1387" s="39">
        <v>42134</v>
      </c>
      <c r="U1387" s="37">
        <v>-3.6547000000000001</v>
      </c>
      <c r="V1387" s="37">
        <v>38</v>
      </c>
      <c r="W1387" s="37">
        <v>129.43</v>
      </c>
      <c r="X1387" s="37">
        <v>89193</v>
      </c>
      <c r="Y1387" s="37" t="s">
        <v>3215</v>
      </c>
      <c r="Z1387" s="37">
        <v>202.56619382644459</v>
      </c>
    </row>
    <row r="1388" spans="1:26" customFormat="1" x14ac:dyDescent="0.2">
      <c r="A1388" s="37">
        <v>1725</v>
      </c>
      <c r="B1388" s="37" t="s">
        <v>2415</v>
      </c>
      <c r="C1388" s="37" t="s">
        <v>13</v>
      </c>
      <c r="D1388" s="37">
        <v>0.05</v>
      </c>
      <c r="E1388" s="37">
        <v>35.99</v>
      </c>
      <c r="F1388" s="37">
        <v>1.1000000000000001</v>
      </c>
      <c r="G1388" s="37" t="s">
        <v>14</v>
      </c>
      <c r="H1388" s="37" t="s">
        <v>70</v>
      </c>
      <c r="I1388" s="37" t="s">
        <v>16</v>
      </c>
      <c r="J1388" s="37" t="s">
        <v>111</v>
      </c>
      <c r="K1388" s="37" t="s">
        <v>49</v>
      </c>
      <c r="L1388" s="37" t="s">
        <v>250</v>
      </c>
      <c r="M1388" s="37">
        <v>0.55000000000000004</v>
      </c>
      <c r="N1388" s="37" t="s">
        <v>8</v>
      </c>
      <c r="O1388" s="37" t="s">
        <v>87</v>
      </c>
      <c r="P1388" s="37" t="s">
        <v>293</v>
      </c>
      <c r="Q1388" s="37" t="s">
        <v>2416</v>
      </c>
      <c r="R1388" s="37">
        <v>43026</v>
      </c>
      <c r="S1388" s="39">
        <v>42131</v>
      </c>
      <c r="T1388" s="39">
        <v>42133</v>
      </c>
      <c r="U1388" s="37">
        <v>149.166</v>
      </c>
      <c r="V1388" s="37">
        <v>9</v>
      </c>
      <c r="W1388" s="37">
        <v>261.56</v>
      </c>
      <c r="X1388" s="37">
        <v>87193</v>
      </c>
      <c r="Y1388" s="37" t="s">
        <v>3218</v>
      </c>
      <c r="Z1388" s="37">
        <v>354.50703667743437</v>
      </c>
    </row>
    <row r="1389" spans="1:26" customFormat="1" x14ac:dyDescent="0.2">
      <c r="A1389" s="37">
        <v>2962</v>
      </c>
      <c r="B1389" s="37" t="s">
        <v>2417</v>
      </c>
      <c r="C1389" s="37" t="s">
        <v>13</v>
      </c>
      <c r="D1389" s="37">
        <v>7.0000000000000007E-2</v>
      </c>
      <c r="E1389" s="37">
        <v>4.76</v>
      </c>
      <c r="F1389" s="37">
        <v>0.88</v>
      </c>
      <c r="G1389" s="37" t="s">
        <v>63</v>
      </c>
      <c r="H1389" s="37" t="s">
        <v>15</v>
      </c>
      <c r="I1389" s="37" t="s">
        <v>24</v>
      </c>
      <c r="J1389" s="37" t="s">
        <v>64</v>
      </c>
      <c r="K1389" s="37" t="s">
        <v>26</v>
      </c>
      <c r="L1389" s="37" t="s">
        <v>2418</v>
      </c>
      <c r="M1389" s="37">
        <v>0.39</v>
      </c>
      <c r="N1389" s="37" t="s">
        <v>8</v>
      </c>
      <c r="O1389" s="37" t="s">
        <v>35</v>
      </c>
      <c r="P1389" s="37" t="s">
        <v>36</v>
      </c>
      <c r="Q1389" s="37" t="s">
        <v>1289</v>
      </c>
      <c r="R1389" s="37">
        <v>80027</v>
      </c>
      <c r="S1389" s="39">
        <v>42131</v>
      </c>
      <c r="T1389" s="39">
        <v>42133</v>
      </c>
      <c r="U1389" s="37">
        <v>33.347700000000003</v>
      </c>
      <c r="V1389" s="37">
        <v>10</v>
      </c>
      <c r="W1389" s="37">
        <v>48.33</v>
      </c>
      <c r="X1389" s="37">
        <v>88611</v>
      </c>
      <c r="Y1389" s="37" t="s">
        <v>3217</v>
      </c>
      <c r="Z1389" s="37">
        <v>-125.38143434060328</v>
      </c>
    </row>
    <row r="1390" spans="1:26" customFormat="1" x14ac:dyDescent="0.2">
      <c r="A1390" s="37">
        <v>3248</v>
      </c>
      <c r="B1390" s="37" t="s">
        <v>2419</v>
      </c>
      <c r="C1390" s="37" t="s">
        <v>13</v>
      </c>
      <c r="D1390" s="37">
        <v>7.0000000000000007E-2</v>
      </c>
      <c r="E1390" s="37">
        <v>2.78</v>
      </c>
      <c r="F1390" s="37">
        <v>1.49</v>
      </c>
      <c r="G1390" s="37" t="s">
        <v>14</v>
      </c>
      <c r="H1390" s="37" t="s">
        <v>3</v>
      </c>
      <c r="I1390" s="37" t="s">
        <v>24</v>
      </c>
      <c r="J1390" s="37" t="s">
        <v>48</v>
      </c>
      <c r="K1390" s="37" t="s">
        <v>49</v>
      </c>
      <c r="L1390" s="37" t="s">
        <v>2160</v>
      </c>
      <c r="M1390" s="37">
        <v>0.36</v>
      </c>
      <c r="N1390" s="37" t="s">
        <v>8</v>
      </c>
      <c r="O1390" s="37" t="s">
        <v>9</v>
      </c>
      <c r="P1390" s="37" t="s">
        <v>144</v>
      </c>
      <c r="Q1390" s="37" t="s">
        <v>2420</v>
      </c>
      <c r="R1390" s="37">
        <v>70458</v>
      </c>
      <c r="S1390" s="39">
        <v>42131</v>
      </c>
      <c r="T1390" s="39">
        <v>42132</v>
      </c>
      <c r="U1390" s="37">
        <v>-340.53109999999998</v>
      </c>
      <c r="V1390" s="37">
        <v>17</v>
      </c>
      <c r="W1390" s="37">
        <v>47.12</v>
      </c>
      <c r="X1390" s="37">
        <v>87297</v>
      </c>
      <c r="Y1390" s="37" t="s">
        <v>3215</v>
      </c>
      <c r="Z1390" s="37">
        <v>-420.40711542328876</v>
      </c>
    </row>
    <row r="1391" spans="1:26" customFormat="1" x14ac:dyDescent="0.2">
      <c r="A1391" s="37">
        <v>3338</v>
      </c>
      <c r="B1391" s="37" t="s">
        <v>2421</v>
      </c>
      <c r="C1391" s="37" t="s">
        <v>13</v>
      </c>
      <c r="D1391" s="37">
        <v>0.08</v>
      </c>
      <c r="E1391" s="37">
        <v>6.48</v>
      </c>
      <c r="F1391" s="37">
        <v>8.4</v>
      </c>
      <c r="G1391" s="37" t="s">
        <v>14</v>
      </c>
      <c r="H1391" s="37" t="s">
        <v>15</v>
      </c>
      <c r="I1391" s="37" t="s">
        <v>24</v>
      </c>
      <c r="J1391" s="37" t="s">
        <v>64</v>
      </c>
      <c r="K1391" s="37" t="s">
        <v>49</v>
      </c>
      <c r="L1391" s="37" t="s">
        <v>1919</v>
      </c>
      <c r="M1391" s="37">
        <v>0.37</v>
      </c>
      <c r="N1391" s="37" t="s">
        <v>8</v>
      </c>
      <c r="O1391" s="37" t="s">
        <v>9</v>
      </c>
      <c r="P1391" s="37" t="s">
        <v>99</v>
      </c>
      <c r="Q1391" s="37" t="s">
        <v>2422</v>
      </c>
      <c r="R1391" s="37">
        <v>33614</v>
      </c>
      <c r="S1391" s="39">
        <v>42131</v>
      </c>
      <c r="T1391" s="39">
        <v>42131</v>
      </c>
      <c r="U1391" s="37">
        <v>58.811999999999998</v>
      </c>
      <c r="V1391" s="37">
        <v>7</v>
      </c>
      <c r="W1391" s="37">
        <v>45</v>
      </c>
      <c r="X1391" s="37">
        <v>85979</v>
      </c>
      <c r="Y1391" s="37" t="s">
        <v>3215</v>
      </c>
      <c r="Z1391" s="37">
        <v>172.91542033318379</v>
      </c>
    </row>
    <row r="1392" spans="1:26" customFormat="1" x14ac:dyDescent="0.2">
      <c r="A1392" s="37">
        <v>1997</v>
      </c>
      <c r="B1392" s="37" t="s">
        <v>750</v>
      </c>
      <c r="C1392" s="37" t="s">
        <v>92</v>
      </c>
      <c r="D1392" s="37">
        <v>0.01</v>
      </c>
      <c r="E1392" s="37">
        <v>16.48</v>
      </c>
      <c r="F1392" s="37">
        <v>1.99</v>
      </c>
      <c r="G1392" s="37" t="s">
        <v>14</v>
      </c>
      <c r="H1392" s="37" t="s">
        <v>15</v>
      </c>
      <c r="I1392" s="37" t="s">
        <v>16</v>
      </c>
      <c r="J1392" s="37" t="s">
        <v>17</v>
      </c>
      <c r="K1392" s="37" t="s">
        <v>18</v>
      </c>
      <c r="L1392" s="37" t="s">
        <v>577</v>
      </c>
      <c r="M1392" s="37">
        <v>0.42</v>
      </c>
      <c r="N1392" s="37" t="s">
        <v>8</v>
      </c>
      <c r="O1392" s="37" t="s">
        <v>9</v>
      </c>
      <c r="P1392" s="37" t="s">
        <v>247</v>
      </c>
      <c r="Q1392" s="37" t="s">
        <v>248</v>
      </c>
      <c r="R1392" s="37">
        <v>29915</v>
      </c>
      <c r="S1392" s="39">
        <v>42131</v>
      </c>
      <c r="T1392" s="39">
        <v>42132</v>
      </c>
      <c r="U1392" s="37">
        <v>739.67399999999998</v>
      </c>
      <c r="V1392" s="37">
        <v>7</v>
      </c>
      <c r="W1392" s="37">
        <v>122.93</v>
      </c>
      <c r="X1392" s="37">
        <v>90334</v>
      </c>
      <c r="Y1392" s="37" t="s">
        <v>3215</v>
      </c>
      <c r="Z1392" s="37">
        <v>827.36867231862789</v>
      </c>
    </row>
    <row r="1393" spans="1:26" customFormat="1" x14ac:dyDescent="0.2">
      <c r="A1393" s="37">
        <v>3077</v>
      </c>
      <c r="B1393" s="37" t="s">
        <v>2423</v>
      </c>
      <c r="C1393" s="37" t="s">
        <v>92</v>
      </c>
      <c r="D1393" s="37">
        <v>7.0000000000000007E-2</v>
      </c>
      <c r="E1393" s="37">
        <v>300.97000000000003</v>
      </c>
      <c r="F1393" s="37">
        <v>7.18</v>
      </c>
      <c r="G1393" s="37" t="s">
        <v>14</v>
      </c>
      <c r="H1393" s="37" t="s">
        <v>3</v>
      </c>
      <c r="I1393" s="37" t="s">
        <v>16</v>
      </c>
      <c r="J1393" s="37" t="s">
        <v>17</v>
      </c>
      <c r="K1393" s="37" t="s">
        <v>49</v>
      </c>
      <c r="L1393" s="37" t="s">
        <v>2185</v>
      </c>
      <c r="M1393" s="37">
        <v>0.48</v>
      </c>
      <c r="N1393" s="37" t="s">
        <v>8</v>
      </c>
      <c r="O1393" s="37" t="s">
        <v>87</v>
      </c>
      <c r="P1393" s="37" t="s">
        <v>293</v>
      </c>
      <c r="Q1393" s="37" t="s">
        <v>2424</v>
      </c>
      <c r="R1393" s="37">
        <v>44136</v>
      </c>
      <c r="S1393" s="39">
        <v>42131</v>
      </c>
      <c r="T1393" s="39">
        <v>42133</v>
      </c>
      <c r="U1393" s="37">
        <v>-807.59</v>
      </c>
      <c r="V1393" s="37">
        <v>2</v>
      </c>
      <c r="W1393" s="37">
        <v>582.20000000000005</v>
      </c>
      <c r="X1393" s="37">
        <v>88239</v>
      </c>
      <c r="Y1393" s="37" t="s">
        <v>3218</v>
      </c>
      <c r="Z1393" s="37">
        <v>307.85570598175815</v>
      </c>
    </row>
    <row r="1394" spans="1:26" customFormat="1" x14ac:dyDescent="0.2">
      <c r="A1394" s="37">
        <v>3079</v>
      </c>
      <c r="B1394" s="37" t="s">
        <v>295</v>
      </c>
      <c r="C1394" s="37" t="s">
        <v>92</v>
      </c>
      <c r="D1394" s="37">
        <v>7.0000000000000007E-2</v>
      </c>
      <c r="E1394" s="37">
        <v>300.97000000000003</v>
      </c>
      <c r="F1394" s="37">
        <v>7.18</v>
      </c>
      <c r="G1394" s="37" t="s">
        <v>14</v>
      </c>
      <c r="H1394" s="37" t="s">
        <v>3</v>
      </c>
      <c r="I1394" s="37" t="s">
        <v>16</v>
      </c>
      <c r="J1394" s="37" t="s">
        <v>17</v>
      </c>
      <c r="K1394" s="37" t="s">
        <v>49</v>
      </c>
      <c r="L1394" s="37" t="s">
        <v>2185</v>
      </c>
      <c r="M1394" s="37">
        <v>0.48</v>
      </c>
      <c r="N1394" s="37" t="s">
        <v>8</v>
      </c>
      <c r="O1394" s="37" t="s">
        <v>87</v>
      </c>
      <c r="P1394" s="37" t="s">
        <v>296</v>
      </c>
      <c r="Q1394" s="37" t="s">
        <v>297</v>
      </c>
      <c r="R1394" s="37">
        <v>19112</v>
      </c>
      <c r="S1394" s="39">
        <v>42131</v>
      </c>
      <c r="T1394" s="39">
        <v>42133</v>
      </c>
      <c r="U1394" s="37">
        <v>-807.59</v>
      </c>
      <c r="V1394" s="37">
        <v>7</v>
      </c>
      <c r="W1394" s="37">
        <v>2037.69</v>
      </c>
      <c r="X1394" s="37">
        <v>41253</v>
      </c>
      <c r="Y1394" s="37" t="s">
        <v>3218</v>
      </c>
      <c r="Z1394" s="37">
        <v>307.85570598175815</v>
      </c>
    </row>
    <row r="1395" spans="1:26" customFormat="1" x14ac:dyDescent="0.2">
      <c r="A1395" s="37">
        <v>2187</v>
      </c>
      <c r="B1395" s="37" t="s">
        <v>2425</v>
      </c>
      <c r="C1395" s="37" t="s">
        <v>13</v>
      </c>
      <c r="D1395" s="37">
        <v>0.09</v>
      </c>
      <c r="E1395" s="37">
        <v>16.98</v>
      </c>
      <c r="F1395" s="37">
        <v>12.39</v>
      </c>
      <c r="G1395" s="37" t="s">
        <v>14</v>
      </c>
      <c r="H1395" s="37" t="s">
        <v>70</v>
      </c>
      <c r="I1395" s="37" t="s">
        <v>24</v>
      </c>
      <c r="J1395" s="37" t="s">
        <v>321</v>
      </c>
      <c r="K1395" s="37" t="s">
        <v>49</v>
      </c>
      <c r="L1395" s="37" t="s">
        <v>2426</v>
      </c>
      <c r="M1395" s="37">
        <v>0.35</v>
      </c>
      <c r="N1395" s="37" t="s">
        <v>8</v>
      </c>
      <c r="O1395" s="37" t="s">
        <v>28</v>
      </c>
      <c r="P1395" s="37" t="s">
        <v>56</v>
      </c>
      <c r="Q1395" s="37" t="s">
        <v>2427</v>
      </c>
      <c r="R1395" s="37">
        <v>64055</v>
      </c>
      <c r="S1395" s="39">
        <v>42132</v>
      </c>
      <c r="T1395" s="39">
        <v>42134</v>
      </c>
      <c r="U1395" s="37">
        <v>-48.57</v>
      </c>
      <c r="V1395" s="37">
        <v>5</v>
      </c>
      <c r="W1395" s="37">
        <v>86.8</v>
      </c>
      <c r="X1395" s="37">
        <v>89440</v>
      </c>
      <c r="Y1395" s="37" t="s">
        <v>3216</v>
      </c>
      <c r="Z1395" s="37">
        <v>211.83649511401634</v>
      </c>
    </row>
    <row r="1396" spans="1:26" customFormat="1" x14ac:dyDescent="0.2">
      <c r="A1396" s="37">
        <v>2189</v>
      </c>
      <c r="B1396" s="37" t="s">
        <v>2428</v>
      </c>
      <c r="C1396" s="37" t="s">
        <v>13</v>
      </c>
      <c r="D1396" s="37">
        <v>0.09</v>
      </c>
      <c r="E1396" s="37">
        <v>16.98</v>
      </c>
      <c r="F1396" s="37">
        <v>12.39</v>
      </c>
      <c r="G1396" s="37" t="s">
        <v>14</v>
      </c>
      <c r="H1396" s="37" t="s">
        <v>70</v>
      </c>
      <c r="I1396" s="37" t="s">
        <v>24</v>
      </c>
      <c r="J1396" s="37" t="s">
        <v>321</v>
      </c>
      <c r="K1396" s="37" t="s">
        <v>49</v>
      </c>
      <c r="L1396" s="37" t="s">
        <v>2426</v>
      </c>
      <c r="M1396" s="37">
        <v>0.35</v>
      </c>
      <c r="N1396" s="37" t="s">
        <v>8</v>
      </c>
      <c r="O1396" s="37" t="s">
        <v>87</v>
      </c>
      <c r="P1396" s="37" t="s">
        <v>88</v>
      </c>
      <c r="Q1396" s="37" t="s">
        <v>89</v>
      </c>
      <c r="R1396" s="37">
        <v>10177</v>
      </c>
      <c r="S1396" s="39">
        <v>42132</v>
      </c>
      <c r="T1396" s="39">
        <v>42134</v>
      </c>
      <c r="U1396" s="37">
        <v>-48.57</v>
      </c>
      <c r="V1396" s="37">
        <v>22</v>
      </c>
      <c r="W1396" s="37">
        <v>381.91</v>
      </c>
      <c r="X1396" s="37">
        <v>7364</v>
      </c>
      <c r="Y1396" s="37" t="s">
        <v>3218</v>
      </c>
      <c r="Z1396" s="37">
        <v>211.83649511401634</v>
      </c>
    </row>
    <row r="1397" spans="1:26" customFormat="1" x14ac:dyDescent="0.2">
      <c r="A1397" s="37">
        <v>2063</v>
      </c>
      <c r="B1397" s="37" t="s">
        <v>2429</v>
      </c>
      <c r="C1397" s="37" t="s">
        <v>23</v>
      </c>
      <c r="D1397" s="37">
        <v>0.06</v>
      </c>
      <c r="E1397" s="37">
        <v>300.97000000000003</v>
      </c>
      <c r="F1397" s="37">
        <v>7.18</v>
      </c>
      <c r="G1397" s="37" t="s">
        <v>14</v>
      </c>
      <c r="H1397" s="37" t="s">
        <v>70</v>
      </c>
      <c r="I1397" s="37" t="s">
        <v>16</v>
      </c>
      <c r="J1397" s="37" t="s">
        <v>17</v>
      </c>
      <c r="K1397" s="37" t="s">
        <v>49</v>
      </c>
      <c r="L1397" s="37" t="s">
        <v>2185</v>
      </c>
      <c r="M1397" s="37">
        <v>0.48</v>
      </c>
      <c r="N1397" s="37" t="s">
        <v>8</v>
      </c>
      <c r="O1397" s="37" t="s">
        <v>9</v>
      </c>
      <c r="P1397" s="37" t="s">
        <v>218</v>
      </c>
      <c r="Q1397" s="37" t="s">
        <v>2430</v>
      </c>
      <c r="R1397" s="37">
        <v>23602</v>
      </c>
      <c r="S1397" s="39">
        <v>42132</v>
      </c>
      <c r="T1397" s="39">
        <v>42132</v>
      </c>
      <c r="U1397" s="37">
        <v>-729.98800000000006</v>
      </c>
      <c r="V1397" s="37">
        <v>1</v>
      </c>
      <c r="W1397" s="37">
        <v>291.39999999999998</v>
      </c>
      <c r="X1397" s="37">
        <v>87147</v>
      </c>
      <c r="Y1397" s="37" t="s">
        <v>3215</v>
      </c>
      <c r="Z1397" s="37">
        <v>469.97234112666615</v>
      </c>
    </row>
    <row r="1398" spans="1:26" customFormat="1" x14ac:dyDescent="0.2">
      <c r="A1398" s="37">
        <v>2880</v>
      </c>
      <c r="B1398" s="37" t="s">
        <v>1879</v>
      </c>
      <c r="C1398" s="37" t="s">
        <v>23</v>
      </c>
      <c r="D1398" s="37">
        <v>0.09</v>
      </c>
      <c r="E1398" s="37">
        <v>243.98</v>
      </c>
      <c r="F1398" s="37">
        <v>43.32</v>
      </c>
      <c r="G1398" s="37" t="s">
        <v>2</v>
      </c>
      <c r="H1398" s="37" t="s">
        <v>3</v>
      </c>
      <c r="I1398" s="37" t="s">
        <v>4</v>
      </c>
      <c r="J1398" s="37" t="s">
        <v>85</v>
      </c>
      <c r="K1398" s="37" t="s">
        <v>33</v>
      </c>
      <c r="L1398" s="37" t="s">
        <v>211</v>
      </c>
      <c r="M1398" s="37">
        <v>0.55000000000000004</v>
      </c>
      <c r="N1398" s="37" t="s">
        <v>8</v>
      </c>
      <c r="O1398" s="37" t="s">
        <v>9</v>
      </c>
      <c r="P1398" s="37" t="s">
        <v>99</v>
      </c>
      <c r="Q1398" s="37" t="s">
        <v>1880</v>
      </c>
      <c r="R1398" s="37">
        <v>33160</v>
      </c>
      <c r="S1398" s="39">
        <v>42132</v>
      </c>
      <c r="T1398" s="39">
        <v>42137</v>
      </c>
      <c r="U1398" s="37">
        <v>1059.288</v>
      </c>
      <c r="V1398" s="37">
        <v>25</v>
      </c>
      <c r="W1398" s="37">
        <v>5587.89</v>
      </c>
      <c r="X1398" s="37">
        <v>88627</v>
      </c>
      <c r="Y1398" s="37" t="s">
        <v>3215</v>
      </c>
      <c r="Z1398" s="37">
        <v>3348.3167379797342</v>
      </c>
    </row>
    <row r="1399" spans="1:26" customFormat="1" x14ac:dyDescent="0.2">
      <c r="A1399" s="37">
        <v>2991</v>
      </c>
      <c r="B1399" s="37" t="s">
        <v>2431</v>
      </c>
      <c r="C1399" s="37" t="s">
        <v>23</v>
      </c>
      <c r="D1399" s="37">
        <v>0.05</v>
      </c>
      <c r="E1399" s="37">
        <v>70.97</v>
      </c>
      <c r="F1399" s="37">
        <v>3.5</v>
      </c>
      <c r="G1399" s="37" t="s">
        <v>14</v>
      </c>
      <c r="H1399" s="37" t="s">
        <v>47</v>
      </c>
      <c r="I1399" s="37" t="s">
        <v>24</v>
      </c>
      <c r="J1399" s="37" t="s">
        <v>71</v>
      </c>
      <c r="K1399" s="37" t="s">
        <v>49</v>
      </c>
      <c r="L1399" s="37" t="s">
        <v>2153</v>
      </c>
      <c r="M1399" s="37">
        <v>0.59</v>
      </c>
      <c r="N1399" s="37" t="s">
        <v>8</v>
      </c>
      <c r="O1399" s="37" t="s">
        <v>28</v>
      </c>
      <c r="P1399" s="37" t="s">
        <v>333</v>
      </c>
      <c r="Q1399" s="37" t="s">
        <v>2432</v>
      </c>
      <c r="R1399" s="37">
        <v>53402</v>
      </c>
      <c r="S1399" s="39">
        <v>42132</v>
      </c>
      <c r="T1399" s="39">
        <v>42137</v>
      </c>
      <c r="U1399" s="37">
        <v>18.218</v>
      </c>
      <c r="V1399" s="37">
        <v>2</v>
      </c>
      <c r="W1399" s="37">
        <v>141.59</v>
      </c>
      <c r="X1399" s="37">
        <v>91466</v>
      </c>
      <c r="Y1399" s="37" t="s">
        <v>3216</v>
      </c>
      <c r="Z1399" s="37">
        <v>542.28908430299475</v>
      </c>
    </row>
    <row r="1400" spans="1:26" customFormat="1" x14ac:dyDescent="0.2">
      <c r="A1400" s="37">
        <v>2992</v>
      </c>
      <c r="B1400" s="37" t="s">
        <v>2433</v>
      </c>
      <c r="C1400" s="37" t="s">
        <v>23</v>
      </c>
      <c r="D1400" s="37">
        <v>0</v>
      </c>
      <c r="E1400" s="37">
        <v>5.28</v>
      </c>
      <c r="F1400" s="37">
        <v>6.26</v>
      </c>
      <c r="G1400" s="37" t="s">
        <v>14</v>
      </c>
      <c r="H1400" s="37" t="s">
        <v>47</v>
      </c>
      <c r="I1400" s="37" t="s">
        <v>24</v>
      </c>
      <c r="J1400" s="37" t="s">
        <v>64</v>
      </c>
      <c r="K1400" s="37" t="s">
        <v>49</v>
      </c>
      <c r="L1400" s="37" t="s">
        <v>2434</v>
      </c>
      <c r="M1400" s="37">
        <v>0.4</v>
      </c>
      <c r="N1400" s="37" t="s">
        <v>8</v>
      </c>
      <c r="O1400" s="37" t="s">
        <v>28</v>
      </c>
      <c r="P1400" s="37" t="s">
        <v>333</v>
      </c>
      <c r="Q1400" s="37" t="s">
        <v>2435</v>
      </c>
      <c r="R1400" s="37">
        <v>53081</v>
      </c>
      <c r="S1400" s="39">
        <v>42132</v>
      </c>
      <c r="T1400" s="39">
        <v>42139</v>
      </c>
      <c r="U1400" s="37">
        <v>25.058</v>
      </c>
      <c r="V1400" s="37">
        <v>36</v>
      </c>
      <c r="W1400" s="37">
        <v>203.05</v>
      </c>
      <c r="X1400" s="37">
        <v>91466</v>
      </c>
      <c r="Y1400" s="37" t="s">
        <v>3216</v>
      </c>
      <c r="Z1400" s="37">
        <v>294.87671876330933</v>
      </c>
    </row>
    <row r="1401" spans="1:26" customFormat="1" x14ac:dyDescent="0.2">
      <c r="A1401" s="37">
        <v>453</v>
      </c>
      <c r="B1401" s="37" t="s">
        <v>2436</v>
      </c>
      <c r="C1401" s="37" t="s">
        <v>46</v>
      </c>
      <c r="D1401" s="37">
        <v>0.03</v>
      </c>
      <c r="E1401" s="37">
        <v>29.34</v>
      </c>
      <c r="F1401" s="37">
        <v>7.87</v>
      </c>
      <c r="G1401" s="37" t="s">
        <v>14</v>
      </c>
      <c r="H1401" s="37" t="s">
        <v>70</v>
      </c>
      <c r="I1401" s="37" t="s">
        <v>4</v>
      </c>
      <c r="J1401" s="37" t="s">
        <v>102</v>
      </c>
      <c r="K1401" s="37" t="s">
        <v>49</v>
      </c>
      <c r="L1401" s="37" t="s">
        <v>1636</v>
      </c>
      <c r="M1401" s="37">
        <v>0.54</v>
      </c>
      <c r="N1401" s="37" t="s">
        <v>8</v>
      </c>
      <c r="O1401" s="37" t="s">
        <v>35</v>
      </c>
      <c r="P1401" s="37" t="s">
        <v>66</v>
      </c>
      <c r="Q1401" s="37" t="s">
        <v>2437</v>
      </c>
      <c r="R1401" s="37">
        <v>95032</v>
      </c>
      <c r="S1401" s="39">
        <v>42132</v>
      </c>
      <c r="T1401" s="39">
        <v>42134</v>
      </c>
      <c r="U1401" s="37">
        <v>-41.32</v>
      </c>
      <c r="V1401" s="37">
        <v>1</v>
      </c>
      <c r="W1401" s="37">
        <v>32.4</v>
      </c>
      <c r="X1401" s="37">
        <v>86011</v>
      </c>
      <c r="Y1401" s="37" t="s">
        <v>3217</v>
      </c>
      <c r="Z1401" s="37">
        <v>534.14983408728676</v>
      </c>
    </row>
    <row r="1402" spans="1:26" customFormat="1" x14ac:dyDescent="0.2">
      <c r="A1402" s="37">
        <v>1028</v>
      </c>
      <c r="B1402" s="37" t="s">
        <v>1888</v>
      </c>
      <c r="C1402" s="37" t="s">
        <v>46</v>
      </c>
      <c r="D1402" s="37">
        <v>0.05</v>
      </c>
      <c r="E1402" s="37">
        <v>83.1</v>
      </c>
      <c r="F1402" s="37">
        <v>6.13</v>
      </c>
      <c r="G1402" s="37" t="s">
        <v>63</v>
      </c>
      <c r="H1402" s="37" t="s">
        <v>3</v>
      </c>
      <c r="I1402" s="37" t="s">
        <v>16</v>
      </c>
      <c r="J1402" s="37" t="s">
        <v>17</v>
      </c>
      <c r="K1402" s="37" t="s">
        <v>49</v>
      </c>
      <c r="L1402" s="37" t="s">
        <v>2438</v>
      </c>
      <c r="M1402" s="37">
        <v>0.45</v>
      </c>
      <c r="N1402" s="37" t="s">
        <v>8</v>
      </c>
      <c r="O1402" s="37" t="s">
        <v>87</v>
      </c>
      <c r="P1402" s="37" t="s">
        <v>88</v>
      </c>
      <c r="Q1402" s="37" t="s">
        <v>1890</v>
      </c>
      <c r="R1402" s="37">
        <v>11725</v>
      </c>
      <c r="S1402" s="39">
        <v>42132</v>
      </c>
      <c r="T1402" s="39">
        <v>42133</v>
      </c>
      <c r="U1402" s="37">
        <v>1152.5277000000001</v>
      </c>
      <c r="V1402" s="37">
        <v>20</v>
      </c>
      <c r="W1402" s="37">
        <v>1670.33</v>
      </c>
      <c r="X1402" s="37">
        <v>89007</v>
      </c>
      <c r="Y1402" s="37" t="s">
        <v>3218</v>
      </c>
      <c r="Z1402" s="37">
        <v>1697.7518394082758</v>
      </c>
    </row>
    <row r="1403" spans="1:26" customFormat="1" x14ac:dyDescent="0.2">
      <c r="A1403" s="37">
        <v>1080</v>
      </c>
      <c r="B1403" s="37" t="s">
        <v>2439</v>
      </c>
      <c r="C1403" s="37" t="s">
        <v>46</v>
      </c>
      <c r="D1403" s="37">
        <v>0.08</v>
      </c>
      <c r="E1403" s="37">
        <v>13.9</v>
      </c>
      <c r="F1403" s="37">
        <v>7.59</v>
      </c>
      <c r="G1403" s="37" t="s">
        <v>14</v>
      </c>
      <c r="H1403" s="37" t="s">
        <v>70</v>
      </c>
      <c r="I1403" s="37" t="s">
        <v>24</v>
      </c>
      <c r="J1403" s="37" t="s">
        <v>544</v>
      </c>
      <c r="K1403" s="37" t="s">
        <v>18</v>
      </c>
      <c r="L1403" s="37" t="s">
        <v>2440</v>
      </c>
      <c r="M1403" s="37">
        <v>0.56000000000000005</v>
      </c>
      <c r="N1403" s="37" t="s">
        <v>8</v>
      </c>
      <c r="O1403" s="37" t="s">
        <v>28</v>
      </c>
      <c r="P1403" s="37" t="s">
        <v>79</v>
      </c>
      <c r="Q1403" s="37" t="s">
        <v>2441</v>
      </c>
      <c r="R1403" s="37">
        <v>60174</v>
      </c>
      <c r="S1403" s="39">
        <v>42132</v>
      </c>
      <c r="T1403" s="39">
        <v>42133</v>
      </c>
      <c r="U1403" s="37">
        <v>9.8620000000000001</v>
      </c>
      <c r="V1403" s="37">
        <v>14</v>
      </c>
      <c r="W1403" s="37">
        <v>196.41</v>
      </c>
      <c r="X1403" s="37">
        <v>88461</v>
      </c>
      <c r="Y1403" s="37" t="s">
        <v>3216</v>
      </c>
      <c r="Z1403" s="37">
        <v>514.02800263855829</v>
      </c>
    </row>
    <row r="1404" spans="1:26" customFormat="1" x14ac:dyDescent="0.2">
      <c r="A1404" s="37">
        <v>2882</v>
      </c>
      <c r="B1404" s="37" t="s">
        <v>647</v>
      </c>
      <c r="C1404" s="37" t="s">
        <v>1</v>
      </c>
      <c r="D1404" s="37">
        <v>0.05</v>
      </c>
      <c r="E1404" s="37">
        <v>6.48</v>
      </c>
      <c r="F1404" s="37">
        <v>8.73</v>
      </c>
      <c r="G1404" s="37" t="s">
        <v>14</v>
      </c>
      <c r="H1404" s="37" t="s">
        <v>15</v>
      </c>
      <c r="I1404" s="37" t="s">
        <v>24</v>
      </c>
      <c r="J1404" s="37" t="s">
        <v>64</v>
      </c>
      <c r="K1404" s="37" t="s">
        <v>49</v>
      </c>
      <c r="L1404" s="37" t="s">
        <v>134</v>
      </c>
      <c r="M1404" s="37">
        <v>0.37</v>
      </c>
      <c r="N1404" s="37" t="s">
        <v>8</v>
      </c>
      <c r="O1404" s="37" t="s">
        <v>9</v>
      </c>
      <c r="P1404" s="37" t="s">
        <v>73</v>
      </c>
      <c r="Q1404" s="37" t="s">
        <v>649</v>
      </c>
      <c r="R1404" s="37">
        <v>28206</v>
      </c>
      <c r="S1404" s="39">
        <v>42133</v>
      </c>
      <c r="T1404" s="39">
        <v>42133</v>
      </c>
      <c r="U1404" s="37">
        <v>-160.38470000000001</v>
      </c>
      <c r="V1404" s="37">
        <v>35</v>
      </c>
      <c r="W1404" s="37">
        <v>232.5</v>
      </c>
      <c r="X1404" s="37">
        <v>4839</v>
      </c>
      <c r="Y1404" s="37" t="s">
        <v>3215</v>
      </c>
      <c r="Z1404" s="37">
        <v>269.89819639401298</v>
      </c>
    </row>
    <row r="1405" spans="1:26" customFormat="1" x14ac:dyDescent="0.2">
      <c r="A1405" s="37">
        <v>2883</v>
      </c>
      <c r="B1405" s="37" t="s">
        <v>2442</v>
      </c>
      <c r="C1405" s="37" t="s">
        <v>1</v>
      </c>
      <c r="D1405" s="37">
        <v>0.05</v>
      </c>
      <c r="E1405" s="37">
        <v>6.48</v>
      </c>
      <c r="F1405" s="37">
        <v>8.73</v>
      </c>
      <c r="G1405" s="37" t="s">
        <v>14</v>
      </c>
      <c r="H1405" s="37" t="s">
        <v>15</v>
      </c>
      <c r="I1405" s="37" t="s">
        <v>24</v>
      </c>
      <c r="J1405" s="37" t="s">
        <v>64</v>
      </c>
      <c r="K1405" s="37" t="s">
        <v>49</v>
      </c>
      <c r="L1405" s="37" t="s">
        <v>134</v>
      </c>
      <c r="M1405" s="37">
        <v>0.37</v>
      </c>
      <c r="N1405" s="37" t="s">
        <v>8</v>
      </c>
      <c r="O1405" s="37" t="s">
        <v>87</v>
      </c>
      <c r="P1405" s="37" t="s">
        <v>293</v>
      </c>
      <c r="Q1405" s="37" t="s">
        <v>1451</v>
      </c>
      <c r="R1405" s="37">
        <v>44070</v>
      </c>
      <c r="S1405" s="39">
        <v>42133</v>
      </c>
      <c r="T1405" s="39">
        <v>42133</v>
      </c>
      <c r="U1405" s="37">
        <v>-120.59</v>
      </c>
      <c r="V1405" s="37">
        <v>9</v>
      </c>
      <c r="W1405" s="37">
        <v>59.79</v>
      </c>
      <c r="X1405" s="37">
        <v>87632</v>
      </c>
      <c r="Y1405" s="37" t="s">
        <v>3218</v>
      </c>
      <c r="Z1405" s="37">
        <v>310.64899280850244</v>
      </c>
    </row>
    <row r="1406" spans="1:26" customFormat="1" x14ac:dyDescent="0.2">
      <c r="A1406" s="37">
        <v>62</v>
      </c>
      <c r="B1406" s="37" t="s">
        <v>2443</v>
      </c>
      <c r="C1406" s="37" t="s">
        <v>13</v>
      </c>
      <c r="D1406" s="37">
        <v>0.02</v>
      </c>
      <c r="E1406" s="37">
        <v>5.98</v>
      </c>
      <c r="F1406" s="37">
        <v>5.15</v>
      </c>
      <c r="G1406" s="37" t="s">
        <v>14</v>
      </c>
      <c r="H1406" s="37" t="s">
        <v>70</v>
      </c>
      <c r="I1406" s="37" t="s">
        <v>24</v>
      </c>
      <c r="J1406" s="37" t="s">
        <v>64</v>
      </c>
      <c r="K1406" s="37" t="s">
        <v>49</v>
      </c>
      <c r="L1406" s="37" t="s">
        <v>2444</v>
      </c>
      <c r="M1406" s="37">
        <v>0.36</v>
      </c>
      <c r="N1406" s="37" t="s">
        <v>8</v>
      </c>
      <c r="O1406" s="37" t="s">
        <v>28</v>
      </c>
      <c r="P1406" s="37" t="s">
        <v>163</v>
      </c>
      <c r="Q1406" s="37" t="s">
        <v>2445</v>
      </c>
      <c r="R1406" s="37">
        <v>78664</v>
      </c>
      <c r="S1406" s="39">
        <v>42133</v>
      </c>
      <c r="T1406" s="39">
        <v>42135</v>
      </c>
      <c r="U1406" s="37">
        <v>2.14</v>
      </c>
      <c r="V1406" s="37">
        <v>3</v>
      </c>
      <c r="W1406" s="37">
        <v>22.85</v>
      </c>
      <c r="X1406" s="37">
        <v>87407</v>
      </c>
      <c r="Y1406" s="37" t="s">
        <v>3216</v>
      </c>
      <c r="Z1406" s="37">
        <v>83.761611706708806</v>
      </c>
    </row>
    <row r="1407" spans="1:26" customFormat="1" x14ac:dyDescent="0.2">
      <c r="A1407" s="37">
        <v>1650</v>
      </c>
      <c r="B1407" s="37" t="s">
        <v>2446</v>
      </c>
      <c r="C1407" s="37" t="s">
        <v>13</v>
      </c>
      <c r="D1407" s="37">
        <v>0.05</v>
      </c>
      <c r="E1407" s="37">
        <v>6.48</v>
      </c>
      <c r="F1407" s="37">
        <v>2.74</v>
      </c>
      <c r="G1407" s="37" t="s">
        <v>14</v>
      </c>
      <c r="H1407" s="37" t="s">
        <v>70</v>
      </c>
      <c r="I1407" s="37" t="s">
        <v>16</v>
      </c>
      <c r="J1407" s="37" t="s">
        <v>17</v>
      </c>
      <c r="K1407" s="37" t="s">
        <v>18</v>
      </c>
      <c r="L1407" s="37" t="s">
        <v>2447</v>
      </c>
      <c r="M1407" s="37">
        <v>0.71</v>
      </c>
      <c r="N1407" s="37" t="s">
        <v>8</v>
      </c>
      <c r="O1407" s="37" t="s">
        <v>9</v>
      </c>
      <c r="P1407" s="37" t="s">
        <v>73</v>
      </c>
      <c r="Q1407" s="37" t="s">
        <v>2448</v>
      </c>
      <c r="R1407" s="37">
        <v>27203</v>
      </c>
      <c r="S1407" s="39">
        <v>42133</v>
      </c>
      <c r="T1407" s="39">
        <v>42133</v>
      </c>
      <c r="U1407" s="37">
        <v>15.096</v>
      </c>
      <c r="V1407" s="37">
        <v>15</v>
      </c>
      <c r="W1407" s="37">
        <v>94.27</v>
      </c>
      <c r="X1407" s="37">
        <v>91042</v>
      </c>
      <c r="Y1407" s="37" t="s">
        <v>3215</v>
      </c>
      <c r="Z1407" s="37">
        <v>303.07384035559119</v>
      </c>
    </row>
    <row r="1408" spans="1:26" customFormat="1" x14ac:dyDescent="0.2">
      <c r="A1408" s="37">
        <v>1650</v>
      </c>
      <c r="B1408" s="37" t="s">
        <v>2446</v>
      </c>
      <c r="C1408" s="37" t="s">
        <v>13</v>
      </c>
      <c r="D1408" s="37">
        <v>0.09</v>
      </c>
      <c r="E1408" s="37">
        <v>12.53</v>
      </c>
      <c r="F1408" s="37">
        <v>0.5</v>
      </c>
      <c r="G1408" s="37" t="s">
        <v>14</v>
      </c>
      <c r="H1408" s="37" t="s">
        <v>70</v>
      </c>
      <c r="I1408" s="37" t="s">
        <v>24</v>
      </c>
      <c r="J1408" s="37" t="s">
        <v>128</v>
      </c>
      <c r="K1408" s="37" t="s">
        <v>49</v>
      </c>
      <c r="L1408" s="37" t="s">
        <v>2043</v>
      </c>
      <c r="M1408" s="37">
        <v>0.38</v>
      </c>
      <c r="N1408" s="37" t="s">
        <v>8</v>
      </c>
      <c r="O1408" s="37" t="s">
        <v>9</v>
      </c>
      <c r="P1408" s="37" t="s">
        <v>73</v>
      </c>
      <c r="Q1408" s="37" t="s">
        <v>2448</v>
      </c>
      <c r="R1408" s="37">
        <v>27203</v>
      </c>
      <c r="S1408" s="39">
        <v>42133</v>
      </c>
      <c r="T1408" s="39">
        <v>42134</v>
      </c>
      <c r="U1408" s="37">
        <v>14.9124</v>
      </c>
      <c r="V1408" s="37">
        <v>7</v>
      </c>
      <c r="W1408" s="37">
        <v>82.21</v>
      </c>
      <c r="X1408" s="37">
        <v>91042</v>
      </c>
      <c r="Y1408" s="37" t="s">
        <v>3215</v>
      </c>
      <c r="Z1408" s="37">
        <v>-40.794822864307875</v>
      </c>
    </row>
    <row r="1409" spans="1:26" customFormat="1" x14ac:dyDescent="0.2">
      <c r="A1409" s="37">
        <v>1650</v>
      </c>
      <c r="B1409" s="37" t="s">
        <v>2446</v>
      </c>
      <c r="C1409" s="37" t="s">
        <v>13</v>
      </c>
      <c r="D1409" s="37">
        <v>0.08</v>
      </c>
      <c r="E1409" s="37">
        <v>65.989999999999995</v>
      </c>
      <c r="F1409" s="37">
        <v>8.99</v>
      </c>
      <c r="G1409" s="37" t="s">
        <v>63</v>
      </c>
      <c r="H1409" s="37" t="s">
        <v>70</v>
      </c>
      <c r="I1409" s="37" t="s">
        <v>16</v>
      </c>
      <c r="J1409" s="37" t="s">
        <v>111</v>
      </c>
      <c r="K1409" s="37" t="s">
        <v>49</v>
      </c>
      <c r="L1409" s="37" t="s">
        <v>1588</v>
      </c>
      <c r="M1409" s="37">
        <v>0.55000000000000004</v>
      </c>
      <c r="N1409" s="37" t="s">
        <v>8</v>
      </c>
      <c r="O1409" s="37" t="s">
        <v>9</v>
      </c>
      <c r="P1409" s="37" t="s">
        <v>73</v>
      </c>
      <c r="Q1409" s="37" t="s">
        <v>2448</v>
      </c>
      <c r="R1409" s="37">
        <v>27203</v>
      </c>
      <c r="S1409" s="39">
        <v>42133</v>
      </c>
      <c r="T1409" s="39">
        <v>42135</v>
      </c>
      <c r="U1409" s="37">
        <v>-135.226</v>
      </c>
      <c r="V1409" s="37">
        <v>8</v>
      </c>
      <c r="W1409" s="37">
        <v>417.47</v>
      </c>
      <c r="X1409" s="37">
        <v>91042</v>
      </c>
      <c r="Y1409" s="37" t="s">
        <v>3215</v>
      </c>
      <c r="Z1409" s="37">
        <v>273.31096106255495</v>
      </c>
    </row>
    <row r="1410" spans="1:26" customFormat="1" x14ac:dyDescent="0.2">
      <c r="A1410" s="37">
        <v>43</v>
      </c>
      <c r="B1410" s="37" t="s">
        <v>2449</v>
      </c>
      <c r="C1410" s="37" t="s">
        <v>13</v>
      </c>
      <c r="D1410" s="37">
        <v>0</v>
      </c>
      <c r="E1410" s="37">
        <v>99.99</v>
      </c>
      <c r="F1410" s="37">
        <v>19.989999999999998</v>
      </c>
      <c r="G1410" s="37" t="s">
        <v>14</v>
      </c>
      <c r="H1410" s="37" t="s">
        <v>15</v>
      </c>
      <c r="I1410" s="37" t="s">
        <v>16</v>
      </c>
      <c r="J1410" s="37" t="s">
        <v>32</v>
      </c>
      <c r="K1410" s="37" t="s">
        <v>49</v>
      </c>
      <c r="L1410" s="37" t="s">
        <v>1538</v>
      </c>
      <c r="M1410" s="37">
        <v>0.52</v>
      </c>
      <c r="N1410" s="37" t="s">
        <v>8</v>
      </c>
      <c r="O1410" s="37" t="s">
        <v>35</v>
      </c>
      <c r="P1410" s="37" t="s">
        <v>42</v>
      </c>
      <c r="Q1410" s="37" t="s">
        <v>818</v>
      </c>
      <c r="R1410" s="37">
        <v>98052</v>
      </c>
      <c r="S1410" s="39">
        <v>42134</v>
      </c>
      <c r="T1410" s="39">
        <v>42135</v>
      </c>
      <c r="U1410" s="37">
        <v>25.913820000000001</v>
      </c>
      <c r="V1410" s="37">
        <v>6</v>
      </c>
      <c r="W1410" s="37">
        <v>647.07000000000005</v>
      </c>
      <c r="X1410" s="37">
        <v>91454</v>
      </c>
      <c r="Y1410" s="37" t="s">
        <v>3217</v>
      </c>
      <c r="Z1410" s="37">
        <v>930.0947897767835</v>
      </c>
    </row>
    <row r="1411" spans="1:26" customFormat="1" x14ac:dyDescent="0.2">
      <c r="A1411" s="37">
        <v>1778</v>
      </c>
      <c r="B1411" s="37" t="s">
        <v>2450</v>
      </c>
      <c r="C1411" s="37" t="s">
        <v>13</v>
      </c>
      <c r="D1411" s="37">
        <v>0.06</v>
      </c>
      <c r="E1411" s="37">
        <v>13.99</v>
      </c>
      <c r="F1411" s="37">
        <v>7.51</v>
      </c>
      <c r="G1411" s="37" t="s">
        <v>14</v>
      </c>
      <c r="H1411" s="37" t="s">
        <v>15</v>
      </c>
      <c r="I1411" s="37" t="s">
        <v>16</v>
      </c>
      <c r="J1411" s="37" t="s">
        <v>32</v>
      </c>
      <c r="K1411" s="37" t="s">
        <v>120</v>
      </c>
      <c r="L1411" s="37" t="s">
        <v>1052</v>
      </c>
      <c r="M1411" s="37">
        <v>0.39</v>
      </c>
      <c r="N1411" s="37" t="s">
        <v>8</v>
      </c>
      <c r="O1411" s="37" t="s">
        <v>28</v>
      </c>
      <c r="P1411" s="37" t="s">
        <v>29</v>
      </c>
      <c r="Q1411" s="37" t="s">
        <v>2451</v>
      </c>
      <c r="R1411" s="37">
        <v>47906</v>
      </c>
      <c r="S1411" s="39">
        <v>42134</v>
      </c>
      <c r="T1411" s="39">
        <v>42136</v>
      </c>
      <c r="U1411" s="37">
        <v>6.4832400000000003</v>
      </c>
      <c r="V1411" s="37">
        <v>21</v>
      </c>
      <c r="W1411" s="37">
        <v>287.99</v>
      </c>
      <c r="X1411" s="37">
        <v>89943</v>
      </c>
      <c r="Y1411" s="37" t="s">
        <v>3216</v>
      </c>
      <c r="Z1411" s="37">
        <v>148.10101113702402</v>
      </c>
    </row>
    <row r="1412" spans="1:26" customFormat="1" x14ac:dyDescent="0.2">
      <c r="A1412" s="37">
        <v>1778</v>
      </c>
      <c r="B1412" s="37" t="s">
        <v>2450</v>
      </c>
      <c r="C1412" s="37" t="s">
        <v>13</v>
      </c>
      <c r="D1412" s="37">
        <v>0.06</v>
      </c>
      <c r="E1412" s="37">
        <v>15.04</v>
      </c>
      <c r="F1412" s="37">
        <v>1.97</v>
      </c>
      <c r="G1412" s="37" t="s">
        <v>14</v>
      </c>
      <c r="H1412" s="37" t="s">
        <v>15</v>
      </c>
      <c r="I1412" s="37" t="s">
        <v>24</v>
      </c>
      <c r="J1412" s="37" t="s">
        <v>64</v>
      </c>
      <c r="K1412" s="37" t="s">
        <v>26</v>
      </c>
      <c r="L1412" s="37" t="s">
        <v>68</v>
      </c>
      <c r="M1412" s="37">
        <v>0.39</v>
      </c>
      <c r="N1412" s="37" t="s">
        <v>8</v>
      </c>
      <c r="O1412" s="37" t="s">
        <v>28</v>
      </c>
      <c r="P1412" s="37" t="s">
        <v>29</v>
      </c>
      <c r="Q1412" s="37" t="s">
        <v>2451</v>
      </c>
      <c r="R1412" s="37">
        <v>47906</v>
      </c>
      <c r="S1412" s="39">
        <v>42134</v>
      </c>
      <c r="T1412" s="39">
        <v>42134</v>
      </c>
      <c r="U1412" s="37">
        <v>2.3319999999999999</v>
      </c>
      <c r="V1412" s="37">
        <v>3</v>
      </c>
      <c r="W1412" s="37">
        <v>46.86</v>
      </c>
      <c r="X1412" s="37">
        <v>89943</v>
      </c>
      <c r="Y1412" s="37" t="s">
        <v>3216</v>
      </c>
      <c r="Z1412" s="37">
        <v>-5.9821027699493143</v>
      </c>
    </row>
    <row r="1413" spans="1:26" customFormat="1" x14ac:dyDescent="0.2">
      <c r="A1413" s="37">
        <v>3283</v>
      </c>
      <c r="B1413" s="37" t="s">
        <v>2220</v>
      </c>
      <c r="C1413" s="37" t="s">
        <v>13</v>
      </c>
      <c r="D1413" s="37">
        <v>0.03</v>
      </c>
      <c r="E1413" s="37">
        <v>17.48</v>
      </c>
      <c r="F1413" s="37">
        <v>1.99</v>
      </c>
      <c r="G1413" s="37" t="s">
        <v>14</v>
      </c>
      <c r="H1413" s="37" t="s">
        <v>70</v>
      </c>
      <c r="I1413" s="37" t="s">
        <v>16</v>
      </c>
      <c r="J1413" s="37" t="s">
        <v>17</v>
      </c>
      <c r="K1413" s="37" t="s">
        <v>18</v>
      </c>
      <c r="L1413" s="37" t="s">
        <v>98</v>
      </c>
      <c r="M1413" s="37">
        <v>0.45</v>
      </c>
      <c r="N1413" s="37" t="s">
        <v>8</v>
      </c>
      <c r="O1413" s="37" t="s">
        <v>9</v>
      </c>
      <c r="P1413" s="37" t="s">
        <v>99</v>
      </c>
      <c r="Q1413" s="37" t="s">
        <v>2221</v>
      </c>
      <c r="R1413" s="37">
        <v>33156</v>
      </c>
      <c r="S1413" s="39">
        <v>42134</v>
      </c>
      <c r="T1413" s="39">
        <v>42135</v>
      </c>
      <c r="U1413" s="37">
        <v>710.80740000000003</v>
      </c>
      <c r="V1413" s="37">
        <v>31</v>
      </c>
      <c r="W1413" s="37">
        <v>537.79999999999995</v>
      </c>
      <c r="X1413" s="37">
        <v>90753</v>
      </c>
      <c r="Y1413" s="37" t="s">
        <v>3215</v>
      </c>
      <c r="Z1413" s="37">
        <v>826.34460555343594</v>
      </c>
    </row>
    <row r="1414" spans="1:26" customFormat="1" x14ac:dyDescent="0.2">
      <c r="A1414" s="37">
        <v>995</v>
      </c>
      <c r="B1414" s="37" t="s">
        <v>2452</v>
      </c>
      <c r="C1414" s="37" t="s">
        <v>23</v>
      </c>
      <c r="D1414" s="37">
        <v>0.09</v>
      </c>
      <c r="E1414" s="37">
        <v>7.64</v>
      </c>
      <c r="F1414" s="37">
        <v>5.83</v>
      </c>
      <c r="G1414" s="37" t="s">
        <v>14</v>
      </c>
      <c r="H1414" s="37" t="s">
        <v>3</v>
      </c>
      <c r="I1414" s="37" t="s">
        <v>24</v>
      </c>
      <c r="J1414" s="37" t="s">
        <v>64</v>
      </c>
      <c r="K1414" s="37" t="s">
        <v>26</v>
      </c>
      <c r="L1414" s="37" t="s">
        <v>208</v>
      </c>
      <c r="M1414" s="37">
        <v>0.36</v>
      </c>
      <c r="N1414" s="37" t="s">
        <v>8</v>
      </c>
      <c r="O1414" s="37" t="s">
        <v>87</v>
      </c>
      <c r="P1414" s="37" t="s">
        <v>307</v>
      </c>
      <c r="Q1414" s="37" t="s">
        <v>2453</v>
      </c>
      <c r="R1414" s="37">
        <v>4070</v>
      </c>
      <c r="S1414" s="39">
        <v>42134</v>
      </c>
      <c r="T1414" s="39">
        <v>42139</v>
      </c>
      <c r="U1414" s="37">
        <v>4.032</v>
      </c>
      <c r="V1414" s="37">
        <v>9</v>
      </c>
      <c r="W1414" s="37">
        <v>72.83</v>
      </c>
      <c r="X1414" s="37">
        <v>89434</v>
      </c>
      <c r="Y1414" s="37" t="s">
        <v>3218</v>
      </c>
      <c r="Z1414" s="37">
        <v>136.6563605302581</v>
      </c>
    </row>
    <row r="1415" spans="1:26" customFormat="1" x14ac:dyDescent="0.2">
      <c r="A1415" s="37">
        <v>2820</v>
      </c>
      <c r="B1415" s="37" t="s">
        <v>471</v>
      </c>
      <c r="C1415" s="37" t="s">
        <v>23</v>
      </c>
      <c r="D1415" s="37">
        <v>0.08</v>
      </c>
      <c r="E1415" s="37">
        <v>6.48</v>
      </c>
      <c r="F1415" s="37">
        <v>2.74</v>
      </c>
      <c r="G1415" s="37" t="s">
        <v>14</v>
      </c>
      <c r="H1415" s="37" t="s">
        <v>47</v>
      </c>
      <c r="I1415" s="37" t="s">
        <v>16</v>
      </c>
      <c r="J1415" s="37" t="s">
        <v>17</v>
      </c>
      <c r="K1415" s="37" t="s">
        <v>18</v>
      </c>
      <c r="L1415" s="37" t="s">
        <v>2447</v>
      </c>
      <c r="M1415" s="37">
        <v>0.71</v>
      </c>
      <c r="N1415" s="37" t="s">
        <v>8</v>
      </c>
      <c r="O1415" s="37" t="s">
        <v>28</v>
      </c>
      <c r="P1415" s="37" t="s">
        <v>56</v>
      </c>
      <c r="Q1415" s="37" t="s">
        <v>473</v>
      </c>
      <c r="R1415" s="37">
        <v>63129</v>
      </c>
      <c r="S1415" s="39">
        <v>42134</v>
      </c>
      <c r="T1415" s="39">
        <v>42136</v>
      </c>
      <c r="U1415" s="37">
        <v>-82.64</v>
      </c>
      <c r="V1415" s="37">
        <v>18</v>
      </c>
      <c r="W1415" s="37">
        <v>113.68</v>
      </c>
      <c r="X1415" s="37">
        <v>87899</v>
      </c>
      <c r="Y1415" s="37" t="s">
        <v>3216</v>
      </c>
      <c r="Z1415" s="37">
        <v>295.86039783063541</v>
      </c>
    </row>
    <row r="1416" spans="1:26" customFormat="1" x14ac:dyDescent="0.2">
      <c r="A1416" s="37">
        <v>1709</v>
      </c>
      <c r="B1416" s="37" t="s">
        <v>660</v>
      </c>
      <c r="C1416" s="37" t="s">
        <v>92</v>
      </c>
      <c r="D1416" s="37">
        <v>0.04</v>
      </c>
      <c r="E1416" s="37">
        <v>95.43</v>
      </c>
      <c r="F1416" s="37">
        <v>19.989999999999998</v>
      </c>
      <c r="G1416" s="37" t="s">
        <v>14</v>
      </c>
      <c r="H1416" s="37" t="s">
        <v>3</v>
      </c>
      <c r="I1416" s="37" t="s">
        <v>24</v>
      </c>
      <c r="J1416" s="37" t="s">
        <v>54</v>
      </c>
      <c r="K1416" s="37" t="s">
        <v>49</v>
      </c>
      <c r="L1416" s="37" t="s">
        <v>1413</v>
      </c>
      <c r="M1416" s="37">
        <v>0.79</v>
      </c>
      <c r="N1416" s="37" t="s">
        <v>8</v>
      </c>
      <c r="O1416" s="37" t="s">
        <v>87</v>
      </c>
      <c r="P1416" s="37" t="s">
        <v>296</v>
      </c>
      <c r="Q1416" s="37" t="s">
        <v>662</v>
      </c>
      <c r="R1416" s="37">
        <v>19464</v>
      </c>
      <c r="S1416" s="39">
        <v>42134</v>
      </c>
      <c r="T1416" s="39">
        <v>42136</v>
      </c>
      <c r="U1416" s="37">
        <v>13.536</v>
      </c>
      <c r="V1416" s="37">
        <v>33</v>
      </c>
      <c r="W1416" s="37">
        <v>3251.76</v>
      </c>
      <c r="X1416" s="37">
        <v>88783</v>
      </c>
      <c r="Y1416" s="37" t="s">
        <v>3218</v>
      </c>
      <c r="Z1416" s="37">
        <v>1136.2691143078425</v>
      </c>
    </row>
    <row r="1417" spans="1:26" customFormat="1" x14ac:dyDescent="0.2">
      <c r="A1417" s="37">
        <v>1595</v>
      </c>
      <c r="B1417" s="37" t="s">
        <v>2454</v>
      </c>
      <c r="C1417" s="37" t="s">
        <v>13</v>
      </c>
      <c r="D1417" s="37">
        <v>0.01</v>
      </c>
      <c r="E1417" s="37">
        <v>500.98</v>
      </c>
      <c r="F1417" s="37">
        <v>26</v>
      </c>
      <c r="G1417" s="37" t="s">
        <v>2</v>
      </c>
      <c r="H1417" s="37" t="s">
        <v>70</v>
      </c>
      <c r="I1417" s="37" t="s">
        <v>4</v>
      </c>
      <c r="J1417" s="37" t="s">
        <v>85</v>
      </c>
      <c r="K1417" s="37" t="s">
        <v>33</v>
      </c>
      <c r="L1417" s="37" t="s">
        <v>2272</v>
      </c>
      <c r="M1417" s="37">
        <v>0.6</v>
      </c>
      <c r="N1417" s="37" t="s">
        <v>8</v>
      </c>
      <c r="O1417" s="37" t="s">
        <v>87</v>
      </c>
      <c r="P1417" s="37" t="s">
        <v>879</v>
      </c>
      <c r="Q1417" s="37" t="s">
        <v>2455</v>
      </c>
      <c r="R1417" s="37">
        <v>25705</v>
      </c>
      <c r="S1417" s="39">
        <v>42135</v>
      </c>
      <c r="T1417" s="39">
        <v>42136</v>
      </c>
      <c r="U1417" s="37">
        <v>5078.5379999999996</v>
      </c>
      <c r="V1417" s="37">
        <v>14</v>
      </c>
      <c r="W1417" s="37">
        <v>7360.2</v>
      </c>
      <c r="X1417" s="37">
        <v>90796</v>
      </c>
      <c r="Y1417" s="37" t="s">
        <v>3218</v>
      </c>
      <c r="Z1417" s="37">
        <v>7811.8509110712957</v>
      </c>
    </row>
    <row r="1418" spans="1:26" customFormat="1" x14ac:dyDescent="0.2">
      <c r="A1418" s="37">
        <v>1595</v>
      </c>
      <c r="B1418" s="37" t="s">
        <v>2454</v>
      </c>
      <c r="C1418" s="37" t="s">
        <v>13</v>
      </c>
      <c r="D1418" s="37">
        <v>0.08</v>
      </c>
      <c r="E1418" s="37">
        <v>9.77</v>
      </c>
      <c r="F1418" s="37">
        <v>6.02</v>
      </c>
      <c r="G1418" s="37" t="s">
        <v>14</v>
      </c>
      <c r="H1418" s="37" t="s">
        <v>70</v>
      </c>
      <c r="I1418" s="37" t="s">
        <v>4</v>
      </c>
      <c r="J1418" s="37" t="s">
        <v>102</v>
      </c>
      <c r="K1418" s="37" t="s">
        <v>120</v>
      </c>
      <c r="L1418" s="37" t="s">
        <v>2095</v>
      </c>
      <c r="M1418" s="37">
        <v>0.48</v>
      </c>
      <c r="N1418" s="37" t="s">
        <v>8</v>
      </c>
      <c r="O1418" s="37" t="s">
        <v>87</v>
      </c>
      <c r="P1418" s="37" t="s">
        <v>879</v>
      </c>
      <c r="Q1418" s="37" t="s">
        <v>2455</v>
      </c>
      <c r="R1418" s="37">
        <v>25705</v>
      </c>
      <c r="S1418" s="39">
        <v>42135</v>
      </c>
      <c r="T1418" s="39">
        <v>42136</v>
      </c>
      <c r="U1418" s="37">
        <v>23.276</v>
      </c>
      <c r="V1418" s="37">
        <v>9</v>
      </c>
      <c r="W1418" s="37">
        <v>89.06</v>
      </c>
      <c r="X1418" s="37">
        <v>90796</v>
      </c>
      <c r="Y1418" s="37" t="s">
        <v>3218</v>
      </c>
      <c r="Z1418" s="37">
        <v>201.41811435471411</v>
      </c>
    </row>
    <row r="1419" spans="1:26" customFormat="1" x14ac:dyDescent="0.2">
      <c r="A1419" s="37">
        <v>1595</v>
      </c>
      <c r="B1419" s="37" t="s">
        <v>2454</v>
      </c>
      <c r="C1419" s="37" t="s">
        <v>13</v>
      </c>
      <c r="D1419" s="37">
        <v>0.09</v>
      </c>
      <c r="E1419" s="37">
        <v>3.28</v>
      </c>
      <c r="F1419" s="37">
        <v>0.98</v>
      </c>
      <c r="G1419" s="37" t="s">
        <v>14</v>
      </c>
      <c r="H1419" s="37" t="s">
        <v>70</v>
      </c>
      <c r="I1419" s="37" t="s">
        <v>24</v>
      </c>
      <c r="J1419" s="37" t="s">
        <v>25</v>
      </c>
      <c r="K1419" s="37" t="s">
        <v>26</v>
      </c>
      <c r="L1419" s="37" t="s">
        <v>2456</v>
      </c>
      <c r="M1419" s="37">
        <v>0.59</v>
      </c>
      <c r="N1419" s="37" t="s">
        <v>8</v>
      </c>
      <c r="O1419" s="37" t="s">
        <v>87</v>
      </c>
      <c r="P1419" s="37" t="s">
        <v>879</v>
      </c>
      <c r="Q1419" s="37" t="s">
        <v>2455</v>
      </c>
      <c r="R1419" s="37">
        <v>25705</v>
      </c>
      <c r="S1419" s="39">
        <v>42135</v>
      </c>
      <c r="T1419" s="39">
        <v>42137</v>
      </c>
      <c r="U1419" s="37">
        <v>17.754000000000001</v>
      </c>
      <c r="V1419" s="37">
        <v>42</v>
      </c>
      <c r="W1419" s="37">
        <v>134.97</v>
      </c>
      <c r="X1419" s="37">
        <v>90796</v>
      </c>
      <c r="Y1419" s="37" t="s">
        <v>3218</v>
      </c>
      <c r="Z1419" s="37">
        <v>120.94867145644773</v>
      </c>
    </row>
    <row r="1420" spans="1:26" customFormat="1" x14ac:dyDescent="0.2">
      <c r="A1420" s="37">
        <v>1609</v>
      </c>
      <c r="B1420" s="37" t="s">
        <v>2457</v>
      </c>
      <c r="C1420" s="37" t="s">
        <v>13</v>
      </c>
      <c r="D1420" s="37">
        <v>0.03</v>
      </c>
      <c r="E1420" s="37">
        <v>2.16</v>
      </c>
      <c r="F1420" s="37">
        <v>6.05</v>
      </c>
      <c r="G1420" s="37" t="s">
        <v>14</v>
      </c>
      <c r="H1420" s="37" t="s">
        <v>15</v>
      </c>
      <c r="I1420" s="37" t="s">
        <v>24</v>
      </c>
      <c r="J1420" s="37" t="s">
        <v>48</v>
      </c>
      <c r="K1420" s="37" t="s">
        <v>49</v>
      </c>
      <c r="L1420" s="37" t="s">
        <v>872</v>
      </c>
      <c r="M1420" s="37">
        <v>0.37</v>
      </c>
      <c r="N1420" s="37" t="s">
        <v>8</v>
      </c>
      <c r="O1420" s="37" t="s">
        <v>35</v>
      </c>
      <c r="P1420" s="37" t="s">
        <v>66</v>
      </c>
      <c r="Q1420" s="37" t="s">
        <v>2458</v>
      </c>
      <c r="R1420" s="37">
        <v>95823</v>
      </c>
      <c r="S1420" s="39">
        <v>42135</v>
      </c>
      <c r="T1420" s="39">
        <v>42136</v>
      </c>
      <c r="U1420" s="37">
        <v>-90.585499999999996</v>
      </c>
      <c r="V1420" s="37">
        <v>7</v>
      </c>
      <c r="W1420" s="37">
        <v>17.309999999999999</v>
      </c>
      <c r="X1420" s="37">
        <v>87824</v>
      </c>
      <c r="Y1420" s="37" t="s">
        <v>3217</v>
      </c>
      <c r="Z1420" s="37">
        <v>-25.51729666737193</v>
      </c>
    </row>
    <row r="1421" spans="1:26" customFormat="1" x14ac:dyDescent="0.2">
      <c r="A1421" s="37">
        <v>1609</v>
      </c>
      <c r="B1421" s="37" t="s">
        <v>2457</v>
      </c>
      <c r="C1421" s="37" t="s">
        <v>13</v>
      </c>
      <c r="D1421" s="37">
        <v>0.03</v>
      </c>
      <c r="E1421" s="37">
        <v>9.7100000000000009</v>
      </c>
      <c r="F1421" s="37">
        <v>9.4499999999999993</v>
      </c>
      <c r="G1421" s="37" t="s">
        <v>14</v>
      </c>
      <c r="H1421" s="37" t="s">
        <v>15</v>
      </c>
      <c r="I1421" s="37" t="s">
        <v>24</v>
      </c>
      <c r="J1421" s="37" t="s">
        <v>54</v>
      </c>
      <c r="K1421" s="37" t="s">
        <v>49</v>
      </c>
      <c r="L1421" s="37" t="s">
        <v>1179</v>
      </c>
      <c r="M1421" s="37">
        <v>0.6</v>
      </c>
      <c r="N1421" s="37" t="s">
        <v>8</v>
      </c>
      <c r="O1421" s="37" t="s">
        <v>35</v>
      </c>
      <c r="P1421" s="37" t="s">
        <v>66</v>
      </c>
      <c r="Q1421" s="37" t="s">
        <v>2458</v>
      </c>
      <c r="R1421" s="37">
        <v>95823</v>
      </c>
      <c r="S1421" s="39">
        <v>42135</v>
      </c>
      <c r="T1421" s="39">
        <v>42135</v>
      </c>
      <c r="U1421" s="37">
        <v>-36.9</v>
      </c>
      <c r="V1421" s="37">
        <v>2</v>
      </c>
      <c r="W1421" s="37">
        <v>23.56</v>
      </c>
      <c r="X1421" s="37">
        <v>87824</v>
      </c>
      <c r="Y1421" s="37" t="s">
        <v>3217</v>
      </c>
      <c r="Z1421" s="37">
        <v>338.25957406031142</v>
      </c>
    </row>
    <row r="1422" spans="1:26" customFormat="1" x14ac:dyDescent="0.2">
      <c r="A1422" s="37">
        <v>2464</v>
      </c>
      <c r="B1422" s="37" t="s">
        <v>631</v>
      </c>
      <c r="C1422" s="37" t="s">
        <v>13</v>
      </c>
      <c r="D1422" s="37">
        <v>0.09</v>
      </c>
      <c r="E1422" s="37">
        <v>1.74</v>
      </c>
      <c r="F1422" s="37">
        <v>4.08</v>
      </c>
      <c r="G1422" s="37" t="s">
        <v>63</v>
      </c>
      <c r="H1422" s="37" t="s">
        <v>15</v>
      </c>
      <c r="I1422" s="37" t="s">
        <v>4</v>
      </c>
      <c r="J1422" s="37" t="s">
        <v>102</v>
      </c>
      <c r="K1422" s="37" t="s">
        <v>18</v>
      </c>
      <c r="L1422" s="37" t="s">
        <v>746</v>
      </c>
      <c r="M1422" s="37">
        <v>0.53</v>
      </c>
      <c r="N1422" s="37" t="s">
        <v>8</v>
      </c>
      <c r="O1422" s="37" t="s">
        <v>9</v>
      </c>
      <c r="P1422" s="37" t="s">
        <v>144</v>
      </c>
      <c r="Q1422" s="37" t="s">
        <v>633</v>
      </c>
      <c r="R1422" s="37">
        <v>71111</v>
      </c>
      <c r="S1422" s="39">
        <v>42135</v>
      </c>
      <c r="T1422" s="39">
        <v>42137</v>
      </c>
      <c r="U1422" s="37">
        <v>608.26199999999994</v>
      </c>
      <c r="V1422" s="37">
        <v>4</v>
      </c>
      <c r="W1422" s="37">
        <v>10.41</v>
      </c>
      <c r="X1422" s="37">
        <v>88713</v>
      </c>
      <c r="Y1422" s="37" t="s">
        <v>3215</v>
      </c>
      <c r="Z1422" s="37">
        <v>645.47827380577758</v>
      </c>
    </row>
    <row r="1423" spans="1:26" customFormat="1" x14ac:dyDescent="0.2">
      <c r="A1423" s="37">
        <v>2464</v>
      </c>
      <c r="B1423" s="37" t="s">
        <v>631</v>
      </c>
      <c r="C1423" s="37" t="s">
        <v>13</v>
      </c>
      <c r="D1423" s="37">
        <v>0.08</v>
      </c>
      <c r="E1423" s="37">
        <v>227.55</v>
      </c>
      <c r="F1423" s="37">
        <v>32.479999999999997</v>
      </c>
      <c r="G1423" s="37" t="s">
        <v>2</v>
      </c>
      <c r="H1423" s="37" t="s">
        <v>15</v>
      </c>
      <c r="I1423" s="37" t="s">
        <v>4</v>
      </c>
      <c r="J1423" s="37" t="s">
        <v>5</v>
      </c>
      <c r="K1423" s="37" t="s">
        <v>6</v>
      </c>
      <c r="L1423" s="37" t="s">
        <v>2459</v>
      </c>
      <c r="M1423" s="37">
        <v>0.68</v>
      </c>
      <c r="N1423" s="37" t="s">
        <v>8</v>
      </c>
      <c r="O1423" s="37" t="s">
        <v>9</v>
      </c>
      <c r="P1423" s="37" t="s">
        <v>144</v>
      </c>
      <c r="Q1423" s="37" t="s">
        <v>633</v>
      </c>
      <c r="R1423" s="37">
        <v>71111</v>
      </c>
      <c r="S1423" s="39">
        <v>42135</v>
      </c>
      <c r="T1423" s="39">
        <v>42135</v>
      </c>
      <c r="U1423" s="37">
        <v>-570.16959999999995</v>
      </c>
      <c r="V1423" s="37">
        <v>16</v>
      </c>
      <c r="W1423" s="37">
        <v>2849.64</v>
      </c>
      <c r="X1423" s="37">
        <v>88713</v>
      </c>
      <c r="Y1423" s="37" t="s">
        <v>3215</v>
      </c>
      <c r="Z1423" s="37">
        <v>1341.1280275564261</v>
      </c>
    </row>
    <row r="1424" spans="1:26" customFormat="1" x14ac:dyDescent="0.2">
      <c r="A1424" s="37">
        <v>1693</v>
      </c>
      <c r="B1424" s="37" t="s">
        <v>714</v>
      </c>
      <c r="C1424" s="37" t="s">
        <v>23</v>
      </c>
      <c r="D1424" s="37">
        <v>0.01</v>
      </c>
      <c r="E1424" s="37">
        <v>15.67</v>
      </c>
      <c r="F1424" s="37">
        <v>1.39</v>
      </c>
      <c r="G1424" s="37" t="s">
        <v>63</v>
      </c>
      <c r="H1424" s="37" t="s">
        <v>15</v>
      </c>
      <c r="I1424" s="37" t="s">
        <v>24</v>
      </c>
      <c r="J1424" s="37" t="s">
        <v>321</v>
      </c>
      <c r="K1424" s="37" t="s">
        <v>49</v>
      </c>
      <c r="L1424" s="37" t="s">
        <v>2460</v>
      </c>
      <c r="M1424" s="37">
        <v>0.38</v>
      </c>
      <c r="N1424" s="37" t="s">
        <v>8</v>
      </c>
      <c r="O1424" s="37" t="s">
        <v>9</v>
      </c>
      <c r="P1424" s="37" t="s">
        <v>218</v>
      </c>
      <c r="Q1424" s="37" t="s">
        <v>716</v>
      </c>
      <c r="R1424" s="37">
        <v>20190</v>
      </c>
      <c r="S1424" s="39">
        <v>42135</v>
      </c>
      <c r="T1424" s="39">
        <v>42135</v>
      </c>
      <c r="U1424" s="37">
        <v>-273.98</v>
      </c>
      <c r="V1424" s="37">
        <v>11</v>
      </c>
      <c r="W1424" s="37">
        <v>188.09</v>
      </c>
      <c r="X1424" s="37">
        <v>90190</v>
      </c>
      <c r="Y1424" s="37" t="s">
        <v>3215</v>
      </c>
      <c r="Z1424" s="37">
        <v>-278.2186110812986</v>
      </c>
    </row>
    <row r="1425" spans="1:26" customFormat="1" x14ac:dyDescent="0.2">
      <c r="A1425" s="37">
        <v>2935</v>
      </c>
      <c r="B1425" s="37" t="s">
        <v>2461</v>
      </c>
      <c r="C1425" s="37" t="s">
        <v>23</v>
      </c>
      <c r="D1425" s="37">
        <v>0.02</v>
      </c>
      <c r="E1425" s="37">
        <v>3.8</v>
      </c>
      <c r="F1425" s="37">
        <v>1.49</v>
      </c>
      <c r="G1425" s="37" t="s">
        <v>14</v>
      </c>
      <c r="H1425" s="37" t="s">
        <v>3</v>
      </c>
      <c r="I1425" s="37" t="s">
        <v>24</v>
      </c>
      <c r="J1425" s="37" t="s">
        <v>48</v>
      </c>
      <c r="K1425" s="37" t="s">
        <v>49</v>
      </c>
      <c r="L1425" s="37" t="s">
        <v>1168</v>
      </c>
      <c r="M1425" s="37">
        <v>0.38</v>
      </c>
      <c r="N1425" s="37" t="s">
        <v>8</v>
      </c>
      <c r="O1425" s="37" t="s">
        <v>87</v>
      </c>
      <c r="P1425" s="37" t="s">
        <v>379</v>
      </c>
      <c r="Q1425" s="37" t="s">
        <v>764</v>
      </c>
      <c r="R1425" s="37">
        <v>2215</v>
      </c>
      <c r="S1425" s="39">
        <v>42135</v>
      </c>
      <c r="T1425" s="39">
        <v>42139</v>
      </c>
      <c r="U1425" s="37">
        <v>7.31</v>
      </c>
      <c r="V1425" s="37">
        <v>5</v>
      </c>
      <c r="W1425" s="37">
        <v>20.46</v>
      </c>
      <c r="X1425" s="37">
        <v>87617</v>
      </c>
      <c r="Y1425" s="37" t="s">
        <v>3218</v>
      </c>
      <c r="Z1425" s="37">
        <v>70.90936572253878</v>
      </c>
    </row>
    <row r="1426" spans="1:26" customFormat="1" x14ac:dyDescent="0.2">
      <c r="A1426" s="37">
        <v>1671</v>
      </c>
      <c r="B1426" s="37" t="s">
        <v>1042</v>
      </c>
      <c r="C1426" s="37" t="s">
        <v>1</v>
      </c>
      <c r="D1426" s="37">
        <v>0.03</v>
      </c>
      <c r="E1426" s="37">
        <v>223.98</v>
      </c>
      <c r="F1426" s="37">
        <v>15.01</v>
      </c>
      <c r="G1426" s="37" t="s">
        <v>14</v>
      </c>
      <c r="H1426" s="37" t="s">
        <v>3</v>
      </c>
      <c r="I1426" s="37" t="s">
        <v>24</v>
      </c>
      <c r="J1426" s="37" t="s">
        <v>48</v>
      </c>
      <c r="K1426" s="37" t="s">
        <v>49</v>
      </c>
      <c r="L1426" s="37" t="s">
        <v>2462</v>
      </c>
      <c r="M1426" s="37">
        <v>0.38</v>
      </c>
      <c r="N1426" s="37" t="s">
        <v>8</v>
      </c>
      <c r="O1426" s="37" t="s">
        <v>9</v>
      </c>
      <c r="P1426" s="37" t="s">
        <v>218</v>
      </c>
      <c r="Q1426" s="37" t="s">
        <v>1043</v>
      </c>
      <c r="R1426" s="37">
        <v>22015</v>
      </c>
      <c r="S1426" s="39">
        <v>42136</v>
      </c>
      <c r="T1426" s="39">
        <v>42137</v>
      </c>
      <c r="U1426" s="37">
        <v>0.69599999999999995</v>
      </c>
      <c r="V1426" s="37">
        <v>21</v>
      </c>
      <c r="W1426" s="37">
        <v>4881.84</v>
      </c>
      <c r="X1426" s="37">
        <v>86725</v>
      </c>
      <c r="Y1426" s="37" t="s">
        <v>3215</v>
      </c>
      <c r="Z1426" s="37">
        <v>1331.3175177265091</v>
      </c>
    </row>
    <row r="1427" spans="1:26" customFormat="1" x14ac:dyDescent="0.2">
      <c r="A1427" s="37">
        <v>14</v>
      </c>
      <c r="B1427" s="37" t="s">
        <v>2463</v>
      </c>
      <c r="C1427" s="37" t="s">
        <v>92</v>
      </c>
      <c r="D1427" s="37">
        <v>0.09</v>
      </c>
      <c r="E1427" s="37">
        <v>78.69</v>
      </c>
      <c r="F1427" s="37">
        <v>19.989999999999998</v>
      </c>
      <c r="G1427" s="37" t="s">
        <v>14</v>
      </c>
      <c r="H1427" s="37" t="s">
        <v>3</v>
      </c>
      <c r="I1427" s="37" t="s">
        <v>4</v>
      </c>
      <c r="J1427" s="37" t="s">
        <v>102</v>
      </c>
      <c r="K1427" s="37" t="s">
        <v>49</v>
      </c>
      <c r="L1427" s="37" t="s">
        <v>1189</v>
      </c>
      <c r="M1427" s="37">
        <v>0.43</v>
      </c>
      <c r="N1427" s="37" t="s">
        <v>8</v>
      </c>
      <c r="O1427" s="37" t="s">
        <v>28</v>
      </c>
      <c r="P1427" s="37" t="s">
        <v>60</v>
      </c>
      <c r="Q1427" s="37" t="s">
        <v>61</v>
      </c>
      <c r="R1427" s="37">
        <v>55372</v>
      </c>
      <c r="S1427" s="39">
        <v>42136</v>
      </c>
      <c r="T1427" s="39">
        <v>42138</v>
      </c>
      <c r="U1427" s="37">
        <v>803.47050000000002</v>
      </c>
      <c r="V1427" s="37">
        <v>16</v>
      </c>
      <c r="W1427" s="37">
        <v>1164.45</v>
      </c>
      <c r="X1427" s="37">
        <v>86838</v>
      </c>
      <c r="Y1427" s="37" t="s">
        <v>3216</v>
      </c>
      <c r="Z1427" s="37">
        <v>1560.4648652860731</v>
      </c>
    </row>
    <row r="1428" spans="1:26" customFormat="1" x14ac:dyDescent="0.2">
      <c r="A1428" s="37">
        <v>14</v>
      </c>
      <c r="B1428" s="37" t="s">
        <v>2463</v>
      </c>
      <c r="C1428" s="37" t="s">
        <v>92</v>
      </c>
      <c r="D1428" s="37">
        <v>0.08</v>
      </c>
      <c r="E1428" s="37">
        <v>3.28</v>
      </c>
      <c r="F1428" s="37">
        <v>2.31</v>
      </c>
      <c r="G1428" s="37" t="s">
        <v>14</v>
      </c>
      <c r="H1428" s="37" t="s">
        <v>3</v>
      </c>
      <c r="I1428" s="37" t="s">
        <v>24</v>
      </c>
      <c r="J1428" s="37" t="s">
        <v>25</v>
      </c>
      <c r="K1428" s="37" t="s">
        <v>26</v>
      </c>
      <c r="L1428" s="37" t="s">
        <v>2464</v>
      </c>
      <c r="M1428" s="37">
        <v>0.56000000000000005</v>
      </c>
      <c r="N1428" s="37" t="s">
        <v>8</v>
      </c>
      <c r="O1428" s="37" t="s">
        <v>28</v>
      </c>
      <c r="P1428" s="37" t="s">
        <v>60</v>
      </c>
      <c r="Q1428" s="37" t="s">
        <v>61</v>
      </c>
      <c r="R1428" s="37">
        <v>55372</v>
      </c>
      <c r="S1428" s="39">
        <v>42136</v>
      </c>
      <c r="T1428" s="39">
        <v>42137</v>
      </c>
      <c r="U1428" s="37">
        <v>-24.03</v>
      </c>
      <c r="V1428" s="37">
        <v>7</v>
      </c>
      <c r="W1428" s="37">
        <v>22.23</v>
      </c>
      <c r="X1428" s="37">
        <v>86838</v>
      </c>
      <c r="Y1428" s="37" t="s">
        <v>3216</v>
      </c>
      <c r="Z1428" s="37">
        <v>102.80896648533162</v>
      </c>
    </row>
    <row r="1429" spans="1:26" customFormat="1" x14ac:dyDescent="0.2">
      <c r="A1429" s="37">
        <v>14</v>
      </c>
      <c r="B1429" s="37" t="s">
        <v>2463</v>
      </c>
      <c r="C1429" s="37" t="s">
        <v>92</v>
      </c>
      <c r="D1429" s="37">
        <v>0.05</v>
      </c>
      <c r="E1429" s="37">
        <v>3.28</v>
      </c>
      <c r="F1429" s="37">
        <v>4.2</v>
      </c>
      <c r="G1429" s="37" t="s">
        <v>14</v>
      </c>
      <c r="H1429" s="37" t="s">
        <v>3</v>
      </c>
      <c r="I1429" s="37" t="s">
        <v>24</v>
      </c>
      <c r="J1429" s="37" t="s">
        <v>25</v>
      </c>
      <c r="K1429" s="37" t="s">
        <v>26</v>
      </c>
      <c r="L1429" s="37" t="s">
        <v>2465</v>
      </c>
      <c r="M1429" s="37">
        <v>0.56000000000000005</v>
      </c>
      <c r="N1429" s="37" t="s">
        <v>8</v>
      </c>
      <c r="O1429" s="37" t="s">
        <v>28</v>
      </c>
      <c r="P1429" s="37" t="s">
        <v>60</v>
      </c>
      <c r="Q1429" s="37" t="s">
        <v>61</v>
      </c>
      <c r="R1429" s="37">
        <v>55372</v>
      </c>
      <c r="S1429" s="39">
        <v>42136</v>
      </c>
      <c r="T1429" s="39">
        <v>42137</v>
      </c>
      <c r="U1429" s="37">
        <v>-37.03</v>
      </c>
      <c r="V1429" s="37">
        <v>4</v>
      </c>
      <c r="W1429" s="37">
        <v>13.99</v>
      </c>
      <c r="X1429" s="37">
        <v>86838</v>
      </c>
      <c r="Y1429" s="37" t="s">
        <v>3216</v>
      </c>
      <c r="Z1429" s="37">
        <v>161.56016152789729</v>
      </c>
    </row>
    <row r="1430" spans="1:26" customFormat="1" x14ac:dyDescent="0.2">
      <c r="A1430" s="37">
        <v>14</v>
      </c>
      <c r="B1430" s="37" t="s">
        <v>2463</v>
      </c>
      <c r="C1430" s="37" t="s">
        <v>92</v>
      </c>
      <c r="D1430" s="37">
        <v>0.05</v>
      </c>
      <c r="E1430" s="37">
        <v>3.58</v>
      </c>
      <c r="F1430" s="37">
        <v>1.63</v>
      </c>
      <c r="G1430" s="37" t="s">
        <v>14</v>
      </c>
      <c r="H1430" s="37" t="s">
        <v>3</v>
      </c>
      <c r="I1430" s="37" t="s">
        <v>24</v>
      </c>
      <c r="J1430" s="37" t="s">
        <v>152</v>
      </c>
      <c r="K1430" s="37" t="s">
        <v>26</v>
      </c>
      <c r="L1430" s="37" t="s">
        <v>2197</v>
      </c>
      <c r="M1430" s="37">
        <v>0.36</v>
      </c>
      <c r="N1430" s="37" t="s">
        <v>8</v>
      </c>
      <c r="O1430" s="37" t="s">
        <v>28</v>
      </c>
      <c r="P1430" s="37" t="s">
        <v>60</v>
      </c>
      <c r="Q1430" s="37" t="s">
        <v>61</v>
      </c>
      <c r="R1430" s="37">
        <v>55372</v>
      </c>
      <c r="S1430" s="39">
        <v>42136</v>
      </c>
      <c r="T1430" s="39">
        <v>42137</v>
      </c>
      <c r="U1430" s="37">
        <v>-0.71</v>
      </c>
      <c r="V1430" s="37">
        <v>4</v>
      </c>
      <c r="W1430" s="37">
        <v>14.26</v>
      </c>
      <c r="X1430" s="37">
        <v>86838</v>
      </c>
      <c r="Y1430" s="37" t="s">
        <v>3216</v>
      </c>
      <c r="Z1430" s="37">
        <v>-37.577161249933823</v>
      </c>
    </row>
    <row r="1431" spans="1:26" customFormat="1" x14ac:dyDescent="0.2">
      <c r="A1431" s="37">
        <v>1826</v>
      </c>
      <c r="B1431" s="37" t="s">
        <v>2180</v>
      </c>
      <c r="C1431" s="37" t="s">
        <v>92</v>
      </c>
      <c r="D1431" s="37">
        <v>0</v>
      </c>
      <c r="E1431" s="37">
        <v>9.27</v>
      </c>
      <c r="F1431" s="37">
        <v>4.3899999999999997</v>
      </c>
      <c r="G1431" s="37" t="s">
        <v>14</v>
      </c>
      <c r="H1431" s="37" t="s">
        <v>70</v>
      </c>
      <c r="I1431" s="37" t="s">
        <v>24</v>
      </c>
      <c r="J1431" s="37" t="s">
        <v>64</v>
      </c>
      <c r="K1431" s="37" t="s">
        <v>26</v>
      </c>
      <c r="L1431" s="37" t="s">
        <v>2466</v>
      </c>
      <c r="M1431" s="37">
        <v>0.38</v>
      </c>
      <c r="N1431" s="37" t="s">
        <v>8</v>
      </c>
      <c r="O1431" s="37" t="s">
        <v>28</v>
      </c>
      <c r="P1431" s="37" t="s">
        <v>189</v>
      </c>
      <c r="Q1431" s="37" t="s">
        <v>2182</v>
      </c>
      <c r="R1431" s="37">
        <v>52722</v>
      </c>
      <c r="S1431" s="39">
        <v>42136</v>
      </c>
      <c r="T1431" s="39">
        <v>42138</v>
      </c>
      <c r="U1431" s="37">
        <v>-7.61</v>
      </c>
      <c r="V1431" s="37">
        <v>1</v>
      </c>
      <c r="W1431" s="37">
        <v>10.65</v>
      </c>
      <c r="X1431" s="37">
        <v>86959</v>
      </c>
      <c r="Y1431" s="37" t="s">
        <v>3216</v>
      </c>
      <c r="Z1431" s="37">
        <v>108.17164163116101</v>
      </c>
    </row>
    <row r="1432" spans="1:26" customFormat="1" x14ac:dyDescent="0.2">
      <c r="A1432" s="37">
        <v>1267</v>
      </c>
      <c r="B1432" s="37" t="s">
        <v>1051</v>
      </c>
      <c r="C1432" s="37" t="s">
        <v>46</v>
      </c>
      <c r="D1432" s="37">
        <v>0.04</v>
      </c>
      <c r="E1432" s="37">
        <v>5.98</v>
      </c>
      <c r="F1432" s="37">
        <v>4.38</v>
      </c>
      <c r="G1432" s="37" t="s">
        <v>14</v>
      </c>
      <c r="H1432" s="37" t="s">
        <v>70</v>
      </c>
      <c r="I1432" s="37" t="s">
        <v>16</v>
      </c>
      <c r="J1432" s="37" t="s">
        <v>17</v>
      </c>
      <c r="K1432" s="37" t="s">
        <v>18</v>
      </c>
      <c r="L1432" s="37" t="s">
        <v>2467</v>
      </c>
      <c r="M1432" s="37">
        <v>0.75</v>
      </c>
      <c r="N1432" s="37" t="s">
        <v>8</v>
      </c>
      <c r="O1432" s="37" t="s">
        <v>9</v>
      </c>
      <c r="P1432" s="37" t="s">
        <v>99</v>
      </c>
      <c r="Q1432" s="37" t="s">
        <v>1053</v>
      </c>
      <c r="R1432" s="37">
        <v>33433</v>
      </c>
      <c r="S1432" s="39">
        <v>42136</v>
      </c>
      <c r="T1432" s="39">
        <v>42138</v>
      </c>
      <c r="U1432" s="37">
        <v>-1522.3040000000001</v>
      </c>
      <c r="V1432" s="37">
        <v>11</v>
      </c>
      <c r="W1432" s="37">
        <v>69.75</v>
      </c>
      <c r="X1432" s="37">
        <v>89515</v>
      </c>
      <c r="Y1432" s="37" t="s">
        <v>3215</v>
      </c>
      <c r="Z1432" s="37">
        <v>-984.12795026891297</v>
      </c>
    </row>
    <row r="1433" spans="1:26" customFormat="1" x14ac:dyDescent="0.2">
      <c r="A1433" s="37">
        <v>1389</v>
      </c>
      <c r="B1433" s="37" t="s">
        <v>745</v>
      </c>
      <c r="C1433" s="37" t="s">
        <v>13</v>
      </c>
      <c r="D1433" s="37">
        <v>0.08</v>
      </c>
      <c r="E1433" s="37">
        <v>2.62</v>
      </c>
      <c r="F1433" s="37">
        <v>0.8</v>
      </c>
      <c r="G1433" s="37" t="s">
        <v>63</v>
      </c>
      <c r="H1433" s="37" t="s">
        <v>3</v>
      </c>
      <c r="I1433" s="37" t="s">
        <v>24</v>
      </c>
      <c r="J1433" s="37" t="s">
        <v>152</v>
      </c>
      <c r="K1433" s="37" t="s">
        <v>26</v>
      </c>
      <c r="L1433" s="37" t="s">
        <v>2100</v>
      </c>
      <c r="M1433" s="37">
        <v>0.39</v>
      </c>
      <c r="N1433" s="37" t="s">
        <v>8</v>
      </c>
      <c r="O1433" s="37" t="s">
        <v>35</v>
      </c>
      <c r="P1433" s="37" t="s">
        <v>66</v>
      </c>
      <c r="Q1433" s="37" t="s">
        <v>747</v>
      </c>
      <c r="R1433" s="37">
        <v>94025</v>
      </c>
      <c r="S1433" s="39">
        <v>42137</v>
      </c>
      <c r="T1433" s="39">
        <v>42139</v>
      </c>
      <c r="U1433" s="37">
        <v>21.769500000000001</v>
      </c>
      <c r="V1433" s="37">
        <v>12</v>
      </c>
      <c r="W1433" s="37">
        <v>31.55</v>
      </c>
      <c r="X1433" s="37">
        <v>88728</v>
      </c>
      <c r="Y1433" s="37" t="s">
        <v>3217</v>
      </c>
      <c r="Z1433" s="37">
        <v>-132.86319693818325</v>
      </c>
    </row>
    <row r="1434" spans="1:26" customFormat="1" x14ac:dyDescent="0.2">
      <c r="A1434" s="37">
        <v>578</v>
      </c>
      <c r="B1434" s="37" t="s">
        <v>2468</v>
      </c>
      <c r="C1434" s="37" t="s">
        <v>92</v>
      </c>
      <c r="D1434" s="37">
        <v>0.03</v>
      </c>
      <c r="E1434" s="37">
        <v>162.93</v>
      </c>
      <c r="F1434" s="37">
        <v>19.989999999999998</v>
      </c>
      <c r="G1434" s="37" t="s">
        <v>14</v>
      </c>
      <c r="H1434" s="37" t="s">
        <v>70</v>
      </c>
      <c r="I1434" s="37" t="s">
        <v>24</v>
      </c>
      <c r="J1434" s="37" t="s">
        <v>321</v>
      </c>
      <c r="K1434" s="37" t="s">
        <v>49</v>
      </c>
      <c r="L1434" s="37" t="s">
        <v>2469</v>
      </c>
      <c r="M1434" s="37">
        <v>0.39</v>
      </c>
      <c r="N1434" s="37" t="s">
        <v>8</v>
      </c>
      <c r="O1434" s="37" t="s">
        <v>87</v>
      </c>
      <c r="P1434" s="37" t="s">
        <v>224</v>
      </c>
      <c r="Q1434" s="37" t="s">
        <v>2470</v>
      </c>
      <c r="R1434" s="37">
        <v>6770</v>
      </c>
      <c r="S1434" s="39">
        <v>42137</v>
      </c>
      <c r="T1434" s="39">
        <v>42138</v>
      </c>
      <c r="U1434" s="37">
        <v>293.14</v>
      </c>
      <c r="V1434" s="37">
        <v>3</v>
      </c>
      <c r="W1434" s="37">
        <v>515.88</v>
      </c>
      <c r="X1434" s="37">
        <v>88644</v>
      </c>
      <c r="Y1434" s="37" t="s">
        <v>3218</v>
      </c>
      <c r="Z1434" s="37">
        <v>1317.251594834067</v>
      </c>
    </row>
    <row r="1435" spans="1:26" customFormat="1" x14ac:dyDescent="0.2">
      <c r="A1435" s="37">
        <v>579</v>
      </c>
      <c r="B1435" s="37" t="s">
        <v>2471</v>
      </c>
      <c r="C1435" s="37" t="s">
        <v>92</v>
      </c>
      <c r="D1435" s="37">
        <v>0.01</v>
      </c>
      <c r="E1435" s="37">
        <v>11.58</v>
      </c>
      <c r="F1435" s="37">
        <v>5.72</v>
      </c>
      <c r="G1435" s="37" t="s">
        <v>14</v>
      </c>
      <c r="H1435" s="37" t="s">
        <v>70</v>
      </c>
      <c r="I1435" s="37" t="s">
        <v>24</v>
      </c>
      <c r="J1435" s="37" t="s">
        <v>321</v>
      </c>
      <c r="K1435" s="37" t="s">
        <v>49</v>
      </c>
      <c r="L1435" s="37" t="s">
        <v>600</v>
      </c>
      <c r="M1435" s="37">
        <v>0.35</v>
      </c>
      <c r="N1435" s="37" t="s">
        <v>8</v>
      </c>
      <c r="O1435" s="37" t="s">
        <v>87</v>
      </c>
      <c r="P1435" s="37" t="s">
        <v>224</v>
      </c>
      <c r="Q1435" s="37" t="s">
        <v>1724</v>
      </c>
      <c r="R1435" s="37">
        <v>6478</v>
      </c>
      <c r="S1435" s="39">
        <v>42137</v>
      </c>
      <c r="T1435" s="39">
        <v>42139</v>
      </c>
      <c r="U1435" s="37">
        <v>-6.61</v>
      </c>
      <c r="V1435" s="37">
        <v>2</v>
      </c>
      <c r="W1435" s="37">
        <v>25.06</v>
      </c>
      <c r="X1435" s="37">
        <v>88644</v>
      </c>
      <c r="Y1435" s="37" t="s">
        <v>3218</v>
      </c>
      <c r="Z1435" s="37">
        <v>121.64972694138402</v>
      </c>
    </row>
    <row r="1436" spans="1:26" customFormat="1" x14ac:dyDescent="0.2">
      <c r="A1436" s="37">
        <v>580</v>
      </c>
      <c r="B1436" s="37" t="s">
        <v>2472</v>
      </c>
      <c r="C1436" s="37" t="s">
        <v>92</v>
      </c>
      <c r="D1436" s="37">
        <v>0.01</v>
      </c>
      <c r="E1436" s="37">
        <v>55.99</v>
      </c>
      <c r="F1436" s="37">
        <v>5</v>
      </c>
      <c r="G1436" s="37" t="s">
        <v>14</v>
      </c>
      <c r="H1436" s="37" t="s">
        <v>70</v>
      </c>
      <c r="I1436" s="37" t="s">
        <v>16</v>
      </c>
      <c r="J1436" s="37" t="s">
        <v>111</v>
      </c>
      <c r="K1436" s="37" t="s">
        <v>18</v>
      </c>
      <c r="L1436" s="37" t="s">
        <v>1907</v>
      </c>
      <c r="M1436" s="37">
        <v>0.8</v>
      </c>
      <c r="N1436" s="37" t="s">
        <v>8</v>
      </c>
      <c r="O1436" s="37" t="s">
        <v>87</v>
      </c>
      <c r="P1436" s="37" t="s">
        <v>307</v>
      </c>
      <c r="Q1436" s="37" t="s">
        <v>1180</v>
      </c>
      <c r="R1436" s="37">
        <v>4210</v>
      </c>
      <c r="S1436" s="39">
        <v>42137</v>
      </c>
      <c r="T1436" s="39">
        <v>42138</v>
      </c>
      <c r="U1436" s="37">
        <v>-57.540999999999997</v>
      </c>
      <c r="V1436" s="37">
        <v>12</v>
      </c>
      <c r="W1436" s="37">
        <v>578.24</v>
      </c>
      <c r="X1436" s="37">
        <v>88644</v>
      </c>
      <c r="Y1436" s="37" t="s">
        <v>3218</v>
      </c>
      <c r="Z1436" s="37">
        <v>562.77181164913509</v>
      </c>
    </row>
    <row r="1437" spans="1:26" customFormat="1" x14ac:dyDescent="0.2">
      <c r="A1437" s="37">
        <v>585</v>
      </c>
      <c r="B1437" s="37" t="s">
        <v>2473</v>
      </c>
      <c r="C1437" s="37" t="s">
        <v>92</v>
      </c>
      <c r="D1437" s="37">
        <v>0.06</v>
      </c>
      <c r="E1437" s="37">
        <v>13.9</v>
      </c>
      <c r="F1437" s="37">
        <v>7.59</v>
      </c>
      <c r="G1437" s="37" t="s">
        <v>14</v>
      </c>
      <c r="H1437" s="37" t="s">
        <v>70</v>
      </c>
      <c r="I1437" s="37" t="s">
        <v>24</v>
      </c>
      <c r="J1437" s="37" t="s">
        <v>544</v>
      </c>
      <c r="K1437" s="37" t="s">
        <v>18</v>
      </c>
      <c r="L1437" s="37" t="s">
        <v>2440</v>
      </c>
      <c r="M1437" s="37">
        <v>0.56000000000000005</v>
      </c>
      <c r="N1437" s="37" t="s">
        <v>8</v>
      </c>
      <c r="O1437" s="37" t="s">
        <v>87</v>
      </c>
      <c r="P1437" s="37" t="s">
        <v>1332</v>
      </c>
      <c r="Q1437" s="37" t="s">
        <v>429</v>
      </c>
      <c r="R1437" s="37">
        <v>3301</v>
      </c>
      <c r="S1437" s="39">
        <v>42137</v>
      </c>
      <c r="T1437" s="39">
        <v>42138</v>
      </c>
      <c r="U1437" s="37">
        <v>-67.59</v>
      </c>
      <c r="V1437" s="37">
        <v>12</v>
      </c>
      <c r="W1437" s="37">
        <v>170.45</v>
      </c>
      <c r="X1437" s="37">
        <v>88644</v>
      </c>
      <c r="Y1437" s="37" t="s">
        <v>3218</v>
      </c>
      <c r="Z1437" s="37">
        <v>259.66584717434409</v>
      </c>
    </row>
    <row r="1438" spans="1:26" customFormat="1" x14ac:dyDescent="0.2">
      <c r="A1438" s="37">
        <v>3257</v>
      </c>
      <c r="B1438" s="37" t="s">
        <v>2474</v>
      </c>
      <c r="C1438" s="37" t="s">
        <v>92</v>
      </c>
      <c r="D1438" s="37">
        <v>0</v>
      </c>
      <c r="E1438" s="37">
        <v>25.38</v>
      </c>
      <c r="F1438" s="37">
        <v>8.99</v>
      </c>
      <c r="G1438" s="37" t="s">
        <v>14</v>
      </c>
      <c r="H1438" s="37" t="s">
        <v>15</v>
      </c>
      <c r="I1438" s="37" t="s">
        <v>4</v>
      </c>
      <c r="J1438" s="37" t="s">
        <v>102</v>
      </c>
      <c r="K1438" s="37" t="s">
        <v>18</v>
      </c>
      <c r="L1438" s="37" t="s">
        <v>2361</v>
      </c>
      <c r="M1438" s="37">
        <v>0.5</v>
      </c>
      <c r="N1438" s="37" t="s">
        <v>8</v>
      </c>
      <c r="O1438" s="37" t="s">
        <v>35</v>
      </c>
      <c r="P1438" s="37" t="s">
        <v>42</v>
      </c>
      <c r="Q1438" s="37" t="s">
        <v>2475</v>
      </c>
      <c r="R1438" s="37">
        <v>98632</v>
      </c>
      <c r="S1438" s="39">
        <v>42137</v>
      </c>
      <c r="T1438" s="39">
        <v>42139</v>
      </c>
      <c r="U1438" s="37">
        <v>470.33800000000002</v>
      </c>
      <c r="V1438" s="37">
        <v>26</v>
      </c>
      <c r="W1438" s="37">
        <v>700.41</v>
      </c>
      <c r="X1438" s="37">
        <v>88826</v>
      </c>
      <c r="Y1438" s="37" t="s">
        <v>3217</v>
      </c>
      <c r="Z1438" s="37">
        <v>846.02545696116101</v>
      </c>
    </row>
    <row r="1439" spans="1:26" customFormat="1" x14ac:dyDescent="0.2">
      <c r="A1439" s="37">
        <v>1085</v>
      </c>
      <c r="B1439" s="37" t="s">
        <v>207</v>
      </c>
      <c r="C1439" s="37" t="s">
        <v>46</v>
      </c>
      <c r="D1439" s="37">
        <v>0.06</v>
      </c>
      <c r="E1439" s="37">
        <v>30.42</v>
      </c>
      <c r="F1439" s="37">
        <v>8.65</v>
      </c>
      <c r="G1439" s="37" t="s">
        <v>14</v>
      </c>
      <c r="H1439" s="37" t="s">
        <v>70</v>
      </c>
      <c r="I1439" s="37" t="s">
        <v>16</v>
      </c>
      <c r="J1439" s="37" t="s">
        <v>17</v>
      </c>
      <c r="K1439" s="37" t="s">
        <v>49</v>
      </c>
      <c r="L1439" s="37" t="s">
        <v>360</v>
      </c>
      <c r="M1439" s="37">
        <v>0.74</v>
      </c>
      <c r="N1439" s="37" t="s">
        <v>8</v>
      </c>
      <c r="O1439" s="37" t="s">
        <v>87</v>
      </c>
      <c r="P1439" s="37" t="s">
        <v>88</v>
      </c>
      <c r="Q1439" s="37" t="s">
        <v>209</v>
      </c>
      <c r="R1439" s="37">
        <v>11729</v>
      </c>
      <c r="S1439" s="39">
        <v>42137</v>
      </c>
      <c r="T1439" s="39">
        <v>42139</v>
      </c>
      <c r="U1439" s="37">
        <v>-159.25</v>
      </c>
      <c r="V1439" s="37">
        <v>10</v>
      </c>
      <c r="W1439" s="37">
        <v>309.05</v>
      </c>
      <c r="X1439" s="37">
        <v>86124</v>
      </c>
      <c r="Y1439" s="37" t="s">
        <v>3218</v>
      </c>
      <c r="Z1439" s="37">
        <v>584.74060506251601</v>
      </c>
    </row>
    <row r="1440" spans="1:26" customFormat="1" x14ac:dyDescent="0.2">
      <c r="A1440" s="37">
        <v>1085</v>
      </c>
      <c r="B1440" s="37" t="s">
        <v>207</v>
      </c>
      <c r="C1440" s="37" t="s">
        <v>46</v>
      </c>
      <c r="D1440" s="37">
        <v>0.02</v>
      </c>
      <c r="E1440" s="37">
        <v>37.94</v>
      </c>
      <c r="F1440" s="37">
        <v>5.08</v>
      </c>
      <c r="G1440" s="37" t="s">
        <v>14</v>
      </c>
      <c r="H1440" s="37" t="s">
        <v>70</v>
      </c>
      <c r="I1440" s="37" t="s">
        <v>24</v>
      </c>
      <c r="J1440" s="37" t="s">
        <v>64</v>
      </c>
      <c r="K1440" s="37" t="s">
        <v>26</v>
      </c>
      <c r="L1440" s="37" t="s">
        <v>1089</v>
      </c>
      <c r="M1440" s="37">
        <v>0.38</v>
      </c>
      <c r="N1440" s="37" t="s">
        <v>8</v>
      </c>
      <c r="O1440" s="37" t="s">
        <v>87</v>
      </c>
      <c r="P1440" s="37" t="s">
        <v>88</v>
      </c>
      <c r="Q1440" s="37" t="s">
        <v>209</v>
      </c>
      <c r="R1440" s="37">
        <v>11729</v>
      </c>
      <c r="S1440" s="39">
        <v>42137</v>
      </c>
      <c r="T1440" s="39">
        <v>42138</v>
      </c>
      <c r="U1440" s="37">
        <v>206.517</v>
      </c>
      <c r="V1440" s="37">
        <v>8</v>
      </c>
      <c r="W1440" s="37">
        <v>299.3</v>
      </c>
      <c r="X1440" s="37">
        <v>86124</v>
      </c>
      <c r="Y1440" s="37" t="s">
        <v>3218</v>
      </c>
      <c r="Z1440" s="37">
        <v>611.39180522854122</v>
      </c>
    </row>
    <row r="1441" spans="1:26" customFormat="1" x14ac:dyDescent="0.2">
      <c r="A1441" s="37">
        <v>156</v>
      </c>
      <c r="B1441" s="37" t="s">
        <v>748</v>
      </c>
      <c r="C1441" s="37" t="s">
        <v>1</v>
      </c>
      <c r="D1441" s="37">
        <v>0.01</v>
      </c>
      <c r="E1441" s="37">
        <v>95.99</v>
      </c>
      <c r="F1441" s="37">
        <v>4.9000000000000004</v>
      </c>
      <c r="G1441" s="37" t="s">
        <v>14</v>
      </c>
      <c r="H1441" s="37" t="s">
        <v>70</v>
      </c>
      <c r="I1441" s="37" t="s">
        <v>16</v>
      </c>
      <c r="J1441" s="37" t="s">
        <v>111</v>
      </c>
      <c r="K1441" s="37" t="s">
        <v>49</v>
      </c>
      <c r="L1441" s="37" t="s">
        <v>744</v>
      </c>
      <c r="M1441" s="37">
        <v>0.56000000000000005</v>
      </c>
      <c r="N1441" s="37" t="s">
        <v>8</v>
      </c>
      <c r="O1441" s="37" t="s">
        <v>35</v>
      </c>
      <c r="P1441" s="37" t="s">
        <v>36</v>
      </c>
      <c r="Q1441" s="37" t="s">
        <v>37</v>
      </c>
      <c r="R1441" s="37">
        <v>80525</v>
      </c>
      <c r="S1441" s="39">
        <v>42138</v>
      </c>
      <c r="T1441" s="39">
        <v>42139</v>
      </c>
      <c r="U1441" s="37">
        <v>713.88</v>
      </c>
      <c r="V1441" s="37">
        <v>13</v>
      </c>
      <c r="W1441" s="37">
        <v>1050.08</v>
      </c>
      <c r="X1441" s="37">
        <v>87671</v>
      </c>
      <c r="Y1441" s="37" t="s">
        <v>3217</v>
      </c>
      <c r="Z1441" s="37">
        <v>1553.0538246725382</v>
      </c>
    </row>
    <row r="1442" spans="1:26" customFormat="1" x14ac:dyDescent="0.2">
      <c r="A1442" s="37">
        <v>497</v>
      </c>
      <c r="B1442" s="37" t="s">
        <v>2476</v>
      </c>
      <c r="C1442" s="37" t="s">
        <v>1</v>
      </c>
      <c r="D1442" s="37">
        <v>7.0000000000000007E-2</v>
      </c>
      <c r="E1442" s="37">
        <v>152.47999999999999</v>
      </c>
      <c r="F1442" s="37">
        <v>6.5</v>
      </c>
      <c r="G1442" s="37" t="s">
        <v>14</v>
      </c>
      <c r="H1442" s="37" t="s">
        <v>3</v>
      </c>
      <c r="I1442" s="37" t="s">
        <v>16</v>
      </c>
      <c r="J1442" s="37" t="s">
        <v>17</v>
      </c>
      <c r="K1442" s="37" t="s">
        <v>49</v>
      </c>
      <c r="L1442" s="37" t="s">
        <v>1769</v>
      </c>
      <c r="M1442" s="37">
        <v>0.74</v>
      </c>
      <c r="N1442" s="37" t="s">
        <v>8</v>
      </c>
      <c r="O1442" s="37" t="s">
        <v>9</v>
      </c>
      <c r="P1442" s="37" t="s">
        <v>376</v>
      </c>
      <c r="Q1442" s="37" t="s">
        <v>528</v>
      </c>
      <c r="R1442" s="37">
        <v>37130</v>
      </c>
      <c r="S1442" s="39">
        <v>42138</v>
      </c>
      <c r="T1442" s="39">
        <v>42140</v>
      </c>
      <c r="U1442" s="37">
        <v>171.83879999999999</v>
      </c>
      <c r="V1442" s="37">
        <v>35</v>
      </c>
      <c r="W1442" s="37">
        <v>5062.49</v>
      </c>
      <c r="X1442" s="37">
        <v>90706</v>
      </c>
      <c r="Y1442" s="37" t="s">
        <v>3215</v>
      </c>
      <c r="Z1442" s="37">
        <v>1320.131899968206</v>
      </c>
    </row>
    <row r="1443" spans="1:26" customFormat="1" x14ac:dyDescent="0.2">
      <c r="A1443" s="37">
        <v>910</v>
      </c>
      <c r="B1443" s="37" t="s">
        <v>2477</v>
      </c>
      <c r="C1443" s="37" t="s">
        <v>1</v>
      </c>
      <c r="D1443" s="37">
        <v>0</v>
      </c>
      <c r="E1443" s="37">
        <v>5.28</v>
      </c>
      <c r="F1443" s="37">
        <v>5.61</v>
      </c>
      <c r="G1443" s="37" t="s">
        <v>14</v>
      </c>
      <c r="H1443" s="37" t="s">
        <v>70</v>
      </c>
      <c r="I1443" s="37" t="s">
        <v>24</v>
      </c>
      <c r="J1443" s="37" t="s">
        <v>64</v>
      </c>
      <c r="K1443" s="37" t="s">
        <v>49</v>
      </c>
      <c r="L1443" s="37" t="s">
        <v>2251</v>
      </c>
      <c r="M1443" s="37">
        <v>0.4</v>
      </c>
      <c r="N1443" s="37" t="s">
        <v>8</v>
      </c>
      <c r="O1443" s="37" t="s">
        <v>9</v>
      </c>
      <c r="P1443" s="37" t="s">
        <v>20</v>
      </c>
      <c r="Q1443" s="37" t="s">
        <v>1291</v>
      </c>
      <c r="R1443" s="37">
        <v>71854</v>
      </c>
      <c r="S1443" s="39">
        <v>42138</v>
      </c>
      <c r="T1443" s="39">
        <v>42138</v>
      </c>
      <c r="U1443" s="37">
        <v>-149.21199999999999</v>
      </c>
      <c r="V1443" s="37">
        <v>15</v>
      </c>
      <c r="W1443" s="37">
        <v>85.26</v>
      </c>
      <c r="X1443" s="37">
        <v>90187</v>
      </c>
      <c r="Y1443" s="37" t="s">
        <v>3215</v>
      </c>
      <c r="Z1443" s="37">
        <v>278.25796312645798</v>
      </c>
    </row>
    <row r="1444" spans="1:26" customFormat="1" x14ac:dyDescent="0.2">
      <c r="A1444" s="37">
        <v>353</v>
      </c>
      <c r="B1444" s="37" t="s">
        <v>2478</v>
      </c>
      <c r="C1444" s="37" t="s">
        <v>23</v>
      </c>
      <c r="D1444" s="37">
        <v>0.08</v>
      </c>
      <c r="E1444" s="37">
        <v>4.8899999999999997</v>
      </c>
      <c r="F1444" s="37">
        <v>4.93</v>
      </c>
      <c r="G1444" s="37" t="s">
        <v>63</v>
      </c>
      <c r="H1444" s="37" t="s">
        <v>47</v>
      </c>
      <c r="I1444" s="37" t="s">
        <v>16</v>
      </c>
      <c r="J1444" s="37" t="s">
        <v>17</v>
      </c>
      <c r="K1444" s="37" t="s">
        <v>18</v>
      </c>
      <c r="L1444" s="37" t="s">
        <v>999</v>
      </c>
      <c r="M1444" s="37">
        <v>0.66</v>
      </c>
      <c r="N1444" s="37" t="s">
        <v>8</v>
      </c>
      <c r="O1444" s="37" t="s">
        <v>35</v>
      </c>
      <c r="P1444" s="37" t="s">
        <v>564</v>
      </c>
      <c r="Q1444" s="37" t="s">
        <v>2479</v>
      </c>
      <c r="R1444" s="37">
        <v>85301</v>
      </c>
      <c r="S1444" s="39">
        <v>42138</v>
      </c>
      <c r="T1444" s="39">
        <v>42138</v>
      </c>
      <c r="U1444" s="37">
        <v>-165.45</v>
      </c>
      <c r="V1444" s="37">
        <v>17</v>
      </c>
      <c r="W1444" s="37">
        <v>84.76</v>
      </c>
      <c r="X1444" s="37">
        <v>89647</v>
      </c>
      <c r="Y1444" s="37" t="s">
        <v>3217</v>
      </c>
      <c r="Z1444" s="37">
        <v>142.83416527824116</v>
      </c>
    </row>
    <row r="1445" spans="1:26" customFormat="1" x14ac:dyDescent="0.2">
      <c r="A1445" s="37">
        <v>353</v>
      </c>
      <c r="B1445" s="37" t="s">
        <v>2478</v>
      </c>
      <c r="C1445" s="37" t="s">
        <v>23</v>
      </c>
      <c r="D1445" s="37">
        <v>7.0000000000000007E-2</v>
      </c>
      <c r="E1445" s="37">
        <v>6.68</v>
      </c>
      <c r="F1445" s="37">
        <v>6.92</v>
      </c>
      <c r="G1445" s="37" t="s">
        <v>14</v>
      </c>
      <c r="H1445" s="37" t="s">
        <v>47</v>
      </c>
      <c r="I1445" s="37" t="s">
        <v>24</v>
      </c>
      <c r="J1445" s="37" t="s">
        <v>64</v>
      </c>
      <c r="K1445" s="37" t="s">
        <v>49</v>
      </c>
      <c r="L1445" s="37" t="s">
        <v>2480</v>
      </c>
      <c r="M1445" s="37">
        <v>0.37</v>
      </c>
      <c r="N1445" s="37" t="s">
        <v>8</v>
      </c>
      <c r="O1445" s="37" t="s">
        <v>35</v>
      </c>
      <c r="P1445" s="37" t="s">
        <v>564</v>
      </c>
      <c r="Q1445" s="37" t="s">
        <v>2479</v>
      </c>
      <c r="R1445" s="37">
        <v>85301</v>
      </c>
      <c r="S1445" s="39">
        <v>42138</v>
      </c>
      <c r="T1445" s="39">
        <v>42145</v>
      </c>
      <c r="U1445" s="37">
        <v>-141.12</v>
      </c>
      <c r="V1445" s="37">
        <v>16</v>
      </c>
      <c r="W1445" s="37">
        <v>104.84</v>
      </c>
      <c r="X1445" s="37">
        <v>89647</v>
      </c>
      <c r="Y1445" s="37" t="s">
        <v>3217</v>
      </c>
      <c r="Z1445" s="37">
        <v>76.140346395407619</v>
      </c>
    </row>
    <row r="1446" spans="1:26" customFormat="1" x14ac:dyDescent="0.2">
      <c r="A1446" s="37">
        <v>539</v>
      </c>
      <c r="B1446" s="37" t="s">
        <v>2481</v>
      </c>
      <c r="C1446" s="37" t="s">
        <v>92</v>
      </c>
      <c r="D1446" s="37">
        <v>0.05</v>
      </c>
      <c r="E1446" s="37">
        <v>59.78</v>
      </c>
      <c r="F1446" s="37">
        <v>10.29</v>
      </c>
      <c r="G1446" s="37" t="s">
        <v>14</v>
      </c>
      <c r="H1446" s="37" t="s">
        <v>3</v>
      </c>
      <c r="I1446" s="37" t="s">
        <v>24</v>
      </c>
      <c r="J1446" s="37" t="s">
        <v>48</v>
      </c>
      <c r="K1446" s="37" t="s">
        <v>49</v>
      </c>
      <c r="L1446" s="37" t="s">
        <v>2482</v>
      </c>
      <c r="M1446" s="37">
        <v>0.39</v>
      </c>
      <c r="N1446" s="37" t="s">
        <v>8</v>
      </c>
      <c r="O1446" s="37" t="s">
        <v>28</v>
      </c>
      <c r="P1446" s="37" t="s">
        <v>79</v>
      </c>
      <c r="Q1446" s="37" t="s">
        <v>2483</v>
      </c>
      <c r="R1446" s="37">
        <v>61801</v>
      </c>
      <c r="S1446" s="39">
        <v>42138</v>
      </c>
      <c r="T1446" s="39">
        <v>42139</v>
      </c>
      <c r="U1446" s="37">
        <v>159.52969999999999</v>
      </c>
      <c r="V1446" s="37">
        <v>7</v>
      </c>
      <c r="W1446" s="37">
        <v>414.49</v>
      </c>
      <c r="X1446" s="37">
        <v>91174</v>
      </c>
      <c r="Y1446" s="37" t="s">
        <v>3216</v>
      </c>
      <c r="Z1446" s="37">
        <v>566.88912627902357</v>
      </c>
    </row>
    <row r="1447" spans="1:26" customFormat="1" x14ac:dyDescent="0.2">
      <c r="A1447" s="37">
        <v>540</v>
      </c>
      <c r="B1447" s="37" t="s">
        <v>2484</v>
      </c>
      <c r="C1447" s="37" t="s">
        <v>92</v>
      </c>
      <c r="D1447" s="37">
        <v>0.08</v>
      </c>
      <c r="E1447" s="37">
        <v>20.99</v>
      </c>
      <c r="F1447" s="37">
        <v>1.25</v>
      </c>
      <c r="G1447" s="37" t="s">
        <v>14</v>
      </c>
      <c r="H1447" s="37" t="s">
        <v>3</v>
      </c>
      <c r="I1447" s="37" t="s">
        <v>16</v>
      </c>
      <c r="J1447" s="37" t="s">
        <v>111</v>
      </c>
      <c r="K1447" s="37" t="s">
        <v>18</v>
      </c>
      <c r="L1447" s="37" t="s">
        <v>2485</v>
      </c>
      <c r="M1447" s="37">
        <v>0.83</v>
      </c>
      <c r="N1447" s="37" t="s">
        <v>8</v>
      </c>
      <c r="O1447" s="37" t="s">
        <v>28</v>
      </c>
      <c r="P1447" s="37" t="s">
        <v>79</v>
      </c>
      <c r="Q1447" s="37" t="s">
        <v>2486</v>
      </c>
      <c r="R1447" s="37">
        <v>60061</v>
      </c>
      <c r="S1447" s="39">
        <v>42138</v>
      </c>
      <c r="T1447" s="39">
        <v>42140</v>
      </c>
      <c r="U1447" s="37">
        <v>15.3714</v>
      </c>
      <c r="V1447" s="37">
        <v>28</v>
      </c>
      <c r="W1447" s="37">
        <v>469.69</v>
      </c>
      <c r="X1447" s="37">
        <v>91174</v>
      </c>
      <c r="Y1447" s="37" t="s">
        <v>3216</v>
      </c>
      <c r="Z1447" s="37">
        <v>393.76749098535066</v>
      </c>
    </row>
    <row r="1448" spans="1:26" customFormat="1" x14ac:dyDescent="0.2">
      <c r="A1448" s="37">
        <v>1069</v>
      </c>
      <c r="B1448" s="37" t="s">
        <v>2487</v>
      </c>
      <c r="C1448" s="37" t="s">
        <v>92</v>
      </c>
      <c r="D1448" s="37">
        <v>0.02</v>
      </c>
      <c r="E1448" s="37">
        <v>15.94</v>
      </c>
      <c r="F1448" s="37">
        <v>5.45</v>
      </c>
      <c r="G1448" s="37" t="s">
        <v>14</v>
      </c>
      <c r="H1448" s="37" t="s">
        <v>47</v>
      </c>
      <c r="I1448" s="37" t="s">
        <v>24</v>
      </c>
      <c r="J1448" s="37" t="s">
        <v>25</v>
      </c>
      <c r="K1448" s="37" t="s">
        <v>18</v>
      </c>
      <c r="L1448" s="37" t="s">
        <v>2488</v>
      </c>
      <c r="M1448" s="37">
        <v>0.55000000000000004</v>
      </c>
      <c r="N1448" s="37" t="s">
        <v>8</v>
      </c>
      <c r="O1448" s="37" t="s">
        <v>28</v>
      </c>
      <c r="P1448" s="37" t="s">
        <v>79</v>
      </c>
      <c r="Q1448" s="37" t="s">
        <v>2489</v>
      </c>
      <c r="R1448" s="37">
        <v>62901</v>
      </c>
      <c r="S1448" s="39">
        <v>42138</v>
      </c>
      <c r="T1448" s="39">
        <v>42139</v>
      </c>
      <c r="U1448" s="37">
        <v>139.61199999999999</v>
      </c>
      <c r="V1448" s="37">
        <v>41</v>
      </c>
      <c r="W1448" s="37">
        <v>664.34</v>
      </c>
      <c r="X1448" s="37">
        <v>87110</v>
      </c>
      <c r="Y1448" s="37" t="s">
        <v>3216</v>
      </c>
      <c r="Z1448" s="37">
        <v>467.65033936488283</v>
      </c>
    </row>
    <row r="1449" spans="1:26" customFormat="1" x14ac:dyDescent="0.2">
      <c r="A1449" s="37">
        <v>1023</v>
      </c>
      <c r="B1449" s="37" t="s">
        <v>2490</v>
      </c>
      <c r="C1449" s="37" t="s">
        <v>1</v>
      </c>
      <c r="D1449" s="37">
        <v>0.02</v>
      </c>
      <c r="E1449" s="37">
        <v>39.06</v>
      </c>
      <c r="F1449" s="37">
        <v>10.55</v>
      </c>
      <c r="G1449" s="37" t="s">
        <v>14</v>
      </c>
      <c r="H1449" s="37" t="s">
        <v>3</v>
      </c>
      <c r="I1449" s="37" t="s">
        <v>24</v>
      </c>
      <c r="J1449" s="37" t="s">
        <v>48</v>
      </c>
      <c r="K1449" s="37" t="s">
        <v>49</v>
      </c>
      <c r="L1449" s="37" t="s">
        <v>231</v>
      </c>
      <c r="M1449" s="37">
        <v>0.37</v>
      </c>
      <c r="N1449" s="37" t="s">
        <v>8</v>
      </c>
      <c r="O1449" s="37" t="s">
        <v>87</v>
      </c>
      <c r="P1449" s="37" t="s">
        <v>296</v>
      </c>
      <c r="Q1449" s="37" t="s">
        <v>2491</v>
      </c>
      <c r="R1449" s="37">
        <v>15221</v>
      </c>
      <c r="S1449" s="39">
        <v>42139</v>
      </c>
      <c r="T1449" s="39">
        <v>42139</v>
      </c>
      <c r="U1449" s="37">
        <v>442.0899</v>
      </c>
      <c r="V1449" s="37">
        <v>16</v>
      </c>
      <c r="W1449" s="37">
        <v>640.71</v>
      </c>
      <c r="X1449" s="37">
        <v>88633</v>
      </c>
      <c r="Y1449" s="37" t="s">
        <v>3218</v>
      </c>
      <c r="Z1449" s="37">
        <v>1078.9544646532679</v>
      </c>
    </row>
    <row r="1450" spans="1:26" customFormat="1" x14ac:dyDescent="0.2">
      <c r="A1450" s="37">
        <v>1023</v>
      </c>
      <c r="B1450" s="37" t="s">
        <v>2490</v>
      </c>
      <c r="C1450" s="37" t="s">
        <v>1</v>
      </c>
      <c r="D1450" s="37">
        <v>0.1</v>
      </c>
      <c r="E1450" s="37">
        <v>37.700000000000003</v>
      </c>
      <c r="F1450" s="37">
        <v>2.99</v>
      </c>
      <c r="G1450" s="37" t="s">
        <v>14</v>
      </c>
      <c r="H1450" s="37" t="s">
        <v>3</v>
      </c>
      <c r="I1450" s="37" t="s">
        <v>24</v>
      </c>
      <c r="J1450" s="37" t="s">
        <v>48</v>
      </c>
      <c r="K1450" s="37" t="s">
        <v>49</v>
      </c>
      <c r="L1450" s="37" t="s">
        <v>2492</v>
      </c>
      <c r="M1450" s="37">
        <v>0.35</v>
      </c>
      <c r="N1450" s="37" t="s">
        <v>8</v>
      </c>
      <c r="O1450" s="37" t="s">
        <v>87</v>
      </c>
      <c r="P1450" s="37" t="s">
        <v>296</v>
      </c>
      <c r="Q1450" s="37" t="s">
        <v>2491</v>
      </c>
      <c r="R1450" s="37">
        <v>15221</v>
      </c>
      <c r="S1450" s="39">
        <v>42139</v>
      </c>
      <c r="T1450" s="39">
        <v>42140</v>
      </c>
      <c r="U1450" s="37">
        <v>455.12400000000002</v>
      </c>
      <c r="V1450" s="37">
        <v>18</v>
      </c>
      <c r="W1450" s="37">
        <v>659.6</v>
      </c>
      <c r="X1450" s="37">
        <v>88633</v>
      </c>
      <c r="Y1450" s="37" t="s">
        <v>3218</v>
      </c>
      <c r="Z1450" s="37">
        <v>809.59636079742882</v>
      </c>
    </row>
    <row r="1451" spans="1:26" customFormat="1" x14ac:dyDescent="0.2">
      <c r="A1451" s="37">
        <v>18</v>
      </c>
      <c r="B1451" s="37" t="s">
        <v>2493</v>
      </c>
      <c r="C1451" s="37" t="s">
        <v>13</v>
      </c>
      <c r="D1451" s="37">
        <v>0.05</v>
      </c>
      <c r="E1451" s="37">
        <v>26.48</v>
      </c>
      <c r="F1451" s="37">
        <v>6.93</v>
      </c>
      <c r="G1451" s="37" t="s">
        <v>14</v>
      </c>
      <c r="H1451" s="37" t="s">
        <v>3</v>
      </c>
      <c r="I1451" s="37" t="s">
        <v>4</v>
      </c>
      <c r="J1451" s="37" t="s">
        <v>102</v>
      </c>
      <c r="K1451" s="37" t="s">
        <v>49</v>
      </c>
      <c r="L1451" s="37" t="s">
        <v>2494</v>
      </c>
      <c r="M1451" s="37">
        <v>0.49</v>
      </c>
      <c r="N1451" s="37" t="s">
        <v>8</v>
      </c>
      <c r="O1451" s="37" t="s">
        <v>35</v>
      </c>
      <c r="P1451" s="37" t="s">
        <v>253</v>
      </c>
      <c r="Q1451" s="37" t="s">
        <v>2495</v>
      </c>
      <c r="R1451" s="37">
        <v>59601</v>
      </c>
      <c r="S1451" s="39">
        <v>42139</v>
      </c>
      <c r="T1451" s="39">
        <v>42140</v>
      </c>
      <c r="U1451" s="37">
        <v>314.48129999999998</v>
      </c>
      <c r="V1451" s="37">
        <v>17</v>
      </c>
      <c r="W1451" s="37">
        <v>455.77</v>
      </c>
      <c r="X1451" s="37">
        <v>90031</v>
      </c>
      <c r="Y1451" s="37" t="s">
        <v>3217</v>
      </c>
      <c r="Z1451" s="37">
        <v>596.22741008711819</v>
      </c>
    </row>
    <row r="1452" spans="1:26" customFormat="1" x14ac:dyDescent="0.2">
      <c r="A1452" s="37">
        <v>21</v>
      </c>
      <c r="B1452" s="37" t="s">
        <v>2496</v>
      </c>
      <c r="C1452" s="37" t="s">
        <v>13</v>
      </c>
      <c r="D1452" s="37">
        <v>0.05</v>
      </c>
      <c r="E1452" s="37">
        <v>26.48</v>
      </c>
      <c r="F1452" s="37">
        <v>6.93</v>
      </c>
      <c r="G1452" s="37" t="s">
        <v>14</v>
      </c>
      <c r="H1452" s="37" t="s">
        <v>3</v>
      </c>
      <c r="I1452" s="37" t="s">
        <v>4</v>
      </c>
      <c r="J1452" s="37" t="s">
        <v>102</v>
      </c>
      <c r="K1452" s="37" t="s">
        <v>49</v>
      </c>
      <c r="L1452" s="37" t="s">
        <v>2494</v>
      </c>
      <c r="M1452" s="37">
        <v>0.49</v>
      </c>
      <c r="N1452" s="37" t="s">
        <v>8</v>
      </c>
      <c r="O1452" s="37" t="s">
        <v>87</v>
      </c>
      <c r="P1452" s="37" t="s">
        <v>88</v>
      </c>
      <c r="Q1452" s="37" t="s">
        <v>89</v>
      </c>
      <c r="R1452" s="37">
        <v>10012</v>
      </c>
      <c r="S1452" s="39">
        <v>42139</v>
      </c>
      <c r="T1452" s="39">
        <v>42140</v>
      </c>
      <c r="U1452" s="37">
        <v>384.38</v>
      </c>
      <c r="V1452" s="37">
        <v>70</v>
      </c>
      <c r="W1452" s="37">
        <v>1876.69</v>
      </c>
      <c r="X1452" s="37">
        <v>41793</v>
      </c>
      <c r="Y1452" s="37" t="s">
        <v>3218</v>
      </c>
      <c r="Z1452" s="37">
        <v>667.80547684820635</v>
      </c>
    </row>
    <row r="1453" spans="1:26" customFormat="1" x14ac:dyDescent="0.2">
      <c r="A1453" s="37">
        <v>1989</v>
      </c>
      <c r="B1453" s="37" t="s">
        <v>669</v>
      </c>
      <c r="C1453" s="37" t="s">
        <v>13</v>
      </c>
      <c r="D1453" s="37">
        <v>0.01</v>
      </c>
      <c r="E1453" s="37">
        <v>30.98</v>
      </c>
      <c r="F1453" s="37">
        <v>6.5</v>
      </c>
      <c r="G1453" s="37" t="s">
        <v>14</v>
      </c>
      <c r="H1453" s="37" t="s">
        <v>70</v>
      </c>
      <c r="I1453" s="37" t="s">
        <v>16</v>
      </c>
      <c r="J1453" s="37" t="s">
        <v>17</v>
      </c>
      <c r="K1453" s="37" t="s">
        <v>49</v>
      </c>
      <c r="L1453" s="37" t="s">
        <v>2497</v>
      </c>
      <c r="M1453" s="37">
        <v>0.64</v>
      </c>
      <c r="N1453" s="37" t="s">
        <v>8</v>
      </c>
      <c r="O1453" s="37" t="s">
        <v>35</v>
      </c>
      <c r="P1453" s="37" t="s">
        <v>122</v>
      </c>
      <c r="Q1453" s="37" t="s">
        <v>671</v>
      </c>
      <c r="R1453" s="37">
        <v>84117</v>
      </c>
      <c r="S1453" s="39">
        <v>42139</v>
      </c>
      <c r="T1453" s="39">
        <v>42140</v>
      </c>
      <c r="U1453" s="37">
        <v>46.29</v>
      </c>
      <c r="V1453" s="37">
        <v>11</v>
      </c>
      <c r="W1453" s="37">
        <v>363.37</v>
      </c>
      <c r="X1453" s="37">
        <v>90001</v>
      </c>
      <c r="Y1453" s="37" t="s">
        <v>3217</v>
      </c>
      <c r="Z1453" s="37">
        <v>483.95472423118906</v>
      </c>
    </row>
    <row r="1454" spans="1:26" customFormat="1" x14ac:dyDescent="0.2">
      <c r="A1454" s="37">
        <v>1989</v>
      </c>
      <c r="B1454" s="37" t="s">
        <v>669</v>
      </c>
      <c r="C1454" s="37" t="s">
        <v>13</v>
      </c>
      <c r="D1454" s="37">
        <v>0.01</v>
      </c>
      <c r="E1454" s="37">
        <v>40.99</v>
      </c>
      <c r="F1454" s="37">
        <v>19.989999999999998</v>
      </c>
      <c r="G1454" s="37" t="s">
        <v>14</v>
      </c>
      <c r="H1454" s="37" t="s">
        <v>70</v>
      </c>
      <c r="I1454" s="37" t="s">
        <v>24</v>
      </c>
      <c r="J1454" s="37" t="s">
        <v>64</v>
      </c>
      <c r="K1454" s="37" t="s">
        <v>49</v>
      </c>
      <c r="L1454" s="37" t="s">
        <v>1210</v>
      </c>
      <c r="M1454" s="37">
        <v>0.36</v>
      </c>
      <c r="N1454" s="37" t="s">
        <v>8</v>
      </c>
      <c r="O1454" s="37" t="s">
        <v>35</v>
      </c>
      <c r="P1454" s="37" t="s">
        <v>122</v>
      </c>
      <c r="Q1454" s="37" t="s">
        <v>671</v>
      </c>
      <c r="R1454" s="37">
        <v>84117</v>
      </c>
      <c r="S1454" s="39">
        <v>42139</v>
      </c>
      <c r="T1454" s="39">
        <v>42142</v>
      </c>
      <c r="U1454" s="37">
        <v>177.79</v>
      </c>
      <c r="V1454" s="37">
        <v>11</v>
      </c>
      <c r="W1454" s="37">
        <v>480.75</v>
      </c>
      <c r="X1454" s="37">
        <v>90001</v>
      </c>
      <c r="Y1454" s="37" t="s">
        <v>3217</v>
      </c>
      <c r="Z1454" s="37">
        <v>790.10047763328623</v>
      </c>
    </row>
    <row r="1455" spans="1:26" customFormat="1" x14ac:dyDescent="0.2">
      <c r="A1455" s="37">
        <v>266</v>
      </c>
      <c r="B1455" s="37" t="s">
        <v>2498</v>
      </c>
      <c r="C1455" s="37" t="s">
        <v>92</v>
      </c>
      <c r="D1455" s="37">
        <v>0.08</v>
      </c>
      <c r="E1455" s="37">
        <v>6.48</v>
      </c>
      <c r="F1455" s="37">
        <v>7.03</v>
      </c>
      <c r="G1455" s="37" t="s">
        <v>14</v>
      </c>
      <c r="H1455" s="37" t="s">
        <v>70</v>
      </c>
      <c r="I1455" s="37" t="s">
        <v>24</v>
      </c>
      <c r="J1455" s="37" t="s">
        <v>64</v>
      </c>
      <c r="K1455" s="37" t="s">
        <v>49</v>
      </c>
      <c r="L1455" s="37" t="s">
        <v>2499</v>
      </c>
      <c r="M1455" s="37">
        <v>0.37</v>
      </c>
      <c r="N1455" s="37" t="s">
        <v>8</v>
      </c>
      <c r="O1455" s="37" t="s">
        <v>28</v>
      </c>
      <c r="P1455" s="37" t="s">
        <v>163</v>
      </c>
      <c r="Q1455" s="37" t="s">
        <v>2500</v>
      </c>
      <c r="R1455" s="37">
        <v>78207</v>
      </c>
      <c r="S1455" s="39">
        <v>42139</v>
      </c>
      <c r="T1455" s="39">
        <v>42140</v>
      </c>
      <c r="U1455" s="37">
        <v>8.9320000000000004</v>
      </c>
      <c r="V1455" s="37">
        <v>10</v>
      </c>
      <c r="W1455" s="37">
        <v>67.86</v>
      </c>
      <c r="X1455" s="37">
        <v>90594</v>
      </c>
      <c r="Y1455" s="37" t="s">
        <v>3216</v>
      </c>
      <c r="Z1455" s="37">
        <v>128.15843496354594</v>
      </c>
    </row>
    <row r="1456" spans="1:26" customFormat="1" x14ac:dyDescent="0.2">
      <c r="A1456" s="37">
        <v>266</v>
      </c>
      <c r="B1456" s="37" t="s">
        <v>2498</v>
      </c>
      <c r="C1456" s="37" t="s">
        <v>92</v>
      </c>
      <c r="D1456" s="37">
        <v>0.01</v>
      </c>
      <c r="E1456" s="37">
        <v>20.34</v>
      </c>
      <c r="F1456" s="37">
        <v>35</v>
      </c>
      <c r="G1456" s="37" t="s">
        <v>14</v>
      </c>
      <c r="H1456" s="37" t="s">
        <v>70</v>
      </c>
      <c r="I1456" s="37" t="s">
        <v>24</v>
      </c>
      <c r="J1456" s="37" t="s">
        <v>54</v>
      </c>
      <c r="K1456" s="37" t="s">
        <v>40</v>
      </c>
      <c r="L1456" s="37" t="s">
        <v>236</v>
      </c>
      <c r="M1456" s="37">
        <v>0.84</v>
      </c>
      <c r="N1456" s="37" t="s">
        <v>8</v>
      </c>
      <c r="O1456" s="37" t="s">
        <v>28</v>
      </c>
      <c r="P1456" s="37" t="s">
        <v>163</v>
      </c>
      <c r="Q1456" s="37" t="s">
        <v>2500</v>
      </c>
      <c r="R1456" s="37">
        <v>78207</v>
      </c>
      <c r="S1456" s="39">
        <v>42139</v>
      </c>
      <c r="T1456" s="39">
        <v>42140</v>
      </c>
      <c r="U1456" s="37">
        <v>229.63800000000001</v>
      </c>
      <c r="V1456" s="37">
        <v>33</v>
      </c>
      <c r="W1456" s="37">
        <v>747.28</v>
      </c>
      <c r="X1456" s="37">
        <v>90594</v>
      </c>
      <c r="Y1456" s="37" t="s">
        <v>3216</v>
      </c>
      <c r="Z1456" s="37">
        <v>1607.5804914586911</v>
      </c>
    </row>
    <row r="1457" spans="1:26" customFormat="1" x14ac:dyDescent="0.2">
      <c r="A1457" s="37">
        <v>491</v>
      </c>
      <c r="B1457" s="37" t="s">
        <v>1049</v>
      </c>
      <c r="C1457" s="37" t="s">
        <v>92</v>
      </c>
      <c r="D1457" s="37">
        <v>0.08</v>
      </c>
      <c r="E1457" s="37">
        <v>2.94</v>
      </c>
      <c r="F1457" s="37">
        <v>0.96</v>
      </c>
      <c r="G1457" s="37" t="s">
        <v>14</v>
      </c>
      <c r="H1457" s="37" t="s">
        <v>15</v>
      </c>
      <c r="I1457" s="37" t="s">
        <v>24</v>
      </c>
      <c r="J1457" s="37" t="s">
        <v>25</v>
      </c>
      <c r="K1457" s="37" t="s">
        <v>26</v>
      </c>
      <c r="L1457" s="37" t="s">
        <v>805</v>
      </c>
      <c r="M1457" s="37">
        <v>0.57999999999999996</v>
      </c>
      <c r="N1457" s="37" t="s">
        <v>8</v>
      </c>
      <c r="O1457" s="37" t="s">
        <v>87</v>
      </c>
      <c r="P1457" s="37" t="s">
        <v>88</v>
      </c>
      <c r="Q1457" s="37" t="s">
        <v>89</v>
      </c>
      <c r="R1457" s="37">
        <v>10154</v>
      </c>
      <c r="S1457" s="39">
        <v>42139</v>
      </c>
      <c r="T1457" s="39">
        <v>42141</v>
      </c>
      <c r="U1457" s="37">
        <v>-2.12</v>
      </c>
      <c r="V1457" s="37">
        <v>23</v>
      </c>
      <c r="W1457" s="37">
        <v>66.7</v>
      </c>
      <c r="X1457" s="37">
        <v>8353</v>
      </c>
      <c r="Y1457" s="37" t="s">
        <v>3218</v>
      </c>
      <c r="Z1457" s="37">
        <v>83.591507297596223</v>
      </c>
    </row>
    <row r="1458" spans="1:26" customFormat="1" x14ac:dyDescent="0.2">
      <c r="A1458" s="37">
        <v>494</v>
      </c>
      <c r="B1458" s="37" t="s">
        <v>1050</v>
      </c>
      <c r="C1458" s="37" t="s">
        <v>92</v>
      </c>
      <c r="D1458" s="37">
        <v>0.06</v>
      </c>
      <c r="E1458" s="37">
        <v>8.32</v>
      </c>
      <c r="F1458" s="37">
        <v>2.38</v>
      </c>
      <c r="G1458" s="37" t="s">
        <v>14</v>
      </c>
      <c r="H1458" s="37" t="s">
        <v>15</v>
      </c>
      <c r="I1458" s="37" t="s">
        <v>16</v>
      </c>
      <c r="J1458" s="37" t="s">
        <v>17</v>
      </c>
      <c r="K1458" s="37" t="s">
        <v>18</v>
      </c>
      <c r="L1458" s="37" t="s">
        <v>1401</v>
      </c>
      <c r="M1458" s="37">
        <v>0.74</v>
      </c>
      <c r="N1458" s="37" t="s">
        <v>8</v>
      </c>
      <c r="O1458" s="37" t="s">
        <v>35</v>
      </c>
      <c r="P1458" s="37" t="s">
        <v>42</v>
      </c>
      <c r="Q1458" s="37" t="s">
        <v>118</v>
      </c>
      <c r="R1458" s="37">
        <v>98115</v>
      </c>
      <c r="S1458" s="39">
        <v>42139</v>
      </c>
      <c r="T1458" s="39">
        <v>42141</v>
      </c>
      <c r="U1458" s="37">
        <v>-36.630000000000003</v>
      </c>
      <c r="V1458" s="37">
        <v>12</v>
      </c>
      <c r="W1458" s="37">
        <v>101.26</v>
      </c>
      <c r="X1458" s="37">
        <v>88905</v>
      </c>
      <c r="Y1458" s="37" t="s">
        <v>3217</v>
      </c>
      <c r="Z1458" s="37">
        <v>250.56293077894469</v>
      </c>
    </row>
    <row r="1459" spans="1:26" customFormat="1" x14ac:dyDescent="0.2">
      <c r="A1459" s="37">
        <v>494</v>
      </c>
      <c r="B1459" s="37" t="s">
        <v>1050</v>
      </c>
      <c r="C1459" s="37" t="s">
        <v>92</v>
      </c>
      <c r="D1459" s="37">
        <v>0.08</v>
      </c>
      <c r="E1459" s="37">
        <v>2.94</v>
      </c>
      <c r="F1459" s="37">
        <v>0.96</v>
      </c>
      <c r="G1459" s="37" t="s">
        <v>14</v>
      </c>
      <c r="H1459" s="37" t="s">
        <v>15</v>
      </c>
      <c r="I1459" s="37" t="s">
        <v>24</v>
      </c>
      <c r="J1459" s="37" t="s">
        <v>25</v>
      </c>
      <c r="K1459" s="37" t="s">
        <v>26</v>
      </c>
      <c r="L1459" s="37" t="s">
        <v>805</v>
      </c>
      <c r="M1459" s="37">
        <v>0.57999999999999996</v>
      </c>
      <c r="N1459" s="37" t="s">
        <v>8</v>
      </c>
      <c r="O1459" s="37" t="s">
        <v>35</v>
      </c>
      <c r="P1459" s="37" t="s">
        <v>42</v>
      </c>
      <c r="Q1459" s="37" t="s">
        <v>118</v>
      </c>
      <c r="R1459" s="37">
        <v>98115</v>
      </c>
      <c r="S1459" s="39">
        <v>42139</v>
      </c>
      <c r="T1459" s="39">
        <v>42141</v>
      </c>
      <c r="U1459" s="37">
        <v>-2.12</v>
      </c>
      <c r="V1459" s="37">
        <v>6</v>
      </c>
      <c r="W1459" s="37">
        <v>17.399999999999999</v>
      </c>
      <c r="X1459" s="37">
        <v>88905</v>
      </c>
      <c r="Y1459" s="37" t="s">
        <v>3217</v>
      </c>
      <c r="Z1459" s="37">
        <v>83.591507297596223</v>
      </c>
    </row>
    <row r="1460" spans="1:26" customFormat="1" x14ac:dyDescent="0.2">
      <c r="A1460" s="37">
        <v>3041</v>
      </c>
      <c r="B1460" s="37" t="s">
        <v>2501</v>
      </c>
      <c r="C1460" s="37" t="s">
        <v>46</v>
      </c>
      <c r="D1460" s="37">
        <v>0.08</v>
      </c>
      <c r="E1460" s="37">
        <v>73.98</v>
      </c>
      <c r="F1460" s="37">
        <v>4</v>
      </c>
      <c r="G1460" s="37" t="s">
        <v>14</v>
      </c>
      <c r="H1460" s="37" t="s">
        <v>70</v>
      </c>
      <c r="I1460" s="37" t="s">
        <v>16</v>
      </c>
      <c r="J1460" s="37" t="s">
        <v>17</v>
      </c>
      <c r="K1460" s="37" t="s">
        <v>49</v>
      </c>
      <c r="L1460" s="37" t="s">
        <v>709</v>
      </c>
      <c r="M1460" s="37">
        <v>0.77</v>
      </c>
      <c r="N1460" s="37" t="s">
        <v>8</v>
      </c>
      <c r="O1460" s="37" t="s">
        <v>28</v>
      </c>
      <c r="P1460" s="37" t="s">
        <v>513</v>
      </c>
      <c r="Q1460" s="37" t="s">
        <v>2041</v>
      </c>
      <c r="R1460" s="37">
        <v>67846</v>
      </c>
      <c r="S1460" s="39">
        <v>42139</v>
      </c>
      <c r="T1460" s="39">
        <v>42142</v>
      </c>
      <c r="U1460" s="37">
        <v>97.16</v>
      </c>
      <c r="V1460" s="37">
        <v>17</v>
      </c>
      <c r="W1460" s="37">
        <v>1181.67</v>
      </c>
      <c r="X1460" s="37">
        <v>86102</v>
      </c>
      <c r="Y1460" s="37" t="s">
        <v>3216</v>
      </c>
      <c r="Z1460" s="37">
        <v>866.9879527744672</v>
      </c>
    </row>
    <row r="1461" spans="1:26" customFormat="1" x14ac:dyDescent="0.2">
      <c r="A1461" s="37">
        <v>3041</v>
      </c>
      <c r="B1461" s="37" t="s">
        <v>2501</v>
      </c>
      <c r="C1461" s="37" t="s">
        <v>46</v>
      </c>
      <c r="D1461" s="37">
        <v>0.02</v>
      </c>
      <c r="E1461" s="37">
        <v>3.68</v>
      </c>
      <c r="F1461" s="37">
        <v>1.32</v>
      </c>
      <c r="G1461" s="37" t="s">
        <v>14</v>
      </c>
      <c r="H1461" s="37" t="s">
        <v>70</v>
      </c>
      <c r="I1461" s="37" t="s">
        <v>24</v>
      </c>
      <c r="J1461" s="37" t="s">
        <v>544</v>
      </c>
      <c r="K1461" s="37" t="s">
        <v>26</v>
      </c>
      <c r="L1461" s="37" t="s">
        <v>2502</v>
      </c>
      <c r="M1461" s="37">
        <v>0.83</v>
      </c>
      <c r="N1461" s="37" t="s">
        <v>8</v>
      </c>
      <c r="O1461" s="37" t="s">
        <v>28</v>
      </c>
      <c r="P1461" s="37" t="s">
        <v>513</v>
      </c>
      <c r="Q1461" s="37" t="s">
        <v>2041</v>
      </c>
      <c r="R1461" s="37">
        <v>67846</v>
      </c>
      <c r="S1461" s="39">
        <v>42139</v>
      </c>
      <c r="T1461" s="39">
        <v>42141</v>
      </c>
      <c r="U1461" s="37">
        <v>-20.65</v>
      </c>
      <c r="V1461" s="37">
        <v>8</v>
      </c>
      <c r="W1461" s="37">
        <v>29.93</v>
      </c>
      <c r="X1461" s="37">
        <v>86102</v>
      </c>
      <c r="Y1461" s="37" t="s">
        <v>3216</v>
      </c>
      <c r="Z1461" s="37">
        <v>541.53315931480847</v>
      </c>
    </row>
    <row r="1462" spans="1:26" customFormat="1" x14ac:dyDescent="0.2">
      <c r="A1462" s="37">
        <v>136</v>
      </c>
      <c r="B1462" s="37" t="s">
        <v>2503</v>
      </c>
      <c r="C1462" s="37" t="s">
        <v>1</v>
      </c>
      <c r="D1462" s="37">
        <v>0.04</v>
      </c>
      <c r="E1462" s="37">
        <v>18.97</v>
      </c>
      <c r="F1462" s="37">
        <v>9.5399999999999991</v>
      </c>
      <c r="G1462" s="37" t="s">
        <v>14</v>
      </c>
      <c r="H1462" s="37" t="s">
        <v>3</v>
      </c>
      <c r="I1462" s="37" t="s">
        <v>24</v>
      </c>
      <c r="J1462" s="37" t="s">
        <v>64</v>
      </c>
      <c r="K1462" s="37" t="s">
        <v>49</v>
      </c>
      <c r="L1462" s="37" t="s">
        <v>455</v>
      </c>
      <c r="M1462" s="37">
        <v>0.37</v>
      </c>
      <c r="N1462" s="37" t="s">
        <v>8</v>
      </c>
      <c r="O1462" s="37" t="s">
        <v>35</v>
      </c>
      <c r="P1462" s="37" t="s">
        <v>66</v>
      </c>
      <c r="Q1462" s="37" t="s">
        <v>2504</v>
      </c>
      <c r="R1462" s="37">
        <v>94952</v>
      </c>
      <c r="S1462" s="39">
        <v>42140</v>
      </c>
      <c r="T1462" s="39">
        <v>42141</v>
      </c>
      <c r="U1462" s="37">
        <v>3.04</v>
      </c>
      <c r="V1462" s="37">
        <v>5</v>
      </c>
      <c r="W1462" s="37">
        <v>101.74</v>
      </c>
      <c r="X1462" s="37">
        <v>88534</v>
      </c>
      <c r="Y1462" s="37" t="s">
        <v>3217</v>
      </c>
      <c r="Z1462" s="37">
        <v>525.27805917602336</v>
      </c>
    </row>
    <row r="1463" spans="1:26" customFormat="1" x14ac:dyDescent="0.2">
      <c r="A1463" s="37">
        <v>136</v>
      </c>
      <c r="B1463" s="37" t="s">
        <v>2503</v>
      </c>
      <c r="C1463" s="37" t="s">
        <v>1</v>
      </c>
      <c r="D1463" s="37">
        <v>0.09</v>
      </c>
      <c r="E1463" s="37">
        <v>10.98</v>
      </c>
      <c r="F1463" s="37">
        <v>3.37</v>
      </c>
      <c r="G1463" s="37" t="s">
        <v>14</v>
      </c>
      <c r="H1463" s="37" t="s">
        <v>3</v>
      </c>
      <c r="I1463" s="37" t="s">
        <v>24</v>
      </c>
      <c r="J1463" s="37" t="s">
        <v>544</v>
      </c>
      <c r="K1463" s="37" t="s">
        <v>18</v>
      </c>
      <c r="L1463" s="37" t="s">
        <v>2105</v>
      </c>
      <c r="M1463" s="37">
        <v>0.56999999999999995</v>
      </c>
      <c r="N1463" s="37" t="s">
        <v>8</v>
      </c>
      <c r="O1463" s="37" t="s">
        <v>35</v>
      </c>
      <c r="P1463" s="37" t="s">
        <v>66</v>
      </c>
      <c r="Q1463" s="37" t="s">
        <v>2504</v>
      </c>
      <c r="R1463" s="37">
        <v>94952</v>
      </c>
      <c r="S1463" s="39">
        <v>42140</v>
      </c>
      <c r="T1463" s="39">
        <v>42141</v>
      </c>
      <c r="U1463" s="37">
        <v>2.706</v>
      </c>
      <c r="V1463" s="37">
        <v>8</v>
      </c>
      <c r="W1463" s="37">
        <v>84.52</v>
      </c>
      <c r="X1463" s="37">
        <v>88534</v>
      </c>
      <c r="Y1463" s="37" t="s">
        <v>3217</v>
      </c>
      <c r="Z1463" s="37">
        <v>462.56202985451228</v>
      </c>
    </row>
    <row r="1464" spans="1:26" customFormat="1" x14ac:dyDescent="0.2">
      <c r="A1464" s="37">
        <v>688</v>
      </c>
      <c r="B1464" s="37" t="s">
        <v>1497</v>
      </c>
      <c r="C1464" s="37" t="s">
        <v>1</v>
      </c>
      <c r="D1464" s="37">
        <v>7.0000000000000007E-2</v>
      </c>
      <c r="E1464" s="37">
        <v>279.48</v>
      </c>
      <c r="F1464" s="37">
        <v>35</v>
      </c>
      <c r="G1464" s="37" t="s">
        <v>14</v>
      </c>
      <c r="H1464" s="37" t="s">
        <v>3</v>
      </c>
      <c r="I1464" s="37" t="s">
        <v>24</v>
      </c>
      <c r="J1464" s="37" t="s">
        <v>54</v>
      </c>
      <c r="K1464" s="37" t="s">
        <v>40</v>
      </c>
      <c r="L1464" s="37" t="s">
        <v>201</v>
      </c>
      <c r="M1464" s="37">
        <v>0.8</v>
      </c>
      <c r="N1464" s="37" t="s">
        <v>8</v>
      </c>
      <c r="O1464" s="37" t="s">
        <v>28</v>
      </c>
      <c r="P1464" s="37" t="s">
        <v>56</v>
      </c>
      <c r="Q1464" s="37" t="s">
        <v>1499</v>
      </c>
      <c r="R1464" s="37">
        <v>63116</v>
      </c>
      <c r="S1464" s="39">
        <v>42140</v>
      </c>
      <c r="T1464" s="39">
        <v>42140</v>
      </c>
      <c r="U1464" s="37">
        <v>-207.28</v>
      </c>
      <c r="V1464" s="37">
        <v>10</v>
      </c>
      <c r="W1464" s="37">
        <v>2716.09</v>
      </c>
      <c r="X1464" s="37">
        <v>88503</v>
      </c>
      <c r="Y1464" s="37" t="s">
        <v>3216</v>
      </c>
      <c r="Z1464" s="37">
        <v>2167.4101646380959</v>
      </c>
    </row>
    <row r="1465" spans="1:26" customFormat="1" x14ac:dyDescent="0.2">
      <c r="A1465" s="37">
        <v>1042</v>
      </c>
      <c r="B1465" s="37" t="s">
        <v>2505</v>
      </c>
      <c r="C1465" s="37" t="s">
        <v>1</v>
      </c>
      <c r="D1465" s="37">
        <v>0</v>
      </c>
      <c r="E1465" s="37">
        <v>14.42</v>
      </c>
      <c r="F1465" s="37">
        <v>6.75</v>
      </c>
      <c r="G1465" s="37" t="s">
        <v>63</v>
      </c>
      <c r="H1465" s="37" t="s">
        <v>3</v>
      </c>
      <c r="I1465" s="37" t="s">
        <v>24</v>
      </c>
      <c r="J1465" s="37" t="s">
        <v>71</v>
      </c>
      <c r="K1465" s="37" t="s">
        <v>120</v>
      </c>
      <c r="L1465" s="37" t="s">
        <v>385</v>
      </c>
      <c r="M1465" s="37">
        <v>0.52</v>
      </c>
      <c r="N1465" s="37" t="s">
        <v>8</v>
      </c>
      <c r="O1465" s="37" t="s">
        <v>35</v>
      </c>
      <c r="P1465" s="37" t="s">
        <v>66</v>
      </c>
      <c r="Q1465" s="37" t="s">
        <v>2506</v>
      </c>
      <c r="R1465" s="37">
        <v>95991</v>
      </c>
      <c r="S1465" s="39">
        <v>42140</v>
      </c>
      <c r="T1465" s="39">
        <v>42141</v>
      </c>
      <c r="U1465" s="37">
        <v>9.33</v>
      </c>
      <c r="V1465" s="37">
        <v>6</v>
      </c>
      <c r="W1465" s="37">
        <v>98.96</v>
      </c>
      <c r="X1465" s="37">
        <v>87847</v>
      </c>
      <c r="Y1465" s="37" t="s">
        <v>3217</v>
      </c>
      <c r="Z1465" s="37">
        <v>509.24470936012386</v>
      </c>
    </row>
    <row r="1466" spans="1:26" customFormat="1" x14ac:dyDescent="0.2">
      <c r="A1466" s="37">
        <v>1390</v>
      </c>
      <c r="B1466" s="37" t="s">
        <v>2507</v>
      </c>
      <c r="C1466" s="37" t="s">
        <v>1</v>
      </c>
      <c r="D1466" s="37">
        <v>0.1</v>
      </c>
      <c r="E1466" s="37">
        <v>8.17</v>
      </c>
      <c r="F1466" s="37">
        <v>1.69</v>
      </c>
      <c r="G1466" s="37" t="s">
        <v>14</v>
      </c>
      <c r="H1466" s="37" t="s">
        <v>70</v>
      </c>
      <c r="I1466" s="37" t="s">
        <v>24</v>
      </c>
      <c r="J1466" s="37" t="s">
        <v>64</v>
      </c>
      <c r="K1466" s="37" t="s">
        <v>26</v>
      </c>
      <c r="L1466" s="37" t="s">
        <v>2508</v>
      </c>
      <c r="M1466" s="37">
        <v>0.38</v>
      </c>
      <c r="N1466" s="37" t="s">
        <v>8</v>
      </c>
      <c r="O1466" s="37" t="s">
        <v>35</v>
      </c>
      <c r="P1466" s="37" t="s">
        <v>66</v>
      </c>
      <c r="Q1466" s="37" t="s">
        <v>2509</v>
      </c>
      <c r="R1466" s="37">
        <v>95207</v>
      </c>
      <c r="S1466" s="39">
        <v>42140</v>
      </c>
      <c r="T1466" s="39">
        <v>42140</v>
      </c>
      <c r="U1466" s="37">
        <v>100.2984</v>
      </c>
      <c r="V1466" s="37">
        <v>19</v>
      </c>
      <c r="W1466" s="37">
        <v>145.36000000000001</v>
      </c>
      <c r="X1466" s="37">
        <v>88731</v>
      </c>
      <c r="Y1466" s="37" t="s">
        <v>3217</v>
      </c>
      <c r="Z1466" s="37">
        <v>351.76410743866666</v>
      </c>
    </row>
    <row r="1467" spans="1:26" customFormat="1" x14ac:dyDescent="0.2">
      <c r="A1467" s="37">
        <v>1390</v>
      </c>
      <c r="B1467" s="37" t="s">
        <v>2507</v>
      </c>
      <c r="C1467" s="37" t="s">
        <v>1</v>
      </c>
      <c r="D1467" s="37">
        <v>0.03</v>
      </c>
      <c r="E1467" s="37">
        <v>110.99</v>
      </c>
      <c r="F1467" s="37">
        <v>2.5</v>
      </c>
      <c r="G1467" s="37" t="s">
        <v>14</v>
      </c>
      <c r="H1467" s="37" t="s">
        <v>70</v>
      </c>
      <c r="I1467" s="37" t="s">
        <v>16</v>
      </c>
      <c r="J1467" s="37" t="s">
        <v>111</v>
      </c>
      <c r="K1467" s="37" t="s">
        <v>49</v>
      </c>
      <c r="L1467" s="37" t="s">
        <v>112</v>
      </c>
      <c r="M1467" s="37">
        <v>0.56999999999999995</v>
      </c>
      <c r="N1467" s="37" t="s">
        <v>8</v>
      </c>
      <c r="O1467" s="37" t="s">
        <v>35</v>
      </c>
      <c r="P1467" s="37" t="s">
        <v>66</v>
      </c>
      <c r="Q1467" s="37" t="s">
        <v>2509</v>
      </c>
      <c r="R1467" s="37">
        <v>95207</v>
      </c>
      <c r="S1467" s="39">
        <v>42140</v>
      </c>
      <c r="T1467" s="39">
        <v>42142</v>
      </c>
      <c r="U1467" s="37">
        <v>2495.3987999999999</v>
      </c>
      <c r="V1467" s="37">
        <v>38</v>
      </c>
      <c r="W1467" s="37">
        <v>3616.52</v>
      </c>
      <c r="X1467" s="37">
        <v>88731</v>
      </c>
      <c r="Y1467" s="37" t="s">
        <v>3217</v>
      </c>
      <c r="Z1467" s="37">
        <v>3353.1331670584786</v>
      </c>
    </row>
    <row r="1468" spans="1:26" customFormat="1" x14ac:dyDescent="0.2">
      <c r="A1468" s="37">
        <v>1721</v>
      </c>
      <c r="B1468" s="37" t="s">
        <v>2510</v>
      </c>
      <c r="C1468" s="37" t="s">
        <v>13</v>
      </c>
      <c r="D1468" s="37">
        <v>0.04</v>
      </c>
      <c r="E1468" s="37">
        <v>12.44</v>
      </c>
      <c r="F1468" s="37">
        <v>6.27</v>
      </c>
      <c r="G1468" s="37" t="s">
        <v>14</v>
      </c>
      <c r="H1468" s="37" t="s">
        <v>70</v>
      </c>
      <c r="I1468" s="37" t="s">
        <v>24</v>
      </c>
      <c r="J1468" s="37" t="s">
        <v>54</v>
      </c>
      <c r="K1468" s="37" t="s">
        <v>120</v>
      </c>
      <c r="L1468" s="37" t="s">
        <v>2511</v>
      </c>
      <c r="M1468" s="37">
        <v>0.56999999999999995</v>
      </c>
      <c r="N1468" s="37" t="s">
        <v>8</v>
      </c>
      <c r="O1468" s="37" t="s">
        <v>9</v>
      </c>
      <c r="P1468" s="37" t="s">
        <v>20</v>
      </c>
      <c r="Q1468" s="37" t="s">
        <v>2512</v>
      </c>
      <c r="R1468" s="37">
        <v>72401</v>
      </c>
      <c r="S1468" s="39">
        <v>42140</v>
      </c>
      <c r="T1468" s="39">
        <v>42141</v>
      </c>
      <c r="U1468" s="37">
        <v>-258.56599999999997</v>
      </c>
      <c r="V1468" s="37">
        <v>37</v>
      </c>
      <c r="W1468" s="37">
        <v>464.94</v>
      </c>
      <c r="X1468" s="37">
        <v>90787</v>
      </c>
      <c r="Y1468" s="37" t="s">
        <v>3215</v>
      </c>
      <c r="Z1468" s="37">
        <v>29.320175911628127</v>
      </c>
    </row>
    <row r="1469" spans="1:26" customFormat="1" x14ac:dyDescent="0.2">
      <c r="A1469" s="37">
        <v>1723</v>
      </c>
      <c r="B1469" s="37" t="s">
        <v>864</v>
      </c>
      <c r="C1469" s="37" t="s">
        <v>13</v>
      </c>
      <c r="D1469" s="37">
        <v>0.04</v>
      </c>
      <c r="E1469" s="37">
        <v>12.44</v>
      </c>
      <c r="F1469" s="37">
        <v>6.27</v>
      </c>
      <c r="G1469" s="37" t="s">
        <v>14</v>
      </c>
      <c r="H1469" s="37" t="s">
        <v>70</v>
      </c>
      <c r="I1469" s="37" t="s">
        <v>24</v>
      </c>
      <c r="J1469" s="37" t="s">
        <v>54</v>
      </c>
      <c r="K1469" s="37" t="s">
        <v>120</v>
      </c>
      <c r="L1469" s="37" t="s">
        <v>2511</v>
      </c>
      <c r="M1469" s="37">
        <v>0.56999999999999995</v>
      </c>
      <c r="N1469" s="37" t="s">
        <v>8</v>
      </c>
      <c r="O1469" s="37" t="s">
        <v>35</v>
      </c>
      <c r="P1469" s="37" t="s">
        <v>66</v>
      </c>
      <c r="Q1469" s="37" t="s">
        <v>866</v>
      </c>
      <c r="R1469" s="37">
        <v>92037</v>
      </c>
      <c r="S1469" s="39">
        <v>42140</v>
      </c>
      <c r="T1469" s="39">
        <v>42141</v>
      </c>
      <c r="U1469" s="37">
        <v>-59.06</v>
      </c>
      <c r="V1469" s="37">
        <v>146</v>
      </c>
      <c r="W1469" s="37">
        <v>1834.61</v>
      </c>
      <c r="X1469" s="37">
        <v>32710</v>
      </c>
      <c r="Y1469" s="37" t="s">
        <v>3217</v>
      </c>
      <c r="Z1469" s="37">
        <v>233.61945168124399</v>
      </c>
    </row>
    <row r="1470" spans="1:26" customFormat="1" x14ac:dyDescent="0.2">
      <c r="A1470" s="37">
        <v>2610</v>
      </c>
      <c r="B1470" s="37" t="s">
        <v>2513</v>
      </c>
      <c r="C1470" s="37" t="s">
        <v>13</v>
      </c>
      <c r="D1470" s="37">
        <v>0.09</v>
      </c>
      <c r="E1470" s="37">
        <v>5.4</v>
      </c>
      <c r="F1470" s="37">
        <v>7.78</v>
      </c>
      <c r="G1470" s="37" t="s">
        <v>14</v>
      </c>
      <c r="H1470" s="37" t="s">
        <v>70</v>
      </c>
      <c r="I1470" s="37" t="s">
        <v>24</v>
      </c>
      <c r="J1470" s="37" t="s">
        <v>48</v>
      </c>
      <c r="K1470" s="37" t="s">
        <v>49</v>
      </c>
      <c r="L1470" s="37" t="s">
        <v>1460</v>
      </c>
      <c r="M1470" s="37">
        <v>0.37</v>
      </c>
      <c r="N1470" s="37" t="s">
        <v>8</v>
      </c>
      <c r="O1470" s="37" t="s">
        <v>35</v>
      </c>
      <c r="P1470" s="37" t="s">
        <v>66</v>
      </c>
      <c r="Q1470" s="37" t="s">
        <v>2271</v>
      </c>
      <c r="R1470" s="37">
        <v>95616</v>
      </c>
      <c r="S1470" s="39">
        <v>42140</v>
      </c>
      <c r="T1470" s="39">
        <v>42141</v>
      </c>
      <c r="U1470" s="37">
        <v>-136.25200000000001</v>
      </c>
      <c r="V1470" s="37">
        <v>9</v>
      </c>
      <c r="W1470" s="37">
        <v>49.24</v>
      </c>
      <c r="X1470" s="37">
        <v>86118</v>
      </c>
      <c r="Y1470" s="37" t="s">
        <v>3217</v>
      </c>
      <c r="Z1470" s="37">
        <v>-25.028005248818431</v>
      </c>
    </row>
    <row r="1471" spans="1:26" customFormat="1" x14ac:dyDescent="0.2">
      <c r="A1471" s="37">
        <v>3354</v>
      </c>
      <c r="B1471" s="37" t="s">
        <v>1869</v>
      </c>
      <c r="C1471" s="37" t="s">
        <v>13</v>
      </c>
      <c r="D1471" s="37">
        <v>0.03</v>
      </c>
      <c r="E1471" s="37">
        <v>28.53</v>
      </c>
      <c r="F1471" s="37">
        <v>1.49</v>
      </c>
      <c r="G1471" s="37" t="s">
        <v>14</v>
      </c>
      <c r="H1471" s="37" t="s">
        <v>70</v>
      </c>
      <c r="I1471" s="37" t="s">
        <v>24</v>
      </c>
      <c r="J1471" s="37" t="s">
        <v>48</v>
      </c>
      <c r="K1471" s="37" t="s">
        <v>49</v>
      </c>
      <c r="L1471" s="37" t="s">
        <v>1808</v>
      </c>
      <c r="M1471" s="37">
        <v>0.38</v>
      </c>
      <c r="N1471" s="37" t="s">
        <v>8</v>
      </c>
      <c r="O1471" s="37" t="s">
        <v>35</v>
      </c>
      <c r="P1471" s="37" t="s">
        <v>66</v>
      </c>
      <c r="Q1471" s="37" t="s">
        <v>1871</v>
      </c>
      <c r="R1471" s="37">
        <v>92231</v>
      </c>
      <c r="S1471" s="39">
        <v>42140</v>
      </c>
      <c r="T1471" s="39">
        <v>42141</v>
      </c>
      <c r="U1471" s="37">
        <v>137.67570000000001</v>
      </c>
      <c r="V1471" s="37">
        <v>7</v>
      </c>
      <c r="W1471" s="37">
        <v>199.53</v>
      </c>
      <c r="X1471" s="37">
        <v>88589</v>
      </c>
      <c r="Y1471" s="37" t="s">
        <v>3217</v>
      </c>
      <c r="Z1471" s="37">
        <v>202.0620497753699</v>
      </c>
    </row>
    <row r="1472" spans="1:26" customFormat="1" x14ac:dyDescent="0.2">
      <c r="A1472" s="37">
        <v>3354</v>
      </c>
      <c r="B1472" s="37" t="s">
        <v>1869</v>
      </c>
      <c r="C1472" s="37" t="s">
        <v>13</v>
      </c>
      <c r="D1472" s="37">
        <v>7.0000000000000007E-2</v>
      </c>
      <c r="E1472" s="37">
        <v>5.98</v>
      </c>
      <c r="F1472" s="37">
        <v>7.15</v>
      </c>
      <c r="G1472" s="37" t="s">
        <v>14</v>
      </c>
      <c r="H1472" s="37" t="s">
        <v>70</v>
      </c>
      <c r="I1472" s="37" t="s">
        <v>24</v>
      </c>
      <c r="J1472" s="37" t="s">
        <v>64</v>
      </c>
      <c r="K1472" s="37" t="s">
        <v>49</v>
      </c>
      <c r="L1472" s="37" t="s">
        <v>2514</v>
      </c>
      <c r="M1472" s="37">
        <v>0.36</v>
      </c>
      <c r="N1472" s="37" t="s">
        <v>8</v>
      </c>
      <c r="O1472" s="37" t="s">
        <v>35</v>
      </c>
      <c r="P1472" s="37" t="s">
        <v>66</v>
      </c>
      <c r="Q1472" s="37" t="s">
        <v>1871</v>
      </c>
      <c r="R1472" s="37">
        <v>92231</v>
      </c>
      <c r="S1472" s="39">
        <v>42140</v>
      </c>
      <c r="T1472" s="39">
        <v>42142</v>
      </c>
      <c r="U1472" s="37">
        <v>-62</v>
      </c>
      <c r="V1472" s="37">
        <v>6</v>
      </c>
      <c r="W1472" s="37">
        <v>37.049999999999997</v>
      </c>
      <c r="X1472" s="37">
        <v>88589</v>
      </c>
      <c r="Y1472" s="37" t="s">
        <v>3217</v>
      </c>
      <c r="Z1472" s="37">
        <v>40.317346648531128</v>
      </c>
    </row>
    <row r="1473" spans="1:26" customFormat="1" x14ac:dyDescent="0.2">
      <c r="A1473" s="37">
        <v>2070</v>
      </c>
      <c r="B1473" s="37" t="s">
        <v>2515</v>
      </c>
      <c r="C1473" s="37" t="s">
        <v>23</v>
      </c>
      <c r="D1473" s="37">
        <v>7.0000000000000007E-2</v>
      </c>
      <c r="E1473" s="37">
        <v>35.99</v>
      </c>
      <c r="F1473" s="37">
        <v>5.99</v>
      </c>
      <c r="G1473" s="37" t="s">
        <v>14</v>
      </c>
      <c r="H1473" s="37" t="s">
        <v>70</v>
      </c>
      <c r="I1473" s="37" t="s">
        <v>16</v>
      </c>
      <c r="J1473" s="37" t="s">
        <v>111</v>
      </c>
      <c r="K1473" s="37" t="s">
        <v>26</v>
      </c>
      <c r="L1473" s="37" t="s">
        <v>1348</v>
      </c>
      <c r="M1473" s="37">
        <v>0.38</v>
      </c>
      <c r="N1473" s="37" t="s">
        <v>8</v>
      </c>
      <c r="O1473" s="37" t="s">
        <v>28</v>
      </c>
      <c r="P1473" s="37" t="s">
        <v>265</v>
      </c>
      <c r="Q1473" s="37" t="s">
        <v>2516</v>
      </c>
      <c r="R1473" s="37">
        <v>48021</v>
      </c>
      <c r="S1473" s="39">
        <v>42140</v>
      </c>
      <c r="T1473" s="39">
        <v>42144</v>
      </c>
      <c r="U1473" s="37">
        <v>17.8398</v>
      </c>
      <c r="V1473" s="37">
        <v>5</v>
      </c>
      <c r="W1473" s="37">
        <v>153.61000000000001</v>
      </c>
      <c r="X1473" s="37">
        <v>88558</v>
      </c>
      <c r="Y1473" s="37" t="s">
        <v>3216</v>
      </c>
      <c r="Z1473" s="37">
        <v>282.92077789609914</v>
      </c>
    </row>
    <row r="1474" spans="1:26" customFormat="1" x14ac:dyDescent="0.2">
      <c r="A1474" s="37">
        <v>2071</v>
      </c>
      <c r="B1474" s="37" t="s">
        <v>893</v>
      </c>
      <c r="C1474" s="37" t="s">
        <v>23</v>
      </c>
      <c r="D1474" s="37">
        <v>0.08</v>
      </c>
      <c r="E1474" s="37">
        <v>65.989999999999995</v>
      </c>
      <c r="F1474" s="37">
        <v>5.92</v>
      </c>
      <c r="G1474" s="37" t="s">
        <v>63</v>
      </c>
      <c r="H1474" s="37" t="s">
        <v>70</v>
      </c>
      <c r="I1474" s="37" t="s">
        <v>16</v>
      </c>
      <c r="J1474" s="37" t="s">
        <v>111</v>
      </c>
      <c r="K1474" s="37" t="s">
        <v>49</v>
      </c>
      <c r="L1474" s="37" t="s">
        <v>1032</v>
      </c>
      <c r="M1474" s="37">
        <v>0.57999999999999996</v>
      </c>
      <c r="N1474" s="37" t="s">
        <v>8</v>
      </c>
      <c r="O1474" s="37" t="s">
        <v>28</v>
      </c>
      <c r="P1474" s="37" t="s">
        <v>265</v>
      </c>
      <c r="Q1474" s="37" t="s">
        <v>895</v>
      </c>
      <c r="R1474" s="37">
        <v>48336</v>
      </c>
      <c r="S1474" s="39">
        <v>42140</v>
      </c>
      <c r="T1474" s="39">
        <v>42147</v>
      </c>
      <c r="U1474" s="37">
        <v>183.84299999999999</v>
      </c>
      <c r="V1474" s="37">
        <v>20</v>
      </c>
      <c r="W1474" s="37">
        <v>1063.81</v>
      </c>
      <c r="X1474" s="37">
        <v>88558</v>
      </c>
      <c r="Y1474" s="37" t="s">
        <v>3216</v>
      </c>
      <c r="Z1474" s="37">
        <v>622.38533646961707</v>
      </c>
    </row>
    <row r="1475" spans="1:26" customFormat="1" x14ac:dyDescent="0.2">
      <c r="A1475" s="37">
        <v>1984</v>
      </c>
      <c r="B1475" s="37" t="s">
        <v>2517</v>
      </c>
      <c r="C1475" s="37" t="s">
        <v>46</v>
      </c>
      <c r="D1475" s="37">
        <v>0.1</v>
      </c>
      <c r="E1475" s="37">
        <v>7.37</v>
      </c>
      <c r="F1475" s="37">
        <v>5.53</v>
      </c>
      <c r="G1475" s="37" t="s">
        <v>14</v>
      </c>
      <c r="H1475" s="37" t="s">
        <v>15</v>
      </c>
      <c r="I1475" s="37" t="s">
        <v>16</v>
      </c>
      <c r="J1475" s="37" t="s">
        <v>17</v>
      </c>
      <c r="K1475" s="37" t="s">
        <v>18</v>
      </c>
      <c r="L1475" s="37" t="s">
        <v>525</v>
      </c>
      <c r="M1475" s="37">
        <v>0.69</v>
      </c>
      <c r="N1475" s="37" t="s">
        <v>8</v>
      </c>
      <c r="O1475" s="37" t="s">
        <v>9</v>
      </c>
      <c r="P1475" s="37" t="s">
        <v>247</v>
      </c>
      <c r="Q1475" s="37" t="s">
        <v>248</v>
      </c>
      <c r="R1475" s="37">
        <v>29915</v>
      </c>
      <c r="S1475" s="39">
        <v>42140</v>
      </c>
      <c r="T1475" s="39">
        <v>42140</v>
      </c>
      <c r="U1475" s="37">
        <v>290.202</v>
      </c>
      <c r="V1475" s="37">
        <v>38</v>
      </c>
      <c r="W1475" s="37">
        <v>269.33</v>
      </c>
      <c r="X1475" s="37">
        <v>91258</v>
      </c>
      <c r="Y1475" s="37" t="s">
        <v>3215</v>
      </c>
      <c r="Z1475" s="37">
        <v>789.6080697119047</v>
      </c>
    </row>
    <row r="1476" spans="1:26" customFormat="1" x14ac:dyDescent="0.2">
      <c r="A1476" s="37">
        <v>91</v>
      </c>
      <c r="B1476" s="37" t="s">
        <v>1222</v>
      </c>
      <c r="C1476" s="37" t="s">
        <v>13</v>
      </c>
      <c r="D1476" s="37">
        <v>7.0000000000000007E-2</v>
      </c>
      <c r="E1476" s="37">
        <v>19.84</v>
      </c>
      <c r="F1476" s="37">
        <v>4.0999999999999996</v>
      </c>
      <c r="G1476" s="37" t="s">
        <v>14</v>
      </c>
      <c r="H1476" s="37" t="s">
        <v>47</v>
      </c>
      <c r="I1476" s="37" t="s">
        <v>24</v>
      </c>
      <c r="J1476" s="37" t="s">
        <v>25</v>
      </c>
      <c r="K1476" s="37" t="s">
        <v>26</v>
      </c>
      <c r="L1476" s="37" t="s">
        <v>2518</v>
      </c>
      <c r="M1476" s="37">
        <v>0.44</v>
      </c>
      <c r="N1476" s="37" t="s">
        <v>8</v>
      </c>
      <c r="O1476" s="37" t="s">
        <v>35</v>
      </c>
      <c r="P1476" s="37" t="s">
        <v>66</v>
      </c>
      <c r="Q1476" s="37" t="s">
        <v>1223</v>
      </c>
      <c r="R1476" s="37">
        <v>94591</v>
      </c>
      <c r="S1476" s="39">
        <v>42141</v>
      </c>
      <c r="T1476" s="39">
        <v>42142</v>
      </c>
      <c r="U1476" s="37">
        <v>117.852</v>
      </c>
      <c r="V1476" s="37">
        <v>9</v>
      </c>
      <c r="W1476" s="37">
        <v>170.8</v>
      </c>
      <c r="X1476" s="37">
        <v>87175</v>
      </c>
      <c r="Y1476" s="37" t="s">
        <v>3217</v>
      </c>
      <c r="Z1476" s="37">
        <v>280.55005835625917</v>
      </c>
    </row>
    <row r="1477" spans="1:26" customFormat="1" x14ac:dyDescent="0.2">
      <c r="A1477" s="37">
        <v>92</v>
      </c>
      <c r="B1477" s="37" t="s">
        <v>2519</v>
      </c>
      <c r="C1477" s="37" t="s">
        <v>13</v>
      </c>
      <c r="D1477" s="37">
        <v>7.0000000000000007E-2</v>
      </c>
      <c r="E1477" s="37">
        <v>8.34</v>
      </c>
      <c r="F1477" s="37">
        <v>1.43</v>
      </c>
      <c r="G1477" s="37" t="s">
        <v>14</v>
      </c>
      <c r="H1477" s="37" t="s">
        <v>47</v>
      </c>
      <c r="I1477" s="37" t="s">
        <v>24</v>
      </c>
      <c r="J1477" s="37" t="s">
        <v>64</v>
      </c>
      <c r="K1477" s="37" t="s">
        <v>26</v>
      </c>
      <c r="L1477" s="37" t="s">
        <v>2520</v>
      </c>
      <c r="M1477" s="37">
        <v>0.35</v>
      </c>
      <c r="N1477" s="37" t="s">
        <v>8</v>
      </c>
      <c r="O1477" s="37" t="s">
        <v>9</v>
      </c>
      <c r="P1477" s="37" t="s">
        <v>144</v>
      </c>
      <c r="Q1477" s="37" t="s">
        <v>2521</v>
      </c>
      <c r="R1477" s="37">
        <v>70056</v>
      </c>
      <c r="S1477" s="39">
        <v>42141</v>
      </c>
      <c r="T1477" s="39">
        <v>42143</v>
      </c>
      <c r="U1477" s="37">
        <v>-190.68</v>
      </c>
      <c r="V1477" s="37">
        <v>16</v>
      </c>
      <c r="W1477" s="37">
        <v>132.08000000000001</v>
      </c>
      <c r="X1477" s="37">
        <v>87175</v>
      </c>
      <c r="Y1477" s="37" t="s">
        <v>3215</v>
      </c>
      <c r="Z1477" s="37">
        <v>-220.0297643512375</v>
      </c>
    </row>
    <row r="1478" spans="1:26" customFormat="1" x14ac:dyDescent="0.2">
      <c r="A1478" s="37">
        <v>92</v>
      </c>
      <c r="B1478" s="37" t="s">
        <v>2519</v>
      </c>
      <c r="C1478" s="37" t="s">
        <v>13</v>
      </c>
      <c r="D1478" s="37">
        <v>0.09</v>
      </c>
      <c r="E1478" s="37">
        <v>4.9800000000000004</v>
      </c>
      <c r="F1478" s="37">
        <v>6.07</v>
      </c>
      <c r="G1478" s="37" t="s">
        <v>14</v>
      </c>
      <c r="H1478" s="37" t="s">
        <v>47</v>
      </c>
      <c r="I1478" s="37" t="s">
        <v>24</v>
      </c>
      <c r="J1478" s="37" t="s">
        <v>64</v>
      </c>
      <c r="K1478" s="37" t="s">
        <v>49</v>
      </c>
      <c r="L1478" s="37" t="s">
        <v>763</v>
      </c>
      <c r="M1478" s="37">
        <v>0.36</v>
      </c>
      <c r="N1478" s="37" t="s">
        <v>8</v>
      </c>
      <c r="O1478" s="37" t="s">
        <v>9</v>
      </c>
      <c r="P1478" s="37" t="s">
        <v>144</v>
      </c>
      <c r="Q1478" s="37" t="s">
        <v>2521</v>
      </c>
      <c r="R1478" s="37">
        <v>70056</v>
      </c>
      <c r="S1478" s="39">
        <v>42141</v>
      </c>
      <c r="T1478" s="39">
        <v>42142</v>
      </c>
      <c r="U1478" s="37">
        <v>325.39800000000002</v>
      </c>
      <c r="V1478" s="37">
        <v>9</v>
      </c>
      <c r="W1478" s="37">
        <v>45.34</v>
      </c>
      <c r="X1478" s="37">
        <v>87175</v>
      </c>
      <c r="Y1478" s="37" t="s">
        <v>3215</v>
      </c>
      <c r="Z1478" s="37">
        <v>421.2615340532667</v>
      </c>
    </row>
    <row r="1479" spans="1:26" customFormat="1" x14ac:dyDescent="0.2">
      <c r="A1479" s="37">
        <v>772</v>
      </c>
      <c r="B1479" s="37" t="s">
        <v>452</v>
      </c>
      <c r="C1479" s="37" t="s">
        <v>23</v>
      </c>
      <c r="D1479" s="37">
        <v>0.02</v>
      </c>
      <c r="E1479" s="37">
        <v>4.0599999999999996</v>
      </c>
      <c r="F1479" s="37">
        <v>6.89</v>
      </c>
      <c r="G1479" s="37" t="s">
        <v>63</v>
      </c>
      <c r="H1479" s="37" t="s">
        <v>3</v>
      </c>
      <c r="I1479" s="37" t="s">
        <v>24</v>
      </c>
      <c r="J1479" s="37" t="s">
        <v>71</v>
      </c>
      <c r="K1479" s="37" t="s">
        <v>49</v>
      </c>
      <c r="L1479" s="37" t="s">
        <v>1247</v>
      </c>
      <c r="M1479" s="37">
        <v>0.6</v>
      </c>
      <c r="N1479" s="37" t="s">
        <v>8</v>
      </c>
      <c r="O1479" s="37" t="s">
        <v>87</v>
      </c>
      <c r="P1479" s="37" t="s">
        <v>296</v>
      </c>
      <c r="Q1479" s="37" t="s">
        <v>454</v>
      </c>
      <c r="R1479" s="37">
        <v>18103</v>
      </c>
      <c r="S1479" s="39">
        <v>42141</v>
      </c>
      <c r="T1479" s="39">
        <v>42145</v>
      </c>
      <c r="U1479" s="37">
        <v>12.706</v>
      </c>
      <c r="V1479" s="37">
        <v>12</v>
      </c>
      <c r="W1479" s="37">
        <v>64.41</v>
      </c>
      <c r="X1479" s="37">
        <v>88668</v>
      </c>
      <c r="Y1479" s="37" t="s">
        <v>3218</v>
      </c>
      <c r="Z1479" s="37">
        <v>327.14666193569525</v>
      </c>
    </row>
    <row r="1480" spans="1:26" customFormat="1" x14ac:dyDescent="0.2">
      <c r="A1480" s="37">
        <v>772</v>
      </c>
      <c r="B1480" s="37" t="s">
        <v>452</v>
      </c>
      <c r="C1480" s="37" t="s">
        <v>23</v>
      </c>
      <c r="D1480" s="37">
        <v>7.0000000000000007E-2</v>
      </c>
      <c r="E1480" s="37">
        <v>9.49</v>
      </c>
      <c r="F1480" s="37">
        <v>5.76</v>
      </c>
      <c r="G1480" s="37" t="s">
        <v>14</v>
      </c>
      <c r="H1480" s="37" t="s">
        <v>3</v>
      </c>
      <c r="I1480" s="37" t="s">
        <v>16</v>
      </c>
      <c r="J1480" s="37" t="s">
        <v>32</v>
      </c>
      <c r="K1480" s="37" t="s">
        <v>120</v>
      </c>
      <c r="L1480" s="37" t="s">
        <v>2522</v>
      </c>
      <c r="M1480" s="37">
        <v>0.39</v>
      </c>
      <c r="N1480" s="37" t="s">
        <v>8</v>
      </c>
      <c r="O1480" s="37" t="s">
        <v>87</v>
      </c>
      <c r="P1480" s="37" t="s">
        <v>296</v>
      </c>
      <c r="Q1480" s="37" t="s">
        <v>454</v>
      </c>
      <c r="R1480" s="37">
        <v>18103</v>
      </c>
      <c r="S1480" s="39">
        <v>42141</v>
      </c>
      <c r="T1480" s="39">
        <v>42145</v>
      </c>
      <c r="U1480" s="37">
        <v>7.71516</v>
      </c>
      <c r="V1480" s="37">
        <v>37</v>
      </c>
      <c r="W1480" s="37">
        <v>344.57</v>
      </c>
      <c r="X1480" s="37">
        <v>88668</v>
      </c>
      <c r="Y1480" s="37" t="s">
        <v>3218</v>
      </c>
      <c r="Z1480" s="37">
        <v>182.44192589213947</v>
      </c>
    </row>
    <row r="1481" spans="1:26" customFormat="1" x14ac:dyDescent="0.2">
      <c r="A1481" s="37">
        <v>1906</v>
      </c>
      <c r="B1481" s="37" t="s">
        <v>2523</v>
      </c>
      <c r="C1481" s="37" t="s">
        <v>23</v>
      </c>
      <c r="D1481" s="37">
        <v>7.0000000000000007E-2</v>
      </c>
      <c r="E1481" s="37">
        <v>172.99</v>
      </c>
      <c r="F1481" s="37">
        <v>19.989999999999998</v>
      </c>
      <c r="G1481" s="37" t="s">
        <v>14</v>
      </c>
      <c r="H1481" s="37" t="s">
        <v>70</v>
      </c>
      <c r="I1481" s="37" t="s">
        <v>24</v>
      </c>
      <c r="J1481" s="37" t="s">
        <v>48</v>
      </c>
      <c r="K1481" s="37" t="s">
        <v>49</v>
      </c>
      <c r="L1481" s="37" t="s">
        <v>2524</v>
      </c>
      <c r="M1481" s="37">
        <v>0.39</v>
      </c>
      <c r="N1481" s="37" t="s">
        <v>8</v>
      </c>
      <c r="O1481" s="37" t="s">
        <v>87</v>
      </c>
      <c r="P1481" s="37" t="s">
        <v>293</v>
      </c>
      <c r="Q1481" s="37" t="s">
        <v>1995</v>
      </c>
      <c r="R1481" s="37">
        <v>45801</v>
      </c>
      <c r="S1481" s="39">
        <v>42141</v>
      </c>
      <c r="T1481" s="39">
        <v>42141</v>
      </c>
      <c r="U1481" s="37">
        <v>2502.6851999999999</v>
      </c>
      <c r="V1481" s="37">
        <v>22</v>
      </c>
      <c r="W1481" s="37">
        <v>3627.08</v>
      </c>
      <c r="X1481" s="37">
        <v>86500</v>
      </c>
      <c r="Y1481" s="37" t="s">
        <v>3218</v>
      </c>
      <c r="Z1481" s="37">
        <v>3651.9741104605541</v>
      </c>
    </row>
    <row r="1482" spans="1:26" customFormat="1" x14ac:dyDescent="0.2">
      <c r="A1482" s="37">
        <v>1907</v>
      </c>
      <c r="B1482" s="37" t="s">
        <v>2525</v>
      </c>
      <c r="C1482" s="37" t="s">
        <v>23</v>
      </c>
      <c r="D1482" s="37">
        <v>0.09</v>
      </c>
      <c r="E1482" s="37">
        <v>7.64</v>
      </c>
      <c r="F1482" s="37">
        <v>1.39</v>
      </c>
      <c r="G1482" s="37" t="s">
        <v>14</v>
      </c>
      <c r="H1482" s="37" t="s">
        <v>70</v>
      </c>
      <c r="I1482" s="37" t="s">
        <v>24</v>
      </c>
      <c r="J1482" s="37" t="s">
        <v>321</v>
      </c>
      <c r="K1482" s="37" t="s">
        <v>49</v>
      </c>
      <c r="L1482" s="37" t="s">
        <v>1534</v>
      </c>
      <c r="M1482" s="37">
        <v>0.36</v>
      </c>
      <c r="N1482" s="37" t="s">
        <v>8</v>
      </c>
      <c r="O1482" s="37" t="s">
        <v>87</v>
      </c>
      <c r="P1482" s="37" t="s">
        <v>293</v>
      </c>
      <c r="Q1482" s="37" t="s">
        <v>2526</v>
      </c>
      <c r="R1482" s="37">
        <v>44052</v>
      </c>
      <c r="S1482" s="39">
        <v>42141</v>
      </c>
      <c r="T1482" s="39">
        <v>42150</v>
      </c>
      <c r="U1482" s="37">
        <v>0.68799999999999994</v>
      </c>
      <c r="V1482" s="37">
        <v>1</v>
      </c>
      <c r="W1482" s="37">
        <v>8.34</v>
      </c>
      <c r="X1482" s="37">
        <v>86500</v>
      </c>
      <c r="Y1482" s="37" t="s">
        <v>3218</v>
      </c>
      <c r="Z1482" s="37">
        <v>19.549922473231085</v>
      </c>
    </row>
    <row r="1483" spans="1:26" customFormat="1" x14ac:dyDescent="0.2">
      <c r="A1483" s="37">
        <v>2858</v>
      </c>
      <c r="B1483" s="37" t="s">
        <v>2527</v>
      </c>
      <c r="C1483" s="37" t="s">
        <v>92</v>
      </c>
      <c r="D1483" s="37">
        <v>0.06</v>
      </c>
      <c r="E1483" s="37">
        <v>2.94</v>
      </c>
      <c r="F1483" s="37">
        <v>0.96</v>
      </c>
      <c r="G1483" s="37" t="s">
        <v>14</v>
      </c>
      <c r="H1483" s="37" t="s">
        <v>70</v>
      </c>
      <c r="I1483" s="37" t="s">
        <v>24</v>
      </c>
      <c r="J1483" s="37" t="s">
        <v>25</v>
      </c>
      <c r="K1483" s="37" t="s">
        <v>26</v>
      </c>
      <c r="L1483" s="37" t="s">
        <v>805</v>
      </c>
      <c r="M1483" s="37">
        <v>0.57999999999999996</v>
      </c>
      <c r="N1483" s="37" t="s">
        <v>8</v>
      </c>
      <c r="O1483" s="37" t="s">
        <v>9</v>
      </c>
      <c r="P1483" s="37" t="s">
        <v>99</v>
      </c>
      <c r="Q1483" s="37" t="s">
        <v>1339</v>
      </c>
      <c r="R1483" s="37">
        <v>32259</v>
      </c>
      <c r="S1483" s="39">
        <v>42141</v>
      </c>
      <c r="T1483" s="39">
        <v>42142</v>
      </c>
      <c r="U1483" s="37">
        <v>-8.8759999999999994</v>
      </c>
      <c r="V1483" s="37">
        <v>3</v>
      </c>
      <c r="W1483" s="37">
        <v>8.7899999999999991</v>
      </c>
      <c r="X1483" s="37">
        <v>88279</v>
      </c>
      <c r="Y1483" s="37" t="s">
        <v>3215</v>
      </c>
      <c r="Z1483" s="37">
        <v>118.8257082740862</v>
      </c>
    </row>
    <row r="1484" spans="1:26" customFormat="1" x14ac:dyDescent="0.2">
      <c r="A1484" s="37">
        <v>3132</v>
      </c>
      <c r="B1484" s="37" t="s">
        <v>2528</v>
      </c>
      <c r="C1484" s="37" t="s">
        <v>92</v>
      </c>
      <c r="D1484" s="37">
        <v>0.04</v>
      </c>
      <c r="E1484" s="37">
        <v>62.05</v>
      </c>
      <c r="F1484" s="37">
        <v>3.99</v>
      </c>
      <c r="G1484" s="37" t="s">
        <v>14</v>
      </c>
      <c r="H1484" s="37" t="s">
        <v>70</v>
      </c>
      <c r="I1484" s="37" t="s">
        <v>24</v>
      </c>
      <c r="J1484" s="37" t="s">
        <v>71</v>
      </c>
      <c r="K1484" s="37" t="s">
        <v>49</v>
      </c>
      <c r="L1484" s="37" t="s">
        <v>2529</v>
      </c>
      <c r="M1484" s="37">
        <v>0.55000000000000004</v>
      </c>
      <c r="N1484" s="37" t="s">
        <v>8</v>
      </c>
      <c r="O1484" s="37" t="s">
        <v>28</v>
      </c>
      <c r="P1484" s="37" t="s">
        <v>79</v>
      </c>
      <c r="Q1484" s="37" t="s">
        <v>2530</v>
      </c>
      <c r="R1484" s="37">
        <v>60060</v>
      </c>
      <c r="S1484" s="39">
        <v>42141</v>
      </c>
      <c r="T1484" s="39">
        <v>42142</v>
      </c>
      <c r="U1484" s="37">
        <v>1644.0768</v>
      </c>
      <c r="V1484" s="37">
        <v>40</v>
      </c>
      <c r="W1484" s="37">
        <v>2382.7199999999998</v>
      </c>
      <c r="X1484" s="37">
        <v>86794</v>
      </c>
      <c r="Y1484" s="37" t="s">
        <v>3216</v>
      </c>
      <c r="Z1484" s="37">
        <v>2068.7223808327017</v>
      </c>
    </row>
    <row r="1485" spans="1:26" customFormat="1" x14ac:dyDescent="0.2">
      <c r="A1485" s="37">
        <v>3113</v>
      </c>
      <c r="B1485" s="37" t="s">
        <v>2531</v>
      </c>
      <c r="C1485" s="37" t="s">
        <v>46</v>
      </c>
      <c r="D1485" s="37">
        <v>7.0000000000000007E-2</v>
      </c>
      <c r="E1485" s="37">
        <v>34.54</v>
      </c>
      <c r="F1485" s="37">
        <v>14.72</v>
      </c>
      <c r="G1485" s="37" t="s">
        <v>14</v>
      </c>
      <c r="H1485" s="37" t="s">
        <v>70</v>
      </c>
      <c r="I1485" s="37" t="s">
        <v>24</v>
      </c>
      <c r="J1485" s="37" t="s">
        <v>48</v>
      </c>
      <c r="K1485" s="37" t="s">
        <v>49</v>
      </c>
      <c r="L1485" s="37" t="s">
        <v>2532</v>
      </c>
      <c r="M1485" s="37">
        <v>0.37</v>
      </c>
      <c r="N1485" s="37" t="s">
        <v>8</v>
      </c>
      <c r="O1485" s="37" t="s">
        <v>9</v>
      </c>
      <c r="P1485" s="37" t="s">
        <v>144</v>
      </c>
      <c r="Q1485" s="37" t="s">
        <v>2533</v>
      </c>
      <c r="R1485" s="37">
        <v>70560</v>
      </c>
      <c r="S1485" s="39">
        <v>42141</v>
      </c>
      <c r="T1485" s="39">
        <v>42142</v>
      </c>
      <c r="U1485" s="37">
        <v>-20.182259999999999</v>
      </c>
      <c r="V1485" s="37">
        <v>17</v>
      </c>
      <c r="W1485" s="37">
        <v>574.97</v>
      </c>
      <c r="X1485" s="37">
        <v>86860</v>
      </c>
      <c r="Y1485" s="37" t="s">
        <v>3215</v>
      </c>
      <c r="Z1485" s="37">
        <v>593.68263725585939</v>
      </c>
    </row>
    <row r="1486" spans="1:26" customFormat="1" x14ac:dyDescent="0.2">
      <c r="A1486" s="37">
        <v>3113</v>
      </c>
      <c r="B1486" s="37" t="s">
        <v>2531</v>
      </c>
      <c r="C1486" s="37" t="s">
        <v>46</v>
      </c>
      <c r="D1486" s="37">
        <v>0.02</v>
      </c>
      <c r="E1486" s="37">
        <v>12.28</v>
      </c>
      <c r="F1486" s="37">
        <v>6.47</v>
      </c>
      <c r="G1486" s="37" t="s">
        <v>14</v>
      </c>
      <c r="H1486" s="37" t="s">
        <v>70</v>
      </c>
      <c r="I1486" s="37" t="s">
        <v>24</v>
      </c>
      <c r="J1486" s="37" t="s">
        <v>64</v>
      </c>
      <c r="K1486" s="37" t="s">
        <v>49</v>
      </c>
      <c r="L1486" s="37" t="s">
        <v>2534</v>
      </c>
      <c r="M1486" s="37">
        <v>0.38</v>
      </c>
      <c r="N1486" s="37" t="s">
        <v>8</v>
      </c>
      <c r="O1486" s="37" t="s">
        <v>9</v>
      </c>
      <c r="P1486" s="37" t="s">
        <v>144</v>
      </c>
      <c r="Q1486" s="37" t="s">
        <v>2533</v>
      </c>
      <c r="R1486" s="37">
        <v>70560</v>
      </c>
      <c r="S1486" s="39">
        <v>42141</v>
      </c>
      <c r="T1486" s="39">
        <v>42141</v>
      </c>
      <c r="U1486" s="37">
        <v>-156.97219999999999</v>
      </c>
      <c r="V1486" s="37">
        <v>9</v>
      </c>
      <c r="W1486" s="37">
        <v>115.22</v>
      </c>
      <c r="X1486" s="37">
        <v>86860</v>
      </c>
      <c r="Y1486" s="37" t="s">
        <v>3215</v>
      </c>
      <c r="Z1486" s="37">
        <v>197.19091841401479</v>
      </c>
    </row>
    <row r="1487" spans="1:26" customFormat="1" x14ac:dyDescent="0.2">
      <c r="A1487" s="37">
        <v>3113</v>
      </c>
      <c r="B1487" s="37" t="s">
        <v>2531</v>
      </c>
      <c r="C1487" s="37" t="s">
        <v>46</v>
      </c>
      <c r="D1487" s="37">
        <v>0.06</v>
      </c>
      <c r="E1487" s="37">
        <v>34.58</v>
      </c>
      <c r="F1487" s="37">
        <v>8.99</v>
      </c>
      <c r="G1487" s="37" t="s">
        <v>63</v>
      </c>
      <c r="H1487" s="37" t="s">
        <v>70</v>
      </c>
      <c r="I1487" s="37" t="s">
        <v>24</v>
      </c>
      <c r="J1487" s="37" t="s">
        <v>25</v>
      </c>
      <c r="K1487" s="37" t="s">
        <v>18</v>
      </c>
      <c r="L1487" s="37" t="s">
        <v>2535</v>
      </c>
      <c r="M1487" s="37">
        <v>0.56000000000000005</v>
      </c>
      <c r="N1487" s="37" t="s">
        <v>8</v>
      </c>
      <c r="O1487" s="37" t="s">
        <v>9</v>
      </c>
      <c r="P1487" s="37" t="s">
        <v>144</v>
      </c>
      <c r="Q1487" s="37" t="s">
        <v>2533</v>
      </c>
      <c r="R1487" s="37">
        <v>70560</v>
      </c>
      <c r="S1487" s="39">
        <v>42141</v>
      </c>
      <c r="T1487" s="39">
        <v>42143</v>
      </c>
      <c r="U1487" s="37">
        <v>384.5043</v>
      </c>
      <c r="V1487" s="37">
        <v>13</v>
      </c>
      <c r="W1487" s="37">
        <v>456.58</v>
      </c>
      <c r="X1487" s="37">
        <v>86860</v>
      </c>
      <c r="Y1487" s="37" t="s">
        <v>3215</v>
      </c>
      <c r="Z1487" s="37">
        <v>932.1614013870701</v>
      </c>
    </row>
    <row r="1488" spans="1:26" customFormat="1" x14ac:dyDescent="0.2">
      <c r="A1488" s="37">
        <v>2035</v>
      </c>
      <c r="B1488" s="37" t="s">
        <v>2536</v>
      </c>
      <c r="C1488" s="37" t="s">
        <v>1</v>
      </c>
      <c r="D1488" s="37">
        <v>0.1</v>
      </c>
      <c r="E1488" s="37">
        <v>1.89</v>
      </c>
      <c r="F1488" s="37">
        <v>0.76</v>
      </c>
      <c r="G1488" s="37" t="s">
        <v>14</v>
      </c>
      <c r="H1488" s="37" t="s">
        <v>15</v>
      </c>
      <c r="I1488" s="37" t="s">
        <v>24</v>
      </c>
      <c r="J1488" s="37" t="s">
        <v>152</v>
      </c>
      <c r="K1488" s="37" t="s">
        <v>26</v>
      </c>
      <c r="L1488" s="37" t="s">
        <v>2537</v>
      </c>
      <c r="M1488" s="37">
        <v>0.83</v>
      </c>
      <c r="N1488" s="37" t="s">
        <v>8</v>
      </c>
      <c r="O1488" s="37" t="s">
        <v>9</v>
      </c>
      <c r="P1488" s="37" t="s">
        <v>99</v>
      </c>
      <c r="Q1488" s="37" t="s">
        <v>580</v>
      </c>
      <c r="R1488" s="37">
        <v>33403</v>
      </c>
      <c r="S1488" s="39">
        <v>42142</v>
      </c>
      <c r="T1488" s="39">
        <v>42144</v>
      </c>
      <c r="U1488" s="37">
        <v>-40.432000000000002</v>
      </c>
      <c r="V1488" s="37">
        <v>20</v>
      </c>
      <c r="W1488" s="37">
        <v>36.72</v>
      </c>
      <c r="X1488" s="37">
        <v>87117</v>
      </c>
      <c r="Y1488" s="37" t="s">
        <v>3215</v>
      </c>
      <c r="Z1488" s="37">
        <v>507.36862251315102</v>
      </c>
    </row>
    <row r="1489" spans="1:26" customFormat="1" x14ac:dyDescent="0.2">
      <c r="A1489" s="37">
        <v>1554</v>
      </c>
      <c r="B1489" s="37" t="s">
        <v>1124</v>
      </c>
      <c r="C1489" s="37" t="s">
        <v>13</v>
      </c>
      <c r="D1489" s="37">
        <v>0.04</v>
      </c>
      <c r="E1489" s="37">
        <v>10.98</v>
      </c>
      <c r="F1489" s="37">
        <v>3.99</v>
      </c>
      <c r="G1489" s="37" t="s">
        <v>14</v>
      </c>
      <c r="H1489" s="37" t="s">
        <v>3</v>
      </c>
      <c r="I1489" s="37" t="s">
        <v>24</v>
      </c>
      <c r="J1489" s="37" t="s">
        <v>71</v>
      </c>
      <c r="K1489" s="37" t="s">
        <v>49</v>
      </c>
      <c r="L1489" s="37" t="s">
        <v>1669</v>
      </c>
      <c r="M1489" s="37">
        <v>0.57999999999999996</v>
      </c>
      <c r="N1489" s="37" t="s">
        <v>8</v>
      </c>
      <c r="O1489" s="37" t="s">
        <v>9</v>
      </c>
      <c r="P1489" s="37" t="s">
        <v>10</v>
      </c>
      <c r="Q1489" s="37" t="s">
        <v>1126</v>
      </c>
      <c r="R1489" s="37">
        <v>39503</v>
      </c>
      <c r="S1489" s="39">
        <v>42142</v>
      </c>
      <c r="T1489" s="39">
        <v>42142</v>
      </c>
      <c r="U1489" s="37">
        <v>481.03199999999998</v>
      </c>
      <c r="V1489" s="37">
        <v>15</v>
      </c>
      <c r="W1489" s="37">
        <v>172.22</v>
      </c>
      <c r="X1489" s="37">
        <v>87485</v>
      </c>
      <c r="Y1489" s="37" t="s">
        <v>3215</v>
      </c>
      <c r="Z1489" s="37">
        <v>718.37065150195053</v>
      </c>
    </row>
    <row r="1490" spans="1:26" customFormat="1" x14ac:dyDescent="0.2">
      <c r="A1490" s="37">
        <v>3086</v>
      </c>
      <c r="B1490" s="37" t="s">
        <v>2538</v>
      </c>
      <c r="C1490" s="37" t="s">
        <v>13</v>
      </c>
      <c r="D1490" s="37">
        <v>0.05</v>
      </c>
      <c r="E1490" s="37">
        <v>39.99</v>
      </c>
      <c r="F1490" s="37">
        <v>10.25</v>
      </c>
      <c r="G1490" s="37" t="s">
        <v>63</v>
      </c>
      <c r="H1490" s="37" t="s">
        <v>15</v>
      </c>
      <c r="I1490" s="37" t="s">
        <v>16</v>
      </c>
      <c r="J1490" s="37" t="s">
        <v>17</v>
      </c>
      <c r="K1490" s="37" t="s">
        <v>49</v>
      </c>
      <c r="L1490" s="37" t="s">
        <v>2539</v>
      </c>
      <c r="M1490" s="37">
        <v>0.55000000000000004</v>
      </c>
      <c r="N1490" s="37" t="s">
        <v>8</v>
      </c>
      <c r="O1490" s="37" t="s">
        <v>9</v>
      </c>
      <c r="P1490" s="37" t="s">
        <v>99</v>
      </c>
      <c r="Q1490" s="37" t="s">
        <v>2540</v>
      </c>
      <c r="R1490" s="37">
        <v>34287</v>
      </c>
      <c r="S1490" s="39">
        <v>42142</v>
      </c>
      <c r="T1490" s="39">
        <v>42143</v>
      </c>
      <c r="U1490" s="37">
        <v>4.29</v>
      </c>
      <c r="V1490" s="37">
        <v>3</v>
      </c>
      <c r="W1490" s="37">
        <v>130.91</v>
      </c>
      <c r="X1490" s="37">
        <v>88380</v>
      </c>
      <c r="Y1490" s="37" t="s">
        <v>3215</v>
      </c>
      <c r="Z1490" s="37">
        <v>360.43136960471321</v>
      </c>
    </row>
    <row r="1491" spans="1:26" customFormat="1" x14ac:dyDescent="0.2">
      <c r="A1491" s="37">
        <v>487</v>
      </c>
      <c r="B1491" s="37" t="s">
        <v>2541</v>
      </c>
      <c r="C1491" s="37" t="s">
        <v>92</v>
      </c>
      <c r="D1491" s="37">
        <v>0.1</v>
      </c>
      <c r="E1491" s="37">
        <v>3.36</v>
      </c>
      <c r="F1491" s="37">
        <v>6.27</v>
      </c>
      <c r="G1491" s="37" t="s">
        <v>63</v>
      </c>
      <c r="H1491" s="37" t="s">
        <v>70</v>
      </c>
      <c r="I1491" s="37" t="s">
        <v>24</v>
      </c>
      <c r="J1491" s="37" t="s">
        <v>48</v>
      </c>
      <c r="K1491" s="37" t="s">
        <v>49</v>
      </c>
      <c r="L1491" s="37" t="s">
        <v>162</v>
      </c>
      <c r="M1491" s="37">
        <v>0.4</v>
      </c>
      <c r="N1491" s="37" t="s">
        <v>8</v>
      </c>
      <c r="O1491" s="37" t="s">
        <v>87</v>
      </c>
      <c r="P1491" s="37" t="s">
        <v>307</v>
      </c>
      <c r="Q1491" s="37" t="s">
        <v>308</v>
      </c>
      <c r="R1491" s="37">
        <v>4073</v>
      </c>
      <c r="S1491" s="39">
        <v>42142</v>
      </c>
      <c r="T1491" s="39">
        <v>42143</v>
      </c>
      <c r="U1491" s="37">
        <v>-67.0565</v>
      </c>
      <c r="V1491" s="37">
        <v>5</v>
      </c>
      <c r="W1491" s="37">
        <v>20.87</v>
      </c>
      <c r="X1491" s="37">
        <v>91063</v>
      </c>
      <c r="Y1491" s="37" t="s">
        <v>3218</v>
      </c>
      <c r="Z1491" s="37">
        <v>-50.934301796720973</v>
      </c>
    </row>
    <row r="1492" spans="1:26" customFormat="1" x14ac:dyDescent="0.2">
      <c r="A1492" s="37">
        <v>488</v>
      </c>
      <c r="B1492" s="37" t="s">
        <v>2542</v>
      </c>
      <c r="C1492" s="37" t="s">
        <v>92</v>
      </c>
      <c r="D1492" s="37">
        <v>7.0000000000000007E-2</v>
      </c>
      <c r="E1492" s="37">
        <v>12.28</v>
      </c>
      <c r="F1492" s="37">
        <v>4.8600000000000003</v>
      </c>
      <c r="G1492" s="37" t="s">
        <v>14</v>
      </c>
      <c r="H1492" s="37" t="s">
        <v>70</v>
      </c>
      <c r="I1492" s="37" t="s">
        <v>24</v>
      </c>
      <c r="J1492" s="37" t="s">
        <v>64</v>
      </c>
      <c r="K1492" s="37" t="s">
        <v>49</v>
      </c>
      <c r="L1492" s="37" t="s">
        <v>1836</v>
      </c>
      <c r="M1492" s="37">
        <v>0.38</v>
      </c>
      <c r="N1492" s="37" t="s">
        <v>8</v>
      </c>
      <c r="O1492" s="37" t="s">
        <v>87</v>
      </c>
      <c r="P1492" s="37" t="s">
        <v>307</v>
      </c>
      <c r="Q1492" s="37" t="s">
        <v>2403</v>
      </c>
      <c r="R1492" s="37">
        <v>4106</v>
      </c>
      <c r="S1492" s="39">
        <v>42142</v>
      </c>
      <c r="T1492" s="39">
        <v>42144</v>
      </c>
      <c r="U1492" s="37">
        <v>-7.94</v>
      </c>
      <c r="V1492" s="37">
        <v>2</v>
      </c>
      <c r="W1492" s="37">
        <v>25.7</v>
      </c>
      <c r="X1492" s="37">
        <v>91063</v>
      </c>
      <c r="Y1492" s="37" t="s">
        <v>3218</v>
      </c>
      <c r="Z1492" s="37">
        <v>83.996340343517318</v>
      </c>
    </row>
    <row r="1493" spans="1:26" customFormat="1" x14ac:dyDescent="0.2">
      <c r="A1493" s="37">
        <v>489</v>
      </c>
      <c r="B1493" s="37" t="s">
        <v>2543</v>
      </c>
      <c r="C1493" s="37" t="s">
        <v>92</v>
      </c>
      <c r="D1493" s="37">
        <v>0.09</v>
      </c>
      <c r="E1493" s="37">
        <v>20.99</v>
      </c>
      <c r="F1493" s="37">
        <v>0.99</v>
      </c>
      <c r="G1493" s="37" t="s">
        <v>14</v>
      </c>
      <c r="H1493" s="37" t="s">
        <v>70</v>
      </c>
      <c r="I1493" s="37" t="s">
        <v>16</v>
      </c>
      <c r="J1493" s="37" t="s">
        <v>111</v>
      </c>
      <c r="K1493" s="37" t="s">
        <v>26</v>
      </c>
      <c r="L1493" s="37" t="s">
        <v>2307</v>
      </c>
      <c r="M1493" s="37">
        <v>0.56999999999999995</v>
      </c>
      <c r="N1493" s="37" t="s">
        <v>8</v>
      </c>
      <c r="O1493" s="37" t="s">
        <v>87</v>
      </c>
      <c r="P1493" s="37" t="s">
        <v>379</v>
      </c>
      <c r="Q1493" s="37" t="s">
        <v>2544</v>
      </c>
      <c r="R1493" s="37">
        <v>2062</v>
      </c>
      <c r="S1493" s="39">
        <v>42142</v>
      </c>
      <c r="T1493" s="39">
        <v>42142</v>
      </c>
      <c r="U1493" s="37">
        <v>122.292</v>
      </c>
      <c r="V1493" s="37">
        <v>14</v>
      </c>
      <c r="W1493" s="37">
        <v>229.57</v>
      </c>
      <c r="X1493" s="37">
        <v>91063</v>
      </c>
      <c r="Y1493" s="37" t="s">
        <v>3218</v>
      </c>
      <c r="Z1493" s="37">
        <v>282.39110826719741</v>
      </c>
    </row>
    <row r="1494" spans="1:26" customFormat="1" x14ac:dyDescent="0.2">
      <c r="A1494" s="37">
        <v>266</v>
      </c>
      <c r="B1494" s="37" t="s">
        <v>2498</v>
      </c>
      <c r="C1494" s="37" t="s">
        <v>46</v>
      </c>
      <c r="D1494" s="37">
        <v>0</v>
      </c>
      <c r="E1494" s="37">
        <v>73.98</v>
      </c>
      <c r="F1494" s="37">
        <v>12.14</v>
      </c>
      <c r="G1494" s="37" t="s">
        <v>63</v>
      </c>
      <c r="H1494" s="37" t="s">
        <v>70</v>
      </c>
      <c r="I1494" s="37" t="s">
        <v>16</v>
      </c>
      <c r="J1494" s="37" t="s">
        <v>17</v>
      </c>
      <c r="K1494" s="37" t="s">
        <v>49</v>
      </c>
      <c r="L1494" s="37" t="s">
        <v>709</v>
      </c>
      <c r="M1494" s="37">
        <v>0.67</v>
      </c>
      <c r="N1494" s="37" t="s">
        <v>8</v>
      </c>
      <c r="O1494" s="37" t="s">
        <v>28</v>
      </c>
      <c r="P1494" s="37" t="s">
        <v>163</v>
      </c>
      <c r="Q1494" s="37" t="s">
        <v>2500</v>
      </c>
      <c r="R1494" s="37">
        <v>78207</v>
      </c>
      <c r="S1494" s="39">
        <v>42142</v>
      </c>
      <c r="T1494" s="39">
        <v>42144</v>
      </c>
      <c r="U1494" s="37">
        <v>326.25</v>
      </c>
      <c r="V1494" s="37">
        <v>17</v>
      </c>
      <c r="W1494" s="37">
        <v>1300.81</v>
      </c>
      <c r="X1494" s="37">
        <v>90593</v>
      </c>
      <c r="Y1494" s="37" t="s">
        <v>3216</v>
      </c>
      <c r="Z1494" s="37">
        <v>1214.0991148720686</v>
      </c>
    </row>
    <row r="1495" spans="1:26" customFormat="1" x14ac:dyDescent="0.2">
      <c r="A1495" s="37">
        <v>1433</v>
      </c>
      <c r="B1495" s="37" t="s">
        <v>1489</v>
      </c>
      <c r="C1495" s="37" t="s">
        <v>13</v>
      </c>
      <c r="D1495" s="37">
        <v>7.0000000000000007E-2</v>
      </c>
      <c r="E1495" s="37">
        <v>300.98</v>
      </c>
      <c r="F1495" s="37">
        <v>64.73</v>
      </c>
      <c r="G1495" s="37" t="s">
        <v>2</v>
      </c>
      <c r="H1495" s="37" t="s">
        <v>70</v>
      </c>
      <c r="I1495" s="37" t="s">
        <v>4</v>
      </c>
      <c r="J1495" s="37" t="s">
        <v>85</v>
      </c>
      <c r="K1495" s="37" t="s">
        <v>33</v>
      </c>
      <c r="L1495" s="37" t="s">
        <v>1316</v>
      </c>
      <c r="M1495" s="37">
        <v>0.56000000000000005</v>
      </c>
      <c r="N1495" s="37" t="s">
        <v>8</v>
      </c>
      <c r="O1495" s="37" t="s">
        <v>28</v>
      </c>
      <c r="P1495" s="37" t="s">
        <v>29</v>
      </c>
      <c r="Q1495" s="37" t="s">
        <v>1490</v>
      </c>
      <c r="R1495" s="37">
        <v>47130</v>
      </c>
      <c r="S1495" s="39">
        <v>42143</v>
      </c>
      <c r="T1495" s="39">
        <v>42145</v>
      </c>
      <c r="U1495" s="37">
        <v>1399.64</v>
      </c>
      <c r="V1495" s="37">
        <v>14</v>
      </c>
      <c r="W1495" s="37">
        <v>4285.5600000000004</v>
      </c>
      <c r="X1495" s="37">
        <v>86828</v>
      </c>
      <c r="Y1495" s="37" t="s">
        <v>3216</v>
      </c>
      <c r="Z1495" s="37">
        <v>4415.5037552046479</v>
      </c>
    </row>
    <row r="1496" spans="1:26" customFormat="1" x14ac:dyDescent="0.2">
      <c r="A1496" s="37">
        <v>1433</v>
      </c>
      <c r="B1496" s="37" t="s">
        <v>1489</v>
      </c>
      <c r="C1496" s="37" t="s">
        <v>13</v>
      </c>
      <c r="D1496" s="37">
        <v>0.01</v>
      </c>
      <c r="E1496" s="37">
        <v>20.98</v>
      </c>
      <c r="F1496" s="37">
        <v>45</v>
      </c>
      <c r="G1496" s="37" t="s">
        <v>2</v>
      </c>
      <c r="H1496" s="37" t="s">
        <v>70</v>
      </c>
      <c r="I1496" s="37" t="s">
        <v>24</v>
      </c>
      <c r="J1496" s="37" t="s">
        <v>54</v>
      </c>
      <c r="K1496" s="37" t="s">
        <v>33</v>
      </c>
      <c r="L1496" s="37" t="s">
        <v>2545</v>
      </c>
      <c r="M1496" s="37">
        <v>0.61</v>
      </c>
      <c r="N1496" s="37" t="s">
        <v>8</v>
      </c>
      <c r="O1496" s="37" t="s">
        <v>28</v>
      </c>
      <c r="P1496" s="37" t="s">
        <v>29</v>
      </c>
      <c r="Q1496" s="37" t="s">
        <v>1490</v>
      </c>
      <c r="R1496" s="37">
        <v>47130</v>
      </c>
      <c r="S1496" s="39">
        <v>42143</v>
      </c>
      <c r="T1496" s="39">
        <v>42143</v>
      </c>
      <c r="U1496" s="37">
        <v>232.642</v>
      </c>
      <c r="V1496" s="37">
        <v>28</v>
      </c>
      <c r="W1496" s="37">
        <v>631.37</v>
      </c>
      <c r="X1496" s="37">
        <v>86828</v>
      </c>
      <c r="Y1496" s="37" t="s">
        <v>3216</v>
      </c>
      <c r="Z1496" s="37">
        <v>1879.0638667721537</v>
      </c>
    </row>
    <row r="1497" spans="1:26" customFormat="1" x14ac:dyDescent="0.2">
      <c r="A1497" s="37">
        <v>2431</v>
      </c>
      <c r="B1497" s="37" t="s">
        <v>2546</v>
      </c>
      <c r="C1497" s="37" t="s">
        <v>13</v>
      </c>
      <c r="D1497" s="37">
        <v>7.0000000000000007E-2</v>
      </c>
      <c r="E1497" s="37">
        <v>155.06</v>
      </c>
      <c r="F1497" s="37">
        <v>7.07</v>
      </c>
      <c r="G1497" s="37" t="s">
        <v>14</v>
      </c>
      <c r="H1497" s="37" t="s">
        <v>15</v>
      </c>
      <c r="I1497" s="37" t="s">
        <v>24</v>
      </c>
      <c r="J1497" s="37" t="s">
        <v>54</v>
      </c>
      <c r="K1497" s="37" t="s">
        <v>49</v>
      </c>
      <c r="L1497" s="37" t="s">
        <v>82</v>
      </c>
      <c r="M1497" s="37">
        <v>0.59</v>
      </c>
      <c r="N1497" s="37" t="s">
        <v>8</v>
      </c>
      <c r="O1497" s="37" t="s">
        <v>35</v>
      </c>
      <c r="P1497" s="37" t="s">
        <v>66</v>
      </c>
      <c r="Q1497" s="37" t="s">
        <v>76</v>
      </c>
      <c r="R1497" s="37">
        <v>90004</v>
      </c>
      <c r="S1497" s="39">
        <v>42143</v>
      </c>
      <c r="T1497" s="39">
        <v>42143</v>
      </c>
      <c r="U1497" s="37">
        <v>-121.75</v>
      </c>
      <c r="V1497" s="37">
        <v>14</v>
      </c>
      <c r="W1497" s="37">
        <v>2039.07</v>
      </c>
      <c r="X1497" s="37">
        <v>5920</v>
      </c>
      <c r="Y1497" s="37" t="s">
        <v>3217</v>
      </c>
      <c r="Z1497" s="37">
        <v>606.25102857702393</v>
      </c>
    </row>
    <row r="1498" spans="1:26" customFormat="1" x14ac:dyDescent="0.2">
      <c r="A1498" s="37">
        <v>2432</v>
      </c>
      <c r="B1498" s="37" t="s">
        <v>2547</v>
      </c>
      <c r="C1498" s="37" t="s">
        <v>13</v>
      </c>
      <c r="D1498" s="37">
        <v>7.0000000000000007E-2</v>
      </c>
      <c r="E1498" s="37">
        <v>155.06</v>
      </c>
      <c r="F1498" s="37">
        <v>7.07</v>
      </c>
      <c r="G1498" s="37" t="s">
        <v>14</v>
      </c>
      <c r="H1498" s="37" t="s">
        <v>15</v>
      </c>
      <c r="I1498" s="37" t="s">
        <v>24</v>
      </c>
      <c r="J1498" s="37" t="s">
        <v>54</v>
      </c>
      <c r="K1498" s="37" t="s">
        <v>49</v>
      </c>
      <c r="L1498" s="37" t="s">
        <v>82</v>
      </c>
      <c r="M1498" s="37">
        <v>0.59</v>
      </c>
      <c r="N1498" s="37" t="s">
        <v>8</v>
      </c>
      <c r="O1498" s="37" t="s">
        <v>28</v>
      </c>
      <c r="P1498" s="37" t="s">
        <v>183</v>
      </c>
      <c r="Q1498" s="37" t="s">
        <v>2548</v>
      </c>
      <c r="R1498" s="37">
        <v>73110</v>
      </c>
      <c r="S1498" s="39">
        <v>42143</v>
      </c>
      <c r="T1498" s="39">
        <v>42143</v>
      </c>
      <c r="U1498" s="37">
        <v>24.35</v>
      </c>
      <c r="V1498" s="37">
        <v>3</v>
      </c>
      <c r="W1498" s="37">
        <v>436.94</v>
      </c>
      <c r="X1498" s="37">
        <v>89096</v>
      </c>
      <c r="Y1498" s="37" t="s">
        <v>3216</v>
      </c>
      <c r="Z1498" s="37">
        <v>755.86118661708736</v>
      </c>
    </row>
    <row r="1499" spans="1:26" customFormat="1" x14ac:dyDescent="0.2">
      <c r="A1499" s="37">
        <v>3264</v>
      </c>
      <c r="B1499" s="37" t="s">
        <v>2549</v>
      </c>
      <c r="C1499" s="37" t="s">
        <v>92</v>
      </c>
      <c r="D1499" s="37">
        <v>0.04</v>
      </c>
      <c r="E1499" s="37">
        <v>9.99</v>
      </c>
      <c r="F1499" s="37">
        <v>11.59</v>
      </c>
      <c r="G1499" s="37" t="s">
        <v>14</v>
      </c>
      <c r="H1499" s="37" t="s">
        <v>70</v>
      </c>
      <c r="I1499" s="37" t="s">
        <v>24</v>
      </c>
      <c r="J1499" s="37" t="s">
        <v>64</v>
      </c>
      <c r="K1499" s="37" t="s">
        <v>49</v>
      </c>
      <c r="L1499" s="37" t="s">
        <v>2176</v>
      </c>
      <c r="M1499" s="37">
        <v>0.4</v>
      </c>
      <c r="N1499" s="37" t="s">
        <v>8</v>
      </c>
      <c r="O1499" s="37" t="s">
        <v>35</v>
      </c>
      <c r="P1499" s="37" t="s">
        <v>66</v>
      </c>
      <c r="Q1499" s="37" t="s">
        <v>2550</v>
      </c>
      <c r="R1499" s="37">
        <v>95501</v>
      </c>
      <c r="S1499" s="39">
        <v>42143</v>
      </c>
      <c r="T1499" s="39">
        <v>42145</v>
      </c>
      <c r="U1499" s="37">
        <v>-92.32</v>
      </c>
      <c r="V1499" s="37">
        <v>5</v>
      </c>
      <c r="W1499" s="37">
        <v>52.09</v>
      </c>
      <c r="X1499" s="37">
        <v>89835</v>
      </c>
      <c r="Y1499" s="37" t="s">
        <v>3217</v>
      </c>
      <c r="Z1499" s="37">
        <v>212.87571467435149</v>
      </c>
    </row>
    <row r="1500" spans="1:26" customFormat="1" x14ac:dyDescent="0.2">
      <c r="A1500" s="37">
        <v>918</v>
      </c>
      <c r="B1500" s="37" t="s">
        <v>2120</v>
      </c>
      <c r="C1500" s="37" t="s">
        <v>1</v>
      </c>
      <c r="D1500" s="37">
        <v>0.09</v>
      </c>
      <c r="E1500" s="37">
        <v>58.14</v>
      </c>
      <c r="F1500" s="37">
        <v>36.61</v>
      </c>
      <c r="G1500" s="37" t="s">
        <v>2</v>
      </c>
      <c r="H1500" s="37" t="s">
        <v>70</v>
      </c>
      <c r="I1500" s="37" t="s">
        <v>4</v>
      </c>
      <c r="J1500" s="37" t="s">
        <v>93</v>
      </c>
      <c r="K1500" s="37" t="s">
        <v>6</v>
      </c>
      <c r="L1500" s="37" t="s">
        <v>2551</v>
      </c>
      <c r="M1500" s="37">
        <v>0.61</v>
      </c>
      <c r="N1500" s="37" t="s">
        <v>8</v>
      </c>
      <c r="O1500" s="37" t="s">
        <v>35</v>
      </c>
      <c r="P1500" s="37" t="s">
        <v>66</v>
      </c>
      <c r="Q1500" s="37" t="s">
        <v>2122</v>
      </c>
      <c r="R1500" s="37">
        <v>91730</v>
      </c>
      <c r="S1500" s="39">
        <v>42144</v>
      </c>
      <c r="T1500" s="39">
        <v>42145</v>
      </c>
      <c r="U1500" s="37">
        <v>187.41200000000001</v>
      </c>
      <c r="V1500" s="37">
        <v>39</v>
      </c>
      <c r="W1500" s="37">
        <v>2115.06</v>
      </c>
      <c r="X1500" s="37">
        <v>90493</v>
      </c>
      <c r="Y1500" s="37" t="s">
        <v>3217</v>
      </c>
      <c r="Z1500" s="37">
        <v>1956.9144547763574</v>
      </c>
    </row>
    <row r="1501" spans="1:26" customFormat="1" x14ac:dyDescent="0.2">
      <c r="A1501" s="37">
        <v>2973</v>
      </c>
      <c r="B1501" s="37" t="s">
        <v>2137</v>
      </c>
      <c r="C1501" s="37" t="s">
        <v>1</v>
      </c>
      <c r="D1501" s="37">
        <v>0.1</v>
      </c>
      <c r="E1501" s="37">
        <v>442.14</v>
      </c>
      <c r="F1501" s="37">
        <v>14.7</v>
      </c>
      <c r="G1501" s="37" t="s">
        <v>2</v>
      </c>
      <c r="H1501" s="37" t="s">
        <v>47</v>
      </c>
      <c r="I1501" s="37" t="s">
        <v>16</v>
      </c>
      <c r="J1501" s="37" t="s">
        <v>32</v>
      </c>
      <c r="K1501" s="37" t="s">
        <v>33</v>
      </c>
      <c r="L1501" s="37" t="s">
        <v>1288</v>
      </c>
      <c r="M1501" s="37">
        <v>0.56000000000000005</v>
      </c>
      <c r="N1501" s="37" t="s">
        <v>8</v>
      </c>
      <c r="O1501" s="37" t="s">
        <v>28</v>
      </c>
      <c r="P1501" s="37" t="s">
        <v>333</v>
      </c>
      <c r="Q1501" s="37" t="s">
        <v>2139</v>
      </c>
      <c r="R1501" s="37">
        <v>53151</v>
      </c>
      <c r="S1501" s="39">
        <v>42144</v>
      </c>
      <c r="T1501" s="39">
        <v>42145</v>
      </c>
      <c r="U1501" s="37">
        <v>137.68794</v>
      </c>
      <c r="V1501" s="37">
        <v>6</v>
      </c>
      <c r="W1501" s="37">
        <v>2411.4299999999998</v>
      </c>
      <c r="X1501" s="37">
        <v>87187</v>
      </c>
      <c r="Y1501" s="37" t="s">
        <v>3216</v>
      </c>
      <c r="Z1501" s="37">
        <v>2485.8286523446536</v>
      </c>
    </row>
    <row r="1502" spans="1:26" customFormat="1" x14ac:dyDescent="0.2">
      <c r="A1502" s="37">
        <v>1159</v>
      </c>
      <c r="B1502" s="37" t="s">
        <v>2552</v>
      </c>
      <c r="C1502" s="37" t="s">
        <v>13</v>
      </c>
      <c r="D1502" s="37">
        <v>0.04</v>
      </c>
      <c r="E1502" s="37">
        <v>100.98</v>
      </c>
      <c r="F1502" s="37">
        <v>35.840000000000003</v>
      </c>
      <c r="G1502" s="37" t="s">
        <v>2</v>
      </c>
      <c r="H1502" s="37" t="s">
        <v>15</v>
      </c>
      <c r="I1502" s="37" t="s">
        <v>4</v>
      </c>
      <c r="J1502" s="37" t="s">
        <v>93</v>
      </c>
      <c r="K1502" s="37" t="s">
        <v>6</v>
      </c>
      <c r="L1502" s="37" t="s">
        <v>94</v>
      </c>
      <c r="M1502" s="37">
        <v>0.62</v>
      </c>
      <c r="N1502" s="37" t="s">
        <v>8</v>
      </c>
      <c r="O1502" s="37" t="s">
        <v>87</v>
      </c>
      <c r="P1502" s="37" t="s">
        <v>373</v>
      </c>
      <c r="Q1502" s="37" t="s">
        <v>2553</v>
      </c>
      <c r="R1502" s="37">
        <v>7086</v>
      </c>
      <c r="S1502" s="39">
        <v>42144</v>
      </c>
      <c r="T1502" s="39">
        <v>42145</v>
      </c>
      <c r="U1502" s="37">
        <v>-152.76</v>
      </c>
      <c r="V1502" s="37">
        <v>1</v>
      </c>
      <c r="W1502" s="37">
        <v>110.75</v>
      </c>
      <c r="X1502" s="37">
        <v>90854</v>
      </c>
      <c r="Y1502" s="37" t="s">
        <v>3218</v>
      </c>
      <c r="Z1502" s="37">
        <v>1441.4308830983746</v>
      </c>
    </row>
    <row r="1503" spans="1:26" customFormat="1" x14ac:dyDescent="0.2">
      <c r="A1503" s="37">
        <v>2346</v>
      </c>
      <c r="B1503" s="37" t="s">
        <v>362</v>
      </c>
      <c r="C1503" s="37" t="s">
        <v>13</v>
      </c>
      <c r="D1503" s="37">
        <v>0.1</v>
      </c>
      <c r="E1503" s="37">
        <v>218.75</v>
      </c>
      <c r="F1503" s="37">
        <v>69.64</v>
      </c>
      <c r="G1503" s="37" t="s">
        <v>2</v>
      </c>
      <c r="H1503" s="37" t="s">
        <v>70</v>
      </c>
      <c r="I1503" s="37" t="s">
        <v>4</v>
      </c>
      <c r="J1503" s="37" t="s">
        <v>5</v>
      </c>
      <c r="K1503" s="37" t="s">
        <v>6</v>
      </c>
      <c r="L1503" s="37" t="s">
        <v>850</v>
      </c>
      <c r="M1503" s="37">
        <v>0.77</v>
      </c>
      <c r="N1503" s="37" t="s">
        <v>8</v>
      </c>
      <c r="O1503" s="37" t="s">
        <v>9</v>
      </c>
      <c r="P1503" s="37" t="s">
        <v>364</v>
      </c>
      <c r="Q1503" s="37" t="s">
        <v>365</v>
      </c>
      <c r="R1503" s="37">
        <v>40258</v>
      </c>
      <c r="S1503" s="39">
        <v>42144</v>
      </c>
      <c r="T1503" s="39">
        <v>42145</v>
      </c>
      <c r="U1503" s="37">
        <v>62.298000000000002</v>
      </c>
      <c r="V1503" s="37">
        <v>17</v>
      </c>
      <c r="W1503" s="37">
        <v>2805.18</v>
      </c>
      <c r="X1503" s="37">
        <v>89505</v>
      </c>
      <c r="Y1503" s="37" t="s">
        <v>3215</v>
      </c>
      <c r="Z1503" s="37">
        <v>3078.8227466766357</v>
      </c>
    </row>
    <row r="1504" spans="1:26" customFormat="1" x14ac:dyDescent="0.2">
      <c r="A1504" s="37">
        <v>2825</v>
      </c>
      <c r="B1504" s="37" t="s">
        <v>2554</v>
      </c>
      <c r="C1504" s="37" t="s">
        <v>23</v>
      </c>
      <c r="D1504" s="37">
        <v>0.02</v>
      </c>
      <c r="E1504" s="37">
        <v>27.48</v>
      </c>
      <c r="F1504" s="37">
        <v>4</v>
      </c>
      <c r="G1504" s="37" t="s">
        <v>14</v>
      </c>
      <c r="H1504" s="37" t="s">
        <v>15</v>
      </c>
      <c r="I1504" s="37" t="s">
        <v>16</v>
      </c>
      <c r="J1504" s="37" t="s">
        <v>17</v>
      </c>
      <c r="K1504" s="37" t="s">
        <v>49</v>
      </c>
      <c r="L1504" s="37" t="s">
        <v>2037</v>
      </c>
      <c r="M1504" s="37">
        <v>0.75</v>
      </c>
      <c r="N1504" s="37" t="s">
        <v>8</v>
      </c>
      <c r="O1504" s="37" t="s">
        <v>35</v>
      </c>
      <c r="P1504" s="37" t="s">
        <v>466</v>
      </c>
      <c r="Q1504" s="37" t="s">
        <v>2555</v>
      </c>
      <c r="R1504" s="37">
        <v>83701</v>
      </c>
      <c r="S1504" s="39">
        <v>42144</v>
      </c>
      <c r="T1504" s="39">
        <v>42151</v>
      </c>
      <c r="U1504" s="37">
        <v>19.308</v>
      </c>
      <c r="V1504" s="37">
        <v>3</v>
      </c>
      <c r="W1504" s="37">
        <v>87.21</v>
      </c>
      <c r="X1504" s="37">
        <v>89497</v>
      </c>
      <c r="Y1504" s="37" t="s">
        <v>3217</v>
      </c>
      <c r="Z1504" s="37">
        <v>514.4028659370091</v>
      </c>
    </row>
    <row r="1505" spans="1:26" customFormat="1" x14ac:dyDescent="0.2">
      <c r="A1505" s="37">
        <v>2825</v>
      </c>
      <c r="B1505" s="37" t="s">
        <v>2554</v>
      </c>
      <c r="C1505" s="37" t="s">
        <v>23</v>
      </c>
      <c r="D1505" s="37">
        <v>0.08</v>
      </c>
      <c r="E1505" s="37">
        <v>10.06</v>
      </c>
      <c r="F1505" s="37">
        <v>2.06</v>
      </c>
      <c r="G1505" s="37" t="s">
        <v>14</v>
      </c>
      <c r="H1505" s="37" t="s">
        <v>15</v>
      </c>
      <c r="I1505" s="37" t="s">
        <v>24</v>
      </c>
      <c r="J1505" s="37" t="s">
        <v>64</v>
      </c>
      <c r="K1505" s="37" t="s">
        <v>26</v>
      </c>
      <c r="L1505" s="37" t="s">
        <v>149</v>
      </c>
      <c r="M1505" s="37">
        <v>0.39</v>
      </c>
      <c r="N1505" s="37" t="s">
        <v>8</v>
      </c>
      <c r="O1505" s="37" t="s">
        <v>35</v>
      </c>
      <c r="P1505" s="37" t="s">
        <v>466</v>
      </c>
      <c r="Q1505" s="37" t="s">
        <v>2555</v>
      </c>
      <c r="R1505" s="37">
        <v>83701</v>
      </c>
      <c r="S1505" s="39">
        <v>42144</v>
      </c>
      <c r="T1505" s="39">
        <v>42148</v>
      </c>
      <c r="U1505" s="37">
        <v>0.33</v>
      </c>
      <c r="V1505" s="37">
        <v>4</v>
      </c>
      <c r="W1505" s="37">
        <v>40.15</v>
      </c>
      <c r="X1505" s="37">
        <v>89497</v>
      </c>
      <c r="Y1505" s="37" t="s">
        <v>3217</v>
      </c>
      <c r="Z1505" s="37">
        <v>47.892131818030343</v>
      </c>
    </row>
    <row r="1506" spans="1:26" customFormat="1" x14ac:dyDescent="0.2">
      <c r="A1506" s="37">
        <v>699</v>
      </c>
      <c r="B1506" s="37" t="s">
        <v>837</v>
      </c>
      <c r="C1506" s="37" t="s">
        <v>92</v>
      </c>
      <c r="D1506" s="37">
        <v>0.1</v>
      </c>
      <c r="E1506" s="37">
        <v>4.26</v>
      </c>
      <c r="F1506" s="37">
        <v>1.2</v>
      </c>
      <c r="G1506" s="37" t="s">
        <v>14</v>
      </c>
      <c r="H1506" s="37" t="s">
        <v>15</v>
      </c>
      <c r="I1506" s="37" t="s">
        <v>24</v>
      </c>
      <c r="J1506" s="37" t="s">
        <v>25</v>
      </c>
      <c r="K1506" s="37" t="s">
        <v>26</v>
      </c>
      <c r="L1506" s="37" t="s">
        <v>114</v>
      </c>
      <c r="M1506" s="37">
        <v>0.44</v>
      </c>
      <c r="N1506" s="37" t="s">
        <v>8</v>
      </c>
      <c r="O1506" s="37" t="s">
        <v>35</v>
      </c>
      <c r="P1506" s="37" t="s">
        <v>66</v>
      </c>
      <c r="Q1506" s="37" t="s">
        <v>76</v>
      </c>
      <c r="R1506" s="37">
        <v>90041</v>
      </c>
      <c r="S1506" s="39">
        <v>42144</v>
      </c>
      <c r="T1506" s="39">
        <v>42145</v>
      </c>
      <c r="U1506" s="37">
        <v>15.42</v>
      </c>
      <c r="V1506" s="37">
        <v>88</v>
      </c>
      <c r="W1506" s="37">
        <v>351.56</v>
      </c>
      <c r="X1506" s="37">
        <v>3042</v>
      </c>
      <c r="Y1506" s="37" t="s">
        <v>3217</v>
      </c>
      <c r="Z1506" s="37">
        <v>-17.260366062418804</v>
      </c>
    </row>
    <row r="1507" spans="1:26" customFormat="1" x14ac:dyDescent="0.2">
      <c r="A1507" s="37">
        <v>700</v>
      </c>
      <c r="B1507" s="37" t="s">
        <v>2556</v>
      </c>
      <c r="C1507" s="37" t="s">
        <v>92</v>
      </c>
      <c r="D1507" s="37">
        <v>0.1</v>
      </c>
      <c r="E1507" s="37">
        <v>4.26</v>
      </c>
      <c r="F1507" s="37">
        <v>1.2</v>
      </c>
      <c r="G1507" s="37" t="s">
        <v>14</v>
      </c>
      <c r="H1507" s="37" t="s">
        <v>15</v>
      </c>
      <c r="I1507" s="37" t="s">
        <v>24</v>
      </c>
      <c r="J1507" s="37" t="s">
        <v>25</v>
      </c>
      <c r="K1507" s="37" t="s">
        <v>26</v>
      </c>
      <c r="L1507" s="37" t="s">
        <v>114</v>
      </c>
      <c r="M1507" s="37">
        <v>0.44</v>
      </c>
      <c r="N1507" s="37" t="s">
        <v>8</v>
      </c>
      <c r="O1507" s="37" t="s">
        <v>35</v>
      </c>
      <c r="P1507" s="37" t="s">
        <v>66</v>
      </c>
      <c r="Q1507" s="37" t="s">
        <v>1160</v>
      </c>
      <c r="R1507" s="37">
        <v>93454</v>
      </c>
      <c r="S1507" s="39">
        <v>42144</v>
      </c>
      <c r="T1507" s="39">
        <v>42145</v>
      </c>
      <c r="U1507" s="37">
        <v>33.923999999999999</v>
      </c>
      <c r="V1507" s="37">
        <v>22</v>
      </c>
      <c r="W1507" s="37">
        <v>87.89</v>
      </c>
      <c r="X1507" s="37">
        <v>87980</v>
      </c>
      <c r="Y1507" s="37" t="s">
        <v>3217</v>
      </c>
      <c r="Z1507" s="37">
        <v>1.6882059045444677</v>
      </c>
    </row>
    <row r="1508" spans="1:26" customFormat="1" x14ac:dyDescent="0.2">
      <c r="A1508" s="37">
        <v>1106</v>
      </c>
      <c r="B1508" s="37" t="s">
        <v>2557</v>
      </c>
      <c r="C1508" s="37" t="s">
        <v>92</v>
      </c>
      <c r="D1508" s="37">
        <v>0.04</v>
      </c>
      <c r="E1508" s="37">
        <v>6.35</v>
      </c>
      <c r="F1508" s="37">
        <v>1.02</v>
      </c>
      <c r="G1508" s="37" t="s">
        <v>14</v>
      </c>
      <c r="H1508" s="37" t="s">
        <v>3</v>
      </c>
      <c r="I1508" s="37" t="s">
        <v>24</v>
      </c>
      <c r="J1508" s="37" t="s">
        <v>64</v>
      </c>
      <c r="K1508" s="37" t="s">
        <v>26</v>
      </c>
      <c r="L1508" s="37" t="s">
        <v>503</v>
      </c>
      <c r="M1508" s="37">
        <v>0.39</v>
      </c>
      <c r="N1508" s="37" t="s">
        <v>8</v>
      </c>
      <c r="O1508" s="37" t="s">
        <v>28</v>
      </c>
      <c r="P1508" s="37" t="s">
        <v>163</v>
      </c>
      <c r="Q1508" s="37" t="s">
        <v>530</v>
      </c>
      <c r="R1508" s="37">
        <v>75220</v>
      </c>
      <c r="S1508" s="39">
        <v>42144</v>
      </c>
      <c r="T1508" s="39">
        <v>42147</v>
      </c>
      <c r="U1508" s="37">
        <v>81.91</v>
      </c>
      <c r="V1508" s="37">
        <v>52</v>
      </c>
      <c r="W1508" s="37">
        <v>318.47000000000003</v>
      </c>
      <c r="X1508" s="37">
        <v>20261</v>
      </c>
      <c r="Y1508" s="37" t="s">
        <v>3216</v>
      </c>
      <c r="Z1508" s="37">
        <v>70.39064484593483</v>
      </c>
    </row>
    <row r="1509" spans="1:26" customFormat="1" x14ac:dyDescent="0.2">
      <c r="A1509" s="37">
        <v>1108</v>
      </c>
      <c r="B1509" s="37" t="s">
        <v>2558</v>
      </c>
      <c r="C1509" s="37" t="s">
        <v>92</v>
      </c>
      <c r="D1509" s="37">
        <v>0.09</v>
      </c>
      <c r="E1509" s="37">
        <v>31.74</v>
      </c>
      <c r="F1509" s="37">
        <v>12.62</v>
      </c>
      <c r="G1509" s="37" t="s">
        <v>63</v>
      </c>
      <c r="H1509" s="37" t="s">
        <v>3</v>
      </c>
      <c r="I1509" s="37" t="s">
        <v>24</v>
      </c>
      <c r="J1509" s="37" t="s">
        <v>48</v>
      </c>
      <c r="K1509" s="37" t="s">
        <v>49</v>
      </c>
      <c r="L1509" s="37" t="s">
        <v>1508</v>
      </c>
      <c r="M1509" s="37">
        <v>0.37</v>
      </c>
      <c r="N1509" s="37" t="s">
        <v>8</v>
      </c>
      <c r="O1509" s="37" t="s">
        <v>28</v>
      </c>
      <c r="P1509" s="37" t="s">
        <v>163</v>
      </c>
      <c r="Q1509" s="37" t="s">
        <v>2010</v>
      </c>
      <c r="R1509" s="37">
        <v>75146</v>
      </c>
      <c r="S1509" s="39">
        <v>42144</v>
      </c>
      <c r="T1509" s="39">
        <v>42144</v>
      </c>
      <c r="U1509" s="37">
        <v>67.107500000000002</v>
      </c>
      <c r="V1509" s="37">
        <v>9</v>
      </c>
      <c r="W1509" s="37">
        <v>270.55</v>
      </c>
      <c r="X1509" s="37">
        <v>86409</v>
      </c>
      <c r="Y1509" s="37" t="s">
        <v>3216</v>
      </c>
      <c r="Z1509" s="37">
        <v>323.51872701495989</v>
      </c>
    </row>
    <row r="1510" spans="1:26" customFormat="1" x14ac:dyDescent="0.2">
      <c r="A1510" s="37">
        <v>1108</v>
      </c>
      <c r="B1510" s="37" t="s">
        <v>2558</v>
      </c>
      <c r="C1510" s="37" t="s">
        <v>92</v>
      </c>
      <c r="D1510" s="37">
        <v>0.04</v>
      </c>
      <c r="E1510" s="37">
        <v>6.35</v>
      </c>
      <c r="F1510" s="37">
        <v>1.02</v>
      </c>
      <c r="G1510" s="37" t="s">
        <v>14</v>
      </c>
      <c r="H1510" s="37" t="s">
        <v>3</v>
      </c>
      <c r="I1510" s="37" t="s">
        <v>24</v>
      </c>
      <c r="J1510" s="37" t="s">
        <v>64</v>
      </c>
      <c r="K1510" s="37" t="s">
        <v>26</v>
      </c>
      <c r="L1510" s="37" t="s">
        <v>503</v>
      </c>
      <c r="M1510" s="37">
        <v>0.39</v>
      </c>
      <c r="N1510" s="37" t="s">
        <v>8</v>
      </c>
      <c r="O1510" s="37" t="s">
        <v>28</v>
      </c>
      <c r="P1510" s="37" t="s">
        <v>163</v>
      </c>
      <c r="Q1510" s="37" t="s">
        <v>2010</v>
      </c>
      <c r="R1510" s="37">
        <v>75146</v>
      </c>
      <c r="S1510" s="39">
        <v>42144</v>
      </c>
      <c r="T1510" s="39">
        <v>42147</v>
      </c>
      <c r="U1510" s="37">
        <v>54.937800000000003</v>
      </c>
      <c r="V1510" s="37">
        <v>13</v>
      </c>
      <c r="W1510" s="37">
        <v>79.62</v>
      </c>
      <c r="X1510" s="37">
        <v>86409</v>
      </c>
      <c r="Y1510" s="37" t="s">
        <v>3216</v>
      </c>
      <c r="Z1510" s="37">
        <v>42.770418256693219</v>
      </c>
    </row>
    <row r="1511" spans="1:26" customFormat="1" x14ac:dyDescent="0.2">
      <c r="A1511" s="37">
        <v>1108</v>
      </c>
      <c r="B1511" s="37" t="s">
        <v>2558</v>
      </c>
      <c r="C1511" s="37" t="s">
        <v>92</v>
      </c>
      <c r="D1511" s="37">
        <v>0.02</v>
      </c>
      <c r="E1511" s="37">
        <v>65.989999999999995</v>
      </c>
      <c r="F1511" s="37">
        <v>8.99</v>
      </c>
      <c r="G1511" s="37" t="s">
        <v>63</v>
      </c>
      <c r="H1511" s="37" t="s">
        <v>3</v>
      </c>
      <c r="I1511" s="37" t="s">
        <v>16</v>
      </c>
      <c r="J1511" s="37" t="s">
        <v>111</v>
      </c>
      <c r="K1511" s="37" t="s">
        <v>49</v>
      </c>
      <c r="L1511" s="37" t="s">
        <v>1840</v>
      </c>
      <c r="M1511" s="37">
        <v>0.56000000000000005</v>
      </c>
      <c r="N1511" s="37" t="s">
        <v>8</v>
      </c>
      <c r="O1511" s="37" t="s">
        <v>28</v>
      </c>
      <c r="P1511" s="37" t="s">
        <v>163</v>
      </c>
      <c r="Q1511" s="37" t="s">
        <v>2010</v>
      </c>
      <c r="R1511" s="37">
        <v>75146</v>
      </c>
      <c r="S1511" s="39">
        <v>42144</v>
      </c>
      <c r="T1511" s="39">
        <v>42145</v>
      </c>
      <c r="U1511" s="37">
        <v>168.23699999999999</v>
      </c>
      <c r="V1511" s="37">
        <v>8</v>
      </c>
      <c r="W1511" s="37">
        <v>479.79</v>
      </c>
      <c r="X1511" s="37">
        <v>86409</v>
      </c>
      <c r="Y1511" s="37" t="s">
        <v>3216</v>
      </c>
      <c r="Z1511" s="37">
        <v>638.242035662803</v>
      </c>
    </row>
    <row r="1512" spans="1:26" customFormat="1" x14ac:dyDescent="0.2">
      <c r="A1512" s="37">
        <v>1974</v>
      </c>
      <c r="B1512" s="37" t="s">
        <v>2559</v>
      </c>
      <c r="C1512" s="37" t="s">
        <v>92</v>
      </c>
      <c r="D1512" s="37">
        <v>0.09</v>
      </c>
      <c r="E1512" s="37">
        <v>20.48</v>
      </c>
      <c r="F1512" s="37">
        <v>6.32</v>
      </c>
      <c r="G1512" s="37" t="s">
        <v>14</v>
      </c>
      <c r="H1512" s="37" t="s">
        <v>15</v>
      </c>
      <c r="I1512" s="37" t="s">
        <v>24</v>
      </c>
      <c r="J1512" s="37" t="s">
        <v>71</v>
      </c>
      <c r="K1512" s="37" t="s">
        <v>49</v>
      </c>
      <c r="L1512" s="37" t="s">
        <v>1015</v>
      </c>
      <c r="M1512" s="37">
        <v>0.57999999999999996</v>
      </c>
      <c r="N1512" s="37" t="s">
        <v>8</v>
      </c>
      <c r="O1512" s="37" t="s">
        <v>28</v>
      </c>
      <c r="P1512" s="37" t="s">
        <v>265</v>
      </c>
      <c r="Q1512" s="37" t="s">
        <v>2560</v>
      </c>
      <c r="R1512" s="37">
        <v>48127</v>
      </c>
      <c r="S1512" s="39">
        <v>42144</v>
      </c>
      <c r="T1512" s="39">
        <v>42145</v>
      </c>
      <c r="U1512" s="37">
        <v>-16.89</v>
      </c>
      <c r="V1512" s="37">
        <v>5</v>
      </c>
      <c r="W1512" s="37">
        <v>99.02</v>
      </c>
      <c r="X1512" s="37">
        <v>89040</v>
      </c>
      <c r="Y1512" s="37" t="s">
        <v>3216</v>
      </c>
      <c r="Z1512" s="37">
        <v>264.9610479374856</v>
      </c>
    </row>
    <row r="1513" spans="1:26" customFormat="1" x14ac:dyDescent="0.2">
      <c r="A1513" s="37">
        <v>1974</v>
      </c>
      <c r="B1513" s="37" t="s">
        <v>2559</v>
      </c>
      <c r="C1513" s="37" t="s">
        <v>92</v>
      </c>
      <c r="D1513" s="37">
        <v>0.06</v>
      </c>
      <c r="E1513" s="37">
        <v>15.67</v>
      </c>
      <c r="F1513" s="37">
        <v>1.39</v>
      </c>
      <c r="G1513" s="37" t="s">
        <v>14</v>
      </c>
      <c r="H1513" s="37" t="s">
        <v>15</v>
      </c>
      <c r="I1513" s="37" t="s">
        <v>24</v>
      </c>
      <c r="J1513" s="37" t="s">
        <v>321</v>
      </c>
      <c r="K1513" s="37" t="s">
        <v>49</v>
      </c>
      <c r="L1513" s="37" t="s">
        <v>2460</v>
      </c>
      <c r="M1513" s="37">
        <v>0.38</v>
      </c>
      <c r="N1513" s="37" t="s">
        <v>8</v>
      </c>
      <c r="O1513" s="37" t="s">
        <v>28</v>
      </c>
      <c r="P1513" s="37" t="s">
        <v>265</v>
      </c>
      <c r="Q1513" s="37" t="s">
        <v>2560</v>
      </c>
      <c r="R1513" s="37">
        <v>48127</v>
      </c>
      <c r="S1513" s="39">
        <v>42144</v>
      </c>
      <c r="T1513" s="39">
        <v>42145</v>
      </c>
      <c r="U1513" s="37">
        <v>25.51</v>
      </c>
      <c r="V1513" s="37">
        <v>3</v>
      </c>
      <c r="W1513" s="37">
        <v>46.4</v>
      </c>
      <c r="X1513" s="37">
        <v>89040</v>
      </c>
      <c r="Y1513" s="37" t="s">
        <v>3216</v>
      </c>
      <c r="Z1513" s="37">
        <v>10.635587082610321</v>
      </c>
    </row>
    <row r="1514" spans="1:26" customFormat="1" x14ac:dyDescent="0.2">
      <c r="A1514" s="37">
        <v>2159</v>
      </c>
      <c r="B1514" s="37" t="s">
        <v>2561</v>
      </c>
      <c r="C1514" s="37" t="s">
        <v>92</v>
      </c>
      <c r="D1514" s="37">
        <v>0.08</v>
      </c>
      <c r="E1514" s="37">
        <v>30.98</v>
      </c>
      <c r="F1514" s="37">
        <v>8.74</v>
      </c>
      <c r="G1514" s="37" t="s">
        <v>14</v>
      </c>
      <c r="H1514" s="37" t="s">
        <v>70</v>
      </c>
      <c r="I1514" s="37" t="s">
        <v>24</v>
      </c>
      <c r="J1514" s="37" t="s">
        <v>64</v>
      </c>
      <c r="K1514" s="37" t="s">
        <v>49</v>
      </c>
      <c r="L1514" s="37" t="s">
        <v>2562</v>
      </c>
      <c r="M1514" s="37">
        <v>0.4</v>
      </c>
      <c r="N1514" s="37" t="s">
        <v>8</v>
      </c>
      <c r="O1514" s="37" t="s">
        <v>28</v>
      </c>
      <c r="P1514" s="37" t="s">
        <v>265</v>
      </c>
      <c r="Q1514" s="37" t="s">
        <v>2563</v>
      </c>
      <c r="R1514" s="37">
        <v>48185</v>
      </c>
      <c r="S1514" s="39">
        <v>42144</v>
      </c>
      <c r="T1514" s="39">
        <v>42145</v>
      </c>
      <c r="U1514" s="37">
        <v>371.27199999999999</v>
      </c>
      <c r="V1514" s="37">
        <v>25</v>
      </c>
      <c r="W1514" s="37">
        <v>727.2</v>
      </c>
      <c r="X1514" s="37">
        <v>90387</v>
      </c>
      <c r="Y1514" s="37" t="s">
        <v>3216</v>
      </c>
      <c r="Z1514" s="37">
        <v>648.16551339838907</v>
      </c>
    </row>
    <row r="1515" spans="1:26" customFormat="1" x14ac:dyDescent="0.2">
      <c r="A1515" s="37">
        <v>2162</v>
      </c>
      <c r="B1515" s="37" t="s">
        <v>2564</v>
      </c>
      <c r="C1515" s="37" t="s">
        <v>92</v>
      </c>
      <c r="D1515" s="37">
        <v>0.09</v>
      </c>
      <c r="E1515" s="37">
        <v>159.31</v>
      </c>
      <c r="F1515" s="37">
        <v>60</v>
      </c>
      <c r="G1515" s="37" t="s">
        <v>2</v>
      </c>
      <c r="H1515" s="37" t="s">
        <v>70</v>
      </c>
      <c r="I1515" s="37" t="s">
        <v>4</v>
      </c>
      <c r="J1515" s="37" t="s">
        <v>5</v>
      </c>
      <c r="K1515" s="37" t="s">
        <v>33</v>
      </c>
      <c r="L1515" s="37" t="s">
        <v>2565</v>
      </c>
      <c r="M1515" s="37">
        <v>0.55000000000000004</v>
      </c>
      <c r="N1515" s="37" t="s">
        <v>8</v>
      </c>
      <c r="O1515" s="37" t="s">
        <v>87</v>
      </c>
      <c r="P1515" s="37" t="s">
        <v>296</v>
      </c>
      <c r="Q1515" s="37" t="s">
        <v>2566</v>
      </c>
      <c r="R1515" s="37">
        <v>16146</v>
      </c>
      <c r="S1515" s="39">
        <v>42144</v>
      </c>
      <c r="T1515" s="39">
        <v>42146</v>
      </c>
      <c r="U1515" s="37">
        <v>77.000895400000005</v>
      </c>
      <c r="V1515" s="37">
        <v>41</v>
      </c>
      <c r="W1515" s="37">
        <v>6173.42</v>
      </c>
      <c r="X1515" s="37">
        <v>90387</v>
      </c>
      <c r="Y1515" s="37" t="s">
        <v>3218</v>
      </c>
      <c r="Z1515" s="37">
        <v>2480.19916436013</v>
      </c>
    </row>
    <row r="1516" spans="1:26" customFormat="1" x14ac:dyDescent="0.2">
      <c r="A1516" s="37">
        <v>2162</v>
      </c>
      <c r="B1516" s="37" t="s">
        <v>2564</v>
      </c>
      <c r="C1516" s="37" t="s">
        <v>92</v>
      </c>
      <c r="D1516" s="37">
        <v>0.06</v>
      </c>
      <c r="E1516" s="37">
        <v>55.99</v>
      </c>
      <c r="F1516" s="37">
        <v>5</v>
      </c>
      <c r="G1516" s="37" t="s">
        <v>14</v>
      </c>
      <c r="H1516" s="37" t="s">
        <v>70</v>
      </c>
      <c r="I1516" s="37" t="s">
        <v>16</v>
      </c>
      <c r="J1516" s="37" t="s">
        <v>111</v>
      </c>
      <c r="K1516" s="37" t="s">
        <v>18</v>
      </c>
      <c r="L1516" s="37" t="s">
        <v>1914</v>
      </c>
      <c r="M1516" s="37">
        <v>0.83</v>
      </c>
      <c r="N1516" s="37" t="s">
        <v>8</v>
      </c>
      <c r="O1516" s="37" t="s">
        <v>87</v>
      </c>
      <c r="P1516" s="37" t="s">
        <v>296</v>
      </c>
      <c r="Q1516" s="37" t="s">
        <v>2566</v>
      </c>
      <c r="R1516" s="37">
        <v>16146</v>
      </c>
      <c r="S1516" s="39">
        <v>42144</v>
      </c>
      <c r="T1516" s="39">
        <v>42146</v>
      </c>
      <c r="U1516" s="37">
        <v>27.968599999999999</v>
      </c>
      <c r="V1516" s="37">
        <v>33</v>
      </c>
      <c r="W1516" s="37">
        <v>1553.7</v>
      </c>
      <c r="X1516" s="37">
        <v>90387</v>
      </c>
      <c r="Y1516" s="37" t="s">
        <v>3218</v>
      </c>
      <c r="Z1516" s="37">
        <v>642.22941209978467</v>
      </c>
    </row>
    <row r="1517" spans="1:26" customFormat="1" x14ac:dyDescent="0.2">
      <c r="A1517" s="37">
        <v>871</v>
      </c>
      <c r="B1517" s="37" t="s">
        <v>1641</v>
      </c>
      <c r="C1517" s="37" t="s">
        <v>46</v>
      </c>
      <c r="D1517" s="37">
        <v>0.01</v>
      </c>
      <c r="E1517" s="37">
        <v>5.94</v>
      </c>
      <c r="F1517" s="37">
        <v>9.92</v>
      </c>
      <c r="G1517" s="37" t="s">
        <v>14</v>
      </c>
      <c r="H1517" s="37" t="s">
        <v>47</v>
      </c>
      <c r="I1517" s="37" t="s">
        <v>24</v>
      </c>
      <c r="J1517" s="37" t="s">
        <v>48</v>
      </c>
      <c r="K1517" s="37" t="s">
        <v>49</v>
      </c>
      <c r="L1517" s="37" t="s">
        <v>2567</v>
      </c>
      <c r="M1517" s="37">
        <v>0.38</v>
      </c>
      <c r="N1517" s="37" t="s">
        <v>8</v>
      </c>
      <c r="O1517" s="37" t="s">
        <v>35</v>
      </c>
      <c r="P1517" s="37" t="s">
        <v>272</v>
      </c>
      <c r="Q1517" s="37" t="s">
        <v>1642</v>
      </c>
      <c r="R1517" s="37">
        <v>89502</v>
      </c>
      <c r="S1517" s="39">
        <v>42144</v>
      </c>
      <c r="T1517" s="39">
        <v>42147</v>
      </c>
      <c r="U1517" s="37">
        <v>-239.315</v>
      </c>
      <c r="V1517" s="37">
        <v>12</v>
      </c>
      <c r="W1517" s="37">
        <v>74.77</v>
      </c>
      <c r="X1517" s="37">
        <v>90578</v>
      </c>
      <c r="Y1517" s="37" t="s">
        <v>3217</v>
      </c>
      <c r="Z1517" s="37">
        <v>225.40868651415181</v>
      </c>
    </row>
    <row r="1518" spans="1:26" customFormat="1" x14ac:dyDescent="0.2">
      <c r="A1518" s="37">
        <v>871</v>
      </c>
      <c r="B1518" s="37" t="s">
        <v>1641</v>
      </c>
      <c r="C1518" s="37" t="s">
        <v>46</v>
      </c>
      <c r="D1518" s="37">
        <v>0</v>
      </c>
      <c r="E1518" s="37">
        <v>6.48</v>
      </c>
      <c r="F1518" s="37">
        <v>5.1100000000000003</v>
      </c>
      <c r="G1518" s="37" t="s">
        <v>14</v>
      </c>
      <c r="H1518" s="37" t="s">
        <v>47</v>
      </c>
      <c r="I1518" s="37" t="s">
        <v>24</v>
      </c>
      <c r="J1518" s="37" t="s">
        <v>64</v>
      </c>
      <c r="K1518" s="37" t="s">
        <v>49</v>
      </c>
      <c r="L1518" s="37" t="s">
        <v>2568</v>
      </c>
      <c r="M1518" s="37">
        <v>0.37</v>
      </c>
      <c r="N1518" s="37" t="s">
        <v>8</v>
      </c>
      <c r="O1518" s="37" t="s">
        <v>35</v>
      </c>
      <c r="P1518" s="37" t="s">
        <v>272</v>
      </c>
      <c r="Q1518" s="37" t="s">
        <v>1642</v>
      </c>
      <c r="R1518" s="37">
        <v>89502</v>
      </c>
      <c r="S1518" s="39">
        <v>42144</v>
      </c>
      <c r="T1518" s="39">
        <v>42146</v>
      </c>
      <c r="U1518" s="37">
        <v>-33.31</v>
      </c>
      <c r="V1518" s="37">
        <v>18</v>
      </c>
      <c r="W1518" s="37">
        <v>127.81</v>
      </c>
      <c r="X1518" s="37">
        <v>90578</v>
      </c>
      <c r="Y1518" s="37" t="s">
        <v>3217</v>
      </c>
      <c r="Z1518" s="37">
        <v>303.40632087491286</v>
      </c>
    </row>
    <row r="1519" spans="1:26" customFormat="1" x14ac:dyDescent="0.2">
      <c r="A1519" s="37">
        <v>922</v>
      </c>
      <c r="B1519" s="37" t="s">
        <v>2569</v>
      </c>
      <c r="C1519" s="37" t="s">
        <v>46</v>
      </c>
      <c r="D1519" s="37">
        <v>0.01</v>
      </c>
      <c r="E1519" s="37">
        <v>65.989999999999995</v>
      </c>
      <c r="F1519" s="37">
        <v>8.99</v>
      </c>
      <c r="G1519" s="37" t="s">
        <v>63</v>
      </c>
      <c r="H1519" s="37" t="s">
        <v>3</v>
      </c>
      <c r="I1519" s="37" t="s">
        <v>16</v>
      </c>
      <c r="J1519" s="37" t="s">
        <v>111</v>
      </c>
      <c r="K1519" s="37" t="s">
        <v>49</v>
      </c>
      <c r="L1519" s="37" t="s">
        <v>2570</v>
      </c>
      <c r="M1519" s="37">
        <v>0.56000000000000005</v>
      </c>
      <c r="N1519" s="37" t="s">
        <v>8</v>
      </c>
      <c r="O1519" s="37" t="s">
        <v>35</v>
      </c>
      <c r="P1519" s="37" t="s">
        <v>66</v>
      </c>
      <c r="Q1519" s="37" t="s">
        <v>2122</v>
      </c>
      <c r="R1519" s="37">
        <v>91730</v>
      </c>
      <c r="S1519" s="39">
        <v>42144</v>
      </c>
      <c r="T1519" s="39">
        <v>42145</v>
      </c>
      <c r="U1519" s="37">
        <v>396.97199999999998</v>
      </c>
      <c r="V1519" s="37">
        <v>14</v>
      </c>
      <c r="W1519" s="37">
        <v>782</v>
      </c>
      <c r="X1519" s="37">
        <v>87135</v>
      </c>
      <c r="Y1519" s="37" t="s">
        <v>3217</v>
      </c>
      <c r="Z1519" s="37">
        <v>1067.3470417175506</v>
      </c>
    </row>
    <row r="1520" spans="1:26" customFormat="1" x14ac:dyDescent="0.2">
      <c r="A1520" s="37">
        <v>1708</v>
      </c>
      <c r="B1520" s="37" t="s">
        <v>573</v>
      </c>
      <c r="C1520" s="37" t="s">
        <v>46</v>
      </c>
      <c r="D1520" s="37">
        <v>0.03</v>
      </c>
      <c r="E1520" s="37">
        <v>205.99</v>
      </c>
      <c r="F1520" s="37">
        <v>3</v>
      </c>
      <c r="G1520" s="37" t="s">
        <v>14</v>
      </c>
      <c r="H1520" s="37" t="s">
        <v>3</v>
      </c>
      <c r="I1520" s="37" t="s">
        <v>16</v>
      </c>
      <c r="J1520" s="37" t="s">
        <v>111</v>
      </c>
      <c r="K1520" s="37" t="s">
        <v>49</v>
      </c>
      <c r="L1520" s="37" t="s">
        <v>399</v>
      </c>
      <c r="M1520" s="37">
        <v>0.57999999999999996</v>
      </c>
      <c r="N1520" s="37" t="s">
        <v>8</v>
      </c>
      <c r="O1520" s="37" t="s">
        <v>87</v>
      </c>
      <c r="P1520" s="37" t="s">
        <v>293</v>
      </c>
      <c r="Q1520" s="37" t="s">
        <v>575</v>
      </c>
      <c r="R1520" s="37">
        <v>44118</v>
      </c>
      <c r="S1520" s="39">
        <v>42144</v>
      </c>
      <c r="T1520" s="39">
        <v>42145</v>
      </c>
      <c r="U1520" s="37">
        <v>3670.3515000000002</v>
      </c>
      <c r="V1520" s="37">
        <v>29</v>
      </c>
      <c r="W1520" s="37">
        <v>5319.35</v>
      </c>
      <c r="X1520" s="37">
        <v>88784</v>
      </c>
      <c r="Y1520" s="37" t="s">
        <v>3218</v>
      </c>
      <c r="Z1520" s="37">
        <v>4778.0795405791014</v>
      </c>
    </row>
    <row r="1521" spans="1:26" customFormat="1" x14ac:dyDescent="0.2">
      <c r="A1521" s="37">
        <v>276</v>
      </c>
      <c r="B1521" s="37" t="s">
        <v>2571</v>
      </c>
      <c r="C1521" s="37" t="s">
        <v>1</v>
      </c>
      <c r="D1521" s="37">
        <v>0.04</v>
      </c>
      <c r="E1521" s="37">
        <v>1.98</v>
      </c>
      <c r="F1521" s="37">
        <v>0.7</v>
      </c>
      <c r="G1521" s="37" t="s">
        <v>63</v>
      </c>
      <c r="H1521" s="37" t="s">
        <v>70</v>
      </c>
      <c r="I1521" s="37" t="s">
        <v>24</v>
      </c>
      <c r="J1521" s="37" t="s">
        <v>152</v>
      </c>
      <c r="K1521" s="37" t="s">
        <v>26</v>
      </c>
      <c r="L1521" s="37" t="s">
        <v>417</v>
      </c>
      <c r="M1521" s="37">
        <v>0.83</v>
      </c>
      <c r="N1521" s="37" t="s">
        <v>8</v>
      </c>
      <c r="O1521" s="37" t="s">
        <v>87</v>
      </c>
      <c r="P1521" s="37" t="s">
        <v>224</v>
      </c>
      <c r="Q1521" s="37" t="s">
        <v>1365</v>
      </c>
      <c r="R1521" s="37">
        <v>6111</v>
      </c>
      <c r="S1521" s="39">
        <v>42145</v>
      </c>
      <c r="T1521" s="39">
        <v>42146</v>
      </c>
      <c r="U1521" s="37">
        <v>-1</v>
      </c>
      <c r="V1521" s="37">
        <v>3</v>
      </c>
      <c r="W1521" s="37">
        <v>8.3000000000000007</v>
      </c>
      <c r="X1521" s="37">
        <v>89291</v>
      </c>
      <c r="Y1521" s="37" t="s">
        <v>3218</v>
      </c>
      <c r="Z1521" s="37">
        <v>532.74181916601117</v>
      </c>
    </row>
    <row r="1522" spans="1:26" customFormat="1" x14ac:dyDescent="0.2">
      <c r="A1522" s="37">
        <v>282</v>
      </c>
      <c r="B1522" s="37" t="s">
        <v>2572</v>
      </c>
      <c r="C1522" s="37" t="s">
        <v>1</v>
      </c>
      <c r="D1522" s="37">
        <v>0.03</v>
      </c>
      <c r="E1522" s="37">
        <v>55.99</v>
      </c>
      <c r="F1522" s="37">
        <v>5</v>
      </c>
      <c r="G1522" s="37" t="s">
        <v>14</v>
      </c>
      <c r="H1522" s="37" t="s">
        <v>70</v>
      </c>
      <c r="I1522" s="37" t="s">
        <v>16</v>
      </c>
      <c r="J1522" s="37" t="s">
        <v>111</v>
      </c>
      <c r="K1522" s="37" t="s">
        <v>18</v>
      </c>
      <c r="L1522" s="37" t="s">
        <v>1914</v>
      </c>
      <c r="M1522" s="37">
        <v>0.83</v>
      </c>
      <c r="N1522" s="37" t="s">
        <v>8</v>
      </c>
      <c r="O1522" s="37" t="s">
        <v>87</v>
      </c>
      <c r="P1522" s="37" t="s">
        <v>373</v>
      </c>
      <c r="Q1522" s="37" t="s">
        <v>2573</v>
      </c>
      <c r="R1522" s="37">
        <v>7109</v>
      </c>
      <c r="S1522" s="39">
        <v>42145</v>
      </c>
      <c r="T1522" s="39">
        <v>42146</v>
      </c>
      <c r="U1522" s="37">
        <v>-221.25399999999999</v>
      </c>
      <c r="V1522" s="37">
        <v>9</v>
      </c>
      <c r="W1522" s="37">
        <v>416.95</v>
      </c>
      <c r="X1522" s="37">
        <v>89291</v>
      </c>
      <c r="Y1522" s="37" t="s">
        <v>3218</v>
      </c>
      <c r="Z1522" s="37">
        <v>684.09233052592651</v>
      </c>
    </row>
    <row r="1523" spans="1:26" customFormat="1" x14ac:dyDescent="0.2">
      <c r="A1523" s="37">
        <v>825</v>
      </c>
      <c r="B1523" s="37" t="s">
        <v>2574</v>
      </c>
      <c r="C1523" s="37" t="s">
        <v>1</v>
      </c>
      <c r="D1523" s="37">
        <v>0</v>
      </c>
      <c r="E1523" s="37">
        <v>11.97</v>
      </c>
      <c r="F1523" s="37">
        <v>4.9800000000000004</v>
      </c>
      <c r="G1523" s="37" t="s">
        <v>14</v>
      </c>
      <c r="H1523" s="37" t="s">
        <v>47</v>
      </c>
      <c r="I1523" s="37" t="s">
        <v>24</v>
      </c>
      <c r="J1523" s="37" t="s">
        <v>71</v>
      </c>
      <c r="K1523" s="37" t="s">
        <v>49</v>
      </c>
      <c r="L1523" s="37" t="s">
        <v>792</v>
      </c>
      <c r="M1523" s="37">
        <v>0.57999999999999996</v>
      </c>
      <c r="N1523" s="37" t="s">
        <v>8</v>
      </c>
      <c r="O1523" s="37" t="s">
        <v>28</v>
      </c>
      <c r="P1523" s="37" t="s">
        <v>163</v>
      </c>
      <c r="Q1523" s="37" t="s">
        <v>2575</v>
      </c>
      <c r="R1523" s="37">
        <v>79605</v>
      </c>
      <c r="S1523" s="39">
        <v>42145</v>
      </c>
      <c r="T1523" s="39">
        <v>42148</v>
      </c>
      <c r="U1523" s="37">
        <v>3.3839999999999999</v>
      </c>
      <c r="V1523" s="37">
        <v>4</v>
      </c>
      <c r="W1523" s="37">
        <v>53.3</v>
      </c>
      <c r="X1523" s="37">
        <v>89258</v>
      </c>
      <c r="Y1523" s="37" t="s">
        <v>3216</v>
      </c>
      <c r="Z1523" s="37">
        <v>618.12056221428679</v>
      </c>
    </row>
    <row r="1524" spans="1:26" customFormat="1" x14ac:dyDescent="0.2">
      <c r="A1524" s="37">
        <v>406</v>
      </c>
      <c r="B1524" s="37" t="s">
        <v>2576</v>
      </c>
      <c r="C1524" s="37" t="s">
        <v>13</v>
      </c>
      <c r="D1524" s="37">
        <v>0.03</v>
      </c>
      <c r="E1524" s="37">
        <v>4.9800000000000004</v>
      </c>
      <c r="F1524" s="37">
        <v>0.8</v>
      </c>
      <c r="G1524" s="37" t="s">
        <v>14</v>
      </c>
      <c r="H1524" s="37" t="s">
        <v>3</v>
      </c>
      <c r="I1524" s="37" t="s">
        <v>24</v>
      </c>
      <c r="J1524" s="37" t="s">
        <v>64</v>
      </c>
      <c r="K1524" s="37" t="s">
        <v>26</v>
      </c>
      <c r="L1524" s="37" t="s">
        <v>870</v>
      </c>
      <c r="M1524" s="37">
        <v>0.36</v>
      </c>
      <c r="N1524" s="37" t="s">
        <v>8</v>
      </c>
      <c r="O1524" s="37" t="s">
        <v>87</v>
      </c>
      <c r="P1524" s="37" t="s">
        <v>373</v>
      </c>
      <c r="Q1524" s="37" t="s">
        <v>2577</v>
      </c>
      <c r="R1524" s="37">
        <v>8360</v>
      </c>
      <c r="S1524" s="39">
        <v>42145</v>
      </c>
      <c r="T1524" s="39">
        <v>42146</v>
      </c>
      <c r="U1524" s="37">
        <v>50.2044</v>
      </c>
      <c r="V1524" s="37">
        <v>15</v>
      </c>
      <c r="W1524" s="37">
        <v>72.760000000000005</v>
      </c>
      <c r="X1524" s="37">
        <v>87804</v>
      </c>
      <c r="Y1524" s="37" t="s">
        <v>3218</v>
      </c>
      <c r="Z1524" s="37">
        <v>-6.0285182548060057</v>
      </c>
    </row>
    <row r="1525" spans="1:26" customFormat="1" x14ac:dyDescent="0.2">
      <c r="A1525" s="37">
        <v>1106</v>
      </c>
      <c r="B1525" s="37" t="s">
        <v>2557</v>
      </c>
      <c r="C1525" s="37" t="s">
        <v>13</v>
      </c>
      <c r="D1525" s="37">
        <v>0.01</v>
      </c>
      <c r="E1525" s="37">
        <v>9.31</v>
      </c>
      <c r="F1525" s="37">
        <v>3.98</v>
      </c>
      <c r="G1525" s="37" t="s">
        <v>14</v>
      </c>
      <c r="H1525" s="37" t="s">
        <v>3</v>
      </c>
      <c r="I1525" s="37" t="s">
        <v>24</v>
      </c>
      <c r="J1525" s="37" t="s">
        <v>544</v>
      </c>
      <c r="K1525" s="37" t="s">
        <v>18</v>
      </c>
      <c r="L1525" s="37" t="s">
        <v>2578</v>
      </c>
      <c r="M1525" s="37">
        <v>0.56000000000000005</v>
      </c>
      <c r="N1525" s="37" t="s">
        <v>8</v>
      </c>
      <c r="O1525" s="37" t="s">
        <v>28</v>
      </c>
      <c r="P1525" s="37" t="s">
        <v>163</v>
      </c>
      <c r="Q1525" s="37" t="s">
        <v>530</v>
      </c>
      <c r="R1525" s="37">
        <v>75220</v>
      </c>
      <c r="S1525" s="39">
        <v>42145</v>
      </c>
      <c r="T1525" s="39">
        <v>42146</v>
      </c>
      <c r="U1525" s="37">
        <v>-10.9</v>
      </c>
      <c r="V1525" s="37">
        <v>61</v>
      </c>
      <c r="W1525" s="37">
        <v>586.96</v>
      </c>
      <c r="X1525" s="37">
        <v>646</v>
      </c>
      <c r="Y1525" s="37" t="s">
        <v>3216</v>
      </c>
      <c r="Z1525" s="37">
        <v>212.31232308556136</v>
      </c>
    </row>
    <row r="1526" spans="1:26" customFormat="1" x14ac:dyDescent="0.2">
      <c r="A1526" s="37">
        <v>1107</v>
      </c>
      <c r="B1526" s="37" t="s">
        <v>2579</v>
      </c>
      <c r="C1526" s="37" t="s">
        <v>13</v>
      </c>
      <c r="D1526" s="37">
        <v>0.01</v>
      </c>
      <c r="E1526" s="37">
        <v>9.31</v>
      </c>
      <c r="F1526" s="37">
        <v>3.98</v>
      </c>
      <c r="G1526" s="37" t="s">
        <v>14</v>
      </c>
      <c r="H1526" s="37" t="s">
        <v>3</v>
      </c>
      <c r="I1526" s="37" t="s">
        <v>24</v>
      </c>
      <c r="J1526" s="37" t="s">
        <v>544</v>
      </c>
      <c r="K1526" s="37" t="s">
        <v>18</v>
      </c>
      <c r="L1526" s="37" t="s">
        <v>2578</v>
      </c>
      <c r="M1526" s="37">
        <v>0.56000000000000005</v>
      </c>
      <c r="N1526" s="37" t="s">
        <v>8</v>
      </c>
      <c r="O1526" s="37" t="s">
        <v>28</v>
      </c>
      <c r="P1526" s="37" t="s">
        <v>163</v>
      </c>
      <c r="Q1526" s="37" t="s">
        <v>2580</v>
      </c>
      <c r="R1526" s="37">
        <v>77566</v>
      </c>
      <c r="S1526" s="39">
        <v>42145</v>
      </c>
      <c r="T1526" s="39">
        <v>42146</v>
      </c>
      <c r="U1526" s="37">
        <v>2.1800000000000002</v>
      </c>
      <c r="V1526" s="37">
        <v>15</v>
      </c>
      <c r="W1526" s="37">
        <v>144.33000000000001</v>
      </c>
      <c r="X1526" s="37">
        <v>86411</v>
      </c>
      <c r="Y1526" s="37" t="s">
        <v>3216</v>
      </c>
      <c r="Z1526" s="37">
        <v>225.70657953432269</v>
      </c>
    </row>
    <row r="1527" spans="1:26" customFormat="1" x14ac:dyDescent="0.2">
      <c r="A1527" s="37">
        <v>820</v>
      </c>
      <c r="B1527" s="37" t="s">
        <v>2581</v>
      </c>
      <c r="C1527" s="37" t="s">
        <v>23</v>
      </c>
      <c r="D1527" s="37">
        <v>0.09</v>
      </c>
      <c r="E1527" s="37">
        <v>5.84</v>
      </c>
      <c r="F1527" s="37">
        <v>0.83</v>
      </c>
      <c r="G1527" s="37" t="s">
        <v>14</v>
      </c>
      <c r="H1527" s="37" t="s">
        <v>3</v>
      </c>
      <c r="I1527" s="37" t="s">
        <v>24</v>
      </c>
      <c r="J1527" s="37" t="s">
        <v>25</v>
      </c>
      <c r="K1527" s="37" t="s">
        <v>26</v>
      </c>
      <c r="L1527" s="37" t="s">
        <v>2582</v>
      </c>
      <c r="M1527" s="37">
        <v>0.49</v>
      </c>
      <c r="N1527" s="37" t="s">
        <v>8</v>
      </c>
      <c r="O1527" s="37" t="s">
        <v>35</v>
      </c>
      <c r="P1527" s="37" t="s">
        <v>42</v>
      </c>
      <c r="Q1527" s="37" t="s">
        <v>2583</v>
      </c>
      <c r="R1527" s="37">
        <v>99362</v>
      </c>
      <c r="S1527" s="39">
        <v>42145</v>
      </c>
      <c r="T1527" s="39">
        <v>42149</v>
      </c>
      <c r="U1527" s="37">
        <v>-2.87</v>
      </c>
      <c r="V1527" s="37">
        <v>1</v>
      </c>
      <c r="W1527" s="37">
        <v>5.9</v>
      </c>
      <c r="X1527" s="37">
        <v>90244</v>
      </c>
      <c r="Y1527" s="37" t="s">
        <v>3217</v>
      </c>
      <c r="Z1527" s="37">
        <v>93.805995858125286</v>
      </c>
    </row>
    <row r="1528" spans="1:26" customFormat="1" x14ac:dyDescent="0.2">
      <c r="A1528" s="37">
        <v>1527</v>
      </c>
      <c r="B1528" s="37" t="s">
        <v>314</v>
      </c>
      <c r="C1528" s="37" t="s">
        <v>23</v>
      </c>
      <c r="D1528" s="37">
        <v>0.09</v>
      </c>
      <c r="E1528" s="37">
        <v>50.98</v>
      </c>
      <c r="F1528" s="37">
        <v>6.5</v>
      </c>
      <c r="G1528" s="37" t="s">
        <v>14</v>
      </c>
      <c r="H1528" s="37" t="s">
        <v>47</v>
      </c>
      <c r="I1528" s="37" t="s">
        <v>16</v>
      </c>
      <c r="J1528" s="37" t="s">
        <v>17</v>
      </c>
      <c r="K1528" s="37" t="s">
        <v>49</v>
      </c>
      <c r="L1528" s="37" t="s">
        <v>1842</v>
      </c>
      <c r="M1528" s="37">
        <v>0.73</v>
      </c>
      <c r="N1528" s="37" t="s">
        <v>8</v>
      </c>
      <c r="O1528" s="37" t="s">
        <v>9</v>
      </c>
      <c r="P1528" s="37" t="s">
        <v>140</v>
      </c>
      <c r="Q1528" s="37" t="s">
        <v>316</v>
      </c>
      <c r="R1528" s="37">
        <v>35601</v>
      </c>
      <c r="S1528" s="39">
        <v>42145</v>
      </c>
      <c r="T1528" s="39">
        <v>42152</v>
      </c>
      <c r="U1528" s="37">
        <v>70.176000000000002</v>
      </c>
      <c r="V1528" s="37">
        <v>28</v>
      </c>
      <c r="W1528" s="37">
        <v>1395.41</v>
      </c>
      <c r="X1528" s="37">
        <v>86815</v>
      </c>
      <c r="Y1528" s="37" t="s">
        <v>3215</v>
      </c>
      <c r="Z1528" s="37">
        <v>705.71345248347166</v>
      </c>
    </row>
    <row r="1529" spans="1:26" customFormat="1" x14ac:dyDescent="0.2">
      <c r="A1529" s="37">
        <v>3319</v>
      </c>
      <c r="B1529" s="37" t="s">
        <v>2584</v>
      </c>
      <c r="C1529" s="37" t="s">
        <v>23</v>
      </c>
      <c r="D1529" s="37">
        <v>0.03</v>
      </c>
      <c r="E1529" s="37">
        <v>20.98</v>
      </c>
      <c r="F1529" s="37">
        <v>1.49</v>
      </c>
      <c r="G1529" s="37" t="s">
        <v>14</v>
      </c>
      <c r="H1529" s="37" t="s">
        <v>3</v>
      </c>
      <c r="I1529" s="37" t="s">
        <v>24</v>
      </c>
      <c r="J1529" s="37" t="s">
        <v>48</v>
      </c>
      <c r="K1529" s="37" t="s">
        <v>49</v>
      </c>
      <c r="L1529" s="37" t="s">
        <v>2585</v>
      </c>
      <c r="M1529" s="37">
        <v>0.35</v>
      </c>
      <c r="N1529" s="37" t="s">
        <v>8</v>
      </c>
      <c r="O1529" s="37" t="s">
        <v>9</v>
      </c>
      <c r="P1529" s="37" t="s">
        <v>376</v>
      </c>
      <c r="Q1529" s="37" t="s">
        <v>479</v>
      </c>
      <c r="R1529" s="37">
        <v>37075</v>
      </c>
      <c r="S1529" s="39">
        <v>42145</v>
      </c>
      <c r="T1529" s="39">
        <v>42145</v>
      </c>
      <c r="U1529" s="37">
        <v>30.024000000000001</v>
      </c>
      <c r="V1529" s="37">
        <v>20</v>
      </c>
      <c r="W1529" s="37">
        <v>431.43</v>
      </c>
      <c r="X1529" s="37">
        <v>90104</v>
      </c>
      <c r="Y1529" s="37" t="s">
        <v>3215</v>
      </c>
      <c r="Z1529" s="37">
        <v>116.45313776740879</v>
      </c>
    </row>
    <row r="1530" spans="1:26" customFormat="1" x14ac:dyDescent="0.2">
      <c r="A1530" s="37">
        <v>1129</v>
      </c>
      <c r="B1530" s="37" t="s">
        <v>762</v>
      </c>
      <c r="C1530" s="37" t="s">
        <v>92</v>
      </c>
      <c r="D1530" s="37">
        <v>0.02</v>
      </c>
      <c r="E1530" s="37">
        <v>7.64</v>
      </c>
      <c r="F1530" s="37">
        <v>1.39</v>
      </c>
      <c r="G1530" s="37" t="s">
        <v>14</v>
      </c>
      <c r="H1530" s="37" t="s">
        <v>47</v>
      </c>
      <c r="I1530" s="37" t="s">
        <v>24</v>
      </c>
      <c r="J1530" s="37" t="s">
        <v>321</v>
      </c>
      <c r="K1530" s="37" t="s">
        <v>49</v>
      </c>
      <c r="L1530" s="37" t="s">
        <v>1534</v>
      </c>
      <c r="M1530" s="37">
        <v>0.36</v>
      </c>
      <c r="N1530" s="37" t="s">
        <v>8</v>
      </c>
      <c r="O1530" s="37" t="s">
        <v>87</v>
      </c>
      <c r="P1530" s="37" t="s">
        <v>379</v>
      </c>
      <c r="Q1530" s="37" t="s">
        <v>764</v>
      </c>
      <c r="R1530" s="37">
        <v>2118</v>
      </c>
      <c r="S1530" s="39">
        <v>42145</v>
      </c>
      <c r="T1530" s="39">
        <v>42147</v>
      </c>
      <c r="U1530" s="37">
        <v>117.38</v>
      </c>
      <c r="V1530" s="37">
        <v>52</v>
      </c>
      <c r="W1530" s="37">
        <v>406.91</v>
      </c>
      <c r="X1530" s="37">
        <v>13735</v>
      </c>
      <c r="Y1530" s="37" t="s">
        <v>3218</v>
      </c>
      <c r="Z1530" s="37">
        <v>148.73816681132584</v>
      </c>
    </row>
    <row r="1531" spans="1:26" customFormat="1" x14ac:dyDescent="0.2">
      <c r="A1531" s="37">
        <v>1131</v>
      </c>
      <c r="B1531" s="37" t="s">
        <v>2586</v>
      </c>
      <c r="C1531" s="37" t="s">
        <v>92</v>
      </c>
      <c r="D1531" s="37">
        <v>0.02</v>
      </c>
      <c r="E1531" s="37">
        <v>7.64</v>
      </c>
      <c r="F1531" s="37">
        <v>1.39</v>
      </c>
      <c r="G1531" s="37" t="s">
        <v>14</v>
      </c>
      <c r="H1531" s="37" t="s">
        <v>47</v>
      </c>
      <c r="I1531" s="37" t="s">
        <v>24</v>
      </c>
      <c r="J1531" s="37" t="s">
        <v>321</v>
      </c>
      <c r="K1531" s="37" t="s">
        <v>49</v>
      </c>
      <c r="L1531" s="37" t="s">
        <v>1534</v>
      </c>
      <c r="M1531" s="37">
        <v>0.36</v>
      </c>
      <c r="N1531" s="37" t="s">
        <v>8</v>
      </c>
      <c r="O1531" s="37" t="s">
        <v>28</v>
      </c>
      <c r="P1531" s="37" t="s">
        <v>163</v>
      </c>
      <c r="Q1531" s="37" t="s">
        <v>2587</v>
      </c>
      <c r="R1531" s="37">
        <v>79907</v>
      </c>
      <c r="S1531" s="39">
        <v>42145</v>
      </c>
      <c r="T1531" s="39">
        <v>42147</v>
      </c>
      <c r="U1531" s="37">
        <v>70.193700000000007</v>
      </c>
      <c r="V1531" s="37">
        <v>13</v>
      </c>
      <c r="W1531" s="37">
        <v>101.73</v>
      </c>
      <c r="X1531" s="37">
        <v>88103</v>
      </c>
      <c r="Y1531" s="37" t="s">
        <v>3216</v>
      </c>
      <c r="Z1531" s="37">
        <v>100.41818186727491</v>
      </c>
    </row>
    <row r="1532" spans="1:26" customFormat="1" x14ac:dyDescent="0.2">
      <c r="A1532" s="37">
        <v>1254</v>
      </c>
      <c r="B1532" s="37" t="s">
        <v>1566</v>
      </c>
      <c r="C1532" s="37" t="s">
        <v>92</v>
      </c>
      <c r="D1532" s="37">
        <v>0.04</v>
      </c>
      <c r="E1532" s="37">
        <v>2.08</v>
      </c>
      <c r="F1532" s="37">
        <v>1.49</v>
      </c>
      <c r="G1532" s="37" t="s">
        <v>14</v>
      </c>
      <c r="H1532" s="37" t="s">
        <v>47</v>
      </c>
      <c r="I1532" s="37" t="s">
        <v>24</v>
      </c>
      <c r="J1532" s="37" t="s">
        <v>48</v>
      </c>
      <c r="K1532" s="37" t="s">
        <v>49</v>
      </c>
      <c r="L1532" s="37" t="s">
        <v>1386</v>
      </c>
      <c r="M1532" s="37">
        <v>0.36</v>
      </c>
      <c r="N1532" s="37" t="s">
        <v>8</v>
      </c>
      <c r="O1532" s="37" t="s">
        <v>28</v>
      </c>
      <c r="P1532" s="37" t="s">
        <v>163</v>
      </c>
      <c r="Q1532" s="37" t="s">
        <v>1567</v>
      </c>
      <c r="R1532" s="37">
        <v>77530</v>
      </c>
      <c r="S1532" s="39">
        <v>42145</v>
      </c>
      <c r="T1532" s="39">
        <v>42147</v>
      </c>
      <c r="U1532" s="37">
        <v>-11.281499999999999</v>
      </c>
      <c r="V1532" s="37">
        <v>16</v>
      </c>
      <c r="W1532" s="37">
        <v>33.770000000000003</v>
      </c>
      <c r="X1532" s="37">
        <v>89982</v>
      </c>
      <c r="Y1532" s="37" t="s">
        <v>3216</v>
      </c>
      <c r="Z1532" s="37">
        <v>-10.887818645150904</v>
      </c>
    </row>
    <row r="1533" spans="1:26" customFormat="1" x14ac:dyDescent="0.2">
      <c r="A1533" s="37">
        <v>19</v>
      </c>
      <c r="B1533" s="37" t="s">
        <v>2588</v>
      </c>
      <c r="C1533" s="37" t="s">
        <v>46</v>
      </c>
      <c r="D1533" s="37">
        <v>7.0000000000000007E-2</v>
      </c>
      <c r="E1533" s="37">
        <v>12.99</v>
      </c>
      <c r="F1533" s="37">
        <v>9.44</v>
      </c>
      <c r="G1533" s="37" t="s">
        <v>14</v>
      </c>
      <c r="H1533" s="37" t="s">
        <v>3</v>
      </c>
      <c r="I1533" s="37" t="s">
        <v>16</v>
      </c>
      <c r="J1533" s="37" t="s">
        <v>32</v>
      </c>
      <c r="K1533" s="37" t="s">
        <v>120</v>
      </c>
      <c r="L1533" s="37" t="s">
        <v>2589</v>
      </c>
      <c r="M1533" s="37">
        <v>0.39</v>
      </c>
      <c r="N1533" s="37" t="s">
        <v>8</v>
      </c>
      <c r="O1533" s="37" t="s">
        <v>35</v>
      </c>
      <c r="P1533" s="37" t="s">
        <v>253</v>
      </c>
      <c r="Q1533" s="37" t="s">
        <v>2590</v>
      </c>
      <c r="R1533" s="37">
        <v>59801</v>
      </c>
      <c r="S1533" s="39">
        <v>42145</v>
      </c>
      <c r="T1533" s="39">
        <v>42147</v>
      </c>
      <c r="U1533" s="37">
        <v>-114.6399</v>
      </c>
      <c r="V1533" s="37">
        <v>18</v>
      </c>
      <c r="W1533" s="37">
        <v>231.79</v>
      </c>
      <c r="X1533" s="37">
        <v>90032</v>
      </c>
      <c r="Y1533" s="37" t="s">
        <v>3217</v>
      </c>
      <c r="Z1533" s="37">
        <v>291.08698920614847</v>
      </c>
    </row>
    <row r="1534" spans="1:26" customFormat="1" x14ac:dyDescent="0.2">
      <c r="A1534" s="37">
        <v>21</v>
      </c>
      <c r="B1534" s="37" t="s">
        <v>2496</v>
      </c>
      <c r="C1534" s="37" t="s">
        <v>46</v>
      </c>
      <c r="D1534" s="37">
        <v>0.08</v>
      </c>
      <c r="E1534" s="37">
        <v>5</v>
      </c>
      <c r="F1534" s="37">
        <v>3.39</v>
      </c>
      <c r="G1534" s="37" t="s">
        <v>14</v>
      </c>
      <c r="H1534" s="37" t="s">
        <v>3</v>
      </c>
      <c r="I1534" s="37" t="s">
        <v>24</v>
      </c>
      <c r="J1534" s="37" t="s">
        <v>152</v>
      </c>
      <c r="K1534" s="37" t="s">
        <v>26</v>
      </c>
      <c r="L1534" s="37" t="s">
        <v>2591</v>
      </c>
      <c r="M1534" s="37">
        <v>0.37</v>
      </c>
      <c r="N1534" s="37" t="s">
        <v>8</v>
      </c>
      <c r="O1534" s="37" t="s">
        <v>87</v>
      </c>
      <c r="P1534" s="37" t="s">
        <v>88</v>
      </c>
      <c r="Q1534" s="37" t="s">
        <v>89</v>
      </c>
      <c r="R1534" s="37">
        <v>10012</v>
      </c>
      <c r="S1534" s="39">
        <v>42145</v>
      </c>
      <c r="T1534" s="39">
        <v>42146</v>
      </c>
      <c r="U1534" s="37">
        <v>-17.489999999999998</v>
      </c>
      <c r="V1534" s="37">
        <v>58</v>
      </c>
      <c r="W1534" s="37">
        <v>293.06</v>
      </c>
      <c r="X1534" s="37">
        <v>42949</v>
      </c>
      <c r="Y1534" s="37" t="s">
        <v>3218</v>
      </c>
      <c r="Z1534" s="37">
        <v>175.08680859967191</v>
      </c>
    </row>
    <row r="1535" spans="1:26" customFormat="1" x14ac:dyDescent="0.2">
      <c r="A1535" s="37">
        <v>21</v>
      </c>
      <c r="B1535" s="37" t="s">
        <v>2496</v>
      </c>
      <c r="C1535" s="37" t="s">
        <v>46</v>
      </c>
      <c r="D1535" s="37">
        <v>7.0000000000000007E-2</v>
      </c>
      <c r="E1535" s="37">
        <v>12.99</v>
      </c>
      <c r="F1535" s="37">
        <v>9.44</v>
      </c>
      <c r="G1535" s="37" t="s">
        <v>14</v>
      </c>
      <c r="H1535" s="37" t="s">
        <v>3</v>
      </c>
      <c r="I1535" s="37" t="s">
        <v>16</v>
      </c>
      <c r="J1535" s="37" t="s">
        <v>32</v>
      </c>
      <c r="K1535" s="37" t="s">
        <v>120</v>
      </c>
      <c r="L1535" s="37" t="s">
        <v>2589</v>
      </c>
      <c r="M1535" s="37">
        <v>0.39</v>
      </c>
      <c r="N1535" s="37" t="s">
        <v>8</v>
      </c>
      <c r="O1535" s="37" t="s">
        <v>87</v>
      </c>
      <c r="P1535" s="37" t="s">
        <v>88</v>
      </c>
      <c r="Q1535" s="37" t="s">
        <v>89</v>
      </c>
      <c r="R1535" s="37">
        <v>10012</v>
      </c>
      <c r="S1535" s="39">
        <v>42145</v>
      </c>
      <c r="T1535" s="39">
        <v>42147</v>
      </c>
      <c r="U1535" s="37">
        <v>-114.6399</v>
      </c>
      <c r="V1535" s="37">
        <v>71</v>
      </c>
      <c r="W1535" s="37">
        <v>914.29</v>
      </c>
      <c r="X1535" s="37">
        <v>42949</v>
      </c>
      <c r="Y1535" s="37" t="s">
        <v>3218</v>
      </c>
      <c r="Z1535" s="37">
        <v>291.08698920614847</v>
      </c>
    </row>
    <row r="1536" spans="1:26" customFormat="1" x14ac:dyDescent="0.2">
      <c r="A1536" s="37">
        <v>3206</v>
      </c>
      <c r="B1536" s="37" t="s">
        <v>1902</v>
      </c>
      <c r="C1536" s="37" t="s">
        <v>46</v>
      </c>
      <c r="D1536" s="37">
        <v>0.06</v>
      </c>
      <c r="E1536" s="37">
        <v>218.08</v>
      </c>
      <c r="F1536" s="37">
        <v>18.059999999999999</v>
      </c>
      <c r="G1536" s="37" t="s">
        <v>63</v>
      </c>
      <c r="H1536" s="37" t="s">
        <v>15</v>
      </c>
      <c r="I1536" s="37" t="s">
        <v>4</v>
      </c>
      <c r="J1536" s="37" t="s">
        <v>85</v>
      </c>
      <c r="K1536" s="37" t="s">
        <v>40</v>
      </c>
      <c r="L1536" s="37" t="s">
        <v>2592</v>
      </c>
      <c r="M1536" s="37">
        <v>0.56999999999999995</v>
      </c>
      <c r="N1536" s="37" t="s">
        <v>8</v>
      </c>
      <c r="O1536" s="37" t="s">
        <v>35</v>
      </c>
      <c r="P1536" s="37" t="s">
        <v>466</v>
      </c>
      <c r="Q1536" s="37" t="s">
        <v>1904</v>
      </c>
      <c r="R1536" s="37">
        <v>83301</v>
      </c>
      <c r="S1536" s="39">
        <v>42145</v>
      </c>
      <c r="T1536" s="39">
        <v>42147</v>
      </c>
      <c r="U1536" s="37">
        <v>969.42</v>
      </c>
      <c r="V1536" s="37">
        <v>7</v>
      </c>
      <c r="W1536" s="37">
        <v>1488.51</v>
      </c>
      <c r="X1536" s="37">
        <v>87934</v>
      </c>
      <c r="Y1536" s="37" t="s">
        <v>3217</v>
      </c>
      <c r="Z1536" s="37">
        <v>2336.1328039334344</v>
      </c>
    </row>
    <row r="1537" spans="1:26" customFormat="1" x14ac:dyDescent="0.2">
      <c r="A1537" s="37">
        <v>2385</v>
      </c>
      <c r="B1537" s="37" t="s">
        <v>2593</v>
      </c>
      <c r="C1537" s="37" t="s">
        <v>1</v>
      </c>
      <c r="D1537" s="37">
        <v>0.1</v>
      </c>
      <c r="E1537" s="37">
        <v>130.97999999999999</v>
      </c>
      <c r="F1537" s="37">
        <v>30</v>
      </c>
      <c r="G1537" s="37" t="s">
        <v>2</v>
      </c>
      <c r="H1537" s="37" t="s">
        <v>3</v>
      </c>
      <c r="I1537" s="37" t="s">
        <v>4</v>
      </c>
      <c r="J1537" s="37" t="s">
        <v>85</v>
      </c>
      <c r="K1537" s="37" t="s">
        <v>33</v>
      </c>
      <c r="L1537" s="37" t="s">
        <v>2175</v>
      </c>
      <c r="M1537" s="37">
        <v>0.78</v>
      </c>
      <c r="N1537" s="37" t="s">
        <v>8</v>
      </c>
      <c r="O1537" s="37" t="s">
        <v>35</v>
      </c>
      <c r="P1537" s="37" t="s">
        <v>616</v>
      </c>
      <c r="Q1537" s="37" t="s">
        <v>2594</v>
      </c>
      <c r="R1537" s="37">
        <v>88001</v>
      </c>
      <c r="S1537" s="39">
        <v>42146</v>
      </c>
      <c r="T1537" s="39">
        <v>42148</v>
      </c>
      <c r="U1537" s="37">
        <v>2000.11</v>
      </c>
      <c r="V1537" s="37">
        <v>18</v>
      </c>
      <c r="W1537" s="37">
        <v>2259.9899999999998</v>
      </c>
      <c r="X1537" s="37">
        <v>89184</v>
      </c>
      <c r="Y1537" s="37" t="s">
        <v>3217</v>
      </c>
      <c r="Z1537" s="37">
        <v>3984.3445450491122</v>
      </c>
    </row>
    <row r="1538" spans="1:26" customFormat="1" x14ac:dyDescent="0.2">
      <c r="A1538" s="37">
        <v>2699</v>
      </c>
      <c r="B1538" s="37" t="s">
        <v>2065</v>
      </c>
      <c r="C1538" s="37" t="s">
        <v>1</v>
      </c>
      <c r="D1538" s="37">
        <v>0.06</v>
      </c>
      <c r="E1538" s="37">
        <v>4.9800000000000004</v>
      </c>
      <c r="F1538" s="37">
        <v>4.95</v>
      </c>
      <c r="G1538" s="37" t="s">
        <v>14</v>
      </c>
      <c r="H1538" s="37" t="s">
        <v>70</v>
      </c>
      <c r="I1538" s="37" t="s">
        <v>24</v>
      </c>
      <c r="J1538" s="37" t="s">
        <v>48</v>
      </c>
      <c r="K1538" s="37" t="s">
        <v>49</v>
      </c>
      <c r="L1538" s="37" t="s">
        <v>2595</v>
      </c>
      <c r="M1538" s="37">
        <v>0.37</v>
      </c>
      <c r="N1538" s="37" t="s">
        <v>8</v>
      </c>
      <c r="O1538" s="37" t="s">
        <v>35</v>
      </c>
      <c r="P1538" s="37" t="s">
        <v>564</v>
      </c>
      <c r="Q1538" s="37" t="s">
        <v>2067</v>
      </c>
      <c r="R1538" s="37">
        <v>86442</v>
      </c>
      <c r="S1538" s="39">
        <v>42146</v>
      </c>
      <c r="T1538" s="39">
        <v>42148</v>
      </c>
      <c r="U1538" s="37">
        <v>-103.224</v>
      </c>
      <c r="V1538" s="37">
        <v>16</v>
      </c>
      <c r="W1538" s="37">
        <v>78.989999999999995</v>
      </c>
      <c r="X1538" s="37">
        <v>87677</v>
      </c>
      <c r="Y1538" s="37" t="s">
        <v>3217</v>
      </c>
      <c r="Z1538" s="37">
        <v>241.58308722621118</v>
      </c>
    </row>
    <row r="1539" spans="1:26" customFormat="1" x14ac:dyDescent="0.2">
      <c r="A1539" s="37">
        <v>181</v>
      </c>
      <c r="B1539" s="37" t="s">
        <v>1263</v>
      </c>
      <c r="C1539" s="37" t="s">
        <v>13</v>
      </c>
      <c r="D1539" s="37">
        <v>7.0000000000000007E-2</v>
      </c>
      <c r="E1539" s="37">
        <v>1.68</v>
      </c>
      <c r="F1539" s="37">
        <v>1.57</v>
      </c>
      <c r="G1539" s="37" t="s">
        <v>14</v>
      </c>
      <c r="H1539" s="37" t="s">
        <v>70</v>
      </c>
      <c r="I1539" s="37" t="s">
        <v>24</v>
      </c>
      <c r="J1539" s="37" t="s">
        <v>25</v>
      </c>
      <c r="K1539" s="37" t="s">
        <v>26</v>
      </c>
      <c r="L1539" s="37" t="s">
        <v>550</v>
      </c>
      <c r="M1539" s="37">
        <v>0.59</v>
      </c>
      <c r="N1539" s="37" t="s">
        <v>8</v>
      </c>
      <c r="O1539" s="37" t="s">
        <v>35</v>
      </c>
      <c r="P1539" s="37" t="s">
        <v>66</v>
      </c>
      <c r="Q1539" s="37" t="s">
        <v>917</v>
      </c>
      <c r="R1539" s="37">
        <v>94122</v>
      </c>
      <c r="S1539" s="39">
        <v>42146</v>
      </c>
      <c r="T1539" s="39">
        <v>42147</v>
      </c>
      <c r="U1539" s="37">
        <v>-35.75</v>
      </c>
      <c r="V1539" s="37">
        <v>116</v>
      </c>
      <c r="W1539" s="37">
        <v>186.59</v>
      </c>
      <c r="X1539" s="37">
        <v>3585</v>
      </c>
      <c r="Y1539" s="37" t="s">
        <v>3217</v>
      </c>
      <c r="Z1539" s="37">
        <v>90.670109999577306</v>
      </c>
    </row>
    <row r="1540" spans="1:26" customFormat="1" x14ac:dyDescent="0.2">
      <c r="A1540" s="37">
        <v>188</v>
      </c>
      <c r="B1540" s="37" t="s">
        <v>2596</v>
      </c>
      <c r="C1540" s="37" t="s">
        <v>13</v>
      </c>
      <c r="D1540" s="37">
        <v>7.0000000000000007E-2</v>
      </c>
      <c r="E1540" s="37">
        <v>10.06</v>
      </c>
      <c r="F1540" s="37">
        <v>2.06</v>
      </c>
      <c r="G1540" s="37" t="s">
        <v>14</v>
      </c>
      <c r="H1540" s="37" t="s">
        <v>70</v>
      </c>
      <c r="I1540" s="37" t="s">
        <v>24</v>
      </c>
      <c r="J1540" s="37" t="s">
        <v>64</v>
      </c>
      <c r="K1540" s="37" t="s">
        <v>26</v>
      </c>
      <c r="L1540" s="37" t="s">
        <v>149</v>
      </c>
      <c r="M1540" s="37">
        <v>0.39</v>
      </c>
      <c r="N1540" s="37" t="s">
        <v>8</v>
      </c>
      <c r="O1540" s="37" t="s">
        <v>28</v>
      </c>
      <c r="P1540" s="37" t="s">
        <v>163</v>
      </c>
      <c r="Q1540" s="37" t="s">
        <v>1933</v>
      </c>
      <c r="R1540" s="37">
        <v>76240</v>
      </c>
      <c r="S1540" s="39">
        <v>42146</v>
      </c>
      <c r="T1540" s="39">
        <v>42146</v>
      </c>
      <c r="U1540" s="37">
        <v>152.65559999999999</v>
      </c>
      <c r="V1540" s="37">
        <v>23</v>
      </c>
      <c r="W1540" s="37">
        <v>221.24</v>
      </c>
      <c r="X1540" s="37">
        <v>88361</v>
      </c>
      <c r="Y1540" s="37" t="s">
        <v>3216</v>
      </c>
      <c r="Z1540" s="37">
        <v>157.16480841134225</v>
      </c>
    </row>
    <row r="1541" spans="1:26" customFormat="1" x14ac:dyDescent="0.2">
      <c r="A1541" s="37">
        <v>188</v>
      </c>
      <c r="B1541" s="37" t="s">
        <v>2596</v>
      </c>
      <c r="C1541" s="37" t="s">
        <v>13</v>
      </c>
      <c r="D1541" s="37">
        <v>7.0000000000000007E-2</v>
      </c>
      <c r="E1541" s="37">
        <v>1.68</v>
      </c>
      <c r="F1541" s="37">
        <v>1.57</v>
      </c>
      <c r="G1541" s="37" t="s">
        <v>14</v>
      </c>
      <c r="H1541" s="37" t="s">
        <v>70</v>
      </c>
      <c r="I1541" s="37" t="s">
        <v>24</v>
      </c>
      <c r="J1541" s="37" t="s">
        <v>25</v>
      </c>
      <c r="K1541" s="37" t="s">
        <v>26</v>
      </c>
      <c r="L1541" s="37" t="s">
        <v>550</v>
      </c>
      <c r="M1541" s="37">
        <v>0.59</v>
      </c>
      <c r="N1541" s="37" t="s">
        <v>8</v>
      </c>
      <c r="O1541" s="37" t="s">
        <v>28</v>
      </c>
      <c r="P1541" s="37" t="s">
        <v>163</v>
      </c>
      <c r="Q1541" s="37" t="s">
        <v>1933</v>
      </c>
      <c r="R1541" s="37">
        <v>76240</v>
      </c>
      <c r="S1541" s="39">
        <v>42146</v>
      </c>
      <c r="T1541" s="39">
        <v>42147</v>
      </c>
      <c r="U1541" s="37">
        <v>7.15</v>
      </c>
      <c r="V1541" s="37">
        <v>29</v>
      </c>
      <c r="W1541" s="37">
        <v>46.65</v>
      </c>
      <c r="X1541" s="37">
        <v>88361</v>
      </c>
      <c r="Y1541" s="37" t="s">
        <v>3216</v>
      </c>
      <c r="Z1541" s="37">
        <v>134.60081348978073</v>
      </c>
    </row>
    <row r="1542" spans="1:26" customFormat="1" x14ac:dyDescent="0.2">
      <c r="A1542" s="37">
        <v>1246</v>
      </c>
      <c r="B1542" s="37" t="s">
        <v>1987</v>
      </c>
      <c r="C1542" s="37" t="s">
        <v>23</v>
      </c>
      <c r="D1542" s="37">
        <v>0.03</v>
      </c>
      <c r="E1542" s="37">
        <v>256.99</v>
      </c>
      <c r="F1542" s="37">
        <v>11.25</v>
      </c>
      <c r="G1542" s="37" t="s">
        <v>14</v>
      </c>
      <c r="H1542" s="37" t="s">
        <v>47</v>
      </c>
      <c r="I1542" s="37" t="s">
        <v>16</v>
      </c>
      <c r="J1542" s="37" t="s">
        <v>17</v>
      </c>
      <c r="K1542" s="37" t="s">
        <v>49</v>
      </c>
      <c r="L1542" s="37" t="s">
        <v>2597</v>
      </c>
      <c r="M1542" s="37">
        <v>0.51</v>
      </c>
      <c r="N1542" s="37" t="s">
        <v>8</v>
      </c>
      <c r="O1542" s="37" t="s">
        <v>87</v>
      </c>
      <c r="P1542" s="37" t="s">
        <v>88</v>
      </c>
      <c r="Q1542" s="37" t="s">
        <v>89</v>
      </c>
      <c r="R1542" s="37">
        <v>10009</v>
      </c>
      <c r="S1542" s="39">
        <v>42146</v>
      </c>
      <c r="T1542" s="39">
        <v>42146</v>
      </c>
      <c r="U1542" s="37">
        <v>1489.8</v>
      </c>
      <c r="V1542" s="37">
        <v>32</v>
      </c>
      <c r="W1542" s="37">
        <v>8216.2800000000007</v>
      </c>
      <c r="X1542" s="37">
        <v>46853</v>
      </c>
      <c r="Y1542" s="37" t="s">
        <v>3218</v>
      </c>
      <c r="Z1542" s="37">
        <v>2792.9872232019779</v>
      </c>
    </row>
    <row r="1543" spans="1:26" customFormat="1" x14ac:dyDescent="0.2">
      <c r="A1543" s="37">
        <v>1257</v>
      </c>
      <c r="B1543" s="37" t="s">
        <v>2257</v>
      </c>
      <c r="C1543" s="37" t="s">
        <v>92</v>
      </c>
      <c r="D1543" s="37">
        <v>0.01</v>
      </c>
      <c r="E1543" s="37">
        <v>115.99</v>
      </c>
      <c r="F1543" s="37">
        <v>56.14</v>
      </c>
      <c r="G1543" s="37" t="s">
        <v>2</v>
      </c>
      <c r="H1543" s="37" t="s">
        <v>47</v>
      </c>
      <c r="I1543" s="37" t="s">
        <v>16</v>
      </c>
      <c r="J1543" s="37" t="s">
        <v>32</v>
      </c>
      <c r="K1543" s="37" t="s">
        <v>33</v>
      </c>
      <c r="L1543" s="37" t="s">
        <v>456</v>
      </c>
      <c r="M1543" s="37">
        <v>0.4</v>
      </c>
      <c r="N1543" s="37" t="s">
        <v>8</v>
      </c>
      <c r="O1543" s="37" t="s">
        <v>35</v>
      </c>
      <c r="P1543" s="37" t="s">
        <v>36</v>
      </c>
      <c r="Q1543" s="37" t="s">
        <v>1099</v>
      </c>
      <c r="R1543" s="37">
        <v>80013</v>
      </c>
      <c r="S1543" s="39">
        <v>42146</v>
      </c>
      <c r="T1543" s="39">
        <v>42147</v>
      </c>
      <c r="U1543" s="37">
        <v>-164.39519999999999</v>
      </c>
      <c r="V1543" s="37">
        <v>5</v>
      </c>
      <c r="W1543" s="37">
        <v>604.35</v>
      </c>
      <c r="X1543" s="37">
        <v>86535</v>
      </c>
      <c r="Y1543" s="37" t="s">
        <v>3217</v>
      </c>
      <c r="Z1543" s="37">
        <v>1949.2149644661174</v>
      </c>
    </row>
    <row r="1544" spans="1:26" customFormat="1" x14ac:dyDescent="0.2">
      <c r="A1544" s="37">
        <v>2976</v>
      </c>
      <c r="B1544" s="37" t="s">
        <v>2598</v>
      </c>
      <c r="C1544" s="37" t="s">
        <v>92</v>
      </c>
      <c r="D1544" s="37">
        <v>0.01</v>
      </c>
      <c r="E1544" s="37">
        <v>35.99</v>
      </c>
      <c r="F1544" s="37">
        <v>0.99</v>
      </c>
      <c r="G1544" s="37" t="s">
        <v>14</v>
      </c>
      <c r="H1544" s="37" t="s">
        <v>3</v>
      </c>
      <c r="I1544" s="37" t="s">
        <v>16</v>
      </c>
      <c r="J1544" s="37" t="s">
        <v>111</v>
      </c>
      <c r="K1544" s="37" t="s">
        <v>18</v>
      </c>
      <c r="L1544" s="37" t="s">
        <v>1961</v>
      </c>
      <c r="M1544" s="37">
        <v>0.35</v>
      </c>
      <c r="N1544" s="37" t="s">
        <v>8</v>
      </c>
      <c r="O1544" s="37" t="s">
        <v>28</v>
      </c>
      <c r="P1544" s="37" t="s">
        <v>333</v>
      </c>
      <c r="Q1544" s="37" t="s">
        <v>2599</v>
      </c>
      <c r="R1544" s="37">
        <v>53154</v>
      </c>
      <c r="S1544" s="39">
        <v>42146</v>
      </c>
      <c r="T1544" s="39">
        <v>42147</v>
      </c>
      <c r="U1544" s="37">
        <v>882.48239999999998</v>
      </c>
      <c r="V1544" s="37">
        <v>41</v>
      </c>
      <c r="W1544" s="37">
        <v>1278.96</v>
      </c>
      <c r="X1544" s="37">
        <v>89047</v>
      </c>
      <c r="Y1544" s="37" t="s">
        <v>3216</v>
      </c>
      <c r="Z1544" s="37">
        <v>968.81333213871449</v>
      </c>
    </row>
    <row r="1545" spans="1:26" customFormat="1" x14ac:dyDescent="0.2">
      <c r="A1545" s="37">
        <v>2198</v>
      </c>
      <c r="B1545" s="37" t="s">
        <v>2600</v>
      </c>
      <c r="C1545" s="37" t="s">
        <v>46</v>
      </c>
      <c r="D1545" s="37">
        <v>0.03</v>
      </c>
      <c r="E1545" s="37">
        <v>25.98</v>
      </c>
      <c r="F1545" s="37">
        <v>4.08</v>
      </c>
      <c r="G1545" s="37" t="s">
        <v>14</v>
      </c>
      <c r="H1545" s="37" t="s">
        <v>3</v>
      </c>
      <c r="I1545" s="37" t="s">
        <v>24</v>
      </c>
      <c r="J1545" s="37" t="s">
        <v>25</v>
      </c>
      <c r="K1545" s="37" t="s">
        <v>18</v>
      </c>
      <c r="L1545" s="37" t="s">
        <v>2601</v>
      </c>
      <c r="M1545" s="37">
        <v>0.56999999999999995</v>
      </c>
      <c r="N1545" s="37" t="s">
        <v>8</v>
      </c>
      <c r="O1545" s="37" t="s">
        <v>87</v>
      </c>
      <c r="P1545" s="37" t="s">
        <v>88</v>
      </c>
      <c r="Q1545" s="37" t="s">
        <v>2602</v>
      </c>
      <c r="R1545" s="37">
        <v>11757</v>
      </c>
      <c r="S1545" s="39">
        <v>42146</v>
      </c>
      <c r="T1545" s="39">
        <v>42149</v>
      </c>
      <c r="U1545" s="37">
        <v>295.90649999999999</v>
      </c>
      <c r="V1545" s="37">
        <v>16</v>
      </c>
      <c r="W1545" s="37">
        <v>428.85</v>
      </c>
      <c r="X1545" s="37">
        <v>89174</v>
      </c>
      <c r="Y1545" s="37" t="s">
        <v>3218</v>
      </c>
      <c r="Z1545" s="37">
        <v>780.09677629826081</v>
      </c>
    </row>
    <row r="1546" spans="1:26" customFormat="1" x14ac:dyDescent="0.2">
      <c r="A1546" s="37">
        <v>2198</v>
      </c>
      <c r="B1546" s="37" t="s">
        <v>2600</v>
      </c>
      <c r="C1546" s="37" t="s">
        <v>46</v>
      </c>
      <c r="D1546" s="37">
        <v>0.1</v>
      </c>
      <c r="E1546" s="37">
        <v>20.98</v>
      </c>
      <c r="F1546" s="37">
        <v>53.03</v>
      </c>
      <c r="G1546" s="37" t="s">
        <v>2</v>
      </c>
      <c r="H1546" s="37" t="s">
        <v>3</v>
      </c>
      <c r="I1546" s="37" t="s">
        <v>24</v>
      </c>
      <c r="J1546" s="37" t="s">
        <v>54</v>
      </c>
      <c r="K1546" s="37" t="s">
        <v>33</v>
      </c>
      <c r="L1546" s="37" t="s">
        <v>1066</v>
      </c>
      <c r="M1546" s="37">
        <v>0.78</v>
      </c>
      <c r="N1546" s="37" t="s">
        <v>8</v>
      </c>
      <c r="O1546" s="37" t="s">
        <v>87</v>
      </c>
      <c r="P1546" s="37" t="s">
        <v>88</v>
      </c>
      <c r="Q1546" s="37" t="s">
        <v>2602</v>
      </c>
      <c r="R1546" s="37">
        <v>11757</v>
      </c>
      <c r="S1546" s="39">
        <v>42146</v>
      </c>
      <c r="T1546" s="39">
        <v>42146</v>
      </c>
      <c r="U1546" s="37">
        <v>-2111.36</v>
      </c>
      <c r="V1546" s="37">
        <v>16</v>
      </c>
      <c r="W1546" s="37">
        <v>342.54</v>
      </c>
      <c r="X1546" s="37">
        <v>89174</v>
      </c>
      <c r="Y1546" s="37" t="s">
        <v>3218</v>
      </c>
      <c r="Z1546" s="37">
        <v>-23.003701256391299</v>
      </c>
    </row>
    <row r="1547" spans="1:26" customFormat="1" x14ac:dyDescent="0.2">
      <c r="A1547" s="37">
        <v>2526</v>
      </c>
      <c r="B1547" s="37" t="s">
        <v>2603</v>
      </c>
      <c r="C1547" s="37" t="s">
        <v>1</v>
      </c>
      <c r="D1547" s="37">
        <v>0.01</v>
      </c>
      <c r="E1547" s="37">
        <v>2.16</v>
      </c>
      <c r="F1547" s="37">
        <v>6.05</v>
      </c>
      <c r="G1547" s="37" t="s">
        <v>14</v>
      </c>
      <c r="H1547" s="37" t="s">
        <v>70</v>
      </c>
      <c r="I1547" s="37" t="s">
        <v>24</v>
      </c>
      <c r="J1547" s="37" t="s">
        <v>48</v>
      </c>
      <c r="K1547" s="37" t="s">
        <v>49</v>
      </c>
      <c r="L1547" s="37" t="s">
        <v>872</v>
      </c>
      <c r="M1547" s="37">
        <v>0.37</v>
      </c>
      <c r="N1547" s="37" t="s">
        <v>8</v>
      </c>
      <c r="O1547" s="37" t="s">
        <v>9</v>
      </c>
      <c r="P1547" s="37" t="s">
        <v>144</v>
      </c>
      <c r="Q1547" s="37" t="s">
        <v>2005</v>
      </c>
      <c r="R1547" s="37">
        <v>70506</v>
      </c>
      <c r="S1547" s="39">
        <v>42147</v>
      </c>
      <c r="T1547" s="39">
        <v>42149</v>
      </c>
      <c r="U1547" s="37">
        <v>395.76</v>
      </c>
      <c r="V1547" s="37">
        <v>24</v>
      </c>
      <c r="W1547" s="37">
        <v>58.05</v>
      </c>
      <c r="X1547" s="37">
        <v>87208</v>
      </c>
      <c r="Y1547" s="37" t="s">
        <v>3215</v>
      </c>
      <c r="Z1547" s="37">
        <v>807.16520806867254</v>
      </c>
    </row>
    <row r="1548" spans="1:26" customFormat="1" x14ac:dyDescent="0.2">
      <c r="A1548" s="37">
        <v>2527</v>
      </c>
      <c r="B1548" s="37" t="s">
        <v>2604</v>
      </c>
      <c r="C1548" s="37" t="s">
        <v>1</v>
      </c>
      <c r="D1548" s="37">
        <v>7.0000000000000007E-2</v>
      </c>
      <c r="E1548" s="37">
        <v>21.38</v>
      </c>
      <c r="F1548" s="37">
        <v>8.99</v>
      </c>
      <c r="G1548" s="37" t="s">
        <v>14</v>
      </c>
      <c r="H1548" s="37" t="s">
        <v>70</v>
      </c>
      <c r="I1548" s="37" t="s">
        <v>24</v>
      </c>
      <c r="J1548" s="37" t="s">
        <v>25</v>
      </c>
      <c r="K1548" s="37" t="s">
        <v>18</v>
      </c>
      <c r="L1548" s="37" t="s">
        <v>1653</v>
      </c>
      <c r="M1548" s="37">
        <v>0.59</v>
      </c>
      <c r="N1548" s="37" t="s">
        <v>8</v>
      </c>
      <c r="O1548" s="37" t="s">
        <v>9</v>
      </c>
      <c r="P1548" s="37" t="s">
        <v>144</v>
      </c>
      <c r="Q1548" s="37" t="s">
        <v>2605</v>
      </c>
      <c r="R1548" s="37">
        <v>70601</v>
      </c>
      <c r="S1548" s="39">
        <v>42147</v>
      </c>
      <c r="T1548" s="39">
        <v>42149</v>
      </c>
      <c r="U1548" s="37">
        <v>-39.396000000000001</v>
      </c>
      <c r="V1548" s="37">
        <v>3</v>
      </c>
      <c r="W1548" s="37">
        <v>68.64</v>
      </c>
      <c r="X1548" s="37">
        <v>87208</v>
      </c>
      <c r="Y1548" s="37" t="s">
        <v>3215</v>
      </c>
      <c r="Z1548" s="37">
        <v>646.24369602612228</v>
      </c>
    </row>
    <row r="1549" spans="1:26" customFormat="1" x14ac:dyDescent="0.2">
      <c r="A1549" s="37">
        <v>1182</v>
      </c>
      <c r="B1549" s="37" t="s">
        <v>2606</v>
      </c>
      <c r="C1549" s="37" t="s">
        <v>13</v>
      </c>
      <c r="D1549" s="37">
        <v>7.0000000000000007E-2</v>
      </c>
      <c r="E1549" s="37">
        <v>2.61</v>
      </c>
      <c r="F1549" s="37">
        <v>0.5</v>
      </c>
      <c r="G1549" s="37" t="s">
        <v>14</v>
      </c>
      <c r="H1549" s="37" t="s">
        <v>47</v>
      </c>
      <c r="I1549" s="37" t="s">
        <v>24</v>
      </c>
      <c r="J1549" s="37" t="s">
        <v>128</v>
      </c>
      <c r="K1549" s="37" t="s">
        <v>49</v>
      </c>
      <c r="L1549" s="37" t="s">
        <v>1343</v>
      </c>
      <c r="M1549" s="37">
        <v>0.39</v>
      </c>
      <c r="N1549" s="37" t="s">
        <v>8</v>
      </c>
      <c r="O1549" s="37" t="s">
        <v>35</v>
      </c>
      <c r="P1549" s="37" t="s">
        <v>122</v>
      </c>
      <c r="Q1549" s="37" t="s">
        <v>2607</v>
      </c>
      <c r="R1549" s="37">
        <v>84660</v>
      </c>
      <c r="S1549" s="39">
        <v>42147</v>
      </c>
      <c r="T1549" s="39">
        <v>42147</v>
      </c>
      <c r="U1549" s="37">
        <v>27.013500000000001</v>
      </c>
      <c r="V1549" s="37">
        <v>15</v>
      </c>
      <c r="W1549" s="37">
        <v>39.15</v>
      </c>
      <c r="X1549" s="37">
        <v>86913</v>
      </c>
      <c r="Y1549" s="37" t="s">
        <v>3217</v>
      </c>
      <c r="Z1549" s="37">
        <v>-7.5163532949742127</v>
      </c>
    </row>
    <row r="1550" spans="1:26" customFormat="1" x14ac:dyDescent="0.2">
      <c r="A1550" s="37">
        <v>3249</v>
      </c>
      <c r="B1550" s="37" t="s">
        <v>2608</v>
      </c>
      <c r="C1550" s="37" t="s">
        <v>13</v>
      </c>
      <c r="D1550" s="37">
        <v>0.03</v>
      </c>
      <c r="E1550" s="37">
        <v>42.8</v>
      </c>
      <c r="F1550" s="37">
        <v>2.99</v>
      </c>
      <c r="G1550" s="37" t="s">
        <v>14</v>
      </c>
      <c r="H1550" s="37" t="s">
        <v>70</v>
      </c>
      <c r="I1550" s="37" t="s">
        <v>24</v>
      </c>
      <c r="J1550" s="37" t="s">
        <v>48</v>
      </c>
      <c r="K1550" s="37" t="s">
        <v>49</v>
      </c>
      <c r="L1550" s="37" t="s">
        <v>2609</v>
      </c>
      <c r="M1550" s="37">
        <v>0.36</v>
      </c>
      <c r="N1550" s="37" t="s">
        <v>8</v>
      </c>
      <c r="O1550" s="37" t="s">
        <v>87</v>
      </c>
      <c r="P1550" s="37" t="s">
        <v>394</v>
      </c>
      <c r="Q1550" s="37" t="s">
        <v>2610</v>
      </c>
      <c r="R1550" s="37">
        <v>21403</v>
      </c>
      <c r="S1550" s="39">
        <v>42147</v>
      </c>
      <c r="T1550" s="39">
        <v>42148</v>
      </c>
      <c r="U1550" s="37">
        <v>462.92099999999999</v>
      </c>
      <c r="V1550" s="37">
        <v>16</v>
      </c>
      <c r="W1550" s="37">
        <v>670.9</v>
      </c>
      <c r="X1550" s="37">
        <v>87298</v>
      </c>
      <c r="Y1550" s="37" t="s">
        <v>3218</v>
      </c>
      <c r="Z1550" s="37">
        <v>604.66735919293137</v>
      </c>
    </row>
    <row r="1551" spans="1:26" customFormat="1" x14ac:dyDescent="0.2">
      <c r="A1551" s="37">
        <v>460</v>
      </c>
      <c r="B1551" s="37" t="s">
        <v>2611</v>
      </c>
      <c r="C1551" s="37" t="s">
        <v>23</v>
      </c>
      <c r="D1551" s="37">
        <v>7.0000000000000007E-2</v>
      </c>
      <c r="E1551" s="37">
        <v>16.91</v>
      </c>
      <c r="F1551" s="37">
        <v>6.25</v>
      </c>
      <c r="G1551" s="37" t="s">
        <v>14</v>
      </c>
      <c r="H1551" s="37" t="s">
        <v>47</v>
      </c>
      <c r="I1551" s="37" t="s">
        <v>24</v>
      </c>
      <c r="J1551" s="37" t="s">
        <v>54</v>
      </c>
      <c r="K1551" s="37" t="s">
        <v>49</v>
      </c>
      <c r="L1551" s="37" t="s">
        <v>2612</v>
      </c>
      <c r="M1551" s="37">
        <v>0.57999999999999996</v>
      </c>
      <c r="N1551" s="37" t="s">
        <v>8</v>
      </c>
      <c r="O1551" s="37" t="s">
        <v>87</v>
      </c>
      <c r="P1551" s="37" t="s">
        <v>373</v>
      </c>
      <c r="Q1551" s="37" t="s">
        <v>2613</v>
      </c>
      <c r="R1551" s="37">
        <v>8332</v>
      </c>
      <c r="S1551" s="39">
        <v>42147</v>
      </c>
      <c r="T1551" s="39">
        <v>42154</v>
      </c>
      <c r="U1551" s="37">
        <v>7.9</v>
      </c>
      <c r="V1551" s="37">
        <v>31</v>
      </c>
      <c r="W1551" s="37">
        <v>492.9</v>
      </c>
      <c r="X1551" s="37">
        <v>86014</v>
      </c>
      <c r="Y1551" s="37" t="s">
        <v>3218</v>
      </c>
      <c r="Z1551" s="37">
        <v>416.82329619720588</v>
      </c>
    </row>
    <row r="1552" spans="1:26" customFormat="1" x14ac:dyDescent="0.2">
      <c r="A1552" s="37">
        <v>2858</v>
      </c>
      <c r="B1552" s="37" t="s">
        <v>2527</v>
      </c>
      <c r="C1552" s="37" t="s">
        <v>23</v>
      </c>
      <c r="D1552" s="37">
        <v>0.04</v>
      </c>
      <c r="E1552" s="37">
        <v>67.28</v>
      </c>
      <c r="F1552" s="37">
        <v>19.989999999999998</v>
      </c>
      <c r="G1552" s="37" t="s">
        <v>14</v>
      </c>
      <c r="H1552" s="37" t="s">
        <v>70</v>
      </c>
      <c r="I1552" s="37" t="s">
        <v>24</v>
      </c>
      <c r="J1552" s="37" t="s">
        <v>48</v>
      </c>
      <c r="K1552" s="37" t="s">
        <v>49</v>
      </c>
      <c r="L1552" s="37" t="s">
        <v>1927</v>
      </c>
      <c r="M1552" s="37">
        <v>0.4</v>
      </c>
      <c r="N1552" s="37" t="s">
        <v>8</v>
      </c>
      <c r="O1552" s="37" t="s">
        <v>9</v>
      </c>
      <c r="P1552" s="37" t="s">
        <v>99</v>
      </c>
      <c r="Q1552" s="37" t="s">
        <v>1339</v>
      </c>
      <c r="R1552" s="37">
        <v>32259</v>
      </c>
      <c r="S1552" s="39">
        <v>42147</v>
      </c>
      <c r="T1552" s="39">
        <v>42152</v>
      </c>
      <c r="U1552" s="37">
        <v>14.754</v>
      </c>
      <c r="V1552" s="37">
        <v>30</v>
      </c>
      <c r="W1552" s="37">
        <v>2051.6799999999998</v>
      </c>
      <c r="X1552" s="37">
        <v>88282</v>
      </c>
      <c r="Y1552" s="37" t="s">
        <v>3215</v>
      </c>
      <c r="Z1552" s="37">
        <v>801.19757945446861</v>
      </c>
    </row>
    <row r="1553" spans="1:26" customFormat="1" x14ac:dyDescent="0.2">
      <c r="A1553" s="37">
        <v>2858</v>
      </c>
      <c r="B1553" s="37" t="s">
        <v>2527</v>
      </c>
      <c r="C1553" s="37" t="s">
        <v>23</v>
      </c>
      <c r="D1553" s="37">
        <v>0.1</v>
      </c>
      <c r="E1553" s="37">
        <v>130.97999999999999</v>
      </c>
      <c r="F1553" s="37">
        <v>54.74</v>
      </c>
      <c r="G1553" s="37" t="s">
        <v>2</v>
      </c>
      <c r="H1553" s="37" t="s">
        <v>70</v>
      </c>
      <c r="I1553" s="37" t="s">
        <v>4</v>
      </c>
      <c r="J1553" s="37" t="s">
        <v>93</v>
      </c>
      <c r="K1553" s="37" t="s">
        <v>6</v>
      </c>
      <c r="L1553" s="37" t="s">
        <v>1379</v>
      </c>
      <c r="M1553" s="37">
        <v>0.69</v>
      </c>
      <c r="N1553" s="37" t="s">
        <v>8</v>
      </c>
      <c r="O1553" s="37" t="s">
        <v>9</v>
      </c>
      <c r="P1553" s="37" t="s">
        <v>99</v>
      </c>
      <c r="Q1553" s="37" t="s">
        <v>1339</v>
      </c>
      <c r="R1553" s="37">
        <v>32259</v>
      </c>
      <c r="S1553" s="39">
        <v>42147</v>
      </c>
      <c r="T1553" s="39">
        <v>42147</v>
      </c>
      <c r="U1553" s="37">
        <v>669.61199999999997</v>
      </c>
      <c r="V1553" s="37">
        <v>42</v>
      </c>
      <c r="W1553" s="37">
        <v>5295.03</v>
      </c>
      <c r="X1553" s="37">
        <v>88282</v>
      </c>
      <c r="Y1553" s="37" t="s">
        <v>3215</v>
      </c>
      <c r="Z1553" s="37">
        <v>3029.6649167515752</v>
      </c>
    </row>
    <row r="1554" spans="1:26" customFormat="1" x14ac:dyDescent="0.2">
      <c r="A1554" s="37">
        <v>2858</v>
      </c>
      <c r="B1554" s="37" t="s">
        <v>2527</v>
      </c>
      <c r="C1554" s="37" t="s">
        <v>23</v>
      </c>
      <c r="D1554" s="37">
        <v>0.04</v>
      </c>
      <c r="E1554" s="37">
        <v>2.78</v>
      </c>
      <c r="F1554" s="37">
        <v>1.25</v>
      </c>
      <c r="G1554" s="37" t="s">
        <v>14</v>
      </c>
      <c r="H1554" s="37" t="s">
        <v>70</v>
      </c>
      <c r="I1554" s="37" t="s">
        <v>24</v>
      </c>
      <c r="J1554" s="37" t="s">
        <v>25</v>
      </c>
      <c r="K1554" s="37" t="s">
        <v>26</v>
      </c>
      <c r="L1554" s="37" t="s">
        <v>358</v>
      </c>
      <c r="M1554" s="37">
        <v>0.59</v>
      </c>
      <c r="N1554" s="37" t="s">
        <v>8</v>
      </c>
      <c r="O1554" s="37" t="s">
        <v>9</v>
      </c>
      <c r="P1554" s="37" t="s">
        <v>99</v>
      </c>
      <c r="Q1554" s="37" t="s">
        <v>1339</v>
      </c>
      <c r="R1554" s="37">
        <v>32259</v>
      </c>
      <c r="S1554" s="39">
        <v>42147</v>
      </c>
      <c r="T1554" s="39">
        <v>42147</v>
      </c>
      <c r="U1554" s="37">
        <v>213</v>
      </c>
      <c r="V1554" s="37">
        <v>28</v>
      </c>
      <c r="W1554" s="37">
        <v>80.27</v>
      </c>
      <c r="X1554" s="37">
        <v>88282</v>
      </c>
      <c r="Y1554" s="37" t="s">
        <v>3215</v>
      </c>
      <c r="Z1554" s="37">
        <v>442.08036407039788</v>
      </c>
    </row>
    <row r="1555" spans="1:26" customFormat="1" x14ac:dyDescent="0.2">
      <c r="A1555" s="37">
        <v>398</v>
      </c>
      <c r="B1555" s="37" t="s">
        <v>2614</v>
      </c>
      <c r="C1555" s="37" t="s">
        <v>92</v>
      </c>
      <c r="D1555" s="37">
        <v>0.05</v>
      </c>
      <c r="E1555" s="37">
        <v>63.94</v>
      </c>
      <c r="F1555" s="37">
        <v>14.48</v>
      </c>
      <c r="G1555" s="37" t="s">
        <v>14</v>
      </c>
      <c r="H1555" s="37" t="s">
        <v>70</v>
      </c>
      <c r="I1555" s="37" t="s">
        <v>4</v>
      </c>
      <c r="J1555" s="37" t="s">
        <v>102</v>
      </c>
      <c r="K1555" s="37" t="s">
        <v>49</v>
      </c>
      <c r="L1555" s="37" t="s">
        <v>1970</v>
      </c>
      <c r="M1555" s="37">
        <v>0.46</v>
      </c>
      <c r="N1555" s="37" t="s">
        <v>8</v>
      </c>
      <c r="O1555" s="37" t="s">
        <v>87</v>
      </c>
      <c r="P1555" s="37" t="s">
        <v>293</v>
      </c>
      <c r="Q1555" s="37" t="s">
        <v>2615</v>
      </c>
      <c r="R1555" s="37">
        <v>45406</v>
      </c>
      <c r="S1555" s="39">
        <v>42147</v>
      </c>
      <c r="T1555" s="39">
        <v>42149</v>
      </c>
      <c r="U1555" s="37">
        <v>1372.6307999999999</v>
      </c>
      <c r="V1555" s="37">
        <v>31</v>
      </c>
      <c r="W1555" s="37">
        <v>1989.32</v>
      </c>
      <c r="X1555" s="37">
        <v>89320</v>
      </c>
      <c r="Y1555" s="37" t="s">
        <v>3218</v>
      </c>
      <c r="Z1555" s="37">
        <v>2005.1981895174617</v>
      </c>
    </row>
    <row r="1556" spans="1:26" customFormat="1" x14ac:dyDescent="0.2">
      <c r="A1556" s="37">
        <v>540</v>
      </c>
      <c r="B1556" s="37" t="s">
        <v>2484</v>
      </c>
      <c r="C1556" s="37" t="s">
        <v>92</v>
      </c>
      <c r="D1556" s="37">
        <v>0.05</v>
      </c>
      <c r="E1556" s="37">
        <v>204.1</v>
      </c>
      <c r="F1556" s="37">
        <v>13.99</v>
      </c>
      <c r="G1556" s="37" t="s">
        <v>14</v>
      </c>
      <c r="H1556" s="37" t="s">
        <v>3</v>
      </c>
      <c r="I1556" s="37" t="s">
        <v>16</v>
      </c>
      <c r="J1556" s="37" t="s">
        <v>32</v>
      </c>
      <c r="K1556" s="37" t="s">
        <v>120</v>
      </c>
      <c r="L1556" s="37" t="s">
        <v>2616</v>
      </c>
      <c r="M1556" s="37">
        <v>0.37</v>
      </c>
      <c r="N1556" s="37" t="s">
        <v>8</v>
      </c>
      <c r="O1556" s="37" t="s">
        <v>28</v>
      </c>
      <c r="P1556" s="37" t="s">
        <v>79</v>
      </c>
      <c r="Q1556" s="37" t="s">
        <v>2486</v>
      </c>
      <c r="R1556" s="37">
        <v>60061</v>
      </c>
      <c r="S1556" s="39">
        <v>42147</v>
      </c>
      <c r="T1556" s="39">
        <v>42149</v>
      </c>
      <c r="U1556" s="37">
        <v>5924.1122999999998</v>
      </c>
      <c r="V1556" s="37">
        <v>41</v>
      </c>
      <c r="W1556" s="37">
        <v>8585.67</v>
      </c>
      <c r="X1556" s="37">
        <v>91175</v>
      </c>
      <c r="Y1556" s="37" t="s">
        <v>3216</v>
      </c>
      <c r="Z1556" s="37">
        <v>7007.7917894269403</v>
      </c>
    </row>
    <row r="1557" spans="1:26" customFormat="1" x14ac:dyDescent="0.2">
      <c r="A1557" s="37">
        <v>2458</v>
      </c>
      <c r="B1557" s="37" t="s">
        <v>133</v>
      </c>
      <c r="C1557" s="37" t="s">
        <v>92</v>
      </c>
      <c r="D1557" s="37">
        <v>0.05</v>
      </c>
      <c r="E1557" s="37">
        <v>12.88</v>
      </c>
      <c r="F1557" s="37">
        <v>4.59</v>
      </c>
      <c r="G1557" s="37" t="s">
        <v>14</v>
      </c>
      <c r="H1557" s="37" t="s">
        <v>47</v>
      </c>
      <c r="I1557" s="37" t="s">
        <v>24</v>
      </c>
      <c r="J1557" s="37" t="s">
        <v>544</v>
      </c>
      <c r="K1557" s="37" t="s">
        <v>26</v>
      </c>
      <c r="L1557" s="37" t="s">
        <v>2007</v>
      </c>
      <c r="M1557" s="37">
        <v>0.82</v>
      </c>
      <c r="N1557" s="37" t="s">
        <v>8</v>
      </c>
      <c r="O1557" s="37" t="s">
        <v>28</v>
      </c>
      <c r="P1557" s="37" t="s">
        <v>60</v>
      </c>
      <c r="Q1557" s="37" t="s">
        <v>135</v>
      </c>
      <c r="R1557" s="37">
        <v>55410</v>
      </c>
      <c r="S1557" s="39">
        <v>42147</v>
      </c>
      <c r="T1557" s="39">
        <v>42149</v>
      </c>
      <c r="U1557" s="37">
        <v>5.98</v>
      </c>
      <c r="V1557" s="37">
        <v>3</v>
      </c>
      <c r="W1557" s="37">
        <v>42.35</v>
      </c>
      <c r="X1557" s="37">
        <v>91286</v>
      </c>
      <c r="Y1557" s="37" t="s">
        <v>3216</v>
      </c>
      <c r="Z1557" s="37">
        <v>502.04485602882357</v>
      </c>
    </row>
    <row r="1558" spans="1:26" customFormat="1" x14ac:dyDescent="0.2">
      <c r="A1558" s="37">
        <v>1814</v>
      </c>
      <c r="B1558" s="37" t="s">
        <v>2617</v>
      </c>
      <c r="C1558" s="37" t="s">
        <v>46</v>
      </c>
      <c r="D1558" s="37">
        <v>0.09</v>
      </c>
      <c r="E1558" s="37">
        <v>77.510000000000005</v>
      </c>
      <c r="F1558" s="37">
        <v>4</v>
      </c>
      <c r="G1558" s="37" t="s">
        <v>63</v>
      </c>
      <c r="H1558" s="37" t="s">
        <v>47</v>
      </c>
      <c r="I1558" s="37" t="s">
        <v>16</v>
      </c>
      <c r="J1558" s="37" t="s">
        <v>17</v>
      </c>
      <c r="K1558" s="37" t="s">
        <v>49</v>
      </c>
      <c r="L1558" s="37" t="s">
        <v>2025</v>
      </c>
      <c r="M1558" s="37">
        <v>0.76</v>
      </c>
      <c r="N1558" s="37" t="s">
        <v>8</v>
      </c>
      <c r="O1558" s="37" t="s">
        <v>9</v>
      </c>
      <c r="P1558" s="37" t="s">
        <v>10</v>
      </c>
      <c r="Q1558" s="37" t="s">
        <v>2618</v>
      </c>
      <c r="R1558" s="37">
        <v>38654</v>
      </c>
      <c r="S1558" s="39">
        <v>42147</v>
      </c>
      <c r="T1558" s="39">
        <v>42149</v>
      </c>
      <c r="U1558" s="37">
        <v>-986.524</v>
      </c>
      <c r="V1558" s="37">
        <v>17</v>
      </c>
      <c r="W1558" s="37">
        <v>1300.54</v>
      </c>
      <c r="X1558" s="37">
        <v>90524</v>
      </c>
      <c r="Y1558" s="37" t="s">
        <v>3215</v>
      </c>
      <c r="Z1558" s="37">
        <v>-298.36922476576729</v>
      </c>
    </row>
    <row r="1559" spans="1:26" customFormat="1" x14ac:dyDescent="0.2">
      <c r="A1559" s="37">
        <v>1814</v>
      </c>
      <c r="B1559" s="37" t="s">
        <v>2617</v>
      </c>
      <c r="C1559" s="37" t="s">
        <v>46</v>
      </c>
      <c r="D1559" s="37">
        <v>0</v>
      </c>
      <c r="E1559" s="37">
        <v>2.88</v>
      </c>
      <c r="F1559" s="37">
        <v>0.7</v>
      </c>
      <c r="G1559" s="37" t="s">
        <v>14</v>
      </c>
      <c r="H1559" s="37" t="s">
        <v>47</v>
      </c>
      <c r="I1559" s="37" t="s">
        <v>24</v>
      </c>
      <c r="J1559" s="37" t="s">
        <v>25</v>
      </c>
      <c r="K1559" s="37" t="s">
        <v>26</v>
      </c>
      <c r="L1559" s="37" t="s">
        <v>615</v>
      </c>
      <c r="M1559" s="37">
        <v>0.56000000000000005</v>
      </c>
      <c r="N1559" s="37" t="s">
        <v>8</v>
      </c>
      <c r="O1559" s="37" t="s">
        <v>9</v>
      </c>
      <c r="P1559" s="37" t="s">
        <v>10</v>
      </c>
      <c r="Q1559" s="37" t="s">
        <v>2618</v>
      </c>
      <c r="R1559" s="37">
        <v>38654</v>
      </c>
      <c r="S1559" s="39">
        <v>42147</v>
      </c>
      <c r="T1559" s="39">
        <v>42149</v>
      </c>
      <c r="U1559" s="37">
        <v>-141.666</v>
      </c>
      <c r="V1559" s="37">
        <v>13</v>
      </c>
      <c r="W1559" s="37">
        <v>38.06</v>
      </c>
      <c r="X1559" s="37">
        <v>90524</v>
      </c>
      <c r="Y1559" s="37" t="s">
        <v>3215</v>
      </c>
      <c r="Z1559" s="37">
        <v>217.20297993490297</v>
      </c>
    </row>
    <row r="1560" spans="1:26" customFormat="1" x14ac:dyDescent="0.2">
      <c r="A1560" s="37">
        <v>2450</v>
      </c>
      <c r="B1560" s="37" t="s">
        <v>2619</v>
      </c>
      <c r="C1560" s="37" t="s">
        <v>46</v>
      </c>
      <c r="D1560" s="37">
        <v>0.08</v>
      </c>
      <c r="E1560" s="37">
        <v>4.13</v>
      </c>
      <c r="F1560" s="37">
        <v>1.17</v>
      </c>
      <c r="G1560" s="37" t="s">
        <v>14</v>
      </c>
      <c r="H1560" s="37" t="s">
        <v>47</v>
      </c>
      <c r="I1560" s="37" t="s">
        <v>24</v>
      </c>
      <c r="J1560" s="37" t="s">
        <v>25</v>
      </c>
      <c r="K1560" s="37" t="s">
        <v>26</v>
      </c>
      <c r="L1560" s="37" t="s">
        <v>2620</v>
      </c>
      <c r="M1560" s="37">
        <v>0.56999999999999995</v>
      </c>
      <c r="N1560" s="37" t="s">
        <v>8</v>
      </c>
      <c r="O1560" s="37" t="s">
        <v>28</v>
      </c>
      <c r="P1560" s="37" t="s">
        <v>333</v>
      </c>
      <c r="Q1560" s="37" t="s">
        <v>2621</v>
      </c>
      <c r="R1560" s="37">
        <v>53545</v>
      </c>
      <c r="S1560" s="39">
        <v>42147</v>
      </c>
      <c r="T1560" s="39">
        <v>42149</v>
      </c>
      <c r="U1560" s="37">
        <v>-5.54</v>
      </c>
      <c r="V1560" s="37">
        <v>1</v>
      </c>
      <c r="W1560" s="37">
        <v>4.21</v>
      </c>
      <c r="X1560" s="37">
        <v>90322</v>
      </c>
      <c r="Y1560" s="37" t="s">
        <v>3216</v>
      </c>
      <c r="Z1560" s="37">
        <v>328.95119313132466</v>
      </c>
    </row>
    <row r="1561" spans="1:26" customFormat="1" x14ac:dyDescent="0.2">
      <c r="A1561" s="37">
        <v>357</v>
      </c>
      <c r="B1561" s="37" t="s">
        <v>2622</v>
      </c>
      <c r="C1561" s="37" t="s">
        <v>1</v>
      </c>
      <c r="D1561" s="37">
        <v>7.0000000000000007E-2</v>
      </c>
      <c r="E1561" s="37">
        <v>124.49</v>
      </c>
      <c r="F1561" s="37">
        <v>51.94</v>
      </c>
      <c r="G1561" s="37" t="s">
        <v>2</v>
      </c>
      <c r="H1561" s="37" t="s">
        <v>70</v>
      </c>
      <c r="I1561" s="37" t="s">
        <v>4</v>
      </c>
      <c r="J1561" s="37" t="s">
        <v>5</v>
      </c>
      <c r="K1561" s="37" t="s">
        <v>6</v>
      </c>
      <c r="L1561" s="37" t="s">
        <v>1125</v>
      </c>
      <c r="M1561" s="37">
        <v>0.63</v>
      </c>
      <c r="N1561" s="37" t="s">
        <v>8</v>
      </c>
      <c r="O1561" s="37" t="s">
        <v>35</v>
      </c>
      <c r="P1561" s="37" t="s">
        <v>564</v>
      </c>
      <c r="Q1561" s="37" t="s">
        <v>2623</v>
      </c>
      <c r="R1561" s="37">
        <v>86401</v>
      </c>
      <c r="S1561" s="39">
        <v>42148</v>
      </c>
      <c r="T1561" s="39">
        <v>42149</v>
      </c>
      <c r="U1561" s="37">
        <v>1074.44</v>
      </c>
      <c r="V1561" s="37">
        <v>14</v>
      </c>
      <c r="W1561" s="37">
        <v>1714.93</v>
      </c>
      <c r="X1561" s="37">
        <v>91131</v>
      </c>
      <c r="Y1561" s="37" t="s">
        <v>3217</v>
      </c>
      <c r="Z1561" s="37">
        <v>3526.6917597602942</v>
      </c>
    </row>
    <row r="1562" spans="1:26" customFormat="1" x14ac:dyDescent="0.2">
      <c r="A1562" s="37">
        <v>885</v>
      </c>
      <c r="B1562" s="37" t="s">
        <v>2624</v>
      </c>
      <c r="C1562" s="37" t="s">
        <v>1</v>
      </c>
      <c r="D1562" s="37">
        <v>0.06</v>
      </c>
      <c r="E1562" s="37">
        <v>25.98</v>
      </c>
      <c r="F1562" s="37">
        <v>14.36</v>
      </c>
      <c r="G1562" s="37" t="s">
        <v>2</v>
      </c>
      <c r="H1562" s="37" t="s">
        <v>70</v>
      </c>
      <c r="I1562" s="37" t="s">
        <v>4</v>
      </c>
      <c r="J1562" s="37" t="s">
        <v>85</v>
      </c>
      <c r="K1562" s="37" t="s">
        <v>33</v>
      </c>
      <c r="L1562" s="37" t="s">
        <v>760</v>
      </c>
      <c r="M1562" s="37">
        <v>0.6</v>
      </c>
      <c r="N1562" s="37" t="s">
        <v>8</v>
      </c>
      <c r="O1562" s="37" t="s">
        <v>28</v>
      </c>
      <c r="P1562" s="37" t="s">
        <v>163</v>
      </c>
      <c r="Q1562" s="37" t="s">
        <v>2625</v>
      </c>
      <c r="R1562" s="37">
        <v>79109</v>
      </c>
      <c r="S1562" s="39">
        <v>42148</v>
      </c>
      <c r="T1562" s="39">
        <v>42149</v>
      </c>
      <c r="U1562" s="37">
        <v>55.887999999999998</v>
      </c>
      <c r="V1562" s="37">
        <v>41</v>
      </c>
      <c r="W1562" s="37">
        <v>1033.56</v>
      </c>
      <c r="X1562" s="37">
        <v>89537</v>
      </c>
      <c r="Y1562" s="37" t="s">
        <v>3216</v>
      </c>
      <c r="Z1562" s="37">
        <v>1118.0054689525305</v>
      </c>
    </row>
    <row r="1563" spans="1:26" customFormat="1" x14ac:dyDescent="0.2">
      <c r="A1563" s="37">
        <v>1623</v>
      </c>
      <c r="B1563" s="37" t="s">
        <v>2626</v>
      </c>
      <c r="C1563" s="37" t="s">
        <v>13</v>
      </c>
      <c r="D1563" s="37">
        <v>0.06</v>
      </c>
      <c r="E1563" s="37">
        <v>15.01</v>
      </c>
      <c r="F1563" s="37">
        <v>8.4</v>
      </c>
      <c r="G1563" s="37" t="s">
        <v>14</v>
      </c>
      <c r="H1563" s="37" t="s">
        <v>3</v>
      </c>
      <c r="I1563" s="37" t="s">
        <v>24</v>
      </c>
      <c r="J1563" s="37" t="s">
        <v>48</v>
      </c>
      <c r="K1563" s="37" t="s">
        <v>49</v>
      </c>
      <c r="L1563" s="37" t="s">
        <v>2627</v>
      </c>
      <c r="M1563" s="37">
        <v>0.39</v>
      </c>
      <c r="N1563" s="37" t="s">
        <v>8</v>
      </c>
      <c r="O1563" s="37" t="s">
        <v>28</v>
      </c>
      <c r="P1563" s="37" t="s">
        <v>29</v>
      </c>
      <c r="Q1563" s="37" t="s">
        <v>2628</v>
      </c>
      <c r="R1563" s="37">
        <v>46375</v>
      </c>
      <c r="S1563" s="39">
        <v>42148</v>
      </c>
      <c r="T1563" s="39">
        <v>42150</v>
      </c>
      <c r="U1563" s="37">
        <v>1.6169</v>
      </c>
      <c r="V1563" s="37">
        <v>22</v>
      </c>
      <c r="W1563" s="37">
        <v>333.04</v>
      </c>
      <c r="X1563" s="37">
        <v>87611</v>
      </c>
      <c r="Y1563" s="37" t="s">
        <v>3216</v>
      </c>
      <c r="Z1563" s="37">
        <v>190.81175452227743</v>
      </c>
    </row>
    <row r="1564" spans="1:26" customFormat="1" x14ac:dyDescent="0.2">
      <c r="A1564" s="37">
        <v>1623</v>
      </c>
      <c r="B1564" s="37" t="s">
        <v>2626</v>
      </c>
      <c r="C1564" s="37" t="s">
        <v>13</v>
      </c>
      <c r="D1564" s="37">
        <v>0.09</v>
      </c>
      <c r="E1564" s="37">
        <v>40.479999999999997</v>
      </c>
      <c r="F1564" s="37">
        <v>19.989999999999998</v>
      </c>
      <c r="G1564" s="37" t="s">
        <v>14</v>
      </c>
      <c r="H1564" s="37" t="s">
        <v>3</v>
      </c>
      <c r="I1564" s="37" t="s">
        <v>16</v>
      </c>
      <c r="J1564" s="37" t="s">
        <v>17</v>
      </c>
      <c r="K1564" s="37" t="s">
        <v>49</v>
      </c>
      <c r="L1564" s="37" t="s">
        <v>2030</v>
      </c>
      <c r="M1564" s="37">
        <v>0.77</v>
      </c>
      <c r="N1564" s="37" t="s">
        <v>8</v>
      </c>
      <c r="O1564" s="37" t="s">
        <v>28</v>
      </c>
      <c r="P1564" s="37" t="s">
        <v>29</v>
      </c>
      <c r="Q1564" s="37" t="s">
        <v>2628</v>
      </c>
      <c r="R1564" s="37">
        <v>46375</v>
      </c>
      <c r="S1564" s="39">
        <v>42148</v>
      </c>
      <c r="T1564" s="39">
        <v>42150</v>
      </c>
      <c r="U1564" s="37">
        <v>65.394000000000005</v>
      </c>
      <c r="V1564" s="37">
        <v>12</v>
      </c>
      <c r="W1564" s="37">
        <v>472.44</v>
      </c>
      <c r="X1564" s="37">
        <v>87611</v>
      </c>
      <c r="Y1564" s="37" t="s">
        <v>3216</v>
      </c>
      <c r="Z1564" s="37">
        <v>952.28783856876976</v>
      </c>
    </row>
    <row r="1565" spans="1:26" customFormat="1" x14ac:dyDescent="0.2">
      <c r="A1565" s="37">
        <v>1623</v>
      </c>
      <c r="B1565" s="37" t="s">
        <v>2626</v>
      </c>
      <c r="C1565" s="37" t="s">
        <v>13</v>
      </c>
      <c r="D1565" s="37">
        <v>0.05</v>
      </c>
      <c r="E1565" s="37">
        <v>12.28</v>
      </c>
      <c r="F1565" s="37">
        <v>6.13</v>
      </c>
      <c r="G1565" s="37" t="s">
        <v>14</v>
      </c>
      <c r="H1565" s="37" t="s">
        <v>3</v>
      </c>
      <c r="I1565" s="37" t="s">
        <v>24</v>
      </c>
      <c r="J1565" s="37" t="s">
        <v>54</v>
      </c>
      <c r="K1565" s="37" t="s">
        <v>49</v>
      </c>
      <c r="L1565" s="37" t="s">
        <v>2362</v>
      </c>
      <c r="M1565" s="37">
        <v>0.56999999999999995</v>
      </c>
      <c r="N1565" s="37" t="s">
        <v>8</v>
      </c>
      <c r="O1565" s="37" t="s">
        <v>28</v>
      </c>
      <c r="P1565" s="37" t="s">
        <v>29</v>
      </c>
      <c r="Q1565" s="37" t="s">
        <v>2628</v>
      </c>
      <c r="R1565" s="37">
        <v>46375</v>
      </c>
      <c r="S1565" s="39">
        <v>42148</v>
      </c>
      <c r="T1565" s="39">
        <v>42149</v>
      </c>
      <c r="U1565" s="37">
        <v>1.3360000000000001</v>
      </c>
      <c r="V1565" s="37">
        <v>1</v>
      </c>
      <c r="W1565" s="37">
        <v>18.73</v>
      </c>
      <c r="X1565" s="37">
        <v>87611</v>
      </c>
      <c r="Y1565" s="37" t="s">
        <v>3216</v>
      </c>
      <c r="Z1565" s="37">
        <v>275.45070760992115</v>
      </c>
    </row>
    <row r="1566" spans="1:26" customFormat="1" x14ac:dyDescent="0.2">
      <c r="A1566" s="37">
        <v>3096</v>
      </c>
      <c r="B1566" s="37" t="s">
        <v>2629</v>
      </c>
      <c r="C1566" s="37" t="s">
        <v>13</v>
      </c>
      <c r="D1566" s="37">
        <v>0.08</v>
      </c>
      <c r="E1566" s="37">
        <v>40.98</v>
      </c>
      <c r="F1566" s="37">
        <v>7.2</v>
      </c>
      <c r="G1566" s="37" t="s">
        <v>63</v>
      </c>
      <c r="H1566" s="37" t="s">
        <v>15</v>
      </c>
      <c r="I1566" s="37" t="s">
        <v>24</v>
      </c>
      <c r="J1566" s="37" t="s">
        <v>71</v>
      </c>
      <c r="K1566" s="37" t="s">
        <v>49</v>
      </c>
      <c r="L1566" s="37" t="s">
        <v>2630</v>
      </c>
      <c r="M1566" s="37">
        <v>0.6</v>
      </c>
      <c r="N1566" s="37" t="s">
        <v>8</v>
      </c>
      <c r="O1566" s="37" t="s">
        <v>87</v>
      </c>
      <c r="P1566" s="37" t="s">
        <v>293</v>
      </c>
      <c r="Q1566" s="37" t="s">
        <v>2416</v>
      </c>
      <c r="R1566" s="37">
        <v>43026</v>
      </c>
      <c r="S1566" s="39">
        <v>42148</v>
      </c>
      <c r="T1566" s="39">
        <v>42149</v>
      </c>
      <c r="U1566" s="37">
        <v>-16.64</v>
      </c>
      <c r="V1566" s="37">
        <v>3</v>
      </c>
      <c r="W1566" s="37">
        <v>119.86</v>
      </c>
      <c r="X1566" s="37">
        <v>86221</v>
      </c>
      <c r="Y1566" s="37" t="s">
        <v>3218</v>
      </c>
      <c r="Z1566" s="37">
        <v>279.53437856062288</v>
      </c>
    </row>
    <row r="1567" spans="1:26" customFormat="1" x14ac:dyDescent="0.2">
      <c r="A1567" s="37">
        <v>3096</v>
      </c>
      <c r="B1567" s="37" t="s">
        <v>2629</v>
      </c>
      <c r="C1567" s="37" t="s">
        <v>13</v>
      </c>
      <c r="D1567" s="37">
        <v>0.08</v>
      </c>
      <c r="E1567" s="37">
        <v>8.1199999999999992</v>
      </c>
      <c r="F1567" s="37">
        <v>2.83</v>
      </c>
      <c r="G1567" s="37" t="s">
        <v>63</v>
      </c>
      <c r="H1567" s="37" t="s">
        <v>15</v>
      </c>
      <c r="I1567" s="37" t="s">
        <v>16</v>
      </c>
      <c r="J1567" s="37" t="s">
        <v>17</v>
      </c>
      <c r="K1567" s="37" t="s">
        <v>18</v>
      </c>
      <c r="L1567" s="37" t="s">
        <v>1674</v>
      </c>
      <c r="M1567" s="37">
        <v>0.77</v>
      </c>
      <c r="N1567" s="37" t="s">
        <v>8</v>
      </c>
      <c r="O1567" s="37" t="s">
        <v>87</v>
      </c>
      <c r="P1567" s="37" t="s">
        <v>293</v>
      </c>
      <c r="Q1567" s="37" t="s">
        <v>2416</v>
      </c>
      <c r="R1567" s="37">
        <v>43026</v>
      </c>
      <c r="S1567" s="39">
        <v>42148</v>
      </c>
      <c r="T1567" s="39">
        <v>42149</v>
      </c>
      <c r="U1567" s="37">
        <v>-59.73</v>
      </c>
      <c r="V1567" s="37">
        <v>12</v>
      </c>
      <c r="W1567" s="37">
        <v>98.77</v>
      </c>
      <c r="X1567" s="37">
        <v>86221</v>
      </c>
      <c r="Y1567" s="37" t="s">
        <v>3218</v>
      </c>
      <c r="Z1567" s="37">
        <v>152.97027891272714</v>
      </c>
    </row>
    <row r="1568" spans="1:26" customFormat="1" x14ac:dyDescent="0.2">
      <c r="A1568" s="37">
        <v>3096</v>
      </c>
      <c r="B1568" s="37" t="s">
        <v>2629</v>
      </c>
      <c r="C1568" s="37" t="s">
        <v>13</v>
      </c>
      <c r="D1568" s="37">
        <v>0.02</v>
      </c>
      <c r="E1568" s="37">
        <v>262.11</v>
      </c>
      <c r="F1568" s="37">
        <v>62.74</v>
      </c>
      <c r="G1568" s="37" t="s">
        <v>2</v>
      </c>
      <c r="H1568" s="37" t="s">
        <v>15</v>
      </c>
      <c r="I1568" s="37" t="s">
        <v>4</v>
      </c>
      <c r="J1568" s="37" t="s">
        <v>5</v>
      </c>
      <c r="K1568" s="37" t="s">
        <v>6</v>
      </c>
      <c r="L1568" s="37" t="s">
        <v>2631</v>
      </c>
      <c r="M1568" s="37">
        <v>0.75</v>
      </c>
      <c r="N1568" s="37" t="s">
        <v>8</v>
      </c>
      <c r="O1568" s="37" t="s">
        <v>87</v>
      </c>
      <c r="P1568" s="37" t="s">
        <v>293</v>
      </c>
      <c r="Q1568" s="37" t="s">
        <v>2416</v>
      </c>
      <c r="R1568" s="37">
        <v>43026</v>
      </c>
      <c r="S1568" s="39">
        <v>42148</v>
      </c>
      <c r="T1568" s="39">
        <v>42149</v>
      </c>
      <c r="U1568" s="37">
        <v>-633.441237</v>
      </c>
      <c r="V1568" s="37">
        <v>9</v>
      </c>
      <c r="W1568" s="37">
        <v>2495.35</v>
      </c>
      <c r="X1568" s="37">
        <v>86221</v>
      </c>
      <c r="Y1568" s="37" t="s">
        <v>3218</v>
      </c>
      <c r="Z1568" s="37">
        <v>2318.818579562068</v>
      </c>
    </row>
    <row r="1569" spans="1:26" customFormat="1" x14ac:dyDescent="0.2">
      <c r="A1569" s="37">
        <v>3366</v>
      </c>
      <c r="B1569" s="37" t="s">
        <v>2632</v>
      </c>
      <c r="C1569" s="37" t="s">
        <v>23</v>
      </c>
      <c r="D1569" s="37">
        <v>0.1</v>
      </c>
      <c r="E1569" s="37">
        <v>80.97</v>
      </c>
      <c r="F1569" s="37">
        <v>33.6</v>
      </c>
      <c r="G1569" s="37" t="s">
        <v>2</v>
      </c>
      <c r="H1569" s="37" t="s">
        <v>47</v>
      </c>
      <c r="I1569" s="37" t="s">
        <v>16</v>
      </c>
      <c r="J1569" s="37" t="s">
        <v>32</v>
      </c>
      <c r="K1569" s="37" t="s">
        <v>33</v>
      </c>
      <c r="L1569" s="37" t="s">
        <v>885</v>
      </c>
      <c r="M1569" s="37">
        <v>0.37</v>
      </c>
      <c r="N1569" s="37" t="s">
        <v>8</v>
      </c>
      <c r="O1569" s="37" t="s">
        <v>87</v>
      </c>
      <c r="P1569" s="37" t="s">
        <v>293</v>
      </c>
      <c r="Q1569" s="37" t="s">
        <v>557</v>
      </c>
      <c r="R1569" s="37">
        <v>45373</v>
      </c>
      <c r="S1569" s="39">
        <v>42148</v>
      </c>
      <c r="T1569" s="39">
        <v>42153</v>
      </c>
      <c r="U1569" s="37">
        <v>66.22</v>
      </c>
      <c r="V1569" s="37">
        <v>11</v>
      </c>
      <c r="W1569" s="37">
        <v>837.57</v>
      </c>
      <c r="X1569" s="37">
        <v>90501</v>
      </c>
      <c r="Y1569" s="37" t="s">
        <v>3218</v>
      </c>
      <c r="Z1569" s="37">
        <v>1435.2504018731677</v>
      </c>
    </row>
    <row r="1570" spans="1:26" customFormat="1" x14ac:dyDescent="0.2">
      <c r="A1570" s="37">
        <v>3366</v>
      </c>
      <c r="B1570" s="37" t="s">
        <v>2632</v>
      </c>
      <c r="C1570" s="37" t="s">
        <v>23</v>
      </c>
      <c r="D1570" s="37">
        <v>0.02</v>
      </c>
      <c r="E1570" s="37">
        <v>6.48</v>
      </c>
      <c r="F1570" s="37">
        <v>5.1100000000000003</v>
      </c>
      <c r="G1570" s="37" t="s">
        <v>14</v>
      </c>
      <c r="H1570" s="37" t="s">
        <v>47</v>
      </c>
      <c r="I1570" s="37" t="s">
        <v>24</v>
      </c>
      <c r="J1570" s="37" t="s">
        <v>64</v>
      </c>
      <c r="K1570" s="37" t="s">
        <v>49</v>
      </c>
      <c r="L1570" s="37" t="s">
        <v>2568</v>
      </c>
      <c r="M1570" s="37">
        <v>0.37</v>
      </c>
      <c r="N1570" s="37" t="s">
        <v>8</v>
      </c>
      <c r="O1570" s="37" t="s">
        <v>87</v>
      </c>
      <c r="P1570" s="37" t="s">
        <v>293</v>
      </c>
      <c r="Q1570" s="37" t="s">
        <v>557</v>
      </c>
      <c r="R1570" s="37">
        <v>45373</v>
      </c>
      <c r="S1570" s="39">
        <v>42148</v>
      </c>
      <c r="T1570" s="39">
        <v>42152</v>
      </c>
      <c r="U1570" s="37">
        <v>-23.53</v>
      </c>
      <c r="V1570" s="37">
        <v>8</v>
      </c>
      <c r="W1570" s="37">
        <v>56.22</v>
      </c>
      <c r="X1570" s="37">
        <v>90501</v>
      </c>
      <c r="Y1570" s="37" t="s">
        <v>3218</v>
      </c>
      <c r="Z1570" s="37">
        <v>178.94362676043687</v>
      </c>
    </row>
    <row r="1571" spans="1:26" customFormat="1" x14ac:dyDescent="0.2">
      <c r="A1571" s="37">
        <v>1450</v>
      </c>
      <c r="B1571" s="37" t="s">
        <v>2633</v>
      </c>
      <c r="C1571" s="37" t="s">
        <v>92</v>
      </c>
      <c r="D1571" s="37">
        <v>0.1</v>
      </c>
      <c r="E1571" s="37">
        <v>218.08</v>
      </c>
      <c r="F1571" s="37">
        <v>18.059999999999999</v>
      </c>
      <c r="G1571" s="37" t="s">
        <v>63</v>
      </c>
      <c r="H1571" s="37" t="s">
        <v>15</v>
      </c>
      <c r="I1571" s="37" t="s">
        <v>4</v>
      </c>
      <c r="J1571" s="37" t="s">
        <v>85</v>
      </c>
      <c r="K1571" s="37" t="s">
        <v>40</v>
      </c>
      <c r="L1571" s="37" t="s">
        <v>2592</v>
      </c>
      <c r="M1571" s="37">
        <v>0.56999999999999995</v>
      </c>
      <c r="N1571" s="37" t="s">
        <v>8</v>
      </c>
      <c r="O1571" s="37" t="s">
        <v>35</v>
      </c>
      <c r="P1571" s="37" t="s">
        <v>66</v>
      </c>
      <c r="Q1571" s="37" t="s">
        <v>2634</v>
      </c>
      <c r="R1571" s="37">
        <v>96150</v>
      </c>
      <c r="S1571" s="39">
        <v>42148</v>
      </c>
      <c r="T1571" s="39">
        <v>42149</v>
      </c>
      <c r="U1571" s="37">
        <v>1318.83</v>
      </c>
      <c r="V1571" s="37">
        <v>12</v>
      </c>
      <c r="W1571" s="37">
        <v>2366.5100000000002</v>
      </c>
      <c r="X1571" s="37">
        <v>86735</v>
      </c>
      <c r="Y1571" s="37" t="s">
        <v>3217</v>
      </c>
      <c r="Z1571" s="37">
        <v>2479.2379819140765</v>
      </c>
    </row>
    <row r="1572" spans="1:26" customFormat="1" x14ac:dyDescent="0.2">
      <c r="A1572" s="37">
        <v>2422</v>
      </c>
      <c r="B1572" s="37" t="s">
        <v>701</v>
      </c>
      <c r="C1572" s="37" t="s">
        <v>46</v>
      </c>
      <c r="D1572" s="37">
        <v>0.05</v>
      </c>
      <c r="E1572" s="37">
        <v>150.97999999999999</v>
      </c>
      <c r="F1572" s="37">
        <v>43.71</v>
      </c>
      <c r="G1572" s="37" t="s">
        <v>2</v>
      </c>
      <c r="H1572" s="37" t="s">
        <v>47</v>
      </c>
      <c r="I1572" s="37" t="s">
        <v>4</v>
      </c>
      <c r="J1572" s="37" t="s">
        <v>85</v>
      </c>
      <c r="K1572" s="37" t="s">
        <v>33</v>
      </c>
      <c r="L1572" s="37" t="s">
        <v>2635</v>
      </c>
      <c r="M1572" s="37">
        <v>0.55000000000000004</v>
      </c>
      <c r="N1572" s="37" t="s">
        <v>8</v>
      </c>
      <c r="O1572" s="37" t="s">
        <v>28</v>
      </c>
      <c r="P1572" s="37" t="s">
        <v>163</v>
      </c>
      <c r="Q1572" s="37" t="s">
        <v>703</v>
      </c>
      <c r="R1572" s="37">
        <v>77340</v>
      </c>
      <c r="S1572" s="39">
        <v>42148</v>
      </c>
      <c r="T1572" s="39">
        <v>42149</v>
      </c>
      <c r="U1572" s="37">
        <v>650.29999999999995</v>
      </c>
      <c r="V1572" s="37">
        <v>12</v>
      </c>
      <c r="W1572" s="37">
        <v>1857.08</v>
      </c>
      <c r="X1572" s="37">
        <v>89053</v>
      </c>
      <c r="Y1572" s="37" t="s">
        <v>3216</v>
      </c>
      <c r="Z1572" s="37">
        <v>2836.0666767110674</v>
      </c>
    </row>
    <row r="1573" spans="1:26" customFormat="1" x14ac:dyDescent="0.2">
      <c r="A1573" s="37">
        <v>3063</v>
      </c>
      <c r="B1573" s="37" t="s">
        <v>1367</v>
      </c>
      <c r="C1573" s="37" t="s">
        <v>46</v>
      </c>
      <c r="D1573" s="37">
        <v>0.03</v>
      </c>
      <c r="E1573" s="37">
        <v>20.99</v>
      </c>
      <c r="F1573" s="37">
        <v>0.99</v>
      </c>
      <c r="G1573" s="37" t="s">
        <v>14</v>
      </c>
      <c r="H1573" s="37" t="s">
        <v>15</v>
      </c>
      <c r="I1573" s="37" t="s">
        <v>16</v>
      </c>
      <c r="J1573" s="37" t="s">
        <v>111</v>
      </c>
      <c r="K1573" s="37" t="s">
        <v>26</v>
      </c>
      <c r="L1573" s="37" t="s">
        <v>2307</v>
      </c>
      <c r="M1573" s="37">
        <v>0.56999999999999995</v>
      </c>
      <c r="N1573" s="37" t="s">
        <v>8</v>
      </c>
      <c r="O1573" s="37" t="s">
        <v>35</v>
      </c>
      <c r="P1573" s="37" t="s">
        <v>42</v>
      </c>
      <c r="Q1573" s="37" t="s">
        <v>1368</v>
      </c>
      <c r="R1573" s="37">
        <v>98034</v>
      </c>
      <c r="S1573" s="39">
        <v>42148</v>
      </c>
      <c r="T1573" s="39">
        <v>42150</v>
      </c>
      <c r="U1573" s="37">
        <v>4.1821999999999999</v>
      </c>
      <c r="V1573" s="37">
        <v>9</v>
      </c>
      <c r="W1573" s="37">
        <v>158.87</v>
      </c>
      <c r="X1573" s="37">
        <v>88449</v>
      </c>
      <c r="Y1573" s="37" t="s">
        <v>3217</v>
      </c>
      <c r="Z1573" s="37">
        <v>360.42432223031847</v>
      </c>
    </row>
    <row r="1574" spans="1:26" customFormat="1" x14ac:dyDescent="0.2">
      <c r="A1574" s="37">
        <v>444</v>
      </c>
      <c r="B1574" s="37" t="s">
        <v>2636</v>
      </c>
      <c r="C1574" s="37" t="s">
        <v>1</v>
      </c>
      <c r="D1574" s="37">
        <v>0</v>
      </c>
      <c r="E1574" s="37">
        <v>7.59</v>
      </c>
      <c r="F1574" s="37">
        <v>4</v>
      </c>
      <c r="G1574" s="37" t="s">
        <v>14</v>
      </c>
      <c r="H1574" s="37" t="s">
        <v>3</v>
      </c>
      <c r="I1574" s="37" t="s">
        <v>4</v>
      </c>
      <c r="J1574" s="37" t="s">
        <v>102</v>
      </c>
      <c r="K1574" s="37" t="s">
        <v>26</v>
      </c>
      <c r="L1574" s="37" t="s">
        <v>1663</v>
      </c>
      <c r="M1574" s="37">
        <v>0.42</v>
      </c>
      <c r="N1574" s="37" t="s">
        <v>8</v>
      </c>
      <c r="O1574" s="37" t="s">
        <v>28</v>
      </c>
      <c r="P1574" s="37" t="s">
        <v>79</v>
      </c>
      <c r="Q1574" s="37" t="s">
        <v>2483</v>
      </c>
      <c r="R1574" s="37">
        <v>61801</v>
      </c>
      <c r="S1574" s="39">
        <v>42149</v>
      </c>
      <c r="T1574" s="39">
        <v>42152</v>
      </c>
      <c r="U1574" s="37">
        <v>86.438000000000002</v>
      </c>
      <c r="V1574" s="37">
        <v>43</v>
      </c>
      <c r="W1574" s="37">
        <v>355.92</v>
      </c>
      <c r="X1574" s="37">
        <v>88085</v>
      </c>
      <c r="Y1574" s="37" t="s">
        <v>3216</v>
      </c>
      <c r="Z1574" s="37">
        <v>489.89499582737722</v>
      </c>
    </row>
    <row r="1575" spans="1:26" customFormat="1" x14ac:dyDescent="0.2">
      <c r="A1575" s="37">
        <v>526</v>
      </c>
      <c r="B1575" s="37" t="s">
        <v>588</v>
      </c>
      <c r="C1575" s="37" t="s">
        <v>13</v>
      </c>
      <c r="D1575" s="37">
        <v>0.09</v>
      </c>
      <c r="E1575" s="37">
        <v>17.98</v>
      </c>
      <c r="F1575" s="37">
        <v>8.51</v>
      </c>
      <c r="G1575" s="37" t="s">
        <v>14</v>
      </c>
      <c r="H1575" s="37" t="s">
        <v>47</v>
      </c>
      <c r="I1575" s="37" t="s">
        <v>16</v>
      </c>
      <c r="J1575" s="37" t="s">
        <v>32</v>
      </c>
      <c r="K1575" s="37" t="s">
        <v>120</v>
      </c>
      <c r="L1575" s="37" t="s">
        <v>1856</v>
      </c>
      <c r="M1575" s="37">
        <v>0.4</v>
      </c>
      <c r="N1575" s="37" t="s">
        <v>8</v>
      </c>
      <c r="O1575" s="37" t="s">
        <v>35</v>
      </c>
      <c r="P1575" s="37" t="s">
        <v>564</v>
      </c>
      <c r="Q1575" s="37" t="s">
        <v>590</v>
      </c>
      <c r="R1575" s="37">
        <v>85204</v>
      </c>
      <c r="S1575" s="39">
        <v>42149</v>
      </c>
      <c r="T1575" s="39">
        <v>42151</v>
      </c>
      <c r="U1575" s="37">
        <v>-6.6120000000000001</v>
      </c>
      <c r="V1575" s="37">
        <v>12</v>
      </c>
      <c r="W1575" s="37">
        <v>211.13</v>
      </c>
      <c r="X1575" s="37">
        <v>90026</v>
      </c>
      <c r="Y1575" s="37" t="s">
        <v>3217</v>
      </c>
      <c r="Z1575" s="37">
        <v>222.6933933150014</v>
      </c>
    </row>
    <row r="1576" spans="1:26" customFormat="1" x14ac:dyDescent="0.2">
      <c r="A1576" s="37">
        <v>1008</v>
      </c>
      <c r="B1576" s="37" t="s">
        <v>2637</v>
      </c>
      <c r="C1576" s="37" t="s">
        <v>13</v>
      </c>
      <c r="D1576" s="37">
        <v>0.01</v>
      </c>
      <c r="E1576" s="37">
        <v>3.15</v>
      </c>
      <c r="F1576" s="37">
        <v>0.49</v>
      </c>
      <c r="G1576" s="37" t="s">
        <v>14</v>
      </c>
      <c r="H1576" s="37" t="s">
        <v>47</v>
      </c>
      <c r="I1576" s="37" t="s">
        <v>24</v>
      </c>
      <c r="J1576" s="37" t="s">
        <v>128</v>
      </c>
      <c r="K1576" s="37" t="s">
        <v>49</v>
      </c>
      <c r="L1576" s="37" t="s">
        <v>2638</v>
      </c>
      <c r="M1576" s="37">
        <v>0.37</v>
      </c>
      <c r="N1576" s="37" t="s">
        <v>8</v>
      </c>
      <c r="O1576" s="37" t="s">
        <v>87</v>
      </c>
      <c r="P1576" s="37" t="s">
        <v>307</v>
      </c>
      <c r="Q1576" s="37" t="s">
        <v>2639</v>
      </c>
      <c r="R1576" s="37">
        <v>4038</v>
      </c>
      <c r="S1576" s="39">
        <v>42149</v>
      </c>
      <c r="T1576" s="39">
        <v>42151</v>
      </c>
      <c r="U1576" s="37">
        <v>17.505299999999998</v>
      </c>
      <c r="V1576" s="37">
        <v>8</v>
      </c>
      <c r="W1576" s="37">
        <v>25.37</v>
      </c>
      <c r="X1576" s="37">
        <v>88371</v>
      </c>
      <c r="Y1576" s="37" t="s">
        <v>3218</v>
      </c>
      <c r="Z1576" s="37">
        <v>7.1891838830543087</v>
      </c>
    </row>
    <row r="1577" spans="1:26" customFormat="1" x14ac:dyDescent="0.2">
      <c r="A1577" s="37">
        <v>744</v>
      </c>
      <c r="B1577" s="37" t="s">
        <v>562</v>
      </c>
      <c r="C1577" s="37" t="s">
        <v>23</v>
      </c>
      <c r="D1577" s="37">
        <v>0.09</v>
      </c>
      <c r="E1577" s="37">
        <v>125.99</v>
      </c>
      <c r="F1577" s="37">
        <v>8.99</v>
      </c>
      <c r="G1577" s="37" t="s">
        <v>14</v>
      </c>
      <c r="H1577" s="37" t="s">
        <v>15</v>
      </c>
      <c r="I1577" s="37" t="s">
        <v>16</v>
      </c>
      <c r="J1577" s="37" t="s">
        <v>111</v>
      </c>
      <c r="K1577" s="37" t="s">
        <v>49</v>
      </c>
      <c r="L1577" s="37" t="s">
        <v>1630</v>
      </c>
      <c r="M1577" s="37">
        <v>0.55000000000000004</v>
      </c>
      <c r="N1577" s="37" t="s">
        <v>8</v>
      </c>
      <c r="O1577" s="37" t="s">
        <v>35</v>
      </c>
      <c r="P1577" s="37" t="s">
        <v>564</v>
      </c>
      <c r="Q1577" s="37" t="s">
        <v>565</v>
      </c>
      <c r="R1577" s="37">
        <v>85737</v>
      </c>
      <c r="S1577" s="39">
        <v>42149</v>
      </c>
      <c r="T1577" s="39">
        <v>42157</v>
      </c>
      <c r="U1577" s="37">
        <v>916.68060000000003</v>
      </c>
      <c r="V1577" s="37">
        <v>20</v>
      </c>
      <c r="W1577" s="37">
        <v>2104.9899999999998</v>
      </c>
      <c r="X1577" s="37">
        <v>87727</v>
      </c>
      <c r="Y1577" s="37" t="s">
        <v>3217</v>
      </c>
      <c r="Z1577" s="37">
        <v>1667.4094547220529</v>
      </c>
    </row>
    <row r="1578" spans="1:26" customFormat="1" x14ac:dyDescent="0.2">
      <c r="A1578" s="37">
        <v>3287</v>
      </c>
      <c r="B1578" s="37" t="s">
        <v>2640</v>
      </c>
      <c r="C1578" s="37" t="s">
        <v>23</v>
      </c>
      <c r="D1578" s="37">
        <v>0.08</v>
      </c>
      <c r="E1578" s="37">
        <v>30.56</v>
      </c>
      <c r="F1578" s="37">
        <v>2.99</v>
      </c>
      <c r="G1578" s="37" t="s">
        <v>14</v>
      </c>
      <c r="H1578" s="37" t="s">
        <v>3</v>
      </c>
      <c r="I1578" s="37" t="s">
        <v>24</v>
      </c>
      <c r="J1578" s="37" t="s">
        <v>48</v>
      </c>
      <c r="K1578" s="37" t="s">
        <v>49</v>
      </c>
      <c r="L1578" s="37" t="s">
        <v>1029</v>
      </c>
      <c r="M1578" s="37">
        <v>0.35</v>
      </c>
      <c r="N1578" s="37" t="s">
        <v>8</v>
      </c>
      <c r="O1578" s="37" t="s">
        <v>35</v>
      </c>
      <c r="P1578" s="37" t="s">
        <v>66</v>
      </c>
      <c r="Q1578" s="37" t="s">
        <v>2641</v>
      </c>
      <c r="R1578" s="37">
        <v>95746</v>
      </c>
      <c r="S1578" s="39">
        <v>42149</v>
      </c>
      <c r="T1578" s="39">
        <v>42151</v>
      </c>
      <c r="U1578" s="37">
        <v>352.87979999999999</v>
      </c>
      <c r="V1578" s="37">
        <v>17</v>
      </c>
      <c r="W1578" s="37">
        <v>511.42</v>
      </c>
      <c r="X1578" s="37">
        <v>89897</v>
      </c>
      <c r="Y1578" s="37" t="s">
        <v>3217</v>
      </c>
      <c r="Z1578" s="37">
        <v>485.49867606055597</v>
      </c>
    </row>
    <row r="1579" spans="1:26" customFormat="1" x14ac:dyDescent="0.2">
      <c r="A1579" s="37">
        <v>827</v>
      </c>
      <c r="B1579" s="37" t="s">
        <v>2642</v>
      </c>
      <c r="C1579" s="37" t="s">
        <v>92</v>
      </c>
      <c r="D1579" s="37">
        <v>0.01</v>
      </c>
      <c r="E1579" s="37">
        <v>6.98</v>
      </c>
      <c r="F1579" s="37">
        <v>1.6</v>
      </c>
      <c r="G1579" s="37" t="s">
        <v>14</v>
      </c>
      <c r="H1579" s="37" t="s">
        <v>47</v>
      </c>
      <c r="I1579" s="37" t="s">
        <v>24</v>
      </c>
      <c r="J1579" s="37" t="s">
        <v>64</v>
      </c>
      <c r="K1579" s="37" t="s">
        <v>26</v>
      </c>
      <c r="L1579" s="37" t="s">
        <v>698</v>
      </c>
      <c r="M1579" s="37">
        <v>0.38</v>
      </c>
      <c r="N1579" s="37" t="s">
        <v>8</v>
      </c>
      <c r="O1579" s="37" t="s">
        <v>28</v>
      </c>
      <c r="P1579" s="37" t="s">
        <v>163</v>
      </c>
      <c r="Q1579" s="37" t="s">
        <v>2625</v>
      </c>
      <c r="R1579" s="37">
        <v>79109</v>
      </c>
      <c r="S1579" s="39">
        <v>42149</v>
      </c>
      <c r="T1579" s="39">
        <v>42150</v>
      </c>
      <c r="U1579" s="37">
        <v>0.34599999999999997</v>
      </c>
      <c r="V1579" s="37">
        <v>3</v>
      </c>
      <c r="W1579" s="37">
        <v>21.93</v>
      </c>
      <c r="X1579" s="37">
        <v>89259</v>
      </c>
      <c r="Y1579" s="37" t="s">
        <v>3216</v>
      </c>
      <c r="Z1579" s="37">
        <v>55.860773350521868</v>
      </c>
    </row>
    <row r="1580" spans="1:26" customFormat="1" x14ac:dyDescent="0.2">
      <c r="A1580" s="37">
        <v>1237</v>
      </c>
      <c r="B1580" s="37" t="s">
        <v>1892</v>
      </c>
      <c r="C1580" s="37" t="s">
        <v>92</v>
      </c>
      <c r="D1580" s="37">
        <v>0.05</v>
      </c>
      <c r="E1580" s="37">
        <v>300.98</v>
      </c>
      <c r="F1580" s="37">
        <v>13.99</v>
      </c>
      <c r="G1580" s="37" t="s">
        <v>14</v>
      </c>
      <c r="H1580" s="37" t="s">
        <v>70</v>
      </c>
      <c r="I1580" s="37" t="s">
        <v>16</v>
      </c>
      <c r="J1580" s="37" t="s">
        <v>32</v>
      </c>
      <c r="K1580" s="37" t="s">
        <v>120</v>
      </c>
      <c r="L1580" s="37" t="s">
        <v>2643</v>
      </c>
      <c r="M1580" s="37">
        <v>0.39</v>
      </c>
      <c r="N1580" s="37" t="s">
        <v>8</v>
      </c>
      <c r="O1580" s="37" t="s">
        <v>28</v>
      </c>
      <c r="P1580" s="37" t="s">
        <v>163</v>
      </c>
      <c r="Q1580" s="37" t="s">
        <v>1894</v>
      </c>
      <c r="R1580" s="37">
        <v>75007</v>
      </c>
      <c r="S1580" s="39">
        <v>42149</v>
      </c>
      <c r="T1580" s="39">
        <v>42150</v>
      </c>
      <c r="U1580" s="37">
        <v>3985.3089</v>
      </c>
      <c r="V1580" s="37">
        <v>20</v>
      </c>
      <c r="W1580" s="37">
        <v>5775.81</v>
      </c>
      <c r="X1580" s="37">
        <v>86077</v>
      </c>
      <c r="Y1580" s="37" t="s">
        <v>3216</v>
      </c>
      <c r="Z1580" s="37">
        <v>5351.6095626076658</v>
      </c>
    </row>
    <row r="1581" spans="1:26" customFormat="1" x14ac:dyDescent="0.2">
      <c r="A1581" s="37">
        <v>1237</v>
      </c>
      <c r="B1581" s="37" t="s">
        <v>1892</v>
      </c>
      <c r="C1581" s="37" t="s">
        <v>92</v>
      </c>
      <c r="D1581" s="37">
        <v>0.04</v>
      </c>
      <c r="E1581" s="37">
        <v>205.99</v>
      </c>
      <c r="F1581" s="37">
        <v>5</v>
      </c>
      <c r="G1581" s="37" t="s">
        <v>63</v>
      </c>
      <c r="H1581" s="37" t="s">
        <v>70</v>
      </c>
      <c r="I1581" s="37" t="s">
        <v>16</v>
      </c>
      <c r="J1581" s="37" t="s">
        <v>111</v>
      </c>
      <c r="K1581" s="37" t="s">
        <v>49</v>
      </c>
      <c r="L1581" s="37" t="s">
        <v>2644</v>
      </c>
      <c r="M1581" s="37">
        <v>0.59</v>
      </c>
      <c r="N1581" s="37" t="s">
        <v>8</v>
      </c>
      <c r="O1581" s="37" t="s">
        <v>28</v>
      </c>
      <c r="P1581" s="37" t="s">
        <v>163</v>
      </c>
      <c r="Q1581" s="37" t="s">
        <v>1894</v>
      </c>
      <c r="R1581" s="37">
        <v>75007</v>
      </c>
      <c r="S1581" s="39">
        <v>42149</v>
      </c>
      <c r="T1581" s="39">
        <v>42150</v>
      </c>
      <c r="U1581" s="37">
        <v>13.956799999999999</v>
      </c>
      <c r="V1581" s="37">
        <v>11</v>
      </c>
      <c r="W1581" s="37">
        <v>1878.24</v>
      </c>
      <c r="X1581" s="37">
        <v>86077</v>
      </c>
      <c r="Y1581" s="37" t="s">
        <v>3216</v>
      </c>
      <c r="Z1581" s="37">
        <v>829.37407327336973</v>
      </c>
    </row>
    <row r="1582" spans="1:26" customFormat="1" x14ac:dyDescent="0.2">
      <c r="A1582" s="37">
        <v>1472</v>
      </c>
      <c r="B1582" s="37" t="s">
        <v>2645</v>
      </c>
      <c r="C1582" s="37" t="s">
        <v>92</v>
      </c>
      <c r="D1582" s="37">
        <v>0.05</v>
      </c>
      <c r="E1582" s="37">
        <v>20.27</v>
      </c>
      <c r="F1582" s="37">
        <v>3.99</v>
      </c>
      <c r="G1582" s="37" t="s">
        <v>14</v>
      </c>
      <c r="H1582" s="37" t="s">
        <v>47</v>
      </c>
      <c r="I1582" s="37" t="s">
        <v>24</v>
      </c>
      <c r="J1582" s="37" t="s">
        <v>71</v>
      </c>
      <c r="K1582" s="37" t="s">
        <v>49</v>
      </c>
      <c r="L1582" s="37" t="s">
        <v>1776</v>
      </c>
      <c r="M1582" s="37">
        <v>0.56999999999999995</v>
      </c>
      <c r="N1582" s="37" t="s">
        <v>8</v>
      </c>
      <c r="O1582" s="37" t="s">
        <v>87</v>
      </c>
      <c r="P1582" s="37" t="s">
        <v>293</v>
      </c>
      <c r="Q1582" s="37" t="s">
        <v>2646</v>
      </c>
      <c r="R1582" s="37">
        <v>44145</v>
      </c>
      <c r="S1582" s="39">
        <v>42149</v>
      </c>
      <c r="T1582" s="39">
        <v>42150</v>
      </c>
      <c r="U1582" s="37">
        <v>309.25400000000002</v>
      </c>
      <c r="V1582" s="37">
        <v>30</v>
      </c>
      <c r="W1582" s="37">
        <v>621.55999999999995</v>
      </c>
      <c r="X1582" s="37">
        <v>87079</v>
      </c>
      <c r="Y1582" s="37" t="s">
        <v>3218</v>
      </c>
      <c r="Z1582" s="37">
        <v>611.37982753942617</v>
      </c>
    </row>
    <row r="1583" spans="1:26" customFormat="1" x14ac:dyDescent="0.2">
      <c r="A1583" s="37">
        <v>2339</v>
      </c>
      <c r="B1583" s="37" t="s">
        <v>2647</v>
      </c>
      <c r="C1583" s="37" t="s">
        <v>92</v>
      </c>
      <c r="D1583" s="37">
        <v>0.05</v>
      </c>
      <c r="E1583" s="37">
        <v>11.58</v>
      </c>
      <c r="F1583" s="37">
        <v>6.97</v>
      </c>
      <c r="G1583" s="37" t="s">
        <v>14</v>
      </c>
      <c r="H1583" s="37" t="s">
        <v>47</v>
      </c>
      <c r="I1583" s="37" t="s">
        <v>24</v>
      </c>
      <c r="J1583" s="37" t="s">
        <v>321</v>
      </c>
      <c r="K1583" s="37" t="s">
        <v>49</v>
      </c>
      <c r="L1583" s="37" t="s">
        <v>600</v>
      </c>
      <c r="M1583" s="37">
        <v>0.35</v>
      </c>
      <c r="N1583" s="37" t="s">
        <v>8</v>
      </c>
      <c r="O1583" s="37" t="s">
        <v>28</v>
      </c>
      <c r="P1583" s="37" t="s">
        <v>163</v>
      </c>
      <c r="Q1583" s="37" t="s">
        <v>2648</v>
      </c>
      <c r="R1583" s="37">
        <v>77015</v>
      </c>
      <c r="S1583" s="39">
        <v>42149</v>
      </c>
      <c r="T1583" s="39">
        <v>42152</v>
      </c>
      <c r="U1583" s="37">
        <v>2.806</v>
      </c>
      <c r="V1583" s="37">
        <v>6</v>
      </c>
      <c r="W1583" s="37">
        <v>73.959999999999994</v>
      </c>
      <c r="X1583" s="37">
        <v>91482</v>
      </c>
      <c r="Y1583" s="37" t="s">
        <v>3216</v>
      </c>
      <c r="Z1583" s="37">
        <v>169.84669523086706</v>
      </c>
    </row>
    <row r="1584" spans="1:26" customFormat="1" x14ac:dyDescent="0.2">
      <c r="A1584" s="37">
        <v>2652</v>
      </c>
      <c r="B1584" s="37" t="s">
        <v>2649</v>
      </c>
      <c r="C1584" s="37" t="s">
        <v>92</v>
      </c>
      <c r="D1584" s="37">
        <v>0.06</v>
      </c>
      <c r="E1584" s="37">
        <v>47.9</v>
      </c>
      <c r="F1584" s="37">
        <v>5.86</v>
      </c>
      <c r="G1584" s="37" t="s">
        <v>14</v>
      </c>
      <c r="H1584" s="37" t="s">
        <v>15</v>
      </c>
      <c r="I1584" s="37" t="s">
        <v>24</v>
      </c>
      <c r="J1584" s="37" t="s">
        <v>64</v>
      </c>
      <c r="K1584" s="37" t="s">
        <v>49</v>
      </c>
      <c r="L1584" s="37" t="s">
        <v>1285</v>
      </c>
      <c r="M1584" s="37">
        <v>0.37</v>
      </c>
      <c r="N1584" s="37" t="s">
        <v>8</v>
      </c>
      <c r="O1584" s="37" t="s">
        <v>35</v>
      </c>
      <c r="P1584" s="37" t="s">
        <v>66</v>
      </c>
      <c r="Q1584" s="37" t="s">
        <v>1670</v>
      </c>
      <c r="R1584" s="37">
        <v>93309</v>
      </c>
      <c r="S1584" s="39">
        <v>42149</v>
      </c>
      <c r="T1584" s="39">
        <v>42151</v>
      </c>
      <c r="U1584" s="37">
        <v>21.78</v>
      </c>
      <c r="V1584" s="37">
        <v>2</v>
      </c>
      <c r="W1584" s="37">
        <v>94.2</v>
      </c>
      <c r="X1584" s="37">
        <v>89361</v>
      </c>
      <c r="Y1584" s="37" t="s">
        <v>3217</v>
      </c>
      <c r="Z1584" s="37">
        <v>223.03425455930412</v>
      </c>
    </row>
    <row r="1585" spans="1:26" customFormat="1" x14ac:dyDescent="0.2">
      <c r="A1585" s="37">
        <v>129</v>
      </c>
      <c r="B1585" s="37" t="s">
        <v>807</v>
      </c>
      <c r="C1585" s="37" t="s">
        <v>46</v>
      </c>
      <c r="D1585" s="37">
        <v>7.0000000000000007E-2</v>
      </c>
      <c r="E1585" s="37">
        <v>15.74</v>
      </c>
      <c r="F1585" s="37">
        <v>1.39</v>
      </c>
      <c r="G1585" s="37" t="s">
        <v>14</v>
      </c>
      <c r="H1585" s="37" t="s">
        <v>3</v>
      </c>
      <c r="I1585" s="37" t="s">
        <v>24</v>
      </c>
      <c r="J1585" s="37" t="s">
        <v>321</v>
      </c>
      <c r="K1585" s="37" t="s">
        <v>49</v>
      </c>
      <c r="L1585" s="37" t="s">
        <v>2650</v>
      </c>
      <c r="M1585" s="37">
        <v>0.4</v>
      </c>
      <c r="N1585" s="37" t="s">
        <v>8</v>
      </c>
      <c r="O1585" s="37" t="s">
        <v>28</v>
      </c>
      <c r="P1585" s="37" t="s">
        <v>79</v>
      </c>
      <c r="Q1585" s="37" t="s">
        <v>808</v>
      </c>
      <c r="R1585" s="37">
        <v>62002</v>
      </c>
      <c r="S1585" s="39">
        <v>42149</v>
      </c>
      <c r="T1585" s="39">
        <v>42150</v>
      </c>
      <c r="U1585" s="37">
        <v>149.8887</v>
      </c>
      <c r="V1585" s="37">
        <v>14</v>
      </c>
      <c r="W1585" s="37">
        <v>217.23</v>
      </c>
      <c r="X1585" s="37">
        <v>86694</v>
      </c>
      <c r="Y1585" s="37" t="s">
        <v>3216</v>
      </c>
      <c r="Z1585" s="37">
        <v>356.40242355269669</v>
      </c>
    </row>
    <row r="1586" spans="1:26" customFormat="1" x14ac:dyDescent="0.2">
      <c r="A1586" s="37">
        <v>1054</v>
      </c>
      <c r="B1586" s="37" t="s">
        <v>2651</v>
      </c>
      <c r="C1586" s="37" t="s">
        <v>46</v>
      </c>
      <c r="D1586" s="37">
        <v>0.03</v>
      </c>
      <c r="E1586" s="37">
        <v>5.44</v>
      </c>
      <c r="F1586" s="37">
        <v>7.46</v>
      </c>
      <c r="G1586" s="37" t="s">
        <v>63</v>
      </c>
      <c r="H1586" s="37" t="s">
        <v>70</v>
      </c>
      <c r="I1586" s="37" t="s">
        <v>24</v>
      </c>
      <c r="J1586" s="37" t="s">
        <v>48</v>
      </c>
      <c r="K1586" s="37" t="s">
        <v>49</v>
      </c>
      <c r="L1586" s="37" t="s">
        <v>1218</v>
      </c>
      <c r="M1586" s="37">
        <v>0.36</v>
      </c>
      <c r="N1586" s="37" t="s">
        <v>8</v>
      </c>
      <c r="O1586" s="37" t="s">
        <v>35</v>
      </c>
      <c r="P1586" s="37" t="s">
        <v>564</v>
      </c>
      <c r="Q1586" s="37" t="s">
        <v>2652</v>
      </c>
      <c r="R1586" s="37">
        <v>85374</v>
      </c>
      <c r="S1586" s="39">
        <v>42149</v>
      </c>
      <c r="T1586" s="39">
        <v>42151</v>
      </c>
      <c r="U1586" s="37">
        <v>-51.704000000000001</v>
      </c>
      <c r="V1586" s="37">
        <v>4</v>
      </c>
      <c r="W1586" s="37">
        <v>26.31</v>
      </c>
      <c r="X1586" s="37">
        <v>90069</v>
      </c>
      <c r="Y1586" s="37" t="s">
        <v>3217</v>
      </c>
      <c r="Z1586" s="37">
        <v>205.47234133855886</v>
      </c>
    </row>
    <row r="1587" spans="1:26" customFormat="1" x14ac:dyDescent="0.2">
      <c r="A1587" s="37">
        <v>1054</v>
      </c>
      <c r="B1587" s="37" t="s">
        <v>2651</v>
      </c>
      <c r="C1587" s="37" t="s">
        <v>46</v>
      </c>
      <c r="D1587" s="37">
        <v>0.08</v>
      </c>
      <c r="E1587" s="37">
        <v>26.38</v>
      </c>
      <c r="F1587" s="37">
        <v>5.58</v>
      </c>
      <c r="G1587" s="37" t="s">
        <v>14</v>
      </c>
      <c r="H1587" s="37" t="s">
        <v>70</v>
      </c>
      <c r="I1587" s="37" t="s">
        <v>24</v>
      </c>
      <c r="J1587" s="37" t="s">
        <v>64</v>
      </c>
      <c r="K1587" s="37" t="s">
        <v>49</v>
      </c>
      <c r="L1587" s="37" t="s">
        <v>2653</v>
      </c>
      <c r="M1587" s="37">
        <v>0.39</v>
      </c>
      <c r="N1587" s="37" t="s">
        <v>8</v>
      </c>
      <c r="O1587" s="37" t="s">
        <v>35</v>
      </c>
      <c r="P1587" s="37" t="s">
        <v>564</v>
      </c>
      <c r="Q1587" s="37" t="s">
        <v>2652</v>
      </c>
      <c r="R1587" s="37">
        <v>85374</v>
      </c>
      <c r="S1587" s="39">
        <v>42149</v>
      </c>
      <c r="T1587" s="39">
        <v>42150</v>
      </c>
      <c r="U1587" s="37">
        <v>144.7482</v>
      </c>
      <c r="V1587" s="37">
        <v>8</v>
      </c>
      <c r="W1587" s="37">
        <v>209.78</v>
      </c>
      <c r="X1587" s="37">
        <v>90069</v>
      </c>
      <c r="Y1587" s="37" t="s">
        <v>3217</v>
      </c>
      <c r="Z1587" s="37">
        <v>494.40063198375719</v>
      </c>
    </row>
    <row r="1588" spans="1:26" customFormat="1" x14ac:dyDescent="0.2">
      <c r="A1588" s="37">
        <v>1054</v>
      </c>
      <c r="B1588" s="37" t="s">
        <v>2651</v>
      </c>
      <c r="C1588" s="37" t="s">
        <v>46</v>
      </c>
      <c r="D1588" s="37">
        <v>0.06</v>
      </c>
      <c r="E1588" s="37">
        <v>20.99</v>
      </c>
      <c r="F1588" s="37">
        <v>2.5</v>
      </c>
      <c r="G1588" s="37" t="s">
        <v>14</v>
      </c>
      <c r="H1588" s="37" t="s">
        <v>70</v>
      </c>
      <c r="I1588" s="37" t="s">
        <v>16</v>
      </c>
      <c r="J1588" s="37" t="s">
        <v>111</v>
      </c>
      <c r="K1588" s="37" t="s">
        <v>26</v>
      </c>
      <c r="L1588" s="37" t="s">
        <v>1177</v>
      </c>
      <c r="M1588" s="37">
        <v>0.81</v>
      </c>
      <c r="N1588" s="37" t="s">
        <v>8</v>
      </c>
      <c r="O1588" s="37" t="s">
        <v>35</v>
      </c>
      <c r="P1588" s="37" t="s">
        <v>564</v>
      </c>
      <c r="Q1588" s="37" t="s">
        <v>2652</v>
      </c>
      <c r="R1588" s="37">
        <v>85374</v>
      </c>
      <c r="S1588" s="39">
        <v>42149</v>
      </c>
      <c r="T1588" s="39">
        <v>42151</v>
      </c>
      <c r="U1588" s="37">
        <v>-112.18899999999999</v>
      </c>
      <c r="V1588" s="37">
        <v>1</v>
      </c>
      <c r="W1588" s="37">
        <v>17.829999999999998</v>
      </c>
      <c r="X1588" s="37">
        <v>90069</v>
      </c>
      <c r="Y1588" s="37" t="s">
        <v>3217</v>
      </c>
      <c r="Z1588" s="37">
        <v>491.58733193370705</v>
      </c>
    </row>
    <row r="1589" spans="1:26" customFormat="1" x14ac:dyDescent="0.2">
      <c r="A1589" s="37">
        <v>2391</v>
      </c>
      <c r="B1589" s="37" t="s">
        <v>2654</v>
      </c>
      <c r="C1589" s="37" t="s">
        <v>46</v>
      </c>
      <c r="D1589" s="37">
        <v>0.06</v>
      </c>
      <c r="E1589" s="37">
        <v>4.7699999999999996</v>
      </c>
      <c r="F1589" s="37">
        <v>2.39</v>
      </c>
      <c r="G1589" s="37" t="s">
        <v>14</v>
      </c>
      <c r="H1589" s="37" t="s">
        <v>70</v>
      </c>
      <c r="I1589" s="37" t="s">
        <v>16</v>
      </c>
      <c r="J1589" s="37" t="s">
        <v>17</v>
      </c>
      <c r="K1589" s="37" t="s">
        <v>18</v>
      </c>
      <c r="L1589" s="37" t="s">
        <v>2655</v>
      </c>
      <c r="M1589" s="37">
        <v>0.72</v>
      </c>
      <c r="N1589" s="37" t="s">
        <v>8</v>
      </c>
      <c r="O1589" s="37" t="s">
        <v>87</v>
      </c>
      <c r="P1589" s="37" t="s">
        <v>88</v>
      </c>
      <c r="Q1589" s="37" t="s">
        <v>2656</v>
      </c>
      <c r="R1589" s="37">
        <v>11572</v>
      </c>
      <c r="S1589" s="39">
        <v>42149</v>
      </c>
      <c r="T1589" s="39">
        <v>42150</v>
      </c>
      <c r="U1589" s="37">
        <v>-45.64</v>
      </c>
      <c r="V1589" s="37">
        <v>9</v>
      </c>
      <c r="W1589" s="37">
        <v>42.46</v>
      </c>
      <c r="X1589" s="37">
        <v>91122</v>
      </c>
      <c r="Y1589" s="37" t="s">
        <v>3218</v>
      </c>
      <c r="Z1589" s="37">
        <v>431.06823578233286</v>
      </c>
    </row>
    <row r="1590" spans="1:26" customFormat="1" x14ac:dyDescent="0.2">
      <c r="A1590" s="37">
        <v>2391</v>
      </c>
      <c r="B1590" s="37" t="s">
        <v>2654</v>
      </c>
      <c r="C1590" s="37" t="s">
        <v>46</v>
      </c>
      <c r="D1590" s="37">
        <v>0.1</v>
      </c>
      <c r="E1590" s="37">
        <v>27.18</v>
      </c>
      <c r="F1590" s="37">
        <v>8.23</v>
      </c>
      <c r="G1590" s="37" t="s">
        <v>14</v>
      </c>
      <c r="H1590" s="37" t="s">
        <v>70</v>
      </c>
      <c r="I1590" s="37" t="s">
        <v>24</v>
      </c>
      <c r="J1590" s="37" t="s">
        <v>321</v>
      </c>
      <c r="K1590" s="37" t="s">
        <v>49</v>
      </c>
      <c r="L1590" s="37" t="s">
        <v>2657</v>
      </c>
      <c r="M1590" s="37">
        <v>0.38</v>
      </c>
      <c r="N1590" s="37" t="s">
        <v>8</v>
      </c>
      <c r="O1590" s="37" t="s">
        <v>87</v>
      </c>
      <c r="P1590" s="37" t="s">
        <v>88</v>
      </c>
      <c r="Q1590" s="37" t="s">
        <v>2656</v>
      </c>
      <c r="R1590" s="37">
        <v>11572</v>
      </c>
      <c r="S1590" s="39">
        <v>42149</v>
      </c>
      <c r="T1590" s="39">
        <v>42151</v>
      </c>
      <c r="U1590" s="37">
        <v>204.49</v>
      </c>
      <c r="V1590" s="37">
        <v>12</v>
      </c>
      <c r="W1590" s="37">
        <v>314.06</v>
      </c>
      <c r="X1590" s="37">
        <v>91122</v>
      </c>
      <c r="Y1590" s="37" t="s">
        <v>3218</v>
      </c>
      <c r="Z1590" s="37">
        <v>609.79996003156384</v>
      </c>
    </row>
    <row r="1591" spans="1:26" customFormat="1" x14ac:dyDescent="0.2">
      <c r="A1591" s="37">
        <v>2868</v>
      </c>
      <c r="B1591" s="37" t="s">
        <v>298</v>
      </c>
      <c r="C1591" s="37" t="s">
        <v>46</v>
      </c>
      <c r="D1591" s="37">
        <v>0.08</v>
      </c>
      <c r="E1591" s="37">
        <v>15.99</v>
      </c>
      <c r="F1591" s="37">
        <v>13.18</v>
      </c>
      <c r="G1591" s="37" t="s">
        <v>63</v>
      </c>
      <c r="H1591" s="37" t="s">
        <v>70</v>
      </c>
      <c r="I1591" s="37" t="s">
        <v>24</v>
      </c>
      <c r="J1591" s="37" t="s">
        <v>48</v>
      </c>
      <c r="K1591" s="37" t="s">
        <v>49</v>
      </c>
      <c r="L1591" s="37" t="s">
        <v>271</v>
      </c>
      <c r="M1591" s="37">
        <v>0.37</v>
      </c>
      <c r="N1591" s="37" t="s">
        <v>8</v>
      </c>
      <c r="O1591" s="37" t="s">
        <v>35</v>
      </c>
      <c r="P1591" s="37" t="s">
        <v>42</v>
      </c>
      <c r="Q1591" s="37" t="s">
        <v>300</v>
      </c>
      <c r="R1591" s="37">
        <v>98026</v>
      </c>
      <c r="S1591" s="39">
        <v>42149</v>
      </c>
      <c r="T1591" s="39">
        <v>42151</v>
      </c>
      <c r="U1591" s="37">
        <v>-66.584999999999994</v>
      </c>
      <c r="V1591" s="37">
        <v>4</v>
      </c>
      <c r="W1591" s="37">
        <v>66.02</v>
      </c>
      <c r="X1591" s="37">
        <v>85828</v>
      </c>
      <c r="Y1591" s="37" t="s">
        <v>3217</v>
      </c>
      <c r="Z1591" s="37">
        <v>356.65576424919965</v>
      </c>
    </row>
    <row r="1592" spans="1:26" customFormat="1" x14ac:dyDescent="0.2">
      <c r="A1592" s="37">
        <v>2266</v>
      </c>
      <c r="B1592" s="37" t="s">
        <v>2658</v>
      </c>
      <c r="C1592" s="37" t="s">
        <v>1</v>
      </c>
      <c r="D1592" s="37">
        <v>0.02</v>
      </c>
      <c r="E1592" s="37">
        <v>11.33</v>
      </c>
      <c r="F1592" s="37">
        <v>6.12</v>
      </c>
      <c r="G1592" s="37" t="s">
        <v>14</v>
      </c>
      <c r="H1592" s="37" t="s">
        <v>70</v>
      </c>
      <c r="I1592" s="37" t="s">
        <v>24</v>
      </c>
      <c r="J1592" s="37" t="s">
        <v>71</v>
      </c>
      <c r="K1592" s="37" t="s">
        <v>120</v>
      </c>
      <c r="L1592" s="37" t="s">
        <v>1929</v>
      </c>
      <c r="M1592" s="37">
        <v>0.42</v>
      </c>
      <c r="N1592" s="37" t="s">
        <v>8</v>
      </c>
      <c r="O1592" s="37" t="s">
        <v>28</v>
      </c>
      <c r="P1592" s="37" t="s">
        <v>56</v>
      </c>
      <c r="Q1592" s="37" t="s">
        <v>2659</v>
      </c>
      <c r="R1592" s="37">
        <v>63122</v>
      </c>
      <c r="S1592" s="39">
        <v>42150</v>
      </c>
      <c r="T1592" s="39">
        <v>42152</v>
      </c>
      <c r="U1592" s="37">
        <v>-14.52</v>
      </c>
      <c r="V1592" s="37">
        <v>3</v>
      </c>
      <c r="W1592" s="37">
        <v>35.35</v>
      </c>
      <c r="X1592" s="37">
        <v>86610</v>
      </c>
      <c r="Y1592" s="37" t="s">
        <v>3216</v>
      </c>
      <c r="Z1592" s="37">
        <v>452.64471321961395</v>
      </c>
    </row>
    <row r="1593" spans="1:26" customFormat="1" x14ac:dyDescent="0.2">
      <c r="A1593" s="37">
        <v>2266</v>
      </c>
      <c r="B1593" s="37" t="s">
        <v>2658</v>
      </c>
      <c r="C1593" s="37" t="s">
        <v>1</v>
      </c>
      <c r="D1593" s="37">
        <v>0.01</v>
      </c>
      <c r="E1593" s="37">
        <v>15.67</v>
      </c>
      <c r="F1593" s="37">
        <v>1.39</v>
      </c>
      <c r="G1593" s="37" t="s">
        <v>14</v>
      </c>
      <c r="H1593" s="37" t="s">
        <v>70</v>
      </c>
      <c r="I1593" s="37" t="s">
        <v>24</v>
      </c>
      <c r="J1593" s="37" t="s">
        <v>321</v>
      </c>
      <c r="K1593" s="37" t="s">
        <v>49</v>
      </c>
      <c r="L1593" s="37" t="s">
        <v>2460</v>
      </c>
      <c r="M1593" s="37">
        <v>0.38</v>
      </c>
      <c r="N1593" s="37" t="s">
        <v>8</v>
      </c>
      <c r="O1593" s="37" t="s">
        <v>28</v>
      </c>
      <c r="P1593" s="37" t="s">
        <v>56</v>
      </c>
      <c r="Q1593" s="37" t="s">
        <v>2659</v>
      </c>
      <c r="R1593" s="37">
        <v>63122</v>
      </c>
      <c r="S1593" s="39">
        <v>42150</v>
      </c>
      <c r="T1593" s="39">
        <v>42151</v>
      </c>
      <c r="U1593" s="37">
        <v>171.26490000000001</v>
      </c>
      <c r="V1593" s="37">
        <v>16</v>
      </c>
      <c r="W1593" s="37">
        <v>248.21</v>
      </c>
      <c r="X1593" s="37">
        <v>86610</v>
      </c>
      <c r="Y1593" s="37" t="s">
        <v>3216</v>
      </c>
      <c r="Z1593" s="37">
        <v>499.11814402793755</v>
      </c>
    </row>
    <row r="1594" spans="1:26" customFormat="1" x14ac:dyDescent="0.2">
      <c r="A1594" s="37">
        <v>2928</v>
      </c>
      <c r="B1594" s="37" t="s">
        <v>2660</v>
      </c>
      <c r="C1594" s="37" t="s">
        <v>1</v>
      </c>
      <c r="D1594" s="37">
        <v>0.02</v>
      </c>
      <c r="E1594" s="37">
        <v>5.58</v>
      </c>
      <c r="F1594" s="37">
        <v>2.99</v>
      </c>
      <c r="G1594" s="37" t="s">
        <v>14</v>
      </c>
      <c r="H1594" s="37" t="s">
        <v>15</v>
      </c>
      <c r="I1594" s="37" t="s">
        <v>24</v>
      </c>
      <c r="J1594" s="37" t="s">
        <v>48</v>
      </c>
      <c r="K1594" s="37" t="s">
        <v>49</v>
      </c>
      <c r="L1594" s="37" t="s">
        <v>2661</v>
      </c>
      <c r="M1594" s="37">
        <v>0.37</v>
      </c>
      <c r="N1594" s="37" t="s">
        <v>8</v>
      </c>
      <c r="O1594" s="37" t="s">
        <v>9</v>
      </c>
      <c r="P1594" s="37" t="s">
        <v>247</v>
      </c>
      <c r="Q1594" s="37" t="s">
        <v>2662</v>
      </c>
      <c r="R1594" s="37">
        <v>29418</v>
      </c>
      <c r="S1594" s="39">
        <v>42150</v>
      </c>
      <c r="T1594" s="39">
        <v>42152</v>
      </c>
      <c r="U1594" s="37">
        <v>689.32799999999997</v>
      </c>
      <c r="V1594" s="37">
        <v>42</v>
      </c>
      <c r="W1594" s="37">
        <v>236.83</v>
      </c>
      <c r="X1594" s="37">
        <v>90218</v>
      </c>
      <c r="Y1594" s="37" t="s">
        <v>3215</v>
      </c>
      <c r="Z1594" s="37">
        <v>998.38132625915887</v>
      </c>
    </row>
    <row r="1595" spans="1:26" customFormat="1" x14ac:dyDescent="0.2">
      <c r="A1595" s="37">
        <v>2928</v>
      </c>
      <c r="B1595" s="37" t="s">
        <v>2660</v>
      </c>
      <c r="C1595" s="37" t="s">
        <v>1</v>
      </c>
      <c r="D1595" s="37">
        <v>0.02</v>
      </c>
      <c r="E1595" s="37">
        <v>54.1</v>
      </c>
      <c r="F1595" s="37">
        <v>19.989999999999998</v>
      </c>
      <c r="G1595" s="37" t="s">
        <v>14</v>
      </c>
      <c r="H1595" s="37" t="s">
        <v>15</v>
      </c>
      <c r="I1595" s="37" t="s">
        <v>24</v>
      </c>
      <c r="J1595" s="37" t="s">
        <v>54</v>
      </c>
      <c r="K1595" s="37" t="s">
        <v>49</v>
      </c>
      <c r="L1595" s="37" t="s">
        <v>1240</v>
      </c>
      <c r="M1595" s="37">
        <v>0.59</v>
      </c>
      <c r="N1595" s="37" t="s">
        <v>8</v>
      </c>
      <c r="O1595" s="37" t="s">
        <v>9</v>
      </c>
      <c r="P1595" s="37" t="s">
        <v>247</v>
      </c>
      <c r="Q1595" s="37" t="s">
        <v>2662</v>
      </c>
      <c r="R1595" s="37">
        <v>29418</v>
      </c>
      <c r="S1595" s="39">
        <v>42150</v>
      </c>
      <c r="T1595" s="39">
        <v>42151</v>
      </c>
      <c r="U1595" s="37">
        <v>-33.585999999999999</v>
      </c>
      <c r="V1595" s="37">
        <v>36</v>
      </c>
      <c r="W1595" s="37">
        <v>1944.87</v>
      </c>
      <c r="X1595" s="37">
        <v>90218</v>
      </c>
      <c r="Y1595" s="37" t="s">
        <v>3215</v>
      </c>
      <c r="Z1595" s="37">
        <v>1062.8497917383952</v>
      </c>
    </row>
    <row r="1596" spans="1:26" customFormat="1" x14ac:dyDescent="0.2">
      <c r="A1596" s="37">
        <v>2941</v>
      </c>
      <c r="B1596" s="37" t="s">
        <v>2663</v>
      </c>
      <c r="C1596" s="37" t="s">
        <v>1</v>
      </c>
      <c r="D1596" s="37">
        <v>0.05</v>
      </c>
      <c r="E1596" s="37">
        <v>2.62</v>
      </c>
      <c r="F1596" s="37">
        <v>0.8</v>
      </c>
      <c r="G1596" s="37" t="s">
        <v>14</v>
      </c>
      <c r="H1596" s="37" t="s">
        <v>3</v>
      </c>
      <c r="I1596" s="37" t="s">
        <v>24</v>
      </c>
      <c r="J1596" s="37" t="s">
        <v>152</v>
      </c>
      <c r="K1596" s="37" t="s">
        <v>26</v>
      </c>
      <c r="L1596" s="37" t="s">
        <v>2100</v>
      </c>
      <c r="M1596" s="37">
        <v>0.39</v>
      </c>
      <c r="N1596" s="37" t="s">
        <v>8</v>
      </c>
      <c r="O1596" s="37" t="s">
        <v>87</v>
      </c>
      <c r="P1596" s="37" t="s">
        <v>373</v>
      </c>
      <c r="Q1596" s="37" t="s">
        <v>1617</v>
      </c>
      <c r="R1596" s="37">
        <v>7960</v>
      </c>
      <c r="S1596" s="39">
        <v>42150</v>
      </c>
      <c r="T1596" s="39">
        <v>42151</v>
      </c>
      <c r="U1596" s="37">
        <v>12.71</v>
      </c>
      <c r="V1596" s="37">
        <v>8</v>
      </c>
      <c r="W1596" s="37">
        <v>21.41</v>
      </c>
      <c r="X1596" s="37">
        <v>87618</v>
      </c>
      <c r="Y1596" s="37" t="s">
        <v>3218</v>
      </c>
      <c r="Z1596" s="37">
        <v>252.40037907206448</v>
      </c>
    </row>
    <row r="1597" spans="1:26" customFormat="1" x14ac:dyDescent="0.2">
      <c r="A1597" s="37">
        <v>241</v>
      </c>
      <c r="B1597" s="37" t="s">
        <v>2216</v>
      </c>
      <c r="C1597" s="37" t="s">
        <v>23</v>
      </c>
      <c r="D1597" s="37">
        <v>0.01</v>
      </c>
      <c r="E1597" s="37">
        <v>5.94</v>
      </c>
      <c r="F1597" s="37">
        <v>9.92</v>
      </c>
      <c r="G1597" s="37" t="s">
        <v>14</v>
      </c>
      <c r="H1597" s="37" t="s">
        <v>3</v>
      </c>
      <c r="I1597" s="37" t="s">
        <v>24</v>
      </c>
      <c r="J1597" s="37" t="s">
        <v>48</v>
      </c>
      <c r="K1597" s="37" t="s">
        <v>49</v>
      </c>
      <c r="L1597" s="37" t="s">
        <v>2567</v>
      </c>
      <c r="M1597" s="37">
        <v>0.38</v>
      </c>
      <c r="N1597" s="37" t="s">
        <v>8</v>
      </c>
      <c r="O1597" s="37" t="s">
        <v>35</v>
      </c>
      <c r="P1597" s="37" t="s">
        <v>36</v>
      </c>
      <c r="Q1597" s="37" t="s">
        <v>2217</v>
      </c>
      <c r="R1597" s="37">
        <v>81503</v>
      </c>
      <c r="S1597" s="39">
        <v>42150</v>
      </c>
      <c r="T1597" s="39">
        <v>42157</v>
      </c>
      <c r="U1597" s="37">
        <v>-256.51900000000001</v>
      </c>
      <c r="V1597" s="37">
        <v>13</v>
      </c>
      <c r="W1597" s="37">
        <v>79.930000000000007</v>
      </c>
      <c r="X1597" s="37">
        <v>90480</v>
      </c>
      <c r="Y1597" s="37" t="s">
        <v>3217</v>
      </c>
      <c r="Z1597" s="37">
        <v>47.05474729967402</v>
      </c>
    </row>
    <row r="1598" spans="1:26" customFormat="1" x14ac:dyDescent="0.2">
      <c r="A1598" s="37">
        <v>241</v>
      </c>
      <c r="B1598" s="37" t="s">
        <v>2216</v>
      </c>
      <c r="C1598" s="37" t="s">
        <v>23</v>
      </c>
      <c r="D1598" s="37">
        <v>0.02</v>
      </c>
      <c r="E1598" s="37">
        <v>125.99</v>
      </c>
      <c r="F1598" s="37">
        <v>3</v>
      </c>
      <c r="G1598" s="37" t="s">
        <v>14</v>
      </c>
      <c r="H1598" s="37" t="s">
        <v>3</v>
      </c>
      <c r="I1598" s="37" t="s">
        <v>16</v>
      </c>
      <c r="J1598" s="37" t="s">
        <v>111</v>
      </c>
      <c r="K1598" s="37" t="s">
        <v>49</v>
      </c>
      <c r="L1598" s="37" t="s">
        <v>2664</v>
      </c>
      <c r="M1598" s="37">
        <v>0.59</v>
      </c>
      <c r="N1598" s="37" t="s">
        <v>8</v>
      </c>
      <c r="O1598" s="37" t="s">
        <v>35</v>
      </c>
      <c r="P1598" s="37" t="s">
        <v>36</v>
      </c>
      <c r="Q1598" s="37" t="s">
        <v>2217</v>
      </c>
      <c r="R1598" s="37">
        <v>81503</v>
      </c>
      <c r="S1598" s="39">
        <v>42150</v>
      </c>
      <c r="T1598" s="39">
        <v>42150</v>
      </c>
      <c r="U1598" s="37">
        <v>398.358</v>
      </c>
      <c r="V1598" s="37">
        <v>8</v>
      </c>
      <c r="W1598" s="37">
        <v>873.18</v>
      </c>
      <c r="X1598" s="37">
        <v>90480</v>
      </c>
      <c r="Y1598" s="37" t="s">
        <v>3217</v>
      </c>
      <c r="Z1598" s="37">
        <v>1070.4793253915634</v>
      </c>
    </row>
    <row r="1599" spans="1:26" customFormat="1" x14ac:dyDescent="0.2">
      <c r="A1599" s="37">
        <v>451</v>
      </c>
      <c r="B1599" s="37" t="s">
        <v>195</v>
      </c>
      <c r="C1599" s="37" t="s">
        <v>1</v>
      </c>
      <c r="D1599" s="37">
        <v>0.04</v>
      </c>
      <c r="E1599" s="37">
        <v>37.700000000000003</v>
      </c>
      <c r="F1599" s="37">
        <v>2.99</v>
      </c>
      <c r="G1599" s="37" t="s">
        <v>14</v>
      </c>
      <c r="H1599" s="37" t="s">
        <v>47</v>
      </c>
      <c r="I1599" s="37" t="s">
        <v>24</v>
      </c>
      <c r="J1599" s="37" t="s">
        <v>48</v>
      </c>
      <c r="K1599" s="37" t="s">
        <v>49</v>
      </c>
      <c r="L1599" s="37" t="s">
        <v>2492</v>
      </c>
      <c r="M1599" s="37">
        <v>0.35</v>
      </c>
      <c r="N1599" s="37" t="s">
        <v>8</v>
      </c>
      <c r="O1599" s="37" t="s">
        <v>35</v>
      </c>
      <c r="P1599" s="37" t="s">
        <v>66</v>
      </c>
      <c r="Q1599" s="37" t="s">
        <v>197</v>
      </c>
      <c r="R1599" s="37">
        <v>94024</v>
      </c>
      <c r="S1599" s="39">
        <v>42151</v>
      </c>
      <c r="T1599" s="39">
        <v>42152</v>
      </c>
      <c r="U1599" s="37">
        <v>299.6739</v>
      </c>
      <c r="V1599" s="37">
        <v>12</v>
      </c>
      <c r="W1599" s="37">
        <v>434.31</v>
      </c>
      <c r="X1599" s="37">
        <v>86012</v>
      </c>
      <c r="Y1599" s="37" t="s">
        <v>3217</v>
      </c>
      <c r="Z1599" s="37">
        <v>729.53750747472009</v>
      </c>
    </row>
    <row r="1600" spans="1:26" customFormat="1" x14ac:dyDescent="0.2">
      <c r="A1600" s="37">
        <v>452</v>
      </c>
      <c r="B1600" s="37" t="s">
        <v>2665</v>
      </c>
      <c r="C1600" s="37" t="s">
        <v>1</v>
      </c>
      <c r="D1600" s="37">
        <v>0.01</v>
      </c>
      <c r="E1600" s="37">
        <v>55.99</v>
      </c>
      <c r="F1600" s="37">
        <v>5</v>
      </c>
      <c r="G1600" s="37" t="s">
        <v>14</v>
      </c>
      <c r="H1600" s="37" t="s">
        <v>47</v>
      </c>
      <c r="I1600" s="37" t="s">
        <v>16</v>
      </c>
      <c r="J1600" s="37" t="s">
        <v>111</v>
      </c>
      <c r="K1600" s="37" t="s">
        <v>18</v>
      </c>
      <c r="L1600" s="37" t="s">
        <v>1914</v>
      </c>
      <c r="M1600" s="37">
        <v>0.83</v>
      </c>
      <c r="N1600" s="37" t="s">
        <v>8</v>
      </c>
      <c r="O1600" s="37" t="s">
        <v>35</v>
      </c>
      <c r="P1600" s="37" t="s">
        <v>66</v>
      </c>
      <c r="Q1600" s="37" t="s">
        <v>2666</v>
      </c>
      <c r="R1600" s="37">
        <v>93635</v>
      </c>
      <c r="S1600" s="39">
        <v>42151</v>
      </c>
      <c r="T1600" s="39">
        <v>42152</v>
      </c>
      <c r="U1600" s="37">
        <v>-235.89500000000001</v>
      </c>
      <c r="V1600" s="37">
        <v>1</v>
      </c>
      <c r="W1600" s="37">
        <v>51.83</v>
      </c>
      <c r="X1600" s="37">
        <v>86012</v>
      </c>
      <c r="Y1600" s="37" t="s">
        <v>3217</v>
      </c>
      <c r="Z1600" s="37">
        <v>712.75546512413723</v>
      </c>
    </row>
    <row r="1601" spans="1:26" customFormat="1" x14ac:dyDescent="0.2">
      <c r="A1601" s="37">
        <v>865</v>
      </c>
      <c r="B1601" s="37" t="s">
        <v>1362</v>
      </c>
      <c r="C1601" s="37" t="s">
        <v>1</v>
      </c>
      <c r="D1601" s="37">
        <v>0.03</v>
      </c>
      <c r="E1601" s="37">
        <v>14.2</v>
      </c>
      <c r="F1601" s="37">
        <v>5.3</v>
      </c>
      <c r="G1601" s="37" t="s">
        <v>14</v>
      </c>
      <c r="H1601" s="37" t="s">
        <v>70</v>
      </c>
      <c r="I1601" s="37" t="s">
        <v>4</v>
      </c>
      <c r="J1601" s="37" t="s">
        <v>102</v>
      </c>
      <c r="K1601" s="37" t="s">
        <v>26</v>
      </c>
      <c r="L1601" s="37" t="s">
        <v>264</v>
      </c>
      <c r="M1601" s="37">
        <v>0.46</v>
      </c>
      <c r="N1601" s="37" t="s">
        <v>8</v>
      </c>
      <c r="O1601" s="37" t="s">
        <v>28</v>
      </c>
      <c r="P1601" s="37" t="s">
        <v>29</v>
      </c>
      <c r="Q1601" s="37" t="s">
        <v>1018</v>
      </c>
      <c r="R1601" s="37">
        <v>46312</v>
      </c>
      <c r="S1601" s="39">
        <v>42151</v>
      </c>
      <c r="T1601" s="39">
        <v>42152</v>
      </c>
      <c r="U1601" s="37">
        <v>122.21</v>
      </c>
      <c r="V1601" s="37">
        <v>18</v>
      </c>
      <c r="W1601" s="37">
        <v>267.2</v>
      </c>
      <c r="X1601" s="37">
        <v>90674</v>
      </c>
      <c r="Y1601" s="37" t="s">
        <v>3216</v>
      </c>
      <c r="Z1601" s="37">
        <v>605.62666673420995</v>
      </c>
    </row>
    <row r="1602" spans="1:26" customFormat="1" x14ac:dyDescent="0.2">
      <c r="A1602" s="37">
        <v>370</v>
      </c>
      <c r="B1602" s="37" t="s">
        <v>2667</v>
      </c>
      <c r="C1602" s="37" t="s">
        <v>46</v>
      </c>
      <c r="D1602" s="37">
        <v>0.02</v>
      </c>
      <c r="E1602" s="37">
        <v>20.99</v>
      </c>
      <c r="F1602" s="37">
        <v>4.8099999999999996</v>
      </c>
      <c r="G1602" s="37" t="s">
        <v>14</v>
      </c>
      <c r="H1602" s="37" t="s">
        <v>70</v>
      </c>
      <c r="I1602" s="37" t="s">
        <v>16</v>
      </c>
      <c r="J1602" s="37" t="s">
        <v>111</v>
      </c>
      <c r="K1602" s="37" t="s">
        <v>120</v>
      </c>
      <c r="L1602" s="37" t="s">
        <v>1407</v>
      </c>
      <c r="M1602" s="37">
        <v>0.57999999999999996</v>
      </c>
      <c r="N1602" s="37" t="s">
        <v>8</v>
      </c>
      <c r="O1602" s="37" t="s">
        <v>87</v>
      </c>
      <c r="P1602" s="37" t="s">
        <v>307</v>
      </c>
      <c r="Q1602" s="37" t="s">
        <v>1634</v>
      </c>
      <c r="R1602" s="37">
        <v>4240</v>
      </c>
      <c r="S1602" s="39">
        <v>42151</v>
      </c>
      <c r="T1602" s="39">
        <v>42153</v>
      </c>
      <c r="U1602" s="37">
        <v>49.787999999999997</v>
      </c>
      <c r="V1602" s="37">
        <v>15</v>
      </c>
      <c r="W1602" s="37">
        <v>266.39</v>
      </c>
      <c r="X1602" s="37">
        <v>90291</v>
      </c>
      <c r="Y1602" s="37" t="s">
        <v>3218</v>
      </c>
      <c r="Z1602" s="37">
        <v>556.56410104937299</v>
      </c>
    </row>
    <row r="1603" spans="1:26" customFormat="1" x14ac:dyDescent="0.2">
      <c r="A1603" s="37">
        <v>371</v>
      </c>
      <c r="B1603" s="37" t="s">
        <v>2668</v>
      </c>
      <c r="C1603" s="37" t="s">
        <v>46</v>
      </c>
      <c r="D1603" s="37">
        <v>0.05</v>
      </c>
      <c r="E1603" s="37">
        <v>5.4</v>
      </c>
      <c r="F1603" s="37">
        <v>7.78</v>
      </c>
      <c r="G1603" s="37" t="s">
        <v>63</v>
      </c>
      <c r="H1603" s="37" t="s">
        <v>70</v>
      </c>
      <c r="I1603" s="37" t="s">
        <v>24</v>
      </c>
      <c r="J1603" s="37" t="s">
        <v>48</v>
      </c>
      <c r="K1603" s="37" t="s">
        <v>49</v>
      </c>
      <c r="L1603" s="37" t="s">
        <v>1460</v>
      </c>
      <c r="M1603" s="37">
        <v>0.37</v>
      </c>
      <c r="N1603" s="37" t="s">
        <v>8</v>
      </c>
      <c r="O1603" s="37" t="s">
        <v>87</v>
      </c>
      <c r="P1603" s="37" t="s">
        <v>379</v>
      </c>
      <c r="Q1603" s="37" t="s">
        <v>2669</v>
      </c>
      <c r="R1603" s="37">
        <v>2149</v>
      </c>
      <c r="S1603" s="39">
        <v>42151</v>
      </c>
      <c r="T1603" s="39">
        <v>42153</v>
      </c>
      <c r="U1603" s="37">
        <v>-132.62950000000001</v>
      </c>
      <c r="V1603" s="37">
        <v>9</v>
      </c>
      <c r="W1603" s="37">
        <v>51.82</v>
      </c>
      <c r="X1603" s="37">
        <v>90291</v>
      </c>
      <c r="Y1603" s="37" t="s">
        <v>3218</v>
      </c>
      <c r="Z1603" s="37">
        <v>126.41687163134696</v>
      </c>
    </row>
    <row r="1604" spans="1:26" customFormat="1" x14ac:dyDescent="0.2">
      <c r="A1604" s="37">
        <v>250</v>
      </c>
      <c r="B1604" s="37" t="s">
        <v>2670</v>
      </c>
      <c r="C1604" s="37" t="s">
        <v>1</v>
      </c>
      <c r="D1604" s="37">
        <v>0.02</v>
      </c>
      <c r="E1604" s="37">
        <v>2.58</v>
      </c>
      <c r="F1604" s="37">
        <v>1.3</v>
      </c>
      <c r="G1604" s="37" t="s">
        <v>63</v>
      </c>
      <c r="H1604" s="37" t="s">
        <v>70</v>
      </c>
      <c r="I1604" s="37" t="s">
        <v>24</v>
      </c>
      <c r="J1604" s="37" t="s">
        <v>25</v>
      </c>
      <c r="K1604" s="37" t="s">
        <v>26</v>
      </c>
      <c r="L1604" s="37" t="s">
        <v>2671</v>
      </c>
      <c r="M1604" s="37">
        <v>0.59</v>
      </c>
      <c r="N1604" s="37" t="s">
        <v>8</v>
      </c>
      <c r="O1604" s="37" t="s">
        <v>28</v>
      </c>
      <c r="P1604" s="37" t="s">
        <v>60</v>
      </c>
      <c r="Q1604" s="37" t="s">
        <v>2672</v>
      </c>
      <c r="R1604" s="37">
        <v>55423</v>
      </c>
      <c r="S1604" s="39">
        <v>42152</v>
      </c>
      <c r="T1604" s="39">
        <v>42153</v>
      </c>
      <c r="U1604" s="37">
        <v>1.1080000000000001</v>
      </c>
      <c r="V1604" s="37">
        <v>39</v>
      </c>
      <c r="W1604" s="37">
        <v>109.74</v>
      </c>
      <c r="X1604" s="37">
        <v>87214</v>
      </c>
      <c r="Y1604" s="37" t="s">
        <v>3216</v>
      </c>
      <c r="Z1604" s="37">
        <v>367.09662854568376</v>
      </c>
    </row>
    <row r="1605" spans="1:26" customFormat="1" x14ac:dyDescent="0.2">
      <c r="A1605" s="37">
        <v>250</v>
      </c>
      <c r="B1605" s="37" t="s">
        <v>2670</v>
      </c>
      <c r="C1605" s="37" t="s">
        <v>1</v>
      </c>
      <c r="D1605" s="37">
        <v>0.02</v>
      </c>
      <c r="E1605" s="37">
        <v>65.989999999999995</v>
      </c>
      <c r="F1605" s="37">
        <v>3.9</v>
      </c>
      <c r="G1605" s="37" t="s">
        <v>14</v>
      </c>
      <c r="H1605" s="37" t="s">
        <v>70</v>
      </c>
      <c r="I1605" s="37" t="s">
        <v>16</v>
      </c>
      <c r="J1605" s="37" t="s">
        <v>111</v>
      </c>
      <c r="K1605" s="37" t="s">
        <v>49</v>
      </c>
      <c r="L1605" s="37" t="s">
        <v>2673</v>
      </c>
      <c r="M1605" s="37">
        <v>0.55000000000000004</v>
      </c>
      <c r="N1605" s="37" t="s">
        <v>8</v>
      </c>
      <c r="O1605" s="37" t="s">
        <v>28</v>
      </c>
      <c r="P1605" s="37" t="s">
        <v>60</v>
      </c>
      <c r="Q1605" s="37" t="s">
        <v>2672</v>
      </c>
      <c r="R1605" s="37">
        <v>55423</v>
      </c>
      <c r="S1605" s="39">
        <v>42152</v>
      </c>
      <c r="T1605" s="39">
        <v>42153</v>
      </c>
      <c r="U1605" s="37">
        <v>1061.3789999999999</v>
      </c>
      <c r="V1605" s="37">
        <v>27</v>
      </c>
      <c r="W1605" s="37">
        <v>1543.55</v>
      </c>
      <c r="X1605" s="37">
        <v>87214</v>
      </c>
      <c r="Y1605" s="37" t="s">
        <v>3216</v>
      </c>
      <c r="Z1605" s="37">
        <v>1772.346898407613</v>
      </c>
    </row>
    <row r="1606" spans="1:26" customFormat="1" x14ac:dyDescent="0.2">
      <c r="A1606" s="37">
        <v>3011</v>
      </c>
      <c r="B1606" s="37" t="s">
        <v>2290</v>
      </c>
      <c r="C1606" s="37" t="s">
        <v>1</v>
      </c>
      <c r="D1606" s="37">
        <v>0.03</v>
      </c>
      <c r="E1606" s="37">
        <v>5.98</v>
      </c>
      <c r="F1606" s="37">
        <v>5.35</v>
      </c>
      <c r="G1606" s="37" t="s">
        <v>14</v>
      </c>
      <c r="H1606" s="37" t="s">
        <v>70</v>
      </c>
      <c r="I1606" s="37" t="s">
        <v>24</v>
      </c>
      <c r="J1606" s="37" t="s">
        <v>64</v>
      </c>
      <c r="K1606" s="37" t="s">
        <v>49</v>
      </c>
      <c r="L1606" s="37" t="s">
        <v>785</v>
      </c>
      <c r="M1606" s="37">
        <v>0.4</v>
      </c>
      <c r="N1606" s="37" t="s">
        <v>8</v>
      </c>
      <c r="O1606" s="37" t="s">
        <v>87</v>
      </c>
      <c r="P1606" s="37" t="s">
        <v>379</v>
      </c>
      <c r="Q1606" s="37" t="s">
        <v>764</v>
      </c>
      <c r="R1606" s="37">
        <v>2113</v>
      </c>
      <c r="S1606" s="39">
        <v>42152</v>
      </c>
      <c r="T1606" s="39">
        <v>42153</v>
      </c>
      <c r="U1606" s="37">
        <v>-23.5</v>
      </c>
      <c r="V1606" s="37">
        <v>16</v>
      </c>
      <c r="W1606" s="37">
        <v>107.08</v>
      </c>
      <c r="X1606" s="37">
        <v>56486</v>
      </c>
      <c r="Y1606" s="37" t="s">
        <v>3218</v>
      </c>
      <c r="Z1606" s="37">
        <v>382.17211070553645</v>
      </c>
    </row>
    <row r="1607" spans="1:26" customFormat="1" x14ac:dyDescent="0.2">
      <c r="A1607" s="37">
        <v>3154</v>
      </c>
      <c r="B1607" s="37" t="s">
        <v>757</v>
      </c>
      <c r="C1607" s="37" t="s">
        <v>1</v>
      </c>
      <c r="D1607" s="37">
        <v>0.03</v>
      </c>
      <c r="E1607" s="37">
        <v>17.7</v>
      </c>
      <c r="F1607" s="37">
        <v>9.4700000000000006</v>
      </c>
      <c r="G1607" s="37" t="s">
        <v>14</v>
      </c>
      <c r="H1607" s="37" t="s">
        <v>15</v>
      </c>
      <c r="I1607" s="37" t="s">
        <v>24</v>
      </c>
      <c r="J1607" s="37" t="s">
        <v>54</v>
      </c>
      <c r="K1607" s="37" t="s">
        <v>49</v>
      </c>
      <c r="L1607" s="37" t="s">
        <v>1027</v>
      </c>
      <c r="M1607" s="37">
        <v>0.59</v>
      </c>
      <c r="N1607" s="37" t="s">
        <v>8</v>
      </c>
      <c r="O1607" s="37" t="s">
        <v>9</v>
      </c>
      <c r="P1607" s="37" t="s">
        <v>99</v>
      </c>
      <c r="Q1607" s="37" t="s">
        <v>759</v>
      </c>
      <c r="R1607" s="37">
        <v>33710</v>
      </c>
      <c r="S1607" s="39">
        <v>42152</v>
      </c>
      <c r="T1607" s="39">
        <v>42154</v>
      </c>
      <c r="U1607" s="37">
        <v>28.182600000000001</v>
      </c>
      <c r="V1607" s="37">
        <v>11</v>
      </c>
      <c r="W1607" s="37">
        <v>201.77</v>
      </c>
      <c r="X1607" s="37">
        <v>86900</v>
      </c>
      <c r="Y1607" s="37" t="s">
        <v>3215</v>
      </c>
      <c r="Z1607" s="37">
        <v>714.68053584915674</v>
      </c>
    </row>
    <row r="1608" spans="1:26" customFormat="1" x14ac:dyDescent="0.2">
      <c r="A1608" s="37">
        <v>1627</v>
      </c>
      <c r="B1608" s="37" t="s">
        <v>2674</v>
      </c>
      <c r="C1608" s="37" t="s">
        <v>13</v>
      </c>
      <c r="D1608" s="37">
        <v>0.06</v>
      </c>
      <c r="E1608" s="37">
        <v>43.57</v>
      </c>
      <c r="F1608" s="37">
        <v>16.36</v>
      </c>
      <c r="G1608" s="37" t="s">
        <v>14</v>
      </c>
      <c r="H1608" s="37" t="s">
        <v>70</v>
      </c>
      <c r="I1608" s="37" t="s">
        <v>24</v>
      </c>
      <c r="J1608" s="37" t="s">
        <v>54</v>
      </c>
      <c r="K1608" s="37" t="s">
        <v>49</v>
      </c>
      <c r="L1608" s="37" t="s">
        <v>2675</v>
      </c>
      <c r="M1608" s="37">
        <v>0.55000000000000004</v>
      </c>
      <c r="N1608" s="37" t="s">
        <v>8</v>
      </c>
      <c r="O1608" s="37" t="s">
        <v>9</v>
      </c>
      <c r="P1608" s="37" t="s">
        <v>376</v>
      </c>
      <c r="Q1608" s="37" t="s">
        <v>2676</v>
      </c>
      <c r="R1608" s="37">
        <v>37743</v>
      </c>
      <c r="S1608" s="39">
        <v>42152</v>
      </c>
      <c r="T1608" s="39">
        <v>42154</v>
      </c>
      <c r="U1608" s="37">
        <v>-38.808</v>
      </c>
      <c r="V1608" s="37">
        <v>17</v>
      </c>
      <c r="W1608" s="37">
        <v>710.16</v>
      </c>
      <c r="X1608" s="37">
        <v>90602</v>
      </c>
      <c r="Y1608" s="37" t="s">
        <v>3215</v>
      </c>
      <c r="Z1608" s="37">
        <v>600.93431342968074</v>
      </c>
    </row>
    <row r="1609" spans="1:26" customFormat="1" x14ac:dyDescent="0.2">
      <c r="A1609" s="37">
        <v>2765</v>
      </c>
      <c r="B1609" s="37" t="s">
        <v>2677</v>
      </c>
      <c r="C1609" s="37" t="s">
        <v>23</v>
      </c>
      <c r="D1609" s="37">
        <v>0.03</v>
      </c>
      <c r="E1609" s="37">
        <v>5.85</v>
      </c>
      <c r="F1609" s="37">
        <v>2.27</v>
      </c>
      <c r="G1609" s="37" t="s">
        <v>14</v>
      </c>
      <c r="H1609" s="37" t="s">
        <v>70</v>
      </c>
      <c r="I1609" s="37" t="s">
        <v>24</v>
      </c>
      <c r="J1609" s="37" t="s">
        <v>25</v>
      </c>
      <c r="K1609" s="37" t="s">
        <v>26</v>
      </c>
      <c r="L1609" s="37" t="s">
        <v>2678</v>
      </c>
      <c r="M1609" s="37">
        <v>0.56000000000000005</v>
      </c>
      <c r="N1609" s="37" t="s">
        <v>8</v>
      </c>
      <c r="O1609" s="37" t="s">
        <v>87</v>
      </c>
      <c r="P1609" s="37" t="s">
        <v>373</v>
      </c>
      <c r="Q1609" s="37" t="s">
        <v>2679</v>
      </c>
      <c r="R1609" s="37">
        <v>8021</v>
      </c>
      <c r="S1609" s="39">
        <v>42152</v>
      </c>
      <c r="T1609" s="39">
        <v>42154</v>
      </c>
      <c r="U1609" s="37">
        <v>-5.08</v>
      </c>
      <c r="V1609" s="37">
        <v>7</v>
      </c>
      <c r="W1609" s="37">
        <v>41.4</v>
      </c>
      <c r="X1609" s="37">
        <v>90725</v>
      </c>
      <c r="Y1609" s="37" t="s">
        <v>3218</v>
      </c>
      <c r="Z1609" s="37">
        <v>238.24468875555263</v>
      </c>
    </row>
    <row r="1610" spans="1:26" customFormat="1" x14ac:dyDescent="0.2">
      <c r="A1610" s="37">
        <v>15</v>
      </c>
      <c r="B1610" s="37" t="s">
        <v>2047</v>
      </c>
      <c r="C1610" s="37" t="s">
        <v>92</v>
      </c>
      <c r="D1610" s="37">
        <v>0.01</v>
      </c>
      <c r="E1610" s="37">
        <v>35.94</v>
      </c>
      <c r="F1610" s="37">
        <v>6.66</v>
      </c>
      <c r="G1610" s="37" t="s">
        <v>14</v>
      </c>
      <c r="H1610" s="37" t="s">
        <v>3</v>
      </c>
      <c r="I1610" s="37" t="s">
        <v>24</v>
      </c>
      <c r="J1610" s="37" t="s">
        <v>321</v>
      </c>
      <c r="K1610" s="37" t="s">
        <v>49</v>
      </c>
      <c r="L1610" s="37" t="s">
        <v>2098</v>
      </c>
      <c r="M1610" s="37">
        <v>0.4</v>
      </c>
      <c r="N1610" s="37" t="s">
        <v>8</v>
      </c>
      <c r="O1610" s="37" t="s">
        <v>87</v>
      </c>
      <c r="P1610" s="37" t="s">
        <v>88</v>
      </c>
      <c r="Q1610" s="37" t="s">
        <v>2049</v>
      </c>
      <c r="R1610" s="37">
        <v>11787</v>
      </c>
      <c r="S1610" s="39">
        <v>42152</v>
      </c>
      <c r="T1610" s="39">
        <v>42152</v>
      </c>
      <c r="U1610" s="37">
        <v>261.87569999999999</v>
      </c>
      <c r="V1610" s="37">
        <v>10</v>
      </c>
      <c r="W1610" s="37">
        <v>379.53</v>
      </c>
      <c r="X1610" s="37">
        <v>86839</v>
      </c>
      <c r="Y1610" s="37" t="s">
        <v>3218</v>
      </c>
      <c r="Z1610" s="37">
        <v>531.41372889183344</v>
      </c>
    </row>
    <row r="1611" spans="1:26" customFormat="1" x14ac:dyDescent="0.2">
      <c r="A1611" s="37">
        <v>2709</v>
      </c>
      <c r="B1611" s="37" t="s">
        <v>2680</v>
      </c>
      <c r="C1611" s="37" t="s">
        <v>92</v>
      </c>
      <c r="D1611" s="37">
        <v>7.0000000000000007E-2</v>
      </c>
      <c r="E1611" s="37">
        <v>60.97</v>
      </c>
      <c r="F1611" s="37">
        <v>4.5</v>
      </c>
      <c r="G1611" s="37" t="s">
        <v>14</v>
      </c>
      <c r="H1611" s="37" t="s">
        <v>15</v>
      </c>
      <c r="I1611" s="37" t="s">
        <v>24</v>
      </c>
      <c r="J1611" s="37" t="s">
        <v>71</v>
      </c>
      <c r="K1611" s="37" t="s">
        <v>49</v>
      </c>
      <c r="L1611" s="37" t="s">
        <v>72</v>
      </c>
      <c r="M1611" s="37">
        <v>0.56000000000000005</v>
      </c>
      <c r="N1611" s="37" t="s">
        <v>8</v>
      </c>
      <c r="O1611" s="37" t="s">
        <v>87</v>
      </c>
      <c r="P1611" s="37" t="s">
        <v>394</v>
      </c>
      <c r="Q1611" s="37" t="s">
        <v>2681</v>
      </c>
      <c r="R1611" s="37">
        <v>21042</v>
      </c>
      <c r="S1611" s="39">
        <v>42152</v>
      </c>
      <c r="T1611" s="39">
        <v>42154</v>
      </c>
      <c r="U1611" s="37">
        <v>-41.77</v>
      </c>
      <c r="V1611" s="37">
        <v>1</v>
      </c>
      <c r="W1611" s="37">
        <v>57.84</v>
      </c>
      <c r="X1611" s="37">
        <v>89240</v>
      </c>
      <c r="Y1611" s="37" t="s">
        <v>3218</v>
      </c>
      <c r="Z1611" s="37">
        <v>312.63506078878544</v>
      </c>
    </row>
    <row r="1612" spans="1:26" customFormat="1" x14ac:dyDescent="0.2">
      <c r="A1612" s="37">
        <v>2709</v>
      </c>
      <c r="B1612" s="37" t="s">
        <v>2680</v>
      </c>
      <c r="C1612" s="37" t="s">
        <v>92</v>
      </c>
      <c r="D1612" s="37">
        <v>0</v>
      </c>
      <c r="E1612" s="37">
        <v>90.98</v>
      </c>
      <c r="F1612" s="37">
        <v>56.2</v>
      </c>
      <c r="G1612" s="37" t="s">
        <v>14</v>
      </c>
      <c r="H1612" s="37" t="s">
        <v>15</v>
      </c>
      <c r="I1612" s="37" t="s">
        <v>4</v>
      </c>
      <c r="J1612" s="37" t="s">
        <v>102</v>
      </c>
      <c r="K1612" s="37" t="s">
        <v>120</v>
      </c>
      <c r="L1612" s="37" t="s">
        <v>783</v>
      </c>
      <c r="M1612" s="37">
        <v>0.74</v>
      </c>
      <c r="N1612" s="37" t="s">
        <v>8</v>
      </c>
      <c r="O1612" s="37" t="s">
        <v>87</v>
      </c>
      <c r="P1612" s="37" t="s">
        <v>394</v>
      </c>
      <c r="Q1612" s="37" t="s">
        <v>2681</v>
      </c>
      <c r="R1612" s="37">
        <v>21042</v>
      </c>
      <c r="S1612" s="39">
        <v>42152</v>
      </c>
      <c r="T1612" s="39">
        <v>42154</v>
      </c>
      <c r="U1612" s="37">
        <v>-1014.11</v>
      </c>
      <c r="V1612" s="37">
        <v>15</v>
      </c>
      <c r="W1612" s="37">
        <v>1425.71</v>
      </c>
      <c r="X1612" s="37">
        <v>89240</v>
      </c>
      <c r="Y1612" s="37" t="s">
        <v>3218</v>
      </c>
      <c r="Z1612" s="37">
        <v>1035.786449367321</v>
      </c>
    </row>
    <row r="1613" spans="1:26" customFormat="1" x14ac:dyDescent="0.2">
      <c r="A1613" s="37">
        <v>3206</v>
      </c>
      <c r="B1613" s="37" t="s">
        <v>1902</v>
      </c>
      <c r="C1613" s="37" t="s">
        <v>46</v>
      </c>
      <c r="D1613" s="37">
        <v>0.05</v>
      </c>
      <c r="E1613" s="37">
        <v>35.44</v>
      </c>
      <c r="F1613" s="37">
        <v>5.09</v>
      </c>
      <c r="G1613" s="37" t="s">
        <v>14</v>
      </c>
      <c r="H1613" s="37" t="s">
        <v>15</v>
      </c>
      <c r="I1613" s="37" t="s">
        <v>24</v>
      </c>
      <c r="J1613" s="37" t="s">
        <v>64</v>
      </c>
      <c r="K1613" s="37" t="s">
        <v>49</v>
      </c>
      <c r="L1613" s="37" t="s">
        <v>2054</v>
      </c>
      <c r="M1613" s="37">
        <v>0.38</v>
      </c>
      <c r="N1613" s="37" t="s">
        <v>8</v>
      </c>
      <c r="O1613" s="37" t="s">
        <v>35</v>
      </c>
      <c r="P1613" s="37" t="s">
        <v>466</v>
      </c>
      <c r="Q1613" s="37" t="s">
        <v>1904</v>
      </c>
      <c r="R1613" s="37">
        <v>83301</v>
      </c>
      <c r="S1613" s="39">
        <v>42152</v>
      </c>
      <c r="T1613" s="39">
        <v>42153</v>
      </c>
      <c r="U1613" s="37">
        <v>553.33169999999996</v>
      </c>
      <c r="V1613" s="37">
        <v>23</v>
      </c>
      <c r="W1613" s="37">
        <v>801.93</v>
      </c>
      <c r="X1613" s="37">
        <v>87935</v>
      </c>
      <c r="Y1613" s="37" t="s">
        <v>3217</v>
      </c>
      <c r="Z1613" s="37">
        <v>910.22152554834599</v>
      </c>
    </row>
    <row r="1614" spans="1:26" customFormat="1" x14ac:dyDescent="0.2">
      <c r="A1614" s="37">
        <v>663</v>
      </c>
      <c r="B1614" s="37" t="s">
        <v>2682</v>
      </c>
      <c r="C1614" s="37" t="s">
        <v>1</v>
      </c>
      <c r="D1614" s="37">
        <v>0.02</v>
      </c>
      <c r="E1614" s="37">
        <v>14.58</v>
      </c>
      <c r="F1614" s="37">
        <v>7.4</v>
      </c>
      <c r="G1614" s="37" t="s">
        <v>14</v>
      </c>
      <c r="H1614" s="37" t="s">
        <v>47</v>
      </c>
      <c r="I1614" s="37" t="s">
        <v>4</v>
      </c>
      <c r="J1614" s="37" t="s">
        <v>102</v>
      </c>
      <c r="K1614" s="37" t="s">
        <v>49</v>
      </c>
      <c r="L1614" s="37" t="s">
        <v>2683</v>
      </c>
      <c r="M1614" s="37">
        <v>0.48</v>
      </c>
      <c r="N1614" s="37" t="s">
        <v>8</v>
      </c>
      <c r="O1614" s="37" t="s">
        <v>87</v>
      </c>
      <c r="P1614" s="37" t="s">
        <v>293</v>
      </c>
      <c r="Q1614" s="37" t="s">
        <v>2230</v>
      </c>
      <c r="R1614" s="37">
        <v>43952</v>
      </c>
      <c r="S1614" s="39">
        <v>42153</v>
      </c>
      <c r="T1614" s="39">
        <v>42156</v>
      </c>
      <c r="U1614" s="37">
        <v>10.802</v>
      </c>
      <c r="V1614" s="37">
        <v>17</v>
      </c>
      <c r="W1614" s="37">
        <v>261.33999999999997</v>
      </c>
      <c r="X1614" s="37">
        <v>90922</v>
      </c>
      <c r="Y1614" s="37" t="s">
        <v>3218</v>
      </c>
      <c r="Z1614" s="37">
        <v>604.44642385794816</v>
      </c>
    </row>
    <row r="1615" spans="1:26" customFormat="1" x14ac:dyDescent="0.2">
      <c r="A1615" s="37">
        <v>1026</v>
      </c>
      <c r="B1615" s="37" t="s">
        <v>1031</v>
      </c>
      <c r="C1615" s="37" t="s">
        <v>13</v>
      </c>
      <c r="D1615" s="37">
        <v>0.1</v>
      </c>
      <c r="E1615" s="37">
        <v>5.98</v>
      </c>
      <c r="F1615" s="37">
        <v>3.85</v>
      </c>
      <c r="G1615" s="37" t="s">
        <v>14</v>
      </c>
      <c r="H1615" s="37" t="s">
        <v>3</v>
      </c>
      <c r="I1615" s="37" t="s">
        <v>16</v>
      </c>
      <c r="J1615" s="37" t="s">
        <v>17</v>
      </c>
      <c r="K1615" s="37" t="s">
        <v>18</v>
      </c>
      <c r="L1615" s="37" t="s">
        <v>1074</v>
      </c>
      <c r="M1615" s="37">
        <v>0.68</v>
      </c>
      <c r="N1615" s="37" t="s">
        <v>8</v>
      </c>
      <c r="O1615" s="37" t="s">
        <v>87</v>
      </c>
      <c r="P1615" s="37" t="s">
        <v>88</v>
      </c>
      <c r="Q1615" s="37" t="s">
        <v>1033</v>
      </c>
      <c r="R1615" s="37">
        <v>11722</v>
      </c>
      <c r="S1615" s="39">
        <v>42153</v>
      </c>
      <c r="T1615" s="39">
        <v>42154</v>
      </c>
      <c r="U1615" s="37">
        <v>18.922000000000001</v>
      </c>
      <c r="V1615" s="37">
        <v>26</v>
      </c>
      <c r="W1615" s="37">
        <v>151.55000000000001</v>
      </c>
      <c r="X1615" s="37">
        <v>89008</v>
      </c>
      <c r="Y1615" s="37" t="s">
        <v>3218</v>
      </c>
      <c r="Z1615" s="37">
        <v>269.09079058200069</v>
      </c>
    </row>
    <row r="1616" spans="1:26" customFormat="1" x14ac:dyDescent="0.2">
      <c r="A1616" s="37">
        <v>1026</v>
      </c>
      <c r="B1616" s="37" t="s">
        <v>1031</v>
      </c>
      <c r="C1616" s="37" t="s">
        <v>13</v>
      </c>
      <c r="D1616" s="37">
        <v>7.0000000000000007E-2</v>
      </c>
      <c r="E1616" s="37">
        <v>2.61</v>
      </c>
      <c r="F1616" s="37">
        <v>0.5</v>
      </c>
      <c r="G1616" s="37" t="s">
        <v>14</v>
      </c>
      <c r="H1616" s="37" t="s">
        <v>3</v>
      </c>
      <c r="I1616" s="37" t="s">
        <v>24</v>
      </c>
      <c r="J1616" s="37" t="s">
        <v>128</v>
      </c>
      <c r="K1616" s="37" t="s">
        <v>49</v>
      </c>
      <c r="L1616" s="37" t="s">
        <v>1343</v>
      </c>
      <c r="M1616" s="37">
        <v>0.39</v>
      </c>
      <c r="N1616" s="37" t="s">
        <v>8</v>
      </c>
      <c r="O1616" s="37" t="s">
        <v>87</v>
      </c>
      <c r="P1616" s="37" t="s">
        <v>88</v>
      </c>
      <c r="Q1616" s="37" t="s">
        <v>1033</v>
      </c>
      <c r="R1616" s="37">
        <v>11722</v>
      </c>
      <c r="S1616" s="39">
        <v>42153</v>
      </c>
      <c r="T1616" s="39">
        <v>42156</v>
      </c>
      <c r="U1616" s="37">
        <v>39.350700000000003</v>
      </c>
      <c r="V1616" s="37">
        <v>22</v>
      </c>
      <c r="W1616" s="37">
        <v>57.03</v>
      </c>
      <c r="X1616" s="37">
        <v>89008</v>
      </c>
      <c r="Y1616" s="37" t="s">
        <v>3218</v>
      </c>
      <c r="Z1616" s="37">
        <v>-34.358456314276097</v>
      </c>
    </row>
    <row r="1617" spans="1:26" customFormat="1" x14ac:dyDescent="0.2">
      <c r="A1617" s="37">
        <v>1713</v>
      </c>
      <c r="B1617" s="37" t="s">
        <v>2684</v>
      </c>
      <c r="C1617" s="37" t="s">
        <v>13</v>
      </c>
      <c r="D1617" s="37">
        <v>0.01</v>
      </c>
      <c r="E1617" s="37">
        <v>23.99</v>
      </c>
      <c r="F1617" s="37">
        <v>6.3</v>
      </c>
      <c r="G1617" s="37" t="s">
        <v>14</v>
      </c>
      <c r="H1617" s="37" t="s">
        <v>70</v>
      </c>
      <c r="I1617" s="37" t="s">
        <v>16</v>
      </c>
      <c r="J1617" s="37" t="s">
        <v>32</v>
      </c>
      <c r="K1617" s="37" t="s">
        <v>120</v>
      </c>
      <c r="L1617" s="37" t="s">
        <v>2685</v>
      </c>
      <c r="M1617" s="37">
        <v>0.38</v>
      </c>
      <c r="N1617" s="37" t="s">
        <v>8</v>
      </c>
      <c r="O1617" s="37" t="s">
        <v>9</v>
      </c>
      <c r="P1617" s="37" t="s">
        <v>51</v>
      </c>
      <c r="Q1617" s="37" t="s">
        <v>1843</v>
      </c>
      <c r="R1617" s="37">
        <v>30265</v>
      </c>
      <c r="S1617" s="39">
        <v>42153</v>
      </c>
      <c r="T1617" s="39">
        <v>42155</v>
      </c>
      <c r="U1617" s="37">
        <v>-6.202</v>
      </c>
      <c r="V1617" s="37">
        <v>11</v>
      </c>
      <c r="W1617" s="37">
        <v>284.39</v>
      </c>
      <c r="X1617" s="37">
        <v>87748</v>
      </c>
      <c r="Y1617" s="37" t="s">
        <v>3215</v>
      </c>
      <c r="Z1617" s="37">
        <v>186.66499487058641</v>
      </c>
    </row>
    <row r="1618" spans="1:26" customFormat="1" x14ac:dyDescent="0.2">
      <c r="A1618" s="37">
        <v>2670</v>
      </c>
      <c r="B1618" s="37" t="s">
        <v>2686</v>
      </c>
      <c r="C1618" s="37" t="s">
        <v>13</v>
      </c>
      <c r="D1618" s="37">
        <v>0.05</v>
      </c>
      <c r="E1618" s="37">
        <v>165.2</v>
      </c>
      <c r="F1618" s="37">
        <v>19.989999999999998</v>
      </c>
      <c r="G1618" s="37" t="s">
        <v>14</v>
      </c>
      <c r="H1618" s="37" t="s">
        <v>47</v>
      </c>
      <c r="I1618" s="37" t="s">
        <v>24</v>
      </c>
      <c r="J1618" s="37" t="s">
        <v>54</v>
      </c>
      <c r="K1618" s="37" t="s">
        <v>49</v>
      </c>
      <c r="L1618" s="37" t="s">
        <v>459</v>
      </c>
      <c r="M1618" s="37">
        <v>0.59</v>
      </c>
      <c r="N1618" s="37" t="s">
        <v>8</v>
      </c>
      <c r="O1618" s="37" t="s">
        <v>35</v>
      </c>
      <c r="P1618" s="37" t="s">
        <v>66</v>
      </c>
      <c r="Q1618" s="37" t="s">
        <v>76</v>
      </c>
      <c r="R1618" s="37">
        <v>90049</v>
      </c>
      <c r="S1618" s="39">
        <v>42153</v>
      </c>
      <c r="T1618" s="39">
        <v>42153</v>
      </c>
      <c r="U1618" s="37">
        <v>2008.71</v>
      </c>
      <c r="V1618" s="37">
        <v>167</v>
      </c>
      <c r="W1618" s="37">
        <v>23939.200000000001</v>
      </c>
      <c r="X1618" s="37">
        <v>37924</v>
      </c>
      <c r="Y1618" s="37" t="s">
        <v>3217</v>
      </c>
      <c r="Z1618" s="37">
        <v>3249.3592438993255</v>
      </c>
    </row>
    <row r="1619" spans="1:26" customFormat="1" x14ac:dyDescent="0.2">
      <c r="A1619" s="37">
        <v>2670</v>
      </c>
      <c r="B1619" s="37" t="s">
        <v>2686</v>
      </c>
      <c r="C1619" s="37" t="s">
        <v>13</v>
      </c>
      <c r="D1619" s="37">
        <v>0.09</v>
      </c>
      <c r="E1619" s="37">
        <v>17.989999999999998</v>
      </c>
      <c r="F1619" s="37">
        <v>8.65</v>
      </c>
      <c r="G1619" s="37" t="s">
        <v>14</v>
      </c>
      <c r="H1619" s="37" t="s">
        <v>47</v>
      </c>
      <c r="I1619" s="37" t="s">
        <v>24</v>
      </c>
      <c r="J1619" s="37" t="s">
        <v>25</v>
      </c>
      <c r="K1619" s="37" t="s">
        <v>49</v>
      </c>
      <c r="L1619" s="37" t="s">
        <v>2687</v>
      </c>
      <c r="M1619" s="37">
        <v>0.56999999999999995</v>
      </c>
      <c r="N1619" s="37" t="s">
        <v>8</v>
      </c>
      <c r="O1619" s="37" t="s">
        <v>35</v>
      </c>
      <c r="P1619" s="37" t="s">
        <v>66</v>
      </c>
      <c r="Q1619" s="37" t="s">
        <v>76</v>
      </c>
      <c r="R1619" s="37">
        <v>90049</v>
      </c>
      <c r="S1619" s="39">
        <v>42153</v>
      </c>
      <c r="T1619" s="39">
        <v>42153</v>
      </c>
      <c r="U1619" s="37">
        <v>-80.53</v>
      </c>
      <c r="V1619" s="37">
        <v>71</v>
      </c>
      <c r="W1619" s="37">
        <v>1191.58</v>
      </c>
      <c r="X1619" s="37">
        <v>37924</v>
      </c>
      <c r="Y1619" s="37" t="s">
        <v>3217</v>
      </c>
      <c r="Z1619" s="37">
        <v>292.20155694708615</v>
      </c>
    </row>
    <row r="1620" spans="1:26" customFormat="1" x14ac:dyDescent="0.2">
      <c r="A1620" s="37">
        <v>2671</v>
      </c>
      <c r="B1620" s="37" t="s">
        <v>2688</v>
      </c>
      <c r="C1620" s="37" t="s">
        <v>13</v>
      </c>
      <c r="D1620" s="37">
        <v>0.05</v>
      </c>
      <c r="E1620" s="37">
        <v>165.2</v>
      </c>
      <c r="F1620" s="37">
        <v>19.989999999999998</v>
      </c>
      <c r="G1620" s="37" t="s">
        <v>14</v>
      </c>
      <c r="H1620" s="37" t="s">
        <v>47</v>
      </c>
      <c r="I1620" s="37" t="s">
        <v>24</v>
      </c>
      <c r="J1620" s="37" t="s">
        <v>54</v>
      </c>
      <c r="K1620" s="37" t="s">
        <v>49</v>
      </c>
      <c r="L1620" s="37" t="s">
        <v>459</v>
      </c>
      <c r="M1620" s="37">
        <v>0.59</v>
      </c>
      <c r="N1620" s="37" t="s">
        <v>8</v>
      </c>
      <c r="O1620" s="37" t="s">
        <v>9</v>
      </c>
      <c r="P1620" s="37" t="s">
        <v>376</v>
      </c>
      <c r="Q1620" s="37" t="s">
        <v>1712</v>
      </c>
      <c r="R1620" s="37">
        <v>37027</v>
      </c>
      <c r="S1620" s="39">
        <v>42153</v>
      </c>
      <c r="T1620" s="39">
        <v>42153</v>
      </c>
      <c r="U1620" s="37">
        <v>-48.957999999999998</v>
      </c>
      <c r="V1620" s="37">
        <v>42</v>
      </c>
      <c r="W1620" s="37">
        <v>6938.19</v>
      </c>
      <c r="X1620" s="37">
        <v>90551</v>
      </c>
      <c r="Y1620" s="37" t="s">
        <v>3215</v>
      </c>
      <c r="Z1620" s="37">
        <v>1142.2542837762512</v>
      </c>
    </row>
    <row r="1621" spans="1:26" customFormat="1" x14ac:dyDescent="0.2">
      <c r="A1621" s="37">
        <v>759</v>
      </c>
      <c r="B1621" s="37" t="s">
        <v>2689</v>
      </c>
      <c r="C1621" s="37" t="s">
        <v>23</v>
      </c>
      <c r="D1621" s="37">
        <v>0</v>
      </c>
      <c r="E1621" s="37">
        <v>20.99</v>
      </c>
      <c r="F1621" s="37">
        <v>3.3</v>
      </c>
      <c r="G1621" s="37" t="s">
        <v>14</v>
      </c>
      <c r="H1621" s="37" t="s">
        <v>3</v>
      </c>
      <c r="I1621" s="37" t="s">
        <v>16</v>
      </c>
      <c r="J1621" s="37" t="s">
        <v>111</v>
      </c>
      <c r="K1621" s="37" t="s">
        <v>18</v>
      </c>
      <c r="L1621" s="37" t="s">
        <v>1559</v>
      </c>
      <c r="M1621" s="37">
        <v>0.81</v>
      </c>
      <c r="N1621" s="37" t="s">
        <v>8</v>
      </c>
      <c r="O1621" s="37" t="s">
        <v>28</v>
      </c>
      <c r="P1621" s="37" t="s">
        <v>79</v>
      </c>
      <c r="Q1621" s="37" t="s">
        <v>2690</v>
      </c>
      <c r="R1621" s="37">
        <v>62301</v>
      </c>
      <c r="S1621" s="39">
        <v>42153</v>
      </c>
      <c r="T1621" s="39">
        <v>42160</v>
      </c>
      <c r="U1621" s="37">
        <v>-92.960999999999999</v>
      </c>
      <c r="V1621" s="37">
        <v>5</v>
      </c>
      <c r="W1621" s="37">
        <v>92.96</v>
      </c>
      <c r="X1621" s="37">
        <v>86639</v>
      </c>
      <c r="Y1621" s="37" t="s">
        <v>3216</v>
      </c>
      <c r="Z1621" s="37">
        <v>442.74162540956996</v>
      </c>
    </row>
    <row r="1622" spans="1:26" customFormat="1" x14ac:dyDescent="0.2">
      <c r="A1622" s="37">
        <v>649</v>
      </c>
      <c r="B1622" s="37" t="s">
        <v>2691</v>
      </c>
      <c r="C1622" s="37" t="s">
        <v>92</v>
      </c>
      <c r="D1622" s="37">
        <v>0.02</v>
      </c>
      <c r="E1622" s="37">
        <v>3.78</v>
      </c>
      <c r="F1622" s="37">
        <v>0.71</v>
      </c>
      <c r="G1622" s="37" t="s">
        <v>14</v>
      </c>
      <c r="H1622" s="37" t="s">
        <v>47</v>
      </c>
      <c r="I1622" s="37" t="s">
        <v>24</v>
      </c>
      <c r="J1622" s="37" t="s">
        <v>152</v>
      </c>
      <c r="K1622" s="37" t="s">
        <v>26</v>
      </c>
      <c r="L1622" s="37" t="s">
        <v>2692</v>
      </c>
      <c r="M1622" s="37">
        <v>0.39</v>
      </c>
      <c r="N1622" s="37" t="s">
        <v>8</v>
      </c>
      <c r="O1622" s="37" t="s">
        <v>28</v>
      </c>
      <c r="P1622" s="37" t="s">
        <v>79</v>
      </c>
      <c r="Q1622" s="37" t="s">
        <v>1375</v>
      </c>
      <c r="R1622" s="37">
        <v>60089</v>
      </c>
      <c r="S1622" s="39">
        <v>42153</v>
      </c>
      <c r="T1622" s="39">
        <v>42154</v>
      </c>
      <c r="U1622" s="37">
        <v>106.7499</v>
      </c>
      <c r="V1622" s="37">
        <v>40</v>
      </c>
      <c r="W1622" s="37">
        <v>154.71</v>
      </c>
      <c r="X1622" s="37">
        <v>91366</v>
      </c>
      <c r="Y1622" s="37" t="s">
        <v>3216</v>
      </c>
      <c r="Z1622" s="37">
        <v>131.89937443887862</v>
      </c>
    </row>
    <row r="1623" spans="1:26" customFormat="1" x14ac:dyDescent="0.2">
      <c r="A1623" s="37">
        <v>2393</v>
      </c>
      <c r="B1623" s="37" t="s">
        <v>169</v>
      </c>
      <c r="C1623" s="37" t="s">
        <v>92</v>
      </c>
      <c r="D1623" s="37">
        <v>0.02</v>
      </c>
      <c r="E1623" s="37">
        <v>6.48</v>
      </c>
      <c r="F1623" s="37">
        <v>7.91</v>
      </c>
      <c r="G1623" s="37" t="s">
        <v>14</v>
      </c>
      <c r="H1623" s="37" t="s">
        <v>70</v>
      </c>
      <c r="I1623" s="37" t="s">
        <v>24</v>
      </c>
      <c r="J1623" s="37" t="s">
        <v>64</v>
      </c>
      <c r="K1623" s="37" t="s">
        <v>49</v>
      </c>
      <c r="L1623" s="37" t="s">
        <v>1596</v>
      </c>
      <c r="M1623" s="37">
        <v>0.37</v>
      </c>
      <c r="N1623" s="37" t="s">
        <v>8</v>
      </c>
      <c r="O1623" s="37" t="s">
        <v>9</v>
      </c>
      <c r="P1623" s="37" t="s">
        <v>51</v>
      </c>
      <c r="Q1623" s="37" t="s">
        <v>171</v>
      </c>
      <c r="R1623" s="37">
        <v>30076</v>
      </c>
      <c r="S1623" s="39">
        <v>42153</v>
      </c>
      <c r="T1623" s="39">
        <v>42155</v>
      </c>
      <c r="U1623" s="37">
        <v>-1191.5260000000001</v>
      </c>
      <c r="V1623" s="37">
        <v>2</v>
      </c>
      <c r="W1623" s="37">
        <v>16.5</v>
      </c>
      <c r="X1623" s="37">
        <v>86950</v>
      </c>
      <c r="Y1623" s="37" t="s">
        <v>3215</v>
      </c>
      <c r="Z1623" s="37">
        <v>-1037.1684775425638</v>
      </c>
    </row>
    <row r="1624" spans="1:26" customFormat="1" x14ac:dyDescent="0.2">
      <c r="A1624" s="37">
        <v>1060</v>
      </c>
      <c r="B1624" s="37" t="s">
        <v>1801</v>
      </c>
      <c r="C1624" s="37" t="s">
        <v>23</v>
      </c>
      <c r="D1624" s="37">
        <v>7.0000000000000007E-2</v>
      </c>
      <c r="E1624" s="37">
        <v>6.3</v>
      </c>
      <c r="F1624" s="37">
        <v>0.5</v>
      </c>
      <c r="G1624" s="37" t="s">
        <v>14</v>
      </c>
      <c r="H1624" s="37" t="s">
        <v>3</v>
      </c>
      <c r="I1624" s="37" t="s">
        <v>24</v>
      </c>
      <c r="J1624" s="37" t="s">
        <v>128</v>
      </c>
      <c r="K1624" s="37" t="s">
        <v>49</v>
      </c>
      <c r="L1624" s="37" t="s">
        <v>398</v>
      </c>
      <c r="M1624" s="37">
        <v>0.39</v>
      </c>
      <c r="N1624" s="37" t="s">
        <v>8</v>
      </c>
      <c r="O1624" s="37" t="s">
        <v>9</v>
      </c>
      <c r="P1624" s="37" t="s">
        <v>51</v>
      </c>
      <c r="Q1624" s="37" t="s">
        <v>337</v>
      </c>
      <c r="R1624" s="37">
        <v>30318</v>
      </c>
      <c r="S1624" s="39">
        <v>42154</v>
      </c>
      <c r="T1624" s="39">
        <v>42154</v>
      </c>
      <c r="U1624" s="37">
        <v>4.1673999999999998</v>
      </c>
      <c r="V1624" s="37">
        <v>20</v>
      </c>
      <c r="W1624" s="37">
        <v>121.87</v>
      </c>
      <c r="X1624" s="37">
        <v>57061</v>
      </c>
      <c r="Y1624" s="37" t="s">
        <v>3215</v>
      </c>
      <c r="Z1624" s="37">
        <v>23.43114311123831</v>
      </c>
    </row>
    <row r="1625" spans="1:26" customFormat="1" x14ac:dyDescent="0.2">
      <c r="A1625" s="37">
        <v>1062</v>
      </c>
      <c r="B1625" s="37" t="s">
        <v>1803</v>
      </c>
      <c r="C1625" s="37" t="s">
        <v>23</v>
      </c>
      <c r="D1625" s="37">
        <v>0.04</v>
      </c>
      <c r="E1625" s="37">
        <v>22.38</v>
      </c>
      <c r="F1625" s="37">
        <v>15.1</v>
      </c>
      <c r="G1625" s="37" t="s">
        <v>14</v>
      </c>
      <c r="H1625" s="37" t="s">
        <v>3</v>
      </c>
      <c r="I1625" s="37" t="s">
        <v>24</v>
      </c>
      <c r="J1625" s="37" t="s">
        <v>48</v>
      </c>
      <c r="K1625" s="37" t="s">
        <v>49</v>
      </c>
      <c r="L1625" s="37" t="s">
        <v>1061</v>
      </c>
      <c r="M1625" s="37">
        <v>0.38</v>
      </c>
      <c r="N1625" s="37" t="s">
        <v>8</v>
      </c>
      <c r="O1625" s="37" t="s">
        <v>87</v>
      </c>
      <c r="P1625" s="37" t="s">
        <v>88</v>
      </c>
      <c r="Q1625" s="37" t="s">
        <v>1804</v>
      </c>
      <c r="R1625" s="37">
        <v>11727</v>
      </c>
      <c r="S1625" s="39">
        <v>42154</v>
      </c>
      <c r="T1625" s="39">
        <v>42162</v>
      </c>
      <c r="U1625" s="37">
        <v>16.021799999999999</v>
      </c>
      <c r="V1625" s="37">
        <v>18</v>
      </c>
      <c r="W1625" s="37">
        <v>403.53</v>
      </c>
      <c r="X1625" s="37">
        <v>91355</v>
      </c>
      <c r="Y1625" s="37" t="s">
        <v>3218</v>
      </c>
      <c r="Z1625" s="37">
        <v>500.99958403027341</v>
      </c>
    </row>
    <row r="1626" spans="1:26" customFormat="1" x14ac:dyDescent="0.2">
      <c r="A1626" s="37">
        <v>1062</v>
      </c>
      <c r="B1626" s="37" t="s">
        <v>1803</v>
      </c>
      <c r="C1626" s="37" t="s">
        <v>23</v>
      </c>
      <c r="D1626" s="37">
        <v>0.06</v>
      </c>
      <c r="E1626" s="37">
        <v>17.78</v>
      </c>
      <c r="F1626" s="37">
        <v>5.03</v>
      </c>
      <c r="G1626" s="37" t="s">
        <v>14</v>
      </c>
      <c r="H1626" s="37" t="s">
        <v>3</v>
      </c>
      <c r="I1626" s="37" t="s">
        <v>4</v>
      </c>
      <c r="J1626" s="37" t="s">
        <v>102</v>
      </c>
      <c r="K1626" s="37" t="s">
        <v>49</v>
      </c>
      <c r="L1626" s="37" t="s">
        <v>2693</v>
      </c>
      <c r="M1626" s="37">
        <v>0.54</v>
      </c>
      <c r="N1626" s="37" t="s">
        <v>8</v>
      </c>
      <c r="O1626" s="37" t="s">
        <v>87</v>
      </c>
      <c r="P1626" s="37" t="s">
        <v>88</v>
      </c>
      <c r="Q1626" s="37" t="s">
        <v>1804</v>
      </c>
      <c r="R1626" s="37">
        <v>11727</v>
      </c>
      <c r="S1626" s="39">
        <v>42154</v>
      </c>
      <c r="T1626" s="39">
        <v>42157</v>
      </c>
      <c r="U1626" s="37">
        <v>38.067300000000003</v>
      </c>
      <c r="V1626" s="37">
        <v>3</v>
      </c>
      <c r="W1626" s="37">
        <v>55.17</v>
      </c>
      <c r="X1626" s="37">
        <v>91355</v>
      </c>
      <c r="Y1626" s="37" t="s">
        <v>3218</v>
      </c>
      <c r="Z1626" s="37">
        <v>350.60657049300329</v>
      </c>
    </row>
    <row r="1627" spans="1:26" customFormat="1" x14ac:dyDescent="0.2">
      <c r="A1627" s="37">
        <v>1934</v>
      </c>
      <c r="B1627" s="37" t="s">
        <v>2694</v>
      </c>
      <c r="C1627" s="37" t="s">
        <v>23</v>
      </c>
      <c r="D1627" s="37">
        <v>0.04</v>
      </c>
      <c r="E1627" s="37">
        <v>180.98</v>
      </c>
      <c r="F1627" s="37">
        <v>30</v>
      </c>
      <c r="G1627" s="37" t="s">
        <v>2</v>
      </c>
      <c r="H1627" s="37" t="s">
        <v>47</v>
      </c>
      <c r="I1627" s="37" t="s">
        <v>4</v>
      </c>
      <c r="J1627" s="37" t="s">
        <v>85</v>
      </c>
      <c r="K1627" s="37" t="s">
        <v>33</v>
      </c>
      <c r="L1627" s="37" t="s">
        <v>921</v>
      </c>
      <c r="M1627" s="37">
        <v>0.69</v>
      </c>
      <c r="N1627" s="37" t="s">
        <v>8</v>
      </c>
      <c r="O1627" s="37" t="s">
        <v>28</v>
      </c>
      <c r="P1627" s="37" t="s">
        <v>163</v>
      </c>
      <c r="Q1627" s="37" t="s">
        <v>1380</v>
      </c>
      <c r="R1627" s="37">
        <v>78626</v>
      </c>
      <c r="S1627" s="39">
        <v>42154</v>
      </c>
      <c r="T1627" s="39">
        <v>42154</v>
      </c>
      <c r="U1627" s="37">
        <v>52.988</v>
      </c>
      <c r="V1627" s="37">
        <v>3</v>
      </c>
      <c r="W1627" s="37">
        <v>561.65</v>
      </c>
      <c r="X1627" s="37">
        <v>86688</v>
      </c>
      <c r="Y1627" s="37" t="s">
        <v>3216</v>
      </c>
      <c r="Z1627" s="37">
        <v>1941.176913875353</v>
      </c>
    </row>
    <row r="1628" spans="1:26" customFormat="1" x14ac:dyDescent="0.2">
      <c r="A1628" s="37">
        <v>1935</v>
      </c>
      <c r="B1628" s="37" t="s">
        <v>2050</v>
      </c>
      <c r="C1628" s="37" t="s">
        <v>23</v>
      </c>
      <c r="D1628" s="37">
        <v>0.06</v>
      </c>
      <c r="E1628" s="37">
        <v>3.25</v>
      </c>
      <c r="F1628" s="37">
        <v>49</v>
      </c>
      <c r="G1628" s="37" t="s">
        <v>14</v>
      </c>
      <c r="H1628" s="37" t="s">
        <v>47</v>
      </c>
      <c r="I1628" s="37" t="s">
        <v>24</v>
      </c>
      <c r="J1628" s="37" t="s">
        <v>71</v>
      </c>
      <c r="K1628" s="37" t="s">
        <v>40</v>
      </c>
      <c r="L1628" s="37" t="s">
        <v>2695</v>
      </c>
      <c r="M1628" s="37">
        <v>0.56000000000000005</v>
      </c>
      <c r="N1628" s="37" t="s">
        <v>8</v>
      </c>
      <c r="O1628" s="37" t="s">
        <v>28</v>
      </c>
      <c r="P1628" s="37" t="s">
        <v>163</v>
      </c>
      <c r="Q1628" s="37" t="s">
        <v>2051</v>
      </c>
      <c r="R1628" s="37">
        <v>75051</v>
      </c>
      <c r="S1628" s="39">
        <v>42154</v>
      </c>
      <c r="T1628" s="39">
        <v>42160</v>
      </c>
      <c r="U1628" s="37">
        <v>10.507999999999999</v>
      </c>
      <c r="V1628" s="37">
        <v>2</v>
      </c>
      <c r="W1628" s="37">
        <v>55.6</v>
      </c>
      <c r="X1628" s="37">
        <v>86688</v>
      </c>
      <c r="Y1628" s="37" t="s">
        <v>3216</v>
      </c>
      <c r="Z1628" s="37">
        <v>1548.2614905853534</v>
      </c>
    </row>
    <row r="1629" spans="1:26" customFormat="1" x14ac:dyDescent="0.2">
      <c r="A1629" s="37">
        <v>1935</v>
      </c>
      <c r="B1629" s="37" t="s">
        <v>2050</v>
      </c>
      <c r="C1629" s="37" t="s">
        <v>23</v>
      </c>
      <c r="D1629" s="37">
        <v>0.01</v>
      </c>
      <c r="E1629" s="37">
        <v>110.98</v>
      </c>
      <c r="F1629" s="37">
        <v>13.99</v>
      </c>
      <c r="G1629" s="37" t="s">
        <v>14</v>
      </c>
      <c r="H1629" s="37" t="s">
        <v>47</v>
      </c>
      <c r="I1629" s="37" t="s">
        <v>4</v>
      </c>
      <c r="J1629" s="37" t="s">
        <v>102</v>
      </c>
      <c r="K1629" s="37" t="s">
        <v>120</v>
      </c>
      <c r="L1629" s="37" t="s">
        <v>521</v>
      </c>
      <c r="M1629" s="37">
        <v>0.69</v>
      </c>
      <c r="N1629" s="37" t="s">
        <v>8</v>
      </c>
      <c r="O1629" s="37" t="s">
        <v>28</v>
      </c>
      <c r="P1629" s="37" t="s">
        <v>163</v>
      </c>
      <c r="Q1629" s="37" t="s">
        <v>2051</v>
      </c>
      <c r="R1629" s="37">
        <v>75051</v>
      </c>
      <c r="S1629" s="39">
        <v>42154</v>
      </c>
      <c r="T1629" s="39">
        <v>42159</v>
      </c>
      <c r="U1629" s="37">
        <v>1448.7309</v>
      </c>
      <c r="V1629" s="37">
        <v>19</v>
      </c>
      <c r="W1629" s="37">
        <v>2099.61</v>
      </c>
      <c r="X1629" s="37">
        <v>86688</v>
      </c>
      <c r="Y1629" s="37" t="s">
        <v>3216</v>
      </c>
      <c r="Z1629" s="37">
        <v>2532.0181184373696</v>
      </c>
    </row>
    <row r="1630" spans="1:26" customFormat="1" x14ac:dyDescent="0.2">
      <c r="A1630" s="37">
        <v>1935</v>
      </c>
      <c r="B1630" s="37" t="s">
        <v>2050</v>
      </c>
      <c r="C1630" s="37" t="s">
        <v>23</v>
      </c>
      <c r="D1630" s="37">
        <v>0.05</v>
      </c>
      <c r="E1630" s="37">
        <v>3.95</v>
      </c>
      <c r="F1630" s="37">
        <v>2</v>
      </c>
      <c r="G1630" s="37" t="s">
        <v>63</v>
      </c>
      <c r="H1630" s="37" t="s">
        <v>47</v>
      </c>
      <c r="I1630" s="37" t="s">
        <v>24</v>
      </c>
      <c r="J1630" s="37" t="s">
        <v>152</v>
      </c>
      <c r="K1630" s="37" t="s">
        <v>26</v>
      </c>
      <c r="L1630" s="37" t="s">
        <v>1805</v>
      </c>
      <c r="M1630" s="37">
        <v>0.53</v>
      </c>
      <c r="N1630" s="37" t="s">
        <v>8</v>
      </c>
      <c r="O1630" s="37" t="s">
        <v>28</v>
      </c>
      <c r="P1630" s="37" t="s">
        <v>163</v>
      </c>
      <c r="Q1630" s="37" t="s">
        <v>2051</v>
      </c>
      <c r="R1630" s="37">
        <v>75051</v>
      </c>
      <c r="S1630" s="39">
        <v>42154</v>
      </c>
      <c r="T1630" s="39">
        <v>42162</v>
      </c>
      <c r="U1630" s="37">
        <v>1.004</v>
      </c>
      <c r="V1630" s="37">
        <v>23</v>
      </c>
      <c r="W1630" s="37">
        <v>96.6</v>
      </c>
      <c r="X1630" s="37">
        <v>86688</v>
      </c>
      <c r="Y1630" s="37" t="s">
        <v>3216</v>
      </c>
      <c r="Z1630" s="37">
        <v>141.13014160976232</v>
      </c>
    </row>
    <row r="1631" spans="1:26" customFormat="1" x14ac:dyDescent="0.2">
      <c r="A1631" s="37">
        <v>2980</v>
      </c>
      <c r="B1631" s="37" t="s">
        <v>797</v>
      </c>
      <c r="C1631" s="37" t="s">
        <v>23</v>
      </c>
      <c r="D1631" s="37">
        <v>0.04</v>
      </c>
      <c r="E1631" s="37">
        <v>2.88</v>
      </c>
      <c r="F1631" s="37">
        <v>1.01</v>
      </c>
      <c r="G1631" s="37" t="s">
        <v>14</v>
      </c>
      <c r="H1631" s="37" t="s">
        <v>70</v>
      </c>
      <c r="I1631" s="37" t="s">
        <v>24</v>
      </c>
      <c r="J1631" s="37" t="s">
        <v>25</v>
      </c>
      <c r="K1631" s="37" t="s">
        <v>26</v>
      </c>
      <c r="L1631" s="37" t="s">
        <v>967</v>
      </c>
      <c r="M1631" s="37">
        <v>0.55000000000000004</v>
      </c>
      <c r="N1631" s="37" t="s">
        <v>8</v>
      </c>
      <c r="O1631" s="37" t="s">
        <v>87</v>
      </c>
      <c r="P1631" s="37" t="s">
        <v>293</v>
      </c>
      <c r="Q1631" s="37" t="s">
        <v>799</v>
      </c>
      <c r="R1631" s="37">
        <v>44870</v>
      </c>
      <c r="S1631" s="39">
        <v>42154</v>
      </c>
      <c r="T1631" s="39">
        <v>42159</v>
      </c>
      <c r="U1631" s="37">
        <v>15.246</v>
      </c>
      <c r="V1631" s="37">
        <v>39</v>
      </c>
      <c r="W1631" s="37">
        <v>111.92</v>
      </c>
      <c r="X1631" s="37">
        <v>86548</v>
      </c>
      <c r="Y1631" s="37" t="s">
        <v>3218</v>
      </c>
      <c r="Z1631" s="37">
        <v>200.00770153946218</v>
      </c>
    </row>
    <row r="1632" spans="1:26" customFormat="1" x14ac:dyDescent="0.2">
      <c r="A1632" s="37">
        <v>3124</v>
      </c>
      <c r="B1632" s="37" t="s">
        <v>2696</v>
      </c>
      <c r="C1632" s="37" t="s">
        <v>46</v>
      </c>
      <c r="D1632" s="37">
        <v>0.05</v>
      </c>
      <c r="E1632" s="37">
        <v>120.98</v>
      </c>
      <c r="F1632" s="37">
        <v>9.07</v>
      </c>
      <c r="G1632" s="37" t="s">
        <v>14</v>
      </c>
      <c r="H1632" s="37" t="s">
        <v>47</v>
      </c>
      <c r="I1632" s="37" t="s">
        <v>24</v>
      </c>
      <c r="J1632" s="37" t="s">
        <v>48</v>
      </c>
      <c r="K1632" s="37" t="s">
        <v>49</v>
      </c>
      <c r="L1632" s="37" t="s">
        <v>1399</v>
      </c>
      <c r="M1632" s="37">
        <v>0.35</v>
      </c>
      <c r="N1632" s="37" t="s">
        <v>8</v>
      </c>
      <c r="O1632" s="37" t="s">
        <v>28</v>
      </c>
      <c r="P1632" s="37" t="s">
        <v>79</v>
      </c>
      <c r="Q1632" s="37" t="s">
        <v>2697</v>
      </c>
      <c r="R1632" s="37">
        <v>61265</v>
      </c>
      <c r="S1632" s="39">
        <v>42154</v>
      </c>
      <c r="T1632" s="39">
        <v>42155</v>
      </c>
      <c r="U1632" s="37">
        <v>881.04719999999998</v>
      </c>
      <c r="V1632" s="37">
        <v>11</v>
      </c>
      <c r="W1632" s="37">
        <v>1276.8800000000001</v>
      </c>
      <c r="X1632" s="37">
        <v>87286</v>
      </c>
      <c r="Y1632" s="37" t="s">
        <v>3216</v>
      </c>
      <c r="Z1632" s="37">
        <v>1658.2664030461124</v>
      </c>
    </row>
    <row r="1633" spans="1:26" customFormat="1" x14ac:dyDescent="0.2">
      <c r="A1633" s="37">
        <v>1802</v>
      </c>
      <c r="B1633" s="37" t="s">
        <v>2698</v>
      </c>
      <c r="C1633" s="37" t="s">
        <v>1</v>
      </c>
      <c r="D1633" s="37">
        <v>0.04</v>
      </c>
      <c r="E1633" s="37">
        <v>3.68</v>
      </c>
      <c r="F1633" s="37">
        <v>1.32</v>
      </c>
      <c r="G1633" s="37" t="s">
        <v>14</v>
      </c>
      <c r="H1633" s="37" t="s">
        <v>70</v>
      </c>
      <c r="I1633" s="37" t="s">
        <v>24</v>
      </c>
      <c r="J1633" s="37" t="s">
        <v>544</v>
      </c>
      <c r="K1633" s="37" t="s">
        <v>26</v>
      </c>
      <c r="L1633" s="37" t="s">
        <v>2502</v>
      </c>
      <c r="M1633" s="37">
        <v>0.83</v>
      </c>
      <c r="N1633" s="37" t="s">
        <v>8</v>
      </c>
      <c r="O1633" s="37" t="s">
        <v>9</v>
      </c>
      <c r="P1633" s="37" t="s">
        <v>99</v>
      </c>
      <c r="Q1633" s="37" t="s">
        <v>689</v>
      </c>
      <c r="R1633" s="37">
        <v>34698</v>
      </c>
      <c r="S1633" s="39">
        <v>42156</v>
      </c>
      <c r="T1633" s="39">
        <v>42157</v>
      </c>
      <c r="U1633" s="37">
        <v>300.92579999999998</v>
      </c>
      <c r="V1633" s="37">
        <v>11</v>
      </c>
      <c r="W1633" s="37">
        <v>41.29</v>
      </c>
      <c r="X1633" s="37">
        <v>91543</v>
      </c>
      <c r="Y1633" s="37" t="s">
        <v>3215</v>
      </c>
      <c r="Z1633" s="37">
        <v>946.60028288154706</v>
      </c>
    </row>
    <row r="1634" spans="1:26" customFormat="1" x14ac:dyDescent="0.2">
      <c r="A1634" s="37">
        <v>2817</v>
      </c>
      <c r="B1634" s="37" t="s">
        <v>2699</v>
      </c>
      <c r="C1634" s="37" t="s">
        <v>13</v>
      </c>
      <c r="D1634" s="37">
        <v>0.05</v>
      </c>
      <c r="E1634" s="37">
        <v>4.71</v>
      </c>
      <c r="F1634" s="37">
        <v>0.7</v>
      </c>
      <c r="G1634" s="37" t="s">
        <v>63</v>
      </c>
      <c r="H1634" s="37" t="s">
        <v>70</v>
      </c>
      <c r="I1634" s="37" t="s">
        <v>24</v>
      </c>
      <c r="J1634" s="37" t="s">
        <v>152</v>
      </c>
      <c r="K1634" s="37" t="s">
        <v>26</v>
      </c>
      <c r="L1634" s="37" t="s">
        <v>2700</v>
      </c>
      <c r="M1634" s="37">
        <v>0.8</v>
      </c>
      <c r="N1634" s="37" t="s">
        <v>8</v>
      </c>
      <c r="O1634" s="37" t="s">
        <v>87</v>
      </c>
      <c r="P1634" s="37" t="s">
        <v>293</v>
      </c>
      <c r="Q1634" s="37" t="s">
        <v>2701</v>
      </c>
      <c r="R1634" s="37">
        <v>43055</v>
      </c>
      <c r="S1634" s="39">
        <v>42156</v>
      </c>
      <c r="T1634" s="39">
        <v>42157</v>
      </c>
      <c r="U1634" s="37">
        <v>-2.3759999999999999</v>
      </c>
      <c r="V1634" s="37">
        <v>2</v>
      </c>
      <c r="W1634" s="37">
        <v>12.16</v>
      </c>
      <c r="X1634" s="37">
        <v>89743</v>
      </c>
      <c r="Y1634" s="37" t="s">
        <v>3218</v>
      </c>
      <c r="Z1634" s="37">
        <v>215.84274014008687</v>
      </c>
    </row>
    <row r="1635" spans="1:26" customFormat="1" x14ac:dyDescent="0.2">
      <c r="A1635" s="37">
        <v>2817</v>
      </c>
      <c r="B1635" s="37" t="s">
        <v>2699</v>
      </c>
      <c r="C1635" s="37" t="s">
        <v>13</v>
      </c>
      <c r="D1635" s="37">
        <v>0.04</v>
      </c>
      <c r="E1635" s="37">
        <v>55.99</v>
      </c>
      <c r="F1635" s="37">
        <v>1.25</v>
      </c>
      <c r="G1635" s="37" t="s">
        <v>63</v>
      </c>
      <c r="H1635" s="37" t="s">
        <v>70</v>
      </c>
      <c r="I1635" s="37" t="s">
        <v>16</v>
      </c>
      <c r="J1635" s="37" t="s">
        <v>111</v>
      </c>
      <c r="K1635" s="37" t="s">
        <v>18</v>
      </c>
      <c r="L1635" s="37" t="s">
        <v>2702</v>
      </c>
      <c r="M1635" s="37">
        <v>0.35</v>
      </c>
      <c r="N1635" s="37" t="s">
        <v>8</v>
      </c>
      <c r="O1635" s="37" t="s">
        <v>87</v>
      </c>
      <c r="P1635" s="37" t="s">
        <v>293</v>
      </c>
      <c r="Q1635" s="37" t="s">
        <v>2701</v>
      </c>
      <c r="R1635" s="37">
        <v>43055</v>
      </c>
      <c r="S1635" s="39">
        <v>42156</v>
      </c>
      <c r="T1635" s="39">
        <v>42157</v>
      </c>
      <c r="U1635" s="37">
        <v>-18.3216</v>
      </c>
      <c r="V1635" s="37">
        <v>3</v>
      </c>
      <c r="W1635" s="37">
        <v>147.56</v>
      </c>
      <c r="X1635" s="37">
        <v>89743</v>
      </c>
      <c r="Y1635" s="37" t="s">
        <v>3218</v>
      </c>
      <c r="Z1635" s="37">
        <v>7.960570280828307</v>
      </c>
    </row>
    <row r="1636" spans="1:26" customFormat="1" x14ac:dyDescent="0.2">
      <c r="A1636" s="37">
        <v>3069</v>
      </c>
      <c r="B1636" s="37" t="s">
        <v>1144</v>
      </c>
      <c r="C1636" s="37" t="s">
        <v>13</v>
      </c>
      <c r="D1636" s="37">
        <v>0.03</v>
      </c>
      <c r="E1636" s="37">
        <v>120.98</v>
      </c>
      <c r="F1636" s="37">
        <v>30</v>
      </c>
      <c r="G1636" s="37" t="s">
        <v>2</v>
      </c>
      <c r="H1636" s="37" t="s">
        <v>15</v>
      </c>
      <c r="I1636" s="37" t="s">
        <v>4</v>
      </c>
      <c r="J1636" s="37" t="s">
        <v>85</v>
      </c>
      <c r="K1636" s="37" t="s">
        <v>33</v>
      </c>
      <c r="L1636" s="37" t="s">
        <v>1101</v>
      </c>
      <c r="M1636" s="37">
        <v>0.64</v>
      </c>
      <c r="N1636" s="37" t="s">
        <v>8</v>
      </c>
      <c r="O1636" s="37" t="s">
        <v>28</v>
      </c>
      <c r="P1636" s="37" t="s">
        <v>60</v>
      </c>
      <c r="Q1636" s="37" t="s">
        <v>1146</v>
      </c>
      <c r="R1636" s="37">
        <v>55128</v>
      </c>
      <c r="S1636" s="39">
        <v>42156</v>
      </c>
      <c r="T1636" s="39">
        <v>42158</v>
      </c>
      <c r="U1636" s="37">
        <v>638.02800000000002</v>
      </c>
      <c r="V1636" s="37">
        <v>15</v>
      </c>
      <c r="W1636" s="37">
        <v>1894.45</v>
      </c>
      <c r="X1636" s="37">
        <v>88191</v>
      </c>
      <c r="Y1636" s="37" t="s">
        <v>3216</v>
      </c>
      <c r="Z1636" s="37">
        <v>2175.699939118716</v>
      </c>
    </row>
    <row r="1637" spans="1:26" customFormat="1" x14ac:dyDescent="0.2">
      <c r="A1637" s="37">
        <v>3069</v>
      </c>
      <c r="B1637" s="37" t="s">
        <v>1144</v>
      </c>
      <c r="C1637" s="37" t="s">
        <v>13</v>
      </c>
      <c r="D1637" s="37">
        <v>0.01</v>
      </c>
      <c r="E1637" s="37">
        <v>15.68</v>
      </c>
      <c r="F1637" s="37">
        <v>3.73</v>
      </c>
      <c r="G1637" s="37" t="s">
        <v>14</v>
      </c>
      <c r="H1637" s="37" t="s">
        <v>15</v>
      </c>
      <c r="I1637" s="37" t="s">
        <v>4</v>
      </c>
      <c r="J1637" s="37" t="s">
        <v>102</v>
      </c>
      <c r="K1637" s="37" t="s">
        <v>18</v>
      </c>
      <c r="L1637" s="37" t="s">
        <v>2703</v>
      </c>
      <c r="M1637" s="37">
        <v>0.46</v>
      </c>
      <c r="N1637" s="37" t="s">
        <v>8</v>
      </c>
      <c r="O1637" s="37" t="s">
        <v>28</v>
      </c>
      <c r="P1637" s="37" t="s">
        <v>60</v>
      </c>
      <c r="Q1637" s="37" t="s">
        <v>1146</v>
      </c>
      <c r="R1637" s="37">
        <v>55128</v>
      </c>
      <c r="S1637" s="39">
        <v>42156</v>
      </c>
      <c r="T1637" s="39">
        <v>42158</v>
      </c>
      <c r="U1637" s="37">
        <v>138.49680000000001</v>
      </c>
      <c r="V1637" s="37">
        <v>12</v>
      </c>
      <c r="W1637" s="37">
        <v>200.72</v>
      </c>
      <c r="X1637" s="37">
        <v>88191</v>
      </c>
      <c r="Y1637" s="37" t="s">
        <v>3216</v>
      </c>
      <c r="Z1637" s="37">
        <v>275.32945051684811</v>
      </c>
    </row>
    <row r="1638" spans="1:26" customFormat="1" x14ac:dyDescent="0.2">
      <c r="A1638" s="37">
        <v>3141</v>
      </c>
      <c r="B1638" s="37" t="s">
        <v>2704</v>
      </c>
      <c r="C1638" s="37" t="s">
        <v>23</v>
      </c>
      <c r="D1638" s="37">
        <v>0.09</v>
      </c>
      <c r="E1638" s="37">
        <v>6.84</v>
      </c>
      <c r="F1638" s="37">
        <v>8.3699999999999992</v>
      </c>
      <c r="G1638" s="37" t="s">
        <v>14</v>
      </c>
      <c r="H1638" s="37" t="s">
        <v>15</v>
      </c>
      <c r="I1638" s="37" t="s">
        <v>24</v>
      </c>
      <c r="J1638" s="37" t="s">
        <v>544</v>
      </c>
      <c r="K1638" s="37" t="s">
        <v>18</v>
      </c>
      <c r="L1638" s="37" t="s">
        <v>712</v>
      </c>
      <c r="M1638" s="37">
        <v>0.57999999999999996</v>
      </c>
      <c r="N1638" s="37" t="s">
        <v>8</v>
      </c>
      <c r="O1638" s="37" t="s">
        <v>28</v>
      </c>
      <c r="P1638" s="37" t="s">
        <v>163</v>
      </c>
      <c r="Q1638" s="37" t="s">
        <v>342</v>
      </c>
      <c r="R1638" s="37">
        <v>77506</v>
      </c>
      <c r="S1638" s="39">
        <v>42156</v>
      </c>
      <c r="T1638" s="39">
        <v>42163</v>
      </c>
      <c r="U1638" s="37">
        <v>-88.584999999999994</v>
      </c>
      <c r="V1638" s="37">
        <v>13</v>
      </c>
      <c r="W1638" s="37">
        <v>87.1</v>
      </c>
      <c r="X1638" s="37">
        <v>86369</v>
      </c>
      <c r="Y1638" s="37" t="s">
        <v>3216</v>
      </c>
      <c r="Z1638" s="37">
        <v>272.47287186044963</v>
      </c>
    </row>
    <row r="1639" spans="1:26" customFormat="1" x14ac:dyDescent="0.2">
      <c r="A1639" s="37">
        <v>3141</v>
      </c>
      <c r="B1639" s="37" t="s">
        <v>2704</v>
      </c>
      <c r="C1639" s="37" t="s">
        <v>23</v>
      </c>
      <c r="D1639" s="37">
        <v>7.0000000000000007E-2</v>
      </c>
      <c r="E1639" s="37">
        <v>48.91</v>
      </c>
      <c r="F1639" s="37">
        <v>35</v>
      </c>
      <c r="G1639" s="37" t="s">
        <v>63</v>
      </c>
      <c r="H1639" s="37" t="s">
        <v>15</v>
      </c>
      <c r="I1639" s="37" t="s">
        <v>24</v>
      </c>
      <c r="J1639" s="37" t="s">
        <v>54</v>
      </c>
      <c r="K1639" s="37" t="s">
        <v>40</v>
      </c>
      <c r="L1639" s="37" t="s">
        <v>1797</v>
      </c>
      <c r="M1639" s="37">
        <v>0.83</v>
      </c>
      <c r="N1639" s="37" t="s">
        <v>8</v>
      </c>
      <c r="O1639" s="37" t="s">
        <v>28</v>
      </c>
      <c r="P1639" s="37" t="s">
        <v>163</v>
      </c>
      <c r="Q1639" s="37" t="s">
        <v>342</v>
      </c>
      <c r="R1639" s="37">
        <v>77506</v>
      </c>
      <c r="S1639" s="39">
        <v>42156</v>
      </c>
      <c r="T1639" s="39">
        <v>42158</v>
      </c>
      <c r="U1639" s="37">
        <v>-485.68</v>
      </c>
      <c r="V1639" s="37">
        <v>15</v>
      </c>
      <c r="W1639" s="37">
        <v>736.86</v>
      </c>
      <c r="X1639" s="37">
        <v>86369</v>
      </c>
      <c r="Y1639" s="37" t="s">
        <v>3216</v>
      </c>
      <c r="Z1639" s="37">
        <v>872.48269297620959</v>
      </c>
    </row>
    <row r="1640" spans="1:26" customFormat="1" x14ac:dyDescent="0.2">
      <c r="A1640" s="37">
        <v>2737</v>
      </c>
      <c r="B1640" s="37" t="s">
        <v>2246</v>
      </c>
      <c r="C1640" s="37" t="s">
        <v>92</v>
      </c>
      <c r="D1640" s="37">
        <v>0.03</v>
      </c>
      <c r="E1640" s="37">
        <v>15.31</v>
      </c>
      <c r="F1640" s="37">
        <v>8.7799999999999994</v>
      </c>
      <c r="G1640" s="37" t="s">
        <v>14</v>
      </c>
      <c r="H1640" s="37" t="s">
        <v>3</v>
      </c>
      <c r="I1640" s="37" t="s">
        <v>24</v>
      </c>
      <c r="J1640" s="37" t="s">
        <v>54</v>
      </c>
      <c r="K1640" s="37" t="s">
        <v>49</v>
      </c>
      <c r="L1640" s="37" t="s">
        <v>2410</v>
      </c>
      <c r="M1640" s="37">
        <v>0.56999999999999995</v>
      </c>
      <c r="N1640" s="37" t="s">
        <v>8</v>
      </c>
      <c r="O1640" s="37" t="s">
        <v>87</v>
      </c>
      <c r="P1640" s="37" t="s">
        <v>609</v>
      </c>
      <c r="Q1640" s="37" t="s">
        <v>1922</v>
      </c>
      <c r="R1640" s="37">
        <v>5701</v>
      </c>
      <c r="S1640" s="39">
        <v>42156</v>
      </c>
      <c r="T1640" s="39">
        <v>42157</v>
      </c>
      <c r="U1640" s="37">
        <v>-57.56</v>
      </c>
      <c r="V1640" s="37">
        <v>12</v>
      </c>
      <c r="W1640" s="37">
        <v>194.08</v>
      </c>
      <c r="X1640" s="37">
        <v>89019</v>
      </c>
      <c r="Y1640" s="37" t="s">
        <v>3218</v>
      </c>
      <c r="Z1640" s="37">
        <v>326.34583316725747</v>
      </c>
    </row>
    <row r="1641" spans="1:26" customFormat="1" x14ac:dyDescent="0.2">
      <c r="A1641" s="37">
        <v>2828</v>
      </c>
      <c r="B1641" s="37" t="s">
        <v>1235</v>
      </c>
      <c r="C1641" s="37" t="s">
        <v>92</v>
      </c>
      <c r="D1641" s="37">
        <v>7.0000000000000007E-2</v>
      </c>
      <c r="E1641" s="37">
        <v>39.479999999999997</v>
      </c>
      <c r="F1641" s="37">
        <v>1.99</v>
      </c>
      <c r="G1641" s="37" t="s">
        <v>14</v>
      </c>
      <c r="H1641" s="37" t="s">
        <v>70</v>
      </c>
      <c r="I1641" s="37" t="s">
        <v>16</v>
      </c>
      <c r="J1641" s="37" t="s">
        <v>17</v>
      </c>
      <c r="K1641" s="37" t="s">
        <v>18</v>
      </c>
      <c r="L1641" s="37" t="s">
        <v>1233</v>
      </c>
      <c r="M1641" s="37">
        <v>0.54</v>
      </c>
      <c r="N1641" s="37" t="s">
        <v>8</v>
      </c>
      <c r="O1641" s="37" t="s">
        <v>35</v>
      </c>
      <c r="P1641" s="37" t="s">
        <v>66</v>
      </c>
      <c r="Q1641" s="37" t="s">
        <v>1237</v>
      </c>
      <c r="R1641" s="37">
        <v>92243</v>
      </c>
      <c r="S1641" s="39">
        <v>42156</v>
      </c>
      <c r="T1641" s="39">
        <v>42157</v>
      </c>
      <c r="U1641" s="37">
        <v>322.25069999999999</v>
      </c>
      <c r="V1641" s="37">
        <v>12</v>
      </c>
      <c r="W1641" s="37">
        <v>467.03</v>
      </c>
      <c r="X1641" s="37">
        <v>87721</v>
      </c>
      <c r="Y1641" s="37" t="s">
        <v>3217</v>
      </c>
      <c r="Z1641" s="37">
        <v>561.00698461447405</v>
      </c>
    </row>
    <row r="1642" spans="1:26" customFormat="1" x14ac:dyDescent="0.2">
      <c r="A1642" s="37">
        <v>797</v>
      </c>
      <c r="B1642" s="37" t="s">
        <v>1500</v>
      </c>
      <c r="C1642" s="37" t="s">
        <v>46</v>
      </c>
      <c r="D1642" s="37">
        <v>0.04</v>
      </c>
      <c r="E1642" s="37">
        <v>9.11</v>
      </c>
      <c r="F1642" s="37">
        <v>2.25</v>
      </c>
      <c r="G1642" s="37" t="s">
        <v>14</v>
      </c>
      <c r="H1642" s="37" t="s">
        <v>70</v>
      </c>
      <c r="I1642" s="37" t="s">
        <v>24</v>
      </c>
      <c r="J1642" s="37" t="s">
        <v>25</v>
      </c>
      <c r="K1642" s="37" t="s">
        <v>26</v>
      </c>
      <c r="L1642" s="37" t="s">
        <v>2705</v>
      </c>
      <c r="M1642" s="37">
        <v>0.52</v>
      </c>
      <c r="N1642" s="37" t="s">
        <v>8</v>
      </c>
      <c r="O1642" s="37" t="s">
        <v>35</v>
      </c>
      <c r="P1642" s="37" t="s">
        <v>122</v>
      </c>
      <c r="Q1642" s="37" t="s">
        <v>1502</v>
      </c>
      <c r="R1642" s="37">
        <v>84067</v>
      </c>
      <c r="S1642" s="39">
        <v>42156</v>
      </c>
      <c r="T1642" s="39">
        <v>42159</v>
      </c>
      <c r="U1642" s="37">
        <v>-3.496</v>
      </c>
      <c r="V1642" s="37">
        <v>2</v>
      </c>
      <c r="W1642" s="37">
        <v>18.59</v>
      </c>
      <c r="X1642" s="37">
        <v>86868</v>
      </c>
      <c r="Y1642" s="37" t="s">
        <v>3217</v>
      </c>
      <c r="Z1642" s="37">
        <v>330.93325493118249</v>
      </c>
    </row>
    <row r="1643" spans="1:26" customFormat="1" x14ac:dyDescent="0.2">
      <c r="A1643" s="37">
        <v>797</v>
      </c>
      <c r="B1643" s="37" t="s">
        <v>1500</v>
      </c>
      <c r="C1643" s="37" t="s">
        <v>46</v>
      </c>
      <c r="D1643" s="37">
        <v>7.0000000000000007E-2</v>
      </c>
      <c r="E1643" s="37">
        <v>64.650000000000006</v>
      </c>
      <c r="F1643" s="37">
        <v>35</v>
      </c>
      <c r="G1643" s="37" t="s">
        <v>14</v>
      </c>
      <c r="H1643" s="37" t="s">
        <v>70</v>
      </c>
      <c r="I1643" s="37" t="s">
        <v>24</v>
      </c>
      <c r="J1643" s="37" t="s">
        <v>54</v>
      </c>
      <c r="K1643" s="37" t="s">
        <v>40</v>
      </c>
      <c r="L1643" s="37" t="s">
        <v>989</v>
      </c>
      <c r="M1643" s="37">
        <v>0.8</v>
      </c>
      <c r="N1643" s="37" t="s">
        <v>8</v>
      </c>
      <c r="O1643" s="37" t="s">
        <v>35</v>
      </c>
      <c r="P1643" s="37" t="s">
        <v>122</v>
      </c>
      <c r="Q1643" s="37" t="s">
        <v>1502</v>
      </c>
      <c r="R1643" s="37">
        <v>84067</v>
      </c>
      <c r="S1643" s="39">
        <v>42156</v>
      </c>
      <c r="T1643" s="39">
        <v>42158</v>
      </c>
      <c r="U1643" s="37">
        <v>-717.072</v>
      </c>
      <c r="V1643" s="37">
        <v>13</v>
      </c>
      <c r="W1643" s="37">
        <v>834.08</v>
      </c>
      <c r="X1643" s="37">
        <v>86868</v>
      </c>
      <c r="Y1643" s="37" t="s">
        <v>3217</v>
      </c>
      <c r="Z1643" s="37">
        <v>892.32451494844395</v>
      </c>
    </row>
    <row r="1644" spans="1:26" customFormat="1" x14ac:dyDescent="0.2">
      <c r="A1644" s="37">
        <v>1556</v>
      </c>
      <c r="B1644" s="37" t="s">
        <v>2706</v>
      </c>
      <c r="C1644" s="37" t="s">
        <v>46</v>
      </c>
      <c r="D1644" s="37">
        <v>0.06</v>
      </c>
      <c r="E1644" s="37">
        <v>2.89</v>
      </c>
      <c r="F1644" s="37">
        <v>0.99</v>
      </c>
      <c r="G1644" s="37" t="s">
        <v>14</v>
      </c>
      <c r="H1644" s="37" t="s">
        <v>15</v>
      </c>
      <c r="I1644" s="37" t="s">
        <v>24</v>
      </c>
      <c r="J1644" s="37" t="s">
        <v>128</v>
      </c>
      <c r="K1644" s="37" t="s">
        <v>49</v>
      </c>
      <c r="L1644" s="37" t="s">
        <v>2707</v>
      </c>
      <c r="M1644" s="37">
        <v>0.38</v>
      </c>
      <c r="N1644" s="37" t="s">
        <v>8</v>
      </c>
      <c r="O1644" s="37" t="s">
        <v>9</v>
      </c>
      <c r="P1644" s="37" t="s">
        <v>218</v>
      </c>
      <c r="Q1644" s="37" t="s">
        <v>2708</v>
      </c>
      <c r="R1644" s="37">
        <v>22304</v>
      </c>
      <c r="S1644" s="39">
        <v>42156</v>
      </c>
      <c r="T1644" s="39">
        <v>42158</v>
      </c>
      <c r="U1644" s="37">
        <v>-2.0097</v>
      </c>
      <c r="V1644" s="37">
        <v>6</v>
      </c>
      <c r="W1644" s="37">
        <v>16.670000000000002</v>
      </c>
      <c r="X1644" s="37">
        <v>87425</v>
      </c>
      <c r="Y1644" s="37" t="s">
        <v>3215</v>
      </c>
      <c r="Z1644" s="37">
        <v>119.62307759247338</v>
      </c>
    </row>
    <row r="1645" spans="1:26" customFormat="1" x14ac:dyDescent="0.2">
      <c r="A1645" s="37">
        <v>1556</v>
      </c>
      <c r="B1645" s="37" t="s">
        <v>2706</v>
      </c>
      <c r="C1645" s="37" t="s">
        <v>46</v>
      </c>
      <c r="D1645" s="37">
        <v>0.08</v>
      </c>
      <c r="E1645" s="37">
        <v>22.84</v>
      </c>
      <c r="F1645" s="37">
        <v>11.54</v>
      </c>
      <c r="G1645" s="37" t="s">
        <v>14</v>
      </c>
      <c r="H1645" s="37" t="s">
        <v>15</v>
      </c>
      <c r="I1645" s="37" t="s">
        <v>24</v>
      </c>
      <c r="J1645" s="37" t="s">
        <v>64</v>
      </c>
      <c r="K1645" s="37" t="s">
        <v>49</v>
      </c>
      <c r="L1645" s="37" t="s">
        <v>1817</v>
      </c>
      <c r="M1645" s="37">
        <v>0.39</v>
      </c>
      <c r="N1645" s="37" t="s">
        <v>8</v>
      </c>
      <c r="O1645" s="37" t="s">
        <v>9</v>
      </c>
      <c r="P1645" s="37" t="s">
        <v>218</v>
      </c>
      <c r="Q1645" s="37" t="s">
        <v>2708</v>
      </c>
      <c r="R1645" s="37">
        <v>22304</v>
      </c>
      <c r="S1645" s="39">
        <v>42156</v>
      </c>
      <c r="T1645" s="39">
        <v>42158</v>
      </c>
      <c r="U1645" s="37">
        <v>-477.37200000000001</v>
      </c>
      <c r="V1645" s="37">
        <v>9</v>
      </c>
      <c r="W1645" s="37">
        <v>195.16</v>
      </c>
      <c r="X1645" s="37">
        <v>87425</v>
      </c>
      <c r="Y1645" s="37" t="s">
        <v>3215</v>
      </c>
      <c r="Z1645" s="37">
        <v>-17.96314077286781</v>
      </c>
    </row>
    <row r="1646" spans="1:26" customFormat="1" x14ac:dyDescent="0.2">
      <c r="A1646" s="37">
        <v>1690</v>
      </c>
      <c r="B1646" s="37" t="s">
        <v>726</v>
      </c>
      <c r="C1646" s="37" t="s">
        <v>46</v>
      </c>
      <c r="D1646" s="37">
        <v>0.09</v>
      </c>
      <c r="E1646" s="37">
        <v>95.43</v>
      </c>
      <c r="F1646" s="37">
        <v>19.989999999999998</v>
      </c>
      <c r="G1646" s="37" t="s">
        <v>14</v>
      </c>
      <c r="H1646" s="37" t="s">
        <v>70</v>
      </c>
      <c r="I1646" s="37" t="s">
        <v>24</v>
      </c>
      <c r="J1646" s="37" t="s">
        <v>54</v>
      </c>
      <c r="K1646" s="37" t="s">
        <v>49</v>
      </c>
      <c r="L1646" s="37" t="s">
        <v>1413</v>
      </c>
      <c r="M1646" s="37">
        <v>0.79</v>
      </c>
      <c r="N1646" s="37" t="s">
        <v>8</v>
      </c>
      <c r="O1646" s="37" t="s">
        <v>87</v>
      </c>
      <c r="P1646" s="37" t="s">
        <v>296</v>
      </c>
      <c r="Q1646" s="37" t="s">
        <v>728</v>
      </c>
      <c r="R1646" s="37">
        <v>17112</v>
      </c>
      <c r="S1646" s="39">
        <v>42156</v>
      </c>
      <c r="T1646" s="39">
        <v>42157</v>
      </c>
      <c r="U1646" s="37">
        <v>-143.23500000000001</v>
      </c>
      <c r="V1646" s="37">
        <v>22</v>
      </c>
      <c r="W1646" s="37">
        <v>2053.6</v>
      </c>
      <c r="X1646" s="37">
        <v>91078</v>
      </c>
      <c r="Y1646" s="37" t="s">
        <v>3218</v>
      </c>
      <c r="Z1646" s="37">
        <v>1139.9923218832382</v>
      </c>
    </row>
    <row r="1647" spans="1:26" customFormat="1" x14ac:dyDescent="0.2">
      <c r="A1647" s="37">
        <v>2443</v>
      </c>
      <c r="B1647" s="37" t="s">
        <v>597</v>
      </c>
      <c r="C1647" s="37" t="s">
        <v>46</v>
      </c>
      <c r="D1647" s="37">
        <v>0.06</v>
      </c>
      <c r="E1647" s="37">
        <v>2.2799999999999998</v>
      </c>
      <c r="F1647" s="37">
        <v>5.2</v>
      </c>
      <c r="G1647" s="37" t="s">
        <v>14</v>
      </c>
      <c r="H1647" s="37" t="s">
        <v>70</v>
      </c>
      <c r="I1647" s="37" t="s">
        <v>24</v>
      </c>
      <c r="J1647" s="37" t="s">
        <v>25</v>
      </c>
      <c r="K1647" s="37" t="s">
        <v>26</v>
      </c>
      <c r="L1647" s="37" t="s">
        <v>2709</v>
      </c>
      <c r="M1647" s="37">
        <v>0.41</v>
      </c>
      <c r="N1647" s="37" t="s">
        <v>8</v>
      </c>
      <c r="O1647" s="37" t="s">
        <v>9</v>
      </c>
      <c r="P1647" s="37" t="s">
        <v>99</v>
      </c>
      <c r="Q1647" s="37" t="s">
        <v>104</v>
      </c>
      <c r="R1647" s="37">
        <v>33142</v>
      </c>
      <c r="S1647" s="39">
        <v>42156</v>
      </c>
      <c r="T1647" s="39">
        <v>42158</v>
      </c>
      <c r="U1647" s="37">
        <v>-2002.6314</v>
      </c>
      <c r="V1647" s="37">
        <v>13</v>
      </c>
      <c r="W1647" s="37">
        <v>30.47</v>
      </c>
      <c r="X1647" s="37">
        <v>89301</v>
      </c>
      <c r="Y1647" s="37" t="s">
        <v>3215</v>
      </c>
      <c r="Z1647" s="37">
        <v>-1760.74334176194</v>
      </c>
    </row>
    <row r="1648" spans="1:26" customFormat="1" x14ac:dyDescent="0.2">
      <c r="A1648" s="37">
        <v>142</v>
      </c>
      <c r="B1648" s="37" t="s">
        <v>2710</v>
      </c>
      <c r="C1648" s="37" t="s">
        <v>1</v>
      </c>
      <c r="D1648" s="37">
        <v>0.03</v>
      </c>
      <c r="E1648" s="37">
        <v>22.84</v>
      </c>
      <c r="F1648" s="37">
        <v>11.54</v>
      </c>
      <c r="G1648" s="37" t="s">
        <v>14</v>
      </c>
      <c r="H1648" s="37" t="s">
        <v>3</v>
      </c>
      <c r="I1648" s="37" t="s">
        <v>24</v>
      </c>
      <c r="J1648" s="37" t="s">
        <v>64</v>
      </c>
      <c r="K1648" s="37" t="s">
        <v>49</v>
      </c>
      <c r="L1648" s="37" t="s">
        <v>1817</v>
      </c>
      <c r="M1648" s="37">
        <v>0.39</v>
      </c>
      <c r="N1648" s="37" t="s">
        <v>8</v>
      </c>
      <c r="O1648" s="37" t="s">
        <v>87</v>
      </c>
      <c r="P1648" s="37" t="s">
        <v>224</v>
      </c>
      <c r="Q1648" s="37" t="s">
        <v>2711</v>
      </c>
      <c r="R1648" s="37">
        <v>6401</v>
      </c>
      <c r="S1648" s="39">
        <v>42157</v>
      </c>
      <c r="T1648" s="39">
        <v>42158</v>
      </c>
      <c r="U1648" s="37">
        <v>91.956000000000003</v>
      </c>
      <c r="V1648" s="37">
        <v>13</v>
      </c>
      <c r="W1648" s="37">
        <v>312.58999999999997</v>
      </c>
      <c r="X1648" s="37">
        <v>91087</v>
      </c>
      <c r="Y1648" s="37" t="s">
        <v>3218</v>
      </c>
      <c r="Z1648" s="37">
        <v>706.96647639709181</v>
      </c>
    </row>
    <row r="1649" spans="1:26" customFormat="1" x14ac:dyDescent="0.2">
      <c r="A1649" s="37">
        <v>144</v>
      </c>
      <c r="B1649" s="37" t="s">
        <v>2712</v>
      </c>
      <c r="C1649" s="37" t="s">
        <v>1</v>
      </c>
      <c r="D1649" s="37">
        <v>0.05</v>
      </c>
      <c r="E1649" s="37">
        <v>10.98</v>
      </c>
      <c r="F1649" s="37">
        <v>3.37</v>
      </c>
      <c r="G1649" s="37" t="s">
        <v>14</v>
      </c>
      <c r="H1649" s="37" t="s">
        <v>3</v>
      </c>
      <c r="I1649" s="37" t="s">
        <v>24</v>
      </c>
      <c r="J1649" s="37" t="s">
        <v>544</v>
      </c>
      <c r="K1649" s="37" t="s">
        <v>18</v>
      </c>
      <c r="L1649" s="37" t="s">
        <v>2105</v>
      </c>
      <c r="M1649" s="37">
        <v>0.56999999999999995</v>
      </c>
      <c r="N1649" s="37" t="s">
        <v>8</v>
      </c>
      <c r="O1649" s="37" t="s">
        <v>87</v>
      </c>
      <c r="P1649" s="37" t="s">
        <v>379</v>
      </c>
      <c r="Q1649" s="37" t="s">
        <v>2713</v>
      </c>
      <c r="R1649" s="37">
        <v>2664</v>
      </c>
      <c r="S1649" s="39">
        <v>42157</v>
      </c>
      <c r="T1649" s="39">
        <v>42158</v>
      </c>
      <c r="U1649" s="37">
        <v>-2.544</v>
      </c>
      <c r="V1649" s="37">
        <v>6</v>
      </c>
      <c r="W1649" s="37">
        <v>64.400000000000006</v>
      </c>
      <c r="X1649" s="37">
        <v>91087</v>
      </c>
      <c r="Y1649" s="37" t="s">
        <v>3218</v>
      </c>
      <c r="Z1649" s="37">
        <v>483.61945112048789</v>
      </c>
    </row>
    <row r="1650" spans="1:26" customFormat="1" x14ac:dyDescent="0.2">
      <c r="A1650" s="37">
        <v>1461</v>
      </c>
      <c r="B1650" s="37" t="s">
        <v>2714</v>
      </c>
      <c r="C1650" s="37" t="s">
        <v>13</v>
      </c>
      <c r="D1650" s="37">
        <v>0.05</v>
      </c>
      <c r="E1650" s="37">
        <v>12.95</v>
      </c>
      <c r="F1650" s="37">
        <v>4.9800000000000004</v>
      </c>
      <c r="G1650" s="37" t="s">
        <v>14</v>
      </c>
      <c r="H1650" s="37" t="s">
        <v>15</v>
      </c>
      <c r="I1650" s="37" t="s">
        <v>24</v>
      </c>
      <c r="J1650" s="37" t="s">
        <v>48</v>
      </c>
      <c r="K1650" s="37" t="s">
        <v>49</v>
      </c>
      <c r="L1650" s="37" t="s">
        <v>2715</v>
      </c>
      <c r="M1650" s="37">
        <v>0.4</v>
      </c>
      <c r="N1650" s="37" t="s">
        <v>8</v>
      </c>
      <c r="O1650" s="37" t="s">
        <v>28</v>
      </c>
      <c r="P1650" s="37" t="s">
        <v>29</v>
      </c>
      <c r="Q1650" s="37" t="s">
        <v>2005</v>
      </c>
      <c r="R1650" s="37">
        <v>47905</v>
      </c>
      <c r="S1650" s="39">
        <v>42157</v>
      </c>
      <c r="T1650" s="39">
        <v>42159</v>
      </c>
      <c r="U1650" s="37">
        <v>134.16825</v>
      </c>
      <c r="V1650" s="37">
        <v>19</v>
      </c>
      <c r="W1650" s="37">
        <v>252.36</v>
      </c>
      <c r="X1650" s="37">
        <v>86397</v>
      </c>
      <c r="Y1650" s="37" t="s">
        <v>3216</v>
      </c>
      <c r="Z1650" s="37">
        <v>220.58792778209013</v>
      </c>
    </row>
    <row r="1651" spans="1:26" customFormat="1" x14ac:dyDescent="0.2">
      <c r="A1651" s="37">
        <v>1997</v>
      </c>
      <c r="B1651" s="37" t="s">
        <v>750</v>
      </c>
      <c r="C1651" s="37" t="s">
        <v>23</v>
      </c>
      <c r="D1651" s="37">
        <v>0</v>
      </c>
      <c r="E1651" s="37">
        <v>24.92</v>
      </c>
      <c r="F1651" s="37">
        <v>12.98</v>
      </c>
      <c r="G1651" s="37" t="s">
        <v>14</v>
      </c>
      <c r="H1651" s="37" t="s">
        <v>15</v>
      </c>
      <c r="I1651" s="37" t="s">
        <v>24</v>
      </c>
      <c r="J1651" s="37" t="s">
        <v>48</v>
      </c>
      <c r="K1651" s="37" t="s">
        <v>49</v>
      </c>
      <c r="L1651" s="37" t="s">
        <v>1707</v>
      </c>
      <c r="M1651" s="37">
        <v>0.39</v>
      </c>
      <c r="N1651" s="37" t="s">
        <v>8</v>
      </c>
      <c r="O1651" s="37" t="s">
        <v>9</v>
      </c>
      <c r="P1651" s="37" t="s">
        <v>247</v>
      </c>
      <c r="Q1651" s="37" t="s">
        <v>248</v>
      </c>
      <c r="R1651" s="37">
        <v>29915</v>
      </c>
      <c r="S1651" s="39">
        <v>42157</v>
      </c>
      <c r="T1651" s="39">
        <v>42157</v>
      </c>
      <c r="U1651" s="37">
        <v>-23.155999999999999</v>
      </c>
      <c r="V1651" s="37">
        <v>1</v>
      </c>
      <c r="W1651" s="37">
        <v>32.659999999999997</v>
      </c>
      <c r="X1651" s="37">
        <v>90335</v>
      </c>
      <c r="Y1651" s="37" t="s">
        <v>3215</v>
      </c>
      <c r="Z1651" s="37">
        <v>425.08961399828542</v>
      </c>
    </row>
    <row r="1652" spans="1:26" customFormat="1" x14ac:dyDescent="0.2">
      <c r="A1652" s="37">
        <v>2334</v>
      </c>
      <c r="B1652" s="37" t="s">
        <v>2014</v>
      </c>
      <c r="C1652" s="37" t="s">
        <v>23</v>
      </c>
      <c r="D1652" s="37">
        <v>0.06</v>
      </c>
      <c r="E1652" s="37">
        <v>3.74</v>
      </c>
      <c r="F1652" s="37">
        <v>0.94</v>
      </c>
      <c r="G1652" s="37" t="s">
        <v>14</v>
      </c>
      <c r="H1652" s="37" t="s">
        <v>47</v>
      </c>
      <c r="I1652" s="37" t="s">
        <v>24</v>
      </c>
      <c r="J1652" s="37" t="s">
        <v>152</v>
      </c>
      <c r="K1652" s="37" t="s">
        <v>26</v>
      </c>
      <c r="L1652" s="37" t="s">
        <v>2716</v>
      </c>
      <c r="M1652" s="37">
        <v>0.83</v>
      </c>
      <c r="N1652" s="37" t="s">
        <v>8</v>
      </c>
      <c r="O1652" s="37" t="s">
        <v>28</v>
      </c>
      <c r="P1652" s="37" t="s">
        <v>333</v>
      </c>
      <c r="Q1652" s="37" t="s">
        <v>2015</v>
      </c>
      <c r="R1652" s="37">
        <v>53220</v>
      </c>
      <c r="S1652" s="39">
        <v>42157</v>
      </c>
      <c r="T1652" s="39">
        <v>42164</v>
      </c>
      <c r="U1652" s="37">
        <v>-7.6849999999999996</v>
      </c>
      <c r="V1652" s="37">
        <v>12</v>
      </c>
      <c r="W1652" s="37">
        <v>44.75</v>
      </c>
      <c r="X1652" s="37">
        <v>89610</v>
      </c>
      <c r="Y1652" s="37" t="s">
        <v>3216</v>
      </c>
      <c r="Z1652" s="37">
        <v>427.23936542258741</v>
      </c>
    </row>
    <row r="1653" spans="1:26" customFormat="1" x14ac:dyDescent="0.2">
      <c r="A1653" s="37">
        <v>210</v>
      </c>
      <c r="B1653" s="37" t="s">
        <v>555</v>
      </c>
      <c r="C1653" s="37" t="s">
        <v>92</v>
      </c>
      <c r="D1653" s="37">
        <v>0.09</v>
      </c>
      <c r="E1653" s="37">
        <v>5.4</v>
      </c>
      <c r="F1653" s="37">
        <v>7.78</v>
      </c>
      <c r="G1653" s="37" t="s">
        <v>63</v>
      </c>
      <c r="H1653" s="37" t="s">
        <v>47</v>
      </c>
      <c r="I1653" s="37" t="s">
        <v>24</v>
      </c>
      <c r="J1653" s="37" t="s">
        <v>48</v>
      </c>
      <c r="K1653" s="37" t="s">
        <v>49</v>
      </c>
      <c r="L1653" s="37" t="s">
        <v>1460</v>
      </c>
      <c r="M1653" s="37">
        <v>0.37</v>
      </c>
      <c r="N1653" s="37" t="s">
        <v>8</v>
      </c>
      <c r="O1653" s="37" t="s">
        <v>87</v>
      </c>
      <c r="P1653" s="37" t="s">
        <v>88</v>
      </c>
      <c r="Q1653" s="37" t="s">
        <v>557</v>
      </c>
      <c r="R1653" s="37">
        <v>12180</v>
      </c>
      <c r="S1653" s="39">
        <v>42157</v>
      </c>
      <c r="T1653" s="39">
        <v>42157</v>
      </c>
      <c r="U1653" s="37">
        <v>-21.487749999999998</v>
      </c>
      <c r="V1653" s="37">
        <v>4</v>
      </c>
      <c r="W1653" s="37">
        <v>27.3</v>
      </c>
      <c r="X1653" s="37">
        <v>85966</v>
      </c>
      <c r="Y1653" s="37" t="s">
        <v>3218</v>
      </c>
      <c r="Z1653" s="37">
        <v>55.968349830326758</v>
      </c>
    </row>
    <row r="1654" spans="1:26" customFormat="1" x14ac:dyDescent="0.2">
      <c r="A1654" s="37">
        <v>210</v>
      </c>
      <c r="B1654" s="37" t="s">
        <v>555</v>
      </c>
      <c r="C1654" s="37" t="s">
        <v>92</v>
      </c>
      <c r="D1654" s="37">
        <v>0.02</v>
      </c>
      <c r="E1654" s="37">
        <v>20.28</v>
      </c>
      <c r="F1654" s="37">
        <v>6.68</v>
      </c>
      <c r="G1654" s="37" t="s">
        <v>14</v>
      </c>
      <c r="H1654" s="37" t="s">
        <v>47</v>
      </c>
      <c r="I1654" s="37" t="s">
        <v>4</v>
      </c>
      <c r="J1654" s="37" t="s">
        <v>102</v>
      </c>
      <c r="K1654" s="37" t="s">
        <v>49</v>
      </c>
      <c r="L1654" s="37" t="s">
        <v>2717</v>
      </c>
      <c r="M1654" s="37">
        <v>0.53</v>
      </c>
      <c r="N1654" s="37" t="s">
        <v>8</v>
      </c>
      <c r="O1654" s="37" t="s">
        <v>87</v>
      </c>
      <c r="P1654" s="37" t="s">
        <v>88</v>
      </c>
      <c r="Q1654" s="37" t="s">
        <v>557</v>
      </c>
      <c r="R1654" s="37">
        <v>12180</v>
      </c>
      <c r="S1654" s="39">
        <v>42157</v>
      </c>
      <c r="T1654" s="39">
        <v>42157</v>
      </c>
      <c r="U1654" s="37">
        <v>44.677500000000002</v>
      </c>
      <c r="V1654" s="37">
        <v>3</v>
      </c>
      <c r="W1654" s="37">
        <v>64.75</v>
      </c>
      <c r="X1654" s="37">
        <v>85966</v>
      </c>
      <c r="Y1654" s="37" t="s">
        <v>3218</v>
      </c>
      <c r="Z1654" s="37">
        <v>401.40566868796475</v>
      </c>
    </row>
    <row r="1655" spans="1:26" customFormat="1" x14ac:dyDescent="0.2">
      <c r="A1655" s="37">
        <v>210</v>
      </c>
      <c r="B1655" s="37" t="s">
        <v>555</v>
      </c>
      <c r="C1655" s="37" t="s">
        <v>92</v>
      </c>
      <c r="D1655" s="37">
        <v>0</v>
      </c>
      <c r="E1655" s="37">
        <v>11.55</v>
      </c>
      <c r="F1655" s="37">
        <v>2.36</v>
      </c>
      <c r="G1655" s="37" t="s">
        <v>14</v>
      </c>
      <c r="H1655" s="37" t="s">
        <v>47</v>
      </c>
      <c r="I1655" s="37" t="s">
        <v>24</v>
      </c>
      <c r="J1655" s="37" t="s">
        <v>25</v>
      </c>
      <c r="K1655" s="37" t="s">
        <v>26</v>
      </c>
      <c r="L1655" s="37" t="s">
        <v>356</v>
      </c>
      <c r="M1655" s="37">
        <v>0.55000000000000004</v>
      </c>
      <c r="N1655" s="37" t="s">
        <v>8</v>
      </c>
      <c r="O1655" s="37" t="s">
        <v>87</v>
      </c>
      <c r="P1655" s="37" t="s">
        <v>88</v>
      </c>
      <c r="Q1655" s="37" t="s">
        <v>557</v>
      </c>
      <c r="R1655" s="37">
        <v>12180</v>
      </c>
      <c r="S1655" s="39">
        <v>42157</v>
      </c>
      <c r="T1655" s="39">
        <v>42158</v>
      </c>
      <c r="U1655" s="37">
        <v>23.594999999999999</v>
      </c>
      <c r="V1655" s="37">
        <v>5</v>
      </c>
      <c r="W1655" s="37">
        <v>62.98</v>
      </c>
      <c r="X1655" s="37">
        <v>85966</v>
      </c>
      <c r="Y1655" s="37" t="s">
        <v>3218</v>
      </c>
      <c r="Z1655" s="37">
        <v>262.90250810744368</v>
      </c>
    </row>
    <row r="1656" spans="1:26" customFormat="1" x14ac:dyDescent="0.2">
      <c r="A1656" s="37">
        <v>211</v>
      </c>
      <c r="B1656" s="37" t="s">
        <v>238</v>
      </c>
      <c r="C1656" s="37" t="s">
        <v>92</v>
      </c>
      <c r="D1656" s="37">
        <v>0.05</v>
      </c>
      <c r="E1656" s="37">
        <v>2.08</v>
      </c>
      <c r="F1656" s="37">
        <v>2.56</v>
      </c>
      <c r="G1656" s="37" t="s">
        <v>14</v>
      </c>
      <c r="H1656" s="37" t="s">
        <v>47</v>
      </c>
      <c r="I1656" s="37" t="s">
        <v>24</v>
      </c>
      <c r="J1656" s="37" t="s">
        <v>544</v>
      </c>
      <c r="K1656" s="37" t="s">
        <v>18</v>
      </c>
      <c r="L1656" s="37" t="s">
        <v>1143</v>
      </c>
      <c r="M1656" s="37">
        <v>0.55000000000000004</v>
      </c>
      <c r="N1656" s="37" t="s">
        <v>8</v>
      </c>
      <c r="O1656" s="37" t="s">
        <v>87</v>
      </c>
      <c r="P1656" s="37" t="s">
        <v>88</v>
      </c>
      <c r="Q1656" s="37" t="s">
        <v>239</v>
      </c>
      <c r="R1656" s="37">
        <v>13501</v>
      </c>
      <c r="S1656" s="39">
        <v>42157</v>
      </c>
      <c r="T1656" s="39">
        <v>42158</v>
      </c>
      <c r="U1656" s="37">
        <v>-36.25</v>
      </c>
      <c r="V1656" s="37">
        <v>20</v>
      </c>
      <c r="W1656" s="37">
        <v>42.29</v>
      </c>
      <c r="X1656" s="37">
        <v>85966</v>
      </c>
      <c r="Y1656" s="37" t="s">
        <v>3218</v>
      </c>
      <c r="Z1656" s="37">
        <v>144.43443946020977</v>
      </c>
    </row>
    <row r="1657" spans="1:26" customFormat="1" x14ac:dyDescent="0.2">
      <c r="A1657" s="37">
        <v>3374</v>
      </c>
      <c r="B1657" s="37" t="s">
        <v>2718</v>
      </c>
      <c r="C1657" s="37" t="s">
        <v>92</v>
      </c>
      <c r="D1657" s="37">
        <v>0.01</v>
      </c>
      <c r="E1657" s="37">
        <v>179.29</v>
      </c>
      <c r="F1657" s="37">
        <v>29.21</v>
      </c>
      <c r="G1657" s="37" t="s">
        <v>2</v>
      </c>
      <c r="H1657" s="37" t="s">
        <v>70</v>
      </c>
      <c r="I1657" s="37" t="s">
        <v>4</v>
      </c>
      <c r="J1657" s="37" t="s">
        <v>5</v>
      </c>
      <c r="K1657" s="37" t="s">
        <v>6</v>
      </c>
      <c r="L1657" s="37" t="s">
        <v>519</v>
      </c>
      <c r="M1657" s="37">
        <v>0.76</v>
      </c>
      <c r="N1657" s="37" t="s">
        <v>8</v>
      </c>
      <c r="O1657" s="37" t="s">
        <v>87</v>
      </c>
      <c r="P1657" s="37" t="s">
        <v>394</v>
      </c>
      <c r="Q1657" s="37" t="s">
        <v>2719</v>
      </c>
      <c r="R1657" s="37">
        <v>21113</v>
      </c>
      <c r="S1657" s="39">
        <v>42157</v>
      </c>
      <c r="T1657" s="39">
        <v>42159</v>
      </c>
      <c r="U1657" s="37">
        <v>66.362219999999994</v>
      </c>
      <c r="V1657" s="37">
        <v>8</v>
      </c>
      <c r="W1657" s="37">
        <v>1487.9</v>
      </c>
      <c r="X1657" s="37">
        <v>87473</v>
      </c>
      <c r="Y1657" s="37" t="s">
        <v>3218</v>
      </c>
      <c r="Z1657" s="37">
        <v>1908.3060246321322</v>
      </c>
    </row>
    <row r="1658" spans="1:26" customFormat="1" x14ac:dyDescent="0.2">
      <c r="A1658" s="37">
        <v>1170</v>
      </c>
      <c r="B1658" s="37" t="s">
        <v>2720</v>
      </c>
      <c r="C1658" s="37" t="s">
        <v>46</v>
      </c>
      <c r="D1658" s="37">
        <v>0.09</v>
      </c>
      <c r="E1658" s="37">
        <v>9.7799999999999994</v>
      </c>
      <c r="F1658" s="37">
        <v>1.39</v>
      </c>
      <c r="G1658" s="37" t="s">
        <v>14</v>
      </c>
      <c r="H1658" s="37" t="s">
        <v>15</v>
      </c>
      <c r="I1658" s="37" t="s">
        <v>24</v>
      </c>
      <c r="J1658" s="37" t="s">
        <v>321</v>
      </c>
      <c r="K1658" s="37" t="s">
        <v>49</v>
      </c>
      <c r="L1658" s="37" t="s">
        <v>1487</v>
      </c>
      <c r="M1658" s="37">
        <v>0.39</v>
      </c>
      <c r="N1658" s="37" t="s">
        <v>8</v>
      </c>
      <c r="O1658" s="37" t="s">
        <v>87</v>
      </c>
      <c r="P1658" s="37" t="s">
        <v>1584</v>
      </c>
      <c r="Q1658" s="37" t="s">
        <v>2701</v>
      </c>
      <c r="R1658" s="37">
        <v>19711</v>
      </c>
      <c r="S1658" s="39">
        <v>42157</v>
      </c>
      <c r="T1658" s="39">
        <v>42158</v>
      </c>
      <c r="U1658" s="37">
        <v>125.20740000000001</v>
      </c>
      <c r="V1658" s="37">
        <v>19</v>
      </c>
      <c r="W1658" s="37">
        <v>181.46</v>
      </c>
      <c r="X1658" s="37">
        <v>87520</v>
      </c>
      <c r="Y1658" s="37" t="s">
        <v>3218</v>
      </c>
      <c r="Z1658" s="37">
        <v>271.02664963863236</v>
      </c>
    </row>
    <row r="1659" spans="1:26" customFormat="1" x14ac:dyDescent="0.2">
      <c r="A1659" s="37">
        <v>1170</v>
      </c>
      <c r="B1659" s="37" t="s">
        <v>2720</v>
      </c>
      <c r="C1659" s="37" t="s">
        <v>46</v>
      </c>
      <c r="D1659" s="37">
        <v>0</v>
      </c>
      <c r="E1659" s="37">
        <v>200.99</v>
      </c>
      <c r="F1659" s="37">
        <v>8.08</v>
      </c>
      <c r="G1659" s="37" t="s">
        <v>14</v>
      </c>
      <c r="H1659" s="37" t="s">
        <v>15</v>
      </c>
      <c r="I1659" s="37" t="s">
        <v>16</v>
      </c>
      <c r="J1659" s="37" t="s">
        <v>111</v>
      </c>
      <c r="K1659" s="37" t="s">
        <v>49</v>
      </c>
      <c r="L1659" s="37" t="s">
        <v>2721</v>
      </c>
      <c r="M1659" s="37">
        <v>0.59</v>
      </c>
      <c r="N1659" s="37" t="s">
        <v>8</v>
      </c>
      <c r="O1659" s="37" t="s">
        <v>87</v>
      </c>
      <c r="P1659" s="37" t="s">
        <v>1584</v>
      </c>
      <c r="Q1659" s="37" t="s">
        <v>2701</v>
      </c>
      <c r="R1659" s="37">
        <v>19711</v>
      </c>
      <c r="S1659" s="39">
        <v>42157</v>
      </c>
      <c r="T1659" s="39">
        <v>42159</v>
      </c>
      <c r="U1659" s="37">
        <v>281.53440000000001</v>
      </c>
      <c r="V1659" s="37">
        <v>6</v>
      </c>
      <c r="W1659" s="37">
        <v>1076.3</v>
      </c>
      <c r="X1659" s="37">
        <v>87520</v>
      </c>
      <c r="Y1659" s="37" t="s">
        <v>3218</v>
      </c>
      <c r="Z1659" s="37">
        <v>1440.8235181310001</v>
      </c>
    </row>
    <row r="1660" spans="1:26" customFormat="1" x14ac:dyDescent="0.2">
      <c r="A1660" s="37">
        <v>2487</v>
      </c>
      <c r="B1660" s="37" t="s">
        <v>2722</v>
      </c>
      <c r="C1660" s="37" t="s">
        <v>46</v>
      </c>
      <c r="D1660" s="37">
        <v>0.02</v>
      </c>
      <c r="E1660" s="37">
        <v>136.97999999999999</v>
      </c>
      <c r="F1660" s="37">
        <v>24.49</v>
      </c>
      <c r="G1660" s="37" t="s">
        <v>63</v>
      </c>
      <c r="H1660" s="37" t="s">
        <v>3</v>
      </c>
      <c r="I1660" s="37" t="s">
        <v>4</v>
      </c>
      <c r="J1660" s="37" t="s">
        <v>102</v>
      </c>
      <c r="K1660" s="37" t="s">
        <v>40</v>
      </c>
      <c r="L1660" s="37" t="s">
        <v>405</v>
      </c>
      <c r="M1660" s="37">
        <v>0.59</v>
      </c>
      <c r="N1660" s="37" t="s">
        <v>8</v>
      </c>
      <c r="O1660" s="37" t="s">
        <v>9</v>
      </c>
      <c r="P1660" s="37" t="s">
        <v>51</v>
      </c>
      <c r="Q1660" s="37" t="s">
        <v>2723</v>
      </c>
      <c r="R1660" s="37">
        <v>30084</v>
      </c>
      <c r="S1660" s="39">
        <v>42157</v>
      </c>
      <c r="T1660" s="39">
        <v>42158</v>
      </c>
      <c r="U1660" s="37">
        <v>88.56</v>
      </c>
      <c r="V1660" s="37">
        <v>8</v>
      </c>
      <c r="W1660" s="37">
        <v>1140.95</v>
      </c>
      <c r="X1660" s="37">
        <v>91417</v>
      </c>
      <c r="Y1660" s="37" t="s">
        <v>3215</v>
      </c>
      <c r="Z1660" s="37">
        <v>1420.686331989898</v>
      </c>
    </row>
    <row r="1661" spans="1:26" customFormat="1" x14ac:dyDescent="0.2">
      <c r="A1661" s="37">
        <v>1389</v>
      </c>
      <c r="B1661" s="37" t="s">
        <v>745</v>
      </c>
      <c r="C1661" s="37" t="s">
        <v>13</v>
      </c>
      <c r="D1661" s="37">
        <v>0.09</v>
      </c>
      <c r="E1661" s="37">
        <v>2.61</v>
      </c>
      <c r="F1661" s="37">
        <v>0.5</v>
      </c>
      <c r="G1661" s="37" t="s">
        <v>14</v>
      </c>
      <c r="H1661" s="37" t="s">
        <v>15</v>
      </c>
      <c r="I1661" s="37" t="s">
        <v>24</v>
      </c>
      <c r="J1661" s="37" t="s">
        <v>128</v>
      </c>
      <c r="K1661" s="37" t="s">
        <v>49</v>
      </c>
      <c r="L1661" s="37" t="s">
        <v>1343</v>
      </c>
      <c r="M1661" s="37">
        <v>0.39</v>
      </c>
      <c r="N1661" s="37" t="s">
        <v>8</v>
      </c>
      <c r="O1661" s="37" t="s">
        <v>35</v>
      </c>
      <c r="P1661" s="37" t="s">
        <v>66</v>
      </c>
      <c r="Q1661" s="37" t="s">
        <v>747</v>
      </c>
      <c r="R1661" s="37">
        <v>94025</v>
      </c>
      <c r="S1661" s="39">
        <v>42158</v>
      </c>
      <c r="T1661" s="39">
        <v>42160</v>
      </c>
      <c r="U1661" s="37">
        <v>29.380199999999999</v>
      </c>
      <c r="V1661" s="37">
        <v>17</v>
      </c>
      <c r="W1661" s="37">
        <v>42.58</v>
      </c>
      <c r="X1661" s="37">
        <v>88729</v>
      </c>
      <c r="Y1661" s="37" t="s">
        <v>3217</v>
      </c>
      <c r="Z1661" s="37">
        <v>-77.684427420086649</v>
      </c>
    </row>
    <row r="1662" spans="1:26" customFormat="1" x14ac:dyDescent="0.2">
      <c r="A1662" s="37">
        <v>87</v>
      </c>
      <c r="B1662" s="37" t="s">
        <v>1762</v>
      </c>
      <c r="C1662" s="37" t="s">
        <v>23</v>
      </c>
      <c r="D1662" s="37">
        <v>0.05</v>
      </c>
      <c r="E1662" s="37">
        <v>161.55000000000001</v>
      </c>
      <c r="F1662" s="37">
        <v>19.989999999999998</v>
      </c>
      <c r="G1662" s="37" t="s">
        <v>14</v>
      </c>
      <c r="H1662" s="37" t="s">
        <v>70</v>
      </c>
      <c r="I1662" s="37" t="s">
        <v>24</v>
      </c>
      <c r="J1662" s="37" t="s">
        <v>54</v>
      </c>
      <c r="K1662" s="37" t="s">
        <v>49</v>
      </c>
      <c r="L1662" s="37" t="s">
        <v>55</v>
      </c>
      <c r="M1662" s="37">
        <v>0.66</v>
      </c>
      <c r="N1662" s="37" t="s">
        <v>8</v>
      </c>
      <c r="O1662" s="37" t="s">
        <v>35</v>
      </c>
      <c r="P1662" s="37" t="s">
        <v>66</v>
      </c>
      <c r="Q1662" s="37" t="s">
        <v>1763</v>
      </c>
      <c r="R1662" s="37">
        <v>95687</v>
      </c>
      <c r="S1662" s="39">
        <v>42158</v>
      </c>
      <c r="T1662" s="39">
        <v>42163</v>
      </c>
      <c r="U1662" s="37">
        <v>1892.424</v>
      </c>
      <c r="V1662" s="37">
        <v>19</v>
      </c>
      <c r="W1662" s="37">
        <v>3127.69</v>
      </c>
      <c r="X1662" s="37">
        <v>90596</v>
      </c>
      <c r="Y1662" s="37" t="s">
        <v>3217</v>
      </c>
      <c r="Z1662" s="37">
        <v>3228.8438369218743</v>
      </c>
    </row>
    <row r="1663" spans="1:26" customFormat="1" x14ac:dyDescent="0.2">
      <c r="A1663" s="37">
        <v>2268</v>
      </c>
      <c r="B1663" s="37" t="s">
        <v>2724</v>
      </c>
      <c r="C1663" s="37" t="s">
        <v>23</v>
      </c>
      <c r="D1663" s="37">
        <v>0.08</v>
      </c>
      <c r="E1663" s="37">
        <v>259.70999999999998</v>
      </c>
      <c r="F1663" s="37">
        <v>66.67</v>
      </c>
      <c r="G1663" s="37" t="s">
        <v>2</v>
      </c>
      <c r="H1663" s="37" t="s">
        <v>3</v>
      </c>
      <c r="I1663" s="37" t="s">
        <v>4</v>
      </c>
      <c r="J1663" s="37" t="s">
        <v>5</v>
      </c>
      <c r="K1663" s="37" t="s">
        <v>6</v>
      </c>
      <c r="L1663" s="37" t="s">
        <v>1002</v>
      </c>
      <c r="M1663" s="37">
        <v>0.61</v>
      </c>
      <c r="N1663" s="37" t="s">
        <v>8</v>
      </c>
      <c r="O1663" s="37" t="s">
        <v>9</v>
      </c>
      <c r="P1663" s="37" t="s">
        <v>99</v>
      </c>
      <c r="Q1663" s="37" t="s">
        <v>2725</v>
      </c>
      <c r="R1663" s="37">
        <v>34639</v>
      </c>
      <c r="S1663" s="39">
        <v>42158</v>
      </c>
      <c r="T1663" s="39">
        <v>42162</v>
      </c>
      <c r="U1663" s="37">
        <v>138.22200000000001</v>
      </c>
      <c r="V1663" s="37">
        <v>17</v>
      </c>
      <c r="W1663" s="37">
        <v>4086.5</v>
      </c>
      <c r="X1663" s="37">
        <v>89571</v>
      </c>
      <c r="Y1663" s="37" t="s">
        <v>3215</v>
      </c>
      <c r="Z1663" s="37">
        <v>3156.2644426973006</v>
      </c>
    </row>
    <row r="1664" spans="1:26" customFormat="1" x14ac:dyDescent="0.2">
      <c r="A1664" s="37">
        <v>1357</v>
      </c>
      <c r="B1664" s="37" t="s">
        <v>2726</v>
      </c>
      <c r="C1664" s="37" t="s">
        <v>92</v>
      </c>
      <c r="D1664" s="37">
        <v>0.03</v>
      </c>
      <c r="E1664" s="37">
        <v>125.99</v>
      </c>
      <c r="F1664" s="37">
        <v>7.69</v>
      </c>
      <c r="G1664" s="37" t="s">
        <v>14</v>
      </c>
      <c r="H1664" s="37" t="s">
        <v>47</v>
      </c>
      <c r="I1664" s="37" t="s">
        <v>16</v>
      </c>
      <c r="J1664" s="37" t="s">
        <v>111</v>
      </c>
      <c r="K1664" s="37" t="s">
        <v>49</v>
      </c>
      <c r="L1664" s="37" t="s">
        <v>1025</v>
      </c>
      <c r="M1664" s="37">
        <v>0.57999999999999996</v>
      </c>
      <c r="N1664" s="37" t="s">
        <v>8</v>
      </c>
      <c r="O1664" s="37" t="s">
        <v>28</v>
      </c>
      <c r="P1664" s="37" t="s">
        <v>163</v>
      </c>
      <c r="Q1664" s="37" t="s">
        <v>2727</v>
      </c>
      <c r="R1664" s="37">
        <v>78596</v>
      </c>
      <c r="S1664" s="39">
        <v>42158</v>
      </c>
      <c r="T1664" s="39">
        <v>42160</v>
      </c>
      <c r="U1664" s="37">
        <v>500.95800000000003</v>
      </c>
      <c r="V1664" s="37">
        <v>9</v>
      </c>
      <c r="W1664" s="37">
        <v>981.65</v>
      </c>
      <c r="X1664" s="37">
        <v>88184</v>
      </c>
      <c r="Y1664" s="37" t="s">
        <v>3216</v>
      </c>
      <c r="Z1664" s="37">
        <v>1262.7231725347301</v>
      </c>
    </row>
    <row r="1665" spans="1:26" customFormat="1" x14ac:dyDescent="0.2">
      <c r="A1665" s="37">
        <v>1737</v>
      </c>
      <c r="B1665" s="37" t="s">
        <v>2728</v>
      </c>
      <c r="C1665" s="37" t="s">
        <v>46</v>
      </c>
      <c r="D1665" s="37">
        <v>0.09</v>
      </c>
      <c r="E1665" s="37">
        <v>30.93</v>
      </c>
      <c r="F1665" s="37">
        <v>3.92</v>
      </c>
      <c r="G1665" s="37" t="s">
        <v>14</v>
      </c>
      <c r="H1665" s="37" t="s">
        <v>70</v>
      </c>
      <c r="I1665" s="37" t="s">
        <v>4</v>
      </c>
      <c r="J1665" s="37" t="s">
        <v>102</v>
      </c>
      <c r="K1665" s="37" t="s">
        <v>18</v>
      </c>
      <c r="L1665" s="37" t="s">
        <v>1627</v>
      </c>
      <c r="M1665" s="37">
        <v>0.44</v>
      </c>
      <c r="N1665" s="37" t="s">
        <v>8</v>
      </c>
      <c r="O1665" s="37" t="s">
        <v>9</v>
      </c>
      <c r="P1665" s="37" t="s">
        <v>73</v>
      </c>
      <c r="Q1665" s="37" t="s">
        <v>1530</v>
      </c>
      <c r="R1665" s="37">
        <v>27529</v>
      </c>
      <c r="S1665" s="39">
        <v>42158</v>
      </c>
      <c r="T1665" s="39">
        <v>42160</v>
      </c>
      <c r="U1665" s="37">
        <v>-130.42400000000001</v>
      </c>
      <c r="V1665" s="37">
        <v>16</v>
      </c>
      <c r="W1665" s="37">
        <v>451.83</v>
      </c>
      <c r="X1665" s="37">
        <v>85866</v>
      </c>
      <c r="Y1665" s="37" t="s">
        <v>3215</v>
      </c>
      <c r="Z1665" s="37">
        <v>215.94266137289429</v>
      </c>
    </row>
    <row r="1666" spans="1:26" customFormat="1" x14ac:dyDescent="0.2">
      <c r="A1666" s="37">
        <v>1737</v>
      </c>
      <c r="B1666" s="37" t="s">
        <v>2728</v>
      </c>
      <c r="C1666" s="37" t="s">
        <v>46</v>
      </c>
      <c r="D1666" s="37">
        <v>0.03</v>
      </c>
      <c r="E1666" s="37">
        <v>1.68</v>
      </c>
      <c r="F1666" s="37">
        <v>0.7</v>
      </c>
      <c r="G1666" s="37" t="s">
        <v>63</v>
      </c>
      <c r="H1666" s="37" t="s">
        <v>70</v>
      </c>
      <c r="I1666" s="37" t="s">
        <v>24</v>
      </c>
      <c r="J1666" s="37" t="s">
        <v>25</v>
      </c>
      <c r="K1666" s="37" t="s">
        <v>26</v>
      </c>
      <c r="L1666" s="37" t="s">
        <v>2729</v>
      </c>
      <c r="M1666" s="37">
        <v>0.6</v>
      </c>
      <c r="N1666" s="37" t="s">
        <v>8</v>
      </c>
      <c r="O1666" s="37" t="s">
        <v>9</v>
      </c>
      <c r="P1666" s="37" t="s">
        <v>73</v>
      </c>
      <c r="Q1666" s="37" t="s">
        <v>1530</v>
      </c>
      <c r="R1666" s="37">
        <v>27529</v>
      </c>
      <c r="S1666" s="39">
        <v>42158</v>
      </c>
      <c r="T1666" s="39">
        <v>42160</v>
      </c>
      <c r="U1666" s="37">
        <v>-106.42100000000001</v>
      </c>
      <c r="V1666" s="37">
        <v>11</v>
      </c>
      <c r="W1666" s="37">
        <v>20.239999999999998</v>
      </c>
      <c r="X1666" s="37">
        <v>85866</v>
      </c>
      <c r="Y1666" s="37" t="s">
        <v>3215</v>
      </c>
      <c r="Z1666" s="37">
        <v>150.30214029575558</v>
      </c>
    </row>
    <row r="1667" spans="1:26" customFormat="1" x14ac:dyDescent="0.2">
      <c r="A1667" s="37">
        <v>1998</v>
      </c>
      <c r="B1667" s="37" t="s">
        <v>2730</v>
      </c>
      <c r="C1667" s="37" t="s">
        <v>46</v>
      </c>
      <c r="D1667" s="37">
        <v>0.06</v>
      </c>
      <c r="E1667" s="37">
        <v>4.42</v>
      </c>
      <c r="F1667" s="37">
        <v>4.99</v>
      </c>
      <c r="G1667" s="37" t="s">
        <v>14</v>
      </c>
      <c r="H1667" s="37" t="s">
        <v>70</v>
      </c>
      <c r="I1667" s="37" t="s">
        <v>24</v>
      </c>
      <c r="J1667" s="37" t="s">
        <v>321</v>
      </c>
      <c r="K1667" s="37" t="s">
        <v>49</v>
      </c>
      <c r="L1667" s="37" t="s">
        <v>2048</v>
      </c>
      <c r="M1667" s="37">
        <v>0.38</v>
      </c>
      <c r="N1667" s="37" t="s">
        <v>8</v>
      </c>
      <c r="O1667" s="37" t="s">
        <v>87</v>
      </c>
      <c r="P1667" s="37" t="s">
        <v>88</v>
      </c>
      <c r="Q1667" s="37" t="s">
        <v>2731</v>
      </c>
      <c r="R1667" s="37">
        <v>11758</v>
      </c>
      <c r="S1667" s="39">
        <v>42158</v>
      </c>
      <c r="T1667" s="39">
        <v>42160</v>
      </c>
      <c r="U1667" s="37">
        <v>-10.435</v>
      </c>
      <c r="V1667" s="37">
        <v>3</v>
      </c>
      <c r="W1667" s="37">
        <v>14.85</v>
      </c>
      <c r="X1667" s="37">
        <v>90568</v>
      </c>
      <c r="Y1667" s="37" t="s">
        <v>3218</v>
      </c>
      <c r="Z1667" s="37">
        <v>255.28223326475643</v>
      </c>
    </row>
    <row r="1668" spans="1:26" customFormat="1" x14ac:dyDescent="0.2">
      <c r="A1668" s="37">
        <v>3151</v>
      </c>
      <c r="B1668" s="37" t="s">
        <v>929</v>
      </c>
      <c r="C1668" s="37" t="s">
        <v>46</v>
      </c>
      <c r="D1668" s="37">
        <v>0.01</v>
      </c>
      <c r="E1668" s="37">
        <v>145.97999999999999</v>
      </c>
      <c r="F1668" s="37">
        <v>46.2</v>
      </c>
      <c r="G1668" s="37" t="s">
        <v>2</v>
      </c>
      <c r="H1668" s="37" t="s">
        <v>70</v>
      </c>
      <c r="I1668" s="37" t="s">
        <v>4</v>
      </c>
      <c r="J1668" s="37" t="s">
        <v>5</v>
      </c>
      <c r="K1668" s="37" t="s">
        <v>6</v>
      </c>
      <c r="L1668" s="37" t="s">
        <v>2732</v>
      </c>
      <c r="M1668" s="37">
        <v>0.69</v>
      </c>
      <c r="N1668" s="37" t="s">
        <v>8</v>
      </c>
      <c r="O1668" s="37" t="s">
        <v>35</v>
      </c>
      <c r="P1668" s="37" t="s">
        <v>66</v>
      </c>
      <c r="Q1668" s="37" t="s">
        <v>930</v>
      </c>
      <c r="R1668" s="37">
        <v>92277</v>
      </c>
      <c r="S1668" s="39">
        <v>42158</v>
      </c>
      <c r="T1668" s="39">
        <v>42158</v>
      </c>
      <c r="U1668" s="37">
        <v>-134.512</v>
      </c>
      <c r="V1668" s="37">
        <v>9</v>
      </c>
      <c r="W1668" s="37">
        <v>1370.79</v>
      </c>
      <c r="X1668" s="37">
        <v>88543</v>
      </c>
      <c r="Y1668" s="37" t="s">
        <v>3217</v>
      </c>
      <c r="Z1668" s="37">
        <v>2197.9152729819798</v>
      </c>
    </row>
    <row r="1669" spans="1:26" customFormat="1" x14ac:dyDescent="0.2">
      <c r="A1669" s="37">
        <v>754</v>
      </c>
      <c r="B1669" s="37" t="s">
        <v>2126</v>
      </c>
      <c r="C1669" s="37" t="s">
        <v>13</v>
      </c>
      <c r="D1669" s="37">
        <v>0.06</v>
      </c>
      <c r="E1669" s="37">
        <v>218.75</v>
      </c>
      <c r="F1669" s="37">
        <v>69.64</v>
      </c>
      <c r="G1669" s="37" t="s">
        <v>2</v>
      </c>
      <c r="H1669" s="37" t="s">
        <v>70</v>
      </c>
      <c r="I1669" s="37" t="s">
        <v>4</v>
      </c>
      <c r="J1669" s="37" t="s">
        <v>5</v>
      </c>
      <c r="K1669" s="37" t="s">
        <v>6</v>
      </c>
      <c r="L1669" s="37" t="s">
        <v>850</v>
      </c>
      <c r="M1669" s="37">
        <v>0.77</v>
      </c>
      <c r="N1669" s="37" t="s">
        <v>8</v>
      </c>
      <c r="O1669" s="37" t="s">
        <v>35</v>
      </c>
      <c r="P1669" s="37" t="s">
        <v>564</v>
      </c>
      <c r="Q1669" s="37" t="s">
        <v>2128</v>
      </c>
      <c r="R1669" s="37">
        <v>86314</v>
      </c>
      <c r="S1669" s="39">
        <v>42159</v>
      </c>
      <c r="T1669" s="39">
        <v>42160</v>
      </c>
      <c r="U1669" s="37">
        <v>-453.2</v>
      </c>
      <c r="V1669" s="37">
        <v>4</v>
      </c>
      <c r="W1669" s="37">
        <v>905.4</v>
      </c>
      <c r="X1669" s="37">
        <v>90437</v>
      </c>
      <c r="Y1669" s="37" t="s">
        <v>3217</v>
      </c>
      <c r="Z1669" s="37">
        <v>2577.3730911484549</v>
      </c>
    </row>
    <row r="1670" spans="1:26" customFormat="1" x14ac:dyDescent="0.2">
      <c r="A1670" s="37">
        <v>1233</v>
      </c>
      <c r="B1670" s="37" t="s">
        <v>2073</v>
      </c>
      <c r="C1670" s="37" t="s">
        <v>13</v>
      </c>
      <c r="D1670" s="37">
        <v>0.09</v>
      </c>
      <c r="E1670" s="37">
        <v>99.99</v>
      </c>
      <c r="F1670" s="37">
        <v>19.989999999999998</v>
      </c>
      <c r="G1670" s="37" t="s">
        <v>14</v>
      </c>
      <c r="H1670" s="37" t="s">
        <v>15</v>
      </c>
      <c r="I1670" s="37" t="s">
        <v>16</v>
      </c>
      <c r="J1670" s="37" t="s">
        <v>17</v>
      </c>
      <c r="K1670" s="37" t="s">
        <v>49</v>
      </c>
      <c r="L1670" s="37" t="s">
        <v>1556</v>
      </c>
      <c r="M1670" s="37">
        <v>0.52</v>
      </c>
      <c r="N1670" s="37" t="s">
        <v>8</v>
      </c>
      <c r="O1670" s="37" t="s">
        <v>28</v>
      </c>
      <c r="P1670" s="37" t="s">
        <v>163</v>
      </c>
      <c r="Q1670" s="37" t="s">
        <v>2074</v>
      </c>
      <c r="R1670" s="37">
        <v>75028</v>
      </c>
      <c r="S1670" s="39">
        <v>42159</v>
      </c>
      <c r="T1670" s="39">
        <v>42161</v>
      </c>
      <c r="U1670" s="37">
        <v>-161.47499999999999</v>
      </c>
      <c r="V1670" s="37">
        <v>1</v>
      </c>
      <c r="W1670" s="37">
        <v>97.65</v>
      </c>
      <c r="X1670" s="37">
        <v>89376</v>
      </c>
      <c r="Y1670" s="37" t="s">
        <v>3216</v>
      </c>
      <c r="Z1670" s="37">
        <v>678.72831631581812</v>
      </c>
    </row>
    <row r="1671" spans="1:26" customFormat="1" x14ac:dyDescent="0.2">
      <c r="A1671" s="37">
        <v>1233</v>
      </c>
      <c r="B1671" s="37" t="s">
        <v>2073</v>
      </c>
      <c r="C1671" s="37" t="s">
        <v>13</v>
      </c>
      <c r="D1671" s="37">
        <v>0.04</v>
      </c>
      <c r="E1671" s="37">
        <v>205.99</v>
      </c>
      <c r="F1671" s="37">
        <v>5.26</v>
      </c>
      <c r="G1671" s="37" t="s">
        <v>14</v>
      </c>
      <c r="H1671" s="37" t="s">
        <v>15</v>
      </c>
      <c r="I1671" s="37" t="s">
        <v>16</v>
      </c>
      <c r="J1671" s="37" t="s">
        <v>111</v>
      </c>
      <c r="K1671" s="37" t="s">
        <v>49</v>
      </c>
      <c r="L1671" s="37" t="s">
        <v>1528</v>
      </c>
      <c r="M1671" s="37">
        <v>0.56000000000000005</v>
      </c>
      <c r="N1671" s="37" t="s">
        <v>8</v>
      </c>
      <c r="O1671" s="37" t="s">
        <v>28</v>
      </c>
      <c r="P1671" s="37" t="s">
        <v>163</v>
      </c>
      <c r="Q1671" s="37" t="s">
        <v>2074</v>
      </c>
      <c r="R1671" s="37">
        <v>75028</v>
      </c>
      <c r="S1671" s="39">
        <v>42159</v>
      </c>
      <c r="T1671" s="39">
        <v>42160</v>
      </c>
      <c r="U1671" s="37">
        <v>-0.81399999999999995</v>
      </c>
      <c r="V1671" s="37">
        <v>6</v>
      </c>
      <c r="W1671" s="37">
        <v>1018.61</v>
      </c>
      <c r="X1671" s="37">
        <v>89376</v>
      </c>
      <c r="Y1671" s="37" t="s">
        <v>3216</v>
      </c>
      <c r="Z1671" s="37">
        <v>834.52767330199276</v>
      </c>
    </row>
    <row r="1672" spans="1:26" customFormat="1" x14ac:dyDescent="0.2">
      <c r="A1672" s="37">
        <v>3238</v>
      </c>
      <c r="B1672" s="37" t="s">
        <v>2733</v>
      </c>
      <c r="C1672" s="37" t="s">
        <v>23</v>
      </c>
      <c r="D1672" s="37">
        <v>0.06</v>
      </c>
      <c r="E1672" s="37">
        <v>115.99</v>
      </c>
      <c r="F1672" s="37">
        <v>5.92</v>
      </c>
      <c r="G1672" s="37" t="s">
        <v>14</v>
      </c>
      <c r="H1672" s="37" t="s">
        <v>70</v>
      </c>
      <c r="I1672" s="37" t="s">
        <v>16</v>
      </c>
      <c r="J1672" s="37" t="s">
        <v>111</v>
      </c>
      <c r="K1672" s="37" t="s">
        <v>49</v>
      </c>
      <c r="L1672" s="37" t="s">
        <v>688</v>
      </c>
      <c r="M1672" s="37">
        <v>0.57999999999999996</v>
      </c>
      <c r="N1672" s="37" t="s">
        <v>8</v>
      </c>
      <c r="O1672" s="37" t="s">
        <v>35</v>
      </c>
      <c r="P1672" s="37" t="s">
        <v>115</v>
      </c>
      <c r="Q1672" s="37" t="s">
        <v>2734</v>
      </c>
      <c r="R1672" s="37">
        <v>97330</v>
      </c>
      <c r="S1672" s="39">
        <v>42159</v>
      </c>
      <c r="T1672" s="39">
        <v>42161</v>
      </c>
      <c r="U1672" s="37">
        <v>-13.068</v>
      </c>
      <c r="V1672" s="37">
        <v>5</v>
      </c>
      <c r="W1672" s="37">
        <v>495.82</v>
      </c>
      <c r="X1672" s="37">
        <v>89564</v>
      </c>
      <c r="Y1672" s="37" t="s">
        <v>3217</v>
      </c>
      <c r="Z1672" s="37">
        <v>672.83485134634407</v>
      </c>
    </row>
    <row r="1673" spans="1:26" customFormat="1" x14ac:dyDescent="0.2">
      <c r="A1673" s="37">
        <v>2391</v>
      </c>
      <c r="B1673" s="37" t="s">
        <v>2654</v>
      </c>
      <c r="C1673" s="37" t="s">
        <v>46</v>
      </c>
      <c r="D1673" s="37">
        <v>0</v>
      </c>
      <c r="E1673" s="37">
        <v>999.99</v>
      </c>
      <c r="F1673" s="37">
        <v>13.99</v>
      </c>
      <c r="G1673" s="37" t="s">
        <v>14</v>
      </c>
      <c r="H1673" s="37" t="s">
        <v>70</v>
      </c>
      <c r="I1673" s="37" t="s">
        <v>16</v>
      </c>
      <c r="J1673" s="37" t="s">
        <v>32</v>
      </c>
      <c r="K1673" s="37" t="s">
        <v>120</v>
      </c>
      <c r="L1673" s="37" t="s">
        <v>992</v>
      </c>
      <c r="M1673" s="37">
        <v>0.36</v>
      </c>
      <c r="N1673" s="37" t="s">
        <v>8</v>
      </c>
      <c r="O1673" s="37" t="s">
        <v>87</v>
      </c>
      <c r="P1673" s="37" t="s">
        <v>88</v>
      </c>
      <c r="Q1673" s="37" t="s">
        <v>2656</v>
      </c>
      <c r="R1673" s="37">
        <v>11572</v>
      </c>
      <c r="S1673" s="39">
        <v>42159</v>
      </c>
      <c r="T1673" s="39">
        <v>42161</v>
      </c>
      <c r="U1673" s="37">
        <v>-1455.9972</v>
      </c>
      <c r="V1673" s="37">
        <v>1</v>
      </c>
      <c r="W1673" s="37">
        <v>1009.99</v>
      </c>
      <c r="X1673" s="37">
        <v>91123</v>
      </c>
      <c r="Y1673" s="37" t="s">
        <v>3218</v>
      </c>
      <c r="Z1673" s="37">
        <v>2166.0657510802766</v>
      </c>
    </row>
    <row r="1674" spans="1:26" customFormat="1" x14ac:dyDescent="0.2">
      <c r="A1674" s="37">
        <v>2391</v>
      </c>
      <c r="B1674" s="37" t="s">
        <v>2654</v>
      </c>
      <c r="C1674" s="37" t="s">
        <v>46</v>
      </c>
      <c r="D1674" s="37">
        <v>0.05</v>
      </c>
      <c r="E1674" s="37">
        <v>6.48</v>
      </c>
      <c r="F1674" s="37">
        <v>5.14</v>
      </c>
      <c r="G1674" s="37" t="s">
        <v>63</v>
      </c>
      <c r="H1674" s="37" t="s">
        <v>70</v>
      </c>
      <c r="I1674" s="37" t="s">
        <v>24</v>
      </c>
      <c r="J1674" s="37" t="s">
        <v>64</v>
      </c>
      <c r="K1674" s="37" t="s">
        <v>49</v>
      </c>
      <c r="L1674" s="37" t="s">
        <v>1721</v>
      </c>
      <c r="M1674" s="37">
        <v>0.37</v>
      </c>
      <c r="N1674" s="37" t="s">
        <v>8</v>
      </c>
      <c r="O1674" s="37" t="s">
        <v>87</v>
      </c>
      <c r="P1674" s="37" t="s">
        <v>88</v>
      </c>
      <c r="Q1674" s="37" t="s">
        <v>2656</v>
      </c>
      <c r="R1674" s="37">
        <v>11572</v>
      </c>
      <c r="S1674" s="39">
        <v>42159</v>
      </c>
      <c r="T1674" s="39">
        <v>42160</v>
      </c>
      <c r="U1674" s="37">
        <v>-22.56</v>
      </c>
      <c r="V1674" s="37">
        <v>13</v>
      </c>
      <c r="W1674" s="37">
        <v>92.16</v>
      </c>
      <c r="X1674" s="37">
        <v>91123</v>
      </c>
      <c r="Y1674" s="37" t="s">
        <v>3218</v>
      </c>
      <c r="Z1674" s="37">
        <v>169.54682951538405</v>
      </c>
    </row>
    <row r="1675" spans="1:26" customFormat="1" x14ac:dyDescent="0.2">
      <c r="A1675" s="37">
        <v>2548</v>
      </c>
      <c r="B1675" s="37" t="s">
        <v>1960</v>
      </c>
      <c r="C1675" s="37" t="s">
        <v>46</v>
      </c>
      <c r="D1675" s="37">
        <v>0.09</v>
      </c>
      <c r="E1675" s="37">
        <v>5.98</v>
      </c>
      <c r="F1675" s="37">
        <v>1.67</v>
      </c>
      <c r="G1675" s="37" t="s">
        <v>14</v>
      </c>
      <c r="H1675" s="37" t="s">
        <v>3</v>
      </c>
      <c r="I1675" s="37" t="s">
        <v>24</v>
      </c>
      <c r="J1675" s="37" t="s">
        <v>25</v>
      </c>
      <c r="K1675" s="37" t="s">
        <v>26</v>
      </c>
      <c r="L1675" s="37" t="s">
        <v>2735</v>
      </c>
      <c r="M1675" s="37">
        <v>0.51</v>
      </c>
      <c r="N1675" s="37" t="s">
        <v>8</v>
      </c>
      <c r="O1675" s="37" t="s">
        <v>35</v>
      </c>
      <c r="P1675" s="37" t="s">
        <v>66</v>
      </c>
      <c r="Q1675" s="37" t="s">
        <v>76</v>
      </c>
      <c r="R1675" s="37">
        <v>90068</v>
      </c>
      <c r="S1675" s="39">
        <v>42159</v>
      </c>
      <c r="T1675" s="39">
        <v>42162</v>
      </c>
      <c r="U1675" s="37">
        <v>23.87</v>
      </c>
      <c r="V1675" s="37">
        <v>81</v>
      </c>
      <c r="W1675" s="37">
        <v>448.26</v>
      </c>
      <c r="X1675" s="37">
        <v>29889</v>
      </c>
      <c r="Y1675" s="37" t="s">
        <v>3217</v>
      </c>
      <c r="Z1675" s="37">
        <v>282.72870293499619</v>
      </c>
    </row>
    <row r="1676" spans="1:26" customFormat="1" x14ac:dyDescent="0.2">
      <c r="A1676" s="37">
        <v>2549</v>
      </c>
      <c r="B1676" s="37" t="s">
        <v>2227</v>
      </c>
      <c r="C1676" s="37" t="s">
        <v>46</v>
      </c>
      <c r="D1676" s="37">
        <v>0.09</v>
      </c>
      <c r="E1676" s="37">
        <v>5.98</v>
      </c>
      <c r="F1676" s="37">
        <v>1.67</v>
      </c>
      <c r="G1676" s="37" t="s">
        <v>14</v>
      </c>
      <c r="H1676" s="37" t="s">
        <v>3</v>
      </c>
      <c r="I1676" s="37" t="s">
        <v>24</v>
      </c>
      <c r="J1676" s="37" t="s">
        <v>25</v>
      </c>
      <c r="K1676" s="37" t="s">
        <v>26</v>
      </c>
      <c r="L1676" s="37" t="s">
        <v>2735</v>
      </c>
      <c r="M1676" s="37">
        <v>0.51</v>
      </c>
      <c r="N1676" s="37" t="s">
        <v>8</v>
      </c>
      <c r="O1676" s="37" t="s">
        <v>87</v>
      </c>
      <c r="P1676" s="37" t="s">
        <v>293</v>
      </c>
      <c r="Q1676" s="37" t="s">
        <v>2228</v>
      </c>
      <c r="R1676" s="37">
        <v>43213</v>
      </c>
      <c r="S1676" s="39">
        <v>42159</v>
      </c>
      <c r="T1676" s="39">
        <v>42162</v>
      </c>
      <c r="U1676" s="37">
        <v>35.805</v>
      </c>
      <c r="V1676" s="37">
        <v>20</v>
      </c>
      <c r="W1676" s="37">
        <v>110.68</v>
      </c>
      <c r="X1676" s="37">
        <v>88658</v>
      </c>
      <c r="Y1676" s="37" t="s">
        <v>3218</v>
      </c>
      <c r="Z1676" s="37">
        <v>294.95044993162975</v>
      </c>
    </row>
    <row r="1677" spans="1:26" customFormat="1" x14ac:dyDescent="0.2">
      <c r="A1677" s="37">
        <v>2882</v>
      </c>
      <c r="B1677" s="37" t="s">
        <v>647</v>
      </c>
      <c r="C1677" s="37" t="s">
        <v>13</v>
      </c>
      <c r="D1677" s="37">
        <v>0.09</v>
      </c>
      <c r="E1677" s="37">
        <v>363.25</v>
      </c>
      <c r="F1677" s="37">
        <v>19.989999999999998</v>
      </c>
      <c r="G1677" s="37" t="s">
        <v>14</v>
      </c>
      <c r="H1677" s="37" t="s">
        <v>15</v>
      </c>
      <c r="I1677" s="37" t="s">
        <v>24</v>
      </c>
      <c r="J1677" s="37" t="s">
        <v>71</v>
      </c>
      <c r="K1677" s="37" t="s">
        <v>49</v>
      </c>
      <c r="L1677" s="37" t="s">
        <v>175</v>
      </c>
      <c r="M1677" s="37">
        <v>0.56999999999999995</v>
      </c>
      <c r="N1677" s="37" t="s">
        <v>8</v>
      </c>
      <c r="O1677" s="37" t="s">
        <v>9</v>
      </c>
      <c r="P1677" s="37" t="s">
        <v>73</v>
      </c>
      <c r="Q1677" s="37" t="s">
        <v>649</v>
      </c>
      <c r="R1677" s="37">
        <v>28206</v>
      </c>
      <c r="S1677" s="39">
        <v>42160</v>
      </c>
      <c r="T1677" s="39">
        <v>42161</v>
      </c>
      <c r="U1677" s="37">
        <v>732.26980000000003</v>
      </c>
      <c r="V1677" s="37">
        <v>21</v>
      </c>
      <c r="W1677" s="37">
        <v>7497.05</v>
      </c>
      <c r="X1677" s="37">
        <v>21958</v>
      </c>
      <c r="Y1677" s="37" t="s">
        <v>3215</v>
      </c>
      <c r="Z1677" s="37">
        <v>2460.3449821420286</v>
      </c>
    </row>
    <row r="1678" spans="1:26" customFormat="1" x14ac:dyDescent="0.2">
      <c r="A1678" s="37">
        <v>2884</v>
      </c>
      <c r="B1678" s="37" t="s">
        <v>1716</v>
      </c>
      <c r="C1678" s="37" t="s">
        <v>13</v>
      </c>
      <c r="D1678" s="37">
        <v>0.09</v>
      </c>
      <c r="E1678" s="37">
        <v>363.25</v>
      </c>
      <c r="F1678" s="37">
        <v>19.989999999999998</v>
      </c>
      <c r="G1678" s="37" t="s">
        <v>14</v>
      </c>
      <c r="H1678" s="37" t="s">
        <v>15</v>
      </c>
      <c r="I1678" s="37" t="s">
        <v>24</v>
      </c>
      <c r="J1678" s="37" t="s">
        <v>71</v>
      </c>
      <c r="K1678" s="37" t="s">
        <v>49</v>
      </c>
      <c r="L1678" s="37" t="s">
        <v>175</v>
      </c>
      <c r="M1678" s="37">
        <v>0.56999999999999995</v>
      </c>
      <c r="N1678" s="37" t="s">
        <v>8</v>
      </c>
      <c r="O1678" s="37" t="s">
        <v>87</v>
      </c>
      <c r="P1678" s="37" t="s">
        <v>293</v>
      </c>
      <c r="Q1678" s="37" t="s">
        <v>1717</v>
      </c>
      <c r="R1678" s="37">
        <v>44039</v>
      </c>
      <c r="S1678" s="39">
        <v>42160</v>
      </c>
      <c r="T1678" s="39">
        <v>42161</v>
      </c>
      <c r="U1678" s="37">
        <v>1231.6569</v>
      </c>
      <c r="V1678" s="37">
        <v>5</v>
      </c>
      <c r="W1678" s="37">
        <v>1785.01</v>
      </c>
      <c r="X1678" s="37">
        <v>87633</v>
      </c>
      <c r="Y1678" s="37" t="s">
        <v>3218</v>
      </c>
      <c r="Z1678" s="37">
        <v>2971.7302179679623</v>
      </c>
    </row>
    <row r="1679" spans="1:26" customFormat="1" x14ac:dyDescent="0.2">
      <c r="A1679" s="37">
        <v>269</v>
      </c>
      <c r="B1679" s="37" t="s">
        <v>2736</v>
      </c>
      <c r="C1679" s="37" t="s">
        <v>23</v>
      </c>
      <c r="D1679" s="37">
        <v>0.09</v>
      </c>
      <c r="E1679" s="37">
        <v>35.94</v>
      </c>
      <c r="F1679" s="37">
        <v>6.66</v>
      </c>
      <c r="G1679" s="37" t="s">
        <v>14</v>
      </c>
      <c r="H1679" s="37" t="s">
        <v>47</v>
      </c>
      <c r="I1679" s="37" t="s">
        <v>24</v>
      </c>
      <c r="J1679" s="37" t="s">
        <v>321</v>
      </c>
      <c r="K1679" s="37" t="s">
        <v>49</v>
      </c>
      <c r="L1679" s="37" t="s">
        <v>2098</v>
      </c>
      <c r="M1679" s="37">
        <v>0.4</v>
      </c>
      <c r="N1679" s="37" t="s">
        <v>8</v>
      </c>
      <c r="O1679" s="37" t="s">
        <v>35</v>
      </c>
      <c r="P1679" s="37" t="s">
        <v>564</v>
      </c>
      <c r="Q1679" s="37" t="s">
        <v>2737</v>
      </c>
      <c r="R1679" s="37">
        <v>85234</v>
      </c>
      <c r="S1679" s="39">
        <v>42160</v>
      </c>
      <c r="T1679" s="39">
        <v>42165</v>
      </c>
      <c r="U1679" s="37">
        <v>144.2928</v>
      </c>
      <c r="V1679" s="37">
        <v>6</v>
      </c>
      <c r="W1679" s="37">
        <v>209.12</v>
      </c>
      <c r="X1679" s="37">
        <v>88942</v>
      </c>
      <c r="Y1679" s="37" t="s">
        <v>3217</v>
      </c>
      <c r="Z1679" s="37">
        <v>464.61962116739448</v>
      </c>
    </row>
    <row r="1680" spans="1:26" customFormat="1" x14ac:dyDescent="0.2">
      <c r="A1680" s="37">
        <v>269</v>
      </c>
      <c r="B1680" s="37" t="s">
        <v>2736</v>
      </c>
      <c r="C1680" s="37" t="s">
        <v>23</v>
      </c>
      <c r="D1680" s="37">
        <v>0</v>
      </c>
      <c r="E1680" s="37">
        <v>170.98</v>
      </c>
      <c r="F1680" s="37">
        <v>13.99</v>
      </c>
      <c r="G1680" s="37" t="s">
        <v>14</v>
      </c>
      <c r="H1680" s="37" t="s">
        <v>47</v>
      </c>
      <c r="I1680" s="37" t="s">
        <v>4</v>
      </c>
      <c r="J1680" s="37" t="s">
        <v>102</v>
      </c>
      <c r="K1680" s="37" t="s">
        <v>120</v>
      </c>
      <c r="L1680" s="37" t="s">
        <v>2738</v>
      </c>
      <c r="M1680" s="37">
        <v>0.75</v>
      </c>
      <c r="N1680" s="37" t="s">
        <v>8</v>
      </c>
      <c r="O1680" s="37" t="s">
        <v>35</v>
      </c>
      <c r="P1680" s="37" t="s">
        <v>564</v>
      </c>
      <c r="Q1680" s="37" t="s">
        <v>2737</v>
      </c>
      <c r="R1680" s="37">
        <v>85234</v>
      </c>
      <c r="S1680" s="39">
        <v>42160</v>
      </c>
      <c r="T1680" s="39">
        <v>42167</v>
      </c>
      <c r="U1680" s="37">
        <v>888.14729999999997</v>
      </c>
      <c r="V1680" s="37">
        <v>7</v>
      </c>
      <c r="W1680" s="37">
        <v>1287.17</v>
      </c>
      <c r="X1680" s="37">
        <v>88942</v>
      </c>
      <c r="Y1680" s="37" t="s">
        <v>3217</v>
      </c>
      <c r="Z1680" s="37">
        <v>2202.4360493551621</v>
      </c>
    </row>
    <row r="1681" spans="1:26" customFormat="1" x14ac:dyDescent="0.2">
      <c r="A1681" s="37">
        <v>269</v>
      </c>
      <c r="B1681" s="37" t="s">
        <v>2736</v>
      </c>
      <c r="C1681" s="37" t="s">
        <v>23</v>
      </c>
      <c r="D1681" s="37">
        <v>0.09</v>
      </c>
      <c r="E1681" s="37">
        <v>4.9800000000000004</v>
      </c>
      <c r="F1681" s="37">
        <v>7.44</v>
      </c>
      <c r="G1681" s="37" t="s">
        <v>14</v>
      </c>
      <c r="H1681" s="37" t="s">
        <v>47</v>
      </c>
      <c r="I1681" s="37" t="s">
        <v>24</v>
      </c>
      <c r="J1681" s="37" t="s">
        <v>64</v>
      </c>
      <c r="K1681" s="37" t="s">
        <v>49</v>
      </c>
      <c r="L1681" s="37" t="s">
        <v>2150</v>
      </c>
      <c r="M1681" s="37">
        <v>0.36</v>
      </c>
      <c r="N1681" s="37" t="s">
        <v>8</v>
      </c>
      <c r="O1681" s="37" t="s">
        <v>35</v>
      </c>
      <c r="P1681" s="37" t="s">
        <v>564</v>
      </c>
      <c r="Q1681" s="37" t="s">
        <v>2737</v>
      </c>
      <c r="R1681" s="37">
        <v>85234</v>
      </c>
      <c r="S1681" s="39">
        <v>42160</v>
      </c>
      <c r="T1681" s="39">
        <v>42162</v>
      </c>
      <c r="U1681" s="37">
        <v>-46.005000000000003</v>
      </c>
      <c r="V1681" s="37">
        <v>9</v>
      </c>
      <c r="W1681" s="37">
        <v>46.17</v>
      </c>
      <c r="X1681" s="37">
        <v>88942</v>
      </c>
      <c r="Y1681" s="37" t="s">
        <v>3217</v>
      </c>
      <c r="Z1681" s="37">
        <v>161.05799710739529</v>
      </c>
    </row>
    <row r="1682" spans="1:26" customFormat="1" x14ac:dyDescent="0.2">
      <c r="A1682" s="37">
        <v>272</v>
      </c>
      <c r="B1682" s="37" t="s">
        <v>2029</v>
      </c>
      <c r="C1682" s="37" t="s">
        <v>23</v>
      </c>
      <c r="D1682" s="37">
        <v>0.09</v>
      </c>
      <c r="E1682" s="37">
        <v>35.94</v>
      </c>
      <c r="F1682" s="37">
        <v>6.66</v>
      </c>
      <c r="G1682" s="37" t="s">
        <v>14</v>
      </c>
      <c r="H1682" s="37" t="s">
        <v>47</v>
      </c>
      <c r="I1682" s="37" t="s">
        <v>24</v>
      </c>
      <c r="J1682" s="37" t="s">
        <v>321</v>
      </c>
      <c r="K1682" s="37" t="s">
        <v>49</v>
      </c>
      <c r="L1682" s="37" t="s">
        <v>2098</v>
      </c>
      <c r="M1682" s="37">
        <v>0.4</v>
      </c>
      <c r="N1682" s="37" t="s">
        <v>8</v>
      </c>
      <c r="O1682" s="37" t="s">
        <v>9</v>
      </c>
      <c r="P1682" s="37" t="s">
        <v>73</v>
      </c>
      <c r="Q1682" s="37" t="s">
        <v>649</v>
      </c>
      <c r="R1682" s="37">
        <v>28204</v>
      </c>
      <c r="S1682" s="39">
        <v>42160</v>
      </c>
      <c r="T1682" s="39">
        <v>42165</v>
      </c>
      <c r="U1682" s="37">
        <v>72.1858</v>
      </c>
      <c r="V1682" s="37">
        <v>24</v>
      </c>
      <c r="W1682" s="37">
        <v>836.47</v>
      </c>
      <c r="X1682" s="37">
        <v>36069</v>
      </c>
      <c r="Y1682" s="37" t="s">
        <v>3215</v>
      </c>
      <c r="Z1682" s="37">
        <v>390.78019840356944</v>
      </c>
    </row>
    <row r="1683" spans="1:26" customFormat="1" x14ac:dyDescent="0.2">
      <c r="A1683" s="37">
        <v>272</v>
      </c>
      <c r="B1683" s="37" t="s">
        <v>2029</v>
      </c>
      <c r="C1683" s="37" t="s">
        <v>23</v>
      </c>
      <c r="D1683" s="37">
        <v>0.09</v>
      </c>
      <c r="E1683" s="37">
        <v>4.9800000000000004</v>
      </c>
      <c r="F1683" s="37">
        <v>7.44</v>
      </c>
      <c r="G1683" s="37" t="s">
        <v>14</v>
      </c>
      <c r="H1683" s="37" t="s">
        <v>47</v>
      </c>
      <c r="I1683" s="37" t="s">
        <v>24</v>
      </c>
      <c r="J1683" s="37" t="s">
        <v>64</v>
      </c>
      <c r="K1683" s="37" t="s">
        <v>49</v>
      </c>
      <c r="L1683" s="37" t="s">
        <v>2150</v>
      </c>
      <c r="M1683" s="37">
        <v>0.36</v>
      </c>
      <c r="N1683" s="37" t="s">
        <v>8</v>
      </c>
      <c r="O1683" s="37" t="s">
        <v>9</v>
      </c>
      <c r="P1683" s="37" t="s">
        <v>73</v>
      </c>
      <c r="Q1683" s="37" t="s">
        <v>649</v>
      </c>
      <c r="R1683" s="37">
        <v>28204</v>
      </c>
      <c r="S1683" s="39">
        <v>42160</v>
      </c>
      <c r="T1683" s="39">
        <v>42162</v>
      </c>
      <c r="U1683" s="37">
        <v>-122.3733</v>
      </c>
      <c r="V1683" s="37">
        <v>37</v>
      </c>
      <c r="W1683" s="37">
        <v>189.83</v>
      </c>
      <c r="X1683" s="37">
        <v>36069</v>
      </c>
      <c r="Y1683" s="37" t="s">
        <v>3215</v>
      </c>
      <c r="Z1683" s="37">
        <v>82.854893532782228</v>
      </c>
    </row>
    <row r="1684" spans="1:26" customFormat="1" x14ac:dyDescent="0.2">
      <c r="A1684" s="37">
        <v>518</v>
      </c>
      <c r="B1684" s="37" t="s">
        <v>2739</v>
      </c>
      <c r="C1684" s="37" t="s">
        <v>23</v>
      </c>
      <c r="D1684" s="37">
        <v>7.0000000000000007E-2</v>
      </c>
      <c r="E1684" s="37">
        <v>12.64</v>
      </c>
      <c r="F1684" s="37">
        <v>4.9800000000000004</v>
      </c>
      <c r="G1684" s="37" t="s">
        <v>14</v>
      </c>
      <c r="H1684" s="37" t="s">
        <v>47</v>
      </c>
      <c r="I1684" s="37" t="s">
        <v>4</v>
      </c>
      <c r="J1684" s="37" t="s">
        <v>102</v>
      </c>
      <c r="K1684" s="37" t="s">
        <v>18</v>
      </c>
      <c r="L1684" s="37" t="s">
        <v>1749</v>
      </c>
      <c r="M1684" s="37">
        <v>0.48</v>
      </c>
      <c r="N1684" s="37" t="s">
        <v>8</v>
      </c>
      <c r="O1684" s="37" t="s">
        <v>28</v>
      </c>
      <c r="P1684" s="37" t="s">
        <v>56</v>
      </c>
      <c r="Q1684" s="37" t="s">
        <v>1482</v>
      </c>
      <c r="R1684" s="37">
        <v>63105</v>
      </c>
      <c r="S1684" s="39">
        <v>42160</v>
      </c>
      <c r="T1684" s="39">
        <v>42167</v>
      </c>
      <c r="U1684" s="37">
        <v>113.41500000000001</v>
      </c>
      <c r="V1684" s="37">
        <v>16</v>
      </c>
      <c r="W1684" s="37">
        <v>199.76</v>
      </c>
      <c r="X1684" s="37">
        <v>90867</v>
      </c>
      <c r="Y1684" s="37" t="s">
        <v>3216</v>
      </c>
      <c r="Z1684" s="37">
        <v>393.27435581598877</v>
      </c>
    </row>
    <row r="1685" spans="1:26" customFormat="1" x14ac:dyDescent="0.2">
      <c r="A1685" s="37">
        <v>2506</v>
      </c>
      <c r="B1685" s="37" t="s">
        <v>2740</v>
      </c>
      <c r="C1685" s="37" t="s">
        <v>92</v>
      </c>
      <c r="D1685" s="37">
        <v>0.02</v>
      </c>
      <c r="E1685" s="37">
        <v>6.48</v>
      </c>
      <c r="F1685" s="37">
        <v>8.74</v>
      </c>
      <c r="G1685" s="37" t="s">
        <v>14</v>
      </c>
      <c r="H1685" s="37" t="s">
        <v>47</v>
      </c>
      <c r="I1685" s="37" t="s">
        <v>24</v>
      </c>
      <c r="J1685" s="37" t="s">
        <v>64</v>
      </c>
      <c r="K1685" s="37" t="s">
        <v>49</v>
      </c>
      <c r="L1685" s="37" t="s">
        <v>2741</v>
      </c>
      <c r="M1685" s="37">
        <v>0.36</v>
      </c>
      <c r="N1685" s="37" t="s">
        <v>8</v>
      </c>
      <c r="O1685" s="37" t="s">
        <v>87</v>
      </c>
      <c r="P1685" s="37" t="s">
        <v>224</v>
      </c>
      <c r="Q1685" s="37" t="s">
        <v>2742</v>
      </c>
      <c r="R1685" s="37">
        <v>6408</v>
      </c>
      <c r="S1685" s="39">
        <v>42160</v>
      </c>
      <c r="T1685" s="39">
        <v>42162</v>
      </c>
      <c r="U1685" s="37">
        <v>-6.835</v>
      </c>
      <c r="V1685" s="37">
        <v>1</v>
      </c>
      <c r="W1685" s="37">
        <v>10.72</v>
      </c>
      <c r="X1685" s="37">
        <v>87033</v>
      </c>
      <c r="Y1685" s="37" t="s">
        <v>3218</v>
      </c>
      <c r="Z1685" s="37">
        <v>221.05351435264322</v>
      </c>
    </row>
    <row r="1686" spans="1:26" customFormat="1" x14ac:dyDescent="0.2">
      <c r="A1686" s="37">
        <v>2507</v>
      </c>
      <c r="B1686" s="37" t="s">
        <v>2743</v>
      </c>
      <c r="C1686" s="37" t="s">
        <v>92</v>
      </c>
      <c r="D1686" s="37">
        <v>0.06</v>
      </c>
      <c r="E1686" s="37">
        <v>699.99</v>
      </c>
      <c r="F1686" s="37">
        <v>24.49</v>
      </c>
      <c r="G1686" s="37" t="s">
        <v>63</v>
      </c>
      <c r="H1686" s="37" t="s">
        <v>47</v>
      </c>
      <c r="I1686" s="37" t="s">
        <v>16</v>
      </c>
      <c r="J1686" s="37" t="s">
        <v>39</v>
      </c>
      <c r="K1686" s="37" t="s">
        <v>40</v>
      </c>
      <c r="L1686" s="37" t="s">
        <v>289</v>
      </c>
      <c r="M1686" s="37">
        <v>0.41</v>
      </c>
      <c r="N1686" s="37" t="s">
        <v>8</v>
      </c>
      <c r="O1686" s="37" t="s">
        <v>87</v>
      </c>
      <c r="P1686" s="37" t="s">
        <v>307</v>
      </c>
      <c r="Q1686" s="37" t="s">
        <v>863</v>
      </c>
      <c r="R1686" s="37">
        <v>4401</v>
      </c>
      <c r="S1686" s="39">
        <v>42160</v>
      </c>
      <c r="T1686" s="39">
        <v>42162</v>
      </c>
      <c r="U1686" s="37">
        <v>7024.2069000000001</v>
      </c>
      <c r="V1686" s="37">
        <v>15</v>
      </c>
      <c r="W1686" s="37">
        <v>10180.01</v>
      </c>
      <c r="X1686" s="37">
        <v>87033</v>
      </c>
      <c r="Y1686" s="37" t="s">
        <v>3218</v>
      </c>
      <c r="Z1686" s="37">
        <v>9962.1393208293885</v>
      </c>
    </row>
    <row r="1687" spans="1:26" customFormat="1" x14ac:dyDescent="0.2">
      <c r="A1687" s="37">
        <v>2516</v>
      </c>
      <c r="B1687" s="37" t="s">
        <v>2744</v>
      </c>
      <c r="C1687" s="37" t="s">
        <v>92</v>
      </c>
      <c r="D1687" s="37">
        <v>0.02</v>
      </c>
      <c r="E1687" s="37">
        <v>17.149999999999999</v>
      </c>
      <c r="F1687" s="37">
        <v>4.96</v>
      </c>
      <c r="G1687" s="37" t="s">
        <v>14</v>
      </c>
      <c r="H1687" s="37" t="s">
        <v>47</v>
      </c>
      <c r="I1687" s="37" t="s">
        <v>24</v>
      </c>
      <c r="J1687" s="37" t="s">
        <v>54</v>
      </c>
      <c r="K1687" s="37" t="s">
        <v>49</v>
      </c>
      <c r="L1687" s="37" t="s">
        <v>626</v>
      </c>
      <c r="M1687" s="37">
        <v>0.57999999999999996</v>
      </c>
      <c r="N1687" s="37" t="s">
        <v>8</v>
      </c>
      <c r="O1687" s="37" t="s">
        <v>87</v>
      </c>
      <c r="P1687" s="37" t="s">
        <v>373</v>
      </c>
      <c r="Q1687" s="37" t="s">
        <v>415</v>
      </c>
      <c r="R1687" s="37">
        <v>7631</v>
      </c>
      <c r="S1687" s="39">
        <v>42160</v>
      </c>
      <c r="T1687" s="39">
        <v>42162</v>
      </c>
      <c r="U1687" s="37">
        <v>36.494999999999997</v>
      </c>
      <c r="V1687" s="37">
        <v>11</v>
      </c>
      <c r="W1687" s="37">
        <v>190.85</v>
      </c>
      <c r="X1687" s="37">
        <v>87033</v>
      </c>
      <c r="Y1687" s="37" t="s">
        <v>3218</v>
      </c>
      <c r="Z1687" s="37">
        <v>377.2392582608461</v>
      </c>
    </row>
    <row r="1688" spans="1:26" customFormat="1" x14ac:dyDescent="0.2">
      <c r="A1688" s="37">
        <v>2520</v>
      </c>
      <c r="B1688" s="37" t="s">
        <v>2745</v>
      </c>
      <c r="C1688" s="37" t="s">
        <v>92</v>
      </c>
      <c r="D1688" s="37">
        <v>7.0000000000000007E-2</v>
      </c>
      <c r="E1688" s="37">
        <v>30.98</v>
      </c>
      <c r="F1688" s="37">
        <v>8.74</v>
      </c>
      <c r="G1688" s="37" t="s">
        <v>14</v>
      </c>
      <c r="H1688" s="37" t="s">
        <v>47</v>
      </c>
      <c r="I1688" s="37" t="s">
        <v>24</v>
      </c>
      <c r="J1688" s="37" t="s">
        <v>64</v>
      </c>
      <c r="K1688" s="37" t="s">
        <v>49</v>
      </c>
      <c r="L1688" s="37" t="s">
        <v>2562</v>
      </c>
      <c r="M1688" s="37">
        <v>0.4</v>
      </c>
      <c r="N1688" s="37" t="s">
        <v>8</v>
      </c>
      <c r="O1688" s="37" t="s">
        <v>87</v>
      </c>
      <c r="P1688" s="37" t="s">
        <v>560</v>
      </c>
      <c r="Q1688" s="37" t="s">
        <v>2746</v>
      </c>
      <c r="R1688" s="37">
        <v>2908</v>
      </c>
      <c r="S1688" s="39">
        <v>42160</v>
      </c>
      <c r="T1688" s="39">
        <v>42161</v>
      </c>
      <c r="U1688" s="37">
        <v>255.76920000000001</v>
      </c>
      <c r="V1688" s="37">
        <v>12</v>
      </c>
      <c r="W1688" s="37">
        <v>370.68</v>
      </c>
      <c r="X1688" s="37">
        <v>87033</v>
      </c>
      <c r="Y1688" s="37" t="s">
        <v>3218</v>
      </c>
      <c r="Z1688" s="37">
        <v>566.93518131369353</v>
      </c>
    </row>
    <row r="1689" spans="1:26" customFormat="1" x14ac:dyDescent="0.2">
      <c r="A1689" s="37">
        <v>2522</v>
      </c>
      <c r="B1689" s="37" t="s">
        <v>2747</v>
      </c>
      <c r="C1689" s="37" t="s">
        <v>92</v>
      </c>
      <c r="D1689" s="37">
        <v>0.04</v>
      </c>
      <c r="E1689" s="37">
        <v>1360.14</v>
      </c>
      <c r="F1689" s="37">
        <v>14.7</v>
      </c>
      <c r="G1689" s="37" t="s">
        <v>2</v>
      </c>
      <c r="H1689" s="37" t="s">
        <v>47</v>
      </c>
      <c r="I1689" s="37" t="s">
        <v>16</v>
      </c>
      <c r="J1689" s="37" t="s">
        <v>32</v>
      </c>
      <c r="K1689" s="37" t="s">
        <v>33</v>
      </c>
      <c r="L1689" s="37" t="s">
        <v>2748</v>
      </c>
      <c r="M1689" s="37">
        <v>0.59</v>
      </c>
      <c r="N1689" s="37" t="s">
        <v>8</v>
      </c>
      <c r="O1689" s="37" t="s">
        <v>87</v>
      </c>
      <c r="P1689" s="37" t="s">
        <v>609</v>
      </c>
      <c r="Q1689" s="37" t="s">
        <v>904</v>
      </c>
      <c r="R1689" s="37">
        <v>5401</v>
      </c>
      <c r="S1689" s="39">
        <v>42160</v>
      </c>
      <c r="T1689" s="39">
        <v>42163</v>
      </c>
      <c r="U1689" s="37">
        <v>2639.01</v>
      </c>
      <c r="V1689" s="37">
        <v>6</v>
      </c>
      <c r="W1689" s="37">
        <v>7303.05</v>
      </c>
      <c r="X1689" s="37">
        <v>87033</v>
      </c>
      <c r="Y1689" s="37" t="s">
        <v>3218</v>
      </c>
      <c r="Z1689" s="37">
        <v>7710.8397277490758</v>
      </c>
    </row>
    <row r="1690" spans="1:26" customFormat="1" x14ac:dyDescent="0.2">
      <c r="A1690" s="37">
        <v>699</v>
      </c>
      <c r="B1690" s="37" t="s">
        <v>837</v>
      </c>
      <c r="C1690" s="37" t="s">
        <v>1</v>
      </c>
      <c r="D1690" s="37">
        <v>0.02</v>
      </c>
      <c r="E1690" s="37">
        <v>6.47</v>
      </c>
      <c r="F1690" s="37">
        <v>1.22</v>
      </c>
      <c r="G1690" s="37" t="s">
        <v>14</v>
      </c>
      <c r="H1690" s="37" t="s">
        <v>15</v>
      </c>
      <c r="I1690" s="37" t="s">
        <v>24</v>
      </c>
      <c r="J1690" s="37" t="s">
        <v>25</v>
      </c>
      <c r="K1690" s="37" t="s">
        <v>26</v>
      </c>
      <c r="L1690" s="37" t="s">
        <v>2749</v>
      </c>
      <c r="M1690" s="37">
        <v>0.4</v>
      </c>
      <c r="N1690" s="37" t="s">
        <v>8</v>
      </c>
      <c r="O1690" s="37" t="s">
        <v>35</v>
      </c>
      <c r="P1690" s="37" t="s">
        <v>66</v>
      </c>
      <c r="Q1690" s="37" t="s">
        <v>76</v>
      </c>
      <c r="R1690" s="37">
        <v>90041</v>
      </c>
      <c r="S1690" s="39">
        <v>42161</v>
      </c>
      <c r="T1690" s="39">
        <v>42162</v>
      </c>
      <c r="U1690" s="37">
        <v>40.200000000000003</v>
      </c>
      <c r="V1690" s="37">
        <v>30</v>
      </c>
      <c r="W1690" s="37">
        <v>193.95</v>
      </c>
      <c r="X1690" s="37">
        <v>55392</v>
      </c>
      <c r="Y1690" s="37" t="s">
        <v>3217</v>
      </c>
      <c r="Z1690" s="37">
        <v>312.4599585566915</v>
      </c>
    </row>
    <row r="1691" spans="1:26" customFormat="1" x14ac:dyDescent="0.2">
      <c r="A1691" s="37">
        <v>699</v>
      </c>
      <c r="B1691" s="37" t="s">
        <v>837</v>
      </c>
      <c r="C1691" s="37" t="s">
        <v>1</v>
      </c>
      <c r="D1691" s="37">
        <v>7.0000000000000007E-2</v>
      </c>
      <c r="E1691" s="37">
        <v>2.84</v>
      </c>
      <c r="F1691" s="37">
        <v>0.93</v>
      </c>
      <c r="G1691" s="37" t="s">
        <v>14</v>
      </c>
      <c r="H1691" s="37" t="s">
        <v>15</v>
      </c>
      <c r="I1691" s="37" t="s">
        <v>24</v>
      </c>
      <c r="J1691" s="37" t="s">
        <v>25</v>
      </c>
      <c r="K1691" s="37" t="s">
        <v>26</v>
      </c>
      <c r="L1691" s="37" t="s">
        <v>268</v>
      </c>
      <c r="M1691" s="37">
        <v>0.54</v>
      </c>
      <c r="N1691" s="37" t="s">
        <v>8</v>
      </c>
      <c r="O1691" s="37" t="s">
        <v>35</v>
      </c>
      <c r="P1691" s="37" t="s">
        <v>66</v>
      </c>
      <c r="Q1691" s="37" t="s">
        <v>76</v>
      </c>
      <c r="R1691" s="37">
        <v>90041</v>
      </c>
      <c r="S1691" s="39">
        <v>42161</v>
      </c>
      <c r="T1691" s="39">
        <v>42163</v>
      </c>
      <c r="U1691" s="37">
        <v>3.21</v>
      </c>
      <c r="V1691" s="37">
        <v>59</v>
      </c>
      <c r="W1691" s="37">
        <v>158.80000000000001</v>
      </c>
      <c r="X1691" s="37">
        <v>55392</v>
      </c>
      <c r="Y1691" s="37" t="s">
        <v>3217</v>
      </c>
      <c r="Z1691" s="37">
        <v>338.5162051889962</v>
      </c>
    </row>
    <row r="1692" spans="1:26" customFormat="1" x14ac:dyDescent="0.2">
      <c r="A1692" s="37">
        <v>711</v>
      </c>
      <c r="B1692" s="37" t="s">
        <v>2750</v>
      </c>
      <c r="C1692" s="37" t="s">
        <v>1</v>
      </c>
      <c r="D1692" s="37">
        <v>7.0000000000000007E-2</v>
      </c>
      <c r="E1692" s="37">
        <v>2.84</v>
      </c>
      <c r="F1692" s="37">
        <v>0.93</v>
      </c>
      <c r="G1692" s="37" t="s">
        <v>14</v>
      </c>
      <c r="H1692" s="37" t="s">
        <v>15</v>
      </c>
      <c r="I1692" s="37" t="s">
        <v>24</v>
      </c>
      <c r="J1692" s="37" t="s">
        <v>25</v>
      </c>
      <c r="K1692" s="37" t="s">
        <v>26</v>
      </c>
      <c r="L1692" s="37" t="s">
        <v>268</v>
      </c>
      <c r="M1692" s="37">
        <v>0.54</v>
      </c>
      <c r="N1692" s="37" t="s">
        <v>8</v>
      </c>
      <c r="O1692" s="37" t="s">
        <v>87</v>
      </c>
      <c r="P1692" s="37" t="s">
        <v>379</v>
      </c>
      <c r="Q1692" s="37" t="s">
        <v>2751</v>
      </c>
      <c r="R1692" s="37">
        <v>2152</v>
      </c>
      <c r="S1692" s="39">
        <v>42161</v>
      </c>
      <c r="T1692" s="39">
        <v>42163</v>
      </c>
      <c r="U1692" s="37">
        <v>3.8519999999999999</v>
      </c>
      <c r="V1692" s="37">
        <v>15</v>
      </c>
      <c r="W1692" s="37">
        <v>40.369999999999997</v>
      </c>
      <c r="X1692" s="37">
        <v>87978</v>
      </c>
      <c r="Y1692" s="37" t="s">
        <v>3218</v>
      </c>
      <c r="Z1692" s="37">
        <v>339.17362970276565</v>
      </c>
    </row>
    <row r="1693" spans="1:26" customFormat="1" x14ac:dyDescent="0.2">
      <c r="A1693" s="37">
        <v>3045</v>
      </c>
      <c r="B1693" s="37" t="s">
        <v>2752</v>
      </c>
      <c r="C1693" s="37" t="s">
        <v>13</v>
      </c>
      <c r="D1693" s="37">
        <v>0</v>
      </c>
      <c r="E1693" s="37">
        <v>6.48</v>
      </c>
      <c r="F1693" s="37">
        <v>5.19</v>
      </c>
      <c r="G1693" s="37" t="s">
        <v>14</v>
      </c>
      <c r="H1693" s="37" t="s">
        <v>3</v>
      </c>
      <c r="I1693" s="37" t="s">
        <v>24</v>
      </c>
      <c r="J1693" s="37" t="s">
        <v>64</v>
      </c>
      <c r="K1693" s="37" t="s">
        <v>49</v>
      </c>
      <c r="L1693" s="37" t="s">
        <v>2753</v>
      </c>
      <c r="M1693" s="37">
        <v>0.37</v>
      </c>
      <c r="N1693" s="37" t="s">
        <v>8</v>
      </c>
      <c r="O1693" s="37" t="s">
        <v>28</v>
      </c>
      <c r="P1693" s="37" t="s">
        <v>513</v>
      </c>
      <c r="Q1693" s="37" t="s">
        <v>2754</v>
      </c>
      <c r="R1693" s="37">
        <v>66048</v>
      </c>
      <c r="S1693" s="39">
        <v>42161</v>
      </c>
      <c r="T1693" s="39">
        <v>42162</v>
      </c>
      <c r="U1693" s="37">
        <v>-14.074999999999999</v>
      </c>
      <c r="V1693" s="37">
        <v>12</v>
      </c>
      <c r="W1693" s="37">
        <v>84.04</v>
      </c>
      <c r="X1693" s="37">
        <v>86104</v>
      </c>
      <c r="Y1693" s="37" t="s">
        <v>3216</v>
      </c>
      <c r="Z1693" s="37">
        <v>82.321216900967656</v>
      </c>
    </row>
    <row r="1694" spans="1:26" customFormat="1" x14ac:dyDescent="0.2">
      <c r="A1694" s="37">
        <v>1142</v>
      </c>
      <c r="B1694" s="37" t="s">
        <v>174</v>
      </c>
      <c r="C1694" s="37" t="s">
        <v>92</v>
      </c>
      <c r="D1694" s="37">
        <v>0.01</v>
      </c>
      <c r="E1694" s="37">
        <v>18.97</v>
      </c>
      <c r="F1694" s="37">
        <v>9.5399999999999991</v>
      </c>
      <c r="G1694" s="37" t="s">
        <v>14</v>
      </c>
      <c r="H1694" s="37" t="s">
        <v>47</v>
      </c>
      <c r="I1694" s="37" t="s">
        <v>24</v>
      </c>
      <c r="J1694" s="37" t="s">
        <v>64</v>
      </c>
      <c r="K1694" s="37" t="s">
        <v>49</v>
      </c>
      <c r="L1694" s="37" t="s">
        <v>455</v>
      </c>
      <c r="M1694" s="37">
        <v>0.37</v>
      </c>
      <c r="N1694" s="37" t="s">
        <v>8</v>
      </c>
      <c r="O1694" s="37" t="s">
        <v>28</v>
      </c>
      <c r="P1694" s="37" t="s">
        <v>163</v>
      </c>
      <c r="Q1694" s="37" t="s">
        <v>176</v>
      </c>
      <c r="R1694" s="37">
        <v>76706</v>
      </c>
      <c r="S1694" s="39">
        <v>42161</v>
      </c>
      <c r="T1694" s="39">
        <v>42164</v>
      </c>
      <c r="U1694" s="37">
        <v>85.875</v>
      </c>
      <c r="V1694" s="37">
        <v>11</v>
      </c>
      <c r="W1694" s="37">
        <v>227.67</v>
      </c>
      <c r="X1694" s="37">
        <v>86575</v>
      </c>
      <c r="Y1694" s="37" t="s">
        <v>3216</v>
      </c>
      <c r="Z1694" s="37">
        <v>392.15600608861587</v>
      </c>
    </row>
    <row r="1695" spans="1:26" customFormat="1" x14ac:dyDescent="0.2">
      <c r="A1695" s="37">
        <v>2107</v>
      </c>
      <c r="B1695" s="37" t="s">
        <v>2755</v>
      </c>
      <c r="C1695" s="37" t="s">
        <v>92</v>
      </c>
      <c r="D1695" s="37">
        <v>0.05</v>
      </c>
      <c r="E1695" s="37">
        <v>399.98</v>
      </c>
      <c r="F1695" s="37">
        <v>12.06</v>
      </c>
      <c r="G1695" s="37" t="s">
        <v>2</v>
      </c>
      <c r="H1695" s="37" t="s">
        <v>70</v>
      </c>
      <c r="I1695" s="37" t="s">
        <v>16</v>
      </c>
      <c r="J1695" s="37" t="s">
        <v>32</v>
      </c>
      <c r="K1695" s="37" t="s">
        <v>6</v>
      </c>
      <c r="L1695" s="37" t="s">
        <v>159</v>
      </c>
      <c r="M1695" s="37">
        <v>0.56000000000000005</v>
      </c>
      <c r="N1695" s="37" t="s">
        <v>8</v>
      </c>
      <c r="O1695" s="37" t="s">
        <v>28</v>
      </c>
      <c r="P1695" s="37" t="s">
        <v>79</v>
      </c>
      <c r="Q1695" s="37" t="s">
        <v>509</v>
      </c>
      <c r="R1695" s="37">
        <v>60601</v>
      </c>
      <c r="S1695" s="39">
        <v>42161</v>
      </c>
      <c r="T1695" s="39">
        <v>42161</v>
      </c>
      <c r="U1695" s="37">
        <v>567.59</v>
      </c>
      <c r="V1695" s="37">
        <v>24</v>
      </c>
      <c r="W1695" s="37">
        <v>9666.7199999999993</v>
      </c>
      <c r="X1695" s="37">
        <v>39015</v>
      </c>
      <c r="Y1695" s="37" t="s">
        <v>3216</v>
      </c>
      <c r="Z1695" s="37">
        <v>2446.3515897732887</v>
      </c>
    </row>
    <row r="1696" spans="1:26" customFormat="1" x14ac:dyDescent="0.2">
      <c r="A1696" s="37">
        <v>2107</v>
      </c>
      <c r="B1696" s="37" t="s">
        <v>2755</v>
      </c>
      <c r="C1696" s="37" t="s">
        <v>92</v>
      </c>
      <c r="D1696" s="37">
        <v>7.0000000000000007E-2</v>
      </c>
      <c r="E1696" s="37">
        <v>6.48</v>
      </c>
      <c r="F1696" s="37">
        <v>5.74</v>
      </c>
      <c r="G1696" s="37" t="s">
        <v>14</v>
      </c>
      <c r="H1696" s="37" t="s">
        <v>70</v>
      </c>
      <c r="I1696" s="37" t="s">
        <v>24</v>
      </c>
      <c r="J1696" s="37" t="s">
        <v>64</v>
      </c>
      <c r="K1696" s="37" t="s">
        <v>49</v>
      </c>
      <c r="L1696" s="37" t="s">
        <v>2756</v>
      </c>
      <c r="M1696" s="37">
        <v>0.37</v>
      </c>
      <c r="N1696" s="37" t="s">
        <v>8</v>
      </c>
      <c r="O1696" s="37" t="s">
        <v>28</v>
      </c>
      <c r="P1696" s="37" t="s">
        <v>79</v>
      </c>
      <c r="Q1696" s="37" t="s">
        <v>509</v>
      </c>
      <c r="R1696" s="37">
        <v>60601</v>
      </c>
      <c r="S1696" s="39">
        <v>42161</v>
      </c>
      <c r="T1696" s="39">
        <v>42161</v>
      </c>
      <c r="U1696" s="37">
        <v>-28.45</v>
      </c>
      <c r="V1696" s="37">
        <v>20</v>
      </c>
      <c r="W1696" s="37">
        <v>134.58000000000001</v>
      </c>
      <c r="X1696" s="37">
        <v>39015</v>
      </c>
      <c r="Y1696" s="37" t="s">
        <v>3216</v>
      </c>
      <c r="Z1696" s="37">
        <v>60.83193933270428</v>
      </c>
    </row>
    <row r="1697" spans="1:26" customFormat="1" x14ac:dyDescent="0.2">
      <c r="A1697" s="37">
        <v>2108</v>
      </c>
      <c r="B1697" s="37" t="s">
        <v>2757</v>
      </c>
      <c r="C1697" s="37" t="s">
        <v>92</v>
      </c>
      <c r="D1697" s="37">
        <v>7.0000000000000007E-2</v>
      </c>
      <c r="E1697" s="37">
        <v>6.48</v>
      </c>
      <c r="F1697" s="37">
        <v>5.74</v>
      </c>
      <c r="G1697" s="37" t="s">
        <v>14</v>
      </c>
      <c r="H1697" s="37" t="s">
        <v>70</v>
      </c>
      <c r="I1697" s="37" t="s">
        <v>24</v>
      </c>
      <c r="J1697" s="37" t="s">
        <v>64</v>
      </c>
      <c r="K1697" s="37" t="s">
        <v>49</v>
      </c>
      <c r="L1697" s="37" t="s">
        <v>2756</v>
      </c>
      <c r="M1697" s="37">
        <v>0.37</v>
      </c>
      <c r="N1697" s="37" t="s">
        <v>8</v>
      </c>
      <c r="O1697" s="37" t="s">
        <v>28</v>
      </c>
      <c r="P1697" s="37" t="s">
        <v>56</v>
      </c>
      <c r="Q1697" s="37" t="s">
        <v>2758</v>
      </c>
      <c r="R1697" s="37">
        <v>63129</v>
      </c>
      <c r="S1697" s="39">
        <v>42161</v>
      </c>
      <c r="T1697" s="39">
        <v>42161</v>
      </c>
      <c r="U1697" s="37">
        <v>-14.225</v>
      </c>
      <c r="V1697" s="37">
        <v>5</v>
      </c>
      <c r="W1697" s="37">
        <v>33.65</v>
      </c>
      <c r="X1697" s="37">
        <v>87862</v>
      </c>
      <c r="Y1697" s="37" t="s">
        <v>3216</v>
      </c>
      <c r="Z1697" s="37">
        <v>75.398705233593404</v>
      </c>
    </row>
    <row r="1698" spans="1:26" customFormat="1" x14ac:dyDescent="0.2">
      <c r="A1698" s="37">
        <v>2848</v>
      </c>
      <c r="B1698" s="37" t="s">
        <v>2759</v>
      </c>
      <c r="C1698" s="37" t="s">
        <v>92</v>
      </c>
      <c r="D1698" s="37">
        <v>0</v>
      </c>
      <c r="E1698" s="37">
        <v>49.99</v>
      </c>
      <c r="F1698" s="37">
        <v>19.989999999999998</v>
      </c>
      <c r="G1698" s="37" t="s">
        <v>14</v>
      </c>
      <c r="H1698" s="37" t="s">
        <v>70</v>
      </c>
      <c r="I1698" s="37" t="s">
        <v>16</v>
      </c>
      <c r="J1698" s="37" t="s">
        <v>17</v>
      </c>
      <c r="K1698" s="37" t="s">
        <v>49</v>
      </c>
      <c r="L1698" s="37" t="s">
        <v>1264</v>
      </c>
      <c r="M1698" s="37">
        <v>0.41</v>
      </c>
      <c r="N1698" s="37" t="s">
        <v>8</v>
      </c>
      <c r="O1698" s="37" t="s">
        <v>9</v>
      </c>
      <c r="P1698" s="37" t="s">
        <v>376</v>
      </c>
      <c r="Q1698" s="37" t="s">
        <v>1613</v>
      </c>
      <c r="R1698" s="37">
        <v>38401</v>
      </c>
      <c r="S1698" s="39">
        <v>42161</v>
      </c>
      <c r="T1698" s="39">
        <v>42163</v>
      </c>
      <c r="U1698" s="37">
        <v>38.886000000000003</v>
      </c>
      <c r="V1698" s="37">
        <v>16</v>
      </c>
      <c r="W1698" s="37">
        <v>832.97</v>
      </c>
      <c r="X1698" s="37">
        <v>85929</v>
      </c>
      <c r="Y1698" s="37" t="s">
        <v>3215</v>
      </c>
      <c r="Z1698" s="37">
        <v>739.47695118869001</v>
      </c>
    </row>
    <row r="1699" spans="1:26" customFormat="1" x14ac:dyDescent="0.2">
      <c r="A1699" s="37">
        <v>1106</v>
      </c>
      <c r="B1699" s="37" t="s">
        <v>2557</v>
      </c>
      <c r="C1699" s="37" t="s">
        <v>46</v>
      </c>
      <c r="D1699" s="37">
        <v>0.08</v>
      </c>
      <c r="E1699" s="37">
        <v>140.81</v>
      </c>
      <c r="F1699" s="37">
        <v>24.49</v>
      </c>
      <c r="G1699" s="37" t="s">
        <v>14</v>
      </c>
      <c r="H1699" s="37" t="s">
        <v>15</v>
      </c>
      <c r="I1699" s="37" t="s">
        <v>4</v>
      </c>
      <c r="J1699" s="37" t="s">
        <v>85</v>
      </c>
      <c r="K1699" s="37" t="s">
        <v>40</v>
      </c>
      <c r="L1699" s="37" t="s">
        <v>2760</v>
      </c>
      <c r="M1699" s="37">
        <v>0.56999999999999995</v>
      </c>
      <c r="N1699" s="37" t="s">
        <v>8</v>
      </c>
      <c r="O1699" s="37" t="s">
        <v>28</v>
      </c>
      <c r="P1699" s="37" t="s">
        <v>163</v>
      </c>
      <c r="Q1699" s="37" t="s">
        <v>530</v>
      </c>
      <c r="R1699" s="37">
        <v>75220</v>
      </c>
      <c r="S1699" s="39">
        <v>42161</v>
      </c>
      <c r="T1699" s="39">
        <v>42163</v>
      </c>
      <c r="U1699" s="37">
        <v>1232.79</v>
      </c>
      <c r="V1699" s="37">
        <v>81</v>
      </c>
      <c r="W1699" s="37">
        <v>11272.77</v>
      </c>
      <c r="X1699" s="37">
        <v>45824</v>
      </c>
      <c r="Y1699" s="37" t="s">
        <v>3216</v>
      </c>
      <c r="Z1699" s="37">
        <v>2610.4500764188797</v>
      </c>
    </row>
    <row r="1700" spans="1:26" customFormat="1" x14ac:dyDescent="0.2">
      <c r="A1700" s="37">
        <v>1340</v>
      </c>
      <c r="B1700" s="37" t="s">
        <v>1060</v>
      </c>
      <c r="C1700" s="37" t="s">
        <v>46</v>
      </c>
      <c r="D1700" s="37">
        <v>7.0000000000000007E-2</v>
      </c>
      <c r="E1700" s="37">
        <v>3.98</v>
      </c>
      <c r="F1700" s="37">
        <v>0.83</v>
      </c>
      <c r="G1700" s="37" t="s">
        <v>14</v>
      </c>
      <c r="H1700" s="37" t="s">
        <v>47</v>
      </c>
      <c r="I1700" s="37" t="s">
        <v>24</v>
      </c>
      <c r="J1700" s="37" t="s">
        <v>25</v>
      </c>
      <c r="K1700" s="37" t="s">
        <v>26</v>
      </c>
      <c r="L1700" s="37" t="s">
        <v>2761</v>
      </c>
      <c r="M1700" s="37">
        <v>0.51</v>
      </c>
      <c r="N1700" s="37" t="s">
        <v>8</v>
      </c>
      <c r="O1700" s="37" t="s">
        <v>87</v>
      </c>
      <c r="P1700" s="37" t="s">
        <v>88</v>
      </c>
      <c r="Q1700" s="37" t="s">
        <v>89</v>
      </c>
      <c r="R1700" s="37">
        <v>10170</v>
      </c>
      <c r="S1700" s="39">
        <v>42161</v>
      </c>
      <c r="T1700" s="39">
        <v>42164</v>
      </c>
      <c r="U1700" s="37">
        <v>27.38</v>
      </c>
      <c r="V1700" s="37">
        <v>76</v>
      </c>
      <c r="W1700" s="37">
        <v>282.85000000000002</v>
      </c>
      <c r="X1700" s="37">
        <v>24455</v>
      </c>
      <c r="Y1700" s="37" t="s">
        <v>3218</v>
      </c>
      <c r="Z1700" s="37">
        <v>309.53212347080694</v>
      </c>
    </row>
    <row r="1701" spans="1:26" customFormat="1" x14ac:dyDescent="0.2">
      <c r="A1701" s="37">
        <v>1341</v>
      </c>
      <c r="B1701" s="37" t="s">
        <v>1062</v>
      </c>
      <c r="C1701" s="37" t="s">
        <v>46</v>
      </c>
      <c r="D1701" s="37">
        <v>0</v>
      </c>
      <c r="E1701" s="37">
        <v>20.89</v>
      </c>
      <c r="F1701" s="37">
        <v>1.99</v>
      </c>
      <c r="G1701" s="37" t="s">
        <v>14</v>
      </c>
      <c r="H1701" s="37" t="s">
        <v>47</v>
      </c>
      <c r="I1701" s="37" t="s">
        <v>16</v>
      </c>
      <c r="J1701" s="37" t="s">
        <v>17</v>
      </c>
      <c r="K1701" s="37" t="s">
        <v>18</v>
      </c>
      <c r="L1701" s="37" t="s">
        <v>2762</v>
      </c>
      <c r="M1701" s="37">
        <v>0.48</v>
      </c>
      <c r="N1701" s="37" t="s">
        <v>8</v>
      </c>
      <c r="O1701" s="37" t="s">
        <v>87</v>
      </c>
      <c r="P1701" s="37" t="s">
        <v>296</v>
      </c>
      <c r="Q1701" s="37" t="s">
        <v>1063</v>
      </c>
      <c r="R1701" s="37">
        <v>17201</v>
      </c>
      <c r="S1701" s="39">
        <v>42161</v>
      </c>
      <c r="T1701" s="39">
        <v>42163</v>
      </c>
      <c r="U1701" s="37">
        <v>-5.2949999999999999</v>
      </c>
      <c r="V1701" s="37">
        <v>4</v>
      </c>
      <c r="W1701" s="37">
        <v>84.56</v>
      </c>
      <c r="X1701" s="37">
        <v>91245</v>
      </c>
      <c r="Y1701" s="37" t="s">
        <v>3218</v>
      </c>
      <c r="Z1701" s="37">
        <v>382.43893027729609</v>
      </c>
    </row>
    <row r="1702" spans="1:26" customFormat="1" x14ac:dyDescent="0.2">
      <c r="A1702" s="37">
        <v>1341</v>
      </c>
      <c r="B1702" s="37" t="s">
        <v>1062</v>
      </c>
      <c r="C1702" s="37" t="s">
        <v>46</v>
      </c>
      <c r="D1702" s="37">
        <v>7.0000000000000007E-2</v>
      </c>
      <c r="E1702" s="37">
        <v>3.98</v>
      </c>
      <c r="F1702" s="37">
        <v>0.83</v>
      </c>
      <c r="G1702" s="37" t="s">
        <v>14</v>
      </c>
      <c r="H1702" s="37" t="s">
        <v>47</v>
      </c>
      <c r="I1702" s="37" t="s">
        <v>24</v>
      </c>
      <c r="J1702" s="37" t="s">
        <v>25</v>
      </c>
      <c r="K1702" s="37" t="s">
        <v>26</v>
      </c>
      <c r="L1702" s="37" t="s">
        <v>2761</v>
      </c>
      <c r="M1702" s="37">
        <v>0.51</v>
      </c>
      <c r="N1702" s="37" t="s">
        <v>8</v>
      </c>
      <c r="O1702" s="37" t="s">
        <v>87</v>
      </c>
      <c r="P1702" s="37" t="s">
        <v>296</v>
      </c>
      <c r="Q1702" s="37" t="s">
        <v>1063</v>
      </c>
      <c r="R1702" s="37">
        <v>17201</v>
      </c>
      <c r="S1702" s="39">
        <v>42161</v>
      </c>
      <c r="T1702" s="39">
        <v>42164</v>
      </c>
      <c r="U1702" s="37">
        <v>41.07</v>
      </c>
      <c r="V1702" s="37">
        <v>19</v>
      </c>
      <c r="W1702" s="37">
        <v>70.709999999999994</v>
      </c>
      <c r="X1702" s="37">
        <v>91245</v>
      </c>
      <c r="Y1702" s="37" t="s">
        <v>3218</v>
      </c>
      <c r="Z1702" s="37">
        <v>323.5510356102215</v>
      </c>
    </row>
    <row r="1703" spans="1:26" customFormat="1" x14ac:dyDescent="0.2">
      <c r="A1703" s="37">
        <v>2432</v>
      </c>
      <c r="B1703" s="37" t="s">
        <v>2547</v>
      </c>
      <c r="C1703" s="37" t="s">
        <v>46</v>
      </c>
      <c r="D1703" s="37">
        <v>0.09</v>
      </c>
      <c r="E1703" s="37">
        <v>5.4</v>
      </c>
      <c r="F1703" s="37">
        <v>7.78</v>
      </c>
      <c r="G1703" s="37" t="s">
        <v>63</v>
      </c>
      <c r="H1703" s="37" t="s">
        <v>15</v>
      </c>
      <c r="I1703" s="37" t="s">
        <v>24</v>
      </c>
      <c r="J1703" s="37" t="s">
        <v>48</v>
      </c>
      <c r="K1703" s="37" t="s">
        <v>49</v>
      </c>
      <c r="L1703" s="37" t="s">
        <v>1460</v>
      </c>
      <c r="M1703" s="37">
        <v>0.37</v>
      </c>
      <c r="N1703" s="37" t="s">
        <v>8</v>
      </c>
      <c r="O1703" s="37" t="s">
        <v>28</v>
      </c>
      <c r="P1703" s="37" t="s">
        <v>183</v>
      </c>
      <c r="Q1703" s="37" t="s">
        <v>2548</v>
      </c>
      <c r="R1703" s="37">
        <v>73110</v>
      </c>
      <c r="S1703" s="39">
        <v>42161</v>
      </c>
      <c r="T1703" s="39">
        <v>42163</v>
      </c>
      <c r="U1703" s="37">
        <v>-34.764499999999998</v>
      </c>
      <c r="V1703" s="37">
        <v>6</v>
      </c>
      <c r="W1703" s="37">
        <v>37.380000000000003</v>
      </c>
      <c r="X1703" s="37">
        <v>89097</v>
      </c>
      <c r="Y1703" s="37" t="s">
        <v>3216</v>
      </c>
      <c r="Z1703" s="37">
        <v>171.26385204115024</v>
      </c>
    </row>
    <row r="1704" spans="1:26" customFormat="1" x14ac:dyDescent="0.2">
      <c r="A1704" s="37">
        <v>1374</v>
      </c>
      <c r="B1704" s="37" t="s">
        <v>2763</v>
      </c>
      <c r="C1704" s="37" t="s">
        <v>1</v>
      </c>
      <c r="D1704" s="37">
        <v>0.06</v>
      </c>
      <c r="E1704" s="37">
        <v>44.01</v>
      </c>
      <c r="F1704" s="37">
        <v>3.5</v>
      </c>
      <c r="G1704" s="37" t="s">
        <v>14</v>
      </c>
      <c r="H1704" s="37" t="s">
        <v>47</v>
      </c>
      <c r="I1704" s="37" t="s">
        <v>24</v>
      </c>
      <c r="J1704" s="37" t="s">
        <v>71</v>
      </c>
      <c r="K1704" s="37" t="s">
        <v>49</v>
      </c>
      <c r="L1704" s="37" t="s">
        <v>2764</v>
      </c>
      <c r="M1704" s="37">
        <v>0.59</v>
      </c>
      <c r="N1704" s="37" t="s">
        <v>8</v>
      </c>
      <c r="O1704" s="37" t="s">
        <v>35</v>
      </c>
      <c r="P1704" s="37" t="s">
        <v>66</v>
      </c>
      <c r="Q1704" s="37" t="s">
        <v>2509</v>
      </c>
      <c r="R1704" s="37">
        <v>95207</v>
      </c>
      <c r="S1704" s="39">
        <v>42162</v>
      </c>
      <c r="T1704" s="39">
        <v>42163</v>
      </c>
      <c r="U1704" s="37">
        <v>-21.231999999999999</v>
      </c>
      <c r="V1704" s="37">
        <v>1</v>
      </c>
      <c r="W1704" s="37">
        <v>46.94</v>
      </c>
      <c r="X1704" s="37">
        <v>88212</v>
      </c>
      <c r="Y1704" s="37" t="s">
        <v>3217</v>
      </c>
      <c r="Z1704" s="37">
        <v>621.05536468146749</v>
      </c>
    </row>
    <row r="1705" spans="1:26" customFormat="1" x14ac:dyDescent="0.2">
      <c r="A1705" s="37">
        <v>2794</v>
      </c>
      <c r="B1705" s="37" t="s">
        <v>1745</v>
      </c>
      <c r="C1705" s="37" t="s">
        <v>13</v>
      </c>
      <c r="D1705" s="37">
        <v>7.0000000000000007E-2</v>
      </c>
      <c r="E1705" s="37">
        <v>4.76</v>
      </c>
      <c r="F1705" s="37">
        <v>0.88</v>
      </c>
      <c r="G1705" s="37" t="s">
        <v>14</v>
      </c>
      <c r="H1705" s="37" t="s">
        <v>70</v>
      </c>
      <c r="I1705" s="37" t="s">
        <v>24</v>
      </c>
      <c r="J1705" s="37" t="s">
        <v>64</v>
      </c>
      <c r="K1705" s="37" t="s">
        <v>26</v>
      </c>
      <c r="L1705" s="37" t="s">
        <v>2418</v>
      </c>
      <c r="M1705" s="37">
        <v>0.39</v>
      </c>
      <c r="N1705" s="37" t="s">
        <v>8</v>
      </c>
      <c r="O1705" s="37" t="s">
        <v>28</v>
      </c>
      <c r="P1705" s="37" t="s">
        <v>189</v>
      </c>
      <c r="Q1705" s="37" t="s">
        <v>1746</v>
      </c>
      <c r="R1705" s="37">
        <v>50158</v>
      </c>
      <c r="S1705" s="39">
        <v>42162</v>
      </c>
      <c r="T1705" s="39">
        <v>42162</v>
      </c>
      <c r="U1705" s="37">
        <v>15.8148</v>
      </c>
      <c r="V1705" s="37">
        <v>5</v>
      </c>
      <c r="W1705" s="37">
        <v>22.92</v>
      </c>
      <c r="X1705" s="37">
        <v>87555</v>
      </c>
      <c r="Y1705" s="37" t="s">
        <v>3216</v>
      </c>
      <c r="Z1705" s="37">
        <v>-32.183948529315913</v>
      </c>
    </row>
    <row r="1706" spans="1:26" customFormat="1" x14ac:dyDescent="0.2">
      <c r="A1706" s="37">
        <v>737</v>
      </c>
      <c r="B1706" s="37" t="s">
        <v>2765</v>
      </c>
      <c r="C1706" s="37" t="s">
        <v>23</v>
      </c>
      <c r="D1706" s="37">
        <v>0.02</v>
      </c>
      <c r="E1706" s="37">
        <v>48.04</v>
      </c>
      <c r="F1706" s="37">
        <v>5.79</v>
      </c>
      <c r="G1706" s="37" t="s">
        <v>14</v>
      </c>
      <c r="H1706" s="37" t="s">
        <v>15</v>
      </c>
      <c r="I1706" s="37" t="s">
        <v>24</v>
      </c>
      <c r="J1706" s="37" t="s">
        <v>64</v>
      </c>
      <c r="K1706" s="37" t="s">
        <v>49</v>
      </c>
      <c r="L1706" s="37" t="s">
        <v>2177</v>
      </c>
      <c r="M1706" s="37">
        <v>0.37</v>
      </c>
      <c r="N1706" s="37" t="s">
        <v>8</v>
      </c>
      <c r="O1706" s="37" t="s">
        <v>87</v>
      </c>
      <c r="P1706" s="37" t="s">
        <v>373</v>
      </c>
      <c r="Q1706" s="37" t="s">
        <v>2766</v>
      </c>
      <c r="R1706" s="37">
        <v>7003</v>
      </c>
      <c r="S1706" s="39">
        <v>42162</v>
      </c>
      <c r="T1706" s="39">
        <v>42169</v>
      </c>
      <c r="U1706" s="37">
        <v>422.45249999999999</v>
      </c>
      <c r="V1706" s="37">
        <v>12</v>
      </c>
      <c r="W1706" s="37">
        <v>612.25</v>
      </c>
      <c r="X1706" s="37">
        <v>90360</v>
      </c>
      <c r="Y1706" s="37" t="s">
        <v>3218</v>
      </c>
      <c r="Z1706" s="37">
        <v>725.27585339061022</v>
      </c>
    </row>
    <row r="1707" spans="1:26" customFormat="1" x14ac:dyDescent="0.2">
      <c r="A1707" s="37">
        <v>1384</v>
      </c>
      <c r="B1707" s="37" t="s">
        <v>2767</v>
      </c>
      <c r="C1707" s="37" t="s">
        <v>23</v>
      </c>
      <c r="D1707" s="37">
        <v>0.02</v>
      </c>
      <c r="E1707" s="37">
        <v>70.97</v>
      </c>
      <c r="F1707" s="37">
        <v>3.5</v>
      </c>
      <c r="G1707" s="37" t="s">
        <v>14</v>
      </c>
      <c r="H1707" s="37" t="s">
        <v>15</v>
      </c>
      <c r="I1707" s="37" t="s">
        <v>24</v>
      </c>
      <c r="J1707" s="37" t="s">
        <v>71</v>
      </c>
      <c r="K1707" s="37" t="s">
        <v>49</v>
      </c>
      <c r="L1707" s="37" t="s">
        <v>2153</v>
      </c>
      <c r="M1707" s="37">
        <v>0.59</v>
      </c>
      <c r="N1707" s="37" t="s">
        <v>8</v>
      </c>
      <c r="O1707" s="37" t="s">
        <v>9</v>
      </c>
      <c r="P1707" s="37" t="s">
        <v>218</v>
      </c>
      <c r="Q1707" s="37" t="s">
        <v>2708</v>
      </c>
      <c r="R1707" s="37">
        <v>22304</v>
      </c>
      <c r="S1707" s="39">
        <v>42162</v>
      </c>
      <c r="T1707" s="39">
        <v>42169</v>
      </c>
      <c r="U1707" s="37">
        <v>23.616</v>
      </c>
      <c r="V1707" s="37">
        <v>21</v>
      </c>
      <c r="W1707" s="37">
        <v>1533.59</v>
      </c>
      <c r="X1707" s="37">
        <v>89408</v>
      </c>
      <c r="Y1707" s="37" t="s">
        <v>3215</v>
      </c>
      <c r="Z1707" s="37">
        <v>508.26708473574371</v>
      </c>
    </row>
    <row r="1708" spans="1:26" customFormat="1" x14ac:dyDescent="0.2">
      <c r="A1708" s="37">
        <v>1672</v>
      </c>
      <c r="B1708" s="37" t="s">
        <v>2768</v>
      </c>
      <c r="C1708" s="37" t="s">
        <v>23</v>
      </c>
      <c r="D1708" s="37">
        <v>0.02</v>
      </c>
      <c r="E1708" s="37">
        <v>284.98</v>
      </c>
      <c r="F1708" s="37">
        <v>69.55</v>
      </c>
      <c r="G1708" s="37" t="s">
        <v>2</v>
      </c>
      <c r="H1708" s="37" t="s">
        <v>3</v>
      </c>
      <c r="I1708" s="37" t="s">
        <v>4</v>
      </c>
      <c r="J1708" s="37" t="s">
        <v>85</v>
      </c>
      <c r="K1708" s="37" t="s">
        <v>33</v>
      </c>
      <c r="L1708" s="37" t="s">
        <v>1391</v>
      </c>
      <c r="M1708" s="37">
        <v>0.6</v>
      </c>
      <c r="N1708" s="37" t="s">
        <v>8</v>
      </c>
      <c r="O1708" s="37" t="s">
        <v>9</v>
      </c>
      <c r="P1708" s="37" t="s">
        <v>218</v>
      </c>
      <c r="Q1708" s="37" t="s">
        <v>2769</v>
      </c>
      <c r="R1708" s="37">
        <v>22901</v>
      </c>
      <c r="S1708" s="39">
        <v>42162</v>
      </c>
      <c r="T1708" s="39">
        <v>42167</v>
      </c>
      <c r="U1708" s="37">
        <v>15.528</v>
      </c>
      <c r="V1708" s="37">
        <v>3</v>
      </c>
      <c r="W1708" s="37">
        <v>926.3</v>
      </c>
      <c r="X1708" s="37">
        <v>86723</v>
      </c>
      <c r="Y1708" s="37" t="s">
        <v>3215</v>
      </c>
      <c r="Z1708" s="37">
        <v>3220.7377877527292</v>
      </c>
    </row>
    <row r="1709" spans="1:26" customFormat="1" x14ac:dyDescent="0.2">
      <c r="A1709" s="37">
        <v>1672</v>
      </c>
      <c r="B1709" s="37" t="s">
        <v>2768</v>
      </c>
      <c r="C1709" s="37" t="s">
        <v>23</v>
      </c>
      <c r="D1709" s="37">
        <v>0.08</v>
      </c>
      <c r="E1709" s="37">
        <v>55.48</v>
      </c>
      <c r="F1709" s="37">
        <v>14.3</v>
      </c>
      <c r="G1709" s="37" t="s">
        <v>14</v>
      </c>
      <c r="H1709" s="37" t="s">
        <v>3</v>
      </c>
      <c r="I1709" s="37" t="s">
        <v>24</v>
      </c>
      <c r="J1709" s="37" t="s">
        <v>64</v>
      </c>
      <c r="K1709" s="37" t="s">
        <v>49</v>
      </c>
      <c r="L1709" s="37" t="s">
        <v>823</v>
      </c>
      <c r="M1709" s="37">
        <v>0.37</v>
      </c>
      <c r="N1709" s="37" t="s">
        <v>8</v>
      </c>
      <c r="O1709" s="37" t="s">
        <v>9</v>
      </c>
      <c r="P1709" s="37" t="s">
        <v>218</v>
      </c>
      <c r="Q1709" s="37" t="s">
        <v>2769</v>
      </c>
      <c r="R1709" s="37">
        <v>22901</v>
      </c>
      <c r="S1709" s="39">
        <v>42162</v>
      </c>
      <c r="T1709" s="39">
        <v>42164</v>
      </c>
      <c r="U1709" s="37">
        <v>-225.56379999999999</v>
      </c>
      <c r="V1709" s="37">
        <v>17</v>
      </c>
      <c r="W1709" s="37">
        <v>942.53</v>
      </c>
      <c r="X1709" s="37">
        <v>86723</v>
      </c>
      <c r="Y1709" s="37" t="s">
        <v>3215</v>
      </c>
      <c r="Z1709" s="37">
        <v>300.46095678253658</v>
      </c>
    </row>
    <row r="1710" spans="1:26" customFormat="1" x14ac:dyDescent="0.2">
      <c r="A1710" s="37">
        <v>3397</v>
      </c>
      <c r="B1710" s="37" t="s">
        <v>1560</v>
      </c>
      <c r="C1710" s="37" t="s">
        <v>23</v>
      </c>
      <c r="D1710" s="37">
        <v>0</v>
      </c>
      <c r="E1710" s="37">
        <v>1270.99</v>
      </c>
      <c r="F1710" s="37">
        <v>19.989999999999998</v>
      </c>
      <c r="G1710" s="37" t="s">
        <v>14</v>
      </c>
      <c r="H1710" s="37" t="s">
        <v>3</v>
      </c>
      <c r="I1710" s="37" t="s">
        <v>24</v>
      </c>
      <c r="J1710" s="37" t="s">
        <v>48</v>
      </c>
      <c r="K1710" s="37" t="s">
        <v>49</v>
      </c>
      <c r="L1710" s="37" t="s">
        <v>628</v>
      </c>
      <c r="M1710" s="37">
        <v>0.35</v>
      </c>
      <c r="N1710" s="37" t="s">
        <v>8</v>
      </c>
      <c r="O1710" s="37" t="s">
        <v>28</v>
      </c>
      <c r="P1710" s="37" t="s">
        <v>79</v>
      </c>
      <c r="Q1710" s="37" t="s">
        <v>1562</v>
      </c>
      <c r="R1710" s="37">
        <v>61832</v>
      </c>
      <c r="S1710" s="39">
        <v>42162</v>
      </c>
      <c r="T1710" s="39">
        <v>42164</v>
      </c>
      <c r="U1710" s="37">
        <v>6384.4389000000001</v>
      </c>
      <c r="V1710" s="37">
        <v>7</v>
      </c>
      <c r="W1710" s="37">
        <v>9252.81</v>
      </c>
      <c r="X1710" s="37">
        <v>87535</v>
      </c>
      <c r="Y1710" s="37" t="s">
        <v>3216</v>
      </c>
      <c r="Z1710" s="37">
        <v>11071.191327682498</v>
      </c>
    </row>
    <row r="1711" spans="1:26" customFormat="1" x14ac:dyDescent="0.2">
      <c r="A1711" s="37">
        <v>92</v>
      </c>
      <c r="B1711" s="37" t="s">
        <v>2519</v>
      </c>
      <c r="C1711" s="37" t="s">
        <v>92</v>
      </c>
      <c r="D1711" s="37">
        <v>0.04</v>
      </c>
      <c r="E1711" s="37">
        <v>12.98</v>
      </c>
      <c r="F1711" s="37">
        <v>3.14</v>
      </c>
      <c r="G1711" s="37" t="s">
        <v>63</v>
      </c>
      <c r="H1711" s="37" t="s">
        <v>70</v>
      </c>
      <c r="I1711" s="37" t="s">
        <v>24</v>
      </c>
      <c r="J1711" s="37" t="s">
        <v>544</v>
      </c>
      <c r="K1711" s="37" t="s">
        <v>18</v>
      </c>
      <c r="L1711" s="37" t="s">
        <v>545</v>
      </c>
      <c r="M1711" s="37">
        <v>0.6</v>
      </c>
      <c r="N1711" s="37" t="s">
        <v>8</v>
      </c>
      <c r="O1711" s="37" t="s">
        <v>9</v>
      </c>
      <c r="P1711" s="37" t="s">
        <v>144</v>
      </c>
      <c r="Q1711" s="37" t="s">
        <v>2521</v>
      </c>
      <c r="R1711" s="37">
        <v>70056</v>
      </c>
      <c r="S1711" s="39">
        <v>42162</v>
      </c>
      <c r="T1711" s="39">
        <v>42164</v>
      </c>
      <c r="U1711" s="37">
        <v>22.818000000000001</v>
      </c>
      <c r="V1711" s="37">
        <v>16</v>
      </c>
      <c r="W1711" s="37">
        <v>216.04</v>
      </c>
      <c r="X1711" s="37">
        <v>87178</v>
      </c>
      <c r="Y1711" s="37" t="s">
        <v>3215</v>
      </c>
      <c r="Z1711" s="37">
        <v>190.61660444935191</v>
      </c>
    </row>
    <row r="1712" spans="1:26" customFormat="1" x14ac:dyDescent="0.2">
      <c r="A1712" s="37">
        <v>2583</v>
      </c>
      <c r="B1712" s="37" t="s">
        <v>2770</v>
      </c>
      <c r="C1712" s="37" t="s">
        <v>92</v>
      </c>
      <c r="D1712" s="37">
        <v>0.04</v>
      </c>
      <c r="E1712" s="37">
        <v>510.14</v>
      </c>
      <c r="F1712" s="37">
        <v>14.7</v>
      </c>
      <c r="G1712" s="37" t="s">
        <v>2</v>
      </c>
      <c r="H1712" s="37" t="s">
        <v>47</v>
      </c>
      <c r="I1712" s="37" t="s">
        <v>16</v>
      </c>
      <c r="J1712" s="37" t="s">
        <v>32</v>
      </c>
      <c r="K1712" s="37" t="s">
        <v>33</v>
      </c>
      <c r="L1712" s="37" t="s">
        <v>2771</v>
      </c>
      <c r="M1712" s="37">
        <v>0.56000000000000005</v>
      </c>
      <c r="N1712" s="37" t="s">
        <v>8</v>
      </c>
      <c r="O1712" s="37" t="s">
        <v>28</v>
      </c>
      <c r="P1712" s="37" t="s">
        <v>265</v>
      </c>
      <c r="Q1712" s="37" t="s">
        <v>2772</v>
      </c>
      <c r="R1712" s="37">
        <v>49423</v>
      </c>
      <c r="S1712" s="39">
        <v>42162</v>
      </c>
      <c r="T1712" s="39">
        <v>42164</v>
      </c>
      <c r="U1712" s="37">
        <v>-251.40389999999999</v>
      </c>
      <c r="V1712" s="37">
        <v>3</v>
      </c>
      <c r="W1712" s="37">
        <v>1527.97</v>
      </c>
      <c r="X1712" s="37">
        <v>89657</v>
      </c>
      <c r="Y1712" s="37" t="s">
        <v>3216</v>
      </c>
      <c r="Z1712" s="37">
        <v>2062.8467708109811</v>
      </c>
    </row>
    <row r="1713" spans="1:26" customFormat="1" x14ac:dyDescent="0.2">
      <c r="A1713" s="37">
        <v>2583</v>
      </c>
      <c r="B1713" s="37" t="s">
        <v>2770</v>
      </c>
      <c r="C1713" s="37" t="s">
        <v>92</v>
      </c>
      <c r="D1713" s="37">
        <v>0</v>
      </c>
      <c r="E1713" s="37">
        <v>4.76</v>
      </c>
      <c r="F1713" s="37">
        <v>3.01</v>
      </c>
      <c r="G1713" s="37" t="s">
        <v>14</v>
      </c>
      <c r="H1713" s="37" t="s">
        <v>47</v>
      </c>
      <c r="I1713" s="37" t="s">
        <v>24</v>
      </c>
      <c r="J1713" s="37" t="s">
        <v>64</v>
      </c>
      <c r="K1713" s="37" t="s">
        <v>26</v>
      </c>
      <c r="L1713" s="37" t="s">
        <v>2773</v>
      </c>
      <c r="M1713" s="37">
        <v>0.36</v>
      </c>
      <c r="N1713" s="37" t="s">
        <v>8</v>
      </c>
      <c r="O1713" s="37" t="s">
        <v>28</v>
      </c>
      <c r="P1713" s="37" t="s">
        <v>265</v>
      </c>
      <c r="Q1713" s="37" t="s">
        <v>2772</v>
      </c>
      <c r="R1713" s="37">
        <v>49423</v>
      </c>
      <c r="S1713" s="39">
        <v>42162</v>
      </c>
      <c r="T1713" s="39">
        <v>42164</v>
      </c>
      <c r="U1713" s="37">
        <v>-2.3450000000000002</v>
      </c>
      <c r="V1713" s="37">
        <v>23</v>
      </c>
      <c r="W1713" s="37">
        <v>110.86</v>
      </c>
      <c r="X1713" s="37">
        <v>89657</v>
      </c>
      <c r="Y1713" s="37" t="s">
        <v>3216</v>
      </c>
      <c r="Z1713" s="37">
        <v>75.105658658887791</v>
      </c>
    </row>
    <row r="1714" spans="1:26" customFormat="1" x14ac:dyDescent="0.2">
      <c r="A1714" s="37">
        <v>2920</v>
      </c>
      <c r="B1714" s="37" t="s">
        <v>2774</v>
      </c>
      <c r="C1714" s="37" t="s">
        <v>92</v>
      </c>
      <c r="D1714" s="37">
        <v>0.05</v>
      </c>
      <c r="E1714" s="37">
        <v>535.64</v>
      </c>
      <c r="F1714" s="37">
        <v>14.7</v>
      </c>
      <c r="G1714" s="37" t="s">
        <v>2</v>
      </c>
      <c r="H1714" s="37" t="s">
        <v>47</v>
      </c>
      <c r="I1714" s="37" t="s">
        <v>16</v>
      </c>
      <c r="J1714" s="37" t="s">
        <v>32</v>
      </c>
      <c r="K1714" s="37" t="s">
        <v>33</v>
      </c>
      <c r="L1714" s="37" t="s">
        <v>1442</v>
      </c>
      <c r="M1714" s="37">
        <v>0.59</v>
      </c>
      <c r="N1714" s="37" t="s">
        <v>8</v>
      </c>
      <c r="O1714" s="37" t="s">
        <v>28</v>
      </c>
      <c r="P1714" s="37" t="s">
        <v>79</v>
      </c>
      <c r="Q1714" s="37" t="s">
        <v>509</v>
      </c>
      <c r="R1714" s="37">
        <v>60603</v>
      </c>
      <c r="S1714" s="39">
        <v>42162</v>
      </c>
      <c r="T1714" s="39">
        <v>42164</v>
      </c>
      <c r="U1714" s="37">
        <v>-1220.9145000000001</v>
      </c>
      <c r="V1714" s="37">
        <v>2</v>
      </c>
      <c r="W1714" s="37">
        <v>1068.5999999999999</v>
      </c>
      <c r="X1714" s="37">
        <v>59365</v>
      </c>
      <c r="Y1714" s="37" t="s">
        <v>3216</v>
      </c>
      <c r="Z1714" s="37">
        <v>1168.2660829095553</v>
      </c>
    </row>
    <row r="1715" spans="1:26" customFormat="1" x14ac:dyDescent="0.2">
      <c r="A1715" s="37">
        <v>3005</v>
      </c>
      <c r="B1715" s="37" t="s">
        <v>2775</v>
      </c>
      <c r="C1715" s="37" t="s">
        <v>1</v>
      </c>
      <c r="D1715" s="37">
        <v>0.05</v>
      </c>
      <c r="E1715" s="37">
        <v>122.99</v>
      </c>
      <c r="F1715" s="37">
        <v>19.989999999999998</v>
      </c>
      <c r="G1715" s="37" t="s">
        <v>63</v>
      </c>
      <c r="H1715" s="37" t="s">
        <v>70</v>
      </c>
      <c r="I1715" s="37" t="s">
        <v>24</v>
      </c>
      <c r="J1715" s="37" t="s">
        <v>48</v>
      </c>
      <c r="K1715" s="37" t="s">
        <v>49</v>
      </c>
      <c r="L1715" s="37" t="s">
        <v>2400</v>
      </c>
      <c r="M1715" s="37">
        <v>0.37</v>
      </c>
      <c r="N1715" s="37" t="s">
        <v>8</v>
      </c>
      <c r="O1715" s="37" t="s">
        <v>35</v>
      </c>
      <c r="P1715" s="37" t="s">
        <v>466</v>
      </c>
      <c r="Q1715" s="37" t="s">
        <v>1484</v>
      </c>
      <c r="R1715" s="37">
        <v>83814</v>
      </c>
      <c r="S1715" s="39">
        <v>42163</v>
      </c>
      <c r="T1715" s="39">
        <v>42166</v>
      </c>
      <c r="U1715" s="37">
        <v>1039.7541000000001</v>
      </c>
      <c r="V1715" s="37">
        <v>12</v>
      </c>
      <c r="W1715" s="37">
        <v>1506.89</v>
      </c>
      <c r="X1715" s="37">
        <v>91389</v>
      </c>
      <c r="Y1715" s="37" t="s">
        <v>3217</v>
      </c>
      <c r="Z1715" s="37">
        <v>2121.8563674658267</v>
      </c>
    </row>
    <row r="1716" spans="1:26" customFormat="1" x14ac:dyDescent="0.2">
      <c r="A1716" s="37">
        <v>2638</v>
      </c>
      <c r="B1716" s="37" t="s">
        <v>2776</v>
      </c>
      <c r="C1716" s="37" t="s">
        <v>23</v>
      </c>
      <c r="D1716" s="37">
        <v>0.05</v>
      </c>
      <c r="E1716" s="37">
        <v>100.97</v>
      </c>
      <c r="F1716" s="37">
        <v>7.18</v>
      </c>
      <c r="G1716" s="37" t="s">
        <v>63</v>
      </c>
      <c r="H1716" s="37" t="s">
        <v>15</v>
      </c>
      <c r="I1716" s="37" t="s">
        <v>16</v>
      </c>
      <c r="J1716" s="37" t="s">
        <v>17</v>
      </c>
      <c r="K1716" s="37" t="s">
        <v>49</v>
      </c>
      <c r="L1716" s="37" t="s">
        <v>2777</v>
      </c>
      <c r="M1716" s="37">
        <v>0.46</v>
      </c>
      <c r="N1716" s="37" t="s">
        <v>8</v>
      </c>
      <c r="O1716" s="37" t="s">
        <v>35</v>
      </c>
      <c r="P1716" s="37" t="s">
        <v>466</v>
      </c>
      <c r="Q1716" s="37" t="s">
        <v>2555</v>
      </c>
      <c r="R1716" s="37">
        <v>83704</v>
      </c>
      <c r="S1716" s="39">
        <v>42163</v>
      </c>
      <c r="T1716" s="39">
        <v>42163</v>
      </c>
      <c r="U1716" s="37">
        <v>881.46810000000005</v>
      </c>
      <c r="V1716" s="37">
        <v>13</v>
      </c>
      <c r="W1716" s="37">
        <v>1277.49</v>
      </c>
      <c r="X1716" s="37">
        <v>90951</v>
      </c>
      <c r="Y1716" s="37" t="s">
        <v>3217</v>
      </c>
      <c r="Z1716" s="37">
        <v>1372.3428036270063</v>
      </c>
    </row>
    <row r="1717" spans="1:26" customFormat="1" x14ac:dyDescent="0.2">
      <c r="A1717" s="37">
        <v>3137</v>
      </c>
      <c r="B1717" s="37" t="s">
        <v>2778</v>
      </c>
      <c r="C1717" s="37" t="s">
        <v>46</v>
      </c>
      <c r="D1717" s="37">
        <v>0.09</v>
      </c>
      <c r="E1717" s="37">
        <v>304.99</v>
      </c>
      <c r="F1717" s="37">
        <v>19.989999999999998</v>
      </c>
      <c r="G1717" s="37" t="s">
        <v>14</v>
      </c>
      <c r="H1717" s="37" t="s">
        <v>70</v>
      </c>
      <c r="I1717" s="37" t="s">
        <v>24</v>
      </c>
      <c r="J1717" s="37" t="s">
        <v>48</v>
      </c>
      <c r="K1717" s="37" t="s">
        <v>49</v>
      </c>
      <c r="L1717" s="37" t="s">
        <v>2779</v>
      </c>
      <c r="M1717" s="37">
        <v>0.4</v>
      </c>
      <c r="N1717" s="37" t="s">
        <v>8</v>
      </c>
      <c r="O1717" s="37" t="s">
        <v>87</v>
      </c>
      <c r="P1717" s="37" t="s">
        <v>1332</v>
      </c>
      <c r="Q1717" s="37" t="s">
        <v>2780</v>
      </c>
      <c r="R1717" s="37">
        <v>3246</v>
      </c>
      <c r="S1717" s="39">
        <v>42163</v>
      </c>
      <c r="T1717" s="39">
        <v>42164</v>
      </c>
      <c r="U1717" s="37">
        <v>1623.9494999999999</v>
      </c>
      <c r="V1717" s="37">
        <v>8</v>
      </c>
      <c r="W1717" s="37">
        <v>2353.5500000000002</v>
      </c>
      <c r="X1717" s="37">
        <v>86795</v>
      </c>
      <c r="Y1717" s="37" t="s">
        <v>3218</v>
      </c>
      <c r="Z1717" s="37">
        <v>3282.0612775549257</v>
      </c>
    </row>
    <row r="1718" spans="1:26" customFormat="1" x14ac:dyDescent="0.2">
      <c r="A1718" s="37">
        <v>349</v>
      </c>
      <c r="B1718" s="37" t="s">
        <v>101</v>
      </c>
      <c r="C1718" s="37" t="s">
        <v>1</v>
      </c>
      <c r="D1718" s="37">
        <v>0</v>
      </c>
      <c r="E1718" s="37">
        <v>8.34</v>
      </c>
      <c r="F1718" s="37">
        <v>2.64</v>
      </c>
      <c r="G1718" s="37" t="s">
        <v>63</v>
      </c>
      <c r="H1718" s="37" t="s">
        <v>47</v>
      </c>
      <c r="I1718" s="37" t="s">
        <v>24</v>
      </c>
      <c r="J1718" s="37" t="s">
        <v>544</v>
      </c>
      <c r="K1718" s="37" t="s">
        <v>18</v>
      </c>
      <c r="L1718" s="37" t="s">
        <v>859</v>
      </c>
      <c r="M1718" s="37">
        <v>0.59</v>
      </c>
      <c r="N1718" s="37" t="s">
        <v>8</v>
      </c>
      <c r="O1718" s="37" t="s">
        <v>9</v>
      </c>
      <c r="P1718" s="37" t="s">
        <v>99</v>
      </c>
      <c r="Q1718" s="37" t="s">
        <v>104</v>
      </c>
      <c r="R1718" s="37">
        <v>33132</v>
      </c>
      <c r="S1718" s="39">
        <v>42164</v>
      </c>
      <c r="T1718" s="39">
        <v>42166</v>
      </c>
      <c r="U1718" s="37">
        <v>5.8624999999999998</v>
      </c>
      <c r="V1718" s="37">
        <v>23</v>
      </c>
      <c r="W1718" s="37">
        <v>212.89</v>
      </c>
      <c r="X1718" s="37">
        <v>17446</v>
      </c>
      <c r="Y1718" s="37" t="s">
        <v>3215</v>
      </c>
      <c r="Z1718" s="37">
        <v>470.70506790002446</v>
      </c>
    </row>
    <row r="1719" spans="1:26" customFormat="1" x14ac:dyDescent="0.2">
      <c r="A1719" s="37">
        <v>351</v>
      </c>
      <c r="B1719" s="37" t="s">
        <v>105</v>
      </c>
      <c r="C1719" s="37" t="s">
        <v>1</v>
      </c>
      <c r="D1719" s="37">
        <v>0</v>
      </c>
      <c r="E1719" s="37">
        <v>8.34</v>
      </c>
      <c r="F1719" s="37">
        <v>2.64</v>
      </c>
      <c r="G1719" s="37" t="s">
        <v>63</v>
      </c>
      <c r="H1719" s="37" t="s">
        <v>47</v>
      </c>
      <c r="I1719" s="37" t="s">
        <v>24</v>
      </c>
      <c r="J1719" s="37" t="s">
        <v>544</v>
      </c>
      <c r="K1719" s="37" t="s">
        <v>18</v>
      </c>
      <c r="L1719" s="37" t="s">
        <v>859</v>
      </c>
      <c r="M1719" s="37">
        <v>0.59</v>
      </c>
      <c r="N1719" s="37" t="s">
        <v>8</v>
      </c>
      <c r="O1719" s="37" t="s">
        <v>87</v>
      </c>
      <c r="P1719" s="37" t="s">
        <v>88</v>
      </c>
      <c r="Q1719" s="37" t="s">
        <v>106</v>
      </c>
      <c r="R1719" s="37">
        <v>13601</v>
      </c>
      <c r="S1719" s="39">
        <v>42164</v>
      </c>
      <c r="T1719" s="39">
        <v>42166</v>
      </c>
      <c r="U1719" s="37">
        <v>10.5</v>
      </c>
      <c r="V1719" s="37">
        <v>6</v>
      </c>
      <c r="W1719" s="37">
        <v>55.54</v>
      </c>
      <c r="X1719" s="37">
        <v>88685</v>
      </c>
      <c r="Y1719" s="37" t="s">
        <v>3218</v>
      </c>
      <c r="Z1719" s="37">
        <v>475.45398718757264</v>
      </c>
    </row>
    <row r="1720" spans="1:26" customFormat="1" x14ac:dyDescent="0.2">
      <c r="A1720" s="37">
        <v>2584</v>
      </c>
      <c r="B1720" s="37" t="s">
        <v>2781</v>
      </c>
      <c r="C1720" s="37" t="s">
        <v>1</v>
      </c>
      <c r="D1720" s="37">
        <v>0.04</v>
      </c>
      <c r="E1720" s="37">
        <v>6.3</v>
      </c>
      <c r="F1720" s="37">
        <v>0.5</v>
      </c>
      <c r="G1720" s="37" t="s">
        <v>14</v>
      </c>
      <c r="H1720" s="37" t="s">
        <v>47</v>
      </c>
      <c r="I1720" s="37" t="s">
        <v>24</v>
      </c>
      <c r="J1720" s="37" t="s">
        <v>128</v>
      </c>
      <c r="K1720" s="37" t="s">
        <v>49</v>
      </c>
      <c r="L1720" s="37" t="s">
        <v>802</v>
      </c>
      <c r="M1720" s="37">
        <v>0.39</v>
      </c>
      <c r="N1720" s="37" t="s">
        <v>8</v>
      </c>
      <c r="O1720" s="37" t="s">
        <v>28</v>
      </c>
      <c r="P1720" s="37" t="s">
        <v>265</v>
      </c>
      <c r="Q1720" s="37" t="s">
        <v>2782</v>
      </c>
      <c r="R1720" s="37">
        <v>48141</v>
      </c>
      <c r="S1720" s="39">
        <v>42164</v>
      </c>
      <c r="T1720" s="39">
        <v>42166</v>
      </c>
      <c r="U1720" s="37">
        <v>67.606200000000001</v>
      </c>
      <c r="V1720" s="37">
        <v>15</v>
      </c>
      <c r="W1720" s="37">
        <v>97.98</v>
      </c>
      <c r="X1720" s="37">
        <v>89658</v>
      </c>
      <c r="Y1720" s="37" t="s">
        <v>3216</v>
      </c>
      <c r="Z1720" s="37">
        <v>357.93788485157592</v>
      </c>
    </row>
    <row r="1721" spans="1:26" customFormat="1" x14ac:dyDescent="0.2">
      <c r="A1721" s="37">
        <v>1151</v>
      </c>
      <c r="B1721" s="37" t="s">
        <v>2783</v>
      </c>
      <c r="C1721" s="37" t="s">
        <v>23</v>
      </c>
      <c r="D1721" s="37">
        <v>0.05</v>
      </c>
      <c r="E1721" s="37">
        <v>7.59</v>
      </c>
      <c r="F1721" s="37">
        <v>4</v>
      </c>
      <c r="G1721" s="37" t="s">
        <v>14</v>
      </c>
      <c r="H1721" s="37" t="s">
        <v>70</v>
      </c>
      <c r="I1721" s="37" t="s">
        <v>4</v>
      </c>
      <c r="J1721" s="37" t="s">
        <v>102</v>
      </c>
      <c r="K1721" s="37" t="s">
        <v>26</v>
      </c>
      <c r="L1721" s="37" t="s">
        <v>1663</v>
      </c>
      <c r="M1721" s="37">
        <v>0.42</v>
      </c>
      <c r="N1721" s="37" t="s">
        <v>8</v>
      </c>
      <c r="O1721" s="37" t="s">
        <v>87</v>
      </c>
      <c r="P1721" s="37" t="s">
        <v>379</v>
      </c>
      <c r="Q1721" s="37" t="s">
        <v>2784</v>
      </c>
      <c r="R1721" s="37">
        <v>1075</v>
      </c>
      <c r="S1721" s="39">
        <v>42164</v>
      </c>
      <c r="T1721" s="39">
        <v>42164</v>
      </c>
      <c r="U1721" s="37">
        <v>6.0926999999999998</v>
      </c>
      <c r="V1721" s="37">
        <v>1</v>
      </c>
      <c r="W1721" s="37">
        <v>8.83</v>
      </c>
      <c r="X1721" s="37">
        <v>91344</v>
      </c>
      <c r="Y1721" s="37" t="s">
        <v>3218</v>
      </c>
      <c r="Z1721" s="37">
        <v>173.37109433492623</v>
      </c>
    </row>
    <row r="1722" spans="1:26" customFormat="1" x14ac:dyDescent="0.2">
      <c r="A1722" s="37">
        <v>218</v>
      </c>
      <c r="B1722" s="37" t="s">
        <v>2785</v>
      </c>
      <c r="C1722" s="37" t="s">
        <v>92</v>
      </c>
      <c r="D1722" s="37">
        <v>0.05</v>
      </c>
      <c r="E1722" s="37">
        <v>119.99</v>
      </c>
      <c r="F1722" s="37">
        <v>56.14</v>
      </c>
      <c r="G1722" s="37" t="s">
        <v>2</v>
      </c>
      <c r="H1722" s="37" t="s">
        <v>15</v>
      </c>
      <c r="I1722" s="37" t="s">
        <v>16</v>
      </c>
      <c r="J1722" s="37" t="s">
        <v>32</v>
      </c>
      <c r="K1722" s="37" t="s">
        <v>6</v>
      </c>
      <c r="L1722" s="37" t="s">
        <v>563</v>
      </c>
      <c r="M1722" s="37">
        <v>0.39</v>
      </c>
      <c r="N1722" s="37" t="s">
        <v>8</v>
      </c>
      <c r="O1722" s="37" t="s">
        <v>35</v>
      </c>
      <c r="P1722" s="37" t="s">
        <v>122</v>
      </c>
      <c r="Q1722" s="37" t="s">
        <v>925</v>
      </c>
      <c r="R1722" s="37">
        <v>84107</v>
      </c>
      <c r="S1722" s="39">
        <v>42164</v>
      </c>
      <c r="T1722" s="39">
        <v>42166</v>
      </c>
      <c r="U1722" s="37">
        <v>-102.5121</v>
      </c>
      <c r="V1722" s="37">
        <v>6</v>
      </c>
      <c r="W1722" s="37">
        <v>730.37</v>
      </c>
      <c r="X1722" s="37">
        <v>88048</v>
      </c>
      <c r="Y1722" s="37" t="s">
        <v>3217</v>
      </c>
      <c r="Z1722" s="37">
        <v>1930.9973004441604</v>
      </c>
    </row>
    <row r="1723" spans="1:26" customFormat="1" x14ac:dyDescent="0.2">
      <c r="A1723" s="37">
        <v>3361</v>
      </c>
      <c r="B1723" s="37" t="s">
        <v>786</v>
      </c>
      <c r="C1723" s="37" t="s">
        <v>92</v>
      </c>
      <c r="D1723" s="37">
        <v>0.03</v>
      </c>
      <c r="E1723" s="37">
        <v>4.9800000000000004</v>
      </c>
      <c r="F1723" s="37">
        <v>4.95</v>
      </c>
      <c r="G1723" s="37" t="s">
        <v>14</v>
      </c>
      <c r="H1723" s="37" t="s">
        <v>47</v>
      </c>
      <c r="I1723" s="37" t="s">
        <v>24</v>
      </c>
      <c r="J1723" s="37" t="s">
        <v>48</v>
      </c>
      <c r="K1723" s="37" t="s">
        <v>49</v>
      </c>
      <c r="L1723" s="37" t="s">
        <v>2595</v>
      </c>
      <c r="M1723" s="37">
        <v>0.37</v>
      </c>
      <c r="N1723" s="37" t="s">
        <v>8</v>
      </c>
      <c r="O1723" s="37" t="s">
        <v>28</v>
      </c>
      <c r="P1723" s="37" t="s">
        <v>333</v>
      </c>
      <c r="Q1723" s="37" t="s">
        <v>788</v>
      </c>
      <c r="R1723" s="37">
        <v>53095</v>
      </c>
      <c r="S1723" s="39">
        <v>42164</v>
      </c>
      <c r="T1723" s="39">
        <v>42166</v>
      </c>
      <c r="U1723" s="37">
        <v>-47.995249999999999</v>
      </c>
      <c r="V1723" s="37">
        <v>19</v>
      </c>
      <c r="W1723" s="37">
        <v>95</v>
      </c>
      <c r="X1723" s="37">
        <v>91438</v>
      </c>
      <c r="Y1723" s="37" t="s">
        <v>3216</v>
      </c>
      <c r="Z1723" s="37">
        <v>71.154927924177571</v>
      </c>
    </row>
    <row r="1724" spans="1:26" customFormat="1" x14ac:dyDescent="0.2">
      <c r="A1724" s="37">
        <v>326</v>
      </c>
      <c r="B1724" s="37" t="s">
        <v>2786</v>
      </c>
      <c r="C1724" s="37" t="s">
        <v>46</v>
      </c>
      <c r="D1724" s="37">
        <v>0.06</v>
      </c>
      <c r="E1724" s="37">
        <v>7.99</v>
      </c>
      <c r="F1724" s="37">
        <v>5.03</v>
      </c>
      <c r="G1724" s="37" t="s">
        <v>14</v>
      </c>
      <c r="H1724" s="37" t="s">
        <v>15</v>
      </c>
      <c r="I1724" s="37" t="s">
        <v>16</v>
      </c>
      <c r="J1724" s="37" t="s">
        <v>111</v>
      </c>
      <c r="K1724" s="37" t="s">
        <v>120</v>
      </c>
      <c r="L1724" s="37" t="s">
        <v>441</v>
      </c>
      <c r="M1724" s="37">
        <v>0.6</v>
      </c>
      <c r="N1724" s="37" t="s">
        <v>8</v>
      </c>
      <c r="O1724" s="37" t="s">
        <v>28</v>
      </c>
      <c r="P1724" s="37" t="s">
        <v>79</v>
      </c>
      <c r="Q1724" s="37" t="s">
        <v>2171</v>
      </c>
      <c r="R1724" s="37">
        <v>60510</v>
      </c>
      <c r="S1724" s="39">
        <v>42164</v>
      </c>
      <c r="T1724" s="39">
        <v>42165</v>
      </c>
      <c r="U1724" s="37">
        <v>-29.172000000000001</v>
      </c>
      <c r="V1724" s="37">
        <v>4</v>
      </c>
      <c r="W1724" s="37">
        <v>28.46</v>
      </c>
      <c r="X1724" s="37">
        <v>90973</v>
      </c>
      <c r="Y1724" s="37" t="s">
        <v>3216</v>
      </c>
      <c r="Z1724" s="37">
        <v>402.31078351443523</v>
      </c>
    </row>
    <row r="1725" spans="1:26" customFormat="1" x14ac:dyDescent="0.2">
      <c r="A1725" s="37">
        <v>3079</v>
      </c>
      <c r="B1725" s="37" t="s">
        <v>295</v>
      </c>
      <c r="C1725" s="37" t="s">
        <v>1</v>
      </c>
      <c r="D1725" s="37">
        <v>0</v>
      </c>
      <c r="E1725" s="37">
        <v>2.21</v>
      </c>
      <c r="F1725" s="37">
        <v>1</v>
      </c>
      <c r="G1725" s="37" t="s">
        <v>63</v>
      </c>
      <c r="H1725" s="37" t="s">
        <v>3</v>
      </c>
      <c r="I1725" s="37" t="s">
        <v>24</v>
      </c>
      <c r="J1725" s="37" t="s">
        <v>25</v>
      </c>
      <c r="K1725" s="37" t="s">
        <v>26</v>
      </c>
      <c r="L1725" s="37" t="s">
        <v>2787</v>
      </c>
      <c r="M1725" s="37">
        <v>0.38</v>
      </c>
      <c r="N1725" s="37" t="s">
        <v>8</v>
      </c>
      <c r="O1725" s="37" t="s">
        <v>87</v>
      </c>
      <c r="P1725" s="37" t="s">
        <v>296</v>
      </c>
      <c r="Q1725" s="37" t="s">
        <v>297</v>
      </c>
      <c r="R1725" s="37">
        <v>19112</v>
      </c>
      <c r="S1725" s="39">
        <v>42165</v>
      </c>
      <c r="T1725" s="39">
        <v>42166</v>
      </c>
      <c r="U1725" s="37">
        <v>10.01</v>
      </c>
      <c r="V1725" s="37">
        <v>33</v>
      </c>
      <c r="W1725" s="37">
        <v>87.18</v>
      </c>
      <c r="X1725" s="37">
        <v>48483</v>
      </c>
      <c r="Y1725" s="37" t="s">
        <v>3218</v>
      </c>
      <c r="Z1725" s="37">
        <v>196.39299758932555</v>
      </c>
    </row>
    <row r="1726" spans="1:26" customFormat="1" x14ac:dyDescent="0.2">
      <c r="A1726" s="37">
        <v>3243</v>
      </c>
      <c r="B1726" s="37" t="s">
        <v>2788</v>
      </c>
      <c r="C1726" s="37" t="s">
        <v>13</v>
      </c>
      <c r="D1726" s="37">
        <v>0</v>
      </c>
      <c r="E1726" s="37">
        <v>7.28</v>
      </c>
      <c r="F1726" s="37">
        <v>3.52</v>
      </c>
      <c r="G1726" s="37" t="s">
        <v>14</v>
      </c>
      <c r="H1726" s="37" t="s">
        <v>3</v>
      </c>
      <c r="I1726" s="37" t="s">
        <v>16</v>
      </c>
      <c r="J1726" s="37" t="s">
        <v>17</v>
      </c>
      <c r="K1726" s="37" t="s">
        <v>18</v>
      </c>
      <c r="L1726" s="37" t="s">
        <v>2789</v>
      </c>
      <c r="M1726" s="37">
        <v>0.68</v>
      </c>
      <c r="N1726" s="37" t="s">
        <v>8</v>
      </c>
      <c r="O1726" s="37" t="s">
        <v>87</v>
      </c>
      <c r="P1726" s="37" t="s">
        <v>224</v>
      </c>
      <c r="Q1726" s="37" t="s">
        <v>225</v>
      </c>
      <c r="R1726" s="37">
        <v>6010</v>
      </c>
      <c r="S1726" s="39">
        <v>42165</v>
      </c>
      <c r="T1726" s="39">
        <v>42165</v>
      </c>
      <c r="U1726" s="37">
        <v>-25.103999999999999</v>
      </c>
      <c r="V1726" s="37">
        <v>3</v>
      </c>
      <c r="W1726" s="37">
        <v>24.44</v>
      </c>
      <c r="X1726" s="37">
        <v>88329</v>
      </c>
      <c r="Y1726" s="37" t="s">
        <v>3218</v>
      </c>
      <c r="Z1726" s="37">
        <v>285.04306930162664</v>
      </c>
    </row>
    <row r="1727" spans="1:26" customFormat="1" x14ac:dyDescent="0.2">
      <c r="A1727" s="37">
        <v>254</v>
      </c>
      <c r="B1727" s="37" t="s">
        <v>2790</v>
      </c>
      <c r="C1727" s="37" t="s">
        <v>92</v>
      </c>
      <c r="D1727" s="37">
        <v>0.1</v>
      </c>
      <c r="E1727" s="37">
        <v>280.98</v>
      </c>
      <c r="F1727" s="37">
        <v>35.67</v>
      </c>
      <c r="G1727" s="37" t="s">
        <v>2</v>
      </c>
      <c r="H1727" s="37" t="s">
        <v>47</v>
      </c>
      <c r="I1727" s="37" t="s">
        <v>4</v>
      </c>
      <c r="J1727" s="37" t="s">
        <v>5</v>
      </c>
      <c r="K1727" s="37" t="s">
        <v>6</v>
      </c>
      <c r="L1727" s="37" t="s">
        <v>2791</v>
      </c>
      <c r="M1727" s="37">
        <v>0.66</v>
      </c>
      <c r="N1727" s="37" t="s">
        <v>8</v>
      </c>
      <c r="O1727" s="37" t="s">
        <v>35</v>
      </c>
      <c r="P1727" s="37" t="s">
        <v>36</v>
      </c>
      <c r="Q1727" s="37" t="s">
        <v>2792</v>
      </c>
      <c r="R1727" s="37">
        <v>80126</v>
      </c>
      <c r="S1727" s="39">
        <v>42165</v>
      </c>
      <c r="T1727" s="39">
        <v>42166</v>
      </c>
      <c r="U1727" s="37">
        <v>-53.744999999999997</v>
      </c>
      <c r="V1727" s="37">
        <v>5</v>
      </c>
      <c r="W1727" s="37">
        <v>1332.82</v>
      </c>
      <c r="X1727" s="37">
        <v>86268</v>
      </c>
      <c r="Y1727" s="37" t="s">
        <v>3217</v>
      </c>
      <c r="Z1727" s="37">
        <v>2170.3211667150008</v>
      </c>
    </row>
    <row r="1728" spans="1:26" customFormat="1" x14ac:dyDescent="0.2">
      <c r="A1728" s="37">
        <v>597</v>
      </c>
      <c r="B1728" s="37" t="s">
        <v>2793</v>
      </c>
      <c r="C1728" s="37" t="s">
        <v>46</v>
      </c>
      <c r="D1728" s="37">
        <v>0.1</v>
      </c>
      <c r="E1728" s="37">
        <v>6.48</v>
      </c>
      <c r="F1728" s="37">
        <v>5.9</v>
      </c>
      <c r="G1728" s="37" t="s">
        <v>14</v>
      </c>
      <c r="H1728" s="37" t="s">
        <v>3</v>
      </c>
      <c r="I1728" s="37" t="s">
        <v>24</v>
      </c>
      <c r="J1728" s="37" t="s">
        <v>64</v>
      </c>
      <c r="K1728" s="37" t="s">
        <v>49</v>
      </c>
      <c r="L1728" s="37" t="s">
        <v>1727</v>
      </c>
      <c r="M1728" s="37">
        <v>0.37</v>
      </c>
      <c r="N1728" s="37" t="s">
        <v>8</v>
      </c>
      <c r="O1728" s="37" t="s">
        <v>28</v>
      </c>
      <c r="P1728" s="37" t="s">
        <v>29</v>
      </c>
      <c r="Q1728" s="37" t="s">
        <v>1459</v>
      </c>
      <c r="R1728" s="37">
        <v>47201</v>
      </c>
      <c r="S1728" s="39">
        <v>42165</v>
      </c>
      <c r="T1728" s="39">
        <v>42165</v>
      </c>
      <c r="U1728" s="37">
        <v>-51.634999999999998</v>
      </c>
      <c r="V1728" s="37">
        <v>19</v>
      </c>
      <c r="W1728" s="37">
        <v>116.8</v>
      </c>
      <c r="X1728" s="37">
        <v>86310</v>
      </c>
      <c r="Y1728" s="37" t="s">
        <v>3216</v>
      </c>
      <c r="Z1728" s="37">
        <v>200.91652819317807</v>
      </c>
    </row>
    <row r="1729" spans="1:26" customFormat="1" x14ac:dyDescent="0.2">
      <c r="A1729" s="37">
        <v>2431</v>
      </c>
      <c r="B1729" s="37" t="s">
        <v>2546</v>
      </c>
      <c r="C1729" s="37" t="s">
        <v>46</v>
      </c>
      <c r="D1729" s="37">
        <v>0.05</v>
      </c>
      <c r="E1729" s="37">
        <v>8.85</v>
      </c>
      <c r="F1729" s="37">
        <v>5.6</v>
      </c>
      <c r="G1729" s="37" t="s">
        <v>14</v>
      </c>
      <c r="H1729" s="37" t="s">
        <v>15</v>
      </c>
      <c r="I1729" s="37" t="s">
        <v>24</v>
      </c>
      <c r="J1729" s="37" t="s">
        <v>48</v>
      </c>
      <c r="K1729" s="37" t="s">
        <v>49</v>
      </c>
      <c r="L1729" s="37" t="s">
        <v>2794</v>
      </c>
      <c r="M1729" s="37">
        <v>0.36</v>
      </c>
      <c r="N1729" s="37" t="s">
        <v>8</v>
      </c>
      <c r="O1729" s="37" t="s">
        <v>35</v>
      </c>
      <c r="P1729" s="37" t="s">
        <v>66</v>
      </c>
      <c r="Q1729" s="37" t="s">
        <v>76</v>
      </c>
      <c r="R1729" s="37">
        <v>90004</v>
      </c>
      <c r="S1729" s="39">
        <v>42165</v>
      </c>
      <c r="T1729" s="39">
        <v>42166</v>
      </c>
      <c r="U1729" s="37">
        <v>-9.1769999999999996</v>
      </c>
      <c r="V1729" s="37">
        <v>21</v>
      </c>
      <c r="W1729" s="37">
        <v>199.08</v>
      </c>
      <c r="X1729" s="37">
        <v>24869</v>
      </c>
      <c r="Y1729" s="37" t="s">
        <v>3217</v>
      </c>
      <c r="Z1729" s="37">
        <v>248.35939721654387</v>
      </c>
    </row>
    <row r="1730" spans="1:26" customFormat="1" x14ac:dyDescent="0.2">
      <c r="A1730" s="37">
        <v>2433</v>
      </c>
      <c r="B1730" s="37" t="s">
        <v>2795</v>
      </c>
      <c r="C1730" s="37" t="s">
        <v>46</v>
      </c>
      <c r="D1730" s="37">
        <v>0.05</v>
      </c>
      <c r="E1730" s="37">
        <v>8.85</v>
      </c>
      <c r="F1730" s="37">
        <v>5.6</v>
      </c>
      <c r="G1730" s="37" t="s">
        <v>14</v>
      </c>
      <c r="H1730" s="37" t="s">
        <v>15</v>
      </c>
      <c r="I1730" s="37" t="s">
        <v>24</v>
      </c>
      <c r="J1730" s="37" t="s">
        <v>48</v>
      </c>
      <c r="K1730" s="37" t="s">
        <v>49</v>
      </c>
      <c r="L1730" s="37" t="s">
        <v>2794</v>
      </c>
      <c r="M1730" s="37">
        <v>0.36</v>
      </c>
      <c r="N1730" s="37" t="s">
        <v>8</v>
      </c>
      <c r="O1730" s="37" t="s">
        <v>28</v>
      </c>
      <c r="P1730" s="37" t="s">
        <v>183</v>
      </c>
      <c r="Q1730" s="37" t="s">
        <v>587</v>
      </c>
      <c r="R1730" s="37">
        <v>73160</v>
      </c>
      <c r="S1730" s="39">
        <v>42165</v>
      </c>
      <c r="T1730" s="39">
        <v>42166</v>
      </c>
      <c r="U1730" s="37">
        <v>-7.3415999999999997</v>
      </c>
      <c r="V1730" s="37">
        <v>5</v>
      </c>
      <c r="W1730" s="37">
        <v>47.4</v>
      </c>
      <c r="X1730" s="37">
        <v>89095</v>
      </c>
      <c r="Y1730" s="37" t="s">
        <v>3216</v>
      </c>
      <c r="Z1730" s="37">
        <v>250.23889402740451</v>
      </c>
    </row>
    <row r="1731" spans="1:26" customFormat="1" x14ac:dyDescent="0.2">
      <c r="A1731" s="37">
        <v>1265</v>
      </c>
      <c r="B1731" s="37" t="s">
        <v>2796</v>
      </c>
      <c r="C1731" s="37" t="s">
        <v>1</v>
      </c>
      <c r="D1731" s="37">
        <v>0.05</v>
      </c>
      <c r="E1731" s="37">
        <v>5.28</v>
      </c>
      <c r="F1731" s="37">
        <v>6.26</v>
      </c>
      <c r="G1731" s="37" t="s">
        <v>14</v>
      </c>
      <c r="H1731" s="37" t="s">
        <v>47</v>
      </c>
      <c r="I1731" s="37" t="s">
        <v>24</v>
      </c>
      <c r="J1731" s="37" t="s">
        <v>64</v>
      </c>
      <c r="K1731" s="37" t="s">
        <v>49</v>
      </c>
      <c r="L1731" s="37" t="s">
        <v>2434</v>
      </c>
      <c r="M1731" s="37">
        <v>0.4</v>
      </c>
      <c r="N1731" s="37" t="s">
        <v>8</v>
      </c>
      <c r="O1731" s="37" t="s">
        <v>28</v>
      </c>
      <c r="P1731" s="37" t="s">
        <v>183</v>
      </c>
      <c r="Q1731" s="37" t="s">
        <v>2797</v>
      </c>
      <c r="R1731" s="37">
        <v>73521</v>
      </c>
      <c r="S1731" s="39">
        <v>42166</v>
      </c>
      <c r="T1731" s="39">
        <v>42167</v>
      </c>
      <c r="U1731" s="37">
        <v>-11.375999999999999</v>
      </c>
      <c r="V1731" s="37">
        <v>1</v>
      </c>
      <c r="W1731" s="37">
        <v>7.15</v>
      </c>
      <c r="X1731" s="37">
        <v>89729</v>
      </c>
      <c r="Y1731" s="37" t="s">
        <v>3216</v>
      </c>
      <c r="Z1731" s="37">
        <v>434.76831855885405</v>
      </c>
    </row>
    <row r="1732" spans="1:26" customFormat="1" x14ac:dyDescent="0.2">
      <c r="A1732" s="37">
        <v>2779</v>
      </c>
      <c r="B1732" s="37" t="s">
        <v>2798</v>
      </c>
      <c r="C1732" s="37" t="s">
        <v>1</v>
      </c>
      <c r="D1732" s="37">
        <v>0.01</v>
      </c>
      <c r="E1732" s="37">
        <v>35.99</v>
      </c>
      <c r="F1732" s="37">
        <v>5.99</v>
      </c>
      <c r="G1732" s="37" t="s">
        <v>14</v>
      </c>
      <c r="H1732" s="37" t="s">
        <v>70</v>
      </c>
      <c r="I1732" s="37" t="s">
        <v>16</v>
      </c>
      <c r="J1732" s="37" t="s">
        <v>111</v>
      </c>
      <c r="K1732" s="37" t="s">
        <v>26</v>
      </c>
      <c r="L1732" s="37" t="s">
        <v>1348</v>
      </c>
      <c r="M1732" s="37">
        <v>0.38</v>
      </c>
      <c r="N1732" s="37" t="s">
        <v>8</v>
      </c>
      <c r="O1732" s="37" t="s">
        <v>9</v>
      </c>
      <c r="P1732" s="37" t="s">
        <v>73</v>
      </c>
      <c r="Q1732" s="37" t="s">
        <v>2799</v>
      </c>
      <c r="R1732" s="37">
        <v>27893</v>
      </c>
      <c r="S1732" s="39">
        <v>42166</v>
      </c>
      <c r="T1732" s="39">
        <v>42167</v>
      </c>
      <c r="U1732" s="37">
        <v>-60.704000000000001</v>
      </c>
      <c r="V1732" s="37">
        <v>11</v>
      </c>
      <c r="W1732" s="37">
        <v>345.07</v>
      </c>
      <c r="X1732" s="37">
        <v>87161</v>
      </c>
      <c r="Y1732" s="37" t="s">
        <v>3215</v>
      </c>
      <c r="Z1732" s="37">
        <v>452.38313917559532</v>
      </c>
    </row>
    <row r="1733" spans="1:26" customFormat="1" x14ac:dyDescent="0.2">
      <c r="A1733" s="37">
        <v>3251</v>
      </c>
      <c r="B1733" s="37" t="s">
        <v>2800</v>
      </c>
      <c r="C1733" s="37" t="s">
        <v>1</v>
      </c>
      <c r="D1733" s="37">
        <v>0.02</v>
      </c>
      <c r="E1733" s="37">
        <v>5.28</v>
      </c>
      <c r="F1733" s="37">
        <v>6.26</v>
      </c>
      <c r="G1733" s="37" t="s">
        <v>14</v>
      </c>
      <c r="H1733" s="37" t="s">
        <v>70</v>
      </c>
      <c r="I1733" s="37" t="s">
        <v>24</v>
      </c>
      <c r="J1733" s="37" t="s">
        <v>64</v>
      </c>
      <c r="K1733" s="37" t="s">
        <v>49</v>
      </c>
      <c r="L1733" s="37" t="s">
        <v>2434</v>
      </c>
      <c r="M1733" s="37">
        <v>0.4</v>
      </c>
      <c r="N1733" s="37" t="s">
        <v>8</v>
      </c>
      <c r="O1733" s="37" t="s">
        <v>87</v>
      </c>
      <c r="P1733" s="37" t="s">
        <v>88</v>
      </c>
      <c r="Q1733" s="37" t="s">
        <v>89</v>
      </c>
      <c r="R1733" s="37">
        <v>10112</v>
      </c>
      <c r="S1733" s="39">
        <v>42166</v>
      </c>
      <c r="T1733" s="39">
        <v>42167</v>
      </c>
      <c r="U1733" s="37">
        <v>-131.16</v>
      </c>
      <c r="V1733" s="37">
        <v>76</v>
      </c>
      <c r="W1733" s="37">
        <v>412.72</v>
      </c>
      <c r="X1733" s="37">
        <v>39076</v>
      </c>
      <c r="Y1733" s="37" t="s">
        <v>3218</v>
      </c>
      <c r="Z1733" s="37">
        <v>301.49247161499784</v>
      </c>
    </row>
    <row r="1734" spans="1:26" customFormat="1" x14ac:dyDescent="0.2">
      <c r="A1734" s="37">
        <v>3252</v>
      </c>
      <c r="B1734" s="37" t="s">
        <v>1899</v>
      </c>
      <c r="C1734" s="37" t="s">
        <v>1</v>
      </c>
      <c r="D1734" s="37">
        <v>0.02</v>
      </c>
      <c r="E1734" s="37">
        <v>5.28</v>
      </c>
      <c r="F1734" s="37">
        <v>6.26</v>
      </c>
      <c r="G1734" s="37" t="s">
        <v>14</v>
      </c>
      <c r="H1734" s="37" t="s">
        <v>70</v>
      </c>
      <c r="I1734" s="37" t="s">
        <v>24</v>
      </c>
      <c r="J1734" s="37" t="s">
        <v>64</v>
      </c>
      <c r="K1734" s="37" t="s">
        <v>49</v>
      </c>
      <c r="L1734" s="37" t="s">
        <v>2434</v>
      </c>
      <c r="M1734" s="37">
        <v>0.4</v>
      </c>
      <c r="N1734" s="37" t="s">
        <v>8</v>
      </c>
      <c r="O1734" s="37" t="s">
        <v>87</v>
      </c>
      <c r="P1734" s="37" t="s">
        <v>88</v>
      </c>
      <c r="Q1734" s="37" t="s">
        <v>1900</v>
      </c>
      <c r="R1734" s="37">
        <v>12306</v>
      </c>
      <c r="S1734" s="39">
        <v>42166</v>
      </c>
      <c r="T1734" s="39">
        <v>42167</v>
      </c>
      <c r="U1734" s="37">
        <v>-65.58</v>
      </c>
      <c r="V1734" s="37">
        <v>19</v>
      </c>
      <c r="W1734" s="37">
        <v>103.18</v>
      </c>
      <c r="X1734" s="37">
        <v>87299</v>
      </c>
      <c r="Y1734" s="37" t="s">
        <v>3218</v>
      </c>
      <c r="Z1734" s="37">
        <v>368.64807848883322</v>
      </c>
    </row>
    <row r="1735" spans="1:26" customFormat="1" x14ac:dyDescent="0.2">
      <c r="A1735" s="37">
        <v>1466</v>
      </c>
      <c r="B1735" s="37" t="s">
        <v>2801</v>
      </c>
      <c r="C1735" s="37" t="s">
        <v>13</v>
      </c>
      <c r="D1735" s="37">
        <v>0</v>
      </c>
      <c r="E1735" s="37">
        <v>65.989999999999995</v>
      </c>
      <c r="F1735" s="37">
        <v>8.99</v>
      </c>
      <c r="G1735" s="37" t="s">
        <v>14</v>
      </c>
      <c r="H1735" s="37" t="s">
        <v>3</v>
      </c>
      <c r="I1735" s="37" t="s">
        <v>16</v>
      </c>
      <c r="J1735" s="37" t="s">
        <v>111</v>
      </c>
      <c r="K1735" s="37" t="s">
        <v>49</v>
      </c>
      <c r="L1735" s="37" t="s">
        <v>2570</v>
      </c>
      <c r="M1735" s="37">
        <v>0.56000000000000005</v>
      </c>
      <c r="N1735" s="37" t="s">
        <v>8</v>
      </c>
      <c r="O1735" s="37" t="s">
        <v>28</v>
      </c>
      <c r="P1735" s="37" t="s">
        <v>109</v>
      </c>
      <c r="Q1735" s="37" t="s">
        <v>1459</v>
      </c>
      <c r="R1735" s="37">
        <v>68601</v>
      </c>
      <c r="S1735" s="39">
        <v>42166</v>
      </c>
      <c r="T1735" s="39">
        <v>42168</v>
      </c>
      <c r="U1735" s="37">
        <v>253.3032</v>
      </c>
      <c r="V1735" s="37">
        <v>10</v>
      </c>
      <c r="W1735" s="37">
        <v>575.07000000000005</v>
      </c>
      <c r="X1735" s="37">
        <v>91115</v>
      </c>
      <c r="Y1735" s="37" t="s">
        <v>3216</v>
      </c>
      <c r="Z1735" s="37">
        <v>805.53309669851183</v>
      </c>
    </row>
    <row r="1736" spans="1:26" customFormat="1" x14ac:dyDescent="0.2">
      <c r="A1736" s="37">
        <v>2649</v>
      </c>
      <c r="B1736" s="37" t="s">
        <v>2802</v>
      </c>
      <c r="C1736" s="37" t="s">
        <v>13</v>
      </c>
      <c r="D1736" s="37">
        <v>0.01</v>
      </c>
      <c r="E1736" s="37">
        <v>39.979999999999997</v>
      </c>
      <c r="F1736" s="37">
        <v>4</v>
      </c>
      <c r="G1736" s="37" t="s">
        <v>14</v>
      </c>
      <c r="H1736" s="37" t="s">
        <v>70</v>
      </c>
      <c r="I1736" s="37" t="s">
        <v>16</v>
      </c>
      <c r="J1736" s="37" t="s">
        <v>17</v>
      </c>
      <c r="K1736" s="37" t="s">
        <v>49</v>
      </c>
      <c r="L1736" s="37" t="s">
        <v>1903</v>
      </c>
      <c r="M1736" s="37">
        <v>0.7</v>
      </c>
      <c r="N1736" s="37" t="s">
        <v>8</v>
      </c>
      <c r="O1736" s="37" t="s">
        <v>87</v>
      </c>
      <c r="P1736" s="37" t="s">
        <v>394</v>
      </c>
      <c r="Q1736" s="37" t="s">
        <v>2306</v>
      </c>
      <c r="R1736" s="37">
        <v>21040</v>
      </c>
      <c r="S1736" s="39">
        <v>42166</v>
      </c>
      <c r="T1736" s="39">
        <v>42167</v>
      </c>
      <c r="U1736" s="37">
        <v>-30.808</v>
      </c>
      <c r="V1736" s="37">
        <v>5</v>
      </c>
      <c r="W1736" s="37">
        <v>203.29</v>
      </c>
      <c r="X1736" s="37">
        <v>88814</v>
      </c>
      <c r="Y1736" s="37" t="s">
        <v>3218</v>
      </c>
      <c r="Z1736" s="37">
        <v>413.97563862718653</v>
      </c>
    </row>
    <row r="1737" spans="1:26" customFormat="1" x14ac:dyDescent="0.2">
      <c r="A1737" s="37">
        <v>3008</v>
      </c>
      <c r="B1737" s="37" t="s">
        <v>1494</v>
      </c>
      <c r="C1737" s="37" t="s">
        <v>13</v>
      </c>
      <c r="D1737" s="37">
        <v>0.01</v>
      </c>
      <c r="E1737" s="37">
        <v>12.28</v>
      </c>
      <c r="F1737" s="37">
        <v>6.47</v>
      </c>
      <c r="G1737" s="37" t="s">
        <v>14</v>
      </c>
      <c r="H1737" s="37" t="s">
        <v>47</v>
      </c>
      <c r="I1737" s="37" t="s">
        <v>24</v>
      </c>
      <c r="J1737" s="37" t="s">
        <v>64</v>
      </c>
      <c r="K1737" s="37" t="s">
        <v>49</v>
      </c>
      <c r="L1737" s="37" t="s">
        <v>2534</v>
      </c>
      <c r="M1737" s="37">
        <v>0.38</v>
      </c>
      <c r="N1737" s="37" t="s">
        <v>8</v>
      </c>
      <c r="O1737" s="37" t="s">
        <v>28</v>
      </c>
      <c r="P1737" s="37" t="s">
        <v>60</v>
      </c>
      <c r="Q1737" s="37" t="s">
        <v>1496</v>
      </c>
      <c r="R1737" s="37">
        <v>55343</v>
      </c>
      <c r="S1737" s="39">
        <v>42166</v>
      </c>
      <c r="T1737" s="39">
        <v>42167</v>
      </c>
      <c r="U1737" s="37">
        <v>47.61</v>
      </c>
      <c r="V1737" s="37">
        <v>12</v>
      </c>
      <c r="W1737" s="37">
        <v>160.66</v>
      </c>
      <c r="X1737" s="37">
        <v>89415</v>
      </c>
      <c r="Y1737" s="37" t="s">
        <v>3216</v>
      </c>
      <c r="Z1737" s="37">
        <v>240.21818648914467</v>
      </c>
    </row>
    <row r="1738" spans="1:26" customFormat="1" x14ac:dyDescent="0.2">
      <c r="A1738" s="37">
        <v>2543</v>
      </c>
      <c r="B1738" s="37" t="s">
        <v>2803</v>
      </c>
      <c r="C1738" s="37" t="s">
        <v>92</v>
      </c>
      <c r="D1738" s="37">
        <v>0.05</v>
      </c>
      <c r="E1738" s="37">
        <v>15.68</v>
      </c>
      <c r="F1738" s="37">
        <v>3.73</v>
      </c>
      <c r="G1738" s="37" t="s">
        <v>14</v>
      </c>
      <c r="H1738" s="37" t="s">
        <v>3</v>
      </c>
      <c r="I1738" s="37" t="s">
        <v>4</v>
      </c>
      <c r="J1738" s="37" t="s">
        <v>102</v>
      </c>
      <c r="K1738" s="37" t="s">
        <v>18</v>
      </c>
      <c r="L1738" s="37" t="s">
        <v>2703</v>
      </c>
      <c r="M1738" s="37">
        <v>0.46</v>
      </c>
      <c r="N1738" s="37" t="s">
        <v>8</v>
      </c>
      <c r="O1738" s="37" t="s">
        <v>9</v>
      </c>
      <c r="P1738" s="37" t="s">
        <v>218</v>
      </c>
      <c r="Q1738" s="37" t="s">
        <v>2408</v>
      </c>
      <c r="R1738" s="37">
        <v>23223</v>
      </c>
      <c r="S1738" s="39">
        <v>42166</v>
      </c>
      <c r="T1738" s="39">
        <v>42167</v>
      </c>
      <c r="U1738" s="37">
        <v>3.54</v>
      </c>
      <c r="V1738" s="37">
        <v>17</v>
      </c>
      <c r="W1738" s="37">
        <v>257.48</v>
      </c>
      <c r="X1738" s="37">
        <v>87917</v>
      </c>
      <c r="Y1738" s="37" t="s">
        <v>3215</v>
      </c>
      <c r="Z1738" s="37">
        <v>145.8473839049453</v>
      </c>
    </row>
    <row r="1739" spans="1:26" customFormat="1" x14ac:dyDescent="0.2">
      <c r="A1739" s="37">
        <v>2543</v>
      </c>
      <c r="B1739" s="37" t="s">
        <v>2803</v>
      </c>
      <c r="C1739" s="37" t="s">
        <v>92</v>
      </c>
      <c r="D1739" s="37">
        <v>0.02</v>
      </c>
      <c r="E1739" s="37">
        <v>195.99</v>
      </c>
      <c r="F1739" s="37">
        <v>4.2</v>
      </c>
      <c r="G1739" s="37" t="s">
        <v>14</v>
      </c>
      <c r="H1739" s="37" t="s">
        <v>3</v>
      </c>
      <c r="I1739" s="37" t="s">
        <v>16</v>
      </c>
      <c r="J1739" s="37" t="s">
        <v>111</v>
      </c>
      <c r="K1739" s="37" t="s">
        <v>49</v>
      </c>
      <c r="L1739" s="37" t="s">
        <v>2804</v>
      </c>
      <c r="M1739" s="37">
        <v>0.56000000000000005</v>
      </c>
      <c r="N1739" s="37" t="s">
        <v>8</v>
      </c>
      <c r="O1739" s="37" t="s">
        <v>9</v>
      </c>
      <c r="P1739" s="37" t="s">
        <v>218</v>
      </c>
      <c r="Q1739" s="37" t="s">
        <v>2408</v>
      </c>
      <c r="R1739" s="37">
        <v>23223</v>
      </c>
      <c r="S1739" s="39">
        <v>42166</v>
      </c>
      <c r="T1739" s="39">
        <v>42167</v>
      </c>
      <c r="U1739" s="37">
        <v>40.283999999999999</v>
      </c>
      <c r="V1739" s="37">
        <v>19</v>
      </c>
      <c r="W1739" s="37">
        <v>3194.99</v>
      </c>
      <c r="X1739" s="37">
        <v>87917</v>
      </c>
      <c r="Y1739" s="37" t="s">
        <v>3215</v>
      </c>
      <c r="Z1739" s="37">
        <v>864.35112312716319</v>
      </c>
    </row>
    <row r="1740" spans="1:26" customFormat="1" x14ac:dyDescent="0.2">
      <c r="A1740" s="37">
        <v>2840</v>
      </c>
      <c r="B1740" s="37" t="s">
        <v>1713</v>
      </c>
      <c r="C1740" s="37" t="s">
        <v>92</v>
      </c>
      <c r="D1740" s="37">
        <v>0.05</v>
      </c>
      <c r="E1740" s="37">
        <v>15.68</v>
      </c>
      <c r="F1740" s="37">
        <v>3.73</v>
      </c>
      <c r="G1740" s="37" t="s">
        <v>14</v>
      </c>
      <c r="H1740" s="37" t="s">
        <v>70</v>
      </c>
      <c r="I1740" s="37" t="s">
        <v>4</v>
      </c>
      <c r="J1740" s="37" t="s">
        <v>102</v>
      </c>
      <c r="K1740" s="37" t="s">
        <v>18</v>
      </c>
      <c r="L1740" s="37" t="s">
        <v>2703</v>
      </c>
      <c r="M1740" s="37">
        <v>0.46</v>
      </c>
      <c r="N1740" s="37" t="s">
        <v>8</v>
      </c>
      <c r="O1740" s="37" t="s">
        <v>9</v>
      </c>
      <c r="P1740" s="37" t="s">
        <v>99</v>
      </c>
      <c r="Q1740" s="37" t="s">
        <v>1715</v>
      </c>
      <c r="R1740" s="37">
        <v>33161</v>
      </c>
      <c r="S1740" s="39">
        <v>42166</v>
      </c>
      <c r="T1740" s="39">
        <v>42168</v>
      </c>
      <c r="U1740" s="37">
        <v>1166.6279999999999</v>
      </c>
      <c r="V1740" s="37">
        <v>17</v>
      </c>
      <c r="W1740" s="37">
        <v>260.01</v>
      </c>
      <c r="X1740" s="37">
        <v>87885</v>
      </c>
      <c r="Y1740" s="37" t="s">
        <v>3215</v>
      </c>
      <c r="Z1740" s="37">
        <v>1345.9160094153121</v>
      </c>
    </row>
    <row r="1741" spans="1:26" customFormat="1" x14ac:dyDescent="0.2">
      <c r="A1741" s="37">
        <v>2840</v>
      </c>
      <c r="B1741" s="37" t="s">
        <v>1713</v>
      </c>
      <c r="C1741" s="37" t="s">
        <v>92</v>
      </c>
      <c r="D1741" s="37">
        <v>0</v>
      </c>
      <c r="E1741" s="37">
        <v>14.98</v>
      </c>
      <c r="F1741" s="37">
        <v>8.99</v>
      </c>
      <c r="G1741" s="37" t="s">
        <v>14</v>
      </c>
      <c r="H1741" s="37" t="s">
        <v>70</v>
      </c>
      <c r="I1741" s="37" t="s">
        <v>4</v>
      </c>
      <c r="J1741" s="37" t="s">
        <v>102</v>
      </c>
      <c r="K1741" s="37" t="s">
        <v>18</v>
      </c>
      <c r="L1741" s="37" t="s">
        <v>1462</v>
      </c>
      <c r="M1741" s="37">
        <v>0.39</v>
      </c>
      <c r="N1741" s="37" t="s">
        <v>8</v>
      </c>
      <c r="O1741" s="37" t="s">
        <v>9</v>
      </c>
      <c r="P1741" s="37" t="s">
        <v>99</v>
      </c>
      <c r="Q1741" s="37" t="s">
        <v>1715</v>
      </c>
      <c r="R1741" s="37">
        <v>33161</v>
      </c>
      <c r="S1741" s="39">
        <v>42166</v>
      </c>
      <c r="T1741" s="39">
        <v>42167</v>
      </c>
      <c r="U1741" s="37">
        <v>-40.604199999999999</v>
      </c>
      <c r="V1741" s="37">
        <v>18</v>
      </c>
      <c r="W1741" s="37">
        <v>273.79000000000002</v>
      </c>
      <c r="X1741" s="37">
        <v>87885</v>
      </c>
      <c r="Y1741" s="37" t="s">
        <v>3215</v>
      </c>
      <c r="Z1741" s="37">
        <v>227.72799082380536</v>
      </c>
    </row>
    <row r="1742" spans="1:26" customFormat="1" x14ac:dyDescent="0.2">
      <c r="A1742" s="37">
        <v>2840</v>
      </c>
      <c r="B1742" s="37" t="s">
        <v>1713</v>
      </c>
      <c r="C1742" s="37" t="s">
        <v>92</v>
      </c>
      <c r="D1742" s="37">
        <v>0.02</v>
      </c>
      <c r="E1742" s="37">
        <v>38.76</v>
      </c>
      <c r="F1742" s="37">
        <v>13.26</v>
      </c>
      <c r="G1742" s="37" t="s">
        <v>14</v>
      </c>
      <c r="H1742" s="37" t="s">
        <v>70</v>
      </c>
      <c r="I1742" s="37" t="s">
        <v>24</v>
      </c>
      <c r="J1742" s="37" t="s">
        <v>64</v>
      </c>
      <c r="K1742" s="37" t="s">
        <v>49</v>
      </c>
      <c r="L1742" s="37" t="s">
        <v>2805</v>
      </c>
      <c r="M1742" s="37">
        <v>0.36</v>
      </c>
      <c r="N1742" s="37" t="s">
        <v>8</v>
      </c>
      <c r="O1742" s="37" t="s">
        <v>9</v>
      </c>
      <c r="P1742" s="37" t="s">
        <v>99</v>
      </c>
      <c r="Q1742" s="37" t="s">
        <v>1715</v>
      </c>
      <c r="R1742" s="37">
        <v>33161</v>
      </c>
      <c r="S1742" s="39">
        <v>42166</v>
      </c>
      <c r="T1742" s="39">
        <v>42167</v>
      </c>
      <c r="U1742" s="37">
        <v>-294.084</v>
      </c>
      <c r="V1742" s="37">
        <v>1</v>
      </c>
      <c r="W1742" s="37">
        <v>44.62</v>
      </c>
      <c r="X1742" s="37">
        <v>87885</v>
      </c>
      <c r="Y1742" s="37" t="s">
        <v>3215</v>
      </c>
      <c r="Z1742" s="37">
        <v>122.53278067568911</v>
      </c>
    </row>
    <row r="1743" spans="1:26" customFormat="1" x14ac:dyDescent="0.2">
      <c r="A1743" s="37">
        <v>3078</v>
      </c>
      <c r="B1743" s="37" t="s">
        <v>2806</v>
      </c>
      <c r="C1743" s="37" t="s">
        <v>46</v>
      </c>
      <c r="D1743" s="37">
        <v>0.04</v>
      </c>
      <c r="E1743" s="37">
        <v>35.44</v>
      </c>
      <c r="F1743" s="37">
        <v>5.09</v>
      </c>
      <c r="G1743" s="37" t="s">
        <v>14</v>
      </c>
      <c r="H1743" s="37" t="s">
        <v>3</v>
      </c>
      <c r="I1743" s="37" t="s">
        <v>24</v>
      </c>
      <c r="J1743" s="37" t="s">
        <v>64</v>
      </c>
      <c r="K1743" s="37" t="s">
        <v>49</v>
      </c>
      <c r="L1743" s="37" t="s">
        <v>2054</v>
      </c>
      <c r="M1743" s="37">
        <v>0.38</v>
      </c>
      <c r="N1743" s="37" t="s">
        <v>8</v>
      </c>
      <c r="O1743" s="37" t="s">
        <v>87</v>
      </c>
      <c r="P1743" s="37" t="s">
        <v>293</v>
      </c>
      <c r="Q1743" s="37" t="s">
        <v>2807</v>
      </c>
      <c r="R1743" s="37">
        <v>43615</v>
      </c>
      <c r="S1743" s="39">
        <v>42166</v>
      </c>
      <c r="T1743" s="39">
        <v>42166</v>
      </c>
      <c r="U1743" s="37">
        <v>118.6317</v>
      </c>
      <c r="V1743" s="37">
        <v>5</v>
      </c>
      <c r="W1743" s="37">
        <v>171.93</v>
      </c>
      <c r="X1743" s="37">
        <v>88240</v>
      </c>
      <c r="Y1743" s="37" t="s">
        <v>3218</v>
      </c>
      <c r="Z1743" s="37">
        <v>491.58507759240905</v>
      </c>
    </row>
    <row r="1744" spans="1:26" customFormat="1" x14ac:dyDescent="0.2">
      <c r="A1744" s="37">
        <v>3078</v>
      </c>
      <c r="B1744" s="37" t="s">
        <v>2806</v>
      </c>
      <c r="C1744" s="37" t="s">
        <v>46</v>
      </c>
      <c r="D1744" s="37">
        <v>0.08</v>
      </c>
      <c r="E1744" s="37">
        <v>3.98</v>
      </c>
      <c r="F1744" s="37">
        <v>0.7</v>
      </c>
      <c r="G1744" s="37" t="s">
        <v>14</v>
      </c>
      <c r="H1744" s="37" t="s">
        <v>3</v>
      </c>
      <c r="I1744" s="37" t="s">
        <v>24</v>
      </c>
      <c r="J1744" s="37" t="s">
        <v>25</v>
      </c>
      <c r="K1744" s="37" t="s">
        <v>26</v>
      </c>
      <c r="L1744" s="37" t="s">
        <v>324</v>
      </c>
      <c r="M1744" s="37">
        <v>0.52</v>
      </c>
      <c r="N1744" s="37" t="s">
        <v>8</v>
      </c>
      <c r="O1744" s="37" t="s">
        <v>87</v>
      </c>
      <c r="P1744" s="37" t="s">
        <v>293</v>
      </c>
      <c r="Q1744" s="37" t="s">
        <v>2807</v>
      </c>
      <c r="R1744" s="37">
        <v>43615</v>
      </c>
      <c r="S1744" s="39">
        <v>42166</v>
      </c>
      <c r="T1744" s="39">
        <v>42169</v>
      </c>
      <c r="U1744" s="37">
        <v>23.303999999999998</v>
      </c>
      <c r="V1744" s="37">
        <v>9</v>
      </c>
      <c r="W1744" s="37">
        <v>35.19</v>
      </c>
      <c r="X1744" s="37">
        <v>88240</v>
      </c>
      <c r="Y1744" s="37" t="s">
        <v>3218</v>
      </c>
      <c r="Z1744" s="37">
        <v>263.9928161691866</v>
      </c>
    </row>
    <row r="1745" spans="1:26" customFormat="1" x14ac:dyDescent="0.2">
      <c r="A1745" s="37">
        <v>3079</v>
      </c>
      <c r="B1745" s="37" t="s">
        <v>295</v>
      </c>
      <c r="C1745" s="37" t="s">
        <v>46</v>
      </c>
      <c r="D1745" s="37">
        <v>0.04</v>
      </c>
      <c r="E1745" s="37">
        <v>35.44</v>
      </c>
      <c r="F1745" s="37">
        <v>5.09</v>
      </c>
      <c r="G1745" s="37" t="s">
        <v>14</v>
      </c>
      <c r="H1745" s="37" t="s">
        <v>3</v>
      </c>
      <c r="I1745" s="37" t="s">
        <v>24</v>
      </c>
      <c r="J1745" s="37" t="s">
        <v>64</v>
      </c>
      <c r="K1745" s="37" t="s">
        <v>49</v>
      </c>
      <c r="L1745" s="37" t="s">
        <v>2054</v>
      </c>
      <c r="M1745" s="37">
        <v>0.38</v>
      </c>
      <c r="N1745" s="37" t="s">
        <v>8</v>
      </c>
      <c r="O1745" s="37" t="s">
        <v>87</v>
      </c>
      <c r="P1745" s="37" t="s">
        <v>296</v>
      </c>
      <c r="Q1745" s="37" t="s">
        <v>297</v>
      </c>
      <c r="R1745" s="37">
        <v>19112</v>
      </c>
      <c r="S1745" s="39">
        <v>42166</v>
      </c>
      <c r="T1745" s="39">
        <v>42166</v>
      </c>
      <c r="U1745" s="37">
        <v>150.72</v>
      </c>
      <c r="V1745" s="37">
        <v>21</v>
      </c>
      <c r="W1745" s="37">
        <v>722.1</v>
      </c>
      <c r="X1745" s="37">
        <v>53476</v>
      </c>
      <c r="Y1745" s="37" t="s">
        <v>3218</v>
      </c>
      <c r="Z1745" s="37">
        <v>524.44432217993108</v>
      </c>
    </row>
    <row r="1746" spans="1:26" customFormat="1" x14ac:dyDescent="0.2">
      <c r="A1746" s="37">
        <v>3079</v>
      </c>
      <c r="B1746" s="37" t="s">
        <v>295</v>
      </c>
      <c r="C1746" s="37" t="s">
        <v>46</v>
      </c>
      <c r="D1746" s="37">
        <v>0.08</v>
      </c>
      <c r="E1746" s="37">
        <v>3.98</v>
      </c>
      <c r="F1746" s="37">
        <v>0.7</v>
      </c>
      <c r="G1746" s="37" t="s">
        <v>14</v>
      </c>
      <c r="H1746" s="37" t="s">
        <v>3</v>
      </c>
      <c r="I1746" s="37" t="s">
        <v>24</v>
      </c>
      <c r="J1746" s="37" t="s">
        <v>25</v>
      </c>
      <c r="K1746" s="37" t="s">
        <v>26</v>
      </c>
      <c r="L1746" s="37" t="s">
        <v>324</v>
      </c>
      <c r="M1746" s="37">
        <v>0.52</v>
      </c>
      <c r="N1746" s="37" t="s">
        <v>8</v>
      </c>
      <c r="O1746" s="37" t="s">
        <v>87</v>
      </c>
      <c r="P1746" s="37" t="s">
        <v>296</v>
      </c>
      <c r="Q1746" s="37" t="s">
        <v>297</v>
      </c>
      <c r="R1746" s="37">
        <v>19112</v>
      </c>
      <c r="S1746" s="39">
        <v>42166</v>
      </c>
      <c r="T1746" s="39">
        <v>42169</v>
      </c>
      <c r="U1746" s="37">
        <v>19.420000000000002</v>
      </c>
      <c r="V1746" s="37">
        <v>36</v>
      </c>
      <c r="W1746" s="37">
        <v>140.78</v>
      </c>
      <c r="X1746" s="37">
        <v>53476</v>
      </c>
      <c r="Y1746" s="37" t="s">
        <v>3218</v>
      </c>
      <c r="Z1746" s="37">
        <v>260.01550026345348</v>
      </c>
    </row>
    <row r="1747" spans="1:26" customFormat="1" x14ac:dyDescent="0.2">
      <c r="A1747" s="37">
        <v>3079</v>
      </c>
      <c r="B1747" s="37" t="s">
        <v>295</v>
      </c>
      <c r="C1747" s="37" t="s">
        <v>46</v>
      </c>
      <c r="D1747" s="37">
        <v>0.01</v>
      </c>
      <c r="E1747" s="37">
        <v>1.76</v>
      </c>
      <c r="F1747" s="37">
        <v>0.7</v>
      </c>
      <c r="G1747" s="37" t="s">
        <v>14</v>
      </c>
      <c r="H1747" s="37" t="s">
        <v>3</v>
      </c>
      <c r="I1747" s="37" t="s">
        <v>24</v>
      </c>
      <c r="J1747" s="37" t="s">
        <v>25</v>
      </c>
      <c r="K1747" s="37" t="s">
        <v>26</v>
      </c>
      <c r="L1747" s="37" t="s">
        <v>1639</v>
      </c>
      <c r="M1747" s="37">
        <v>0.56000000000000005</v>
      </c>
      <c r="N1747" s="37" t="s">
        <v>8</v>
      </c>
      <c r="O1747" s="37" t="s">
        <v>87</v>
      </c>
      <c r="P1747" s="37" t="s">
        <v>296</v>
      </c>
      <c r="Q1747" s="37" t="s">
        <v>297</v>
      </c>
      <c r="R1747" s="37">
        <v>19112</v>
      </c>
      <c r="S1747" s="39">
        <v>42166</v>
      </c>
      <c r="T1747" s="39">
        <v>42167</v>
      </c>
      <c r="U1747" s="37">
        <v>3.13</v>
      </c>
      <c r="V1747" s="37">
        <v>71</v>
      </c>
      <c r="W1747" s="37">
        <v>129.72</v>
      </c>
      <c r="X1747" s="37">
        <v>53476</v>
      </c>
      <c r="Y1747" s="37" t="s">
        <v>3218</v>
      </c>
      <c r="Z1747" s="37">
        <v>315.8845495235924</v>
      </c>
    </row>
    <row r="1748" spans="1:26" customFormat="1" x14ac:dyDescent="0.2">
      <c r="A1748" s="37">
        <v>3079</v>
      </c>
      <c r="B1748" s="37" t="s">
        <v>295</v>
      </c>
      <c r="C1748" s="37" t="s">
        <v>46</v>
      </c>
      <c r="D1748" s="37">
        <v>0.01</v>
      </c>
      <c r="E1748" s="37">
        <v>193.17</v>
      </c>
      <c r="F1748" s="37">
        <v>19.989999999999998</v>
      </c>
      <c r="G1748" s="37" t="s">
        <v>63</v>
      </c>
      <c r="H1748" s="37" t="s">
        <v>3</v>
      </c>
      <c r="I1748" s="37" t="s">
        <v>24</v>
      </c>
      <c r="J1748" s="37" t="s">
        <v>54</v>
      </c>
      <c r="K1748" s="37" t="s">
        <v>49</v>
      </c>
      <c r="L1748" s="37" t="s">
        <v>1558</v>
      </c>
      <c r="M1748" s="37">
        <v>0.71</v>
      </c>
      <c r="N1748" s="37" t="s">
        <v>8</v>
      </c>
      <c r="O1748" s="37" t="s">
        <v>87</v>
      </c>
      <c r="P1748" s="37" t="s">
        <v>296</v>
      </c>
      <c r="Q1748" s="37" t="s">
        <v>297</v>
      </c>
      <c r="R1748" s="37">
        <v>19112</v>
      </c>
      <c r="S1748" s="39">
        <v>42166</v>
      </c>
      <c r="T1748" s="39">
        <v>42166</v>
      </c>
      <c r="U1748" s="37">
        <v>1141.07</v>
      </c>
      <c r="V1748" s="37">
        <v>63</v>
      </c>
      <c r="W1748" s="37">
        <v>12190.98</v>
      </c>
      <c r="X1748" s="37">
        <v>53476</v>
      </c>
      <c r="Y1748" s="37" t="s">
        <v>3218</v>
      </c>
      <c r="Z1748" s="37">
        <v>2656.5101818751114</v>
      </c>
    </row>
    <row r="1749" spans="1:26" customFormat="1" x14ac:dyDescent="0.2">
      <c r="A1749" s="37">
        <v>2046</v>
      </c>
      <c r="B1749" s="37" t="s">
        <v>2808</v>
      </c>
      <c r="C1749" s="37" t="s">
        <v>1</v>
      </c>
      <c r="D1749" s="37">
        <v>0.04</v>
      </c>
      <c r="E1749" s="37">
        <v>4.28</v>
      </c>
      <c r="F1749" s="37">
        <v>5.68</v>
      </c>
      <c r="G1749" s="37" t="s">
        <v>14</v>
      </c>
      <c r="H1749" s="37" t="s">
        <v>70</v>
      </c>
      <c r="I1749" s="37" t="s">
        <v>24</v>
      </c>
      <c r="J1749" s="37" t="s">
        <v>64</v>
      </c>
      <c r="K1749" s="37" t="s">
        <v>49</v>
      </c>
      <c r="L1749" s="37" t="s">
        <v>2809</v>
      </c>
      <c r="M1749" s="37">
        <v>0.4</v>
      </c>
      <c r="N1749" s="37" t="s">
        <v>8</v>
      </c>
      <c r="O1749" s="37" t="s">
        <v>28</v>
      </c>
      <c r="P1749" s="37" t="s">
        <v>513</v>
      </c>
      <c r="Q1749" s="37" t="s">
        <v>2810</v>
      </c>
      <c r="R1749" s="37">
        <v>67901</v>
      </c>
      <c r="S1749" s="39">
        <v>42167</v>
      </c>
      <c r="T1749" s="39">
        <v>42169</v>
      </c>
      <c r="U1749" s="37">
        <v>-27.375</v>
      </c>
      <c r="V1749" s="37">
        <v>7</v>
      </c>
      <c r="W1749" s="37">
        <v>31.54</v>
      </c>
      <c r="X1749" s="37">
        <v>88219</v>
      </c>
      <c r="Y1749" s="37" t="s">
        <v>3216</v>
      </c>
      <c r="Z1749" s="37">
        <v>375.39020731259222</v>
      </c>
    </row>
    <row r="1750" spans="1:26" customFormat="1" x14ac:dyDescent="0.2">
      <c r="A1750" s="37">
        <v>2046</v>
      </c>
      <c r="B1750" s="37" t="s">
        <v>2808</v>
      </c>
      <c r="C1750" s="37" t="s">
        <v>1</v>
      </c>
      <c r="D1750" s="37">
        <v>0.06</v>
      </c>
      <c r="E1750" s="37">
        <v>376.13</v>
      </c>
      <c r="F1750" s="37">
        <v>85.63</v>
      </c>
      <c r="G1750" s="37" t="s">
        <v>2</v>
      </c>
      <c r="H1750" s="37" t="s">
        <v>70</v>
      </c>
      <c r="I1750" s="37" t="s">
        <v>4</v>
      </c>
      <c r="J1750" s="37" t="s">
        <v>5</v>
      </c>
      <c r="K1750" s="37" t="s">
        <v>6</v>
      </c>
      <c r="L1750" s="37" t="s">
        <v>2811</v>
      </c>
      <c r="M1750" s="37">
        <v>0.74</v>
      </c>
      <c r="N1750" s="37" t="s">
        <v>8</v>
      </c>
      <c r="O1750" s="37" t="s">
        <v>28</v>
      </c>
      <c r="P1750" s="37" t="s">
        <v>513</v>
      </c>
      <c r="Q1750" s="37" t="s">
        <v>2810</v>
      </c>
      <c r="R1750" s="37">
        <v>67901</v>
      </c>
      <c r="S1750" s="39">
        <v>42167</v>
      </c>
      <c r="T1750" s="39">
        <v>42169</v>
      </c>
      <c r="U1750" s="37">
        <v>-435.75749999999999</v>
      </c>
      <c r="V1750" s="37">
        <v>13</v>
      </c>
      <c r="W1750" s="37">
        <v>4634.6899999999996</v>
      </c>
      <c r="X1750" s="37">
        <v>88219</v>
      </c>
      <c r="Y1750" s="37" t="s">
        <v>3216</v>
      </c>
      <c r="Z1750" s="37">
        <v>3797.8511314949847</v>
      </c>
    </row>
    <row r="1751" spans="1:26" customFormat="1" x14ac:dyDescent="0.2">
      <c r="A1751" s="37">
        <v>2046</v>
      </c>
      <c r="B1751" s="37" t="s">
        <v>2808</v>
      </c>
      <c r="C1751" s="37" t="s">
        <v>1</v>
      </c>
      <c r="D1751" s="37">
        <v>0.06</v>
      </c>
      <c r="E1751" s="37">
        <v>424.21</v>
      </c>
      <c r="F1751" s="37">
        <v>110.2</v>
      </c>
      <c r="G1751" s="37" t="s">
        <v>2</v>
      </c>
      <c r="H1751" s="37" t="s">
        <v>70</v>
      </c>
      <c r="I1751" s="37" t="s">
        <v>4</v>
      </c>
      <c r="J1751" s="37" t="s">
        <v>5</v>
      </c>
      <c r="K1751" s="37" t="s">
        <v>6</v>
      </c>
      <c r="L1751" s="37" t="s">
        <v>891</v>
      </c>
      <c r="M1751" s="37">
        <v>0.67</v>
      </c>
      <c r="N1751" s="37" t="s">
        <v>8</v>
      </c>
      <c r="O1751" s="37" t="s">
        <v>28</v>
      </c>
      <c r="P1751" s="37" t="s">
        <v>513</v>
      </c>
      <c r="Q1751" s="37" t="s">
        <v>2810</v>
      </c>
      <c r="R1751" s="37">
        <v>67901</v>
      </c>
      <c r="S1751" s="39">
        <v>42167</v>
      </c>
      <c r="T1751" s="39">
        <v>42168</v>
      </c>
      <c r="U1751" s="37">
        <v>682.53</v>
      </c>
      <c r="V1751" s="37">
        <v>17</v>
      </c>
      <c r="W1751" s="37">
        <v>7304.03</v>
      </c>
      <c r="X1751" s="37">
        <v>88219</v>
      </c>
      <c r="Y1751" s="37" t="s">
        <v>3216</v>
      </c>
      <c r="Z1751" s="37">
        <v>5714.5652174448023</v>
      </c>
    </row>
    <row r="1752" spans="1:26" customFormat="1" x14ac:dyDescent="0.2">
      <c r="A1752" s="37">
        <v>2046</v>
      </c>
      <c r="B1752" s="37" t="s">
        <v>2808</v>
      </c>
      <c r="C1752" s="37" t="s">
        <v>1</v>
      </c>
      <c r="D1752" s="37">
        <v>0.06</v>
      </c>
      <c r="E1752" s="37">
        <v>195.99</v>
      </c>
      <c r="F1752" s="37">
        <v>8.99</v>
      </c>
      <c r="G1752" s="37" t="s">
        <v>14</v>
      </c>
      <c r="H1752" s="37" t="s">
        <v>70</v>
      </c>
      <c r="I1752" s="37" t="s">
        <v>16</v>
      </c>
      <c r="J1752" s="37" t="s">
        <v>111</v>
      </c>
      <c r="K1752" s="37" t="s">
        <v>49</v>
      </c>
      <c r="L1752" s="37" t="s">
        <v>1319</v>
      </c>
      <c r="M1752" s="37">
        <v>0.6</v>
      </c>
      <c r="N1752" s="37" t="s">
        <v>8</v>
      </c>
      <c r="O1752" s="37" t="s">
        <v>28</v>
      </c>
      <c r="P1752" s="37" t="s">
        <v>513</v>
      </c>
      <c r="Q1752" s="37" t="s">
        <v>2810</v>
      </c>
      <c r="R1752" s="37">
        <v>67901</v>
      </c>
      <c r="S1752" s="39">
        <v>42167</v>
      </c>
      <c r="T1752" s="39">
        <v>42169</v>
      </c>
      <c r="U1752" s="37">
        <v>-277.22199999999998</v>
      </c>
      <c r="V1752" s="37">
        <v>4</v>
      </c>
      <c r="W1752" s="37">
        <v>632.65</v>
      </c>
      <c r="X1752" s="37">
        <v>88219</v>
      </c>
      <c r="Y1752" s="37" t="s">
        <v>3216</v>
      </c>
      <c r="Z1752" s="37">
        <v>964.70777362101455</v>
      </c>
    </row>
    <row r="1753" spans="1:26" customFormat="1" x14ac:dyDescent="0.2">
      <c r="A1753" s="37">
        <v>62</v>
      </c>
      <c r="B1753" s="37" t="s">
        <v>2443</v>
      </c>
      <c r="C1753" s="37" t="s">
        <v>13</v>
      </c>
      <c r="D1753" s="37">
        <v>0.04</v>
      </c>
      <c r="E1753" s="37">
        <v>29.14</v>
      </c>
      <c r="F1753" s="37">
        <v>4.8600000000000003</v>
      </c>
      <c r="G1753" s="37" t="s">
        <v>14</v>
      </c>
      <c r="H1753" s="37" t="s">
        <v>70</v>
      </c>
      <c r="I1753" s="37" t="s">
        <v>24</v>
      </c>
      <c r="J1753" s="37" t="s">
        <v>64</v>
      </c>
      <c r="K1753" s="37" t="s">
        <v>26</v>
      </c>
      <c r="L1753" s="37" t="s">
        <v>2812</v>
      </c>
      <c r="M1753" s="37">
        <v>0.38</v>
      </c>
      <c r="N1753" s="37" t="s">
        <v>8</v>
      </c>
      <c r="O1753" s="37" t="s">
        <v>28</v>
      </c>
      <c r="P1753" s="37" t="s">
        <v>163</v>
      </c>
      <c r="Q1753" s="37" t="s">
        <v>2445</v>
      </c>
      <c r="R1753" s="37">
        <v>78664</v>
      </c>
      <c r="S1753" s="39">
        <v>42167</v>
      </c>
      <c r="T1753" s="39">
        <v>42169</v>
      </c>
      <c r="U1753" s="37">
        <v>349.40910000000002</v>
      </c>
      <c r="V1753" s="37">
        <v>17</v>
      </c>
      <c r="W1753" s="37">
        <v>506.39</v>
      </c>
      <c r="X1753" s="37">
        <v>87408</v>
      </c>
      <c r="Y1753" s="37" t="s">
        <v>3216</v>
      </c>
      <c r="Z1753" s="37">
        <v>507.32993862240062</v>
      </c>
    </row>
    <row r="1754" spans="1:26" customFormat="1" x14ac:dyDescent="0.2">
      <c r="A1754" s="37">
        <v>387</v>
      </c>
      <c r="B1754" s="37" t="s">
        <v>2813</v>
      </c>
      <c r="C1754" s="37" t="s">
        <v>13</v>
      </c>
      <c r="D1754" s="37">
        <v>0.1</v>
      </c>
      <c r="E1754" s="37">
        <v>8.8800000000000008</v>
      </c>
      <c r="F1754" s="37">
        <v>6.28</v>
      </c>
      <c r="G1754" s="37" t="s">
        <v>63</v>
      </c>
      <c r="H1754" s="37" t="s">
        <v>70</v>
      </c>
      <c r="I1754" s="37" t="s">
        <v>24</v>
      </c>
      <c r="J1754" s="37" t="s">
        <v>48</v>
      </c>
      <c r="K1754" s="37" t="s">
        <v>49</v>
      </c>
      <c r="L1754" s="37" t="s">
        <v>196</v>
      </c>
      <c r="M1754" s="37">
        <v>0.35</v>
      </c>
      <c r="N1754" s="37" t="s">
        <v>8</v>
      </c>
      <c r="O1754" s="37" t="s">
        <v>28</v>
      </c>
      <c r="P1754" s="37" t="s">
        <v>109</v>
      </c>
      <c r="Q1754" s="37" t="s">
        <v>2814</v>
      </c>
      <c r="R1754" s="37">
        <v>68801</v>
      </c>
      <c r="S1754" s="39">
        <v>42167</v>
      </c>
      <c r="T1754" s="39">
        <v>42169</v>
      </c>
      <c r="U1754" s="37">
        <v>-27.283750000000001</v>
      </c>
      <c r="V1754" s="37">
        <v>15</v>
      </c>
      <c r="W1754" s="37">
        <v>126.9</v>
      </c>
      <c r="X1754" s="37">
        <v>90339</v>
      </c>
      <c r="Y1754" s="37" t="s">
        <v>3216</v>
      </c>
      <c r="Z1754" s="37">
        <v>-49.445233019815362</v>
      </c>
    </row>
    <row r="1755" spans="1:26" customFormat="1" x14ac:dyDescent="0.2">
      <c r="A1755" s="37">
        <v>1016</v>
      </c>
      <c r="B1755" s="37" t="s">
        <v>2815</v>
      </c>
      <c r="C1755" s="37" t="s">
        <v>13</v>
      </c>
      <c r="D1755" s="37">
        <v>0.02</v>
      </c>
      <c r="E1755" s="37">
        <v>6.48</v>
      </c>
      <c r="F1755" s="37">
        <v>7.86</v>
      </c>
      <c r="G1755" s="37" t="s">
        <v>63</v>
      </c>
      <c r="H1755" s="37" t="s">
        <v>47</v>
      </c>
      <c r="I1755" s="37" t="s">
        <v>24</v>
      </c>
      <c r="J1755" s="37" t="s">
        <v>64</v>
      </c>
      <c r="K1755" s="37" t="s">
        <v>49</v>
      </c>
      <c r="L1755" s="37" t="s">
        <v>836</v>
      </c>
      <c r="M1755" s="37">
        <v>0.37</v>
      </c>
      <c r="N1755" s="37" t="s">
        <v>8</v>
      </c>
      <c r="O1755" s="37" t="s">
        <v>9</v>
      </c>
      <c r="P1755" s="37" t="s">
        <v>73</v>
      </c>
      <c r="Q1755" s="37" t="s">
        <v>2816</v>
      </c>
      <c r="R1755" s="37">
        <v>28806</v>
      </c>
      <c r="S1755" s="39">
        <v>42167</v>
      </c>
      <c r="T1755" s="39">
        <v>42168</v>
      </c>
      <c r="U1755" s="37">
        <v>111.22199999999999</v>
      </c>
      <c r="V1755" s="37">
        <v>1</v>
      </c>
      <c r="W1755" s="37">
        <v>11.41</v>
      </c>
      <c r="X1755" s="37">
        <v>88389</v>
      </c>
      <c r="Y1755" s="37" t="s">
        <v>3215</v>
      </c>
      <c r="Z1755" s="37">
        <v>228.4686684139416</v>
      </c>
    </row>
    <row r="1756" spans="1:26" customFormat="1" x14ac:dyDescent="0.2">
      <c r="A1756" s="37">
        <v>1745</v>
      </c>
      <c r="B1756" s="37" t="s">
        <v>335</v>
      </c>
      <c r="C1756" s="37" t="s">
        <v>13</v>
      </c>
      <c r="D1756" s="37">
        <v>0.04</v>
      </c>
      <c r="E1756" s="37">
        <v>124.49</v>
      </c>
      <c r="F1756" s="37">
        <v>51.94</v>
      </c>
      <c r="G1756" s="37" t="s">
        <v>2</v>
      </c>
      <c r="H1756" s="37" t="s">
        <v>15</v>
      </c>
      <c r="I1756" s="37" t="s">
        <v>4</v>
      </c>
      <c r="J1756" s="37" t="s">
        <v>5</v>
      </c>
      <c r="K1756" s="37" t="s">
        <v>6</v>
      </c>
      <c r="L1756" s="37" t="s">
        <v>1125</v>
      </c>
      <c r="M1756" s="37">
        <v>0.63</v>
      </c>
      <c r="N1756" s="37" t="s">
        <v>8</v>
      </c>
      <c r="O1756" s="37" t="s">
        <v>9</v>
      </c>
      <c r="P1756" s="37" t="s">
        <v>51</v>
      </c>
      <c r="Q1756" s="37" t="s">
        <v>337</v>
      </c>
      <c r="R1756" s="37">
        <v>30305</v>
      </c>
      <c r="S1756" s="39">
        <v>42167</v>
      </c>
      <c r="T1756" s="39">
        <v>42169</v>
      </c>
      <c r="U1756" s="37">
        <v>-247.55157</v>
      </c>
      <c r="V1756" s="37">
        <v>4</v>
      </c>
      <c r="W1756" s="37">
        <v>605.82000000000005</v>
      </c>
      <c r="X1756" s="37">
        <v>12224</v>
      </c>
      <c r="Y1756" s="37" t="s">
        <v>3215</v>
      </c>
      <c r="Z1756" s="37">
        <v>1871.3281299221201</v>
      </c>
    </row>
    <row r="1757" spans="1:26" customFormat="1" x14ac:dyDescent="0.2">
      <c r="A1757" s="37">
        <v>1745</v>
      </c>
      <c r="B1757" s="37" t="s">
        <v>335</v>
      </c>
      <c r="C1757" s="37" t="s">
        <v>13</v>
      </c>
      <c r="D1757" s="37">
        <v>0.1</v>
      </c>
      <c r="E1757" s="37">
        <v>35.99</v>
      </c>
      <c r="F1757" s="37">
        <v>5</v>
      </c>
      <c r="G1757" s="37" t="s">
        <v>14</v>
      </c>
      <c r="H1757" s="37" t="s">
        <v>15</v>
      </c>
      <c r="I1757" s="37" t="s">
        <v>16</v>
      </c>
      <c r="J1757" s="37" t="s">
        <v>111</v>
      </c>
      <c r="K1757" s="37" t="s">
        <v>26</v>
      </c>
      <c r="L1757" s="37" t="s">
        <v>1825</v>
      </c>
      <c r="M1757" s="37">
        <v>0.82</v>
      </c>
      <c r="N1757" s="37" t="s">
        <v>8</v>
      </c>
      <c r="O1757" s="37" t="s">
        <v>9</v>
      </c>
      <c r="P1757" s="37" t="s">
        <v>51</v>
      </c>
      <c r="Q1757" s="37" t="s">
        <v>337</v>
      </c>
      <c r="R1757" s="37">
        <v>30305</v>
      </c>
      <c r="S1757" s="39">
        <v>42167</v>
      </c>
      <c r="T1757" s="39">
        <v>42167</v>
      </c>
      <c r="U1757" s="37">
        <v>-277.20924000000002</v>
      </c>
      <c r="V1757" s="37">
        <v>54</v>
      </c>
      <c r="W1757" s="37">
        <v>1569</v>
      </c>
      <c r="X1757" s="37">
        <v>12224</v>
      </c>
      <c r="Y1757" s="37" t="s">
        <v>3215</v>
      </c>
      <c r="Z1757" s="37">
        <v>188.12322668686087</v>
      </c>
    </row>
    <row r="1758" spans="1:26" customFormat="1" x14ac:dyDescent="0.2">
      <c r="A1758" s="37">
        <v>1748</v>
      </c>
      <c r="B1758" s="37" t="s">
        <v>2817</v>
      </c>
      <c r="C1758" s="37" t="s">
        <v>13</v>
      </c>
      <c r="D1758" s="37">
        <v>0.04</v>
      </c>
      <c r="E1758" s="37">
        <v>124.49</v>
      </c>
      <c r="F1758" s="37">
        <v>51.94</v>
      </c>
      <c r="G1758" s="37" t="s">
        <v>2</v>
      </c>
      <c r="H1758" s="37" t="s">
        <v>15</v>
      </c>
      <c r="I1758" s="37" t="s">
        <v>4</v>
      </c>
      <c r="J1758" s="37" t="s">
        <v>5</v>
      </c>
      <c r="K1758" s="37" t="s">
        <v>6</v>
      </c>
      <c r="L1758" s="37" t="s">
        <v>1125</v>
      </c>
      <c r="M1758" s="37">
        <v>0.63</v>
      </c>
      <c r="N1758" s="37" t="s">
        <v>8</v>
      </c>
      <c r="O1758" s="37" t="s">
        <v>28</v>
      </c>
      <c r="P1758" s="37" t="s">
        <v>183</v>
      </c>
      <c r="Q1758" s="37" t="s">
        <v>2818</v>
      </c>
      <c r="R1758" s="37">
        <v>73703</v>
      </c>
      <c r="S1758" s="39">
        <v>42167</v>
      </c>
      <c r="T1758" s="39">
        <v>42169</v>
      </c>
      <c r="U1758" s="37">
        <v>-93.064499999999995</v>
      </c>
      <c r="V1758" s="37">
        <v>1</v>
      </c>
      <c r="W1758" s="37">
        <v>151.46</v>
      </c>
      <c r="X1758" s="37">
        <v>87245</v>
      </c>
      <c r="Y1758" s="37" t="s">
        <v>3216</v>
      </c>
      <c r="Z1758" s="37">
        <v>2029.5268633776045</v>
      </c>
    </row>
    <row r="1759" spans="1:26" customFormat="1" x14ac:dyDescent="0.2">
      <c r="A1759" s="37">
        <v>1781</v>
      </c>
      <c r="B1759" s="37" t="s">
        <v>275</v>
      </c>
      <c r="C1759" s="37" t="s">
        <v>13</v>
      </c>
      <c r="D1759" s="37">
        <v>0</v>
      </c>
      <c r="E1759" s="37">
        <v>55.48</v>
      </c>
      <c r="F1759" s="37">
        <v>14.3</v>
      </c>
      <c r="G1759" s="37" t="s">
        <v>14</v>
      </c>
      <c r="H1759" s="37" t="s">
        <v>70</v>
      </c>
      <c r="I1759" s="37" t="s">
        <v>24</v>
      </c>
      <c r="J1759" s="37" t="s">
        <v>64</v>
      </c>
      <c r="K1759" s="37" t="s">
        <v>49</v>
      </c>
      <c r="L1759" s="37" t="s">
        <v>823</v>
      </c>
      <c r="M1759" s="37">
        <v>0.37</v>
      </c>
      <c r="N1759" s="37" t="s">
        <v>8</v>
      </c>
      <c r="O1759" s="37" t="s">
        <v>35</v>
      </c>
      <c r="P1759" s="37" t="s">
        <v>66</v>
      </c>
      <c r="Q1759" s="37" t="s">
        <v>277</v>
      </c>
      <c r="R1759" s="37">
        <v>94070</v>
      </c>
      <c r="S1759" s="39">
        <v>42167</v>
      </c>
      <c r="T1759" s="39">
        <v>42169</v>
      </c>
      <c r="U1759" s="37">
        <v>454.44779999999997</v>
      </c>
      <c r="V1759" s="37">
        <v>11</v>
      </c>
      <c r="W1759" s="37">
        <v>658.62</v>
      </c>
      <c r="X1759" s="37">
        <v>89857</v>
      </c>
      <c r="Y1759" s="37" t="s">
        <v>3217</v>
      </c>
      <c r="Z1759" s="37">
        <v>976.45724977019813</v>
      </c>
    </row>
    <row r="1760" spans="1:26" customFormat="1" x14ac:dyDescent="0.2">
      <c r="A1760" s="37">
        <v>2257</v>
      </c>
      <c r="B1760" s="37" t="s">
        <v>2819</v>
      </c>
      <c r="C1760" s="37" t="s">
        <v>13</v>
      </c>
      <c r="D1760" s="37">
        <v>0.06</v>
      </c>
      <c r="E1760" s="37">
        <v>6.68</v>
      </c>
      <c r="F1760" s="37">
        <v>6.93</v>
      </c>
      <c r="G1760" s="37" t="s">
        <v>14</v>
      </c>
      <c r="H1760" s="37" t="s">
        <v>70</v>
      </c>
      <c r="I1760" s="37" t="s">
        <v>24</v>
      </c>
      <c r="J1760" s="37" t="s">
        <v>64</v>
      </c>
      <c r="K1760" s="37" t="s">
        <v>49</v>
      </c>
      <c r="L1760" s="37" t="s">
        <v>952</v>
      </c>
      <c r="M1760" s="37">
        <v>0.37</v>
      </c>
      <c r="N1760" s="37" t="s">
        <v>8</v>
      </c>
      <c r="O1760" s="37" t="s">
        <v>9</v>
      </c>
      <c r="P1760" s="37" t="s">
        <v>73</v>
      </c>
      <c r="Q1760" s="37" t="s">
        <v>2820</v>
      </c>
      <c r="R1760" s="37">
        <v>27604</v>
      </c>
      <c r="S1760" s="39">
        <v>42167</v>
      </c>
      <c r="T1760" s="39">
        <v>42168</v>
      </c>
      <c r="U1760" s="37">
        <v>7.6245000000000003</v>
      </c>
      <c r="V1760" s="37">
        <v>14</v>
      </c>
      <c r="W1760" s="37">
        <v>91.92</v>
      </c>
      <c r="X1760" s="37">
        <v>87965</v>
      </c>
      <c r="Y1760" s="37" t="s">
        <v>3215</v>
      </c>
      <c r="Z1760" s="37">
        <v>122.64742027706788</v>
      </c>
    </row>
    <row r="1761" spans="1:26" customFormat="1" x14ac:dyDescent="0.2">
      <c r="A1761" s="37">
        <v>1466</v>
      </c>
      <c r="B1761" s="37" t="s">
        <v>2801</v>
      </c>
      <c r="C1761" s="37" t="s">
        <v>23</v>
      </c>
      <c r="D1761" s="37">
        <v>0.04</v>
      </c>
      <c r="E1761" s="37">
        <v>130.97999999999999</v>
      </c>
      <c r="F1761" s="37">
        <v>54.74</v>
      </c>
      <c r="G1761" s="37" t="s">
        <v>2</v>
      </c>
      <c r="H1761" s="37" t="s">
        <v>3</v>
      </c>
      <c r="I1761" s="37" t="s">
        <v>4</v>
      </c>
      <c r="J1761" s="37" t="s">
        <v>93</v>
      </c>
      <c r="K1761" s="37" t="s">
        <v>6</v>
      </c>
      <c r="L1761" s="37" t="s">
        <v>1379</v>
      </c>
      <c r="M1761" s="37">
        <v>0.69</v>
      </c>
      <c r="N1761" s="37" t="s">
        <v>8</v>
      </c>
      <c r="O1761" s="37" t="s">
        <v>28</v>
      </c>
      <c r="P1761" s="37" t="s">
        <v>109</v>
      </c>
      <c r="Q1761" s="37" t="s">
        <v>1459</v>
      </c>
      <c r="R1761" s="37">
        <v>68601</v>
      </c>
      <c r="S1761" s="39">
        <v>42167</v>
      </c>
      <c r="T1761" s="39">
        <v>42167</v>
      </c>
      <c r="U1761" s="37">
        <v>-723.78399999999999</v>
      </c>
      <c r="V1761" s="37">
        <v>14</v>
      </c>
      <c r="W1761" s="37">
        <v>1781.66</v>
      </c>
      <c r="X1761" s="37">
        <v>91116</v>
      </c>
      <c r="Y1761" s="37" t="s">
        <v>3216</v>
      </c>
      <c r="Z1761" s="37">
        <v>1633.4053096334956</v>
      </c>
    </row>
    <row r="1762" spans="1:26" customFormat="1" x14ac:dyDescent="0.2">
      <c r="A1762" s="37">
        <v>1469</v>
      </c>
      <c r="B1762" s="37" t="s">
        <v>2821</v>
      </c>
      <c r="C1762" s="37" t="s">
        <v>23</v>
      </c>
      <c r="D1762" s="37">
        <v>0.04</v>
      </c>
      <c r="E1762" s="37">
        <v>105.29</v>
      </c>
      <c r="F1762" s="37">
        <v>10.119999999999999</v>
      </c>
      <c r="G1762" s="37" t="s">
        <v>14</v>
      </c>
      <c r="H1762" s="37" t="s">
        <v>3</v>
      </c>
      <c r="I1762" s="37" t="s">
        <v>4</v>
      </c>
      <c r="J1762" s="37" t="s">
        <v>102</v>
      </c>
      <c r="K1762" s="37" t="s">
        <v>40</v>
      </c>
      <c r="L1762" s="37" t="s">
        <v>170</v>
      </c>
      <c r="M1762" s="37">
        <v>0.79</v>
      </c>
      <c r="N1762" s="37" t="s">
        <v>8</v>
      </c>
      <c r="O1762" s="37" t="s">
        <v>35</v>
      </c>
      <c r="P1762" s="37" t="s">
        <v>122</v>
      </c>
      <c r="Q1762" s="37" t="s">
        <v>2822</v>
      </c>
      <c r="R1762" s="37">
        <v>84015</v>
      </c>
      <c r="S1762" s="39">
        <v>42167</v>
      </c>
      <c r="T1762" s="39">
        <v>42171</v>
      </c>
      <c r="U1762" s="37">
        <v>589.18799999999999</v>
      </c>
      <c r="V1762" s="37">
        <v>9</v>
      </c>
      <c r="W1762" s="37">
        <v>940.64</v>
      </c>
      <c r="X1762" s="37">
        <v>91116</v>
      </c>
      <c r="Y1762" s="37" t="s">
        <v>3217</v>
      </c>
      <c r="Z1762" s="37">
        <v>1550.8495507527098</v>
      </c>
    </row>
    <row r="1763" spans="1:26" customFormat="1" x14ac:dyDescent="0.2">
      <c r="A1763" s="37">
        <v>1469</v>
      </c>
      <c r="B1763" s="37" t="s">
        <v>2821</v>
      </c>
      <c r="C1763" s="37" t="s">
        <v>23</v>
      </c>
      <c r="D1763" s="37">
        <v>7.0000000000000007E-2</v>
      </c>
      <c r="E1763" s="37">
        <v>31.76</v>
      </c>
      <c r="F1763" s="37">
        <v>45.51</v>
      </c>
      <c r="G1763" s="37" t="s">
        <v>2</v>
      </c>
      <c r="H1763" s="37" t="s">
        <v>3</v>
      </c>
      <c r="I1763" s="37" t="s">
        <v>4</v>
      </c>
      <c r="J1763" s="37" t="s">
        <v>5</v>
      </c>
      <c r="K1763" s="37" t="s">
        <v>6</v>
      </c>
      <c r="L1763" s="37" t="s">
        <v>642</v>
      </c>
      <c r="M1763" s="37">
        <v>0.65</v>
      </c>
      <c r="N1763" s="37" t="s">
        <v>8</v>
      </c>
      <c r="O1763" s="37" t="s">
        <v>35</v>
      </c>
      <c r="P1763" s="37" t="s">
        <v>122</v>
      </c>
      <c r="Q1763" s="37" t="s">
        <v>2822</v>
      </c>
      <c r="R1763" s="37">
        <v>84015</v>
      </c>
      <c r="S1763" s="39">
        <v>42167</v>
      </c>
      <c r="T1763" s="39">
        <v>42169</v>
      </c>
      <c r="U1763" s="37">
        <v>-1314.992</v>
      </c>
      <c r="V1763" s="37">
        <v>18</v>
      </c>
      <c r="W1763" s="37">
        <v>439.27</v>
      </c>
      <c r="X1763" s="37">
        <v>91116</v>
      </c>
      <c r="Y1763" s="37" t="s">
        <v>3217</v>
      </c>
      <c r="Z1763" s="37">
        <v>408.9357505385222</v>
      </c>
    </row>
    <row r="1764" spans="1:26" customFormat="1" x14ac:dyDescent="0.2">
      <c r="A1764" s="37">
        <v>3179</v>
      </c>
      <c r="B1764" s="37" t="s">
        <v>2823</v>
      </c>
      <c r="C1764" s="37" t="s">
        <v>23</v>
      </c>
      <c r="D1764" s="37">
        <v>7.0000000000000007E-2</v>
      </c>
      <c r="E1764" s="37">
        <v>35.44</v>
      </c>
      <c r="F1764" s="37">
        <v>7.5</v>
      </c>
      <c r="G1764" s="37" t="s">
        <v>14</v>
      </c>
      <c r="H1764" s="37" t="s">
        <v>70</v>
      </c>
      <c r="I1764" s="37" t="s">
        <v>24</v>
      </c>
      <c r="J1764" s="37" t="s">
        <v>64</v>
      </c>
      <c r="K1764" s="37" t="s">
        <v>49</v>
      </c>
      <c r="L1764" s="37" t="s">
        <v>543</v>
      </c>
      <c r="M1764" s="37">
        <v>0.38</v>
      </c>
      <c r="N1764" s="37" t="s">
        <v>8</v>
      </c>
      <c r="O1764" s="37" t="s">
        <v>28</v>
      </c>
      <c r="P1764" s="37" t="s">
        <v>60</v>
      </c>
      <c r="Q1764" s="37" t="s">
        <v>2824</v>
      </c>
      <c r="R1764" s="37">
        <v>55060</v>
      </c>
      <c r="S1764" s="39">
        <v>42167</v>
      </c>
      <c r="T1764" s="39">
        <v>42174</v>
      </c>
      <c r="U1764" s="37">
        <v>262.2</v>
      </c>
      <c r="V1764" s="37">
        <v>11</v>
      </c>
      <c r="W1764" s="37">
        <v>380</v>
      </c>
      <c r="X1764" s="37">
        <v>86989</v>
      </c>
      <c r="Y1764" s="37" t="s">
        <v>3216</v>
      </c>
      <c r="Z1764" s="37">
        <v>573.16407271477112</v>
      </c>
    </row>
    <row r="1765" spans="1:26" customFormat="1" x14ac:dyDescent="0.2">
      <c r="A1765" s="37">
        <v>550</v>
      </c>
      <c r="B1765" s="37" t="s">
        <v>848</v>
      </c>
      <c r="C1765" s="37" t="s">
        <v>92</v>
      </c>
      <c r="D1765" s="37">
        <v>0.06</v>
      </c>
      <c r="E1765" s="37">
        <v>549.99</v>
      </c>
      <c r="F1765" s="37">
        <v>49</v>
      </c>
      <c r="G1765" s="37" t="s">
        <v>2</v>
      </c>
      <c r="H1765" s="37" t="s">
        <v>70</v>
      </c>
      <c r="I1765" s="37" t="s">
        <v>16</v>
      </c>
      <c r="J1765" s="37" t="s">
        <v>39</v>
      </c>
      <c r="K1765" s="37" t="s">
        <v>33</v>
      </c>
      <c r="L1765" s="37" t="s">
        <v>1220</v>
      </c>
      <c r="M1765" s="37">
        <v>0.35</v>
      </c>
      <c r="N1765" s="37" t="s">
        <v>8</v>
      </c>
      <c r="O1765" s="37" t="s">
        <v>28</v>
      </c>
      <c r="P1765" s="37" t="s">
        <v>163</v>
      </c>
      <c r="Q1765" s="37" t="s">
        <v>849</v>
      </c>
      <c r="R1765" s="37">
        <v>78155</v>
      </c>
      <c r="S1765" s="39">
        <v>42167</v>
      </c>
      <c r="T1765" s="39">
        <v>42168</v>
      </c>
      <c r="U1765" s="37">
        <v>4637.4071999999996</v>
      </c>
      <c r="V1765" s="37">
        <v>13</v>
      </c>
      <c r="W1765" s="37">
        <v>6720.88</v>
      </c>
      <c r="X1765" s="37">
        <v>90910</v>
      </c>
      <c r="Y1765" s="37" t="s">
        <v>3216</v>
      </c>
      <c r="Z1765" s="37">
        <v>7923.7971662789951</v>
      </c>
    </row>
    <row r="1766" spans="1:26" customFormat="1" x14ac:dyDescent="0.2">
      <c r="A1766" s="37">
        <v>550</v>
      </c>
      <c r="B1766" s="37" t="s">
        <v>848</v>
      </c>
      <c r="C1766" s="37" t="s">
        <v>92</v>
      </c>
      <c r="D1766" s="37">
        <v>0.08</v>
      </c>
      <c r="E1766" s="37">
        <v>115.99</v>
      </c>
      <c r="F1766" s="37">
        <v>5.99</v>
      </c>
      <c r="G1766" s="37" t="s">
        <v>63</v>
      </c>
      <c r="H1766" s="37" t="s">
        <v>70</v>
      </c>
      <c r="I1766" s="37" t="s">
        <v>16</v>
      </c>
      <c r="J1766" s="37" t="s">
        <v>111</v>
      </c>
      <c r="K1766" s="37" t="s">
        <v>49</v>
      </c>
      <c r="L1766" s="37" t="s">
        <v>2825</v>
      </c>
      <c r="M1766" s="37">
        <v>0.56999999999999995</v>
      </c>
      <c r="N1766" s="37" t="s">
        <v>8</v>
      </c>
      <c r="O1766" s="37" t="s">
        <v>28</v>
      </c>
      <c r="P1766" s="37" t="s">
        <v>163</v>
      </c>
      <c r="Q1766" s="37" t="s">
        <v>849</v>
      </c>
      <c r="R1766" s="37">
        <v>78155</v>
      </c>
      <c r="S1766" s="39">
        <v>42167</v>
      </c>
      <c r="T1766" s="39">
        <v>42168</v>
      </c>
      <c r="U1766" s="37">
        <v>-239.54150000000001</v>
      </c>
      <c r="V1766" s="37">
        <v>1</v>
      </c>
      <c r="W1766" s="37">
        <v>102.21</v>
      </c>
      <c r="X1766" s="37">
        <v>90910</v>
      </c>
      <c r="Y1766" s="37" t="s">
        <v>3216</v>
      </c>
      <c r="Z1766" s="37">
        <v>272.1052076279567</v>
      </c>
    </row>
    <row r="1767" spans="1:26" customFormat="1" x14ac:dyDescent="0.2">
      <c r="A1767" s="37">
        <v>3230</v>
      </c>
      <c r="B1767" s="37" t="s">
        <v>676</v>
      </c>
      <c r="C1767" s="37" t="s">
        <v>1</v>
      </c>
      <c r="D1767" s="37">
        <v>0.06</v>
      </c>
      <c r="E1767" s="37">
        <v>4.91</v>
      </c>
      <c r="F1767" s="37">
        <v>5.68</v>
      </c>
      <c r="G1767" s="37" t="s">
        <v>63</v>
      </c>
      <c r="H1767" s="37" t="s">
        <v>3</v>
      </c>
      <c r="I1767" s="37" t="s">
        <v>24</v>
      </c>
      <c r="J1767" s="37" t="s">
        <v>48</v>
      </c>
      <c r="K1767" s="37" t="s">
        <v>49</v>
      </c>
      <c r="L1767" s="37" t="s">
        <v>1909</v>
      </c>
      <c r="M1767" s="37">
        <v>0.36</v>
      </c>
      <c r="N1767" s="37" t="s">
        <v>8</v>
      </c>
      <c r="O1767" s="37" t="s">
        <v>28</v>
      </c>
      <c r="P1767" s="37" t="s">
        <v>333</v>
      </c>
      <c r="Q1767" s="37" t="s">
        <v>678</v>
      </c>
      <c r="R1767" s="37">
        <v>53186</v>
      </c>
      <c r="S1767" s="39">
        <v>42168</v>
      </c>
      <c r="T1767" s="39">
        <v>42168</v>
      </c>
      <c r="U1767" s="37">
        <v>-31.68825</v>
      </c>
      <c r="V1767" s="37">
        <v>10</v>
      </c>
      <c r="W1767" s="37">
        <v>53.89</v>
      </c>
      <c r="X1767" s="37">
        <v>87436</v>
      </c>
      <c r="Y1767" s="37" t="s">
        <v>3216</v>
      </c>
      <c r="Z1767" s="37">
        <v>235.23061435841237</v>
      </c>
    </row>
    <row r="1768" spans="1:26" customFormat="1" x14ac:dyDescent="0.2">
      <c r="A1768" s="37">
        <v>3230</v>
      </c>
      <c r="B1768" s="37" t="s">
        <v>676</v>
      </c>
      <c r="C1768" s="37" t="s">
        <v>1</v>
      </c>
      <c r="D1768" s="37">
        <v>7.0000000000000007E-2</v>
      </c>
      <c r="E1768" s="37">
        <v>48.94</v>
      </c>
      <c r="F1768" s="37">
        <v>5.86</v>
      </c>
      <c r="G1768" s="37" t="s">
        <v>63</v>
      </c>
      <c r="H1768" s="37" t="s">
        <v>3</v>
      </c>
      <c r="I1768" s="37" t="s">
        <v>24</v>
      </c>
      <c r="J1768" s="37" t="s">
        <v>64</v>
      </c>
      <c r="K1768" s="37" t="s">
        <v>49</v>
      </c>
      <c r="L1768" s="37" t="s">
        <v>2826</v>
      </c>
      <c r="M1768" s="37">
        <v>0.35</v>
      </c>
      <c r="N1768" s="37" t="s">
        <v>8</v>
      </c>
      <c r="O1768" s="37" t="s">
        <v>28</v>
      </c>
      <c r="P1768" s="37" t="s">
        <v>333</v>
      </c>
      <c r="Q1768" s="37" t="s">
        <v>678</v>
      </c>
      <c r="R1768" s="37">
        <v>53186</v>
      </c>
      <c r="S1768" s="39">
        <v>42168</v>
      </c>
      <c r="T1768" s="39">
        <v>42169</v>
      </c>
      <c r="U1768" s="37">
        <v>690.7038</v>
      </c>
      <c r="V1768" s="37">
        <v>21</v>
      </c>
      <c r="W1768" s="37">
        <v>1001.02</v>
      </c>
      <c r="X1768" s="37">
        <v>87436</v>
      </c>
      <c r="Y1768" s="37" t="s">
        <v>3216</v>
      </c>
      <c r="Z1768" s="37">
        <v>1102.9872312188286</v>
      </c>
    </row>
    <row r="1769" spans="1:26" customFormat="1" x14ac:dyDescent="0.2">
      <c r="A1769" s="37">
        <v>2143</v>
      </c>
      <c r="B1769" s="37" t="s">
        <v>2827</v>
      </c>
      <c r="C1769" s="37" t="s">
        <v>13</v>
      </c>
      <c r="D1769" s="37">
        <v>0.08</v>
      </c>
      <c r="E1769" s="37">
        <v>17.149999999999999</v>
      </c>
      <c r="F1769" s="37">
        <v>4.96</v>
      </c>
      <c r="G1769" s="37" t="s">
        <v>14</v>
      </c>
      <c r="H1769" s="37" t="s">
        <v>47</v>
      </c>
      <c r="I1769" s="37" t="s">
        <v>24</v>
      </c>
      <c r="J1769" s="37" t="s">
        <v>54</v>
      </c>
      <c r="K1769" s="37" t="s">
        <v>49</v>
      </c>
      <c r="L1769" s="37" t="s">
        <v>626</v>
      </c>
      <c r="M1769" s="37">
        <v>0.57999999999999996</v>
      </c>
      <c r="N1769" s="37" t="s">
        <v>8</v>
      </c>
      <c r="O1769" s="37" t="s">
        <v>9</v>
      </c>
      <c r="P1769" s="37" t="s">
        <v>218</v>
      </c>
      <c r="Q1769" s="37" t="s">
        <v>237</v>
      </c>
      <c r="R1769" s="37">
        <v>20151</v>
      </c>
      <c r="S1769" s="39">
        <v>42168</v>
      </c>
      <c r="T1769" s="39">
        <v>42171</v>
      </c>
      <c r="U1769" s="37">
        <v>33.659999999999997</v>
      </c>
      <c r="V1769" s="37">
        <v>12</v>
      </c>
      <c r="W1769" s="37">
        <v>200.61</v>
      </c>
      <c r="X1769" s="37">
        <v>87569</v>
      </c>
      <c r="Y1769" s="37" t="s">
        <v>3215</v>
      </c>
      <c r="Z1769" s="37">
        <v>319.43423105473084</v>
      </c>
    </row>
    <row r="1770" spans="1:26" customFormat="1" x14ac:dyDescent="0.2">
      <c r="A1770" s="37">
        <v>2771</v>
      </c>
      <c r="B1770" s="37" t="s">
        <v>2828</v>
      </c>
      <c r="C1770" s="37" t="s">
        <v>13</v>
      </c>
      <c r="D1770" s="37">
        <v>7.0000000000000007E-2</v>
      </c>
      <c r="E1770" s="37">
        <v>177.98</v>
      </c>
      <c r="F1770" s="37">
        <v>0.99</v>
      </c>
      <c r="G1770" s="37" t="s">
        <v>14</v>
      </c>
      <c r="H1770" s="37" t="s">
        <v>70</v>
      </c>
      <c r="I1770" s="37" t="s">
        <v>24</v>
      </c>
      <c r="J1770" s="37" t="s">
        <v>71</v>
      </c>
      <c r="K1770" s="37" t="s">
        <v>49</v>
      </c>
      <c r="L1770" s="37" t="s">
        <v>2829</v>
      </c>
      <c r="M1770" s="37">
        <v>0.56000000000000005</v>
      </c>
      <c r="N1770" s="37" t="s">
        <v>8</v>
      </c>
      <c r="O1770" s="37" t="s">
        <v>9</v>
      </c>
      <c r="P1770" s="37" t="s">
        <v>51</v>
      </c>
      <c r="Q1770" s="37" t="s">
        <v>2830</v>
      </c>
      <c r="R1770" s="37">
        <v>30344</v>
      </c>
      <c r="S1770" s="39">
        <v>42168</v>
      </c>
      <c r="T1770" s="39">
        <v>42168</v>
      </c>
      <c r="U1770" s="37">
        <v>-191.548</v>
      </c>
      <c r="V1770" s="37">
        <v>3</v>
      </c>
      <c r="W1770" s="37">
        <v>536.29</v>
      </c>
      <c r="X1770" s="37">
        <v>88974</v>
      </c>
      <c r="Y1770" s="37" t="s">
        <v>3215</v>
      </c>
      <c r="Z1770" s="37">
        <v>442.54147252090115</v>
      </c>
    </row>
    <row r="1771" spans="1:26" customFormat="1" x14ac:dyDescent="0.2">
      <c r="A1771" s="37">
        <v>1129</v>
      </c>
      <c r="B1771" s="37" t="s">
        <v>762</v>
      </c>
      <c r="C1771" s="37" t="s">
        <v>23</v>
      </c>
      <c r="D1771" s="37">
        <v>0.03</v>
      </c>
      <c r="E1771" s="37">
        <v>30.98</v>
      </c>
      <c r="F1771" s="37">
        <v>6.5</v>
      </c>
      <c r="G1771" s="37" t="s">
        <v>14</v>
      </c>
      <c r="H1771" s="37" t="s">
        <v>70</v>
      </c>
      <c r="I1771" s="37" t="s">
        <v>16</v>
      </c>
      <c r="J1771" s="37" t="s">
        <v>17</v>
      </c>
      <c r="K1771" s="37" t="s">
        <v>49</v>
      </c>
      <c r="L1771" s="37" t="s">
        <v>2831</v>
      </c>
      <c r="M1771" s="37">
        <v>0.79</v>
      </c>
      <c r="N1771" s="37" t="s">
        <v>8</v>
      </c>
      <c r="O1771" s="37" t="s">
        <v>87</v>
      </c>
      <c r="P1771" s="37" t="s">
        <v>379</v>
      </c>
      <c r="Q1771" s="37" t="s">
        <v>764</v>
      </c>
      <c r="R1771" s="37">
        <v>2118</v>
      </c>
      <c r="S1771" s="39">
        <v>42168</v>
      </c>
      <c r="T1771" s="39">
        <v>42172</v>
      </c>
      <c r="U1771" s="37">
        <v>-144.19999999999999</v>
      </c>
      <c r="V1771" s="37">
        <v>44</v>
      </c>
      <c r="W1771" s="37">
        <v>1332.09</v>
      </c>
      <c r="X1771" s="37">
        <v>39430</v>
      </c>
      <c r="Y1771" s="37" t="s">
        <v>3218</v>
      </c>
      <c r="Z1771" s="37">
        <v>482.60565151226285</v>
      </c>
    </row>
    <row r="1772" spans="1:26" customFormat="1" x14ac:dyDescent="0.2">
      <c r="A1772" s="37">
        <v>1132</v>
      </c>
      <c r="B1772" s="37" t="s">
        <v>1069</v>
      </c>
      <c r="C1772" s="37" t="s">
        <v>23</v>
      </c>
      <c r="D1772" s="37">
        <v>0.03</v>
      </c>
      <c r="E1772" s="37">
        <v>30.98</v>
      </c>
      <c r="F1772" s="37">
        <v>6.5</v>
      </c>
      <c r="G1772" s="37" t="s">
        <v>14</v>
      </c>
      <c r="H1772" s="37" t="s">
        <v>70</v>
      </c>
      <c r="I1772" s="37" t="s">
        <v>16</v>
      </c>
      <c r="J1772" s="37" t="s">
        <v>17</v>
      </c>
      <c r="K1772" s="37" t="s">
        <v>49</v>
      </c>
      <c r="L1772" s="37" t="s">
        <v>2831</v>
      </c>
      <c r="M1772" s="37">
        <v>0.79</v>
      </c>
      <c r="N1772" s="37" t="s">
        <v>8</v>
      </c>
      <c r="O1772" s="37" t="s">
        <v>28</v>
      </c>
      <c r="P1772" s="37" t="s">
        <v>163</v>
      </c>
      <c r="Q1772" s="37" t="s">
        <v>1070</v>
      </c>
      <c r="R1772" s="37">
        <v>76039</v>
      </c>
      <c r="S1772" s="39">
        <v>42168</v>
      </c>
      <c r="T1772" s="39">
        <v>42172</v>
      </c>
      <c r="U1772" s="37">
        <v>-115.36</v>
      </c>
      <c r="V1772" s="37">
        <v>11</v>
      </c>
      <c r="W1772" s="37">
        <v>333.02</v>
      </c>
      <c r="X1772" s="37">
        <v>88104</v>
      </c>
      <c r="Y1772" s="37" t="s">
        <v>3216</v>
      </c>
      <c r="Z1772" s="37">
        <v>512.13855334577022</v>
      </c>
    </row>
    <row r="1773" spans="1:26" customFormat="1" x14ac:dyDescent="0.2">
      <c r="A1773" s="37">
        <v>1505</v>
      </c>
      <c r="B1773" s="37" t="s">
        <v>2832</v>
      </c>
      <c r="C1773" s="37" t="s">
        <v>23</v>
      </c>
      <c r="D1773" s="37">
        <v>0</v>
      </c>
      <c r="E1773" s="37">
        <v>85.99</v>
      </c>
      <c r="F1773" s="37">
        <v>0.99</v>
      </c>
      <c r="G1773" s="37" t="s">
        <v>14</v>
      </c>
      <c r="H1773" s="37" t="s">
        <v>3</v>
      </c>
      <c r="I1773" s="37" t="s">
        <v>16</v>
      </c>
      <c r="J1773" s="37" t="s">
        <v>111</v>
      </c>
      <c r="K1773" s="37" t="s">
        <v>26</v>
      </c>
      <c r="L1773" s="37" t="s">
        <v>1572</v>
      </c>
      <c r="M1773" s="37">
        <v>0.85</v>
      </c>
      <c r="N1773" s="37" t="s">
        <v>8</v>
      </c>
      <c r="O1773" s="37" t="s">
        <v>28</v>
      </c>
      <c r="P1773" s="37" t="s">
        <v>163</v>
      </c>
      <c r="Q1773" s="37" t="s">
        <v>2833</v>
      </c>
      <c r="R1773" s="37">
        <v>77840</v>
      </c>
      <c r="S1773" s="39">
        <v>42168</v>
      </c>
      <c r="T1773" s="39">
        <v>42173</v>
      </c>
      <c r="U1773" s="37">
        <v>-138.0368</v>
      </c>
      <c r="V1773" s="37">
        <v>6</v>
      </c>
      <c r="W1773" s="37">
        <v>464.86</v>
      </c>
      <c r="X1773" s="37">
        <v>86181</v>
      </c>
      <c r="Y1773" s="37" t="s">
        <v>3216</v>
      </c>
      <c r="Z1773" s="37">
        <v>569.63972811383758</v>
      </c>
    </row>
    <row r="1774" spans="1:26" customFormat="1" x14ac:dyDescent="0.2">
      <c r="A1774" s="37">
        <v>5</v>
      </c>
      <c r="B1774" s="37" t="s">
        <v>2834</v>
      </c>
      <c r="C1774" s="37" t="s">
        <v>46</v>
      </c>
      <c r="D1774" s="37">
        <v>0.02</v>
      </c>
      <c r="E1774" s="37">
        <v>500.98</v>
      </c>
      <c r="F1774" s="37">
        <v>26</v>
      </c>
      <c r="G1774" s="37" t="s">
        <v>2</v>
      </c>
      <c r="H1774" s="37" t="s">
        <v>47</v>
      </c>
      <c r="I1774" s="37" t="s">
        <v>4</v>
      </c>
      <c r="J1774" s="37" t="s">
        <v>85</v>
      </c>
      <c r="K1774" s="37" t="s">
        <v>33</v>
      </c>
      <c r="L1774" s="37" t="s">
        <v>2272</v>
      </c>
      <c r="M1774" s="37">
        <v>0.6</v>
      </c>
      <c r="N1774" s="37" t="s">
        <v>8</v>
      </c>
      <c r="O1774" s="37" t="s">
        <v>35</v>
      </c>
      <c r="P1774" s="37" t="s">
        <v>66</v>
      </c>
      <c r="Q1774" s="37" t="s">
        <v>2192</v>
      </c>
      <c r="R1774" s="37">
        <v>91776</v>
      </c>
      <c r="S1774" s="39">
        <v>42168</v>
      </c>
      <c r="T1774" s="39">
        <v>42170</v>
      </c>
      <c r="U1774" s="37">
        <v>4390.3665000000001</v>
      </c>
      <c r="V1774" s="37">
        <v>12</v>
      </c>
      <c r="W1774" s="37">
        <v>6362.85</v>
      </c>
      <c r="X1774" s="37">
        <v>90193</v>
      </c>
      <c r="Y1774" s="37" t="s">
        <v>3217</v>
      </c>
      <c r="Z1774" s="37">
        <v>7334.4939948180236</v>
      </c>
    </row>
    <row r="1775" spans="1:26" customFormat="1" x14ac:dyDescent="0.2">
      <c r="A1775" s="37">
        <v>1044</v>
      </c>
      <c r="B1775" s="37" t="s">
        <v>1376</v>
      </c>
      <c r="C1775" s="37" t="s">
        <v>1</v>
      </c>
      <c r="D1775" s="37">
        <v>0.02</v>
      </c>
      <c r="E1775" s="37">
        <v>209.84</v>
      </c>
      <c r="F1775" s="37">
        <v>21.21</v>
      </c>
      <c r="G1775" s="37" t="s">
        <v>14</v>
      </c>
      <c r="H1775" s="37" t="s">
        <v>47</v>
      </c>
      <c r="I1775" s="37" t="s">
        <v>4</v>
      </c>
      <c r="J1775" s="37" t="s">
        <v>102</v>
      </c>
      <c r="K1775" s="37" t="s">
        <v>40</v>
      </c>
      <c r="L1775" s="37" t="s">
        <v>185</v>
      </c>
      <c r="M1775" s="37">
        <v>0.59</v>
      </c>
      <c r="N1775" s="37" t="s">
        <v>8</v>
      </c>
      <c r="O1775" s="37" t="s">
        <v>35</v>
      </c>
      <c r="P1775" s="37" t="s">
        <v>66</v>
      </c>
      <c r="Q1775" s="37" t="s">
        <v>76</v>
      </c>
      <c r="R1775" s="37">
        <v>90004</v>
      </c>
      <c r="S1775" s="39">
        <v>42169</v>
      </c>
      <c r="T1775" s="39">
        <v>42169</v>
      </c>
      <c r="U1775" s="37">
        <v>2593.14</v>
      </c>
      <c r="V1775" s="37">
        <v>62</v>
      </c>
      <c r="W1775" s="37">
        <v>13546.94</v>
      </c>
      <c r="X1775" s="37">
        <v>28001</v>
      </c>
      <c r="Y1775" s="37" t="s">
        <v>3217</v>
      </c>
      <c r="Z1775" s="37">
        <v>4333.7404078108011</v>
      </c>
    </row>
    <row r="1776" spans="1:26" customFormat="1" x14ac:dyDescent="0.2">
      <c r="A1776" s="37">
        <v>1044</v>
      </c>
      <c r="B1776" s="37" t="s">
        <v>1376</v>
      </c>
      <c r="C1776" s="37" t="s">
        <v>1</v>
      </c>
      <c r="D1776" s="37">
        <v>0.01</v>
      </c>
      <c r="E1776" s="37">
        <v>194.3</v>
      </c>
      <c r="F1776" s="37">
        <v>11.54</v>
      </c>
      <c r="G1776" s="37" t="s">
        <v>14</v>
      </c>
      <c r="H1776" s="37" t="s">
        <v>47</v>
      </c>
      <c r="I1776" s="37" t="s">
        <v>4</v>
      </c>
      <c r="J1776" s="37" t="s">
        <v>102</v>
      </c>
      <c r="K1776" s="37" t="s">
        <v>40</v>
      </c>
      <c r="L1776" s="37" t="s">
        <v>182</v>
      </c>
      <c r="M1776" s="37">
        <v>0.59</v>
      </c>
      <c r="N1776" s="37" t="s">
        <v>8</v>
      </c>
      <c r="O1776" s="37" t="s">
        <v>35</v>
      </c>
      <c r="P1776" s="37" t="s">
        <v>66</v>
      </c>
      <c r="Q1776" s="37" t="s">
        <v>76</v>
      </c>
      <c r="R1776" s="37">
        <v>90004</v>
      </c>
      <c r="S1776" s="39">
        <v>42169</v>
      </c>
      <c r="T1776" s="39">
        <v>42171</v>
      </c>
      <c r="U1776" s="37">
        <v>1162.76</v>
      </c>
      <c r="V1776" s="37">
        <v>32</v>
      </c>
      <c r="W1776" s="37">
        <v>6401.65</v>
      </c>
      <c r="X1776" s="37">
        <v>28001</v>
      </c>
      <c r="Y1776" s="37" t="s">
        <v>3217</v>
      </c>
      <c r="Z1776" s="37">
        <v>2559.6408683708555</v>
      </c>
    </row>
    <row r="1777" spans="1:26" customFormat="1" x14ac:dyDescent="0.2">
      <c r="A1777" s="37">
        <v>1519</v>
      </c>
      <c r="B1777" s="37" t="s">
        <v>2835</v>
      </c>
      <c r="C1777" s="37" t="s">
        <v>1</v>
      </c>
      <c r="D1777" s="37">
        <v>0.06</v>
      </c>
      <c r="E1777" s="37">
        <v>55.48</v>
      </c>
      <c r="F1777" s="37">
        <v>4.8499999999999996</v>
      </c>
      <c r="G1777" s="37" t="s">
        <v>14</v>
      </c>
      <c r="H1777" s="37" t="s">
        <v>15</v>
      </c>
      <c r="I1777" s="37" t="s">
        <v>24</v>
      </c>
      <c r="J1777" s="37" t="s">
        <v>64</v>
      </c>
      <c r="K1777" s="37" t="s">
        <v>49</v>
      </c>
      <c r="L1777" s="37" t="s">
        <v>2836</v>
      </c>
      <c r="M1777" s="37">
        <v>0.37</v>
      </c>
      <c r="N1777" s="37" t="s">
        <v>8</v>
      </c>
      <c r="O1777" s="37" t="s">
        <v>87</v>
      </c>
      <c r="P1777" s="37" t="s">
        <v>307</v>
      </c>
      <c r="Q1777" s="37" t="s">
        <v>1180</v>
      </c>
      <c r="R1777" s="37">
        <v>4210</v>
      </c>
      <c r="S1777" s="39">
        <v>42169</v>
      </c>
      <c r="T1777" s="39">
        <v>42169</v>
      </c>
      <c r="U1777" s="37">
        <v>711.05190000000005</v>
      </c>
      <c r="V1777" s="37">
        <v>19</v>
      </c>
      <c r="W1777" s="37">
        <v>1030.51</v>
      </c>
      <c r="X1777" s="37">
        <v>89957</v>
      </c>
      <c r="Y1777" s="37" t="s">
        <v>3218</v>
      </c>
      <c r="Z1777" s="37">
        <v>1201.9482465769424</v>
      </c>
    </row>
    <row r="1778" spans="1:26" customFormat="1" x14ac:dyDescent="0.2">
      <c r="A1778" s="37">
        <v>1522</v>
      </c>
      <c r="B1778" s="37" t="s">
        <v>2837</v>
      </c>
      <c r="C1778" s="37" t="s">
        <v>1</v>
      </c>
      <c r="D1778" s="37">
        <v>0.1</v>
      </c>
      <c r="E1778" s="37">
        <v>122.99</v>
      </c>
      <c r="F1778" s="37">
        <v>70.2</v>
      </c>
      <c r="G1778" s="37" t="s">
        <v>2</v>
      </c>
      <c r="H1778" s="37" t="s">
        <v>15</v>
      </c>
      <c r="I1778" s="37" t="s">
        <v>4</v>
      </c>
      <c r="J1778" s="37" t="s">
        <v>85</v>
      </c>
      <c r="K1778" s="37" t="s">
        <v>33</v>
      </c>
      <c r="L1778" s="37" t="s">
        <v>780</v>
      </c>
      <c r="M1778" s="37">
        <v>0.74</v>
      </c>
      <c r="N1778" s="37" t="s">
        <v>8</v>
      </c>
      <c r="O1778" s="37" t="s">
        <v>28</v>
      </c>
      <c r="P1778" s="37" t="s">
        <v>60</v>
      </c>
      <c r="Q1778" s="37" t="s">
        <v>2838</v>
      </c>
      <c r="R1778" s="37">
        <v>55305</v>
      </c>
      <c r="S1778" s="39">
        <v>42169</v>
      </c>
      <c r="T1778" s="39">
        <v>42170</v>
      </c>
      <c r="U1778" s="37">
        <v>-899.67499999999995</v>
      </c>
      <c r="V1778" s="37">
        <v>17</v>
      </c>
      <c r="W1778" s="37">
        <v>2026.91</v>
      </c>
      <c r="X1778" s="37">
        <v>89957</v>
      </c>
      <c r="Y1778" s="37" t="s">
        <v>3216</v>
      </c>
      <c r="Z1778" s="37">
        <v>2047.8112158178719</v>
      </c>
    </row>
    <row r="1779" spans="1:26" customFormat="1" x14ac:dyDescent="0.2">
      <c r="A1779" s="37">
        <v>3339</v>
      </c>
      <c r="B1779" s="37" t="s">
        <v>2839</v>
      </c>
      <c r="C1779" s="37" t="s">
        <v>13</v>
      </c>
      <c r="D1779" s="37">
        <v>0.03</v>
      </c>
      <c r="E1779" s="37">
        <v>2.61</v>
      </c>
      <c r="F1779" s="37">
        <v>0.5</v>
      </c>
      <c r="G1779" s="37" t="s">
        <v>14</v>
      </c>
      <c r="H1779" s="37" t="s">
        <v>15</v>
      </c>
      <c r="I1779" s="37" t="s">
        <v>24</v>
      </c>
      <c r="J1779" s="37" t="s">
        <v>128</v>
      </c>
      <c r="K1779" s="37" t="s">
        <v>49</v>
      </c>
      <c r="L1779" s="37" t="s">
        <v>1343</v>
      </c>
      <c r="M1779" s="37">
        <v>0.39</v>
      </c>
      <c r="N1779" s="37" t="s">
        <v>8</v>
      </c>
      <c r="O1779" s="37" t="s">
        <v>9</v>
      </c>
      <c r="P1779" s="37" t="s">
        <v>99</v>
      </c>
      <c r="Q1779" s="37" t="s">
        <v>2840</v>
      </c>
      <c r="R1779" s="37">
        <v>32780</v>
      </c>
      <c r="S1779" s="39">
        <v>42169</v>
      </c>
      <c r="T1779" s="39">
        <v>42170</v>
      </c>
      <c r="U1779" s="37">
        <v>4.0442999999999998</v>
      </c>
      <c r="V1779" s="37">
        <v>7</v>
      </c>
      <c r="W1779" s="37">
        <v>19.02</v>
      </c>
      <c r="X1779" s="37">
        <v>85981</v>
      </c>
      <c r="Y1779" s="37" t="s">
        <v>3215</v>
      </c>
      <c r="Z1779" s="37">
        <v>-63.97870625706954</v>
      </c>
    </row>
    <row r="1780" spans="1:26" customFormat="1" x14ac:dyDescent="0.2">
      <c r="A1780" s="37">
        <v>3339</v>
      </c>
      <c r="B1780" s="37" t="s">
        <v>2839</v>
      </c>
      <c r="C1780" s="37" t="s">
        <v>13</v>
      </c>
      <c r="D1780" s="37">
        <v>0.01</v>
      </c>
      <c r="E1780" s="37">
        <v>11.66</v>
      </c>
      <c r="F1780" s="37">
        <v>7.95</v>
      </c>
      <c r="G1780" s="37" t="s">
        <v>14</v>
      </c>
      <c r="H1780" s="37" t="s">
        <v>15</v>
      </c>
      <c r="I1780" s="37" t="s">
        <v>24</v>
      </c>
      <c r="J1780" s="37" t="s">
        <v>25</v>
      </c>
      <c r="K1780" s="37" t="s">
        <v>18</v>
      </c>
      <c r="L1780" s="37" t="s">
        <v>2114</v>
      </c>
      <c r="M1780" s="37">
        <v>0.57999999999999996</v>
      </c>
      <c r="N1780" s="37" t="s">
        <v>8</v>
      </c>
      <c r="O1780" s="37" t="s">
        <v>9</v>
      </c>
      <c r="P1780" s="37" t="s">
        <v>99</v>
      </c>
      <c r="Q1780" s="37" t="s">
        <v>2840</v>
      </c>
      <c r="R1780" s="37">
        <v>32780</v>
      </c>
      <c r="S1780" s="39">
        <v>42169</v>
      </c>
      <c r="T1780" s="39">
        <v>42170</v>
      </c>
      <c r="U1780" s="37">
        <v>-10.368399999999999</v>
      </c>
      <c r="V1780" s="37">
        <v>16</v>
      </c>
      <c r="W1780" s="37">
        <v>193.87</v>
      </c>
      <c r="X1780" s="37">
        <v>85981</v>
      </c>
      <c r="Y1780" s="37" t="s">
        <v>3215</v>
      </c>
      <c r="Z1780" s="37">
        <v>326.67239058388037</v>
      </c>
    </row>
    <row r="1781" spans="1:26" customFormat="1" x14ac:dyDescent="0.2">
      <c r="A1781" s="37">
        <v>1644</v>
      </c>
      <c r="B1781" s="37" t="s">
        <v>2841</v>
      </c>
      <c r="C1781" s="37" t="s">
        <v>23</v>
      </c>
      <c r="D1781" s="37">
        <v>0.09</v>
      </c>
      <c r="E1781" s="37">
        <v>107.53</v>
      </c>
      <c r="F1781" s="37">
        <v>5.81</v>
      </c>
      <c r="G1781" s="37" t="s">
        <v>14</v>
      </c>
      <c r="H1781" s="37" t="s">
        <v>3</v>
      </c>
      <c r="I1781" s="37" t="s">
        <v>4</v>
      </c>
      <c r="J1781" s="37" t="s">
        <v>102</v>
      </c>
      <c r="K1781" s="37" t="s">
        <v>120</v>
      </c>
      <c r="L1781" s="37" t="s">
        <v>1471</v>
      </c>
      <c r="M1781" s="37">
        <v>0.65</v>
      </c>
      <c r="N1781" s="37" t="s">
        <v>8</v>
      </c>
      <c r="O1781" s="37" t="s">
        <v>28</v>
      </c>
      <c r="P1781" s="37" t="s">
        <v>163</v>
      </c>
      <c r="Q1781" s="37" t="s">
        <v>1107</v>
      </c>
      <c r="R1781" s="37">
        <v>77546</v>
      </c>
      <c r="S1781" s="39">
        <v>42169</v>
      </c>
      <c r="T1781" s="39">
        <v>42171</v>
      </c>
      <c r="U1781" s="37">
        <v>69.545100000000005</v>
      </c>
      <c r="V1781" s="37">
        <v>1</v>
      </c>
      <c r="W1781" s="37">
        <v>100.79</v>
      </c>
      <c r="X1781" s="37">
        <v>87342</v>
      </c>
      <c r="Y1781" s="37" t="s">
        <v>3216</v>
      </c>
      <c r="Z1781" s="37">
        <v>757.20690437203928</v>
      </c>
    </row>
    <row r="1782" spans="1:26" customFormat="1" x14ac:dyDescent="0.2">
      <c r="A1782" s="37">
        <v>1738</v>
      </c>
      <c r="B1782" s="37" t="s">
        <v>1877</v>
      </c>
      <c r="C1782" s="37" t="s">
        <v>23</v>
      </c>
      <c r="D1782" s="37">
        <v>0.04</v>
      </c>
      <c r="E1782" s="37">
        <v>35.44</v>
      </c>
      <c r="F1782" s="37">
        <v>19.989999999999998</v>
      </c>
      <c r="G1782" s="37" t="s">
        <v>14</v>
      </c>
      <c r="H1782" s="37" t="s">
        <v>70</v>
      </c>
      <c r="I1782" s="37" t="s">
        <v>24</v>
      </c>
      <c r="J1782" s="37" t="s">
        <v>64</v>
      </c>
      <c r="K1782" s="37" t="s">
        <v>49</v>
      </c>
      <c r="L1782" s="37" t="s">
        <v>2233</v>
      </c>
      <c r="M1782" s="37">
        <v>0.38</v>
      </c>
      <c r="N1782" s="37" t="s">
        <v>8</v>
      </c>
      <c r="O1782" s="37" t="s">
        <v>9</v>
      </c>
      <c r="P1782" s="37" t="s">
        <v>73</v>
      </c>
      <c r="Q1782" s="37" t="s">
        <v>1878</v>
      </c>
      <c r="R1782" s="37">
        <v>28052</v>
      </c>
      <c r="S1782" s="39">
        <v>42169</v>
      </c>
      <c r="T1782" s="39">
        <v>42176</v>
      </c>
      <c r="U1782" s="37">
        <v>-108.27249999999999</v>
      </c>
      <c r="V1782" s="37">
        <v>11</v>
      </c>
      <c r="W1782" s="37">
        <v>406.26</v>
      </c>
      <c r="X1782" s="37">
        <v>85868</v>
      </c>
      <c r="Y1782" s="37" t="s">
        <v>3215</v>
      </c>
      <c r="Z1782" s="37">
        <v>558.83129056647056</v>
      </c>
    </row>
    <row r="1783" spans="1:26" customFormat="1" x14ac:dyDescent="0.2">
      <c r="A1783" s="37">
        <v>1775</v>
      </c>
      <c r="B1783" s="37" t="s">
        <v>2842</v>
      </c>
      <c r="C1783" s="37" t="s">
        <v>23</v>
      </c>
      <c r="D1783" s="37">
        <v>0.09</v>
      </c>
      <c r="E1783" s="37">
        <v>12.95</v>
      </c>
      <c r="F1783" s="37">
        <v>4.9800000000000004</v>
      </c>
      <c r="G1783" s="37" t="s">
        <v>14</v>
      </c>
      <c r="H1783" s="37" t="s">
        <v>15</v>
      </c>
      <c r="I1783" s="37" t="s">
        <v>24</v>
      </c>
      <c r="J1783" s="37" t="s">
        <v>48</v>
      </c>
      <c r="K1783" s="37" t="s">
        <v>49</v>
      </c>
      <c r="L1783" s="37" t="s">
        <v>2715</v>
      </c>
      <c r="M1783" s="37">
        <v>0.4</v>
      </c>
      <c r="N1783" s="37" t="s">
        <v>8</v>
      </c>
      <c r="O1783" s="37" t="s">
        <v>28</v>
      </c>
      <c r="P1783" s="37" t="s">
        <v>29</v>
      </c>
      <c r="Q1783" s="37" t="s">
        <v>2843</v>
      </c>
      <c r="R1783" s="37">
        <v>46614</v>
      </c>
      <c r="S1783" s="39">
        <v>42169</v>
      </c>
      <c r="T1783" s="39">
        <v>42176</v>
      </c>
      <c r="U1783" s="37">
        <v>123.89175</v>
      </c>
      <c r="V1783" s="37">
        <v>21</v>
      </c>
      <c r="W1783" s="37">
        <v>269.54000000000002</v>
      </c>
      <c r="X1783" s="37">
        <v>89944</v>
      </c>
      <c r="Y1783" s="37" t="s">
        <v>3216</v>
      </c>
      <c r="Z1783" s="37">
        <v>265.88775680134444</v>
      </c>
    </row>
    <row r="1784" spans="1:26" customFormat="1" x14ac:dyDescent="0.2">
      <c r="A1784" s="37">
        <v>547</v>
      </c>
      <c r="B1784" s="37" t="s">
        <v>2844</v>
      </c>
      <c r="C1784" s="37" t="s">
        <v>46</v>
      </c>
      <c r="D1784" s="37">
        <v>0.03</v>
      </c>
      <c r="E1784" s="37">
        <v>13.73</v>
      </c>
      <c r="F1784" s="37">
        <v>6.85</v>
      </c>
      <c r="G1784" s="37" t="s">
        <v>63</v>
      </c>
      <c r="H1784" s="37" t="s">
        <v>70</v>
      </c>
      <c r="I1784" s="37" t="s">
        <v>4</v>
      </c>
      <c r="J1784" s="37" t="s">
        <v>102</v>
      </c>
      <c r="K1784" s="37" t="s">
        <v>26</v>
      </c>
      <c r="L1784" s="37" t="s">
        <v>1743</v>
      </c>
      <c r="M1784" s="37">
        <v>0.54</v>
      </c>
      <c r="N1784" s="37" t="s">
        <v>8</v>
      </c>
      <c r="O1784" s="37" t="s">
        <v>87</v>
      </c>
      <c r="P1784" s="37" t="s">
        <v>879</v>
      </c>
      <c r="Q1784" s="37" t="s">
        <v>2845</v>
      </c>
      <c r="R1784" s="37">
        <v>26501</v>
      </c>
      <c r="S1784" s="39">
        <v>42169</v>
      </c>
      <c r="T1784" s="39">
        <v>42170</v>
      </c>
      <c r="U1784" s="37">
        <v>39.585299999999997</v>
      </c>
      <c r="V1784" s="37">
        <v>4</v>
      </c>
      <c r="W1784" s="37">
        <v>57.37</v>
      </c>
      <c r="X1784" s="37">
        <v>86250</v>
      </c>
      <c r="Y1784" s="37" t="s">
        <v>3218</v>
      </c>
      <c r="Z1784" s="37">
        <v>457.68205348651981</v>
      </c>
    </row>
    <row r="1785" spans="1:26" customFormat="1" x14ac:dyDescent="0.2">
      <c r="A1785" s="37">
        <v>2979</v>
      </c>
      <c r="B1785" s="37" t="s">
        <v>794</v>
      </c>
      <c r="C1785" s="37" t="s">
        <v>46</v>
      </c>
      <c r="D1785" s="37">
        <v>0.01</v>
      </c>
      <c r="E1785" s="37">
        <v>5.84</v>
      </c>
      <c r="F1785" s="37">
        <v>0.83</v>
      </c>
      <c r="G1785" s="37" t="s">
        <v>14</v>
      </c>
      <c r="H1785" s="37" t="s">
        <v>70</v>
      </c>
      <c r="I1785" s="37" t="s">
        <v>24</v>
      </c>
      <c r="J1785" s="37" t="s">
        <v>25</v>
      </c>
      <c r="K1785" s="37" t="s">
        <v>26</v>
      </c>
      <c r="L1785" s="37" t="s">
        <v>2582</v>
      </c>
      <c r="M1785" s="37">
        <v>0.49</v>
      </c>
      <c r="N1785" s="37" t="s">
        <v>8</v>
      </c>
      <c r="O1785" s="37" t="s">
        <v>28</v>
      </c>
      <c r="P1785" s="37" t="s">
        <v>541</v>
      </c>
      <c r="Q1785" s="37" t="s">
        <v>796</v>
      </c>
      <c r="R1785" s="37">
        <v>58601</v>
      </c>
      <c r="S1785" s="39">
        <v>42169</v>
      </c>
      <c r="T1785" s="39">
        <v>42171</v>
      </c>
      <c r="U1785" s="37">
        <v>16.091999999999999</v>
      </c>
      <c r="V1785" s="37">
        <v>4</v>
      </c>
      <c r="W1785" s="37">
        <v>23.89</v>
      </c>
      <c r="X1785" s="37">
        <v>86546</v>
      </c>
      <c r="Y1785" s="37" t="s">
        <v>3216</v>
      </c>
      <c r="Z1785" s="37">
        <v>296.38816786414782</v>
      </c>
    </row>
    <row r="1786" spans="1:26" customFormat="1" x14ac:dyDescent="0.2">
      <c r="A1786" s="37">
        <v>3120</v>
      </c>
      <c r="B1786" s="37" t="s">
        <v>2846</v>
      </c>
      <c r="C1786" s="37" t="s">
        <v>46</v>
      </c>
      <c r="D1786" s="37">
        <v>0.08</v>
      </c>
      <c r="E1786" s="37">
        <v>315.98</v>
      </c>
      <c r="F1786" s="37">
        <v>19.989999999999998</v>
      </c>
      <c r="G1786" s="37" t="s">
        <v>14</v>
      </c>
      <c r="H1786" s="37" t="s">
        <v>47</v>
      </c>
      <c r="I1786" s="37" t="s">
        <v>24</v>
      </c>
      <c r="J1786" s="37" t="s">
        <v>48</v>
      </c>
      <c r="K1786" s="37" t="s">
        <v>49</v>
      </c>
      <c r="L1786" s="37" t="s">
        <v>2203</v>
      </c>
      <c r="M1786" s="37">
        <v>0.38</v>
      </c>
      <c r="N1786" s="37" t="s">
        <v>8</v>
      </c>
      <c r="O1786" s="37" t="s">
        <v>9</v>
      </c>
      <c r="P1786" s="37" t="s">
        <v>144</v>
      </c>
      <c r="Q1786" s="37" t="s">
        <v>2847</v>
      </c>
      <c r="R1786" s="37">
        <v>70117</v>
      </c>
      <c r="S1786" s="39">
        <v>42169</v>
      </c>
      <c r="T1786" s="39">
        <v>42169</v>
      </c>
      <c r="U1786" s="37">
        <v>44.52</v>
      </c>
      <c r="V1786" s="37">
        <v>9</v>
      </c>
      <c r="W1786" s="37">
        <v>2642.48</v>
      </c>
      <c r="X1786" s="37">
        <v>90160</v>
      </c>
      <c r="Y1786" s="37" t="s">
        <v>3215</v>
      </c>
      <c r="Z1786" s="37">
        <v>1719.5422715362665</v>
      </c>
    </row>
    <row r="1787" spans="1:26" customFormat="1" x14ac:dyDescent="0.2">
      <c r="A1787" s="37">
        <v>1860</v>
      </c>
      <c r="B1787" s="37" t="s">
        <v>2848</v>
      </c>
      <c r="C1787" s="37" t="s">
        <v>1</v>
      </c>
      <c r="D1787" s="37">
        <v>0.09</v>
      </c>
      <c r="E1787" s="37">
        <v>5.98</v>
      </c>
      <c r="F1787" s="37">
        <v>1.49</v>
      </c>
      <c r="G1787" s="37" t="s">
        <v>14</v>
      </c>
      <c r="H1787" s="37" t="s">
        <v>47</v>
      </c>
      <c r="I1787" s="37" t="s">
        <v>24</v>
      </c>
      <c r="J1787" s="37" t="s">
        <v>48</v>
      </c>
      <c r="K1787" s="37" t="s">
        <v>49</v>
      </c>
      <c r="L1787" s="37" t="s">
        <v>1563</v>
      </c>
      <c r="M1787" s="37">
        <v>0.39</v>
      </c>
      <c r="N1787" s="37" t="s">
        <v>8</v>
      </c>
      <c r="O1787" s="37" t="s">
        <v>87</v>
      </c>
      <c r="P1787" s="37" t="s">
        <v>379</v>
      </c>
      <c r="Q1787" s="37" t="s">
        <v>2849</v>
      </c>
      <c r="R1787" s="37">
        <v>1570</v>
      </c>
      <c r="S1787" s="39">
        <v>42170</v>
      </c>
      <c r="T1787" s="39">
        <v>42172</v>
      </c>
      <c r="U1787" s="37">
        <v>13.2294</v>
      </c>
      <c r="V1787" s="37">
        <v>5</v>
      </c>
      <c r="W1787" s="37">
        <v>28.01</v>
      </c>
      <c r="X1787" s="37">
        <v>86846</v>
      </c>
      <c r="Y1787" s="37" t="s">
        <v>3218</v>
      </c>
      <c r="Z1787" s="37">
        <v>295.57303300318722</v>
      </c>
    </row>
    <row r="1788" spans="1:26" customFormat="1" x14ac:dyDescent="0.2">
      <c r="A1788" s="37">
        <v>33</v>
      </c>
      <c r="B1788" s="37" t="s">
        <v>2850</v>
      </c>
      <c r="C1788" s="37" t="s">
        <v>46</v>
      </c>
      <c r="D1788" s="37">
        <v>0.03</v>
      </c>
      <c r="E1788" s="37">
        <v>4.24</v>
      </c>
      <c r="F1788" s="37">
        <v>5.41</v>
      </c>
      <c r="G1788" s="37" t="s">
        <v>14</v>
      </c>
      <c r="H1788" s="37" t="s">
        <v>70</v>
      </c>
      <c r="I1788" s="37" t="s">
        <v>24</v>
      </c>
      <c r="J1788" s="37" t="s">
        <v>48</v>
      </c>
      <c r="K1788" s="37" t="s">
        <v>49</v>
      </c>
      <c r="L1788" s="37" t="s">
        <v>1647</v>
      </c>
      <c r="M1788" s="37">
        <v>0.35</v>
      </c>
      <c r="N1788" s="37" t="s">
        <v>8</v>
      </c>
      <c r="O1788" s="37" t="s">
        <v>35</v>
      </c>
      <c r="P1788" s="37" t="s">
        <v>115</v>
      </c>
      <c r="Q1788" s="37" t="s">
        <v>2851</v>
      </c>
      <c r="R1788" s="37">
        <v>97030</v>
      </c>
      <c r="S1788" s="39">
        <v>42170</v>
      </c>
      <c r="T1788" s="39">
        <v>42172</v>
      </c>
      <c r="U1788" s="37">
        <v>-84.437600000000003</v>
      </c>
      <c r="V1788" s="37">
        <v>13</v>
      </c>
      <c r="W1788" s="37">
        <v>58.68</v>
      </c>
      <c r="X1788" s="37">
        <v>89201</v>
      </c>
      <c r="Y1788" s="37" t="s">
        <v>3217</v>
      </c>
      <c r="Z1788" s="37">
        <v>185.43587197333017</v>
      </c>
    </row>
    <row r="1789" spans="1:26" customFormat="1" x14ac:dyDescent="0.2">
      <c r="A1789" s="37">
        <v>33</v>
      </c>
      <c r="B1789" s="37" t="s">
        <v>2850</v>
      </c>
      <c r="C1789" s="37" t="s">
        <v>46</v>
      </c>
      <c r="D1789" s="37">
        <v>0.04</v>
      </c>
      <c r="E1789" s="37">
        <v>2.94</v>
      </c>
      <c r="F1789" s="37">
        <v>0.7</v>
      </c>
      <c r="G1789" s="37" t="s">
        <v>14</v>
      </c>
      <c r="H1789" s="37" t="s">
        <v>70</v>
      </c>
      <c r="I1789" s="37" t="s">
        <v>24</v>
      </c>
      <c r="J1789" s="37" t="s">
        <v>25</v>
      </c>
      <c r="K1789" s="37" t="s">
        <v>26</v>
      </c>
      <c r="L1789" s="37" t="s">
        <v>795</v>
      </c>
      <c r="M1789" s="37">
        <v>0.57999999999999996</v>
      </c>
      <c r="N1789" s="37" t="s">
        <v>8</v>
      </c>
      <c r="O1789" s="37" t="s">
        <v>35</v>
      </c>
      <c r="P1789" s="37" t="s">
        <v>115</v>
      </c>
      <c r="Q1789" s="37" t="s">
        <v>2851</v>
      </c>
      <c r="R1789" s="37">
        <v>97030</v>
      </c>
      <c r="S1789" s="39">
        <v>42170</v>
      </c>
      <c r="T1789" s="39">
        <v>42171</v>
      </c>
      <c r="U1789" s="37">
        <v>24.312000000000001</v>
      </c>
      <c r="V1789" s="37">
        <v>18</v>
      </c>
      <c r="W1789" s="37">
        <v>53.1</v>
      </c>
      <c r="X1789" s="37">
        <v>89201</v>
      </c>
      <c r="Y1789" s="37" t="s">
        <v>3217</v>
      </c>
      <c r="Z1789" s="37">
        <v>347.1077157503164</v>
      </c>
    </row>
    <row r="1790" spans="1:26" customFormat="1" x14ac:dyDescent="0.2">
      <c r="A1790" s="37">
        <v>736</v>
      </c>
      <c r="B1790" s="37" t="s">
        <v>2852</v>
      </c>
      <c r="C1790" s="37" t="s">
        <v>46</v>
      </c>
      <c r="D1790" s="37">
        <v>0.06</v>
      </c>
      <c r="E1790" s="37">
        <v>350.98</v>
      </c>
      <c r="F1790" s="37">
        <v>30</v>
      </c>
      <c r="G1790" s="37" t="s">
        <v>2</v>
      </c>
      <c r="H1790" s="37" t="s">
        <v>15</v>
      </c>
      <c r="I1790" s="37" t="s">
        <v>4</v>
      </c>
      <c r="J1790" s="37" t="s">
        <v>85</v>
      </c>
      <c r="K1790" s="37" t="s">
        <v>33</v>
      </c>
      <c r="L1790" s="37" t="s">
        <v>167</v>
      </c>
      <c r="M1790" s="37">
        <v>0.61</v>
      </c>
      <c r="N1790" s="37" t="s">
        <v>8</v>
      </c>
      <c r="O1790" s="37" t="s">
        <v>87</v>
      </c>
      <c r="P1790" s="37" t="s">
        <v>1332</v>
      </c>
      <c r="Q1790" s="37" t="s">
        <v>1449</v>
      </c>
      <c r="R1790" s="37">
        <v>3079</v>
      </c>
      <c r="S1790" s="39">
        <v>42170</v>
      </c>
      <c r="T1790" s="39">
        <v>42172</v>
      </c>
      <c r="U1790" s="37">
        <v>797.85599999999999</v>
      </c>
      <c r="V1790" s="37">
        <v>6</v>
      </c>
      <c r="W1790" s="37">
        <v>2016.32</v>
      </c>
      <c r="X1790" s="37">
        <v>90361</v>
      </c>
      <c r="Y1790" s="37" t="s">
        <v>3218</v>
      </c>
      <c r="Z1790" s="37">
        <v>3218.7553000589032</v>
      </c>
    </row>
    <row r="1791" spans="1:26" customFormat="1" x14ac:dyDescent="0.2">
      <c r="A1791" s="37">
        <v>738</v>
      </c>
      <c r="B1791" s="37" t="s">
        <v>2853</v>
      </c>
      <c r="C1791" s="37" t="s">
        <v>46</v>
      </c>
      <c r="D1791" s="37">
        <v>0.02</v>
      </c>
      <c r="E1791" s="37">
        <v>70.98</v>
      </c>
      <c r="F1791" s="37">
        <v>46.74</v>
      </c>
      <c r="G1791" s="37" t="s">
        <v>2</v>
      </c>
      <c r="H1791" s="37" t="s">
        <v>15</v>
      </c>
      <c r="I1791" s="37" t="s">
        <v>4</v>
      </c>
      <c r="J1791" s="37" t="s">
        <v>93</v>
      </c>
      <c r="K1791" s="37" t="s">
        <v>6</v>
      </c>
      <c r="L1791" s="37" t="s">
        <v>354</v>
      </c>
      <c r="M1791" s="37">
        <v>0.56000000000000005</v>
      </c>
      <c r="N1791" s="37" t="s">
        <v>8</v>
      </c>
      <c r="O1791" s="37" t="s">
        <v>87</v>
      </c>
      <c r="P1791" s="37" t="s">
        <v>373</v>
      </c>
      <c r="Q1791" s="37" t="s">
        <v>2348</v>
      </c>
      <c r="R1791" s="37">
        <v>7016</v>
      </c>
      <c r="S1791" s="39">
        <v>42170</v>
      </c>
      <c r="T1791" s="39">
        <v>42171</v>
      </c>
      <c r="U1791" s="37">
        <v>-178.21600000000001</v>
      </c>
      <c r="V1791" s="37">
        <v>4</v>
      </c>
      <c r="W1791" s="37">
        <v>313.63</v>
      </c>
      <c r="X1791" s="37">
        <v>90361</v>
      </c>
      <c r="Y1791" s="37" t="s">
        <v>3218</v>
      </c>
      <c r="Z1791" s="37">
        <v>1789.5002972113869</v>
      </c>
    </row>
    <row r="1792" spans="1:26" customFormat="1" x14ac:dyDescent="0.2">
      <c r="A1792" s="37">
        <v>741</v>
      </c>
      <c r="B1792" s="37" t="s">
        <v>2854</v>
      </c>
      <c r="C1792" s="37" t="s">
        <v>46</v>
      </c>
      <c r="D1792" s="37">
        <v>0.04</v>
      </c>
      <c r="E1792" s="37">
        <v>27.48</v>
      </c>
      <c r="F1792" s="37">
        <v>4</v>
      </c>
      <c r="G1792" s="37" t="s">
        <v>14</v>
      </c>
      <c r="H1792" s="37" t="s">
        <v>15</v>
      </c>
      <c r="I1792" s="37" t="s">
        <v>16</v>
      </c>
      <c r="J1792" s="37" t="s">
        <v>17</v>
      </c>
      <c r="K1792" s="37" t="s">
        <v>49</v>
      </c>
      <c r="L1792" s="37" t="s">
        <v>2037</v>
      </c>
      <c r="M1792" s="37">
        <v>0.75</v>
      </c>
      <c r="N1792" s="37" t="s">
        <v>8</v>
      </c>
      <c r="O1792" s="37" t="s">
        <v>87</v>
      </c>
      <c r="P1792" s="37" t="s">
        <v>373</v>
      </c>
      <c r="Q1792" s="37" t="s">
        <v>2855</v>
      </c>
      <c r="R1792" s="37">
        <v>7901</v>
      </c>
      <c r="S1792" s="39">
        <v>42170</v>
      </c>
      <c r="T1792" s="39">
        <v>42172</v>
      </c>
      <c r="U1792" s="37">
        <v>-26.655999999999999</v>
      </c>
      <c r="V1792" s="37">
        <v>15</v>
      </c>
      <c r="W1792" s="37">
        <v>397.17</v>
      </c>
      <c r="X1792" s="37">
        <v>90361</v>
      </c>
      <c r="Y1792" s="37" t="s">
        <v>3218</v>
      </c>
      <c r="Z1792" s="37">
        <v>575.37865700431848</v>
      </c>
    </row>
    <row r="1793" spans="1:26" customFormat="1" x14ac:dyDescent="0.2">
      <c r="A1793" s="37">
        <v>2183</v>
      </c>
      <c r="B1793" s="37" t="s">
        <v>2856</v>
      </c>
      <c r="C1793" s="37" t="s">
        <v>46</v>
      </c>
      <c r="D1793" s="37">
        <v>0</v>
      </c>
      <c r="E1793" s="37">
        <v>1.48</v>
      </c>
      <c r="F1793" s="37">
        <v>0.7</v>
      </c>
      <c r="G1793" s="37" t="s">
        <v>14</v>
      </c>
      <c r="H1793" s="37" t="s">
        <v>47</v>
      </c>
      <c r="I1793" s="37" t="s">
        <v>24</v>
      </c>
      <c r="J1793" s="37" t="s">
        <v>152</v>
      </c>
      <c r="K1793" s="37" t="s">
        <v>26</v>
      </c>
      <c r="L1793" s="37" t="s">
        <v>153</v>
      </c>
      <c r="M1793" s="37">
        <v>0.37</v>
      </c>
      <c r="N1793" s="37" t="s">
        <v>8</v>
      </c>
      <c r="O1793" s="37" t="s">
        <v>9</v>
      </c>
      <c r="P1793" s="37" t="s">
        <v>364</v>
      </c>
      <c r="Q1793" s="37" t="s">
        <v>2857</v>
      </c>
      <c r="R1793" s="37">
        <v>42301</v>
      </c>
      <c r="S1793" s="39">
        <v>42170</v>
      </c>
      <c r="T1793" s="39">
        <v>42172</v>
      </c>
      <c r="U1793" s="37">
        <v>-203.09800000000001</v>
      </c>
      <c r="V1793" s="37">
        <v>12</v>
      </c>
      <c r="W1793" s="37">
        <v>19.32</v>
      </c>
      <c r="X1793" s="37">
        <v>91571</v>
      </c>
      <c r="Y1793" s="37" t="s">
        <v>3215</v>
      </c>
      <c r="Z1793" s="37">
        <v>-8.0163482766107599</v>
      </c>
    </row>
    <row r="1794" spans="1:26" customFormat="1" x14ac:dyDescent="0.2">
      <c r="A1794" s="37">
        <v>2512</v>
      </c>
      <c r="B1794" s="37" t="s">
        <v>2858</v>
      </c>
      <c r="C1794" s="37" t="s">
        <v>46</v>
      </c>
      <c r="D1794" s="37">
        <v>0.04</v>
      </c>
      <c r="E1794" s="37">
        <v>6.48</v>
      </c>
      <c r="F1794" s="37">
        <v>9.5399999999999991</v>
      </c>
      <c r="G1794" s="37" t="s">
        <v>14</v>
      </c>
      <c r="H1794" s="37" t="s">
        <v>47</v>
      </c>
      <c r="I1794" s="37" t="s">
        <v>24</v>
      </c>
      <c r="J1794" s="37" t="s">
        <v>64</v>
      </c>
      <c r="K1794" s="37" t="s">
        <v>49</v>
      </c>
      <c r="L1794" s="37" t="s">
        <v>2200</v>
      </c>
      <c r="M1794" s="37">
        <v>0.37</v>
      </c>
      <c r="N1794" s="37" t="s">
        <v>8</v>
      </c>
      <c r="O1794" s="37" t="s">
        <v>87</v>
      </c>
      <c r="P1794" s="37" t="s">
        <v>379</v>
      </c>
      <c r="Q1794" s="37" t="s">
        <v>2859</v>
      </c>
      <c r="R1794" s="37">
        <v>2138</v>
      </c>
      <c r="S1794" s="39">
        <v>42170</v>
      </c>
      <c r="T1794" s="39">
        <v>42172</v>
      </c>
      <c r="U1794" s="37">
        <v>-223.94399999999999</v>
      </c>
      <c r="V1794" s="37">
        <v>19</v>
      </c>
      <c r="W1794" s="37">
        <v>125.37</v>
      </c>
      <c r="X1794" s="37">
        <v>87030</v>
      </c>
      <c r="Y1794" s="37" t="s">
        <v>3218</v>
      </c>
      <c r="Z1794" s="37">
        <v>204.20094371247353</v>
      </c>
    </row>
    <row r="1795" spans="1:26" customFormat="1" x14ac:dyDescent="0.2">
      <c r="A1795" s="37">
        <v>1038</v>
      </c>
      <c r="B1795" s="37" t="s">
        <v>2860</v>
      </c>
      <c r="C1795" s="37" t="s">
        <v>1</v>
      </c>
      <c r="D1795" s="37">
        <v>0.1</v>
      </c>
      <c r="E1795" s="37">
        <v>7.64</v>
      </c>
      <c r="F1795" s="37">
        <v>5.83</v>
      </c>
      <c r="G1795" s="37" t="s">
        <v>14</v>
      </c>
      <c r="H1795" s="37" t="s">
        <v>70</v>
      </c>
      <c r="I1795" s="37" t="s">
        <v>24</v>
      </c>
      <c r="J1795" s="37" t="s">
        <v>64</v>
      </c>
      <c r="K1795" s="37" t="s">
        <v>26</v>
      </c>
      <c r="L1795" s="37" t="s">
        <v>208</v>
      </c>
      <c r="M1795" s="37">
        <v>0.36</v>
      </c>
      <c r="N1795" s="37" t="s">
        <v>8</v>
      </c>
      <c r="O1795" s="37" t="s">
        <v>9</v>
      </c>
      <c r="P1795" s="37" t="s">
        <v>99</v>
      </c>
      <c r="Q1795" s="37" t="s">
        <v>2861</v>
      </c>
      <c r="R1795" s="37">
        <v>33430</v>
      </c>
      <c r="S1795" s="39">
        <v>42171</v>
      </c>
      <c r="T1795" s="39">
        <v>42172</v>
      </c>
      <c r="U1795" s="37">
        <v>-403.18740000000003</v>
      </c>
      <c r="V1795" s="37">
        <v>5</v>
      </c>
      <c r="W1795" s="37">
        <v>39.36</v>
      </c>
      <c r="X1795" s="37">
        <v>90641</v>
      </c>
      <c r="Y1795" s="37" t="s">
        <v>3215</v>
      </c>
      <c r="Z1795" s="37">
        <v>-67.675674333439815</v>
      </c>
    </row>
    <row r="1796" spans="1:26" customFormat="1" x14ac:dyDescent="0.2">
      <c r="A1796" s="37">
        <v>2677</v>
      </c>
      <c r="B1796" s="37" t="s">
        <v>2862</v>
      </c>
      <c r="C1796" s="37" t="s">
        <v>1</v>
      </c>
      <c r="D1796" s="37">
        <v>0.03</v>
      </c>
      <c r="E1796" s="37">
        <v>41.32</v>
      </c>
      <c r="F1796" s="37">
        <v>58.66</v>
      </c>
      <c r="G1796" s="37" t="s">
        <v>63</v>
      </c>
      <c r="H1796" s="37" t="s">
        <v>3</v>
      </c>
      <c r="I1796" s="37" t="s">
        <v>4</v>
      </c>
      <c r="J1796" s="37" t="s">
        <v>102</v>
      </c>
      <c r="K1796" s="37" t="s">
        <v>120</v>
      </c>
      <c r="L1796" s="37" t="s">
        <v>2863</v>
      </c>
      <c r="M1796" s="37">
        <v>0.76</v>
      </c>
      <c r="N1796" s="37" t="s">
        <v>8</v>
      </c>
      <c r="O1796" s="37" t="s">
        <v>9</v>
      </c>
      <c r="P1796" s="37" t="s">
        <v>218</v>
      </c>
      <c r="Q1796" s="37" t="s">
        <v>778</v>
      </c>
      <c r="R1796" s="37">
        <v>22601</v>
      </c>
      <c r="S1796" s="39">
        <v>42171</v>
      </c>
      <c r="T1796" s="39">
        <v>42172</v>
      </c>
      <c r="U1796" s="37">
        <v>-32.816000000000003</v>
      </c>
      <c r="V1796" s="37">
        <v>10</v>
      </c>
      <c r="W1796" s="37">
        <v>419.27</v>
      </c>
      <c r="X1796" s="37">
        <v>86633</v>
      </c>
      <c r="Y1796" s="37" t="s">
        <v>3215</v>
      </c>
      <c r="Z1796" s="37">
        <v>2164.7859081787155</v>
      </c>
    </row>
    <row r="1797" spans="1:26" customFormat="1" x14ac:dyDescent="0.2">
      <c r="A1797" s="37">
        <v>2677</v>
      </c>
      <c r="B1797" s="37" t="s">
        <v>2862</v>
      </c>
      <c r="C1797" s="37" t="s">
        <v>1</v>
      </c>
      <c r="D1797" s="37">
        <v>0</v>
      </c>
      <c r="E1797" s="37">
        <v>6.88</v>
      </c>
      <c r="F1797" s="37">
        <v>2</v>
      </c>
      <c r="G1797" s="37" t="s">
        <v>14</v>
      </c>
      <c r="H1797" s="37" t="s">
        <v>3</v>
      </c>
      <c r="I1797" s="37" t="s">
        <v>24</v>
      </c>
      <c r="J1797" s="37" t="s">
        <v>64</v>
      </c>
      <c r="K1797" s="37" t="s">
        <v>26</v>
      </c>
      <c r="L1797" s="37" t="s">
        <v>828</v>
      </c>
      <c r="M1797" s="37">
        <v>0.39</v>
      </c>
      <c r="N1797" s="37" t="s">
        <v>8</v>
      </c>
      <c r="O1797" s="37" t="s">
        <v>9</v>
      </c>
      <c r="P1797" s="37" t="s">
        <v>218</v>
      </c>
      <c r="Q1797" s="37" t="s">
        <v>778</v>
      </c>
      <c r="R1797" s="37">
        <v>22601</v>
      </c>
      <c r="S1797" s="39">
        <v>42171</v>
      </c>
      <c r="T1797" s="39">
        <v>42171</v>
      </c>
      <c r="U1797" s="37">
        <v>-15.61</v>
      </c>
      <c r="V1797" s="37">
        <v>5</v>
      </c>
      <c r="W1797" s="37">
        <v>36</v>
      </c>
      <c r="X1797" s="37">
        <v>86633</v>
      </c>
      <c r="Y1797" s="37" t="s">
        <v>3215</v>
      </c>
      <c r="Z1797" s="37">
        <v>302.95645814781216</v>
      </c>
    </row>
    <row r="1798" spans="1:26" customFormat="1" x14ac:dyDescent="0.2">
      <c r="A1798" s="37">
        <v>2720</v>
      </c>
      <c r="B1798" s="37" t="s">
        <v>2864</v>
      </c>
      <c r="C1798" s="37" t="s">
        <v>1</v>
      </c>
      <c r="D1798" s="37">
        <v>0</v>
      </c>
      <c r="E1798" s="37">
        <v>40.479999999999997</v>
      </c>
      <c r="F1798" s="37">
        <v>19.989999999999998</v>
      </c>
      <c r="G1798" s="37" t="s">
        <v>14</v>
      </c>
      <c r="H1798" s="37" t="s">
        <v>3</v>
      </c>
      <c r="I1798" s="37" t="s">
        <v>16</v>
      </c>
      <c r="J1798" s="37" t="s">
        <v>17</v>
      </c>
      <c r="K1798" s="37" t="s">
        <v>49</v>
      </c>
      <c r="L1798" s="37" t="s">
        <v>2030</v>
      </c>
      <c r="M1798" s="37">
        <v>0.77</v>
      </c>
      <c r="N1798" s="37" t="s">
        <v>8</v>
      </c>
      <c r="O1798" s="37" t="s">
        <v>9</v>
      </c>
      <c r="P1798" s="37" t="s">
        <v>51</v>
      </c>
      <c r="Q1798" s="37" t="s">
        <v>2865</v>
      </c>
      <c r="R1798" s="37">
        <v>30721</v>
      </c>
      <c r="S1798" s="39">
        <v>42171</v>
      </c>
      <c r="T1798" s="39">
        <v>42172</v>
      </c>
      <c r="U1798" s="37">
        <v>-25.634</v>
      </c>
      <c r="V1798" s="37">
        <v>6</v>
      </c>
      <c r="W1798" s="37">
        <v>264.95</v>
      </c>
      <c r="X1798" s="37">
        <v>88766</v>
      </c>
      <c r="Y1798" s="37" t="s">
        <v>3215</v>
      </c>
      <c r="Z1798" s="37">
        <v>1211.048010820062</v>
      </c>
    </row>
    <row r="1799" spans="1:26" customFormat="1" x14ac:dyDescent="0.2">
      <c r="A1799" s="37">
        <v>1492</v>
      </c>
      <c r="B1799" s="37" t="s">
        <v>2866</v>
      </c>
      <c r="C1799" s="37" t="s">
        <v>13</v>
      </c>
      <c r="D1799" s="37">
        <v>0.04</v>
      </c>
      <c r="E1799" s="37">
        <v>119.99</v>
      </c>
      <c r="F1799" s="37">
        <v>14</v>
      </c>
      <c r="G1799" s="37" t="s">
        <v>2</v>
      </c>
      <c r="H1799" s="37" t="s">
        <v>70</v>
      </c>
      <c r="I1799" s="37" t="s">
        <v>16</v>
      </c>
      <c r="J1799" s="37" t="s">
        <v>32</v>
      </c>
      <c r="K1799" s="37" t="s">
        <v>33</v>
      </c>
      <c r="L1799" s="37" t="s">
        <v>2127</v>
      </c>
      <c r="M1799" s="37">
        <v>0.36</v>
      </c>
      <c r="N1799" s="37" t="s">
        <v>8</v>
      </c>
      <c r="O1799" s="37" t="s">
        <v>28</v>
      </c>
      <c r="P1799" s="37" t="s">
        <v>56</v>
      </c>
      <c r="Q1799" s="37" t="s">
        <v>2867</v>
      </c>
      <c r="R1799" s="37">
        <v>65721</v>
      </c>
      <c r="S1799" s="39">
        <v>42171</v>
      </c>
      <c r="T1799" s="39">
        <v>42173</v>
      </c>
      <c r="U1799" s="37">
        <v>509.95830000000001</v>
      </c>
      <c r="V1799" s="37">
        <v>6</v>
      </c>
      <c r="W1799" s="37">
        <v>739.07</v>
      </c>
      <c r="X1799" s="37">
        <v>88004</v>
      </c>
      <c r="Y1799" s="37" t="s">
        <v>3216</v>
      </c>
      <c r="Z1799" s="37">
        <v>1388.8177764827767</v>
      </c>
    </row>
    <row r="1800" spans="1:26" customFormat="1" x14ac:dyDescent="0.2">
      <c r="A1800" s="37">
        <v>2355</v>
      </c>
      <c r="B1800" s="37" t="s">
        <v>1188</v>
      </c>
      <c r="C1800" s="37" t="s">
        <v>92</v>
      </c>
      <c r="D1800" s="37">
        <v>0.06</v>
      </c>
      <c r="E1800" s="37">
        <v>146.34</v>
      </c>
      <c r="F1800" s="37">
        <v>43.75</v>
      </c>
      <c r="G1800" s="37" t="s">
        <v>2</v>
      </c>
      <c r="H1800" s="37" t="s">
        <v>15</v>
      </c>
      <c r="I1800" s="37" t="s">
        <v>4</v>
      </c>
      <c r="J1800" s="37" t="s">
        <v>5</v>
      </c>
      <c r="K1800" s="37" t="s">
        <v>6</v>
      </c>
      <c r="L1800" s="37" t="s">
        <v>131</v>
      </c>
      <c r="M1800" s="37">
        <v>0.65</v>
      </c>
      <c r="N1800" s="37" t="s">
        <v>8</v>
      </c>
      <c r="O1800" s="37" t="s">
        <v>35</v>
      </c>
      <c r="P1800" s="37" t="s">
        <v>66</v>
      </c>
      <c r="Q1800" s="37" t="s">
        <v>1190</v>
      </c>
      <c r="R1800" s="37">
        <v>92236</v>
      </c>
      <c r="S1800" s="39">
        <v>42171</v>
      </c>
      <c r="T1800" s="39">
        <v>42173</v>
      </c>
      <c r="U1800" s="37">
        <v>-89.27</v>
      </c>
      <c r="V1800" s="37">
        <v>12</v>
      </c>
      <c r="W1800" s="37">
        <v>1721.24</v>
      </c>
      <c r="X1800" s="37">
        <v>91306</v>
      </c>
      <c r="Y1800" s="37" t="s">
        <v>3217</v>
      </c>
      <c r="Z1800" s="37">
        <v>1894.1646585580847</v>
      </c>
    </row>
    <row r="1801" spans="1:26" customFormat="1" x14ac:dyDescent="0.2">
      <c r="A1801" s="37">
        <v>3096</v>
      </c>
      <c r="B1801" s="37" t="s">
        <v>2629</v>
      </c>
      <c r="C1801" s="37" t="s">
        <v>1</v>
      </c>
      <c r="D1801" s="37">
        <v>0.04</v>
      </c>
      <c r="E1801" s="37">
        <v>33.89</v>
      </c>
      <c r="F1801" s="37">
        <v>5.0999999999999996</v>
      </c>
      <c r="G1801" s="37" t="s">
        <v>63</v>
      </c>
      <c r="H1801" s="37" t="s">
        <v>15</v>
      </c>
      <c r="I1801" s="37" t="s">
        <v>24</v>
      </c>
      <c r="J1801" s="37" t="s">
        <v>54</v>
      </c>
      <c r="K1801" s="37" t="s">
        <v>49</v>
      </c>
      <c r="L1801" s="37" t="s">
        <v>281</v>
      </c>
      <c r="M1801" s="37">
        <v>0.6</v>
      </c>
      <c r="N1801" s="37" t="s">
        <v>8</v>
      </c>
      <c r="O1801" s="37" t="s">
        <v>87</v>
      </c>
      <c r="P1801" s="37" t="s">
        <v>293</v>
      </c>
      <c r="Q1801" s="37" t="s">
        <v>2416</v>
      </c>
      <c r="R1801" s="37">
        <v>43026</v>
      </c>
      <c r="S1801" s="39">
        <v>42172</v>
      </c>
      <c r="T1801" s="39">
        <v>42173</v>
      </c>
      <c r="U1801" s="37">
        <v>72.983999999999995</v>
      </c>
      <c r="V1801" s="37">
        <v>6</v>
      </c>
      <c r="W1801" s="37">
        <v>200.83</v>
      </c>
      <c r="X1801" s="37">
        <v>86222</v>
      </c>
      <c r="Y1801" s="37" t="s">
        <v>3218</v>
      </c>
      <c r="Z1801" s="37">
        <v>609.98806056071362</v>
      </c>
    </row>
    <row r="1802" spans="1:26" customFormat="1" x14ac:dyDescent="0.2">
      <c r="A1802" s="37">
        <v>283</v>
      </c>
      <c r="B1802" s="37" t="s">
        <v>2868</v>
      </c>
      <c r="C1802" s="37" t="s">
        <v>13</v>
      </c>
      <c r="D1802" s="37">
        <v>0.1</v>
      </c>
      <c r="E1802" s="37">
        <v>1.68</v>
      </c>
      <c r="F1802" s="37">
        <v>1.57</v>
      </c>
      <c r="G1802" s="37" t="s">
        <v>14</v>
      </c>
      <c r="H1802" s="37" t="s">
        <v>70</v>
      </c>
      <c r="I1802" s="37" t="s">
        <v>24</v>
      </c>
      <c r="J1802" s="37" t="s">
        <v>25</v>
      </c>
      <c r="K1802" s="37" t="s">
        <v>26</v>
      </c>
      <c r="L1802" s="37" t="s">
        <v>550</v>
      </c>
      <c r="M1802" s="37">
        <v>0.59</v>
      </c>
      <c r="N1802" s="37" t="s">
        <v>8</v>
      </c>
      <c r="O1802" s="37" t="s">
        <v>87</v>
      </c>
      <c r="P1802" s="37" t="s">
        <v>373</v>
      </c>
      <c r="Q1802" s="37" t="s">
        <v>2701</v>
      </c>
      <c r="R1802" s="37">
        <v>7101</v>
      </c>
      <c r="S1802" s="39">
        <v>42172</v>
      </c>
      <c r="T1802" s="39">
        <v>42173</v>
      </c>
      <c r="U1802" s="37">
        <v>-11.57</v>
      </c>
      <c r="V1802" s="37">
        <v>11</v>
      </c>
      <c r="W1802" s="37">
        <v>18.71</v>
      </c>
      <c r="X1802" s="37">
        <v>89293</v>
      </c>
      <c r="Y1802" s="37" t="s">
        <v>3218</v>
      </c>
      <c r="Z1802" s="37">
        <v>95.605884735420602</v>
      </c>
    </row>
    <row r="1803" spans="1:26" customFormat="1" x14ac:dyDescent="0.2">
      <c r="A1803" s="37">
        <v>286</v>
      </c>
      <c r="B1803" s="37" t="s">
        <v>2869</v>
      </c>
      <c r="C1803" s="37" t="s">
        <v>23</v>
      </c>
      <c r="D1803" s="37">
        <v>0</v>
      </c>
      <c r="E1803" s="37">
        <v>4.13</v>
      </c>
      <c r="F1803" s="37">
        <v>5.34</v>
      </c>
      <c r="G1803" s="37" t="s">
        <v>14</v>
      </c>
      <c r="H1803" s="37" t="s">
        <v>3</v>
      </c>
      <c r="I1803" s="37" t="s">
        <v>24</v>
      </c>
      <c r="J1803" s="37" t="s">
        <v>48</v>
      </c>
      <c r="K1803" s="37" t="s">
        <v>49</v>
      </c>
      <c r="L1803" s="37" t="s">
        <v>2870</v>
      </c>
      <c r="M1803" s="37">
        <v>0.38</v>
      </c>
      <c r="N1803" s="37" t="s">
        <v>8</v>
      </c>
      <c r="O1803" s="37" t="s">
        <v>28</v>
      </c>
      <c r="P1803" s="37" t="s">
        <v>513</v>
      </c>
      <c r="Q1803" s="37" t="s">
        <v>2871</v>
      </c>
      <c r="R1803" s="37">
        <v>66203</v>
      </c>
      <c r="S1803" s="39">
        <v>42172</v>
      </c>
      <c r="T1803" s="39">
        <v>42176</v>
      </c>
      <c r="U1803" s="37">
        <v>-61.87</v>
      </c>
      <c r="V1803" s="37">
        <v>9</v>
      </c>
      <c r="W1803" s="37">
        <v>40.950000000000003</v>
      </c>
      <c r="X1803" s="37">
        <v>89761</v>
      </c>
      <c r="Y1803" s="37" t="s">
        <v>3216</v>
      </c>
      <c r="Z1803" s="37">
        <v>120.72947090999592</v>
      </c>
    </row>
    <row r="1804" spans="1:26" customFormat="1" x14ac:dyDescent="0.2">
      <c r="A1804" s="37">
        <v>286</v>
      </c>
      <c r="B1804" s="37" t="s">
        <v>2869</v>
      </c>
      <c r="C1804" s="37" t="s">
        <v>23</v>
      </c>
      <c r="D1804" s="37">
        <v>0.1</v>
      </c>
      <c r="E1804" s="37">
        <v>130.97999999999999</v>
      </c>
      <c r="F1804" s="37">
        <v>54.74</v>
      </c>
      <c r="G1804" s="37" t="s">
        <v>2</v>
      </c>
      <c r="H1804" s="37" t="s">
        <v>3</v>
      </c>
      <c r="I1804" s="37" t="s">
        <v>4</v>
      </c>
      <c r="J1804" s="37" t="s">
        <v>93</v>
      </c>
      <c r="K1804" s="37" t="s">
        <v>6</v>
      </c>
      <c r="L1804" s="37" t="s">
        <v>1379</v>
      </c>
      <c r="M1804" s="37">
        <v>0.69</v>
      </c>
      <c r="N1804" s="37" t="s">
        <v>8</v>
      </c>
      <c r="O1804" s="37" t="s">
        <v>28</v>
      </c>
      <c r="P1804" s="37" t="s">
        <v>513</v>
      </c>
      <c r="Q1804" s="37" t="s">
        <v>2871</v>
      </c>
      <c r="R1804" s="37">
        <v>66203</v>
      </c>
      <c r="S1804" s="39">
        <v>42172</v>
      </c>
      <c r="T1804" s="39">
        <v>42176</v>
      </c>
      <c r="U1804" s="37">
        <v>-530.24</v>
      </c>
      <c r="V1804" s="37">
        <v>9</v>
      </c>
      <c r="W1804" s="37">
        <v>1155.73</v>
      </c>
      <c r="X1804" s="37">
        <v>89761</v>
      </c>
      <c r="Y1804" s="37" t="s">
        <v>3216</v>
      </c>
      <c r="Z1804" s="37">
        <v>1791.9490095835433</v>
      </c>
    </row>
    <row r="1805" spans="1:26" customFormat="1" x14ac:dyDescent="0.2">
      <c r="A1805" s="37">
        <v>646</v>
      </c>
      <c r="B1805" s="37" t="s">
        <v>2872</v>
      </c>
      <c r="C1805" s="37" t="s">
        <v>23</v>
      </c>
      <c r="D1805" s="37">
        <v>0.03</v>
      </c>
      <c r="E1805" s="37">
        <v>51.75</v>
      </c>
      <c r="F1805" s="37">
        <v>19.989999999999998</v>
      </c>
      <c r="G1805" s="37" t="s">
        <v>14</v>
      </c>
      <c r="H1805" s="37" t="s">
        <v>70</v>
      </c>
      <c r="I1805" s="37" t="s">
        <v>4</v>
      </c>
      <c r="J1805" s="37" t="s">
        <v>102</v>
      </c>
      <c r="K1805" s="37" t="s">
        <v>49</v>
      </c>
      <c r="L1805" s="37" t="s">
        <v>2873</v>
      </c>
      <c r="M1805" s="37">
        <v>0.55000000000000004</v>
      </c>
      <c r="N1805" s="37" t="s">
        <v>8</v>
      </c>
      <c r="O1805" s="37" t="s">
        <v>28</v>
      </c>
      <c r="P1805" s="37" t="s">
        <v>60</v>
      </c>
      <c r="Q1805" s="37" t="s">
        <v>2874</v>
      </c>
      <c r="R1805" s="37">
        <v>55379</v>
      </c>
      <c r="S1805" s="39">
        <v>42172</v>
      </c>
      <c r="T1805" s="39">
        <v>42177</v>
      </c>
      <c r="U1805" s="37">
        <v>261.44400000000002</v>
      </c>
      <c r="V1805" s="37">
        <v>16</v>
      </c>
      <c r="W1805" s="37">
        <v>818.81</v>
      </c>
      <c r="X1805" s="37">
        <v>90735</v>
      </c>
      <c r="Y1805" s="37" t="s">
        <v>3216</v>
      </c>
      <c r="Z1805" s="37">
        <v>1136.4422365630185</v>
      </c>
    </row>
    <row r="1806" spans="1:26" customFormat="1" x14ac:dyDescent="0.2">
      <c r="A1806" s="37">
        <v>1189</v>
      </c>
      <c r="B1806" s="37" t="s">
        <v>2875</v>
      </c>
      <c r="C1806" s="37" t="s">
        <v>23</v>
      </c>
      <c r="D1806" s="37">
        <v>0.06</v>
      </c>
      <c r="E1806" s="37">
        <v>10.89</v>
      </c>
      <c r="F1806" s="37">
        <v>4.5</v>
      </c>
      <c r="G1806" s="37" t="s">
        <v>14</v>
      </c>
      <c r="H1806" s="37" t="s">
        <v>15</v>
      </c>
      <c r="I1806" s="37" t="s">
        <v>24</v>
      </c>
      <c r="J1806" s="37" t="s">
        <v>71</v>
      </c>
      <c r="K1806" s="37" t="s">
        <v>49</v>
      </c>
      <c r="L1806" s="37" t="s">
        <v>749</v>
      </c>
      <c r="M1806" s="37">
        <v>0.59</v>
      </c>
      <c r="N1806" s="37" t="s">
        <v>8</v>
      </c>
      <c r="O1806" s="37" t="s">
        <v>35</v>
      </c>
      <c r="P1806" s="37" t="s">
        <v>66</v>
      </c>
      <c r="Q1806" s="37" t="s">
        <v>2072</v>
      </c>
      <c r="R1806" s="37">
        <v>92646</v>
      </c>
      <c r="S1806" s="39">
        <v>42172</v>
      </c>
      <c r="T1806" s="39">
        <v>42177</v>
      </c>
      <c r="U1806" s="37">
        <v>-25.111999999999998</v>
      </c>
      <c r="V1806" s="37">
        <v>14</v>
      </c>
      <c r="W1806" s="37">
        <v>149.32</v>
      </c>
      <c r="X1806" s="37">
        <v>87584</v>
      </c>
      <c r="Y1806" s="37" t="s">
        <v>3217</v>
      </c>
      <c r="Z1806" s="37">
        <v>271.33295812448938</v>
      </c>
    </row>
    <row r="1807" spans="1:26" customFormat="1" x14ac:dyDescent="0.2">
      <c r="A1807" s="37">
        <v>1189</v>
      </c>
      <c r="B1807" s="37" t="s">
        <v>2875</v>
      </c>
      <c r="C1807" s="37" t="s">
        <v>23</v>
      </c>
      <c r="D1807" s="37">
        <v>0.03</v>
      </c>
      <c r="E1807" s="37">
        <v>10.64</v>
      </c>
      <c r="F1807" s="37">
        <v>5.16</v>
      </c>
      <c r="G1807" s="37" t="s">
        <v>14</v>
      </c>
      <c r="H1807" s="37" t="s">
        <v>15</v>
      </c>
      <c r="I1807" s="37" t="s">
        <v>4</v>
      </c>
      <c r="J1807" s="37" t="s">
        <v>102</v>
      </c>
      <c r="K1807" s="37" t="s">
        <v>49</v>
      </c>
      <c r="L1807" s="37" t="s">
        <v>1820</v>
      </c>
      <c r="M1807" s="37">
        <v>0.56999999999999995</v>
      </c>
      <c r="N1807" s="37" t="s">
        <v>8</v>
      </c>
      <c r="O1807" s="37" t="s">
        <v>35</v>
      </c>
      <c r="P1807" s="37" t="s">
        <v>66</v>
      </c>
      <c r="Q1807" s="37" t="s">
        <v>2072</v>
      </c>
      <c r="R1807" s="37">
        <v>92646</v>
      </c>
      <c r="S1807" s="39">
        <v>42172</v>
      </c>
      <c r="T1807" s="39">
        <v>42177</v>
      </c>
      <c r="U1807" s="37">
        <v>17.376000000000001</v>
      </c>
      <c r="V1807" s="37">
        <v>16</v>
      </c>
      <c r="W1807" s="37">
        <v>177.01</v>
      </c>
      <c r="X1807" s="37">
        <v>87584</v>
      </c>
      <c r="Y1807" s="37" t="s">
        <v>3217</v>
      </c>
      <c r="Z1807" s="37">
        <v>335.50192681809307</v>
      </c>
    </row>
    <row r="1808" spans="1:26" customFormat="1" x14ac:dyDescent="0.2">
      <c r="A1808" s="37">
        <v>1189</v>
      </c>
      <c r="B1808" s="37" t="s">
        <v>2875</v>
      </c>
      <c r="C1808" s="37" t="s">
        <v>23</v>
      </c>
      <c r="D1808" s="37">
        <v>0.03</v>
      </c>
      <c r="E1808" s="37">
        <v>7.96</v>
      </c>
      <c r="F1808" s="37">
        <v>4.95</v>
      </c>
      <c r="G1808" s="37" t="s">
        <v>14</v>
      </c>
      <c r="H1808" s="37" t="s">
        <v>15</v>
      </c>
      <c r="I1808" s="37" t="s">
        <v>4</v>
      </c>
      <c r="J1808" s="37" t="s">
        <v>102</v>
      </c>
      <c r="K1808" s="37" t="s">
        <v>49</v>
      </c>
      <c r="L1808" s="37" t="s">
        <v>787</v>
      </c>
      <c r="M1808" s="37">
        <v>0.41</v>
      </c>
      <c r="N1808" s="37" t="s">
        <v>8</v>
      </c>
      <c r="O1808" s="37" t="s">
        <v>35</v>
      </c>
      <c r="P1808" s="37" t="s">
        <v>66</v>
      </c>
      <c r="Q1808" s="37" t="s">
        <v>2072</v>
      </c>
      <c r="R1808" s="37">
        <v>92646</v>
      </c>
      <c r="S1808" s="39">
        <v>42172</v>
      </c>
      <c r="T1808" s="39">
        <v>42174</v>
      </c>
      <c r="U1808" s="37">
        <v>24.260400000000001</v>
      </c>
      <c r="V1808" s="37">
        <v>4</v>
      </c>
      <c r="W1808" s="37">
        <v>35.159999999999997</v>
      </c>
      <c r="X1808" s="37">
        <v>87584</v>
      </c>
      <c r="Y1808" s="37" t="s">
        <v>3217</v>
      </c>
      <c r="Z1808" s="37">
        <v>195.36113815924412</v>
      </c>
    </row>
    <row r="1809" spans="1:26" customFormat="1" x14ac:dyDescent="0.2">
      <c r="A1809" s="37">
        <v>1193</v>
      </c>
      <c r="B1809" s="37" t="s">
        <v>1327</v>
      </c>
      <c r="C1809" s="37" t="s">
        <v>23</v>
      </c>
      <c r="D1809" s="37">
        <v>0.03</v>
      </c>
      <c r="E1809" s="37">
        <v>10.64</v>
      </c>
      <c r="F1809" s="37">
        <v>5.16</v>
      </c>
      <c r="G1809" s="37" t="s">
        <v>14</v>
      </c>
      <c r="H1809" s="37" t="s">
        <v>15</v>
      </c>
      <c r="I1809" s="37" t="s">
        <v>4</v>
      </c>
      <c r="J1809" s="37" t="s">
        <v>102</v>
      </c>
      <c r="K1809" s="37" t="s">
        <v>49</v>
      </c>
      <c r="L1809" s="37" t="s">
        <v>1820</v>
      </c>
      <c r="M1809" s="37">
        <v>0.56999999999999995</v>
      </c>
      <c r="N1809" s="37" t="s">
        <v>8</v>
      </c>
      <c r="O1809" s="37" t="s">
        <v>87</v>
      </c>
      <c r="P1809" s="37" t="s">
        <v>350</v>
      </c>
      <c r="Q1809" s="37" t="s">
        <v>42</v>
      </c>
      <c r="R1809" s="37">
        <v>20016</v>
      </c>
      <c r="S1809" s="39">
        <v>42172</v>
      </c>
      <c r="T1809" s="39">
        <v>42177</v>
      </c>
      <c r="U1809" s="37">
        <v>14.48</v>
      </c>
      <c r="V1809" s="37">
        <v>63</v>
      </c>
      <c r="W1809" s="37">
        <v>696.96</v>
      </c>
      <c r="X1809" s="37">
        <v>5984</v>
      </c>
      <c r="Y1809" s="37" t="s">
        <v>3218</v>
      </c>
      <c r="Z1809" s="37">
        <v>332.53634832607378</v>
      </c>
    </row>
    <row r="1810" spans="1:26" customFormat="1" x14ac:dyDescent="0.2">
      <c r="A1810" s="37">
        <v>1193</v>
      </c>
      <c r="B1810" s="37" t="s">
        <v>1327</v>
      </c>
      <c r="C1810" s="37" t="s">
        <v>23</v>
      </c>
      <c r="D1810" s="37">
        <v>0.03</v>
      </c>
      <c r="E1810" s="37">
        <v>7.96</v>
      </c>
      <c r="F1810" s="37">
        <v>4.95</v>
      </c>
      <c r="G1810" s="37" t="s">
        <v>14</v>
      </c>
      <c r="H1810" s="37" t="s">
        <v>15</v>
      </c>
      <c r="I1810" s="37" t="s">
        <v>4</v>
      </c>
      <c r="J1810" s="37" t="s">
        <v>102</v>
      </c>
      <c r="K1810" s="37" t="s">
        <v>49</v>
      </c>
      <c r="L1810" s="37" t="s">
        <v>787</v>
      </c>
      <c r="M1810" s="37">
        <v>0.41</v>
      </c>
      <c r="N1810" s="37" t="s">
        <v>8</v>
      </c>
      <c r="O1810" s="37" t="s">
        <v>87</v>
      </c>
      <c r="P1810" s="37" t="s">
        <v>350</v>
      </c>
      <c r="Q1810" s="37" t="s">
        <v>42</v>
      </c>
      <c r="R1810" s="37">
        <v>20016</v>
      </c>
      <c r="S1810" s="39">
        <v>42172</v>
      </c>
      <c r="T1810" s="39">
        <v>42174</v>
      </c>
      <c r="U1810" s="37">
        <v>22.25</v>
      </c>
      <c r="V1810" s="37">
        <v>17</v>
      </c>
      <c r="W1810" s="37">
        <v>149.41</v>
      </c>
      <c r="X1810" s="37">
        <v>5984</v>
      </c>
      <c r="Y1810" s="37" t="s">
        <v>3218</v>
      </c>
      <c r="Z1810" s="37">
        <v>193.30243684696663</v>
      </c>
    </row>
    <row r="1811" spans="1:26" customFormat="1" x14ac:dyDescent="0.2">
      <c r="A1811" s="37">
        <v>3098</v>
      </c>
      <c r="B1811" s="37" t="s">
        <v>1396</v>
      </c>
      <c r="C1811" s="37" t="s">
        <v>23</v>
      </c>
      <c r="D1811" s="37">
        <v>0</v>
      </c>
      <c r="E1811" s="37">
        <v>11.7</v>
      </c>
      <c r="F1811" s="37">
        <v>6.96</v>
      </c>
      <c r="G1811" s="37" t="s">
        <v>63</v>
      </c>
      <c r="H1811" s="37" t="s">
        <v>15</v>
      </c>
      <c r="I1811" s="37" t="s">
        <v>24</v>
      </c>
      <c r="J1811" s="37" t="s">
        <v>71</v>
      </c>
      <c r="K1811" s="37" t="s">
        <v>120</v>
      </c>
      <c r="L1811" s="37" t="s">
        <v>736</v>
      </c>
      <c r="M1811" s="37">
        <v>0.5</v>
      </c>
      <c r="N1811" s="37" t="s">
        <v>8</v>
      </c>
      <c r="O1811" s="37" t="s">
        <v>87</v>
      </c>
      <c r="P1811" s="37" t="s">
        <v>88</v>
      </c>
      <c r="Q1811" s="37" t="s">
        <v>1397</v>
      </c>
      <c r="R1811" s="37">
        <v>11967</v>
      </c>
      <c r="S1811" s="39">
        <v>42172</v>
      </c>
      <c r="T1811" s="39">
        <v>42174</v>
      </c>
      <c r="U1811" s="37">
        <v>-11.247999999999999</v>
      </c>
      <c r="V1811" s="37">
        <v>10</v>
      </c>
      <c r="W1811" s="37">
        <v>131.69</v>
      </c>
      <c r="X1811" s="37">
        <v>89315</v>
      </c>
      <c r="Y1811" s="37" t="s">
        <v>3218</v>
      </c>
      <c r="Z1811" s="37">
        <v>238.68861276205467</v>
      </c>
    </row>
    <row r="1812" spans="1:26" customFormat="1" x14ac:dyDescent="0.2">
      <c r="A1812" s="37">
        <v>907</v>
      </c>
      <c r="B1812" s="37" t="s">
        <v>1347</v>
      </c>
      <c r="C1812" s="37" t="s">
        <v>92</v>
      </c>
      <c r="D1812" s="37">
        <v>0.09</v>
      </c>
      <c r="E1812" s="37">
        <v>2.6</v>
      </c>
      <c r="F1812" s="37">
        <v>2.4</v>
      </c>
      <c r="G1812" s="37" t="s">
        <v>14</v>
      </c>
      <c r="H1812" s="37" t="s">
        <v>47</v>
      </c>
      <c r="I1812" s="37" t="s">
        <v>24</v>
      </c>
      <c r="J1812" s="37" t="s">
        <v>25</v>
      </c>
      <c r="K1812" s="37" t="s">
        <v>26</v>
      </c>
      <c r="L1812" s="37" t="s">
        <v>332</v>
      </c>
      <c r="M1812" s="37">
        <v>0.57999999999999996</v>
      </c>
      <c r="N1812" s="37" t="s">
        <v>8</v>
      </c>
      <c r="O1812" s="37" t="s">
        <v>9</v>
      </c>
      <c r="P1812" s="37" t="s">
        <v>364</v>
      </c>
      <c r="Q1812" s="37" t="s">
        <v>442</v>
      </c>
      <c r="R1812" s="37">
        <v>42420</v>
      </c>
      <c r="S1812" s="39">
        <v>42172</v>
      </c>
      <c r="T1812" s="39">
        <v>42174</v>
      </c>
      <c r="U1812" s="37">
        <v>1107.4079999999999</v>
      </c>
      <c r="V1812" s="37">
        <v>12</v>
      </c>
      <c r="W1812" s="37">
        <v>31.73</v>
      </c>
      <c r="X1812" s="37">
        <v>86460</v>
      </c>
      <c r="Y1812" s="37" t="s">
        <v>3215</v>
      </c>
      <c r="Z1812" s="37">
        <v>1311.2785647842779</v>
      </c>
    </row>
    <row r="1813" spans="1:26" customFormat="1" x14ac:dyDescent="0.2">
      <c r="A1813" s="37">
        <v>317</v>
      </c>
      <c r="B1813" s="37" t="s">
        <v>2876</v>
      </c>
      <c r="C1813" s="37" t="s">
        <v>46</v>
      </c>
      <c r="D1813" s="37">
        <v>0.09</v>
      </c>
      <c r="E1813" s="37">
        <v>7.38</v>
      </c>
      <c r="F1813" s="37">
        <v>5.21</v>
      </c>
      <c r="G1813" s="37" t="s">
        <v>14</v>
      </c>
      <c r="H1813" s="37" t="s">
        <v>70</v>
      </c>
      <c r="I1813" s="37" t="s">
        <v>4</v>
      </c>
      <c r="J1813" s="37" t="s">
        <v>102</v>
      </c>
      <c r="K1813" s="37" t="s">
        <v>49</v>
      </c>
      <c r="L1813" s="37" t="s">
        <v>1893</v>
      </c>
      <c r="M1813" s="37">
        <v>0.56000000000000005</v>
      </c>
      <c r="N1813" s="37" t="s">
        <v>8</v>
      </c>
      <c r="O1813" s="37" t="s">
        <v>35</v>
      </c>
      <c r="P1813" s="37" t="s">
        <v>66</v>
      </c>
      <c r="Q1813" s="37" t="s">
        <v>2877</v>
      </c>
      <c r="R1813" s="37">
        <v>91945</v>
      </c>
      <c r="S1813" s="39">
        <v>42172</v>
      </c>
      <c r="T1813" s="39">
        <v>42173</v>
      </c>
      <c r="U1813" s="37">
        <v>-27.16</v>
      </c>
      <c r="V1813" s="37">
        <v>9</v>
      </c>
      <c r="W1813" s="37">
        <v>66.55</v>
      </c>
      <c r="X1813" s="37">
        <v>86041</v>
      </c>
      <c r="Y1813" s="37" t="s">
        <v>3217</v>
      </c>
      <c r="Z1813" s="37">
        <v>383.29818707082057</v>
      </c>
    </row>
    <row r="1814" spans="1:26" customFormat="1" x14ac:dyDescent="0.2">
      <c r="A1814" s="37">
        <v>317</v>
      </c>
      <c r="B1814" s="37" t="s">
        <v>2876</v>
      </c>
      <c r="C1814" s="37" t="s">
        <v>46</v>
      </c>
      <c r="D1814" s="37">
        <v>0.04</v>
      </c>
      <c r="E1814" s="37">
        <v>5.98</v>
      </c>
      <c r="F1814" s="37">
        <v>5.15</v>
      </c>
      <c r="G1814" s="37" t="s">
        <v>14</v>
      </c>
      <c r="H1814" s="37" t="s">
        <v>70</v>
      </c>
      <c r="I1814" s="37" t="s">
        <v>24</v>
      </c>
      <c r="J1814" s="37" t="s">
        <v>64</v>
      </c>
      <c r="K1814" s="37" t="s">
        <v>49</v>
      </c>
      <c r="L1814" s="37" t="s">
        <v>2444</v>
      </c>
      <c r="M1814" s="37">
        <v>0.36</v>
      </c>
      <c r="N1814" s="37" t="s">
        <v>8</v>
      </c>
      <c r="O1814" s="37" t="s">
        <v>35</v>
      </c>
      <c r="P1814" s="37" t="s">
        <v>66</v>
      </c>
      <c r="Q1814" s="37" t="s">
        <v>2877</v>
      </c>
      <c r="R1814" s="37">
        <v>91945</v>
      </c>
      <c r="S1814" s="39">
        <v>42172</v>
      </c>
      <c r="T1814" s="39">
        <v>42173</v>
      </c>
      <c r="U1814" s="37">
        <v>-52.344000000000001</v>
      </c>
      <c r="V1814" s="37">
        <v>17</v>
      </c>
      <c r="W1814" s="37">
        <v>103.49</v>
      </c>
      <c r="X1814" s="37">
        <v>86041</v>
      </c>
      <c r="Y1814" s="37" t="s">
        <v>3217</v>
      </c>
      <c r="Z1814" s="37">
        <v>218.26948928312021</v>
      </c>
    </row>
    <row r="1815" spans="1:26" customFormat="1" x14ac:dyDescent="0.2">
      <c r="A1815" s="37">
        <v>317</v>
      </c>
      <c r="B1815" s="37" t="s">
        <v>2876</v>
      </c>
      <c r="C1815" s="37" t="s">
        <v>46</v>
      </c>
      <c r="D1815" s="37">
        <v>0.04</v>
      </c>
      <c r="E1815" s="37">
        <v>15.42</v>
      </c>
      <c r="F1815" s="37">
        <v>10.68</v>
      </c>
      <c r="G1815" s="37" t="s">
        <v>14</v>
      </c>
      <c r="H1815" s="37" t="s">
        <v>70</v>
      </c>
      <c r="I1815" s="37" t="s">
        <v>24</v>
      </c>
      <c r="J1815" s="37" t="s">
        <v>54</v>
      </c>
      <c r="K1815" s="37" t="s">
        <v>49</v>
      </c>
      <c r="L1815" s="37" t="s">
        <v>2241</v>
      </c>
      <c r="M1815" s="37">
        <v>0.57999999999999996</v>
      </c>
      <c r="N1815" s="37" t="s">
        <v>8</v>
      </c>
      <c r="O1815" s="37" t="s">
        <v>35</v>
      </c>
      <c r="P1815" s="37" t="s">
        <v>66</v>
      </c>
      <c r="Q1815" s="37" t="s">
        <v>2877</v>
      </c>
      <c r="R1815" s="37">
        <v>91945</v>
      </c>
      <c r="S1815" s="39">
        <v>42172</v>
      </c>
      <c r="T1815" s="39">
        <v>42173</v>
      </c>
      <c r="U1815" s="37">
        <v>-119.93600000000001</v>
      </c>
      <c r="V1815" s="37">
        <v>12</v>
      </c>
      <c r="W1815" s="37">
        <v>192.18</v>
      </c>
      <c r="X1815" s="37">
        <v>86041</v>
      </c>
      <c r="Y1815" s="37" t="s">
        <v>3217</v>
      </c>
      <c r="Z1815" s="37">
        <v>514.33674872615518</v>
      </c>
    </row>
    <row r="1816" spans="1:26" customFormat="1" x14ac:dyDescent="0.2">
      <c r="A1816" s="37">
        <v>395</v>
      </c>
      <c r="B1816" s="37" t="s">
        <v>2878</v>
      </c>
      <c r="C1816" s="37" t="s">
        <v>1</v>
      </c>
      <c r="D1816" s="37">
        <v>0.04</v>
      </c>
      <c r="E1816" s="37">
        <v>15.98</v>
      </c>
      <c r="F1816" s="37">
        <v>4</v>
      </c>
      <c r="G1816" s="37" t="s">
        <v>14</v>
      </c>
      <c r="H1816" s="37" t="s">
        <v>70</v>
      </c>
      <c r="I1816" s="37" t="s">
        <v>16</v>
      </c>
      <c r="J1816" s="37" t="s">
        <v>17</v>
      </c>
      <c r="K1816" s="37" t="s">
        <v>49</v>
      </c>
      <c r="L1816" s="37" t="s">
        <v>1858</v>
      </c>
      <c r="M1816" s="37">
        <v>0.37</v>
      </c>
      <c r="N1816" s="37" t="s">
        <v>8</v>
      </c>
      <c r="O1816" s="37" t="s">
        <v>9</v>
      </c>
      <c r="P1816" s="37" t="s">
        <v>73</v>
      </c>
      <c r="Q1816" s="37" t="s">
        <v>2879</v>
      </c>
      <c r="R1816" s="37">
        <v>28001</v>
      </c>
      <c r="S1816" s="39">
        <v>42173</v>
      </c>
      <c r="T1816" s="39">
        <v>42174</v>
      </c>
      <c r="U1816" s="37">
        <v>-19.207999999999998</v>
      </c>
      <c r="V1816" s="37">
        <v>4</v>
      </c>
      <c r="W1816" s="37">
        <v>64.59</v>
      </c>
      <c r="X1816" s="37">
        <v>86384</v>
      </c>
      <c r="Y1816" s="37" t="s">
        <v>3215</v>
      </c>
      <c r="Z1816" s="37">
        <v>349.04196423374606</v>
      </c>
    </row>
    <row r="1817" spans="1:26" customFormat="1" x14ac:dyDescent="0.2">
      <c r="A1817" s="37">
        <v>395</v>
      </c>
      <c r="B1817" s="37" t="s">
        <v>2878</v>
      </c>
      <c r="C1817" s="37" t="s">
        <v>1</v>
      </c>
      <c r="D1817" s="37">
        <v>0.06</v>
      </c>
      <c r="E1817" s="37">
        <v>22.84</v>
      </c>
      <c r="F1817" s="37">
        <v>5.47</v>
      </c>
      <c r="G1817" s="37" t="s">
        <v>14</v>
      </c>
      <c r="H1817" s="37" t="s">
        <v>70</v>
      </c>
      <c r="I1817" s="37" t="s">
        <v>24</v>
      </c>
      <c r="J1817" s="37" t="s">
        <v>64</v>
      </c>
      <c r="K1817" s="37" t="s">
        <v>49</v>
      </c>
      <c r="L1817" s="37" t="s">
        <v>2880</v>
      </c>
      <c r="M1817" s="37">
        <v>0.39</v>
      </c>
      <c r="N1817" s="37" t="s">
        <v>8</v>
      </c>
      <c r="O1817" s="37" t="s">
        <v>9</v>
      </c>
      <c r="P1817" s="37" t="s">
        <v>73</v>
      </c>
      <c r="Q1817" s="37" t="s">
        <v>2879</v>
      </c>
      <c r="R1817" s="37">
        <v>28001</v>
      </c>
      <c r="S1817" s="39">
        <v>42173</v>
      </c>
      <c r="T1817" s="39">
        <v>42175</v>
      </c>
      <c r="U1817" s="37">
        <v>7.44</v>
      </c>
      <c r="V1817" s="37">
        <v>20</v>
      </c>
      <c r="W1817" s="37">
        <v>461.94</v>
      </c>
      <c r="X1817" s="37">
        <v>86384</v>
      </c>
      <c r="Y1817" s="37" t="s">
        <v>3215</v>
      </c>
      <c r="Z1817" s="37">
        <v>441.86052269024105</v>
      </c>
    </row>
    <row r="1818" spans="1:26" customFormat="1" x14ac:dyDescent="0.2">
      <c r="A1818" s="37">
        <v>152</v>
      </c>
      <c r="B1818" s="37" t="s">
        <v>481</v>
      </c>
      <c r="C1818" s="37" t="s">
        <v>23</v>
      </c>
      <c r="D1818" s="37">
        <v>0.1</v>
      </c>
      <c r="E1818" s="37">
        <v>39.979999999999997</v>
      </c>
      <c r="F1818" s="37">
        <v>4</v>
      </c>
      <c r="G1818" s="37" t="s">
        <v>14</v>
      </c>
      <c r="H1818" s="37" t="s">
        <v>3</v>
      </c>
      <c r="I1818" s="37" t="s">
        <v>16</v>
      </c>
      <c r="J1818" s="37" t="s">
        <v>17</v>
      </c>
      <c r="K1818" s="37" t="s">
        <v>49</v>
      </c>
      <c r="L1818" s="37" t="s">
        <v>1903</v>
      </c>
      <c r="M1818" s="37">
        <v>0.7</v>
      </c>
      <c r="N1818" s="37" t="s">
        <v>8</v>
      </c>
      <c r="O1818" s="37" t="s">
        <v>9</v>
      </c>
      <c r="P1818" s="37" t="s">
        <v>376</v>
      </c>
      <c r="Q1818" s="37" t="s">
        <v>483</v>
      </c>
      <c r="R1818" s="37">
        <v>37918</v>
      </c>
      <c r="S1818" s="39">
        <v>42173</v>
      </c>
      <c r="T1818" s="39">
        <v>42177</v>
      </c>
      <c r="U1818" s="37">
        <v>360.24</v>
      </c>
      <c r="V1818" s="37">
        <v>21</v>
      </c>
      <c r="W1818" s="37">
        <v>772.56</v>
      </c>
      <c r="X1818" s="37">
        <v>89525</v>
      </c>
      <c r="Y1818" s="37" t="s">
        <v>3215</v>
      </c>
      <c r="Z1818" s="37">
        <v>828.16353716696983</v>
      </c>
    </row>
    <row r="1819" spans="1:26" customFormat="1" x14ac:dyDescent="0.2">
      <c r="A1819" s="37">
        <v>1958</v>
      </c>
      <c r="B1819" s="37" t="s">
        <v>2881</v>
      </c>
      <c r="C1819" s="37" t="s">
        <v>23</v>
      </c>
      <c r="D1819" s="37">
        <v>0.09</v>
      </c>
      <c r="E1819" s="37">
        <v>30.98</v>
      </c>
      <c r="F1819" s="37">
        <v>6.5</v>
      </c>
      <c r="G1819" s="37" t="s">
        <v>63</v>
      </c>
      <c r="H1819" s="37" t="s">
        <v>15</v>
      </c>
      <c r="I1819" s="37" t="s">
        <v>16</v>
      </c>
      <c r="J1819" s="37" t="s">
        <v>17</v>
      </c>
      <c r="K1819" s="37" t="s">
        <v>49</v>
      </c>
      <c r="L1819" s="37" t="s">
        <v>2497</v>
      </c>
      <c r="M1819" s="37">
        <v>0.64</v>
      </c>
      <c r="N1819" s="37" t="s">
        <v>8</v>
      </c>
      <c r="O1819" s="37" t="s">
        <v>35</v>
      </c>
      <c r="P1819" s="37" t="s">
        <v>115</v>
      </c>
      <c r="Q1819" s="37" t="s">
        <v>1704</v>
      </c>
      <c r="R1819" s="37">
        <v>97068</v>
      </c>
      <c r="S1819" s="39">
        <v>42173</v>
      </c>
      <c r="T1819" s="39">
        <v>42177</v>
      </c>
      <c r="U1819" s="37">
        <v>-55.97</v>
      </c>
      <c r="V1819" s="37">
        <v>7</v>
      </c>
      <c r="W1819" s="37">
        <v>204.34</v>
      </c>
      <c r="X1819" s="37">
        <v>89819</v>
      </c>
      <c r="Y1819" s="37" t="s">
        <v>3217</v>
      </c>
      <c r="Z1819" s="37">
        <v>297.47590050795696</v>
      </c>
    </row>
    <row r="1820" spans="1:26" customFormat="1" x14ac:dyDescent="0.2">
      <c r="A1820" s="37">
        <v>2954</v>
      </c>
      <c r="B1820" s="37" t="s">
        <v>2882</v>
      </c>
      <c r="C1820" s="37" t="s">
        <v>23</v>
      </c>
      <c r="D1820" s="37">
        <v>0.09</v>
      </c>
      <c r="E1820" s="37">
        <v>12.22</v>
      </c>
      <c r="F1820" s="37">
        <v>2.85</v>
      </c>
      <c r="G1820" s="37" t="s">
        <v>14</v>
      </c>
      <c r="H1820" s="37" t="s">
        <v>15</v>
      </c>
      <c r="I1820" s="37" t="s">
        <v>4</v>
      </c>
      <c r="J1820" s="37" t="s">
        <v>102</v>
      </c>
      <c r="K1820" s="37" t="s">
        <v>18</v>
      </c>
      <c r="L1820" s="37" t="s">
        <v>2062</v>
      </c>
      <c r="M1820" s="37">
        <v>0.55000000000000004</v>
      </c>
      <c r="N1820" s="37" t="s">
        <v>8</v>
      </c>
      <c r="O1820" s="37" t="s">
        <v>28</v>
      </c>
      <c r="P1820" s="37" t="s">
        <v>60</v>
      </c>
      <c r="Q1820" s="37" t="s">
        <v>2883</v>
      </c>
      <c r="R1820" s="37">
        <v>55119</v>
      </c>
      <c r="S1820" s="39">
        <v>42173</v>
      </c>
      <c r="T1820" s="39">
        <v>42180</v>
      </c>
      <c r="U1820" s="37">
        <v>70.676699999999997</v>
      </c>
      <c r="V1820" s="37">
        <v>9</v>
      </c>
      <c r="W1820" s="37">
        <v>102.43</v>
      </c>
      <c r="X1820" s="37">
        <v>86427</v>
      </c>
      <c r="Y1820" s="37" t="s">
        <v>3216</v>
      </c>
      <c r="Z1820" s="37">
        <v>274.91273320290435</v>
      </c>
    </row>
    <row r="1821" spans="1:26" customFormat="1" x14ac:dyDescent="0.2">
      <c r="A1821" s="37">
        <v>553</v>
      </c>
      <c r="B1821" s="37" t="s">
        <v>827</v>
      </c>
      <c r="C1821" s="37" t="s">
        <v>92</v>
      </c>
      <c r="D1821" s="37">
        <v>0.08</v>
      </c>
      <c r="E1821" s="37">
        <v>124.49</v>
      </c>
      <c r="F1821" s="37">
        <v>51.94</v>
      </c>
      <c r="G1821" s="37" t="s">
        <v>2</v>
      </c>
      <c r="H1821" s="37" t="s">
        <v>70</v>
      </c>
      <c r="I1821" s="37" t="s">
        <v>4</v>
      </c>
      <c r="J1821" s="37" t="s">
        <v>5</v>
      </c>
      <c r="K1821" s="37" t="s">
        <v>6</v>
      </c>
      <c r="L1821" s="37" t="s">
        <v>1125</v>
      </c>
      <c r="M1821" s="37">
        <v>0.63</v>
      </c>
      <c r="N1821" s="37" t="s">
        <v>8</v>
      </c>
      <c r="O1821" s="37" t="s">
        <v>35</v>
      </c>
      <c r="P1821" s="37" t="s">
        <v>66</v>
      </c>
      <c r="Q1821" s="37" t="s">
        <v>76</v>
      </c>
      <c r="R1821" s="37">
        <v>90008</v>
      </c>
      <c r="S1821" s="39">
        <v>42173</v>
      </c>
      <c r="T1821" s="39">
        <v>42174</v>
      </c>
      <c r="U1821" s="37">
        <v>-500.38</v>
      </c>
      <c r="V1821" s="37">
        <v>56</v>
      </c>
      <c r="W1821" s="37">
        <v>6831.37</v>
      </c>
      <c r="X1821" s="37">
        <v>359</v>
      </c>
      <c r="Y1821" s="37" t="s">
        <v>3217</v>
      </c>
      <c r="Z1821" s="37">
        <v>1630.1790783671886</v>
      </c>
    </row>
    <row r="1822" spans="1:26" customFormat="1" x14ac:dyDescent="0.2">
      <c r="A1822" s="37">
        <v>555</v>
      </c>
      <c r="B1822" s="37" t="s">
        <v>1276</v>
      </c>
      <c r="C1822" s="37" t="s">
        <v>92</v>
      </c>
      <c r="D1822" s="37">
        <v>0.08</v>
      </c>
      <c r="E1822" s="37">
        <v>124.49</v>
      </c>
      <c r="F1822" s="37">
        <v>51.94</v>
      </c>
      <c r="G1822" s="37" t="s">
        <v>2</v>
      </c>
      <c r="H1822" s="37" t="s">
        <v>70</v>
      </c>
      <c r="I1822" s="37" t="s">
        <v>4</v>
      </c>
      <c r="J1822" s="37" t="s">
        <v>5</v>
      </c>
      <c r="K1822" s="37" t="s">
        <v>6</v>
      </c>
      <c r="L1822" s="37" t="s">
        <v>1125</v>
      </c>
      <c r="M1822" s="37">
        <v>0.63</v>
      </c>
      <c r="N1822" s="37" t="s">
        <v>8</v>
      </c>
      <c r="O1822" s="37" t="s">
        <v>35</v>
      </c>
      <c r="P1822" s="37" t="s">
        <v>122</v>
      </c>
      <c r="Q1822" s="37" t="s">
        <v>1277</v>
      </c>
      <c r="R1822" s="37">
        <v>84062</v>
      </c>
      <c r="S1822" s="39">
        <v>42173</v>
      </c>
      <c r="T1822" s="39">
        <v>42174</v>
      </c>
      <c r="U1822" s="37">
        <v>-250.19</v>
      </c>
      <c r="V1822" s="37">
        <v>14</v>
      </c>
      <c r="W1822" s="37">
        <v>1707.84</v>
      </c>
      <c r="X1822" s="37">
        <v>86192</v>
      </c>
      <c r="Y1822" s="37" t="s">
        <v>3217</v>
      </c>
      <c r="Z1822" s="37">
        <v>1886.3800738500322</v>
      </c>
    </row>
    <row r="1823" spans="1:26" customFormat="1" x14ac:dyDescent="0.2">
      <c r="A1823" s="37">
        <v>2016</v>
      </c>
      <c r="B1823" s="37" t="s">
        <v>2884</v>
      </c>
      <c r="C1823" s="37" t="s">
        <v>92</v>
      </c>
      <c r="D1823" s="37">
        <v>0.1</v>
      </c>
      <c r="E1823" s="37">
        <v>10.48</v>
      </c>
      <c r="F1823" s="37">
        <v>2.89</v>
      </c>
      <c r="G1823" s="37" t="s">
        <v>14</v>
      </c>
      <c r="H1823" s="37" t="s">
        <v>70</v>
      </c>
      <c r="I1823" s="37" t="s">
        <v>24</v>
      </c>
      <c r="J1823" s="37" t="s">
        <v>25</v>
      </c>
      <c r="K1823" s="37" t="s">
        <v>18</v>
      </c>
      <c r="L1823" s="37" t="s">
        <v>972</v>
      </c>
      <c r="M1823" s="37">
        <v>0.6</v>
      </c>
      <c r="N1823" s="37" t="s">
        <v>8</v>
      </c>
      <c r="O1823" s="37" t="s">
        <v>28</v>
      </c>
      <c r="P1823" s="37" t="s">
        <v>265</v>
      </c>
      <c r="Q1823" s="37" t="s">
        <v>266</v>
      </c>
      <c r="R1823" s="37">
        <v>48195</v>
      </c>
      <c r="S1823" s="39">
        <v>42173</v>
      </c>
      <c r="T1823" s="39">
        <v>42174</v>
      </c>
      <c r="U1823" s="37">
        <v>-8.9039999999999999</v>
      </c>
      <c r="V1823" s="37">
        <v>4</v>
      </c>
      <c r="W1823" s="37">
        <v>40.29</v>
      </c>
      <c r="X1823" s="37">
        <v>86874</v>
      </c>
      <c r="Y1823" s="37" t="s">
        <v>3216</v>
      </c>
      <c r="Z1823" s="37">
        <v>185.95523655036968</v>
      </c>
    </row>
    <row r="1824" spans="1:26" customFormat="1" x14ac:dyDescent="0.2">
      <c r="A1824" s="37">
        <v>594</v>
      </c>
      <c r="B1824" s="37" t="s">
        <v>1620</v>
      </c>
      <c r="C1824" s="37" t="s">
        <v>1</v>
      </c>
      <c r="D1824" s="37">
        <v>0.04</v>
      </c>
      <c r="E1824" s="37">
        <v>39.479999999999997</v>
      </c>
      <c r="F1824" s="37">
        <v>1.99</v>
      </c>
      <c r="G1824" s="37" t="s">
        <v>14</v>
      </c>
      <c r="H1824" s="37" t="s">
        <v>15</v>
      </c>
      <c r="I1824" s="37" t="s">
        <v>16</v>
      </c>
      <c r="J1824" s="37" t="s">
        <v>17</v>
      </c>
      <c r="K1824" s="37" t="s">
        <v>18</v>
      </c>
      <c r="L1824" s="37" t="s">
        <v>1233</v>
      </c>
      <c r="M1824" s="37">
        <v>0.54</v>
      </c>
      <c r="N1824" s="37" t="s">
        <v>8</v>
      </c>
      <c r="O1824" s="37" t="s">
        <v>28</v>
      </c>
      <c r="P1824" s="37" t="s">
        <v>29</v>
      </c>
      <c r="Q1824" s="37" t="s">
        <v>1621</v>
      </c>
      <c r="R1824" s="37">
        <v>46016</v>
      </c>
      <c r="S1824" s="39">
        <v>42174</v>
      </c>
      <c r="T1824" s="39">
        <v>42177</v>
      </c>
      <c r="U1824" s="37">
        <v>484.8492</v>
      </c>
      <c r="V1824" s="37">
        <v>18</v>
      </c>
      <c r="W1824" s="37">
        <v>702.68</v>
      </c>
      <c r="X1824" s="37">
        <v>86311</v>
      </c>
      <c r="Y1824" s="37" t="s">
        <v>3216</v>
      </c>
      <c r="Z1824" s="37">
        <v>995.64956185775191</v>
      </c>
    </row>
    <row r="1825" spans="1:26" customFormat="1" x14ac:dyDescent="0.2">
      <c r="A1825" s="37">
        <v>594</v>
      </c>
      <c r="B1825" s="37" t="s">
        <v>1620</v>
      </c>
      <c r="C1825" s="37" t="s">
        <v>1</v>
      </c>
      <c r="D1825" s="37">
        <v>0.04</v>
      </c>
      <c r="E1825" s="37">
        <v>3.7</v>
      </c>
      <c r="F1825" s="37">
        <v>1.61</v>
      </c>
      <c r="G1825" s="37" t="s">
        <v>14</v>
      </c>
      <c r="H1825" s="37" t="s">
        <v>15</v>
      </c>
      <c r="I1825" s="37" t="s">
        <v>4</v>
      </c>
      <c r="J1825" s="37" t="s">
        <v>102</v>
      </c>
      <c r="K1825" s="37" t="s">
        <v>26</v>
      </c>
      <c r="L1825" s="37" t="s">
        <v>2885</v>
      </c>
      <c r="M1825" s="37">
        <v>0.44</v>
      </c>
      <c r="N1825" s="37" t="s">
        <v>8</v>
      </c>
      <c r="O1825" s="37" t="s">
        <v>28</v>
      </c>
      <c r="P1825" s="37" t="s">
        <v>29</v>
      </c>
      <c r="Q1825" s="37" t="s">
        <v>1621</v>
      </c>
      <c r="R1825" s="37">
        <v>46016</v>
      </c>
      <c r="S1825" s="39">
        <v>42174</v>
      </c>
      <c r="T1825" s="39">
        <v>42175</v>
      </c>
      <c r="U1825" s="37">
        <v>18</v>
      </c>
      <c r="V1825" s="37">
        <v>18</v>
      </c>
      <c r="W1825" s="37">
        <v>67.239999999999995</v>
      </c>
      <c r="X1825" s="37">
        <v>86311</v>
      </c>
      <c r="Y1825" s="37" t="s">
        <v>3216</v>
      </c>
      <c r="Z1825" s="37">
        <v>311.85761210545945</v>
      </c>
    </row>
    <row r="1826" spans="1:26" customFormat="1" x14ac:dyDescent="0.2">
      <c r="A1826" s="37">
        <v>1009</v>
      </c>
      <c r="B1826" s="37" t="s">
        <v>2886</v>
      </c>
      <c r="C1826" s="37" t="s">
        <v>13</v>
      </c>
      <c r="D1826" s="37">
        <v>0.1</v>
      </c>
      <c r="E1826" s="37">
        <v>550.98</v>
      </c>
      <c r="F1826" s="37">
        <v>45.7</v>
      </c>
      <c r="G1826" s="37" t="s">
        <v>2</v>
      </c>
      <c r="H1826" s="37" t="s">
        <v>70</v>
      </c>
      <c r="I1826" s="37" t="s">
        <v>4</v>
      </c>
      <c r="J1826" s="37" t="s">
        <v>5</v>
      </c>
      <c r="K1826" s="37" t="s">
        <v>6</v>
      </c>
      <c r="L1826" s="37" t="s">
        <v>2887</v>
      </c>
      <c r="M1826" s="37">
        <v>0.71</v>
      </c>
      <c r="N1826" s="37" t="s">
        <v>8</v>
      </c>
      <c r="O1826" s="37" t="s">
        <v>87</v>
      </c>
      <c r="P1826" s="37" t="s">
        <v>307</v>
      </c>
      <c r="Q1826" s="37" t="s">
        <v>2888</v>
      </c>
      <c r="R1826" s="37">
        <v>4072</v>
      </c>
      <c r="S1826" s="39">
        <v>42174</v>
      </c>
      <c r="T1826" s="39">
        <v>42176</v>
      </c>
      <c r="U1826" s="37">
        <v>818.54617499999995</v>
      </c>
      <c r="V1826" s="37">
        <v>14</v>
      </c>
      <c r="W1826" s="37">
        <v>6963.67</v>
      </c>
      <c r="X1826" s="37">
        <v>88372</v>
      </c>
      <c r="Y1826" s="37" t="s">
        <v>3218</v>
      </c>
      <c r="Z1826" s="37">
        <v>4182.6183065313417</v>
      </c>
    </row>
    <row r="1827" spans="1:26" customFormat="1" x14ac:dyDescent="0.2">
      <c r="A1827" s="37">
        <v>1956</v>
      </c>
      <c r="B1827" s="37" t="s">
        <v>2889</v>
      </c>
      <c r="C1827" s="37" t="s">
        <v>13</v>
      </c>
      <c r="D1827" s="37">
        <v>0.09</v>
      </c>
      <c r="E1827" s="37">
        <v>40.98</v>
      </c>
      <c r="F1827" s="37">
        <v>6.5</v>
      </c>
      <c r="G1827" s="37" t="s">
        <v>14</v>
      </c>
      <c r="H1827" s="37" t="s">
        <v>15</v>
      </c>
      <c r="I1827" s="37" t="s">
        <v>16</v>
      </c>
      <c r="J1827" s="37" t="s">
        <v>17</v>
      </c>
      <c r="K1827" s="37" t="s">
        <v>49</v>
      </c>
      <c r="L1827" s="37" t="s">
        <v>422</v>
      </c>
      <c r="M1827" s="37">
        <v>0.74</v>
      </c>
      <c r="N1827" s="37" t="s">
        <v>8</v>
      </c>
      <c r="O1827" s="37" t="s">
        <v>35</v>
      </c>
      <c r="P1827" s="37" t="s">
        <v>36</v>
      </c>
      <c r="Q1827" s="37" t="s">
        <v>1289</v>
      </c>
      <c r="R1827" s="37">
        <v>80027</v>
      </c>
      <c r="S1827" s="39">
        <v>42174</v>
      </c>
      <c r="T1827" s="39">
        <v>42176</v>
      </c>
      <c r="U1827" s="37">
        <v>-50.244999999999997</v>
      </c>
      <c r="V1827" s="37">
        <v>19</v>
      </c>
      <c r="W1827" s="37">
        <v>746.91</v>
      </c>
      <c r="X1827" s="37">
        <v>89820</v>
      </c>
      <c r="Y1827" s="37" t="s">
        <v>3217</v>
      </c>
      <c r="Z1827" s="37">
        <v>417.74769030931992</v>
      </c>
    </row>
    <row r="1828" spans="1:26" customFormat="1" x14ac:dyDescent="0.2">
      <c r="A1828" s="37">
        <v>796</v>
      </c>
      <c r="B1828" s="37" t="s">
        <v>1564</v>
      </c>
      <c r="C1828" s="37" t="s">
        <v>46</v>
      </c>
      <c r="D1828" s="37">
        <v>0.1</v>
      </c>
      <c r="E1828" s="37">
        <v>14.42</v>
      </c>
      <c r="F1828" s="37">
        <v>6.75</v>
      </c>
      <c r="G1828" s="37" t="s">
        <v>14</v>
      </c>
      <c r="H1828" s="37" t="s">
        <v>70</v>
      </c>
      <c r="I1828" s="37" t="s">
        <v>24</v>
      </c>
      <c r="J1828" s="37" t="s">
        <v>71</v>
      </c>
      <c r="K1828" s="37" t="s">
        <v>120</v>
      </c>
      <c r="L1828" s="37" t="s">
        <v>385</v>
      </c>
      <c r="M1828" s="37">
        <v>0.52</v>
      </c>
      <c r="N1828" s="37" t="s">
        <v>8</v>
      </c>
      <c r="O1828" s="37" t="s">
        <v>28</v>
      </c>
      <c r="P1828" s="37" t="s">
        <v>109</v>
      </c>
      <c r="Q1828" s="37" t="s">
        <v>1565</v>
      </c>
      <c r="R1828" s="37">
        <v>68046</v>
      </c>
      <c r="S1828" s="39">
        <v>42174</v>
      </c>
      <c r="T1828" s="39">
        <v>42177</v>
      </c>
      <c r="U1828" s="37">
        <v>-20.103999999999999</v>
      </c>
      <c r="V1828" s="37">
        <v>1</v>
      </c>
      <c r="W1828" s="37">
        <v>15.49</v>
      </c>
      <c r="X1828" s="37">
        <v>86869</v>
      </c>
      <c r="Y1828" s="37" t="s">
        <v>3216</v>
      </c>
      <c r="Z1828" s="37">
        <v>415.29011656370966</v>
      </c>
    </row>
    <row r="1829" spans="1:26" customFormat="1" x14ac:dyDescent="0.2">
      <c r="A1829" s="37">
        <v>2323</v>
      </c>
      <c r="B1829" s="37" t="s">
        <v>1651</v>
      </c>
      <c r="C1829" s="37" t="s">
        <v>46</v>
      </c>
      <c r="D1829" s="37">
        <v>0.06</v>
      </c>
      <c r="E1829" s="37">
        <v>4.9800000000000004</v>
      </c>
      <c r="F1829" s="37">
        <v>4.62</v>
      </c>
      <c r="G1829" s="37" t="s">
        <v>63</v>
      </c>
      <c r="H1829" s="37" t="s">
        <v>3</v>
      </c>
      <c r="I1829" s="37" t="s">
        <v>16</v>
      </c>
      <c r="J1829" s="37" t="s">
        <v>17</v>
      </c>
      <c r="K1829" s="37" t="s">
        <v>18</v>
      </c>
      <c r="L1829" s="37" t="s">
        <v>1197</v>
      </c>
      <c r="M1829" s="37">
        <v>0.64</v>
      </c>
      <c r="N1829" s="37" t="s">
        <v>8</v>
      </c>
      <c r="O1829" s="37" t="s">
        <v>35</v>
      </c>
      <c r="P1829" s="37" t="s">
        <v>66</v>
      </c>
      <c r="Q1829" s="37" t="s">
        <v>1190</v>
      </c>
      <c r="R1829" s="37">
        <v>92236</v>
      </c>
      <c r="S1829" s="39">
        <v>42174</v>
      </c>
      <c r="T1829" s="39">
        <v>42174</v>
      </c>
      <c r="U1829" s="37">
        <v>-27.004999999999999</v>
      </c>
      <c r="V1829" s="37">
        <v>7</v>
      </c>
      <c r="W1829" s="37">
        <v>38.74</v>
      </c>
      <c r="X1829" s="37">
        <v>88722</v>
      </c>
      <c r="Y1829" s="37" t="s">
        <v>3217</v>
      </c>
      <c r="Z1829" s="37">
        <v>354.69747047655733</v>
      </c>
    </row>
    <row r="1830" spans="1:26" customFormat="1" x14ac:dyDescent="0.2">
      <c r="A1830" s="37">
        <v>3138</v>
      </c>
      <c r="B1830" s="37" t="s">
        <v>2890</v>
      </c>
      <c r="C1830" s="37" t="s">
        <v>46</v>
      </c>
      <c r="D1830" s="37">
        <v>0.05</v>
      </c>
      <c r="E1830" s="37">
        <v>4.0599999999999996</v>
      </c>
      <c r="F1830" s="37">
        <v>6.89</v>
      </c>
      <c r="G1830" s="37" t="s">
        <v>63</v>
      </c>
      <c r="H1830" s="37" t="s">
        <v>70</v>
      </c>
      <c r="I1830" s="37" t="s">
        <v>24</v>
      </c>
      <c r="J1830" s="37" t="s">
        <v>71</v>
      </c>
      <c r="K1830" s="37" t="s">
        <v>49</v>
      </c>
      <c r="L1830" s="37" t="s">
        <v>1247</v>
      </c>
      <c r="M1830" s="37">
        <v>0.6</v>
      </c>
      <c r="N1830" s="37" t="s">
        <v>8</v>
      </c>
      <c r="O1830" s="37" t="s">
        <v>87</v>
      </c>
      <c r="P1830" s="37" t="s">
        <v>1332</v>
      </c>
      <c r="Q1830" s="37" t="s">
        <v>2891</v>
      </c>
      <c r="R1830" s="37">
        <v>3053</v>
      </c>
      <c r="S1830" s="39">
        <v>42174</v>
      </c>
      <c r="T1830" s="39">
        <v>42176</v>
      </c>
      <c r="U1830" s="37">
        <v>-122.83499999999999</v>
      </c>
      <c r="V1830" s="37">
        <v>22</v>
      </c>
      <c r="W1830" s="37">
        <v>92.57</v>
      </c>
      <c r="X1830" s="37">
        <v>86796</v>
      </c>
      <c r="Y1830" s="37" t="s">
        <v>3218</v>
      </c>
      <c r="Z1830" s="37">
        <v>298.82150790814705</v>
      </c>
    </row>
    <row r="1831" spans="1:26" customFormat="1" x14ac:dyDescent="0.2">
      <c r="A1831" s="37">
        <v>3167</v>
      </c>
      <c r="B1831" s="37" t="s">
        <v>2892</v>
      </c>
      <c r="C1831" s="37" t="s">
        <v>46</v>
      </c>
      <c r="D1831" s="37">
        <v>7.0000000000000007E-2</v>
      </c>
      <c r="E1831" s="37">
        <v>280.98</v>
      </c>
      <c r="F1831" s="37">
        <v>57</v>
      </c>
      <c r="G1831" s="37" t="s">
        <v>2</v>
      </c>
      <c r="H1831" s="37" t="s">
        <v>70</v>
      </c>
      <c r="I1831" s="37" t="s">
        <v>4</v>
      </c>
      <c r="J1831" s="37" t="s">
        <v>85</v>
      </c>
      <c r="K1831" s="37" t="s">
        <v>33</v>
      </c>
      <c r="L1831" s="37" t="s">
        <v>838</v>
      </c>
      <c r="M1831" s="37">
        <v>0.78</v>
      </c>
      <c r="N1831" s="37" t="s">
        <v>8</v>
      </c>
      <c r="O1831" s="37" t="s">
        <v>9</v>
      </c>
      <c r="P1831" s="37" t="s">
        <v>99</v>
      </c>
      <c r="Q1831" s="37" t="s">
        <v>2893</v>
      </c>
      <c r="R1831" s="37">
        <v>32004</v>
      </c>
      <c r="S1831" s="39">
        <v>42174</v>
      </c>
      <c r="T1831" s="39">
        <v>42175</v>
      </c>
      <c r="U1831" s="37">
        <v>-283.9914</v>
      </c>
      <c r="V1831" s="37">
        <v>14</v>
      </c>
      <c r="W1831" s="37">
        <v>3936.61</v>
      </c>
      <c r="X1831" s="37">
        <v>86491</v>
      </c>
      <c r="Y1831" s="37" t="s">
        <v>3215</v>
      </c>
      <c r="Z1831" s="37">
        <v>2801.4843684534512</v>
      </c>
    </row>
    <row r="1832" spans="1:26" customFormat="1" x14ac:dyDescent="0.2">
      <c r="A1832" s="37">
        <v>3167</v>
      </c>
      <c r="B1832" s="37" t="s">
        <v>2892</v>
      </c>
      <c r="C1832" s="37" t="s">
        <v>46</v>
      </c>
      <c r="D1832" s="37">
        <v>0</v>
      </c>
      <c r="E1832" s="37">
        <v>4.9800000000000004</v>
      </c>
      <c r="F1832" s="37">
        <v>7.44</v>
      </c>
      <c r="G1832" s="37" t="s">
        <v>14</v>
      </c>
      <c r="H1832" s="37" t="s">
        <v>70</v>
      </c>
      <c r="I1832" s="37" t="s">
        <v>24</v>
      </c>
      <c r="J1832" s="37" t="s">
        <v>64</v>
      </c>
      <c r="K1832" s="37" t="s">
        <v>49</v>
      </c>
      <c r="L1832" s="37" t="s">
        <v>2150</v>
      </c>
      <c r="M1832" s="37">
        <v>0.36</v>
      </c>
      <c r="N1832" s="37" t="s">
        <v>8</v>
      </c>
      <c r="O1832" s="37" t="s">
        <v>9</v>
      </c>
      <c r="P1832" s="37" t="s">
        <v>99</v>
      </c>
      <c r="Q1832" s="37" t="s">
        <v>2893</v>
      </c>
      <c r="R1832" s="37">
        <v>32004</v>
      </c>
      <c r="S1832" s="39">
        <v>42174</v>
      </c>
      <c r="T1832" s="39">
        <v>42176</v>
      </c>
      <c r="U1832" s="37">
        <v>-195.34200000000001</v>
      </c>
      <c r="V1832" s="37">
        <v>15</v>
      </c>
      <c r="W1832" s="37">
        <v>78.31</v>
      </c>
      <c r="X1832" s="37">
        <v>86491</v>
      </c>
      <c r="Y1832" s="37" t="s">
        <v>3215</v>
      </c>
      <c r="Z1832" s="37">
        <v>158.43033997783152</v>
      </c>
    </row>
    <row r="1833" spans="1:26" customFormat="1" x14ac:dyDescent="0.2">
      <c r="A1833" s="37">
        <v>3167</v>
      </c>
      <c r="B1833" s="37" t="s">
        <v>2892</v>
      </c>
      <c r="C1833" s="37" t="s">
        <v>46</v>
      </c>
      <c r="D1833" s="37">
        <v>0.1</v>
      </c>
      <c r="E1833" s="37">
        <v>3.98</v>
      </c>
      <c r="F1833" s="37">
        <v>0.83</v>
      </c>
      <c r="G1833" s="37" t="s">
        <v>14</v>
      </c>
      <c r="H1833" s="37" t="s">
        <v>70</v>
      </c>
      <c r="I1833" s="37" t="s">
        <v>24</v>
      </c>
      <c r="J1833" s="37" t="s">
        <v>25</v>
      </c>
      <c r="K1833" s="37" t="s">
        <v>26</v>
      </c>
      <c r="L1833" s="37" t="s">
        <v>2761</v>
      </c>
      <c r="M1833" s="37">
        <v>0.51</v>
      </c>
      <c r="N1833" s="37" t="s">
        <v>8</v>
      </c>
      <c r="O1833" s="37" t="s">
        <v>9</v>
      </c>
      <c r="P1833" s="37" t="s">
        <v>99</v>
      </c>
      <c r="Q1833" s="37" t="s">
        <v>2893</v>
      </c>
      <c r="R1833" s="37">
        <v>32004</v>
      </c>
      <c r="S1833" s="39">
        <v>42174</v>
      </c>
      <c r="T1833" s="39">
        <v>42176</v>
      </c>
      <c r="U1833" s="37">
        <v>-89.709199999999996</v>
      </c>
      <c r="V1833" s="37">
        <v>11</v>
      </c>
      <c r="W1833" s="37">
        <v>42.46</v>
      </c>
      <c r="X1833" s="37">
        <v>86491</v>
      </c>
      <c r="Y1833" s="37" t="s">
        <v>3215</v>
      </c>
      <c r="Z1833" s="37">
        <v>139.36548658090209</v>
      </c>
    </row>
    <row r="1834" spans="1:26" customFormat="1" x14ac:dyDescent="0.2">
      <c r="A1834" s="37">
        <v>491</v>
      </c>
      <c r="B1834" s="37" t="s">
        <v>1049</v>
      </c>
      <c r="C1834" s="37" t="s">
        <v>1</v>
      </c>
      <c r="D1834" s="37">
        <v>0.02</v>
      </c>
      <c r="E1834" s="37">
        <v>1360.14</v>
      </c>
      <c r="F1834" s="37">
        <v>14.7</v>
      </c>
      <c r="G1834" s="37" t="s">
        <v>2</v>
      </c>
      <c r="H1834" s="37" t="s">
        <v>15</v>
      </c>
      <c r="I1834" s="37" t="s">
        <v>16</v>
      </c>
      <c r="J1834" s="37" t="s">
        <v>32</v>
      </c>
      <c r="K1834" s="37" t="s">
        <v>33</v>
      </c>
      <c r="L1834" s="37" t="s">
        <v>2748</v>
      </c>
      <c r="M1834" s="37">
        <v>0.59</v>
      </c>
      <c r="N1834" s="37" t="s">
        <v>8</v>
      </c>
      <c r="O1834" s="37" t="s">
        <v>87</v>
      </c>
      <c r="P1834" s="37" t="s">
        <v>88</v>
      </c>
      <c r="Q1834" s="37" t="s">
        <v>89</v>
      </c>
      <c r="R1834" s="37">
        <v>10154</v>
      </c>
      <c r="S1834" s="39">
        <v>42175</v>
      </c>
      <c r="T1834" s="39">
        <v>42177</v>
      </c>
      <c r="U1834" s="37">
        <v>2028.12</v>
      </c>
      <c r="V1834" s="37">
        <v>22</v>
      </c>
      <c r="W1834" s="37">
        <v>23939.200000000001</v>
      </c>
      <c r="X1834" s="37">
        <v>6562</v>
      </c>
      <c r="Y1834" s="37" t="s">
        <v>3218</v>
      </c>
      <c r="Z1834" s="37">
        <v>7316.3626789029113</v>
      </c>
    </row>
    <row r="1835" spans="1:26" customFormat="1" x14ac:dyDescent="0.2">
      <c r="A1835" s="37">
        <v>494</v>
      </c>
      <c r="B1835" s="37" t="s">
        <v>1050</v>
      </c>
      <c r="C1835" s="37" t="s">
        <v>1</v>
      </c>
      <c r="D1835" s="37">
        <v>0.02</v>
      </c>
      <c r="E1835" s="37">
        <v>1360.14</v>
      </c>
      <c r="F1835" s="37">
        <v>14.7</v>
      </c>
      <c r="G1835" s="37" t="s">
        <v>2</v>
      </c>
      <c r="H1835" s="37" t="s">
        <v>15</v>
      </c>
      <c r="I1835" s="37" t="s">
        <v>16</v>
      </c>
      <c r="J1835" s="37" t="s">
        <v>32</v>
      </c>
      <c r="K1835" s="37" t="s">
        <v>33</v>
      </c>
      <c r="L1835" s="37" t="s">
        <v>2748</v>
      </c>
      <c r="M1835" s="37">
        <v>0.59</v>
      </c>
      <c r="N1835" s="37" t="s">
        <v>8</v>
      </c>
      <c r="O1835" s="37" t="s">
        <v>35</v>
      </c>
      <c r="P1835" s="37" t="s">
        <v>42</v>
      </c>
      <c r="Q1835" s="37" t="s">
        <v>118</v>
      </c>
      <c r="R1835" s="37">
        <v>98115</v>
      </c>
      <c r="S1835" s="39">
        <v>42175</v>
      </c>
      <c r="T1835" s="39">
        <v>42177</v>
      </c>
      <c r="U1835" s="37">
        <v>3042.18</v>
      </c>
      <c r="V1835" s="37">
        <v>6</v>
      </c>
      <c r="W1835" s="37">
        <v>8637.44</v>
      </c>
      <c r="X1835" s="37">
        <v>88908</v>
      </c>
      <c r="Y1835" s="37" t="s">
        <v>3217</v>
      </c>
      <c r="Z1835" s="37">
        <v>8354.7862029419721</v>
      </c>
    </row>
    <row r="1836" spans="1:26" customFormat="1" x14ac:dyDescent="0.2">
      <c r="A1836" s="37">
        <v>896</v>
      </c>
      <c r="B1836" s="37" t="s">
        <v>351</v>
      </c>
      <c r="C1836" s="37" t="s">
        <v>1</v>
      </c>
      <c r="D1836" s="37">
        <v>0.06</v>
      </c>
      <c r="E1836" s="37">
        <v>47.98</v>
      </c>
      <c r="F1836" s="37">
        <v>3.61</v>
      </c>
      <c r="G1836" s="37" t="s">
        <v>14</v>
      </c>
      <c r="H1836" s="37" t="s">
        <v>70</v>
      </c>
      <c r="I1836" s="37" t="s">
        <v>16</v>
      </c>
      <c r="J1836" s="37" t="s">
        <v>17</v>
      </c>
      <c r="K1836" s="37" t="s">
        <v>18</v>
      </c>
      <c r="L1836" s="37" t="s">
        <v>1215</v>
      </c>
      <c r="M1836" s="37">
        <v>0.71</v>
      </c>
      <c r="N1836" s="37" t="s">
        <v>8</v>
      </c>
      <c r="O1836" s="37" t="s">
        <v>28</v>
      </c>
      <c r="P1836" s="37" t="s">
        <v>163</v>
      </c>
      <c r="Q1836" s="37" t="s">
        <v>352</v>
      </c>
      <c r="R1836" s="37">
        <v>76201</v>
      </c>
      <c r="S1836" s="39">
        <v>42175</v>
      </c>
      <c r="T1836" s="39">
        <v>42177</v>
      </c>
      <c r="U1836" s="37">
        <v>35.954999999999998</v>
      </c>
      <c r="V1836" s="37">
        <v>11</v>
      </c>
      <c r="W1836" s="37">
        <v>517.67999999999995</v>
      </c>
      <c r="X1836" s="37">
        <v>90167</v>
      </c>
      <c r="Y1836" s="37" t="s">
        <v>3216</v>
      </c>
      <c r="Z1836" s="37">
        <v>764.39830541104823</v>
      </c>
    </row>
    <row r="1837" spans="1:26" customFormat="1" x14ac:dyDescent="0.2">
      <c r="A1837" s="37">
        <v>2352</v>
      </c>
      <c r="B1837" s="37" t="s">
        <v>2894</v>
      </c>
      <c r="C1837" s="37" t="s">
        <v>1</v>
      </c>
      <c r="D1837" s="37">
        <v>0.06</v>
      </c>
      <c r="E1837" s="37">
        <v>59.76</v>
      </c>
      <c r="F1837" s="37">
        <v>9.7100000000000009</v>
      </c>
      <c r="G1837" s="37" t="s">
        <v>14</v>
      </c>
      <c r="H1837" s="37" t="s">
        <v>15</v>
      </c>
      <c r="I1837" s="37" t="s">
        <v>24</v>
      </c>
      <c r="J1837" s="37" t="s">
        <v>54</v>
      </c>
      <c r="K1837" s="37" t="s">
        <v>49</v>
      </c>
      <c r="L1837" s="37" t="s">
        <v>1949</v>
      </c>
      <c r="M1837" s="37">
        <v>0.56999999999999995</v>
      </c>
      <c r="N1837" s="37" t="s">
        <v>8</v>
      </c>
      <c r="O1837" s="37" t="s">
        <v>87</v>
      </c>
      <c r="P1837" s="37" t="s">
        <v>394</v>
      </c>
      <c r="Q1837" s="37" t="s">
        <v>2895</v>
      </c>
      <c r="R1837" s="37">
        <v>21501</v>
      </c>
      <c r="S1837" s="39">
        <v>42175</v>
      </c>
      <c r="T1837" s="39">
        <v>42178</v>
      </c>
      <c r="U1837" s="37">
        <v>756.67470000000003</v>
      </c>
      <c r="V1837" s="37">
        <v>18</v>
      </c>
      <c r="W1837" s="37">
        <v>1096.6300000000001</v>
      </c>
      <c r="X1837" s="37">
        <v>86165</v>
      </c>
      <c r="Y1837" s="37" t="s">
        <v>3218</v>
      </c>
      <c r="Z1837" s="37">
        <v>1562.6411487962355</v>
      </c>
    </row>
    <row r="1838" spans="1:26" customFormat="1" x14ac:dyDescent="0.2">
      <c r="A1838" s="37">
        <v>2352</v>
      </c>
      <c r="B1838" s="37" t="s">
        <v>2894</v>
      </c>
      <c r="C1838" s="37" t="s">
        <v>1</v>
      </c>
      <c r="D1838" s="37">
        <v>7.0000000000000007E-2</v>
      </c>
      <c r="E1838" s="37">
        <v>195.99</v>
      </c>
      <c r="F1838" s="37">
        <v>4.2</v>
      </c>
      <c r="G1838" s="37" t="s">
        <v>14</v>
      </c>
      <c r="H1838" s="37" t="s">
        <v>15</v>
      </c>
      <c r="I1838" s="37" t="s">
        <v>16</v>
      </c>
      <c r="J1838" s="37" t="s">
        <v>111</v>
      </c>
      <c r="K1838" s="37" t="s">
        <v>49</v>
      </c>
      <c r="L1838" s="37" t="s">
        <v>2804</v>
      </c>
      <c r="M1838" s="37">
        <v>0.56000000000000005</v>
      </c>
      <c r="N1838" s="37" t="s">
        <v>8</v>
      </c>
      <c r="O1838" s="37" t="s">
        <v>87</v>
      </c>
      <c r="P1838" s="37" t="s">
        <v>394</v>
      </c>
      <c r="Q1838" s="37" t="s">
        <v>2895</v>
      </c>
      <c r="R1838" s="37">
        <v>21501</v>
      </c>
      <c r="S1838" s="39">
        <v>42175</v>
      </c>
      <c r="T1838" s="39">
        <v>42178</v>
      </c>
      <c r="U1838" s="37">
        <v>-222.34299999999999</v>
      </c>
      <c r="V1838" s="37">
        <v>4</v>
      </c>
      <c r="W1838" s="37">
        <v>632.12</v>
      </c>
      <c r="X1838" s="37">
        <v>86165</v>
      </c>
      <c r="Y1838" s="37" t="s">
        <v>3218</v>
      </c>
      <c r="Z1838" s="37">
        <v>819.72133405668126</v>
      </c>
    </row>
    <row r="1839" spans="1:26" customFormat="1" x14ac:dyDescent="0.2">
      <c r="A1839" s="37">
        <v>1123</v>
      </c>
      <c r="B1839" s="37" t="s">
        <v>1623</v>
      </c>
      <c r="C1839" s="37" t="s">
        <v>13</v>
      </c>
      <c r="D1839" s="37">
        <v>0.09</v>
      </c>
      <c r="E1839" s="37">
        <v>175.99</v>
      </c>
      <c r="F1839" s="37">
        <v>4.99</v>
      </c>
      <c r="G1839" s="37" t="s">
        <v>14</v>
      </c>
      <c r="H1839" s="37" t="s">
        <v>3</v>
      </c>
      <c r="I1839" s="37" t="s">
        <v>16</v>
      </c>
      <c r="J1839" s="37" t="s">
        <v>111</v>
      </c>
      <c r="K1839" s="37" t="s">
        <v>49</v>
      </c>
      <c r="L1839" s="37" t="s">
        <v>1225</v>
      </c>
      <c r="M1839" s="37">
        <v>0.59</v>
      </c>
      <c r="N1839" s="37" t="s">
        <v>8</v>
      </c>
      <c r="O1839" s="37" t="s">
        <v>35</v>
      </c>
      <c r="P1839" s="37" t="s">
        <v>66</v>
      </c>
      <c r="Q1839" s="37" t="s">
        <v>1625</v>
      </c>
      <c r="R1839" s="37">
        <v>95661</v>
      </c>
      <c r="S1839" s="39">
        <v>42175</v>
      </c>
      <c r="T1839" s="39">
        <v>42177</v>
      </c>
      <c r="U1839" s="37">
        <v>2169.7464</v>
      </c>
      <c r="V1839" s="37">
        <v>22</v>
      </c>
      <c r="W1839" s="37">
        <v>3144.56</v>
      </c>
      <c r="X1839" s="37">
        <v>87016</v>
      </c>
      <c r="Y1839" s="37" t="s">
        <v>3217</v>
      </c>
      <c r="Z1839" s="37">
        <v>2967.5721787738216</v>
      </c>
    </row>
    <row r="1840" spans="1:26" customFormat="1" x14ac:dyDescent="0.2">
      <c r="A1840" s="37">
        <v>1124</v>
      </c>
      <c r="B1840" s="37" t="s">
        <v>2896</v>
      </c>
      <c r="C1840" s="37" t="s">
        <v>13</v>
      </c>
      <c r="D1840" s="37">
        <v>0.09</v>
      </c>
      <c r="E1840" s="37">
        <v>160.97999999999999</v>
      </c>
      <c r="F1840" s="37">
        <v>35.020000000000003</v>
      </c>
      <c r="G1840" s="37" t="s">
        <v>2</v>
      </c>
      <c r="H1840" s="37" t="s">
        <v>3</v>
      </c>
      <c r="I1840" s="37" t="s">
        <v>4</v>
      </c>
      <c r="J1840" s="37" t="s">
        <v>93</v>
      </c>
      <c r="K1840" s="37" t="s">
        <v>6</v>
      </c>
      <c r="L1840" s="37" t="s">
        <v>1731</v>
      </c>
      <c r="M1840" s="37">
        <v>0.72</v>
      </c>
      <c r="N1840" s="37" t="s">
        <v>8</v>
      </c>
      <c r="O1840" s="37" t="s">
        <v>87</v>
      </c>
      <c r="P1840" s="37" t="s">
        <v>224</v>
      </c>
      <c r="Q1840" s="37" t="s">
        <v>2897</v>
      </c>
      <c r="R1840" s="37">
        <v>6360</v>
      </c>
      <c r="S1840" s="39">
        <v>42175</v>
      </c>
      <c r="T1840" s="39">
        <v>42176</v>
      </c>
      <c r="U1840" s="37">
        <v>-229.93</v>
      </c>
      <c r="V1840" s="37">
        <v>18</v>
      </c>
      <c r="W1840" s="37">
        <v>2653.02</v>
      </c>
      <c r="X1840" s="37">
        <v>87016</v>
      </c>
      <c r="Y1840" s="37" t="s">
        <v>3218</v>
      </c>
      <c r="Z1840" s="37">
        <v>1597.7086765909369</v>
      </c>
    </row>
    <row r="1841" spans="1:26" customFormat="1" x14ac:dyDescent="0.2">
      <c r="A1841" s="37">
        <v>1432</v>
      </c>
      <c r="B1841" s="37" t="s">
        <v>1486</v>
      </c>
      <c r="C1841" s="37" t="s">
        <v>23</v>
      </c>
      <c r="D1841" s="37">
        <v>7.0000000000000007E-2</v>
      </c>
      <c r="E1841" s="37">
        <v>10.98</v>
      </c>
      <c r="F1841" s="37">
        <v>4.8</v>
      </c>
      <c r="G1841" s="37" t="s">
        <v>14</v>
      </c>
      <c r="H1841" s="37" t="s">
        <v>70</v>
      </c>
      <c r="I1841" s="37" t="s">
        <v>24</v>
      </c>
      <c r="J1841" s="37" t="s">
        <v>321</v>
      </c>
      <c r="K1841" s="37" t="s">
        <v>49</v>
      </c>
      <c r="L1841" s="37" t="s">
        <v>1457</v>
      </c>
      <c r="M1841" s="37">
        <v>0.36</v>
      </c>
      <c r="N1841" s="37" t="s">
        <v>8</v>
      </c>
      <c r="O1841" s="37" t="s">
        <v>28</v>
      </c>
      <c r="P1841" s="37" t="s">
        <v>29</v>
      </c>
      <c r="Q1841" s="37" t="s">
        <v>1488</v>
      </c>
      <c r="R1841" s="37">
        <v>46203</v>
      </c>
      <c r="S1841" s="39">
        <v>42175</v>
      </c>
      <c r="T1841" s="39">
        <v>42182</v>
      </c>
      <c r="U1841" s="37">
        <v>52.92</v>
      </c>
      <c r="V1841" s="37">
        <v>16</v>
      </c>
      <c r="W1841" s="37">
        <v>165.21</v>
      </c>
      <c r="X1841" s="37">
        <v>86827</v>
      </c>
      <c r="Y1841" s="37" t="s">
        <v>3216</v>
      </c>
      <c r="Z1841" s="37">
        <v>190.96858538389449</v>
      </c>
    </row>
    <row r="1842" spans="1:26" customFormat="1" x14ac:dyDescent="0.2">
      <c r="A1842" s="37">
        <v>491</v>
      </c>
      <c r="B1842" s="37" t="s">
        <v>1049</v>
      </c>
      <c r="C1842" s="37" t="s">
        <v>46</v>
      </c>
      <c r="D1842" s="37">
        <v>0.02</v>
      </c>
      <c r="E1842" s="37">
        <v>9.06</v>
      </c>
      <c r="F1842" s="37">
        <v>9.86</v>
      </c>
      <c r="G1842" s="37" t="s">
        <v>14</v>
      </c>
      <c r="H1842" s="37" t="s">
        <v>15</v>
      </c>
      <c r="I1842" s="37" t="s">
        <v>24</v>
      </c>
      <c r="J1842" s="37" t="s">
        <v>64</v>
      </c>
      <c r="K1842" s="37" t="s">
        <v>49</v>
      </c>
      <c r="L1842" s="37" t="s">
        <v>2262</v>
      </c>
      <c r="M1842" s="37">
        <v>0.4</v>
      </c>
      <c r="N1842" s="37" t="s">
        <v>8</v>
      </c>
      <c r="O1842" s="37" t="s">
        <v>87</v>
      </c>
      <c r="P1842" s="37" t="s">
        <v>88</v>
      </c>
      <c r="Q1842" s="37" t="s">
        <v>89</v>
      </c>
      <c r="R1842" s="37">
        <v>10154</v>
      </c>
      <c r="S1842" s="39">
        <v>42175</v>
      </c>
      <c r="T1842" s="39">
        <v>42177</v>
      </c>
      <c r="U1842" s="37">
        <v>-63.51</v>
      </c>
      <c r="V1842" s="37">
        <v>24</v>
      </c>
      <c r="W1842" s="37">
        <v>239.82</v>
      </c>
      <c r="X1842" s="37">
        <v>42852</v>
      </c>
      <c r="Y1842" s="37" t="s">
        <v>3218</v>
      </c>
      <c r="Z1842" s="37">
        <v>364.1951063599758</v>
      </c>
    </row>
    <row r="1843" spans="1:26" customFormat="1" x14ac:dyDescent="0.2">
      <c r="A1843" s="37">
        <v>494</v>
      </c>
      <c r="B1843" s="37" t="s">
        <v>1050</v>
      </c>
      <c r="C1843" s="37" t="s">
        <v>46</v>
      </c>
      <c r="D1843" s="37">
        <v>0.02</v>
      </c>
      <c r="E1843" s="37">
        <v>9.06</v>
      </c>
      <c r="F1843" s="37">
        <v>9.86</v>
      </c>
      <c r="G1843" s="37" t="s">
        <v>14</v>
      </c>
      <c r="H1843" s="37" t="s">
        <v>15</v>
      </c>
      <c r="I1843" s="37" t="s">
        <v>24</v>
      </c>
      <c r="J1843" s="37" t="s">
        <v>64</v>
      </c>
      <c r="K1843" s="37" t="s">
        <v>49</v>
      </c>
      <c r="L1843" s="37" t="s">
        <v>2262</v>
      </c>
      <c r="M1843" s="37">
        <v>0.4</v>
      </c>
      <c r="N1843" s="37" t="s">
        <v>8</v>
      </c>
      <c r="O1843" s="37" t="s">
        <v>35</v>
      </c>
      <c r="P1843" s="37" t="s">
        <v>42</v>
      </c>
      <c r="Q1843" s="37" t="s">
        <v>118</v>
      </c>
      <c r="R1843" s="37">
        <v>98115</v>
      </c>
      <c r="S1843" s="39">
        <v>42175</v>
      </c>
      <c r="T1843" s="39">
        <v>42177</v>
      </c>
      <c r="U1843" s="37">
        <v>-31.754999999999999</v>
      </c>
      <c r="V1843" s="37">
        <v>6</v>
      </c>
      <c r="W1843" s="37">
        <v>59.95</v>
      </c>
      <c r="X1843" s="37">
        <v>88908</v>
      </c>
      <c r="Y1843" s="37" t="s">
        <v>3217</v>
      </c>
      <c r="Z1843" s="37">
        <v>396.71304317422778</v>
      </c>
    </row>
    <row r="1844" spans="1:26" customFormat="1" x14ac:dyDescent="0.2">
      <c r="A1844" s="37">
        <v>1424</v>
      </c>
      <c r="B1844" s="37" t="s">
        <v>413</v>
      </c>
      <c r="C1844" s="37" t="s">
        <v>46</v>
      </c>
      <c r="D1844" s="37">
        <v>0.05</v>
      </c>
      <c r="E1844" s="37">
        <v>8.0399999999999991</v>
      </c>
      <c r="F1844" s="37">
        <v>8.94</v>
      </c>
      <c r="G1844" s="37" t="s">
        <v>14</v>
      </c>
      <c r="H1844" s="37" t="s">
        <v>47</v>
      </c>
      <c r="I1844" s="37" t="s">
        <v>24</v>
      </c>
      <c r="J1844" s="37" t="s">
        <v>48</v>
      </c>
      <c r="K1844" s="37" t="s">
        <v>49</v>
      </c>
      <c r="L1844" s="37" t="s">
        <v>2125</v>
      </c>
      <c r="M1844" s="37">
        <v>0.4</v>
      </c>
      <c r="N1844" s="37" t="s">
        <v>8</v>
      </c>
      <c r="O1844" s="37" t="s">
        <v>35</v>
      </c>
      <c r="P1844" s="37" t="s">
        <v>36</v>
      </c>
      <c r="Q1844" s="37" t="s">
        <v>415</v>
      </c>
      <c r="R1844" s="37">
        <v>80112</v>
      </c>
      <c r="S1844" s="39">
        <v>42175</v>
      </c>
      <c r="T1844" s="39">
        <v>42177</v>
      </c>
      <c r="U1844" s="37">
        <v>-164.3948</v>
      </c>
      <c r="V1844" s="37">
        <v>15</v>
      </c>
      <c r="W1844" s="37">
        <v>121.36</v>
      </c>
      <c r="X1844" s="37">
        <v>89449</v>
      </c>
      <c r="Y1844" s="37" t="s">
        <v>3217</v>
      </c>
      <c r="Z1844" s="37">
        <v>271.81212999427521</v>
      </c>
    </row>
    <row r="1845" spans="1:26" customFormat="1" x14ac:dyDescent="0.2">
      <c r="A1845" s="37">
        <v>2487</v>
      </c>
      <c r="B1845" s="37" t="s">
        <v>2722</v>
      </c>
      <c r="C1845" s="37" t="s">
        <v>46</v>
      </c>
      <c r="D1845" s="37">
        <v>0.04</v>
      </c>
      <c r="E1845" s="37">
        <v>3.08</v>
      </c>
      <c r="F1845" s="37">
        <v>0.99</v>
      </c>
      <c r="G1845" s="37" t="s">
        <v>14</v>
      </c>
      <c r="H1845" s="37" t="s">
        <v>3</v>
      </c>
      <c r="I1845" s="37" t="s">
        <v>24</v>
      </c>
      <c r="J1845" s="37" t="s">
        <v>128</v>
      </c>
      <c r="K1845" s="37" t="s">
        <v>49</v>
      </c>
      <c r="L1845" s="37" t="s">
        <v>634</v>
      </c>
      <c r="M1845" s="37">
        <v>0.37</v>
      </c>
      <c r="N1845" s="37" t="s">
        <v>8</v>
      </c>
      <c r="O1845" s="37" t="s">
        <v>9</v>
      </c>
      <c r="P1845" s="37" t="s">
        <v>51</v>
      </c>
      <c r="Q1845" s="37" t="s">
        <v>2723</v>
      </c>
      <c r="R1845" s="37">
        <v>30084</v>
      </c>
      <c r="S1845" s="39">
        <v>42175</v>
      </c>
      <c r="T1845" s="39">
        <v>42176</v>
      </c>
      <c r="U1845" s="37">
        <v>257.08319999999998</v>
      </c>
      <c r="V1845" s="37">
        <v>14</v>
      </c>
      <c r="W1845" s="37">
        <v>43.41</v>
      </c>
      <c r="X1845" s="37">
        <v>91415</v>
      </c>
      <c r="Y1845" s="37" t="s">
        <v>3215</v>
      </c>
      <c r="Z1845" s="37">
        <v>410.34025904183113</v>
      </c>
    </row>
    <row r="1846" spans="1:26" customFormat="1" x14ac:dyDescent="0.2">
      <c r="A1846" s="37">
        <v>2487</v>
      </c>
      <c r="B1846" s="37" t="s">
        <v>2722</v>
      </c>
      <c r="C1846" s="37" t="s">
        <v>46</v>
      </c>
      <c r="D1846" s="37">
        <v>0.1</v>
      </c>
      <c r="E1846" s="37">
        <v>2.78</v>
      </c>
      <c r="F1846" s="37">
        <v>1.25</v>
      </c>
      <c r="G1846" s="37" t="s">
        <v>14</v>
      </c>
      <c r="H1846" s="37" t="s">
        <v>3</v>
      </c>
      <c r="I1846" s="37" t="s">
        <v>24</v>
      </c>
      <c r="J1846" s="37" t="s">
        <v>25</v>
      </c>
      <c r="K1846" s="37" t="s">
        <v>26</v>
      </c>
      <c r="L1846" s="37" t="s">
        <v>358</v>
      </c>
      <c r="M1846" s="37">
        <v>0.59</v>
      </c>
      <c r="N1846" s="37" t="s">
        <v>8</v>
      </c>
      <c r="O1846" s="37" t="s">
        <v>9</v>
      </c>
      <c r="P1846" s="37" t="s">
        <v>51</v>
      </c>
      <c r="Q1846" s="37" t="s">
        <v>2723</v>
      </c>
      <c r="R1846" s="37">
        <v>30084</v>
      </c>
      <c r="S1846" s="39">
        <v>42175</v>
      </c>
      <c r="T1846" s="39">
        <v>42176</v>
      </c>
      <c r="U1846" s="37">
        <v>0.78539999999999999</v>
      </c>
      <c r="V1846" s="37">
        <v>18</v>
      </c>
      <c r="W1846" s="37">
        <v>46.42</v>
      </c>
      <c r="X1846" s="37">
        <v>91415</v>
      </c>
      <c r="Y1846" s="37" t="s">
        <v>3215</v>
      </c>
      <c r="Z1846" s="37">
        <v>297.34111195161483</v>
      </c>
    </row>
    <row r="1847" spans="1:26" customFormat="1" x14ac:dyDescent="0.2">
      <c r="A1847" s="37">
        <v>2713</v>
      </c>
      <c r="B1847" s="37" t="s">
        <v>2898</v>
      </c>
      <c r="C1847" s="37" t="s">
        <v>1</v>
      </c>
      <c r="D1847" s="37">
        <v>7.0000000000000007E-2</v>
      </c>
      <c r="E1847" s="37">
        <v>2.88</v>
      </c>
      <c r="F1847" s="37">
        <v>0.5</v>
      </c>
      <c r="G1847" s="37" t="s">
        <v>14</v>
      </c>
      <c r="H1847" s="37" t="s">
        <v>70</v>
      </c>
      <c r="I1847" s="37" t="s">
        <v>24</v>
      </c>
      <c r="J1847" s="37" t="s">
        <v>128</v>
      </c>
      <c r="K1847" s="37" t="s">
        <v>49</v>
      </c>
      <c r="L1847" s="37" t="s">
        <v>2899</v>
      </c>
      <c r="M1847" s="37">
        <v>0.39</v>
      </c>
      <c r="N1847" s="37" t="s">
        <v>8</v>
      </c>
      <c r="O1847" s="37" t="s">
        <v>28</v>
      </c>
      <c r="P1847" s="37" t="s">
        <v>265</v>
      </c>
      <c r="Q1847" s="37" t="s">
        <v>2900</v>
      </c>
      <c r="R1847" s="37">
        <v>49001</v>
      </c>
      <c r="S1847" s="39">
        <v>42176</v>
      </c>
      <c r="T1847" s="39">
        <v>42179</v>
      </c>
      <c r="U1847" s="37">
        <v>17.429400000000001</v>
      </c>
      <c r="V1847" s="37">
        <v>9</v>
      </c>
      <c r="W1847" s="37">
        <v>25.26</v>
      </c>
      <c r="X1847" s="37">
        <v>88701</v>
      </c>
      <c r="Y1847" s="37" t="s">
        <v>3216</v>
      </c>
      <c r="Z1847" s="37">
        <v>245.5758061597067</v>
      </c>
    </row>
    <row r="1848" spans="1:26" customFormat="1" x14ac:dyDescent="0.2">
      <c r="A1848" s="37">
        <v>2713</v>
      </c>
      <c r="B1848" s="37" t="s">
        <v>2898</v>
      </c>
      <c r="C1848" s="37" t="s">
        <v>1</v>
      </c>
      <c r="D1848" s="37">
        <v>0.03</v>
      </c>
      <c r="E1848" s="37">
        <v>348.21</v>
      </c>
      <c r="F1848" s="37">
        <v>40.19</v>
      </c>
      <c r="G1848" s="37" t="s">
        <v>2</v>
      </c>
      <c r="H1848" s="37" t="s">
        <v>70</v>
      </c>
      <c r="I1848" s="37" t="s">
        <v>4</v>
      </c>
      <c r="J1848" s="37" t="s">
        <v>5</v>
      </c>
      <c r="K1848" s="37" t="s">
        <v>6</v>
      </c>
      <c r="L1848" s="37" t="s">
        <v>7</v>
      </c>
      <c r="M1848" s="37">
        <v>0.62</v>
      </c>
      <c r="N1848" s="37" t="s">
        <v>8</v>
      </c>
      <c r="O1848" s="37" t="s">
        <v>28</v>
      </c>
      <c r="P1848" s="37" t="s">
        <v>265</v>
      </c>
      <c r="Q1848" s="37" t="s">
        <v>2900</v>
      </c>
      <c r="R1848" s="37">
        <v>49001</v>
      </c>
      <c r="S1848" s="39">
        <v>42176</v>
      </c>
      <c r="T1848" s="39">
        <v>42177</v>
      </c>
      <c r="U1848" s="37">
        <v>-178.86959999999999</v>
      </c>
      <c r="V1848" s="37">
        <v>2</v>
      </c>
      <c r="W1848" s="37">
        <v>736.16</v>
      </c>
      <c r="X1848" s="37">
        <v>88701</v>
      </c>
      <c r="Y1848" s="37" t="s">
        <v>3216</v>
      </c>
      <c r="Z1848" s="37">
        <v>2637.5839492121977</v>
      </c>
    </row>
    <row r="1849" spans="1:26" customFormat="1" x14ac:dyDescent="0.2">
      <c r="A1849" s="37">
        <v>2049</v>
      </c>
      <c r="B1849" s="37" t="s">
        <v>2901</v>
      </c>
      <c r="C1849" s="37" t="s">
        <v>13</v>
      </c>
      <c r="D1849" s="37">
        <v>0.03</v>
      </c>
      <c r="E1849" s="37">
        <v>15.28</v>
      </c>
      <c r="F1849" s="37">
        <v>1.99</v>
      </c>
      <c r="G1849" s="37" t="s">
        <v>14</v>
      </c>
      <c r="H1849" s="37" t="s">
        <v>70</v>
      </c>
      <c r="I1849" s="37" t="s">
        <v>16</v>
      </c>
      <c r="J1849" s="37" t="s">
        <v>17</v>
      </c>
      <c r="K1849" s="37" t="s">
        <v>18</v>
      </c>
      <c r="L1849" s="37" t="s">
        <v>488</v>
      </c>
      <c r="M1849" s="37">
        <v>0.42</v>
      </c>
      <c r="N1849" s="37" t="s">
        <v>8</v>
      </c>
      <c r="O1849" s="37" t="s">
        <v>9</v>
      </c>
      <c r="P1849" s="37" t="s">
        <v>218</v>
      </c>
      <c r="Q1849" s="37" t="s">
        <v>2902</v>
      </c>
      <c r="R1849" s="37">
        <v>22801</v>
      </c>
      <c r="S1849" s="39">
        <v>42176</v>
      </c>
      <c r="T1849" s="39">
        <v>42178</v>
      </c>
      <c r="U1849" s="37">
        <v>-266.68599999999998</v>
      </c>
      <c r="V1849" s="37">
        <v>19</v>
      </c>
      <c r="W1849" s="37">
        <v>290.98</v>
      </c>
      <c r="X1849" s="37">
        <v>88220</v>
      </c>
      <c r="Y1849" s="37" t="s">
        <v>3215</v>
      </c>
      <c r="Z1849" s="37">
        <v>-206.4622817488048</v>
      </c>
    </row>
    <row r="1850" spans="1:26" customFormat="1" x14ac:dyDescent="0.2">
      <c r="A1850" s="37">
        <v>2049</v>
      </c>
      <c r="B1850" s="37" t="s">
        <v>2901</v>
      </c>
      <c r="C1850" s="37" t="s">
        <v>13</v>
      </c>
      <c r="D1850" s="37">
        <v>0.09</v>
      </c>
      <c r="E1850" s="37">
        <v>1.76</v>
      </c>
      <c r="F1850" s="37">
        <v>0.7</v>
      </c>
      <c r="G1850" s="37" t="s">
        <v>14</v>
      </c>
      <c r="H1850" s="37" t="s">
        <v>70</v>
      </c>
      <c r="I1850" s="37" t="s">
        <v>24</v>
      </c>
      <c r="J1850" s="37" t="s">
        <v>25</v>
      </c>
      <c r="K1850" s="37" t="s">
        <v>26</v>
      </c>
      <c r="L1850" s="37" t="s">
        <v>2903</v>
      </c>
      <c r="M1850" s="37">
        <v>0.56000000000000005</v>
      </c>
      <c r="N1850" s="37" t="s">
        <v>8</v>
      </c>
      <c r="O1850" s="37" t="s">
        <v>9</v>
      </c>
      <c r="P1850" s="37" t="s">
        <v>218</v>
      </c>
      <c r="Q1850" s="37" t="s">
        <v>2902</v>
      </c>
      <c r="R1850" s="37">
        <v>22801</v>
      </c>
      <c r="S1850" s="39">
        <v>42176</v>
      </c>
      <c r="T1850" s="39">
        <v>42179</v>
      </c>
      <c r="U1850" s="37">
        <v>-12.278</v>
      </c>
      <c r="V1850" s="37">
        <v>13</v>
      </c>
      <c r="W1850" s="37">
        <v>21.77</v>
      </c>
      <c r="X1850" s="37">
        <v>88220</v>
      </c>
      <c r="Y1850" s="37" t="s">
        <v>3215</v>
      </c>
      <c r="Z1850" s="37">
        <v>52.758171503333358</v>
      </c>
    </row>
    <row r="1851" spans="1:26" customFormat="1" x14ac:dyDescent="0.2">
      <c r="A1851" s="37">
        <v>2305</v>
      </c>
      <c r="B1851" s="37" t="s">
        <v>2904</v>
      </c>
      <c r="C1851" s="37" t="s">
        <v>13</v>
      </c>
      <c r="D1851" s="37">
        <v>0</v>
      </c>
      <c r="E1851" s="37">
        <v>90.48</v>
      </c>
      <c r="F1851" s="37">
        <v>19.989999999999998</v>
      </c>
      <c r="G1851" s="37" t="s">
        <v>14</v>
      </c>
      <c r="H1851" s="37" t="s">
        <v>3</v>
      </c>
      <c r="I1851" s="37" t="s">
        <v>24</v>
      </c>
      <c r="J1851" s="37" t="s">
        <v>321</v>
      </c>
      <c r="K1851" s="37" t="s">
        <v>49</v>
      </c>
      <c r="L1851" s="37" t="s">
        <v>478</v>
      </c>
      <c r="M1851" s="37">
        <v>0.4</v>
      </c>
      <c r="N1851" s="37" t="s">
        <v>8</v>
      </c>
      <c r="O1851" s="37" t="s">
        <v>28</v>
      </c>
      <c r="P1851" s="37" t="s">
        <v>1047</v>
      </c>
      <c r="Q1851" s="37" t="s">
        <v>106</v>
      </c>
      <c r="R1851" s="37">
        <v>57201</v>
      </c>
      <c r="S1851" s="39">
        <v>42176</v>
      </c>
      <c r="T1851" s="39">
        <v>42179</v>
      </c>
      <c r="U1851" s="37">
        <v>800.25509999999997</v>
      </c>
      <c r="V1851" s="37">
        <v>12</v>
      </c>
      <c r="W1851" s="37">
        <v>1159.79</v>
      </c>
      <c r="X1851" s="37">
        <v>89869</v>
      </c>
      <c r="Y1851" s="37" t="s">
        <v>3216</v>
      </c>
      <c r="Z1851" s="37">
        <v>1613.4007592376004</v>
      </c>
    </row>
    <row r="1852" spans="1:26" customFormat="1" x14ac:dyDescent="0.2">
      <c r="A1852" s="37">
        <v>648</v>
      </c>
      <c r="B1852" s="37" t="s">
        <v>2905</v>
      </c>
      <c r="C1852" s="37" t="s">
        <v>46</v>
      </c>
      <c r="D1852" s="37">
        <v>0.02</v>
      </c>
      <c r="E1852" s="37">
        <v>25.38</v>
      </c>
      <c r="F1852" s="37">
        <v>8.99</v>
      </c>
      <c r="G1852" s="37" t="s">
        <v>14</v>
      </c>
      <c r="H1852" s="37" t="s">
        <v>47</v>
      </c>
      <c r="I1852" s="37" t="s">
        <v>4</v>
      </c>
      <c r="J1852" s="37" t="s">
        <v>102</v>
      </c>
      <c r="K1852" s="37" t="s">
        <v>18</v>
      </c>
      <c r="L1852" s="37" t="s">
        <v>2361</v>
      </c>
      <c r="M1852" s="37">
        <v>0.5</v>
      </c>
      <c r="N1852" s="37" t="s">
        <v>8</v>
      </c>
      <c r="O1852" s="37" t="s">
        <v>28</v>
      </c>
      <c r="P1852" s="37" t="s">
        <v>79</v>
      </c>
      <c r="Q1852" s="37" t="s">
        <v>2906</v>
      </c>
      <c r="R1852" s="37">
        <v>60440</v>
      </c>
      <c r="S1852" s="39">
        <v>42176</v>
      </c>
      <c r="T1852" s="39">
        <v>42177</v>
      </c>
      <c r="U1852" s="37">
        <v>-10.36</v>
      </c>
      <c r="V1852" s="37">
        <v>1</v>
      </c>
      <c r="W1852" s="37">
        <v>34.11</v>
      </c>
      <c r="X1852" s="37">
        <v>91365</v>
      </c>
      <c r="Y1852" s="37" t="s">
        <v>3216</v>
      </c>
      <c r="Z1852" s="37">
        <v>588.20251312569201</v>
      </c>
    </row>
    <row r="1853" spans="1:26" customFormat="1" x14ac:dyDescent="0.2">
      <c r="A1853" s="37">
        <v>792</v>
      </c>
      <c r="B1853" s="37" t="s">
        <v>2907</v>
      </c>
      <c r="C1853" s="37" t="s">
        <v>46</v>
      </c>
      <c r="D1853" s="37">
        <v>0.09</v>
      </c>
      <c r="E1853" s="37">
        <v>6.48</v>
      </c>
      <c r="F1853" s="37">
        <v>9.68</v>
      </c>
      <c r="G1853" s="37" t="s">
        <v>14</v>
      </c>
      <c r="H1853" s="37" t="s">
        <v>70</v>
      </c>
      <c r="I1853" s="37" t="s">
        <v>24</v>
      </c>
      <c r="J1853" s="37" t="s">
        <v>64</v>
      </c>
      <c r="K1853" s="37" t="s">
        <v>49</v>
      </c>
      <c r="L1853" s="37" t="s">
        <v>2908</v>
      </c>
      <c r="M1853" s="37">
        <v>0.36</v>
      </c>
      <c r="N1853" s="37" t="s">
        <v>8</v>
      </c>
      <c r="O1853" s="37" t="s">
        <v>28</v>
      </c>
      <c r="P1853" s="37" t="s">
        <v>183</v>
      </c>
      <c r="Q1853" s="37" t="s">
        <v>2909</v>
      </c>
      <c r="R1853" s="37">
        <v>73064</v>
      </c>
      <c r="S1853" s="39">
        <v>42176</v>
      </c>
      <c r="T1853" s="39">
        <v>42177</v>
      </c>
      <c r="U1853" s="37">
        <v>-204.16</v>
      </c>
      <c r="V1853" s="37">
        <v>16</v>
      </c>
      <c r="W1853" s="37">
        <v>99.92</v>
      </c>
      <c r="X1853" s="37">
        <v>88753</v>
      </c>
      <c r="Y1853" s="37" t="s">
        <v>3216</v>
      </c>
      <c r="Z1853" s="37">
        <v>156.53687584250974</v>
      </c>
    </row>
    <row r="1854" spans="1:26" customFormat="1" x14ac:dyDescent="0.2">
      <c r="A1854" s="37">
        <v>1511</v>
      </c>
      <c r="B1854" s="37" t="s">
        <v>2910</v>
      </c>
      <c r="C1854" s="37" t="s">
        <v>1</v>
      </c>
      <c r="D1854" s="37">
        <v>0.09</v>
      </c>
      <c r="E1854" s="37">
        <v>20.98</v>
      </c>
      <c r="F1854" s="37">
        <v>1.49</v>
      </c>
      <c r="G1854" s="37" t="s">
        <v>14</v>
      </c>
      <c r="H1854" s="37" t="s">
        <v>70</v>
      </c>
      <c r="I1854" s="37" t="s">
        <v>24</v>
      </c>
      <c r="J1854" s="37" t="s">
        <v>48</v>
      </c>
      <c r="K1854" s="37" t="s">
        <v>49</v>
      </c>
      <c r="L1854" s="37" t="s">
        <v>2585</v>
      </c>
      <c r="M1854" s="37">
        <v>0.35</v>
      </c>
      <c r="N1854" s="37" t="s">
        <v>8</v>
      </c>
      <c r="O1854" s="37" t="s">
        <v>28</v>
      </c>
      <c r="P1854" s="37" t="s">
        <v>29</v>
      </c>
      <c r="Q1854" s="37" t="s">
        <v>2911</v>
      </c>
      <c r="R1854" s="37">
        <v>47302</v>
      </c>
      <c r="S1854" s="39">
        <v>42177</v>
      </c>
      <c r="T1854" s="39">
        <v>42179</v>
      </c>
      <c r="U1854" s="37">
        <v>199.1823</v>
      </c>
      <c r="V1854" s="37">
        <v>14</v>
      </c>
      <c r="W1854" s="37">
        <v>288.67</v>
      </c>
      <c r="X1854" s="37">
        <v>90303</v>
      </c>
      <c r="Y1854" s="37" t="s">
        <v>3216</v>
      </c>
      <c r="Z1854" s="37">
        <v>469.30474812569258</v>
      </c>
    </row>
    <row r="1855" spans="1:26" customFormat="1" x14ac:dyDescent="0.2">
      <c r="A1855" s="37">
        <v>2874</v>
      </c>
      <c r="B1855" s="37" t="s">
        <v>2016</v>
      </c>
      <c r="C1855" s="37" t="s">
        <v>1</v>
      </c>
      <c r="D1855" s="37">
        <v>0.03</v>
      </c>
      <c r="E1855" s="37">
        <v>304.99</v>
      </c>
      <c r="F1855" s="37">
        <v>19.989999999999998</v>
      </c>
      <c r="G1855" s="37" t="s">
        <v>14</v>
      </c>
      <c r="H1855" s="37" t="s">
        <v>47</v>
      </c>
      <c r="I1855" s="37" t="s">
        <v>24</v>
      </c>
      <c r="J1855" s="37" t="s">
        <v>48</v>
      </c>
      <c r="K1855" s="37" t="s">
        <v>49</v>
      </c>
      <c r="L1855" s="37" t="s">
        <v>2779</v>
      </c>
      <c r="M1855" s="37">
        <v>0.4</v>
      </c>
      <c r="N1855" s="37" t="s">
        <v>8</v>
      </c>
      <c r="O1855" s="37" t="s">
        <v>28</v>
      </c>
      <c r="P1855" s="37" t="s">
        <v>109</v>
      </c>
      <c r="Q1855" s="37" t="s">
        <v>2017</v>
      </c>
      <c r="R1855" s="37">
        <v>68128</v>
      </c>
      <c r="S1855" s="39">
        <v>42177</v>
      </c>
      <c r="T1855" s="39">
        <v>42179</v>
      </c>
      <c r="U1855" s="37">
        <v>4033.6089000000002</v>
      </c>
      <c r="V1855" s="37">
        <v>19</v>
      </c>
      <c r="W1855" s="37">
        <v>5845.81</v>
      </c>
      <c r="X1855" s="37">
        <v>89874</v>
      </c>
      <c r="Y1855" s="37" t="s">
        <v>3216</v>
      </c>
      <c r="Z1855" s="37">
        <v>5908.6859476687669</v>
      </c>
    </row>
    <row r="1856" spans="1:26" customFormat="1" x14ac:dyDescent="0.2">
      <c r="A1856" s="37">
        <v>2874</v>
      </c>
      <c r="B1856" s="37" t="s">
        <v>2016</v>
      </c>
      <c r="C1856" s="37" t="s">
        <v>1</v>
      </c>
      <c r="D1856" s="37">
        <v>0.09</v>
      </c>
      <c r="E1856" s="37">
        <v>65.989999999999995</v>
      </c>
      <c r="F1856" s="37">
        <v>8.99</v>
      </c>
      <c r="G1856" s="37" t="s">
        <v>14</v>
      </c>
      <c r="H1856" s="37" t="s">
        <v>47</v>
      </c>
      <c r="I1856" s="37" t="s">
        <v>16</v>
      </c>
      <c r="J1856" s="37" t="s">
        <v>111</v>
      </c>
      <c r="K1856" s="37" t="s">
        <v>49</v>
      </c>
      <c r="L1856" s="37" t="s">
        <v>2912</v>
      </c>
      <c r="M1856" s="37">
        <v>0.57999999999999996</v>
      </c>
      <c r="N1856" s="37" t="s">
        <v>8</v>
      </c>
      <c r="O1856" s="37" t="s">
        <v>28</v>
      </c>
      <c r="P1856" s="37" t="s">
        <v>109</v>
      </c>
      <c r="Q1856" s="37" t="s">
        <v>2017</v>
      </c>
      <c r="R1856" s="37">
        <v>68128</v>
      </c>
      <c r="S1856" s="39">
        <v>42177</v>
      </c>
      <c r="T1856" s="39">
        <v>42179</v>
      </c>
      <c r="U1856" s="37">
        <v>141.7824</v>
      </c>
      <c r="V1856" s="37">
        <v>12</v>
      </c>
      <c r="W1856" s="37">
        <v>633.85</v>
      </c>
      <c r="X1856" s="37">
        <v>89874</v>
      </c>
      <c r="Y1856" s="37" t="s">
        <v>3216</v>
      </c>
      <c r="Z1856" s="37">
        <v>980.4565016832214</v>
      </c>
    </row>
    <row r="1857" spans="1:26" customFormat="1" x14ac:dyDescent="0.2">
      <c r="A1857" s="37">
        <v>2963</v>
      </c>
      <c r="B1857" s="37" t="s">
        <v>2913</v>
      </c>
      <c r="C1857" s="37" t="s">
        <v>1</v>
      </c>
      <c r="D1857" s="37">
        <v>0.01</v>
      </c>
      <c r="E1857" s="37">
        <v>7.98</v>
      </c>
      <c r="F1857" s="37">
        <v>6.5</v>
      </c>
      <c r="G1857" s="37" t="s">
        <v>14</v>
      </c>
      <c r="H1857" s="37" t="s">
        <v>15</v>
      </c>
      <c r="I1857" s="37" t="s">
        <v>24</v>
      </c>
      <c r="J1857" s="37" t="s">
        <v>54</v>
      </c>
      <c r="K1857" s="37" t="s">
        <v>120</v>
      </c>
      <c r="L1857" s="37" t="s">
        <v>2914</v>
      </c>
      <c r="M1857" s="37">
        <v>0.59</v>
      </c>
      <c r="N1857" s="37" t="s">
        <v>8</v>
      </c>
      <c r="O1857" s="37" t="s">
        <v>87</v>
      </c>
      <c r="P1857" s="37" t="s">
        <v>394</v>
      </c>
      <c r="Q1857" s="37" t="s">
        <v>2915</v>
      </c>
      <c r="R1857" s="37">
        <v>21220</v>
      </c>
      <c r="S1857" s="39">
        <v>42177</v>
      </c>
      <c r="T1857" s="39">
        <v>42178</v>
      </c>
      <c r="U1857" s="37">
        <v>-34.591999999999999</v>
      </c>
      <c r="V1857" s="37">
        <v>4</v>
      </c>
      <c r="W1857" s="37">
        <v>34.909999999999997</v>
      </c>
      <c r="X1857" s="37">
        <v>88612</v>
      </c>
      <c r="Y1857" s="37" t="s">
        <v>3218</v>
      </c>
      <c r="Z1857" s="37">
        <v>551.07118718051311</v>
      </c>
    </row>
    <row r="1858" spans="1:26" customFormat="1" x14ac:dyDescent="0.2">
      <c r="A1858" s="37">
        <v>3132</v>
      </c>
      <c r="B1858" s="37" t="s">
        <v>2528</v>
      </c>
      <c r="C1858" s="37" t="s">
        <v>13</v>
      </c>
      <c r="D1858" s="37">
        <v>0.1</v>
      </c>
      <c r="E1858" s="37">
        <v>180.98</v>
      </c>
      <c r="F1858" s="37">
        <v>26.2</v>
      </c>
      <c r="G1858" s="37" t="s">
        <v>2</v>
      </c>
      <c r="H1858" s="37" t="s">
        <v>70</v>
      </c>
      <c r="I1858" s="37" t="s">
        <v>4</v>
      </c>
      <c r="J1858" s="37" t="s">
        <v>85</v>
      </c>
      <c r="K1858" s="37" t="s">
        <v>33</v>
      </c>
      <c r="L1858" s="37" t="s">
        <v>2250</v>
      </c>
      <c r="M1858" s="37">
        <v>0.59</v>
      </c>
      <c r="N1858" s="37" t="s">
        <v>8</v>
      </c>
      <c r="O1858" s="37" t="s">
        <v>28</v>
      </c>
      <c r="P1858" s="37" t="s">
        <v>79</v>
      </c>
      <c r="Q1858" s="37" t="s">
        <v>2530</v>
      </c>
      <c r="R1858" s="37">
        <v>60060</v>
      </c>
      <c r="S1858" s="39">
        <v>42177</v>
      </c>
      <c r="T1858" s="39">
        <v>42178</v>
      </c>
      <c r="U1858" s="37">
        <v>-64.664000000000001</v>
      </c>
      <c r="V1858" s="37">
        <v>3</v>
      </c>
      <c r="W1858" s="37">
        <v>519.41999999999996</v>
      </c>
      <c r="X1858" s="37">
        <v>86790</v>
      </c>
      <c r="Y1858" s="37" t="s">
        <v>3216</v>
      </c>
      <c r="Z1858" s="37">
        <v>1480.2041046890156</v>
      </c>
    </row>
    <row r="1859" spans="1:26" customFormat="1" x14ac:dyDescent="0.2">
      <c r="A1859" s="37">
        <v>437</v>
      </c>
      <c r="B1859" s="37" t="s">
        <v>2916</v>
      </c>
      <c r="C1859" s="37" t="s">
        <v>23</v>
      </c>
      <c r="D1859" s="37">
        <v>0.05</v>
      </c>
      <c r="E1859" s="37">
        <v>125.99</v>
      </c>
      <c r="F1859" s="37">
        <v>8.08</v>
      </c>
      <c r="G1859" s="37" t="s">
        <v>14</v>
      </c>
      <c r="H1859" s="37" t="s">
        <v>3</v>
      </c>
      <c r="I1859" s="37" t="s">
        <v>16</v>
      </c>
      <c r="J1859" s="37" t="s">
        <v>111</v>
      </c>
      <c r="K1859" s="37" t="s">
        <v>49</v>
      </c>
      <c r="L1859" s="37" t="s">
        <v>2089</v>
      </c>
      <c r="M1859" s="37">
        <v>0.56999999999999995</v>
      </c>
      <c r="N1859" s="37" t="s">
        <v>8</v>
      </c>
      <c r="O1859" s="37" t="s">
        <v>87</v>
      </c>
      <c r="P1859" s="37" t="s">
        <v>379</v>
      </c>
      <c r="Q1859" s="37" t="s">
        <v>2917</v>
      </c>
      <c r="R1859" s="37">
        <v>1462</v>
      </c>
      <c r="S1859" s="39">
        <v>42177</v>
      </c>
      <c r="T1859" s="39">
        <v>42182</v>
      </c>
      <c r="U1859" s="37">
        <v>427.11840000000001</v>
      </c>
      <c r="V1859" s="37">
        <v>9</v>
      </c>
      <c r="W1859" s="37">
        <v>952.26</v>
      </c>
      <c r="X1859" s="37">
        <v>90695</v>
      </c>
      <c r="Y1859" s="37" t="s">
        <v>3218</v>
      </c>
      <c r="Z1859" s="37">
        <v>1203.8897432714746</v>
      </c>
    </row>
    <row r="1860" spans="1:26" customFormat="1" x14ac:dyDescent="0.2">
      <c r="A1860" s="37">
        <v>1127</v>
      </c>
      <c r="B1860" s="37" t="s">
        <v>1321</v>
      </c>
      <c r="C1860" s="37" t="s">
        <v>23</v>
      </c>
      <c r="D1860" s="37">
        <v>0.04</v>
      </c>
      <c r="E1860" s="37">
        <v>4.71</v>
      </c>
      <c r="F1860" s="37">
        <v>0.7</v>
      </c>
      <c r="G1860" s="37" t="s">
        <v>14</v>
      </c>
      <c r="H1860" s="37" t="s">
        <v>15</v>
      </c>
      <c r="I1860" s="37" t="s">
        <v>24</v>
      </c>
      <c r="J1860" s="37" t="s">
        <v>152</v>
      </c>
      <c r="K1860" s="37" t="s">
        <v>26</v>
      </c>
      <c r="L1860" s="37" t="s">
        <v>2700</v>
      </c>
      <c r="M1860" s="37">
        <v>0.8</v>
      </c>
      <c r="N1860" s="37" t="s">
        <v>8</v>
      </c>
      <c r="O1860" s="37" t="s">
        <v>28</v>
      </c>
      <c r="P1860" s="37" t="s">
        <v>163</v>
      </c>
      <c r="Q1860" s="37" t="s">
        <v>1322</v>
      </c>
      <c r="R1860" s="37">
        <v>78852</v>
      </c>
      <c r="S1860" s="39">
        <v>42177</v>
      </c>
      <c r="T1860" s="39">
        <v>42181</v>
      </c>
      <c r="U1860" s="37">
        <v>4.53</v>
      </c>
      <c r="V1860" s="37">
        <v>19</v>
      </c>
      <c r="W1860" s="37">
        <v>90.52</v>
      </c>
      <c r="X1860" s="37">
        <v>87222</v>
      </c>
      <c r="Y1860" s="37" t="s">
        <v>3216</v>
      </c>
      <c r="Z1860" s="37">
        <v>365.05998171369748</v>
      </c>
    </row>
    <row r="1861" spans="1:26" customFormat="1" x14ac:dyDescent="0.2">
      <c r="A1861" s="37">
        <v>1128</v>
      </c>
      <c r="B1861" s="37" t="s">
        <v>2918</v>
      </c>
      <c r="C1861" s="37" t="s">
        <v>23</v>
      </c>
      <c r="D1861" s="37">
        <v>0.06</v>
      </c>
      <c r="E1861" s="37">
        <v>4.2</v>
      </c>
      <c r="F1861" s="37">
        <v>2.2599999999999998</v>
      </c>
      <c r="G1861" s="37" t="s">
        <v>14</v>
      </c>
      <c r="H1861" s="37" t="s">
        <v>15</v>
      </c>
      <c r="I1861" s="37" t="s">
        <v>24</v>
      </c>
      <c r="J1861" s="37" t="s">
        <v>64</v>
      </c>
      <c r="K1861" s="37" t="s">
        <v>26</v>
      </c>
      <c r="L1861" s="37" t="s">
        <v>572</v>
      </c>
      <c r="M1861" s="37">
        <v>0.36</v>
      </c>
      <c r="N1861" s="37" t="s">
        <v>8</v>
      </c>
      <c r="O1861" s="37" t="s">
        <v>28</v>
      </c>
      <c r="P1861" s="37" t="s">
        <v>163</v>
      </c>
      <c r="Q1861" s="37" t="s">
        <v>2919</v>
      </c>
      <c r="R1861" s="37">
        <v>78539</v>
      </c>
      <c r="S1861" s="39">
        <v>42177</v>
      </c>
      <c r="T1861" s="39">
        <v>42182</v>
      </c>
      <c r="U1861" s="37">
        <v>9.7799999999999994</v>
      </c>
      <c r="V1861" s="37">
        <v>13</v>
      </c>
      <c r="W1861" s="37">
        <v>55.97</v>
      </c>
      <c r="X1861" s="37">
        <v>87222</v>
      </c>
      <c r="Y1861" s="37" t="s">
        <v>3216</v>
      </c>
      <c r="Z1861" s="37">
        <v>33.017897129597905</v>
      </c>
    </row>
    <row r="1862" spans="1:26" customFormat="1" x14ac:dyDescent="0.2">
      <c r="A1862" s="37">
        <v>2279</v>
      </c>
      <c r="B1862" s="37" t="s">
        <v>2920</v>
      </c>
      <c r="C1862" s="37" t="s">
        <v>23</v>
      </c>
      <c r="D1862" s="37">
        <v>0.04</v>
      </c>
      <c r="E1862" s="37">
        <v>4.4800000000000004</v>
      </c>
      <c r="F1862" s="37">
        <v>2.5</v>
      </c>
      <c r="G1862" s="37" t="s">
        <v>63</v>
      </c>
      <c r="H1862" s="37" t="s">
        <v>47</v>
      </c>
      <c r="I1862" s="37" t="s">
        <v>24</v>
      </c>
      <c r="J1862" s="37" t="s">
        <v>321</v>
      </c>
      <c r="K1862" s="37" t="s">
        <v>49</v>
      </c>
      <c r="L1862" s="37" t="s">
        <v>997</v>
      </c>
      <c r="M1862" s="37">
        <v>0.37</v>
      </c>
      <c r="N1862" s="37" t="s">
        <v>8</v>
      </c>
      <c r="O1862" s="37" t="s">
        <v>87</v>
      </c>
      <c r="P1862" s="37" t="s">
        <v>296</v>
      </c>
      <c r="Q1862" s="37" t="s">
        <v>2921</v>
      </c>
      <c r="R1862" s="37">
        <v>15601</v>
      </c>
      <c r="S1862" s="39">
        <v>42177</v>
      </c>
      <c r="T1862" s="39">
        <v>42181</v>
      </c>
      <c r="U1862" s="37">
        <v>10.32</v>
      </c>
      <c r="V1862" s="37">
        <v>7</v>
      </c>
      <c r="W1862" s="37">
        <v>35.93</v>
      </c>
      <c r="X1862" s="37">
        <v>85949</v>
      </c>
      <c r="Y1862" s="37" t="s">
        <v>3218</v>
      </c>
      <c r="Z1862" s="37">
        <v>39.769191654274266</v>
      </c>
    </row>
    <row r="1863" spans="1:26" customFormat="1" x14ac:dyDescent="0.2">
      <c r="A1863" s="37">
        <v>101</v>
      </c>
      <c r="B1863" s="37" t="s">
        <v>2922</v>
      </c>
      <c r="C1863" s="37" t="s">
        <v>92</v>
      </c>
      <c r="D1863" s="37">
        <v>0.1</v>
      </c>
      <c r="E1863" s="37">
        <v>19.98</v>
      </c>
      <c r="F1863" s="37">
        <v>4</v>
      </c>
      <c r="G1863" s="37" t="s">
        <v>14</v>
      </c>
      <c r="H1863" s="37" t="s">
        <v>15</v>
      </c>
      <c r="I1863" s="37" t="s">
        <v>16</v>
      </c>
      <c r="J1863" s="37" t="s">
        <v>17</v>
      </c>
      <c r="K1863" s="37" t="s">
        <v>49</v>
      </c>
      <c r="L1863" s="37" t="s">
        <v>1737</v>
      </c>
      <c r="M1863" s="37">
        <v>0.68</v>
      </c>
      <c r="N1863" s="37" t="s">
        <v>8</v>
      </c>
      <c r="O1863" s="37" t="s">
        <v>87</v>
      </c>
      <c r="P1863" s="37" t="s">
        <v>307</v>
      </c>
      <c r="Q1863" s="37" t="s">
        <v>2923</v>
      </c>
      <c r="R1863" s="37">
        <v>4005</v>
      </c>
      <c r="S1863" s="39">
        <v>42177</v>
      </c>
      <c r="T1863" s="39">
        <v>42179</v>
      </c>
      <c r="U1863" s="37">
        <v>-16.2</v>
      </c>
      <c r="V1863" s="37">
        <v>16</v>
      </c>
      <c r="W1863" s="37">
        <v>303.58999999999997</v>
      </c>
      <c r="X1863" s="37">
        <v>88205</v>
      </c>
      <c r="Y1863" s="37" t="s">
        <v>3218</v>
      </c>
      <c r="Z1863" s="37">
        <v>276.48775464130841</v>
      </c>
    </row>
    <row r="1864" spans="1:26" customFormat="1" x14ac:dyDescent="0.2">
      <c r="A1864" s="37">
        <v>102</v>
      </c>
      <c r="B1864" s="37" t="s">
        <v>2018</v>
      </c>
      <c r="C1864" s="37" t="s">
        <v>92</v>
      </c>
      <c r="D1864" s="37">
        <v>0.1</v>
      </c>
      <c r="E1864" s="37">
        <v>19.98</v>
      </c>
      <c r="F1864" s="37">
        <v>4</v>
      </c>
      <c r="G1864" s="37" t="s">
        <v>14</v>
      </c>
      <c r="H1864" s="37" t="s">
        <v>15</v>
      </c>
      <c r="I1864" s="37" t="s">
        <v>16</v>
      </c>
      <c r="J1864" s="37" t="s">
        <v>17</v>
      </c>
      <c r="K1864" s="37" t="s">
        <v>49</v>
      </c>
      <c r="L1864" s="37" t="s">
        <v>1737</v>
      </c>
      <c r="M1864" s="37">
        <v>0.68</v>
      </c>
      <c r="N1864" s="37" t="s">
        <v>8</v>
      </c>
      <c r="O1864" s="37" t="s">
        <v>87</v>
      </c>
      <c r="P1864" s="37" t="s">
        <v>379</v>
      </c>
      <c r="Q1864" s="37" t="s">
        <v>764</v>
      </c>
      <c r="R1864" s="37">
        <v>2129</v>
      </c>
      <c r="S1864" s="39">
        <v>42177</v>
      </c>
      <c r="T1864" s="39">
        <v>42179</v>
      </c>
      <c r="U1864" s="37">
        <v>-20.25</v>
      </c>
      <c r="V1864" s="37">
        <v>65</v>
      </c>
      <c r="W1864" s="37">
        <v>1233.32</v>
      </c>
      <c r="X1864" s="37">
        <v>3397</v>
      </c>
      <c r="Y1864" s="37" t="s">
        <v>3218</v>
      </c>
      <c r="Z1864" s="37">
        <v>272.34045046565979</v>
      </c>
    </row>
    <row r="1865" spans="1:26" customFormat="1" x14ac:dyDescent="0.2">
      <c r="A1865" s="37">
        <v>102</v>
      </c>
      <c r="B1865" s="37" t="s">
        <v>2018</v>
      </c>
      <c r="C1865" s="37" t="s">
        <v>92</v>
      </c>
      <c r="D1865" s="37">
        <v>0.09</v>
      </c>
      <c r="E1865" s="37">
        <v>2.88</v>
      </c>
      <c r="F1865" s="37">
        <v>1.49</v>
      </c>
      <c r="G1865" s="37" t="s">
        <v>14</v>
      </c>
      <c r="H1865" s="37" t="s">
        <v>15</v>
      </c>
      <c r="I1865" s="37" t="s">
        <v>24</v>
      </c>
      <c r="J1865" s="37" t="s">
        <v>48</v>
      </c>
      <c r="K1865" s="37" t="s">
        <v>49</v>
      </c>
      <c r="L1865" s="37" t="s">
        <v>2924</v>
      </c>
      <c r="M1865" s="37">
        <v>0.36</v>
      </c>
      <c r="N1865" s="37" t="s">
        <v>8</v>
      </c>
      <c r="O1865" s="37" t="s">
        <v>87</v>
      </c>
      <c r="P1865" s="37" t="s">
        <v>379</v>
      </c>
      <c r="Q1865" s="37" t="s">
        <v>764</v>
      </c>
      <c r="R1865" s="37">
        <v>2129</v>
      </c>
      <c r="S1865" s="39">
        <v>42177</v>
      </c>
      <c r="T1865" s="39">
        <v>42178</v>
      </c>
      <c r="U1865" s="37">
        <v>-3.3809999999999998</v>
      </c>
      <c r="V1865" s="37">
        <v>17</v>
      </c>
      <c r="W1865" s="37">
        <v>47.31</v>
      </c>
      <c r="X1865" s="37">
        <v>3397</v>
      </c>
      <c r="Y1865" s="37" t="s">
        <v>3218</v>
      </c>
      <c r="Z1865" s="37">
        <v>-92.7077659799711</v>
      </c>
    </row>
    <row r="1866" spans="1:26" customFormat="1" x14ac:dyDescent="0.2">
      <c r="A1866" s="37">
        <v>109</v>
      </c>
      <c r="B1866" s="37" t="s">
        <v>2925</v>
      </c>
      <c r="C1866" s="37" t="s">
        <v>92</v>
      </c>
      <c r="D1866" s="37">
        <v>0.09</v>
      </c>
      <c r="E1866" s="37">
        <v>2.88</v>
      </c>
      <c r="F1866" s="37">
        <v>1.49</v>
      </c>
      <c r="G1866" s="37" t="s">
        <v>14</v>
      </c>
      <c r="H1866" s="37" t="s">
        <v>15</v>
      </c>
      <c r="I1866" s="37" t="s">
        <v>24</v>
      </c>
      <c r="J1866" s="37" t="s">
        <v>48</v>
      </c>
      <c r="K1866" s="37" t="s">
        <v>49</v>
      </c>
      <c r="L1866" s="37" t="s">
        <v>2924</v>
      </c>
      <c r="M1866" s="37">
        <v>0.36</v>
      </c>
      <c r="N1866" s="37" t="s">
        <v>8</v>
      </c>
      <c r="O1866" s="37" t="s">
        <v>87</v>
      </c>
      <c r="P1866" s="37" t="s">
        <v>373</v>
      </c>
      <c r="Q1866" s="37" t="s">
        <v>2926</v>
      </c>
      <c r="R1866" s="37">
        <v>7644</v>
      </c>
      <c r="S1866" s="39">
        <v>42177</v>
      </c>
      <c r="T1866" s="39">
        <v>42178</v>
      </c>
      <c r="U1866" s="37">
        <v>-2.7048000000000001</v>
      </c>
      <c r="V1866" s="37">
        <v>4</v>
      </c>
      <c r="W1866" s="37">
        <v>11.13</v>
      </c>
      <c r="X1866" s="37">
        <v>88205</v>
      </c>
      <c r="Y1866" s="37" t="s">
        <v>3218</v>
      </c>
      <c r="Z1866" s="37">
        <v>-92.01531978649615</v>
      </c>
    </row>
    <row r="1867" spans="1:26" customFormat="1" x14ac:dyDescent="0.2">
      <c r="A1867" s="37">
        <v>522</v>
      </c>
      <c r="B1867" s="37" t="s">
        <v>2927</v>
      </c>
      <c r="C1867" s="37" t="s">
        <v>92</v>
      </c>
      <c r="D1867" s="37">
        <v>0.02</v>
      </c>
      <c r="E1867" s="37">
        <v>150.97999999999999</v>
      </c>
      <c r="F1867" s="37">
        <v>13.99</v>
      </c>
      <c r="G1867" s="37" t="s">
        <v>63</v>
      </c>
      <c r="H1867" s="37" t="s">
        <v>3</v>
      </c>
      <c r="I1867" s="37" t="s">
        <v>16</v>
      </c>
      <c r="J1867" s="37" t="s">
        <v>32</v>
      </c>
      <c r="K1867" s="37" t="s">
        <v>120</v>
      </c>
      <c r="L1867" s="37" t="s">
        <v>758</v>
      </c>
      <c r="M1867" s="37">
        <v>0.38</v>
      </c>
      <c r="N1867" s="37" t="s">
        <v>8</v>
      </c>
      <c r="O1867" s="37" t="s">
        <v>35</v>
      </c>
      <c r="P1867" s="37" t="s">
        <v>115</v>
      </c>
      <c r="Q1867" s="37" t="s">
        <v>818</v>
      </c>
      <c r="R1867" s="37">
        <v>97756</v>
      </c>
      <c r="S1867" s="39">
        <v>42177</v>
      </c>
      <c r="T1867" s="39">
        <v>42179</v>
      </c>
      <c r="U1867" s="37">
        <v>26.1</v>
      </c>
      <c r="V1867" s="37">
        <v>3</v>
      </c>
      <c r="W1867" s="37">
        <v>480.37</v>
      </c>
      <c r="X1867" s="37">
        <v>89327</v>
      </c>
      <c r="Y1867" s="37" t="s">
        <v>3217</v>
      </c>
      <c r="Z1867" s="37">
        <v>747.56231556146463</v>
      </c>
    </row>
    <row r="1868" spans="1:26" customFormat="1" x14ac:dyDescent="0.2">
      <c r="A1868" s="37">
        <v>522</v>
      </c>
      <c r="B1868" s="37" t="s">
        <v>2927</v>
      </c>
      <c r="C1868" s="37" t="s">
        <v>92</v>
      </c>
      <c r="D1868" s="37">
        <v>0.1</v>
      </c>
      <c r="E1868" s="37">
        <v>5.43</v>
      </c>
      <c r="F1868" s="37">
        <v>0.95</v>
      </c>
      <c r="G1868" s="37" t="s">
        <v>14</v>
      </c>
      <c r="H1868" s="37" t="s">
        <v>3</v>
      </c>
      <c r="I1868" s="37" t="s">
        <v>24</v>
      </c>
      <c r="J1868" s="37" t="s">
        <v>64</v>
      </c>
      <c r="K1868" s="37" t="s">
        <v>26</v>
      </c>
      <c r="L1868" s="37" t="s">
        <v>2239</v>
      </c>
      <c r="M1868" s="37">
        <v>0.36</v>
      </c>
      <c r="N1868" s="37" t="s">
        <v>8</v>
      </c>
      <c r="O1868" s="37" t="s">
        <v>35</v>
      </c>
      <c r="P1868" s="37" t="s">
        <v>115</v>
      </c>
      <c r="Q1868" s="37" t="s">
        <v>818</v>
      </c>
      <c r="R1868" s="37">
        <v>97756</v>
      </c>
      <c r="S1868" s="39">
        <v>42177</v>
      </c>
      <c r="T1868" s="39">
        <v>42179</v>
      </c>
      <c r="U1868" s="37">
        <v>-2.58</v>
      </c>
      <c r="V1868" s="37">
        <v>1</v>
      </c>
      <c r="W1868" s="37">
        <v>5.76</v>
      </c>
      <c r="X1868" s="37">
        <v>89327</v>
      </c>
      <c r="Y1868" s="37" t="s">
        <v>3217</v>
      </c>
      <c r="Z1868" s="37">
        <v>-85.53241453314341</v>
      </c>
    </row>
    <row r="1869" spans="1:26" customFormat="1" x14ac:dyDescent="0.2">
      <c r="A1869" s="37">
        <v>522</v>
      </c>
      <c r="B1869" s="37" t="s">
        <v>2927</v>
      </c>
      <c r="C1869" s="37" t="s">
        <v>92</v>
      </c>
      <c r="D1869" s="37">
        <v>0.01</v>
      </c>
      <c r="E1869" s="37">
        <v>179.29</v>
      </c>
      <c r="F1869" s="37">
        <v>29.21</v>
      </c>
      <c r="G1869" s="37" t="s">
        <v>2</v>
      </c>
      <c r="H1869" s="37" t="s">
        <v>3</v>
      </c>
      <c r="I1869" s="37" t="s">
        <v>4</v>
      </c>
      <c r="J1869" s="37" t="s">
        <v>5</v>
      </c>
      <c r="K1869" s="37" t="s">
        <v>6</v>
      </c>
      <c r="L1869" s="37" t="s">
        <v>519</v>
      </c>
      <c r="M1869" s="37">
        <v>0.74</v>
      </c>
      <c r="N1869" s="37" t="s">
        <v>8</v>
      </c>
      <c r="O1869" s="37" t="s">
        <v>35</v>
      </c>
      <c r="P1869" s="37" t="s">
        <v>115</v>
      </c>
      <c r="Q1869" s="37" t="s">
        <v>818</v>
      </c>
      <c r="R1869" s="37">
        <v>97756</v>
      </c>
      <c r="S1869" s="39">
        <v>42177</v>
      </c>
      <c r="T1869" s="39">
        <v>42178</v>
      </c>
      <c r="U1869" s="37">
        <v>2800.12</v>
      </c>
      <c r="V1869" s="37">
        <v>21</v>
      </c>
      <c r="W1869" s="37">
        <v>3112.13</v>
      </c>
      <c r="X1869" s="37">
        <v>89327</v>
      </c>
      <c r="Y1869" s="37" t="s">
        <v>3217</v>
      </c>
      <c r="Z1869" s="37">
        <v>4682.0840367151804</v>
      </c>
    </row>
    <row r="1870" spans="1:26" customFormat="1" x14ac:dyDescent="0.2">
      <c r="A1870" s="37">
        <v>445</v>
      </c>
      <c r="B1870" s="37" t="s">
        <v>2118</v>
      </c>
      <c r="C1870" s="37" t="s">
        <v>13</v>
      </c>
      <c r="D1870" s="37">
        <v>0.09</v>
      </c>
      <c r="E1870" s="37">
        <v>200.98</v>
      </c>
      <c r="F1870" s="37">
        <v>55.96</v>
      </c>
      <c r="G1870" s="37" t="s">
        <v>2</v>
      </c>
      <c r="H1870" s="37" t="s">
        <v>3</v>
      </c>
      <c r="I1870" s="37" t="s">
        <v>4</v>
      </c>
      <c r="J1870" s="37" t="s">
        <v>93</v>
      </c>
      <c r="K1870" s="37" t="s">
        <v>6</v>
      </c>
      <c r="L1870" s="37" t="s">
        <v>1615</v>
      </c>
      <c r="M1870" s="37">
        <v>0.75</v>
      </c>
      <c r="N1870" s="37" t="s">
        <v>8</v>
      </c>
      <c r="O1870" s="37" t="s">
        <v>28</v>
      </c>
      <c r="P1870" s="37" t="s">
        <v>109</v>
      </c>
      <c r="Q1870" s="37" t="s">
        <v>1353</v>
      </c>
      <c r="R1870" s="37">
        <v>68701</v>
      </c>
      <c r="S1870" s="39">
        <v>42178</v>
      </c>
      <c r="T1870" s="39">
        <v>42179</v>
      </c>
      <c r="U1870" s="37">
        <v>-512.87199999999996</v>
      </c>
      <c r="V1870" s="37">
        <v>9</v>
      </c>
      <c r="W1870" s="37">
        <v>1766.68</v>
      </c>
      <c r="X1870" s="37">
        <v>88084</v>
      </c>
      <c r="Y1870" s="37" t="s">
        <v>3216</v>
      </c>
      <c r="Z1870" s="37">
        <v>2036.9992165169956</v>
      </c>
    </row>
    <row r="1871" spans="1:26" customFormat="1" x14ac:dyDescent="0.2">
      <c r="A1871" s="37">
        <v>445</v>
      </c>
      <c r="B1871" s="37" t="s">
        <v>2118</v>
      </c>
      <c r="C1871" s="37" t="s">
        <v>13</v>
      </c>
      <c r="D1871" s="37">
        <v>0.09</v>
      </c>
      <c r="E1871" s="37">
        <v>2.78</v>
      </c>
      <c r="F1871" s="37">
        <v>0.97</v>
      </c>
      <c r="G1871" s="37" t="s">
        <v>14</v>
      </c>
      <c r="H1871" s="37" t="s">
        <v>3</v>
      </c>
      <c r="I1871" s="37" t="s">
        <v>24</v>
      </c>
      <c r="J1871" s="37" t="s">
        <v>25</v>
      </c>
      <c r="K1871" s="37" t="s">
        <v>26</v>
      </c>
      <c r="L1871" s="37" t="s">
        <v>2928</v>
      </c>
      <c r="M1871" s="37">
        <v>0.59</v>
      </c>
      <c r="N1871" s="37" t="s">
        <v>8</v>
      </c>
      <c r="O1871" s="37" t="s">
        <v>28</v>
      </c>
      <c r="P1871" s="37" t="s">
        <v>109</v>
      </c>
      <c r="Q1871" s="37" t="s">
        <v>1353</v>
      </c>
      <c r="R1871" s="37">
        <v>68701</v>
      </c>
      <c r="S1871" s="39">
        <v>42178</v>
      </c>
      <c r="T1871" s="39">
        <v>42179</v>
      </c>
      <c r="U1871" s="37">
        <v>-3.7839999999999998</v>
      </c>
      <c r="V1871" s="37">
        <v>11</v>
      </c>
      <c r="W1871" s="37">
        <v>29.02</v>
      </c>
      <c r="X1871" s="37">
        <v>88084</v>
      </c>
      <c r="Y1871" s="37" t="s">
        <v>3216</v>
      </c>
      <c r="Z1871" s="37">
        <v>88.013628081403667</v>
      </c>
    </row>
    <row r="1872" spans="1:26" customFormat="1" x14ac:dyDescent="0.2">
      <c r="A1872" s="37">
        <v>2333</v>
      </c>
      <c r="B1872" s="37" t="s">
        <v>2929</v>
      </c>
      <c r="C1872" s="37" t="s">
        <v>13</v>
      </c>
      <c r="D1872" s="37">
        <v>0.06</v>
      </c>
      <c r="E1872" s="37">
        <v>180.98</v>
      </c>
      <c r="F1872" s="37">
        <v>26.2</v>
      </c>
      <c r="G1872" s="37" t="s">
        <v>2</v>
      </c>
      <c r="H1872" s="37" t="s">
        <v>3</v>
      </c>
      <c r="I1872" s="37" t="s">
        <v>4</v>
      </c>
      <c r="J1872" s="37" t="s">
        <v>85</v>
      </c>
      <c r="K1872" s="37" t="s">
        <v>33</v>
      </c>
      <c r="L1872" s="37" t="s">
        <v>2250</v>
      </c>
      <c r="M1872" s="37">
        <v>0.59</v>
      </c>
      <c r="N1872" s="37" t="s">
        <v>8</v>
      </c>
      <c r="O1872" s="37" t="s">
        <v>28</v>
      </c>
      <c r="P1872" s="37" t="s">
        <v>333</v>
      </c>
      <c r="Q1872" s="37" t="s">
        <v>2930</v>
      </c>
      <c r="R1872" s="37">
        <v>54302</v>
      </c>
      <c r="S1872" s="39">
        <v>42178</v>
      </c>
      <c r="T1872" s="39">
        <v>42179</v>
      </c>
      <c r="U1872" s="37">
        <v>-122.235</v>
      </c>
      <c r="V1872" s="37">
        <v>1</v>
      </c>
      <c r="W1872" s="37">
        <v>191.73</v>
      </c>
      <c r="X1872" s="37">
        <v>89611</v>
      </c>
      <c r="Y1872" s="37" t="s">
        <v>3216</v>
      </c>
      <c r="Z1872" s="37">
        <v>1438.6468800181158</v>
      </c>
    </row>
    <row r="1873" spans="1:26" customFormat="1" x14ac:dyDescent="0.2">
      <c r="A1873" s="37">
        <v>1548</v>
      </c>
      <c r="B1873" s="37" t="s">
        <v>2931</v>
      </c>
      <c r="C1873" s="37" t="s">
        <v>23</v>
      </c>
      <c r="D1873" s="37">
        <v>0</v>
      </c>
      <c r="E1873" s="37">
        <v>599.99</v>
      </c>
      <c r="F1873" s="37">
        <v>24.49</v>
      </c>
      <c r="G1873" s="37" t="s">
        <v>14</v>
      </c>
      <c r="H1873" s="37" t="s">
        <v>70</v>
      </c>
      <c r="I1873" s="37" t="s">
        <v>16</v>
      </c>
      <c r="J1873" s="37" t="s">
        <v>39</v>
      </c>
      <c r="K1873" s="37" t="s">
        <v>40</v>
      </c>
      <c r="L1873" s="37" t="s">
        <v>2932</v>
      </c>
      <c r="M1873" s="37">
        <v>0.44</v>
      </c>
      <c r="N1873" s="37" t="s">
        <v>8</v>
      </c>
      <c r="O1873" s="37" t="s">
        <v>28</v>
      </c>
      <c r="P1873" s="37" t="s">
        <v>29</v>
      </c>
      <c r="Q1873" s="37" t="s">
        <v>2408</v>
      </c>
      <c r="R1873" s="37">
        <v>47374</v>
      </c>
      <c r="S1873" s="39">
        <v>42178</v>
      </c>
      <c r="T1873" s="39">
        <v>42180</v>
      </c>
      <c r="U1873" s="37">
        <v>-367.16500000000002</v>
      </c>
      <c r="V1873" s="37">
        <v>18</v>
      </c>
      <c r="W1873" s="37">
        <v>11015.82</v>
      </c>
      <c r="X1873" s="37">
        <v>88487</v>
      </c>
      <c r="Y1873" s="37" t="s">
        <v>3216</v>
      </c>
      <c r="Z1873" s="37">
        <v>2263.2346366262336</v>
      </c>
    </row>
    <row r="1874" spans="1:26" customFormat="1" x14ac:dyDescent="0.2">
      <c r="A1874" s="37">
        <v>2215</v>
      </c>
      <c r="B1874" s="37" t="s">
        <v>2933</v>
      </c>
      <c r="C1874" s="37" t="s">
        <v>23</v>
      </c>
      <c r="D1874" s="37">
        <v>7.0000000000000007E-2</v>
      </c>
      <c r="E1874" s="37">
        <v>3.28</v>
      </c>
      <c r="F1874" s="37">
        <v>3.97</v>
      </c>
      <c r="G1874" s="37" t="s">
        <v>14</v>
      </c>
      <c r="H1874" s="37" t="s">
        <v>70</v>
      </c>
      <c r="I1874" s="37" t="s">
        <v>24</v>
      </c>
      <c r="J1874" s="37" t="s">
        <v>25</v>
      </c>
      <c r="K1874" s="37" t="s">
        <v>26</v>
      </c>
      <c r="L1874" s="37" t="s">
        <v>343</v>
      </c>
      <c r="M1874" s="37">
        <v>0.56000000000000005</v>
      </c>
      <c r="N1874" s="37" t="s">
        <v>8</v>
      </c>
      <c r="O1874" s="37" t="s">
        <v>87</v>
      </c>
      <c r="P1874" s="37" t="s">
        <v>293</v>
      </c>
      <c r="Q1874" s="37" t="s">
        <v>2934</v>
      </c>
      <c r="R1874" s="37">
        <v>44646</v>
      </c>
      <c r="S1874" s="39">
        <v>42178</v>
      </c>
      <c r="T1874" s="39">
        <v>42178</v>
      </c>
      <c r="U1874" s="37">
        <v>-22.175999999999998</v>
      </c>
      <c r="V1874" s="37">
        <v>4</v>
      </c>
      <c r="W1874" s="37">
        <v>14.76</v>
      </c>
      <c r="X1874" s="37">
        <v>90314</v>
      </c>
      <c r="Y1874" s="37" t="s">
        <v>3218</v>
      </c>
      <c r="Z1874" s="37">
        <v>233.23901404487586</v>
      </c>
    </row>
    <row r="1875" spans="1:26" customFormat="1" x14ac:dyDescent="0.2">
      <c r="A1875" s="37">
        <v>2216</v>
      </c>
      <c r="B1875" s="37" t="s">
        <v>2935</v>
      </c>
      <c r="C1875" s="37" t="s">
        <v>23</v>
      </c>
      <c r="D1875" s="37">
        <v>0.02</v>
      </c>
      <c r="E1875" s="37">
        <v>256.99</v>
      </c>
      <c r="F1875" s="37">
        <v>11.25</v>
      </c>
      <c r="G1875" s="37" t="s">
        <v>14</v>
      </c>
      <c r="H1875" s="37" t="s">
        <v>70</v>
      </c>
      <c r="I1875" s="37" t="s">
        <v>16</v>
      </c>
      <c r="J1875" s="37" t="s">
        <v>17</v>
      </c>
      <c r="K1875" s="37" t="s">
        <v>49</v>
      </c>
      <c r="L1875" s="37" t="s">
        <v>2597</v>
      </c>
      <c r="M1875" s="37">
        <v>0.51</v>
      </c>
      <c r="N1875" s="37" t="s">
        <v>8</v>
      </c>
      <c r="O1875" s="37" t="s">
        <v>87</v>
      </c>
      <c r="P1875" s="37" t="s">
        <v>293</v>
      </c>
      <c r="Q1875" s="37" t="s">
        <v>2109</v>
      </c>
      <c r="R1875" s="37">
        <v>44256</v>
      </c>
      <c r="S1875" s="39">
        <v>42178</v>
      </c>
      <c r="T1875" s="39">
        <v>42185</v>
      </c>
      <c r="U1875" s="37">
        <v>-214.10400000000001</v>
      </c>
      <c r="V1875" s="37">
        <v>3</v>
      </c>
      <c r="W1875" s="37">
        <v>808.44</v>
      </c>
      <c r="X1875" s="37">
        <v>90314</v>
      </c>
      <c r="Y1875" s="37" t="s">
        <v>3218</v>
      </c>
      <c r="Z1875" s="37">
        <v>1024.3149707635298</v>
      </c>
    </row>
    <row r="1876" spans="1:26" customFormat="1" x14ac:dyDescent="0.2">
      <c r="A1876" s="37">
        <v>2216</v>
      </c>
      <c r="B1876" s="37" t="s">
        <v>2935</v>
      </c>
      <c r="C1876" s="37" t="s">
        <v>23</v>
      </c>
      <c r="D1876" s="37">
        <v>0.01</v>
      </c>
      <c r="E1876" s="37">
        <v>6.48</v>
      </c>
      <c r="F1876" s="37">
        <v>5.14</v>
      </c>
      <c r="G1876" s="37" t="s">
        <v>14</v>
      </c>
      <c r="H1876" s="37" t="s">
        <v>70</v>
      </c>
      <c r="I1876" s="37" t="s">
        <v>24</v>
      </c>
      <c r="J1876" s="37" t="s">
        <v>64</v>
      </c>
      <c r="K1876" s="37" t="s">
        <v>49</v>
      </c>
      <c r="L1876" s="37" t="s">
        <v>1721</v>
      </c>
      <c r="M1876" s="37">
        <v>0.37</v>
      </c>
      <c r="N1876" s="37" t="s">
        <v>8</v>
      </c>
      <c r="O1876" s="37" t="s">
        <v>87</v>
      </c>
      <c r="P1876" s="37" t="s">
        <v>293</v>
      </c>
      <c r="Q1876" s="37" t="s">
        <v>2109</v>
      </c>
      <c r="R1876" s="37">
        <v>44256</v>
      </c>
      <c r="S1876" s="39">
        <v>42178</v>
      </c>
      <c r="T1876" s="39">
        <v>42180</v>
      </c>
      <c r="U1876" s="37">
        <v>-26.936</v>
      </c>
      <c r="V1876" s="37">
        <v>10</v>
      </c>
      <c r="W1876" s="37">
        <v>67.41</v>
      </c>
      <c r="X1876" s="37">
        <v>90314</v>
      </c>
      <c r="Y1876" s="37" t="s">
        <v>3218</v>
      </c>
      <c r="Z1876" s="37">
        <v>152.45424753416927</v>
      </c>
    </row>
    <row r="1877" spans="1:26" customFormat="1" x14ac:dyDescent="0.2">
      <c r="A1877" s="37">
        <v>2352</v>
      </c>
      <c r="B1877" s="37" t="s">
        <v>2894</v>
      </c>
      <c r="C1877" s="37" t="s">
        <v>46</v>
      </c>
      <c r="D1877" s="37">
        <v>0.09</v>
      </c>
      <c r="E1877" s="37">
        <v>71.37</v>
      </c>
      <c r="F1877" s="37">
        <v>69</v>
      </c>
      <c r="G1877" s="37" t="s">
        <v>14</v>
      </c>
      <c r="H1877" s="37" t="s">
        <v>47</v>
      </c>
      <c r="I1877" s="37" t="s">
        <v>4</v>
      </c>
      <c r="J1877" s="37" t="s">
        <v>5</v>
      </c>
      <c r="K1877" s="37" t="s">
        <v>40</v>
      </c>
      <c r="L1877" s="37" t="s">
        <v>1007</v>
      </c>
      <c r="M1877" s="37">
        <v>0.68</v>
      </c>
      <c r="N1877" s="37" t="s">
        <v>8</v>
      </c>
      <c r="O1877" s="37" t="s">
        <v>87</v>
      </c>
      <c r="P1877" s="37" t="s">
        <v>394</v>
      </c>
      <c r="Q1877" s="37" t="s">
        <v>2895</v>
      </c>
      <c r="R1877" s="37">
        <v>21501</v>
      </c>
      <c r="S1877" s="39">
        <v>42178</v>
      </c>
      <c r="T1877" s="39">
        <v>42179</v>
      </c>
      <c r="U1877" s="37">
        <v>-1537.1356000000001</v>
      </c>
      <c r="V1877" s="37">
        <v>19</v>
      </c>
      <c r="W1877" s="37">
        <v>1302.98</v>
      </c>
      <c r="X1877" s="37">
        <v>86166</v>
      </c>
      <c r="Y1877" s="37" t="s">
        <v>3218</v>
      </c>
      <c r="Z1877" s="37">
        <v>930.8312425098427</v>
      </c>
    </row>
    <row r="1878" spans="1:26" customFormat="1" x14ac:dyDescent="0.2">
      <c r="A1878" s="37">
        <v>2044</v>
      </c>
      <c r="B1878" s="37" t="s">
        <v>2936</v>
      </c>
      <c r="C1878" s="37" t="s">
        <v>23</v>
      </c>
      <c r="D1878" s="37">
        <v>0.09</v>
      </c>
      <c r="E1878" s="37">
        <v>20.99</v>
      </c>
      <c r="F1878" s="37">
        <v>2.5</v>
      </c>
      <c r="G1878" s="37" t="s">
        <v>14</v>
      </c>
      <c r="H1878" s="37" t="s">
        <v>70</v>
      </c>
      <c r="I1878" s="37" t="s">
        <v>16</v>
      </c>
      <c r="J1878" s="37" t="s">
        <v>111</v>
      </c>
      <c r="K1878" s="37" t="s">
        <v>26</v>
      </c>
      <c r="L1878" s="37" t="s">
        <v>1177</v>
      </c>
      <c r="M1878" s="37">
        <v>0.81</v>
      </c>
      <c r="N1878" s="37" t="s">
        <v>8</v>
      </c>
      <c r="O1878" s="37" t="s">
        <v>9</v>
      </c>
      <c r="P1878" s="37" t="s">
        <v>20</v>
      </c>
      <c r="Q1878" s="37" t="s">
        <v>2937</v>
      </c>
      <c r="R1878" s="37">
        <v>72756</v>
      </c>
      <c r="S1878" s="39">
        <v>42179</v>
      </c>
      <c r="T1878" s="39">
        <v>42186</v>
      </c>
      <c r="U1878" s="37">
        <v>-136.12200000000001</v>
      </c>
      <c r="V1878" s="37">
        <v>6</v>
      </c>
      <c r="W1878" s="37">
        <v>100.11</v>
      </c>
      <c r="X1878" s="37">
        <v>88692</v>
      </c>
      <c r="Y1878" s="37" t="s">
        <v>3215</v>
      </c>
      <c r="Z1878" s="37">
        <v>325.99326956343373</v>
      </c>
    </row>
    <row r="1879" spans="1:26" customFormat="1" x14ac:dyDescent="0.2">
      <c r="A1879" s="37">
        <v>3325</v>
      </c>
      <c r="B1879" s="37" t="s">
        <v>2259</v>
      </c>
      <c r="C1879" s="37" t="s">
        <v>23</v>
      </c>
      <c r="D1879" s="37">
        <v>0</v>
      </c>
      <c r="E1879" s="37">
        <v>8.74</v>
      </c>
      <c r="F1879" s="37">
        <v>8.2899999999999991</v>
      </c>
      <c r="G1879" s="37" t="s">
        <v>14</v>
      </c>
      <c r="H1879" s="37" t="s">
        <v>15</v>
      </c>
      <c r="I1879" s="37" t="s">
        <v>24</v>
      </c>
      <c r="J1879" s="37" t="s">
        <v>321</v>
      </c>
      <c r="K1879" s="37" t="s">
        <v>49</v>
      </c>
      <c r="L1879" s="37" t="s">
        <v>416</v>
      </c>
      <c r="M1879" s="37">
        <v>0.38</v>
      </c>
      <c r="N1879" s="37" t="s">
        <v>8</v>
      </c>
      <c r="O1879" s="37" t="s">
        <v>35</v>
      </c>
      <c r="P1879" s="37" t="s">
        <v>115</v>
      </c>
      <c r="Q1879" s="37" t="s">
        <v>2261</v>
      </c>
      <c r="R1879" s="37">
        <v>97420</v>
      </c>
      <c r="S1879" s="39">
        <v>42179</v>
      </c>
      <c r="T1879" s="39">
        <v>42181</v>
      </c>
      <c r="U1879" s="37">
        <v>-79.400000000000006</v>
      </c>
      <c r="V1879" s="37">
        <v>14</v>
      </c>
      <c r="W1879" s="37">
        <v>131.62</v>
      </c>
      <c r="X1879" s="37">
        <v>90986</v>
      </c>
      <c r="Y1879" s="37" t="s">
        <v>3217</v>
      </c>
      <c r="Z1879" s="37">
        <v>178.85916300861336</v>
      </c>
    </row>
    <row r="1880" spans="1:26" customFormat="1" x14ac:dyDescent="0.2">
      <c r="A1880" s="37">
        <v>721</v>
      </c>
      <c r="B1880" s="37" t="s">
        <v>2116</v>
      </c>
      <c r="C1880" s="37" t="s">
        <v>46</v>
      </c>
      <c r="D1880" s="37">
        <v>0.04</v>
      </c>
      <c r="E1880" s="37">
        <v>10.64</v>
      </c>
      <c r="F1880" s="37">
        <v>5.16</v>
      </c>
      <c r="G1880" s="37" t="s">
        <v>14</v>
      </c>
      <c r="H1880" s="37" t="s">
        <v>70</v>
      </c>
      <c r="I1880" s="37" t="s">
        <v>4</v>
      </c>
      <c r="J1880" s="37" t="s">
        <v>102</v>
      </c>
      <c r="K1880" s="37" t="s">
        <v>49</v>
      </c>
      <c r="L1880" s="37" t="s">
        <v>1820</v>
      </c>
      <c r="M1880" s="37">
        <v>0.56999999999999995</v>
      </c>
      <c r="N1880" s="37" t="s">
        <v>8</v>
      </c>
      <c r="O1880" s="37" t="s">
        <v>28</v>
      </c>
      <c r="P1880" s="37" t="s">
        <v>29</v>
      </c>
      <c r="Q1880" s="37" t="s">
        <v>2117</v>
      </c>
      <c r="R1880" s="37">
        <v>46041</v>
      </c>
      <c r="S1880" s="39">
        <v>42179</v>
      </c>
      <c r="T1880" s="39">
        <v>42180</v>
      </c>
      <c r="U1880" s="37">
        <v>24.096</v>
      </c>
      <c r="V1880" s="37">
        <v>6</v>
      </c>
      <c r="W1880" s="37">
        <v>66.900000000000006</v>
      </c>
      <c r="X1880" s="37">
        <v>91053</v>
      </c>
      <c r="Y1880" s="37" t="s">
        <v>3216</v>
      </c>
      <c r="Z1880" s="37">
        <v>485.97161872317957</v>
      </c>
    </row>
    <row r="1881" spans="1:26" customFormat="1" x14ac:dyDescent="0.2">
      <c r="A1881" s="37">
        <v>721</v>
      </c>
      <c r="B1881" s="37" t="s">
        <v>2116</v>
      </c>
      <c r="C1881" s="37" t="s">
        <v>46</v>
      </c>
      <c r="D1881" s="37">
        <v>0.03</v>
      </c>
      <c r="E1881" s="37">
        <v>2.78</v>
      </c>
      <c r="F1881" s="37">
        <v>1.34</v>
      </c>
      <c r="G1881" s="37" t="s">
        <v>63</v>
      </c>
      <c r="H1881" s="37" t="s">
        <v>70</v>
      </c>
      <c r="I1881" s="37" t="s">
        <v>24</v>
      </c>
      <c r="J1881" s="37" t="s">
        <v>25</v>
      </c>
      <c r="K1881" s="37" t="s">
        <v>26</v>
      </c>
      <c r="L1881" s="37" t="s">
        <v>2938</v>
      </c>
      <c r="M1881" s="37">
        <v>0.45</v>
      </c>
      <c r="N1881" s="37" t="s">
        <v>8</v>
      </c>
      <c r="O1881" s="37" t="s">
        <v>28</v>
      </c>
      <c r="P1881" s="37" t="s">
        <v>29</v>
      </c>
      <c r="Q1881" s="37" t="s">
        <v>2117</v>
      </c>
      <c r="R1881" s="37">
        <v>46041</v>
      </c>
      <c r="S1881" s="39">
        <v>42179</v>
      </c>
      <c r="T1881" s="39">
        <v>42181</v>
      </c>
      <c r="U1881" s="37">
        <v>6.9720000000000004</v>
      </c>
      <c r="V1881" s="37">
        <v>15</v>
      </c>
      <c r="W1881" s="37">
        <v>43.13</v>
      </c>
      <c r="X1881" s="37">
        <v>91053</v>
      </c>
      <c r="Y1881" s="37" t="s">
        <v>3216</v>
      </c>
      <c r="Z1881" s="37">
        <v>162.87758341606735</v>
      </c>
    </row>
    <row r="1882" spans="1:26" customFormat="1" x14ac:dyDescent="0.2">
      <c r="A1882" s="37">
        <v>3084</v>
      </c>
      <c r="B1882" s="37" t="s">
        <v>2210</v>
      </c>
      <c r="C1882" s="37" t="s">
        <v>46</v>
      </c>
      <c r="D1882" s="37">
        <v>0.01</v>
      </c>
      <c r="E1882" s="37">
        <v>7.1</v>
      </c>
      <c r="F1882" s="37">
        <v>6.05</v>
      </c>
      <c r="G1882" s="37" t="s">
        <v>14</v>
      </c>
      <c r="H1882" s="37" t="s">
        <v>3</v>
      </c>
      <c r="I1882" s="37" t="s">
        <v>24</v>
      </c>
      <c r="J1882" s="37" t="s">
        <v>48</v>
      </c>
      <c r="K1882" s="37" t="s">
        <v>49</v>
      </c>
      <c r="L1882" s="37" t="s">
        <v>227</v>
      </c>
      <c r="M1882" s="37">
        <v>0.39</v>
      </c>
      <c r="N1882" s="37" t="s">
        <v>8</v>
      </c>
      <c r="O1882" s="37" t="s">
        <v>35</v>
      </c>
      <c r="P1882" s="37" t="s">
        <v>42</v>
      </c>
      <c r="Q1882" s="37" t="s">
        <v>463</v>
      </c>
      <c r="R1882" s="37">
        <v>98503</v>
      </c>
      <c r="S1882" s="39">
        <v>42179</v>
      </c>
      <c r="T1882" s="39">
        <v>42180</v>
      </c>
      <c r="U1882" s="37">
        <v>-39.186250000000001</v>
      </c>
      <c r="V1882" s="37">
        <v>18</v>
      </c>
      <c r="W1882" s="37">
        <v>133.19</v>
      </c>
      <c r="X1882" s="37">
        <v>89880</v>
      </c>
      <c r="Y1882" s="37" t="s">
        <v>3217</v>
      </c>
      <c r="Z1882" s="37">
        <v>295.85201801593018</v>
      </c>
    </row>
    <row r="1883" spans="1:26" customFormat="1" x14ac:dyDescent="0.2">
      <c r="A1883" s="37">
        <v>3084</v>
      </c>
      <c r="B1883" s="37" t="s">
        <v>2210</v>
      </c>
      <c r="C1883" s="37" t="s">
        <v>46</v>
      </c>
      <c r="D1883" s="37">
        <v>0.05</v>
      </c>
      <c r="E1883" s="37">
        <v>18.97</v>
      </c>
      <c r="F1883" s="37">
        <v>9.0299999999999994</v>
      </c>
      <c r="G1883" s="37" t="s">
        <v>14</v>
      </c>
      <c r="H1883" s="37" t="s">
        <v>3</v>
      </c>
      <c r="I1883" s="37" t="s">
        <v>24</v>
      </c>
      <c r="J1883" s="37" t="s">
        <v>64</v>
      </c>
      <c r="K1883" s="37" t="s">
        <v>49</v>
      </c>
      <c r="L1883" s="37" t="s">
        <v>606</v>
      </c>
      <c r="M1883" s="37">
        <v>0.37</v>
      </c>
      <c r="N1883" s="37" t="s">
        <v>8</v>
      </c>
      <c r="O1883" s="37" t="s">
        <v>35</v>
      </c>
      <c r="P1883" s="37" t="s">
        <v>42</v>
      </c>
      <c r="Q1883" s="37" t="s">
        <v>463</v>
      </c>
      <c r="R1883" s="37">
        <v>98503</v>
      </c>
      <c r="S1883" s="39">
        <v>42179</v>
      </c>
      <c r="T1883" s="39">
        <v>42180</v>
      </c>
      <c r="U1883" s="37">
        <v>-1.89</v>
      </c>
      <c r="V1883" s="37">
        <v>5</v>
      </c>
      <c r="W1883" s="37">
        <v>97.33</v>
      </c>
      <c r="X1883" s="37">
        <v>89880</v>
      </c>
      <c r="Y1883" s="37" t="s">
        <v>3217</v>
      </c>
      <c r="Z1883" s="37">
        <v>410.54314647120106</v>
      </c>
    </row>
    <row r="1884" spans="1:26" customFormat="1" x14ac:dyDescent="0.2">
      <c r="A1884" s="37">
        <v>1416</v>
      </c>
      <c r="B1884" s="37" t="s">
        <v>2406</v>
      </c>
      <c r="C1884" s="37" t="s">
        <v>13</v>
      </c>
      <c r="D1884" s="37">
        <v>0.04</v>
      </c>
      <c r="E1884" s="37">
        <v>46.89</v>
      </c>
      <c r="F1884" s="37">
        <v>5.0999999999999996</v>
      </c>
      <c r="G1884" s="37" t="s">
        <v>14</v>
      </c>
      <c r="H1884" s="37" t="s">
        <v>3</v>
      </c>
      <c r="I1884" s="37" t="s">
        <v>24</v>
      </c>
      <c r="J1884" s="37" t="s">
        <v>71</v>
      </c>
      <c r="K1884" s="37" t="s">
        <v>120</v>
      </c>
      <c r="L1884" s="37" t="s">
        <v>1819</v>
      </c>
      <c r="M1884" s="37">
        <v>0.46</v>
      </c>
      <c r="N1884" s="37" t="s">
        <v>8</v>
      </c>
      <c r="O1884" s="37" t="s">
        <v>28</v>
      </c>
      <c r="P1884" s="37" t="s">
        <v>29</v>
      </c>
      <c r="Q1884" s="37" t="s">
        <v>1488</v>
      </c>
      <c r="R1884" s="37">
        <v>46203</v>
      </c>
      <c r="S1884" s="39">
        <v>42180</v>
      </c>
      <c r="T1884" s="39">
        <v>42182</v>
      </c>
      <c r="U1884" s="37">
        <v>87.12</v>
      </c>
      <c r="V1884" s="37">
        <v>4</v>
      </c>
      <c r="W1884" s="37">
        <v>182.61</v>
      </c>
      <c r="X1884" s="37">
        <v>90540</v>
      </c>
      <c r="Y1884" s="37" t="s">
        <v>3216</v>
      </c>
      <c r="Z1884" s="37">
        <v>358.44457624090779</v>
      </c>
    </row>
    <row r="1885" spans="1:26" customFormat="1" x14ac:dyDescent="0.2">
      <c r="A1885" s="37">
        <v>1551</v>
      </c>
      <c r="B1885" s="37" t="s">
        <v>2939</v>
      </c>
      <c r="C1885" s="37" t="s">
        <v>23</v>
      </c>
      <c r="D1885" s="37">
        <v>7.0000000000000007E-2</v>
      </c>
      <c r="E1885" s="37">
        <v>17.7</v>
      </c>
      <c r="F1885" s="37">
        <v>9.4700000000000006</v>
      </c>
      <c r="G1885" s="37" t="s">
        <v>14</v>
      </c>
      <c r="H1885" s="37" t="s">
        <v>15</v>
      </c>
      <c r="I1885" s="37" t="s">
        <v>24</v>
      </c>
      <c r="J1885" s="37" t="s">
        <v>54</v>
      </c>
      <c r="K1885" s="37" t="s">
        <v>49</v>
      </c>
      <c r="L1885" s="37" t="s">
        <v>1027</v>
      </c>
      <c r="M1885" s="37">
        <v>0.59</v>
      </c>
      <c r="N1885" s="37" t="s">
        <v>8</v>
      </c>
      <c r="O1885" s="37" t="s">
        <v>9</v>
      </c>
      <c r="P1885" s="37" t="s">
        <v>10</v>
      </c>
      <c r="Q1885" s="37" t="s">
        <v>2940</v>
      </c>
      <c r="R1885" s="37">
        <v>39530</v>
      </c>
      <c r="S1885" s="39">
        <v>42180</v>
      </c>
      <c r="T1885" s="39">
        <v>42186</v>
      </c>
      <c r="U1885" s="37">
        <v>-243.54400000000001</v>
      </c>
      <c r="V1885" s="37">
        <v>18</v>
      </c>
      <c r="W1885" s="37">
        <v>300.67</v>
      </c>
      <c r="X1885" s="37">
        <v>87488</v>
      </c>
      <c r="Y1885" s="37" t="s">
        <v>3215</v>
      </c>
      <c r="Z1885" s="37">
        <v>199.74905333474251</v>
      </c>
    </row>
    <row r="1886" spans="1:26" customFormat="1" x14ac:dyDescent="0.2">
      <c r="A1886" s="37">
        <v>3128</v>
      </c>
      <c r="B1886" s="37" t="s">
        <v>2941</v>
      </c>
      <c r="C1886" s="37" t="s">
        <v>23</v>
      </c>
      <c r="D1886" s="37">
        <v>0.08</v>
      </c>
      <c r="E1886" s="37">
        <v>3.69</v>
      </c>
      <c r="F1886" s="37">
        <v>2.5</v>
      </c>
      <c r="G1886" s="37" t="s">
        <v>14</v>
      </c>
      <c r="H1886" s="37" t="s">
        <v>3</v>
      </c>
      <c r="I1886" s="37" t="s">
        <v>24</v>
      </c>
      <c r="J1886" s="37" t="s">
        <v>321</v>
      </c>
      <c r="K1886" s="37" t="s">
        <v>49</v>
      </c>
      <c r="L1886" s="37" t="s">
        <v>2206</v>
      </c>
      <c r="M1886" s="37">
        <v>0.39</v>
      </c>
      <c r="N1886" s="37" t="s">
        <v>8</v>
      </c>
      <c r="O1886" s="37" t="s">
        <v>9</v>
      </c>
      <c r="P1886" s="37" t="s">
        <v>144</v>
      </c>
      <c r="Q1886" s="37" t="s">
        <v>2942</v>
      </c>
      <c r="R1886" s="37">
        <v>71109</v>
      </c>
      <c r="S1886" s="39">
        <v>42180</v>
      </c>
      <c r="T1886" s="39">
        <v>42185</v>
      </c>
      <c r="U1886" s="37">
        <v>-139.07599999999999</v>
      </c>
      <c r="V1886" s="37">
        <v>9</v>
      </c>
      <c r="W1886" s="37">
        <v>31.98</v>
      </c>
      <c r="X1886" s="37">
        <v>89810</v>
      </c>
      <c r="Y1886" s="37" t="s">
        <v>3215</v>
      </c>
      <c r="Z1886" s="37">
        <v>-82.761070279535474</v>
      </c>
    </row>
    <row r="1887" spans="1:26" customFormat="1" x14ac:dyDescent="0.2">
      <c r="A1887" s="37">
        <v>3176</v>
      </c>
      <c r="B1887" s="37" t="s">
        <v>2385</v>
      </c>
      <c r="C1887" s="37" t="s">
        <v>23</v>
      </c>
      <c r="D1887" s="37">
        <v>0.02</v>
      </c>
      <c r="E1887" s="37">
        <v>58.14</v>
      </c>
      <c r="F1887" s="37">
        <v>36.61</v>
      </c>
      <c r="G1887" s="37" t="s">
        <v>2</v>
      </c>
      <c r="H1887" s="37" t="s">
        <v>15</v>
      </c>
      <c r="I1887" s="37" t="s">
        <v>4</v>
      </c>
      <c r="J1887" s="37" t="s">
        <v>93</v>
      </c>
      <c r="K1887" s="37" t="s">
        <v>6</v>
      </c>
      <c r="L1887" s="37" t="s">
        <v>2551</v>
      </c>
      <c r="M1887" s="37">
        <v>0.61</v>
      </c>
      <c r="N1887" s="37" t="s">
        <v>8</v>
      </c>
      <c r="O1887" s="37" t="s">
        <v>9</v>
      </c>
      <c r="P1887" s="37" t="s">
        <v>99</v>
      </c>
      <c r="Q1887" s="37" t="s">
        <v>2387</v>
      </c>
      <c r="R1887" s="37">
        <v>32216</v>
      </c>
      <c r="S1887" s="39">
        <v>42180</v>
      </c>
      <c r="T1887" s="39">
        <v>42186</v>
      </c>
      <c r="U1887" s="37">
        <v>0.25800000000000001</v>
      </c>
      <c r="V1887" s="37">
        <v>22</v>
      </c>
      <c r="W1887" s="37">
        <v>1358.02</v>
      </c>
      <c r="X1887" s="37">
        <v>90821</v>
      </c>
      <c r="Y1887" s="37" t="s">
        <v>3215</v>
      </c>
      <c r="Z1887" s="37">
        <v>1572.3440293163624</v>
      </c>
    </row>
    <row r="1888" spans="1:26" customFormat="1" x14ac:dyDescent="0.2">
      <c r="A1888" s="37">
        <v>3176</v>
      </c>
      <c r="B1888" s="37" t="s">
        <v>2385</v>
      </c>
      <c r="C1888" s="37" t="s">
        <v>23</v>
      </c>
      <c r="D1888" s="37">
        <v>0.03</v>
      </c>
      <c r="E1888" s="37">
        <v>15.57</v>
      </c>
      <c r="F1888" s="37">
        <v>1.39</v>
      </c>
      <c r="G1888" s="37" t="s">
        <v>14</v>
      </c>
      <c r="H1888" s="37" t="s">
        <v>15</v>
      </c>
      <c r="I1888" s="37" t="s">
        <v>24</v>
      </c>
      <c r="J1888" s="37" t="s">
        <v>321</v>
      </c>
      <c r="K1888" s="37" t="s">
        <v>49</v>
      </c>
      <c r="L1888" s="37" t="s">
        <v>2316</v>
      </c>
      <c r="M1888" s="37">
        <v>0.38</v>
      </c>
      <c r="N1888" s="37" t="s">
        <v>8</v>
      </c>
      <c r="O1888" s="37" t="s">
        <v>9</v>
      </c>
      <c r="P1888" s="37" t="s">
        <v>99</v>
      </c>
      <c r="Q1888" s="37" t="s">
        <v>2387</v>
      </c>
      <c r="R1888" s="37">
        <v>32216</v>
      </c>
      <c r="S1888" s="39">
        <v>42180</v>
      </c>
      <c r="T1888" s="39">
        <v>42186</v>
      </c>
      <c r="U1888" s="37">
        <v>63.222000000000001</v>
      </c>
      <c r="V1888" s="37">
        <v>22</v>
      </c>
      <c r="W1888" s="37">
        <v>358.84</v>
      </c>
      <c r="X1888" s="37">
        <v>90821</v>
      </c>
      <c r="Y1888" s="37" t="s">
        <v>3215</v>
      </c>
      <c r="Z1888" s="37">
        <v>135.77070063992727</v>
      </c>
    </row>
    <row r="1889" spans="1:26" customFormat="1" x14ac:dyDescent="0.2">
      <c r="A1889" s="37">
        <v>447</v>
      </c>
      <c r="B1889" s="37" t="s">
        <v>2943</v>
      </c>
      <c r="C1889" s="37" t="s">
        <v>46</v>
      </c>
      <c r="D1889" s="37">
        <v>0.04</v>
      </c>
      <c r="E1889" s="37">
        <v>130.97999999999999</v>
      </c>
      <c r="F1889" s="37">
        <v>30</v>
      </c>
      <c r="G1889" s="37" t="s">
        <v>2</v>
      </c>
      <c r="H1889" s="37" t="s">
        <v>70</v>
      </c>
      <c r="I1889" s="37" t="s">
        <v>4</v>
      </c>
      <c r="J1889" s="37" t="s">
        <v>85</v>
      </c>
      <c r="K1889" s="37" t="s">
        <v>33</v>
      </c>
      <c r="L1889" s="37" t="s">
        <v>2175</v>
      </c>
      <c r="M1889" s="37">
        <v>0.78</v>
      </c>
      <c r="N1889" s="37" t="s">
        <v>8</v>
      </c>
      <c r="O1889" s="37" t="s">
        <v>28</v>
      </c>
      <c r="P1889" s="37" t="s">
        <v>60</v>
      </c>
      <c r="Q1889" s="37" t="s">
        <v>1625</v>
      </c>
      <c r="R1889" s="37">
        <v>55113</v>
      </c>
      <c r="S1889" s="39">
        <v>42180</v>
      </c>
      <c r="T1889" s="39">
        <v>42183</v>
      </c>
      <c r="U1889" s="37">
        <v>-82.903999999999996</v>
      </c>
      <c r="V1889" s="37">
        <v>1</v>
      </c>
      <c r="W1889" s="37">
        <v>159.51</v>
      </c>
      <c r="X1889" s="37">
        <v>90449</v>
      </c>
      <c r="Y1889" s="37" t="s">
        <v>3216</v>
      </c>
      <c r="Z1889" s="37">
        <v>1810.9895487200745</v>
      </c>
    </row>
    <row r="1890" spans="1:26" customFormat="1" x14ac:dyDescent="0.2">
      <c r="A1890" s="37">
        <v>447</v>
      </c>
      <c r="B1890" s="37" t="s">
        <v>2943</v>
      </c>
      <c r="C1890" s="37" t="s">
        <v>46</v>
      </c>
      <c r="D1890" s="37">
        <v>0.05</v>
      </c>
      <c r="E1890" s="37">
        <v>200.99</v>
      </c>
      <c r="F1890" s="37">
        <v>4.2</v>
      </c>
      <c r="G1890" s="37" t="s">
        <v>14</v>
      </c>
      <c r="H1890" s="37" t="s">
        <v>70</v>
      </c>
      <c r="I1890" s="37" t="s">
        <v>16</v>
      </c>
      <c r="J1890" s="37" t="s">
        <v>111</v>
      </c>
      <c r="K1890" s="37" t="s">
        <v>49</v>
      </c>
      <c r="L1890" s="37" t="s">
        <v>770</v>
      </c>
      <c r="M1890" s="37">
        <v>0.59</v>
      </c>
      <c r="N1890" s="37" t="s">
        <v>8</v>
      </c>
      <c r="O1890" s="37" t="s">
        <v>28</v>
      </c>
      <c r="P1890" s="37" t="s">
        <v>60</v>
      </c>
      <c r="Q1890" s="37" t="s">
        <v>1625</v>
      </c>
      <c r="R1890" s="37">
        <v>55113</v>
      </c>
      <c r="S1890" s="39">
        <v>42180</v>
      </c>
      <c r="T1890" s="39">
        <v>42180</v>
      </c>
      <c r="U1890" s="37">
        <v>1268.8064999999999</v>
      </c>
      <c r="V1890" s="37">
        <v>11</v>
      </c>
      <c r="W1890" s="37">
        <v>1838.85</v>
      </c>
      <c r="X1890" s="37">
        <v>90449</v>
      </c>
      <c r="Y1890" s="37" t="s">
        <v>3216</v>
      </c>
      <c r="Z1890" s="37">
        <v>2340.4686798261137</v>
      </c>
    </row>
    <row r="1891" spans="1:26" customFormat="1" x14ac:dyDescent="0.2">
      <c r="A1891" s="37">
        <v>1419</v>
      </c>
      <c r="B1891" s="37" t="s">
        <v>2944</v>
      </c>
      <c r="C1891" s="37" t="s">
        <v>46</v>
      </c>
      <c r="D1891" s="37">
        <v>0.01</v>
      </c>
      <c r="E1891" s="37">
        <v>124.49</v>
      </c>
      <c r="F1891" s="37">
        <v>51.94</v>
      </c>
      <c r="G1891" s="37" t="s">
        <v>2</v>
      </c>
      <c r="H1891" s="37" t="s">
        <v>3</v>
      </c>
      <c r="I1891" s="37" t="s">
        <v>4</v>
      </c>
      <c r="J1891" s="37" t="s">
        <v>5</v>
      </c>
      <c r="K1891" s="37" t="s">
        <v>6</v>
      </c>
      <c r="L1891" s="37" t="s">
        <v>1125</v>
      </c>
      <c r="M1891" s="37">
        <v>0.63</v>
      </c>
      <c r="N1891" s="37" t="s">
        <v>8</v>
      </c>
      <c r="O1891" s="37" t="s">
        <v>28</v>
      </c>
      <c r="P1891" s="37" t="s">
        <v>29</v>
      </c>
      <c r="Q1891" s="37" t="s">
        <v>2005</v>
      </c>
      <c r="R1891" s="37">
        <v>47905</v>
      </c>
      <c r="S1891" s="39">
        <v>42180</v>
      </c>
      <c r="T1891" s="39">
        <v>42181</v>
      </c>
      <c r="U1891" s="37">
        <v>-94.674644999999998</v>
      </c>
      <c r="V1891" s="37">
        <v>18</v>
      </c>
      <c r="W1891" s="37">
        <v>2376.12</v>
      </c>
      <c r="X1891" s="37">
        <v>90540</v>
      </c>
      <c r="Y1891" s="37" t="s">
        <v>3216</v>
      </c>
      <c r="Z1891" s="37">
        <v>2271.1200183876908</v>
      </c>
    </row>
    <row r="1892" spans="1:26" customFormat="1" x14ac:dyDescent="0.2">
      <c r="A1892" s="37">
        <v>1442</v>
      </c>
      <c r="B1892" s="37" t="s">
        <v>853</v>
      </c>
      <c r="C1892" s="37" t="s">
        <v>46</v>
      </c>
      <c r="D1892" s="37">
        <v>0.04</v>
      </c>
      <c r="E1892" s="37">
        <v>177.98</v>
      </c>
      <c r="F1892" s="37">
        <v>0.99</v>
      </c>
      <c r="G1892" s="37" t="s">
        <v>14</v>
      </c>
      <c r="H1892" s="37" t="s">
        <v>70</v>
      </c>
      <c r="I1892" s="37" t="s">
        <v>24</v>
      </c>
      <c r="J1892" s="37" t="s">
        <v>71</v>
      </c>
      <c r="K1892" s="37" t="s">
        <v>49</v>
      </c>
      <c r="L1892" s="37" t="s">
        <v>2829</v>
      </c>
      <c r="M1892" s="37">
        <v>0.56000000000000005</v>
      </c>
      <c r="N1892" s="37" t="s">
        <v>8</v>
      </c>
      <c r="O1892" s="37" t="s">
        <v>28</v>
      </c>
      <c r="P1892" s="37" t="s">
        <v>56</v>
      </c>
      <c r="Q1892" s="37" t="s">
        <v>854</v>
      </c>
      <c r="R1892" s="37">
        <v>65807</v>
      </c>
      <c r="S1892" s="39">
        <v>42180</v>
      </c>
      <c r="T1892" s="39">
        <v>42182</v>
      </c>
      <c r="U1892" s="37">
        <v>1909.8855000000001</v>
      </c>
      <c r="V1892" s="37">
        <v>15</v>
      </c>
      <c r="W1892" s="37">
        <v>2767.95</v>
      </c>
      <c r="X1892" s="37">
        <v>89076</v>
      </c>
      <c r="Y1892" s="37" t="s">
        <v>3216</v>
      </c>
      <c r="Z1892" s="37">
        <v>2817.8062708171965</v>
      </c>
    </row>
    <row r="1893" spans="1:26" customFormat="1" x14ac:dyDescent="0.2">
      <c r="A1893" s="37">
        <v>2903</v>
      </c>
      <c r="B1893" s="37" t="s">
        <v>2945</v>
      </c>
      <c r="C1893" s="37" t="s">
        <v>46</v>
      </c>
      <c r="D1893" s="37">
        <v>0.06</v>
      </c>
      <c r="E1893" s="37">
        <v>70.89</v>
      </c>
      <c r="F1893" s="37">
        <v>89.3</v>
      </c>
      <c r="G1893" s="37" t="s">
        <v>2</v>
      </c>
      <c r="H1893" s="37" t="s">
        <v>3</v>
      </c>
      <c r="I1893" s="37" t="s">
        <v>4</v>
      </c>
      <c r="J1893" s="37" t="s">
        <v>5</v>
      </c>
      <c r="K1893" s="37" t="s">
        <v>6</v>
      </c>
      <c r="L1893" s="37" t="s">
        <v>2946</v>
      </c>
      <c r="M1893" s="37">
        <v>0.72</v>
      </c>
      <c r="N1893" s="37" t="s">
        <v>8</v>
      </c>
      <c r="O1893" s="37" t="s">
        <v>87</v>
      </c>
      <c r="P1893" s="37" t="s">
        <v>293</v>
      </c>
      <c r="Q1893" s="37" t="s">
        <v>2947</v>
      </c>
      <c r="R1893" s="37">
        <v>43068</v>
      </c>
      <c r="S1893" s="39">
        <v>42180</v>
      </c>
      <c r="T1893" s="39">
        <v>42180</v>
      </c>
      <c r="U1893" s="37">
        <v>65.077020000000005</v>
      </c>
      <c r="V1893" s="37">
        <v>6</v>
      </c>
      <c r="W1893" s="37">
        <v>364.26</v>
      </c>
      <c r="X1893" s="37">
        <v>87374</v>
      </c>
      <c r="Y1893" s="37" t="s">
        <v>3218</v>
      </c>
      <c r="Z1893" s="37">
        <v>3341.1421550383875</v>
      </c>
    </row>
    <row r="1894" spans="1:26" customFormat="1" x14ac:dyDescent="0.2">
      <c r="A1894" s="37">
        <v>3261</v>
      </c>
      <c r="B1894" s="37" t="s">
        <v>2948</v>
      </c>
      <c r="C1894" s="37" t="s">
        <v>46</v>
      </c>
      <c r="D1894" s="37">
        <v>7.0000000000000007E-2</v>
      </c>
      <c r="E1894" s="37">
        <v>105.34</v>
      </c>
      <c r="F1894" s="37">
        <v>24.49</v>
      </c>
      <c r="G1894" s="37" t="s">
        <v>63</v>
      </c>
      <c r="H1894" s="37" t="s">
        <v>15</v>
      </c>
      <c r="I1894" s="37" t="s">
        <v>4</v>
      </c>
      <c r="J1894" s="37" t="s">
        <v>102</v>
      </c>
      <c r="K1894" s="37" t="s">
        <v>40</v>
      </c>
      <c r="L1894" s="37" t="s">
        <v>657</v>
      </c>
      <c r="M1894" s="37">
        <v>0.61</v>
      </c>
      <c r="N1894" s="37" t="s">
        <v>8</v>
      </c>
      <c r="O1894" s="37" t="s">
        <v>28</v>
      </c>
      <c r="P1894" s="37" t="s">
        <v>265</v>
      </c>
      <c r="Q1894" s="37" t="s">
        <v>2949</v>
      </c>
      <c r="R1894" s="37">
        <v>49221</v>
      </c>
      <c r="S1894" s="39">
        <v>42180</v>
      </c>
      <c r="T1894" s="39">
        <v>42181</v>
      </c>
      <c r="U1894" s="37">
        <v>710.67240000000004</v>
      </c>
      <c r="V1894" s="37">
        <v>10</v>
      </c>
      <c r="W1894" s="37">
        <v>1029.96</v>
      </c>
      <c r="X1894" s="37">
        <v>90296</v>
      </c>
      <c r="Y1894" s="37" t="s">
        <v>3216</v>
      </c>
      <c r="Z1894" s="37">
        <v>1922.2943432647264</v>
      </c>
    </row>
    <row r="1895" spans="1:26" customFormat="1" x14ac:dyDescent="0.2">
      <c r="A1895" s="37">
        <v>2197</v>
      </c>
      <c r="B1895" s="37" t="s">
        <v>2950</v>
      </c>
      <c r="C1895" s="37" t="s">
        <v>1</v>
      </c>
      <c r="D1895" s="37">
        <v>0.08</v>
      </c>
      <c r="E1895" s="37">
        <v>100.97</v>
      </c>
      <c r="F1895" s="37">
        <v>7.18</v>
      </c>
      <c r="G1895" s="37" t="s">
        <v>14</v>
      </c>
      <c r="H1895" s="37" t="s">
        <v>3</v>
      </c>
      <c r="I1895" s="37" t="s">
        <v>16</v>
      </c>
      <c r="J1895" s="37" t="s">
        <v>17</v>
      </c>
      <c r="K1895" s="37" t="s">
        <v>49</v>
      </c>
      <c r="L1895" s="37" t="s">
        <v>2777</v>
      </c>
      <c r="M1895" s="37">
        <v>0.46</v>
      </c>
      <c r="N1895" s="37" t="s">
        <v>8</v>
      </c>
      <c r="O1895" s="37" t="s">
        <v>87</v>
      </c>
      <c r="P1895" s="37" t="s">
        <v>88</v>
      </c>
      <c r="Q1895" s="37" t="s">
        <v>1832</v>
      </c>
      <c r="R1895" s="37">
        <v>11756</v>
      </c>
      <c r="S1895" s="39">
        <v>42181</v>
      </c>
      <c r="T1895" s="39">
        <v>42182</v>
      </c>
      <c r="U1895" s="37">
        <v>126.22499999999999</v>
      </c>
      <c r="V1895" s="37">
        <v>7</v>
      </c>
      <c r="W1895" s="37">
        <v>650.25</v>
      </c>
      <c r="X1895" s="37">
        <v>89176</v>
      </c>
      <c r="Y1895" s="37" t="s">
        <v>3218</v>
      </c>
      <c r="Z1895" s="37">
        <v>891.48720397741283</v>
      </c>
    </row>
    <row r="1896" spans="1:26" customFormat="1" x14ac:dyDescent="0.2">
      <c r="A1896" s="37">
        <v>2197</v>
      </c>
      <c r="B1896" s="37" t="s">
        <v>2950</v>
      </c>
      <c r="C1896" s="37" t="s">
        <v>1</v>
      </c>
      <c r="D1896" s="37">
        <v>0</v>
      </c>
      <c r="E1896" s="37">
        <v>13.4</v>
      </c>
      <c r="F1896" s="37">
        <v>4.95</v>
      </c>
      <c r="G1896" s="37" t="s">
        <v>14</v>
      </c>
      <c r="H1896" s="37" t="s">
        <v>3</v>
      </c>
      <c r="I1896" s="37" t="s">
        <v>4</v>
      </c>
      <c r="J1896" s="37" t="s">
        <v>102</v>
      </c>
      <c r="K1896" s="37" t="s">
        <v>18</v>
      </c>
      <c r="L1896" s="37" t="s">
        <v>1181</v>
      </c>
      <c r="M1896" s="37">
        <v>0.37</v>
      </c>
      <c r="N1896" s="37" t="s">
        <v>8</v>
      </c>
      <c r="O1896" s="37" t="s">
        <v>87</v>
      </c>
      <c r="P1896" s="37" t="s">
        <v>88</v>
      </c>
      <c r="Q1896" s="37" t="s">
        <v>1832</v>
      </c>
      <c r="R1896" s="37">
        <v>11756</v>
      </c>
      <c r="S1896" s="39">
        <v>42181</v>
      </c>
      <c r="T1896" s="39">
        <v>42182</v>
      </c>
      <c r="U1896" s="37">
        <v>187.7628</v>
      </c>
      <c r="V1896" s="37">
        <v>19</v>
      </c>
      <c r="W1896" s="37">
        <v>272.12</v>
      </c>
      <c r="X1896" s="37">
        <v>89176</v>
      </c>
      <c r="Y1896" s="37" t="s">
        <v>3218</v>
      </c>
      <c r="Z1896" s="37">
        <v>596.55613218945609</v>
      </c>
    </row>
    <row r="1897" spans="1:26" customFormat="1" x14ac:dyDescent="0.2">
      <c r="A1897" s="37">
        <v>2062</v>
      </c>
      <c r="B1897" s="37" t="s">
        <v>842</v>
      </c>
      <c r="C1897" s="37" t="s">
        <v>23</v>
      </c>
      <c r="D1897" s="37">
        <v>0.04</v>
      </c>
      <c r="E1897" s="37">
        <v>291.73</v>
      </c>
      <c r="F1897" s="37">
        <v>48.8</v>
      </c>
      <c r="G1897" s="37" t="s">
        <v>2</v>
      </c>
      <c r="H1897" s="37" t="s">
        <v>70</v>
      </c>
      <c r="I1897" s="37" t="s">
        <v>4</v>
      </c>
      <c r="J1897" s="37" t="s">
        <v>85</v>
      </c>
      <c r="K1897" s="37" t="s">
        <v>33</v>
      </c>
      <c r="L1897" s="37" t="s">
        <v>86</v>
      </c>
      <c r="M1897" s="37">
        <v>0.56000000000000005</v>
      </c>
      <c r="N1897" s="37" t="s">
        <v>8</v>
      </c>
      <c r="O1897" s="37" t="s">
        <v>9</v>
      </c>
      <c r="P1897" s="37" t="s">
        <v>218</v>
      </c>
      <c r="Q1897" s="37" t="s">
        <v>844</v>
      </c>
      <c r="R1897" s="37">
        <v>23111</v>
      </c>
      <c r="S1897" s="39">
        <v>42181</v>
      </c>
      <c r="T1897" s="39">
        <v>42185</v>
      </c>
      <c r="U1897" s="37">
        <v>-115.90389999999999</v>
      </c>
      <c r="V1897" s="37">
        <v>22</v>
      </c>
      <c r="W1897" s="37">
        <v>6676.61</v>
      </c>
      <c r="X1897" s="37">
        <v>87148</v>
      </c>
      <c r="Y1897" s="37" t="s">
        <v>3215</v>
      </c>
      <c r="Z1897" s="37">
        <v>2496.3531296775145</v>
      </c>
    </row>
    <row r="1898" spans="1:26" customFormat="1" x14ac:dyDescent="0.2">
      <c r="A1898" s="37">
        <v>2587</v>
      </c>
      <c r="B1898" s="37" t="s">
        <v>1403</v>
      </c>
      <c r="C1898" s="37" t="s">
        <v>46</v>
      </c>
      <c r="D1898" s="37">
        <v>0.02</v>
      </c>
      <c r="E1898" s="37">
        <v>22.72</v>
      </c>
      <c r="F1898" s="37">
        <v>8.99</v>
      </c>
      <c r="G1898" s="37" t="s">
        <v>14</v>
      </c>
      <c r="H1898" s="37" t="s">
        <v>47</v>
      </c>
      <c r="I1898" s="37" t="s">
        <v>4</v>
      </c>
      <c r="J1898" s="37" t="s">
        <v>102</v>
      </c>
      <c r="K1898" s="37" t="s">
        <v>18</v>
      </c>
      <c r="L1898" s="37" t="s">
        <v>304</v>
      </c>
      <c r="M1898" s="37">
        <v>0.44</v>
      </c>
      <c r="N1898" s="37" t="s">
        <v>8</v>
      </c>
      <c r="O1898" s="37" t="s">
        <v>28</v>
      </c>
      <c r="P1898" s="37" t="s">
        <v>333</v>
      </c>
      <c r="Q1898" s="37" t="s">
        <v>1405</v>
      </c>
      <c r="R1898" s="37">
        <v>54220</v>
      </c>
      <c r="S1898" s="39">
        <v>42181</v>
      </c>
      <c r="T1898" s="39">
        <v>42181</v>
      </c>
      <c r="U1898" s="37">
        <v>200.0172</v>
      </c>
      <c r="V1898" s="37">
        <v>12</v>
      </c>
      <c r="W1898" s="37">
        <v>289.88</v>
      </c>
      <c r="X1898" s="37">
        <v>91167</v>
      </c>
      <c r="Y1898" s="37" t="s">
        <v>3216</v>
      </c>
      <c r="Z1898" s="37">
        <v>745.4288983840944</v>
      </c>
    </row>
    <row r="1899" spans="1:26" customFormat="1" x14ac:dyDescent="0.2">
      <c r="A1899" s="37">
        <v>1380</v>
      </c>
      <c r="B1899" s="37" t="s">
        <v>2951</v>
      </c>
      <c r="C1899" s="37" t="s">
        <v>23</v>
      </c>
      <c r="D1899" s="37">
        <v>0.05</v>
      </c>
      <c r="E1899" s="37">
        <v>2.89</v>
      </c>
      <c r="F1899" s="37">
        <v>0.5</v>
      </c>
      <c r="G1899" s="37" t="s">
        <v>14</v>
      </c>
      <c r="H1899" s="37" t="s">
        <v>47</v>
      </c>
      <c r="I1899" s="37" t="s">
        <v>24</v>
      </c>
      <c r="J1899" s="37" t="s">
        <v>128</v>
      </c>
      <c r="K1899" s="37" t="s">
        <v>49</v>
      </c>
      <c r="L1899" s="37" t="s">
        <v>705</v>
      </c>
      <c r="M1899" s="37">
        <v>0.38</v>
      </c>
      <c r="N1899" s="37" t="s">
        <v>8</v>
      </c>
      <c r="O1899" s="37" t="s">
        <v>87</v>
      </c>
      <c r="P1899" s="37" t="s">
        <v>1332</v>
      </c>
      <c r="Q1899" s="37" t="s">
        <v>1853</v>
      </c>
      <c r="R1899" s="37">
        <v>3801</v>
      </c>
      <c r="S1899" s="39">
        <v>42182</v>
      </c>
      <c r="T1899" s="39">
        <v>42188</v>
      </c>
      <c r="U1899" s="37">
        <v>18.0642</v>
      </c>
      <c r="V1899" s="37">
        <v>9</v>
      </c>
      <c r="W1899" s="37">
        <v>26.18</v>
      </c>
      <c r="X1899" s="37">
        <v>88213</v>
      </c>
      <c r="Y1899" s="37" t="s">
        <v>3218</v>
      </c>
      <c r="Z1899" s="37">
        <v>71.35834765157216</v>
      </c>
    </row>
    <row r="1900" spans="1:26" customFormat="1" x14ac:dyDescent="0.2">
      <c r="A1900" s="37">
        <v>936</v>
      </c>
      <c r="B1900" s="37" t="s">
        <v>1203</v>
      </c>
      <c r="C1900" s="37" t="s">
        <v>46</v>
      </c>
      <c r="D1900" s="37">
        <v>0.05</v>
      </c>
      <c r="E1900" s="37">
        <v>5.98</v>
      </c>
      <c r="F1900" s="37">
        <v>5.46</v>
      </c>
      <c r="G1900" s="37" t="s">
        <v>14</v>
      </c>
      <c r="H1900" s="37" t="s">
        <v>70</v>
      </c>
      <c r="I1900" s="37" t="s">
        <v>24</v>
      </c>
      <c r="J1900" s="37" t="s">
        <v>64</v>
      </c>
      <c r="K1900" s="37" t="s">
        <v>49</v>
      </c>
      <c r="L1900" s="37" t="s">
        <v>1132</v>
      </c>
      <c r="M1900" s="37">
        <v>0.36</v>
      </c>
      <c r="N1900" s="37" t="s">
        <v>8</v>
      </c>
      <c r="O1900" s="37" t="s">
        <v>35</v>
      </c>
      <c r="P1900" s="37" t="s">
        <v>66</v>
      </c>
      <c r="Q1900" s="37" t="s">
        <v>1205</v>
      </c>
      <c r="R1900" s="37">
        <v>92374</v>
      </c>
      <c r="S1900" s="39">
        <v>42182</v>
      </c>
      <c r="T1900" s="39">
        <v>42182</v>
      </c>
      <c r="U1900" s="37">
        <v>-31.885000000000002</v>
      </c>
      <c r="V1900" s="37">
        <v>17</v>
      </c>
      <c r="W1900" s="37">
        <v>104.95</v>
      </c>
      <c r="X1900" s="37">
        <v>90589</v>
      </c>
      <c r="Y1900" s="37" t="s">
        <v>3217</v>
      </c>
      <c r="Z1900" s="37">
        <v>241.17983943518001</v>
      </c>
    </row>
    <row r="1901" spans="1:26" customFormat="1" x14ac:dyDescent="0.2">
      <c r="A1901" s="37">
        <v>937</v>
      </c>
      <c r="B1901" s="37" t="s">
        <v>2952</v>
      </c>
      <c r="C1901" s="37" t="s">
        <v>46</v>
      </c>
      <c r="D1901" s="37">
        <v>0.01</v>
      </c>
      <c r="E1901" s="37">
        <v>65.989999999999995</v>
      </c>
      <c r="F1901" s="37">
        <v>3.99</v>
      </c>
      <c r="G1901" s="37" t="s">
        <v>14</v>
      </c>
      <c r="H1901" s="37" t="s">
        <v>70</v>
      </c>
      <c r="I1901" s="37" t="s">
        <v>16</v>
      </c>
      <c r="J1901" s="37" t="s">
        <v>111</v>
      </c>
      <c r="K1901" s="37" t="s">
        <v>49</v>
      </c>
      <c r="L1901" s="37" t="s">
        <v>1610</v>
      </c>
      <c r="M1901" s="37">
        <v>0.59</v>
      </c>
      <c r="N1901" s="37" t="s">
        <v>8</v>
      </c>
      <c r="O1901" s="37" t="s">
        <v>35</v>
      </c>
      <c r="P1901" s="37" t="s">
        <v>66</v>
      </c>
      <c r="Q1901" s="37" t="s">
        <v>935</v>
      </c>
      <c r="R1901" s="37">
        <v>90278</v>
      </c>
      <c r="S1901" s="39">
        <v>42182</v>
      </c>
      <c r="T1901" s="39">
        <v>42183</v>
      </c>
      <c r="U1901" s="37">
        <v>-95.210499999999996</v>
      </c>
      <c r="V1901" s="37">
        <v>3</v>
      </c>
      <c r="W1901" s="37">
        <v>166.59</v>
      </c>
      <c r="X1901" s="37">
        <v>90589</v>
      </c>
      <c r="Y1901" s="37" t="s">
        <v>3217</v>
      </c>
      <c r="Z1901" s="37">
        <v>541.33077404683149</v>
      </c>
    </row>
    <row r="1902" spans="1:26" customFormat="1" x14ac:dyDescent="0.2">
      <c r="A1902" s="37">
        <v>2617</v>
      </c>
      <c r="B1902" s="37" t="s">
        <v>2953</v>
      </c>
      <c r="C1902" s="37" t="s">
        <v>46</v>
      </c>
      <c r="D1902" s="37">
        <v>0.1</v>
      </c>
      <c r="E1902" s="37">
        <v>3.25</v>
      </c>
      <c r="F1902" s="37">
        <v>49</v>
      </c>
      <c r="G1902" s="37" t="s">
        <v>14</v>
      </c>
      <c r="H1902" s="37" t="s">
        <v>70</v>
      </c>
      <c r="I1902" s="37" t="s">
        <v>24</v>
      </c>
      <c r="J1902" s="37" t="s">
        <v>71</v>
      </c>
      <c r="K1902" s="37" t="s">
        <v>40</v>
      </c>
      <c r="L1902" s="37" t="s">
        <v>2695</v>
      </c>
      <c r="M1902" s="37">
        <v>0.56000000000000005</v>
      </c>
      <c r="N1902" s="37" t="s">
        <v>8</v>
      </c>
      <c r="O1902" s="37" t="s">
        <v>28</v>
      </c>
      <c r="P1902" s="37" t="s">
        <v>1047</v>
      </c>
      <c r="Q1902" s="37" t="s">
        <v>2954</v>
      </c>
      <c r="R1902" s="37">
        <v>57401</v>
      </c>
      <c r="S1902" s="39">
        <v>42182</v>
      </c>
      <c r="T1902" s="39">
        <v>42183</v>
      </c>
      <c r="U1902" s="37">
        <v>-286.245</v>
      </c>
      <c r="V1902" s="37">
        <v>6</v>
      </c>
      <c r="W1902" s="37">
        <v>40.69</v>
      </c>
      <c r="X1902" s="37">
        <v>91496</v>
      </c>
      <c r="Y1902" s="37" t="s">
        <v>3216</v>
      </c>
      <c r="Z1902" s="37">
        <v>1308.766999562501</v>
      </c>
    </row>
    <row r="1903" spans="1:26" customFormat="1" x14ac:dyDescent="0.2">
      <c r="A1903" s="37">
        <v>2987</v>
      </c>
      <c r="B1903" s="37" t="s">
        <v>2955</v>
      </c>
      <c r="C1903" s="37" t="s">
        <v>1</v>
      </c>
      <c r="D1903" s="37">
        <v>0.09</v>
      </c>
      <c r="E1903" s="37">
        <v>100.98</v>
      </c>
      <c r="F1903" s="37">
        <v>35.840000000000003</v>
      </c>
      <c r="G1903" s="37" t="s">
        <v>2</v>
      </c>
      <c r="H1903" s="37" t="s">
        <v>47</v>
      </c>
      <c r="I1903" s="37" t="s">
        <v>4</v>
      </c>
      <c r="J1903" s="37" t="s">
        <v>93</v>
      </c>
      <c r="K1903" s="37" t="s">
        <v>6</v>
      </c>
      <c r="L1903" s="37" t="s">
        <v>94</v>
      </c>
      <c r="M1903" s="37">
        <v>0.62</v>
      </c>
      <c r="N1903" s="37" t="s">
        <v>8</v>
      </c>
      <c r="O1903" s="37" t="s">
        <v>28</v>
      </c>
      <c r="P1903" s="37" t="s">
        <v>189</v>
      </c>
      <c r="Q1903" s="37" t="s">
        <v>2956</v>
      </c>
      <c r="R1903" s="37">
        <v>50265</v>
      </c>
      <c r="S1903" s="39">
        <v>42183</v>
      </c>
      <c r="T1903" s="39">
        <v>42183</v>
      </c>
      <c r="U1903" s="37">
        <v>-103.624</v>
      </c>
      <c r="V1903" s="37">
        <v>17</v>
      </c>
      <c r="W1903" s="37">
        <v>1700.38</v>
      </c>
      <c r="X1903" s="37">
        <v>91180</v>
      </c>
      <c r="Y1903" s="37" t="s">
        <v>3216</v>
      </c>
      <c r="Z1903" s="37">
        <v>1810.5800072700113</v>
      </c>
    </row>
    <row r="1904" spans="1:26" customFormat="1" x14ac:dyDescent="0.2">
      <c r="A1904" s="37">
        <v>2987</v>
      </c>
      <c r="B1904" s="37" t="s">
        <v>2955</v>
      </c>
      <c r="C1904" s="37" t="s">
        <v>1</v>
      </c>
      <c r="D1904" s="37">
        <v>0.1</v>
      </c>
      <c r="E1904" s="37">
        <v>5.78</v>
      </c>
      <c r="F1904" s="37">
        <v>7.96</v>
      </c>
      <c r="G1904" s="37" t="s">
        <v>14</v>
      </c>
      <c r="H1904" s="37" t="s">
        <v>47</v>
      </c>
      <c r="I1904" s="37" t="s">
        <v>24</v>
      </c>
      <c r="J1904" s="37" t="s">
        <v>64</v>
      </c>
      <c r="K1904" s="37" t="s">
        <v>49</v>
      </c>
      <c r="L1904" s="37" t="s">
        <v>2957</v>
      </c>
      <c r="M1904" s="37">
        <v>0.36</v>
      </c>
      <c r="N1904" s="37" t="s">
        <v>8</v>
      </c>
      <c r="O1904" s="37" t="s">
        <v>28</v>
      </c>
      <c r="P1904" s="37" t="s">
        <v>189</v>
      </c>
      <c r="Q1904" s="37" t="s">
        <v>2956</v>
      </c>
      <c r="R1904" s="37">
        <v>50265</v>
      </c>
      <c r="S1904" s="39">
        <v>42183</v>
      </c>
      <c r="T1904" s="39">
        <v>42183</v>
      </c>
      <c r="U1904" s="37">
        <v>-57.823999999999998</v>
      </c>
      <c r="V1904" s="37">
        <v>6</v>
      </c>
      <c r="W1904" s="37">
        <v>35.96</v>
      </c>
      <c r="X1904" s="37">
        <v>91180</v>
      </c>
      <c r="Y1904" s="37" t="s">
        <v>3216</v>
      </c>
      <c r="Z1904" s="37">
        <v>369.46854628886797</v>
      </c>
    </row>
    <row r="1905" spans="1:26" customFormat="1" x14ac:dyDescent="0.2">
      <c r="A1905" s="37">
        <v>3209</v>
      </c>
      <c r="B1905" s="37" t="s">
        <v>2958</v>
      </c>
      <c r="C1905" s="37" t="s">
        <v>1</v>
      </c>
      <c r="D1905" s="37">
        <v>0.03</v>
      </c>
      <c r="E1905" s="37">
        <v>4.9800000000000004</v>
      </c>
      <c r="F1905" s="37">
        <v>4.62</v>
      </c>
      <c r="G1905" s="37" t="s">
        <v>63</v>
      </c>
      <c r="H1905" s="37" t="s">
        <v>70</v>
      </c>
      <c r="I1905" s="37" t="s">
        <v>16</v>
      </c>
      <c r="J1905" s="37" t="s">
        <v>17</v>
      </c>
      <c r="K1905" s="37" t="s">
        <v>18</v>
      </c>
      <c r="L1905" s="37" t="s">
        <v>1197</v>
      </c>
      <c r="M1905" s="37">
        <v>0.64</v>
      </c>
      <c r="N1905" s="37" t="s">
        <v>8</v>
      </c>
      <c r="O1905" s="37" t="s">
        <v>35</v>
      </c>
      <c r="P1905" s="37" t="s">
        <v>66</v>
      </c>
      <c r="Q1905" s="37" t="s">
        <v>2959</v>
      </c>
      <c r="R1905" s="37">
        <v>90210</v>
      </c>
      <c r="S1905" s="39">
        <v>42183</v>
      </c>
      <c r="T1905" s="39">
        <v>42184</v>
      </c>
      <c r="U1905" s="37">
        <v>-30.45</v>
      </c>
      <c r="V1905" s="37">
        <v>8</v>
      </c>
      <c r="W1905" s="37">
        <v>44.24</v>
      </c>
      <c r="X1905" s="37">
        <v>90739</v>
      </c>
      <c r="Y1905" s="37" t="s">
        <v>3217</v>
      </c>
      <c r="Z1905" s="37">
        <v>469.01347603571406</v>
      </c>
    </row>
    <row r="1906" spans="1:26" customFormat="1" x14ac:dyDescent="0.2">
      <c r="A1906" s="37">
        <v>1357</v>
      </c>
      <c r="B1906" s="37" t="s">
        <v>2726</v>
      </c>
      <c r="C1906" s="37" t="s">
        <v>13</v>
      </c>
      <c r="D1906" s="37">
        <v>7.0000000000000007E-2</v>
      </c>
      <c r="E1906" s="37">
        <v>119.99</v>
      </c>
      <c r="F1906" s="37">
        <v>16.8</v>
      </c>
      <c r="G1906" s="37" t="s">
        <v>2</v>
      </c>
      <c r="H1906" s="37" t="s">
        <v>47</v>
      </c>
      <c r="I1906" s="37" t="s">
        <v>16</v>
      </c>
      <c r="J1906" s="37" t="s">
        <v>32</v>
      </c>
      <c r="K1906" s="37" t="s">
        <v>6</v>
      </c>
      <c r="L1906" s="37" t="s">
        <v>2960</v>
      </c>
      <c r="M1906" s="37">
        <v>0.35</v>
      </c>
      <c r="N1906" s="37" t="s">
        <v>8</v>
      </c>
      <c r="O1906" s="37" t="s">
        <v>28</v>
      </c>
      <c r="P1906" s="37" t="s">
        <v>163</v>
      </c>
      <c r="Q1906" s="37" t="s">
        <v>2727</v>
      </c>
      <c r="R1906" s="37">
        <v>78596</v>
      </c>
      <c r="S1906" s="39">
        <v>42183</v>
      </c>
      <c r="T1906" s="39">
        <v>42185</v>
      </c>
      <c r="U1906" s="37">
        <v>1206.5961</v>
      </c>
      <c r="V1906" s="37">
        <v>15</v>
      </c>
      <c r="W1906" s="37">
        <v>1748.69</v>
      </c>
      <c r="X1906" s="37">
        <v>88185</v>
      </c>
      <c r="Y1906" s="37" t="s">
        <v>3216</v>
      </c>
      <c r="Z1906" s="37">
        <v>2181.8850802642123</v>
      </c>
    </row>
    <row r="1907" spans="1:26" customFormat="1" x14ac:dyDescent="0.2">
      <c r="A1907" s="37">
        <v>1733</v>
      </c>
      <c r="B1907" s="37" t="s">
        <v>1977</v>
      </c>
      <c r="C1907" s="37" t="s">
        <v>13</v>
      </c>
      <c r="D1907" s="37">
        <v>0.02</v>
      </c>
      <c r="E1907" s="37">
        <v>30.98</v>
      </c>
      <c r="F1907" s="37">
        <v>17.079999999999998</v>
      </c>
      <c r="G1907" s="37" t="s">
        <v>14</v>
      </c>
      <c r="H1907" s="37" t="s">
        <v>3</v>
      </c>
      <c r="I1907" s="37" t="s">
        <v>24</v>
      </c>
      <c r="J1907" s="37" t="s">
        <v>64</v>
      </c>
      <c r="K1907" s="37" t="s">
        <v>49</v>
      </c>
      <c r="L1907" s="37" t="s">
        <v>2961</v>
      </c>
      <c r="M1907" s="37">
        <v>0.4</v>
      </c>
      <c r="N1907" s="37" t="s">
        <v>8</v>
      </c>
      <c r="O1907" s="37" t="s">
        <v>87</v>
      </c>
      <c r="P1907" s="37" t="s">
        <v>350</v>
      </c>
      <c r="Q1907" s="37" t="s">
        <v>42</v>
      </c>
      <c r="R1907" s="37">
        <v>20012</v>
      </c>
      <c r="S1907" s="39">
        <v>42183</v>
      </c>
      <c r="T1907" s="39">
        <v>42184</v>
      </c>
      <c r="U1907" s="37">
        <v>-32.28</v>
      </c>
      <c r="V1907" s="37">
        <v>13</v>
      </c>
      <c r="W1907" s="37">
        <v>438.25</v>
      </c>
      <c r="X1907" s="37">
        <v>59937</v>
      </c>
      <c r="Y1907" s="37" t="s">
        <v>3218</v>
      </c>
      <c r="Z1907" s="37">
        <v>480.79218157721954</v>
      </c>
    </row>
    <row r="1908" spans="1:26" customFormat="1" x14ac:dyDescent="0.2">
      <c r="A1908" s="37">
        <v>1735</v>
      </c>
      <c r="B1908" s="37" t="s">
        <v>2962</v>
      </c>
      <c r="C1908" s="37" t="s">
        <v>13</v>
      </c>
      <c r="D1908" s="37">
        <v>0.02</v>
      </c>
      <c r="E1908" s="37">
        <v>30.98</v>
      </c>
      <c r="F1908" s="37">
        <v>17.079999999999998</v>
      </c>
      <c r="G1908" s="37" t="s">
        <v>14</v>
      </c>
      <c r="H1908" s="37" t="s">
        <v>3</v>
      </c>
      <c r="I1908" s="37" t="s">
        <v>24</v>
      </c>
      <c r="J1908" s="37" t="s">
        <v>64</v>
      </c>
      <c r="K1908" s="37" t="s">
        <v>49</v>
      </c>
      <c r="L1908" s="37" t="s">
        <v>2961</v>
      </c>
      <c r="M1908" s="37">
        <v>0.4</v>
      </c>
      <c r="N1908" s="37" t="s">
        <v>8</v>
      </c>
      <c r="O1908" s="37" t="s">
        <v>87</v>
      </c>
      <c r="P1908" s="37" t="s">
        <v>88</v>
      </c>
      <c r="Q1908" s="37" t="s">
        <v>2963</v>
      </c>
      <c r="R1908" s="37">
        <v>11550</v>
      </c>
      <c r="S1908" s="39">
        <v>42183</v>
      </c>
      <c r="T1908" s="39">
        <v>42184</v>
      </c>
      <c r="U1908" s="37">
        <v>-16.14</v>
      </c>
      <c r="V1908" s="37">
        <v>3</v>
      </c>
      <c r="W1908" s="37">
        <v>101.13</v>
      </c>
      <c r="X1908" s="37">
        <v>88444</v>
      </c>
      <c r="Y1908" s="37" t="s">
        <v>3218</v>
      </c>
      <c r="Z1908" s="37">
        <v>497.31995673647083</v>
      </c>
    </row>
    <row r="1909" spans="1:26" customFormat="1" x14ac:dyDescent="0.2">
      <c r="A1909" s="37">
        <v>1191</v>
      </c>
      <c r="B1909" s="37" t="s">
        <v>2964</v>
      </c>
      <c r="C1909" s="37" t="s">
        <v>23</v>
      </c>
      <c r="D1909" s="37">
        <v>0.03</v>
      </c>
      <c r="E1909" s="37">
        <v>28.53</v>
      </c>
      <c r="F1909" s="37">
        <v>1.49</v>
      </c>
      <c r="G1909" s="37" t="s">
        <v>14</v>
      </c>
      <c r="H1909" s="37" t="s">
        <v>3</v>
      </c>
      <c r="I1909" s="37" t="s">
        <v>24</v>
      </c>
      <c r="J1909" s="37" t="s">
        <v>48</v>
      </c>
      <c r="K1909" s="37" t="s">
        <v>49</v>
      </c>
      <c r="L1909" s="37" t="s">
        <v>1808</v>
      </c>
      <c r="M1909" s="37">
        <v>0.38</v>
      </c>
      <c r="N1909" s="37" t="s">
        <v>8</v>
      </c>
      <c r="O1909" s="37" t="s">
        <v>87</v>
      </c>
      <c r="P1909" s="37" t="s">
        <v>224</v>
      </c>
      <c r="Q1909" s="37" t="s">
        <v>2965</v>
      </c>
      <c r="R1909" s="37">
        <v>6050</v>
      </c>
      <c r="S1909" s="39">
        <v>42183</v>
      </c>
      <c r="T1909" s="39">
        <v>42186</v>
      </c>
      <c r="U1909" s="37">
        <v>59.4405</v>
      </c>
      <c r="V1909" s="37">
        <v>3</v>
      </c>
      <c r="W1909" s="37">
        <v>88.84</v>
      </c>
      <c r="X1909" s="37">
        <v>87587</v>
      </c>
      <c r="Y1909" s="37" t="s">
        <v>3218</v>
      </c>
      <c r="Z1909" s="37">
        <v>195.16738212733267</v>
      </c>
    </row>
    <row r="1910" spans="1:26" customFormat="1" x14ac:dyDescent="0.2">
      <c r="A1910" s="37">
        <v>1193</v>
      </c>
      <c r="B1910" s="37" t="s">
        <v>1327</v>
      </c>
      <c r="C1910" s="37" t="s">
        <v>23</v>
      </c>
      <c r="D1910" s="37">
        <v>0.09</v>
      </c>
      <c r="E1910" s="37">
        <v>49.99</v>
      </c>
      <c r="F1910" s="37">
        <v>19.989999999999998</v>
      </c>
      <c r="G1910" s="37" t="s">
        <v>14</v>
      </c>
      <c r="H1910" s="37" t="s">
        <v>3</v>
      </c>
      <c r="I1910" s="37" t="s">
        <v>16</v>
      </c>
      <c r="J1910" s="37" t="s">
        <v>17</v>
      </c>
      <c r="K1910" s="37" t="s">
        <v>49</v>
      </c>
      <c r="L1910" s="37" t="s">
        <v>1264</v>
      </c>
      <c r="M1910" s="37">
        <v>0.41</v>
      </c>
      <c r="N1910" s="37" t="s">
        <v>8</v>
      </c>
      <c r="O1910" s="37" t="s">
        <v>87</v>
      </c>
      <c r="P1910" s="37" t="s">
        <v>350</v>
      </c>
      <c r="Q1910" s="37" t="s">
        <v>42</v>
      </c>
      <c r="R1910" s="37">
        <v>20016</v>
      </c>
      <c r="S1910" s="39">
        <v>42183</v>
      </c>
      <c r="T1910" s="39">
        <v>42185</v>
      </c>
      <c r="U1910" s="37">
        <v>-17.03</v>
      </c>
      <c r="V1910" s="37">
        <v>48</v>
      </c>
      <c r="W1910" s="37">
        <v>2373.3200000000002</v>
      </c>
      <c r="X1910" s="37">
        <v>11206</v>
      </c>
      <c r="Y1910" s="37" t="s">
        <v>3218</v>
      </c>
      <c r="Z1910" s="37">
        <v>680.71063692912583</v>
      </c>
    </row>
    <row r="1911" spans="1:26" customFormat="1" x14ac:dyDescent="0.2">
      <c r="A1911" s="37">
        <v>1193</v>
      </c>
      <c r="B1911" s="37" t="s">
        <v>1327</v>
      </c>
      <c r="C1911" s="37" t="s">
        <v>23</v>
      </c>
      <c r="D1911" s="37">
        <v>0.03</v>
      </c>
      <c r="E1911" s="37">
        <v>28.53</v>
      </c>
      <c r="F1911" s="37">
        <v>1.49</v>
      </c>
      <c r="G1911" s="37" t="s">
        <v>14</v>
      </c>
      <c r="H1911" s="37" t="s">
        <v>3</v>
      </c>
      <c r="I1911" s="37" t="s">
        <v>24</v>
      </c>
      <c r="J1911" s="37" t="s">
        <v>48</v>
      </c>
      <c r="K1911" s="37" t="s">
        <v>49</v>
      </c>
      <c r="L1911" s="37" t="s">
        <v>1808</v>
      </c>
      <c r="M1911" s="37">
        <v>0.38</v>
      </c>
      <c r="N1911" s="37" t="s">
        <v>8</v>
      </c>
      <c r="O1911" s="37" t="s">
        <v>87</v>
      </c>
      <c r="P1911" s="37" t="s">
        <v>350</v>
      </c>
      <c r="Q1911" s="37" t="s">
        <v>42</v>
      </c>
      <c r="R1911" s="37">
        <v>20016</v>
      </c>
      <c r="S1911" s="39">
        <v>42183</v>
      </c>
      <c r="T1911" s="39">
        <v>42186</v>
      </c>
      <c r="U1911" s="37">
        <v>39.627000000000002</v>
      </c>
      <c r="V1911" s="37">
        <v>11</v>
      </c>
      <c r="W1911" s="37">
        <v>325.73</v>
      </c>
      <c r="X1911" s="37">
        <v>11206</v>
      </c>
      <c r="Y1911" s="37" t="s">
        <v>3218</v>
      </c>
      <c r="Z1911" s="37">
        <v>174.87784847690972</v>
      </c>
    </row>
    <row r="1912" spans="1:26" customFormat="1" x14ac:dyDescent="0.2">
      <c r="A1912" s="37">
        <v>1203</v>
      </c>
      <c r="B1912" s="37" t="s">
        <v>2966</v>
      </c>
      <c r="C1912" s="37" t="s">
        <v>23</v>
      </c>
      <c r="D1912" s="37">
        <v>0.09</v>
      </c>
      <c r="E1912" s="37">
        <v>49.99</v>
      </c>
      <c r="F1912" s="37">
        <v>19.989999999999998</v>
      </c>
      <c r="G1912" s="37" t="s">
        <v>14</v>
      </c>
      <c r="H1912" s="37" t="s">
        <v>3</v>
      </c>
      <c r="I1912" s="37" t="s">
        <v>16</v>
      </c>
      <c r="J1912" s="37" t="s">
        <v>17</v>
      </c>
      <c r="K1912" s="37" t="s">
        <v>49</v>
      </c>
      <c r="L1912" s="37" t="s">
        <v>1264</v>
      </c>
      <c r="M1912" s="37">
        <v>0.41</v>
      </c>
      <c r="N1912" s="37" t="s">
        <v>8</v>
      </c>
      <c r="O1912" s="37" t="s">
        <v>87</v>
      </c>
      <c r="P1912" s="37" t="s">
        <v>560</v>
      </c>
      <c r="Q1912" s="37" t="s">
        <v>561</v>
      </c>
      <c r="R1912" s="37">
        <v>2920</v>
      </c>
      <c r="S1912" s="39">
        <v>42183</v>
      </c>
      <c r="T1912" s="39">
        <v>42185</v>
      </c>
      <c r="U1912" s="37">
        <v>-8.5150000000000006</v>
      </c>
      <c r="V1912" s="37">
        <v>12</v>
      </c>
      <c r="W1912" s="37">
        <v>593.33000000000004</v>
      </c>
      <c r="X1912" s="37">
        <v>87587</v>
      </c>
      <c r="Y1912" s="37" t="s">
        <v>3218</v>
      </c>
      <c r="Z1912" s="37">
        <v>689.43021595521168</v>
      </c>
    </row>
    <row r="1913" spans="1:26" customFormat="1" x14ac:dyDescent="0.2">
      <c r="A1913" s="37">
        <v>2801</v>
      </c>
      <c r="B1913" s="37" t="s">
        <v>2967</v>
      </c>
      <c r="C1913" s="37" t="s">
        <v>23</v>
      </c>
      <c r="D1913" s="37">
        <v>0</v>
      </c>
      <c r="E1913" s="37">
        <v>17.52</v>
      </c>
      <c r="F1913" s="37">
        <v>8.17</v>
      </c>
      <c r="G1913" s="37" t="s">
        <v>14</v>
      </c>
      <c r="H1913" s="37" t="s">
        <v>47</v>
      </c>
      <c r="I1913" s="37" t="s">
        <v>24</v>
      </c>
      <c r="J1913" s="37" t="s">
        <v>71</v>
      </c>
      <c r="K1913" s="37" t="s">
        <v>120</v>
      </c>
      <c r="L1913" s="37" t="s">
        <v>2968</v>
      </c>
      <c r="M1913" s="37">
        <v>0.5</v>
      </c>
      <c r="N1913" s="37" t="s">
        <v>8</v>
      </c>
      <c r="O1913" s="37" t="s">
        <v>35</v>
      </c>
      <c r="P1913" s="37" t="s">
        <v>564</v>
      </c>
      <c r="Q1913" s="37" t="s">
        <v>1694</v>
      </c>
      <c r="R1913" s="37">
        <v>85224</v>
      </c>
      <c r="S1913" s="39">
        <v>42183</v>
      </c>
      <c r="T1913" s="39">
        <v>42188</v>
      </c>
      <c r="U1913" s="37">
        <v>52.764000000000003</v>
      </c>
      <c r="V1913" s="37">
        <v>15</v>
      </c>
      <c r="W1913" s="37">
        <v>284.33999999999997</v>
      </c>
      <c r="X1913" s="37">
        <v>91049</v>
      </c>
      <c r="Y1913" s="37" t="s">
        <v>3217</v>
      </c>
      <c r="Z1913" s="37">
        <v>497.50798028093982</v>
      </c>
    </row>
    <row r="1914" spans="1:26" customFormat="1" x14ac:dyDescent="0.2">
      <c r="A1914" s="37">
        <v>3226</v>
      </c>
      <c r="B1914" s="37" t="s">
        <v>477</v>
      </c>
      <c r="C1914" s="37" t="s">
        <v>92</v>
      </c>
      <c r="D1914" s="37">
        <v>0.06</v>
      </c>
      <c r="E1914" s="37">
        <v>22.24</v>
      </c>
      <c r="F1914" s="37">
        <v>1.99</v>
      </c>
      <c r="G1914" s="37" t="s">
        <v>14</v>
      </c>
      <c r="H1914" s="37" t="s">
        <v>3</v>
      </c>
      <c r="I1914" s="37" t="s">
        <v>16</v>
      </c>
      <c r="J1914" s="37" t="s">
        <v>17</v>
      </c>
      <c r="K1914" s="37" t="s">
        <v>18</v>
      </c>
      <c r="L1914" s="37" t="s">
        <v>2969</v>
      </c>
      <c r="M1914" s="37">
        <v>0.43</v>
      </c>
      <c r="N1914" s="37" t="s">
        <v>8</v>
      </c>
      <c r="O1914" s="37" t="s">
        <v>9</v>
      </c>
      <c r="P1914" s="37" t="s">
        <v>376</v>
      </c>
      <c r="Q1914" s="37" t="s">
        <v>479</v>
      </c>
      <c r="R1914" s="37">
        <v>37075</v>
      </c>
      <c r="S1914" s="39">
        <v>42183</v>
      </c>
      <c r="T1914" s="39">
        <v>42185</v>
      </c>
      <c r="U1914" s="37">
        <v>95.388000000000005</v>
      </c>
      <c r="V1914" s="37">
        <v>12</v>
      </c>
      <c r="W1914" s="37">
        <v>255.88</v>
      </c>
      <c r="X1914" s="37">
        <v>86509</v>
      </c>
      <c r="Y1914" s="37" t="s">
        <v>3215</v>
      </c>
      <c r="Z1914" s="37">
        <v>180.81936494038362</v>
      </c>
    </row>
    <row r="1915" spans="1:26" customFormat="1" x14ac:dyDescent="0.2">
      <c r="A1915" s="37">
        <v>2448</v>
      </c>
      <c r="B1915" s="37" t="s">
        <v>2970</v>
      </c>
      <c r="C1915" s="37" t="s">
        <v>13</v>
      </c>
      <c r="D1915" s="37">
        <v>0.09</v>
      </c>
      <c r="E1915" s="37">
        <v>6.48</v>
      </c>
      <c r="F1915" s="37">
        <v>7.03</v>
      </c>
      <c r="G1915" s="37" t="s">
        <v>14</v>
      </c>
      <c r="H1915" s="37" t="s">
        <v>15</v>
      </c>
      <c r="I1915" s="37" t="s">
        <v>24</v>
      </c>
      <c r="J1915" s="37" t="s">
        <v>64</v>
      </c>
      <c r="K1915" s="37" t="s">
        <v>49</v>
      </c>
      <c r="L1915" s="37" t="s">
        <v>2499</v>
      </c>
      <c r="M1915" s="37">
        <v>0.37</v>
      </c>
      <c r="N1915" s="37" t="s">
        <v>8</v>
      </c>
      <c r="O1915" s="37" t="s">
        <v>28</v>
      </c>
      <c r="P1915" s="37" t="s">
        <v>60</v>
      </c>
      <c r="Q1915" s="37" t="s">
        <v>135</v>
      </c>
      <c r="R1915" s="37">
        <v>55410</v>
      </c>
      <c r="S1915" s="39">
        <v>42184</v>
      </c>
      <c r="T1915" s="39">
        <v>42186</v>
      </c>
      <c r="U1915" s="37">
        <v>-126.208</v>
      </c>
      <c r="V1915" s="37">
        <v>16</v>
      </c>
      <c r="W1915" s="37">
        <v>96.96</v>
      </c>
      <c r="X1915" s="37">
        <v>87790</v>
      </c>
      <c r="Y1915" s="37" t="s">
        <v>3216</v>
      </c>
      <c r="Z1915" s="37">
        <v>-61.024110659428068</v>
      </c>
    </row>
    <row r="1916" spans="1:26" customFormat="1" x14ac:dyDescent="0.2">
      <c r="A1916" s="37">
        <v>3374</v>
      </c>
      <c r="B1916" s="37" t="s">
        <v>2718</v>
      </c>
      <c r="C1916" s="37" t="s">
        <v>13</v>
      </c>
      <c r="D1916" s="37">
        <v>0.05</v>
      </c>
      <c r="E1916" s="37">
        <v>73.98</v>
      </c>
      <c r="F1916" s="37">
        <v>12.14</v>
      </c>
      <c r="G1916" s="37" t="s">
        <v>14</v>
      </c>
      <c r="H1916" s="37" t="s">
        <v>47</v>
      </c>
      <c r="I1916" s="37" t="s">
        <v>16</v>
      </c>
      <c r="J1916" s="37" t="s">
        <v>17</v>
      </c>
      <c r="K1916" s="37" t="s">
        <v>49</v>
      </c>
      <c r="L1916" s="37" t="s">
        <v>709</v>
      </c>
      <c r="M1916" s="37">
        <v>0.67</v>
      </c>
      <c r="N1916" s="37" t="s">
        <v>8</v>
      </c>
      <c r="O1916" s="37" t="s">
        <v>87</v>
      </c>
      <c r="P1916" s="37" t="s">
        <v>394</v>
      </c>
      <c r="Q1916" s="37" t="s">
        <v>2719</v>
      </c>
      <c r="R1916" s="37">
        <v>21113</v>
      </c>
      <c r="S1916" s="39">
        <v>42184</v>
      </c>
      <c r="T1916" s="39">
        <v>42185</v>
      </c>
      <c r="U1916" s="37">
        <v>-1.9039999999999999</v>
      </c>
      <c r="V1916" s="37">
        <v>8</v>
      </c>
      <c r="W1916" s="37">
        <v>600.4</v>
      </c>
      <c r="X1916" s="37">
        <v>87474</v>
      </c>
      <c r="Y1916" s="37" t="s">
        <v>3218</v>
      </c>
      <c r="Z1916" s="37">
        <v>754.15636223681975</v>
      </c>
    </row>
    <row r="1917" spans="1:26" customFormat="1" x14ac:dyDescent="0.2">
      <c r="A1917" s="37">
        <v>3374</v>
      </c>
      <c r="B1917" s="37" t="s">
        <v>2718</v>
      </c>
      <c r="C1917" s="37" t="s">
        <v>13</v>
      </c>
      <c r="D1917" s="37">
        <v>0</v>
      </c>
      <c r="E1917" s="37">
        <v>5.98</v>
      </c>
      <c r="F1917" s="37">
        <v>7.15</v>
      </c>
      <c r="G1917" s="37" t="s">
        <v>14</v>
      </c>
      <c r="H1917" s="37" t="s">
        <v>47</v>
      </c>
      <c r="I1917" s="37" t="s">
        <v>24</v>
      </c>
      <c r="J1917" s="37" t="s">
        <v>64</v>
      </c>
      <c r="K1917" s="37" t="s">
        <v>49</v>
      </c>
      <c r="L1917" s="37" t="s">
        <v>2514</v>
      </c>
      <c r="M1917" s="37">
        <v>0.36</v>
      </c>
      <c r="N1917" s="37" t="s">
        <v>8</v>
      </c>
      <c r="O1917" s="37" t="s">
        <v>87</v>
      </c>
      <c r="P1917" s="37" t="s">
        <v>394</v>
      </c>
      <c r="Q1917" s="37" t="s">
        <v>2719</v>
      </c>
      <c r="R1917" s="37">
        <v>21113</v>
      </c>
      <c r="S1917" s="39">
        <v>42184</v>
      </c>
      <c r="T1917" s="39">
        <v>42186</v>
      </c>
      <c r="U1917" s="37">
        <v>-37.048000000000002</v>
      </c>
      <c r="V1917" s="37">
        <v>5</v>
      </c>
      <c r="W1917" s="37">
        <v>34.25</v>
      </c>
      <c r="X1917" s="37">
        <v>87474</v>
      </c>
      <c r="Y1917" s="37" t="s">
        <v>3218</v>
      </c>
      <c r="Z1917" s="37">
        <v>142.56667705863063</v>
      </c>
    </row>
    <row r="1918" spans="1:26" customFormat="1" x14ac:dyDescent="0.2">
      <c r="A1918" s="37">
        <v>3374</v>
      </c>
      <c r="B1918" s="37" t="s">
        <v>2718</v>
      </c>
      <c r="C1918" s="37" t="s">
        <v>13</v>
      </c>
      <c r="D1918" s="37">
        <v>0.09</v>
      </c>
      <c r="E1918" s="37">
        <v>3.57</v>
      </c>
      <c r="F1918" s="37">
        <v>4.17</v>
      </c>
      <c r="G1918" s="37" t="s">
        <v>14</v>
      </c>
      <c r="H1918" s="37" t="s">
        <v>47</v>
      </c>
      <c r="I1918" s="37" t="s">
        <v>24</v>
      </c>
      <c r="J1918" s="37" t="s">
        <v>25</v>
      </c>
      <c r="K1918" s="37" t="s">
        <v>18</v>
      </c>
      <c r="L1918" s="37" t="s">
        <v>768</v>
      </c>
      <c r="M1918" s="37">
        <v>0.59</v>
      </c>
      <c r="N1918" s="37" t="s">
        <v>8</v>
      </c>
      <c r="O1918" s="37" t="s">
        <v>87</v>
      </c>
      <c r="P1918" s="37" t="s">
        <v>394</v>
      </c>
      <c r="Q1918" s="37" t="s">
        <v>2719</v>
      </c>
      <c r="R1918" s="37">
        <v>21113</v>
      </c>
      <c r="S1918" s="39">
        <v>42184</v>
      </c>
      <c r="T1918" s="39">
        <v>42186</v>
      </c>
      <c r="U1918" s="37">
        <v>-56.887999999999998</v>
      </c>
      <c r="V1918" s="37">
        <v>9</v>
      </c>
      <c r="W1918" s="37">
        <v>31.45</v>
      </c>
      <c r="X1918" s="37">
        <v>87474</v>
      </c>
      <c r="Y1918" s="37" t="s">
        <v>3218</v>
      </c>
      <c r="Z1918" s="37">
        <v>164.03059226228345</v>
      </c>
    </row>
    <row r="1919" spans="1:26" customFormat="1" x14ac:dyDescent="0.2">
      <c r="A1919" s="37">
        <v>1502</v>
      </c>
      <c r="B1919" s="37" t="s">
        <v>2413</v>
      </c>
      <c r="C1919" s="37" t="s">
        <v>23</v>
      </c>
      <c r="D1919" s="37">
        <v>0.08</v>
      </c>
      <c r="E1919" s="37">
        <v>5.84</v>
      </c>
      <c r="F1919" s="37">
        <v>1</v>
      </c>
      <c r="G1919" s="37" t="s">
        <v>63</v>
      </c>
      <c r="H1919" s="37" t="s">
        <v>3</v>
      </c>
      <c r="I1919" s="37" t="s">
        <v>24</v>
      </c>
      <c r="J1919" s="37" t="s">
        <v>25</v>
      </c>
      <c r="K1919" s="37" t="s">
        <v>26</v>
      </c>
      <c r="L1919" s="37" t="s">
        <v>2971</v>
      </c>
      <c r="M1919" s="37">
        <v>0.38</v>
      </c>
      <c r="N1919" s="37" t="s">
        <v>8</v>
      </c>
      <c r="O1919" s="37" t="s">
        <v>9</v>
      </c>
      <c r="P1919" s="37" t="s">
        <v>99</v>
      </c>
      <c r="Q1919" s="37" t="s">
        <v>2414</v>
      </c>
      <c r="R1919" s="37">
        <v>33065</v>
      </c>
      <c r="S1919" s="39">
        <v>42184</v>
      </c>
      <c r="T1919" s="39">
        <v>42188</v>
      </c>
      <c r="U1919" s="37">
        <v>731.92200000000003</v>
      </c>
      <c r="V1919" s="37">
        <v>11</v>
      </c>
      <c r="W1919" s="37">
        <v>61.39</v>
      </c>
      <c r="X1919" s="37">
        <v>89194</v>
      </c>
      <c r="Y1919" s="37" t="s">
        <v>3215</v>
      </c>
      <c r="Z1919" s="37">
        <v>683.91287134250422</v>
      </c>
    </row>
    <row r="1920" spans="1:26" customFormat="1" x14ac:dyDescent="0.2">
      <c r="A1920" s="37">
        <v>1502</v>
      </c>
      <c r="B1920" s="37" t="s">
        <v>2413</v>
      </c>
      <c r="C1920" s="37" t="s">
        <v>23</v>
      </c>
      <c r="D1920" s="37">
        <v>0</v>
      </c>
      <c r="E1920" s="37">
        <v>205.99</v>
      </c>
      <c r="F1920" s="37">
        <v>8.99</v>
      </c>
      <c r="G1920" s="37" t="s">
        <v>14</v>
      </c>
      <c r="H1920" s="37" t="s">
        <v>3</v>
      </c>
      <c r="I1920" s="37" t="s">
        <v>16</v>
      </c>
      <c r="J1920" s="37" t="s">
        <v>111</v>
      </c>
      <c r="K1920" s="37" t="s">
        <v>49</v>
      </c>
      <c r="L1920" s="37" t="s">
        <v>1008</v>
      </c>
      <c r="M1920" s="37">
        <v>0.6</v>
      </c>
      <c r="N1920" s="37" t="s">
        <v>8</v>
      </c>
      <c r="O1920" s="37" t="s">
        <v>9</v>
      </c>
      <c r="P1920" s="37" t="s">
        <v>99</v>
      </c>
      <c r="Q1920" s="37" t="s">
        <v>2414</v>
      </c>
      <c r="R1920" s="37">
        <v>33065</v>
      </c>
      <c r="S1920" s="39">
        <v>42184</v>
      </c>
      <c r="T1920" s="39">
        <v>42187</v>
      </c>
      <c r="U1920" s="37">
        <v>186.55799999999999</v>
      </c>
      <c r="V1920" s="37">
        <v>13</v>
      </c>
      <c r="W1920" s="37">
        <v>2435.52</v>
      </c>
      <c r="X1920" s="37">
        <v>89194</v>
      </c>
      <c r="Y1920" s="37" t="s">
        <v>3215</v>
      </c>
      <c r="Z1920" s="37">
        <v>1291.3330191328839</v>
      </c>
    </row>
    <row r="1921" spans="1:26" customFormat="1" x14ac:dyDescent="0.2">
      <c r="A1921" s="37">
        <v>1109</v>
      </c>
      <c r="B1921" s="37" t="s">
        <v>2972</v>
      </c>
      <c r="C1921" s="37" t="s">
        <v>92</v>
      </c>
      <c r="D1921" s="37">
        <v>0.08</v>
      </c>
      <c r="E1921" s="37">
        <v>8.3699999999999992</v>
      </c>
      <c r="F1921" s="37">
        <v>10.16</v>
      </c>
      <c r="G1921" s="37" t="s">
        <v>14</v>
      </c>
      <c r="H1921" s="37" t="s">
        <v>15</v>
      </c>
      <c r="I1921" s="37" t="s">
        <v>4</v>
      </c>
      <c r="J1921" s="37" t="s">
        <v>102</v>
      </c>
      <c r="K1921" s="37" t="s">
        <v>40</v>
      </c>
      <c r="L1921" s="37" t="s">
        <v>1548</v>
      </c>
      <c r="M1921" s="37">
        <v>0.59</v>
      </c>
      <c r="N1921" s="37" t="s">
        <v>8</v>
      </c>
      <c r="O1921" s="37" t="s">
        <v>28</v>
      </c>
      <c r="P1921" s="37" t="s">
        <v>163</v>
      </c>
      <c r="Q1921" s="37" t="s">
        <v>2973</v>
      </c>
      <c r="R1921" s="37">
        <v>78041</v>
      </c>
      <c r="S1921" s="39">
        <v>42184</v>
      </c>
      <c r="T1921" s="39">
        <v>42184</v>
      </c>
      <c r="U1921" s="37">
        <v>-169.232</v>
      </c>
      <c r="V1921" s="37">
        <v>13</v>
      </c>
      <c r="W1921" s="37">
        <v>108.99</v>
      </c>
      <c r="X1921" s="37">
        <v>86410</v>
      </c>
      <c r="Y1921" s="37" t="s">
        <v>3216</v>
      </c>
      <c r="Z1921" s="37">
        <v>192.07147766358085</v>
      </c>
    </row>
    <row r="1922" spans="1:26" customFormat="1" x14ac:dyDescent="0.2">
      <c r="A1922" s="37">
        <v>1183</v>
      </c>
      <c r="B1922" s="37" t="s">
        <v>2974</v>
      </c>
      <c r="C1922" s="37" t="s">
        <v>46</v>
      </c>
      <c r="D1922" s="37">
        <v>0.04</v>
      </c>
      <c r="E1922" s="37">
        <v>35.99</v>
      </c>
      <c r="F1922" s="37">
        <v>3.3</v>
      </c>
      <c r="G1922" s="37" t="s">
        <v>14</v>
      </c>
      <c r="H1922" s="37" t="s">
        <v>47</v>
      </c>
      <c r="I1922" s="37" t="s">
        <v>16</v>
      </c>
      <c r="J1922" s="37" t="s">
        <v>111</v>
      </c>
      <c r="K1922" s="37" t="s">
        <v>18</v>
      </c>
      <c r="L1922" s="37" t="s">
        <v>1886</v>
      </c>
      <c r="M1922" s="37">
        <v>0.39</v>
      </c>
      <c r="N1922" s="37" t="s">
        <v>8</v>
      </c>
      <c r="O1922" s="37" t="s">
        <v>35</v>
      </c>
      <c r="P1922" s="37" t="s">
        <v>122</v>
      </c>
      <c r="Q1922" s="37" t="s">
        <v>2975</v>
      </c>
      <c r="R1922" s="37">
        <v>84663</v>
      </c>
      <c r="S1922" s="39">
        <v>42184</v>
      </c>
      <c r="T1922" s="39">
        <v>42184</v>
      </c>
      <c r="U1922" s="37">
        <v>184.19550000000001</v>
      </c>
      <c r="V1922" s="37">
        <v>9</v>
      </c>
      <c r="W1922" s="37">
        <v>266.95</v>
      </c>
      <c r="X1922" s="37">
        <v>86914</v>
      </c>
      <c r="Y1922" s="37" t="s">
        <v>3217</v>
      </c>
      <c r="Z1922" s="37">
        <v>558.76046593817762</v>
      </c>
    </row>
    <row r="1923" spans="1:26" customFormat="1" x14ac:dyDescent="0.2">
      <c r="A1923" s="37">
        <v>699</v>
      </c>
      <c r="B1923" s="37" t="s">
        <v>837</v>
      </c>
      <c r="C1923" s="37" t="s">
        <v>13</v>
      </c>
      <c r="D1923" s="37">
        <v>0.01</v>
      </c>
      <c r="E1923" s="37">
        <v>7.89</v>
      </c>
      <c r="F1923" s="37">
        <v>2.82</v>
      </c>
      <c r="G1923" s="37" t="s">
        <v>14</v>
      </c>
      <c r="H1923" s="37" t="s">
        <v>15</v>
      </c>
      <c r="I1923" s="37" t="s">
        <v>24</v>
      </c>
      <c r="J1923" s="37" t="s">
        <v>152</v>
      </c>
      <c r="K1923" s="37" t="s">
        <v>26</v>
      </c>
      <c r="L1923" s="37" t="s">
        <v>2976</v>
      </c>
      <c r="M1923" s="37">
        <v>0.4</v>
      </c>
      <c r="N1923" s="37" t="s">
        <v>8</v>
      </c>
      <c r="O1923" s="37" t="s">
        <v>35</v>
      </c>
      <c r="P1923" s="37" t="s">
        <v>66</v>
      </c>
      <c r="Q1923" s="37" t="s">
        <v>76</v>
      </c>
      <c r="R1923" s="37">
        <v>90041</v>
      </c>
      <c r="S1923" s="39">
        <v>42185</v>
      </c>
      <c r="T1923" s="39">
        <v>42186</v>
      </c>
      <c r="U1923" s="37">
        <v>38.700000000000003</v>
      </c>
      <c r="V1923" s="37">
        <v>32</v>
      </c>
      <c r="W1923" s="37">
        <v>274.26</v>
      </c>
      <c r="X1923" s="37">
        <v>36647</v>
      </c>
      <c r="Y1923" s="37" t="s">
        <v>3217</v>
      </c>
      <c r="Z1923" s="37">
        <v>73.704686515300835</v>
      </c>
    </row>
    <row r="1924" spans="1:26" customFormat="1" x14ac:dyDescent="0.2">
      <c r="A1924" s="37">
        <v>699</v>
      </c>
      <c r="B1924" s="37" t="s">
        <v>837</v>
      </c>
      <c r="C1924" s="37" t="s">
        <v>13</v>
      </c>
      <c r="D1924" s="37">
        <v>0.09</v>
      </c>
      <c r="E1924" s="37">
        <v>3.68</v>
      </c>
      <c r="F1924" s="37">
        <v>1.32</v>
      </c>
      <c r="G1924" s="37" t="s">
        <v>14</v>
      </c>
      <c r="H1924" s="37" t="s">
        <v>15</v>
      </c>
      <c r="I1924" s="37" t="s">
        <v>24</v>
      </c>
      <c r="J1924" s="37" t="s">
        <v>544</v>
      </c>
      <c r="K1924" s="37" t="s">
        <v>26</v>
      </c>
      <c r="L1924" s="37" t="s">
        <v>2502</v>
      </c>
      <c r="M1924" s="37">
        <v>0.83</v>
      </c>
      <c r="N1924" s="37" t="s">
        <v>8</v>
      </c>
      <c r="O1924" s="37" t="s">
        <v>35</v>
      </c>
      <c r="P1924" s="37" t="s">
        <v>66</v>
      </c>
      <c r="Q1924" s="37" t="s">
        <v>76</v>
      </c>
      <c r="R1924" s="37">
        <v>90041</v>
      </c>
      <c r="S1924" s="39">
        <v>42185</v>
      </c>
      <c r="T1924" s="39">
        <v>42186</v>
      </c>
      <c r="U1924" s="37">
        <v>-21.91</v>
      </c>
      <c r="V1924" s="37">
        <v>24</v>
      </c>
      <c r="W1924" s="37">
        <v>83.16</v>
      </c>
      <c r="X1924" s="37">
        <v>36647</v>
      </c>
      <c r="Y1924" s="37" t="s">
        <v>3217</v>
      </c>
      <c r="Z1924" s="37">
        <v>261.53074957316397</v>
      </c>
    </row>
    <row r="1925" spans="1:26" customFormat="1" x14ac:dyDescent="0.2">
      <c r="A1925" s="37">
        <v>699</v>
      </c>
      <c r="B1925" s="37" t="s">
        <v>837</v>
      </c>
      <c r="C1925" s="37" t="s">
        <v>13</v>
      </c>
      <c r="D1925" s="37">
        <v>0.1</v>
      </c>
      <c r="E1925" s="37">
        <v>9.7100000000000009</v>
      </c>
      <c r="F1925" s="37">
        <v>9.4499999999999993</v>
      </c>
      <c r="G1925" s="37" t="s">
        <v>14</v>
      </c>
      <c r="H1925" s="37" t="s">
        <v>15</v>
      </c>
      <c r="I1925" s="37" t="s">
        <v>24</v>
      </c>
      <c r="J1925" s="37" t="s">
        <v>54</v>
      </c>
      <c r="K1925" s="37" t="s">
        <v>49</v>
      </c>
      <c r="L1925" s="37" t="s">
        <v>1179</v>
      </c>
      <c r="M1925" s="37">
        <v>0.6</v>
      </c>
      <c r="N1925" s="37" t="s">
        <v>8</v>
      </c>
      <c r="O1925" s="37" t="s">
        <v>35</v>
      </c>
      <c r="P1925" s="37" t="s">
        <v>66</v>
      </c>
      <c r="Q1925" s="37" t="s">
        <v>76</v>
      </c>
      <c r="R1925" s="37">
        <v>90041</v>
      </c>
      <c r="S1925" s="39">
        <v>42185</v>
      </c>
      <c r="T1925" s="39">
        <v>42188</v>
      </c>
      <c r="U1925" s="37">
        <v>-119.77</v>
      </c>
      <c r="V1925" s="37">
        <v>27</v>
      </c>
      <c r="W1925" s="37">
        <v>261.93</v>
      </c>
      <c r="X1925" s="37">
        <v>36647</v>
      </c>
      <c r="Y1925" s="37" t="s">
        <v>3217</v>
      </c>
      <c r="Z1925" s="37">
        <v>207.13983890663965</v>
      </c>
    </row>
    <row r="1926" spans="1:26" customFormat="1" x14ac:dyDescent="0.2">
      <c r="A1926" s="37">
        <v>702</v>
      </c>
      <c r="B1926" s="37" t="s">
        <v>2252</v>
      </c>
      <c r="C1926" s="37" t="s">
        <v>13</v>
      </c>
      <c r="D1926" s="37">
        <v>0.01</v>
      </c>
      <c r="E1926" s="37">
        <v>7.89</v>
      </c>
      <c r="F1926" s="37">
        <v>2.82</v>
      </c>
      <c r="G1926" s="37" t="s">
        <v>14</v>
      </c>
      <c r="H1926" s="37" t="s">
        <v>15</v>
      </c>
      <c r="I1926" s="37" t="s">
        <v>24</v>
      </c>
      <c r="J1926" s="37" t="s">
        <v>152</v>
      </c>
      <c r="K1926" s="37" t="s">
        <v>26</v>
      </c>
      <c r="L1926" s="37" t="s">
        <v>2976</v>
      </c>
      <c r="M1926" s="37">
        <v>0.4</v>
      </c>
      <c r="N1926" s="37" t="s">
        <v>8</v>
      </c>
      <c r="O1926" s="37" t="s">
        <v>35</v>
      </c>
      <c r="P1926" s="37" t="s">
        <v>66</v>
      </c>
      <c r="Q1926" s="37" t="s">
        <v>2253</v>
      </c>
      <c r="R1926" s="37">
        <v>95404</v>
      </c>
      <c r="S1926" s="39">
        <v>42185</v>
      </c>
      <c r="T1926" s="39">
        <v>42186</v>
      </c>
      <c r="U1926" s="37">
        <v>46.44</v>
      </c>
      <c r="V1926" s="37">
        <v>8</v>
      </c>
      <c r="W1926" s="37">
        <v>68.56</v>
      </c>
      <c r="X1926" s="37">
        <v>87979</v>
      </c>
      <c r="Y1926" s="37" t="s">
        <v>3217</v>
      </c>
      <c r="Z1926" s="37">
        <v>81.630645606540327</v>
      </c>
    </row>
    <row r="1927" spans="1:26" customFormat="1" x14ac:dyDescent="0.2">
      <c r="A1927" s="37">
        <v>702</v>
      </c>
      <c r="B1927" s="37" t="s">
        <v>2252</v>
      </c>
      <c r="C1927" s="37" t="s">
        <v>13</v>
      </c>
      <c r="D1927" s="37">
        <v>0.09</v>
      </c>
      <c r="E1927" s="37">
        <v>3.68</v>
      </c>
      <c r="F1927" s="37">
        <v>1.32</v>
      </c>
      <c r="G1927" s="37" t="s">
        <v>14</v>
      </c>
      <c r="H1927" s="37" t="s">
        <v>15</v>
      </c>
      <c r="I1927" s="37" t="s">
        <v>24</v>
      </c>
      <c r="J1927" s="37" t="s">
        <v>544</v>
      </c>
      <c r="K1927" s="37" t="s">
        <v>26</v>
      </c>
      <c r="L1927" s="37" t="s">
        <v>2502</v>
      </c>
      <c r="M1927" s="37">
        <v>0.83</v>
      </c>
      <c r="N1927" s="37" t="s">
        <v>8</v>
      </c>
      <c r="O1927" s="37" t="s">
        <v>35</v>
      </c>
      <c r="P1927" s="37" t="s">
        <v>66</v>
      </c>
      <c r="Q1927" s="37" t="s">
        <v>2253</v>
      </c>
      <c r="R1927" s="37">
        <v>95404</v>
      </c>
      <c r="S1927" s="39">
        <v>42185</v>
      </c>
      <c r="T1927" s="39">
        <v>42186</v>
      </c>
      <c r="U1927" s="37">
        <v>-17.527999999999999</v>
      </c>
      <c r="V1927" s="37">
        <v>6</v>
      </c>
      <c r="W1927" s="37">
        <v>20.79</v>
      </c>
      <c r="X1927" s="37">
        <v>87979</v>
      </c>
      <c r="Y1927" s="37" t="s">
        <v>3217</v>
      </c>
      <c r="Z1927" s="37">
        <v>266.0180302886435</v>
      </c>
    </row>
    <row r="1928" spans="1:26" customFormat="1" x14ac:dyDescent="0.2">
      <c r="A1928" s="37">
        <v>702</v>
      </c>
      <c r="B1928" s="37" t="s">
        <v>2252</v>
      </c>
      <c r="C1928" s="37" t="s">
        <v>13</v>
      </c>
      <c r="D1928" s="37">
        <v>0.1</v>
      </c>
      <c r="E1928" s="37">
        <v>9.7100000000000009</v>
      </c>
      <c r="F1928" s="37">
        <v>9.4499999999999993</v>
      </c>
      <c r="G1928" s="37" t="s">
        <v>14</v>
      </c>
      <c r="H1928" s="37" t="s">
        <v>15</v>
      </c>
      <c r="I1928" s="37" t="s">
        <v>24</v>
      </c>
      <c r="J1928" s="37" t="s">
        <v>54</v>
      </c>
      <c r="K1928" s="37" t="s">
        <v>49</v>
      </c>
      <c r="L1928" s="37" t="s">
        <v>1179</v>
      </c>
      <c r="M1928" s="37">
        <v>0.6</v>
      </c>
      <c r="N1928" s="37" t="s">
        <v>8</v>
      </c>
      <c r="O1928" s="37" t="s">
        <v>35</v>
      </c>
      <c r="P1928" s="37" t="s">
        <v>66</v>
      </c>
      <c r="Q1928" s="37" t="s">
        <v>2253</v>
      </c>
      <c r="R1928" s="37">
        <v>95404</v>
      </c>
      <c r="S1928" s="39">
        <v>42185</v>
      </c>
      <c r="T1928" s="39">
        <v>42188</v>
      </c>
      <c r="U1928" s="37">
        <v>-95.816000000000003</v>
      </c>
      <c r="V1928" s="37">
        <v>7</v>
      </c>
      <c r="W1928" s="37">
        <v>67.91</v>
      </c>
      <c r="X1928" s="37">
        <v>87979</v>
      </c>
      <c r="Y1928" s="37" t="s">
        <v>3217</v>
      </c>
      <c r="Z1928" s="37">
        <v>231.66935106058685</v>
      </c>
    </row>
    <row r="1929" spans="1:26" customFormat="1" x14ac:dyDescent="0.2">
      <c r="A1929" s="37">
        <v>1307</v>
      </c>
      <c r="B1929" s="37" t="s">
        <v>2977</v>
      </c>
      <c r="C1929" s="37" t="s">
        <v>23</v>
      </c>
      <c r="D1929" s="37">
        <v>0.04</v>
      </c>
      <c r="E1929" s="37">
        <v>8.33</v>
      </c>
      <c r="F1929" s="37">
        <v>1.99</v>
      </c>
      <c r="G1929" s="37" t="s">
        <v>14</v>
      </c>
      <c r="H1929" s="37" t="s">
        <v>3</v>
      </c>
      <c r="I1929" s="37" t="s">
        <v>16</v>
      </c>
      <c r="J1929" s="37" t="s">
        <v>17</v>
      </c>
      <c r="K1929" s="37" t="s">
        <v>18</v>
      </c>
      <c r="L1929" s="37" t="s">
        <v>1150</v>
      </c>
      <c r="M1929" s="37">
        <v>0.52</v>
      </c>
      <c r="N1929" s="37" t="s">
        <v>8</v>
      </c>
      <c r="O1929" s="37" t="s">
        <v>35</v>
      </c>
      <c r="P1929" s="37" t="s">
        <v>115</v>
      </c>
      <c r="Q1929" s="37" t="s">
        <v>2261</v>
      </c>
      <c r="R1929" s="37">
        <v>97420</v>
      </c>
      <c r="S1929" s="39">
        <v>42185</v>
      </c>
      <c r="T1929" s="39">
        <v>42192</v>
      </c>
      <c r="U1929" s="37">
        <v>44.892000000000003</v>
      </c>
      <c r="V1929" s="37">
        <v>16</v>
      </c>
      <c r="W1929" s="37">
        <v>131.26</v>
      </c>
      <c r="X1929" s="37">
        <v>91451</v>
      </c>
      <c r="Y1929" s="37" t="s">
        <v>3217</v>
      </c>
      <c r="Z1929" s="37">
        <v>240.55622125648759</v>
      </c>
    </row>
    <row r="1930" spans="1:26" customFormat="1" x14ac:dyDescent="0.2">
      <c r="A1930" s="37">
        <v>2089</v>
      </c>
      <c r="B1930" s="37" t="s">
        <v>2978</v>
      </c>
      <c r="C1930" s="37" t="s">
        <v>23</v>
      </c>
      <c r="D1930" s="37">
        <v>0.06</v>
      </c>
      <c r="E1930" s="37">
        <v>38.06</v>
      </c>
      <c r="F1930" s="37">
        <v>4.5</v>
      </c>
      <c r="G1930" s="37" t="s">
        <v>14</v>
      </c>
      <c r="H1930" s="37" t="s">
        <v>70</v>
      </c>
      <c r="I1930" s="37" t="s">
        <v>24</v>
      </c>
      <c r="J1930" s="37" t="s">
        <v>71</v>
      </c>
      <c r="K1930" s="37" t="s">
        <v>49</v>
      </c>
      <c r="L1930" s="37" t="s">
        <v>2979</v>
      </c>
      <c r="M1930" s="37">
        <v>0.56000000000000005</v>
      </c>
      <c r="N1930" s="37" t="s">
        <v>8</v>
      </c>
      <c r="O1930" s="37" t="s">
        <v>87</v>
      </c>
      <c r="P1930" s="37" t="s">
        <v>88</v>
      </c>
      <c r="Q1930" s="37" t="s">
        <v>2980</v>
      </c>
      <c r="R1930" s="37">
        <v>10956</v>
      </c>
      <c r="S1930" s="39">
        <v>42185</v>
      </c>
      <c r="T1930" s="39">
        <v>42191</v>
      </c>
      <c r="U1930" s="37">
        <v>450.45960000000002</v>
      </c>
      <c r="V1930" s="37">
        <v>17</v>
      </c>
      <c r="W1930" s="37">
        <v>652.84</v>
      </c>
      <c r="X1930" s="37">
        <v>88348</v>
      </c>
      <c r="Y1930" s="37" t="s">
        <v>3218</v>
      </c>
      <c r="Z1930" s="37">
        <v>847.45911505868605</v>
      </c>
    </row>
    <row r="1931" spans="1:26" customFormat="1" x14ac:dyDescent="0.2">
      <c r="A1931" s="37">
        <v>2089</v>
      </c>
      <c r="B1931" s="37" t="s">
        <v>2978</v>
      </c>
      <c r="C1931" s="37" t="s">
        <v>23</v>
      </c>
      <c r="D1931" s="37">
        <v>0.08</v>
      </c>
      <c r="E1931" s="37">
        <v>599.99</v>
      </c>
      <c r="F1931" s="37">
        <v>24.49</v>
      </c>
      <c r="G1931" s="37" t="s">
        <v>14</v>
      </c>
      <c r="H1931" s="37" t="s">
        <v>70</v>
      </c>
      <c r="I1931" s="37" t="s">
        <v>16</v>
      </c>
      <c r="J1931" s="37" t="s">
        <v>39</v>
      </c>
      <c r="K1931" s="37" t="s">
        <v>40</v>
      </c>
      <c r="L1931" s="37" t="s">
        <v>2981</v>
      </c>
      <c r="M1931" s="37">
        <v>0.37</v>
      </c>
      <c r="N1931" s="37" t="s">
        <v>8</v>
      </c>
      <c r="O1931" s="37" t="s">
        <v>87</v>
      </c>
      <c r="P1931" s="37" t="s">
        <v>88</v>
      </c>
      <c r="Q1931" s="37" t="s">
        <v>2980</v>
      </c>
      <c r="R1931" s="37">
        <v>10956</v>
      </c>
      <c r="S1931" s="39">
        <v>42185</v>
      </c>
      <c r="T1931" s="39">
        <v>42193</v>
      </c>
      <c r="U1931" s="37">
        <v>8798.1831000000002</v>
      </c>
      <c r="V1931" s="37">
        <v>22</v>
      </c>
      <c r="W1931" s="37">
        <v>12750.99</v>
      </c>
      <c r="X1931" s="37">
        <v>88348</v>
      </c>
      <c r="Y1931" s="37" t="s">
        <v>3218</v>
      </c>
      <c r="Z1931" s="37">
        <v>11537.736862504467</v>
      </c>
    </row>
    <row r="1932" spans="1:26" customFormat="1" x14ac:dyDescent="0.2">
      <c r="A1932" s="37">
        <v>2089</v>
      </c>
      <c r="B1932" s="37" t="s">
        <v>2978</v>
      </c>
      <c r="C1932" s="37" t="s">
        <v>23</v>
      </c>
      <c r="D1932" s="37">
        <v>0.1</v>
      </c>
      <c r="E1932" s="37">
        <v>3.98</v>
      </c>
      <c r="F1932" s="37">
        <v>2.97</v>
      </c>
      <c r="G1932" s="37" t="s">
        <v>63</v>
      </c>
      <c r="H1932" s="37" t="s">
        <v>70</v>
      </c>
      <c r="I1932" s="37" t="s">
        <v>24</v>
      </c>
      <c r="J1932" s="37" t="s">
        <v>64</v>
      </c>
      <c r="K1932" s="37" t="s">
        <v>26</v>
      </c>
      <c r="L1932" s="37" t="s">
        <v>2982</v>
      </c>
      <c r="M1932" s="37">
        <v>0.35</v>
      </c>
      <c r="N1932" s="37" t="s">
        <v>8</v>
      </c>
      <c r="O1932" s="37" t="s">
        <v>87</v>
      </c>
      <c r="P1932" s="37" t="s">
        <v>88</v>
      </c>
      <c r="Q1932" s="37" t="s">
        <v>2980</v>
      </c>
      <c r="R1932" s="37">
        <v>10956</v>
      </c>
      <c r="S1932" s="39">
        <v>42185</v>
      </c>
      <c r="T1932" s="39">
        <v>42189</v>
      </c>
      <c r="U1932" s="37">
        <v>-5.3849999999999998</v>
      </c>
      <c r="V1932" s="37">
        <v>5</v>
      </c>
      <c r="W1932" s="37">
        <v>20.54</v>
      </c>
      <c r="X1932" s="37">
        <v>88348</v>
      </c>
      <c r="Y1932" s="37" t="s">
        <v>3218</v>
      </c>
      <c r="Z1932" s="37">
        <v>-51.602356719202902</v>
      </c>
    </row>
    <row r="1933" spans="1:26" customFormat="1" x14ac:dyDescent="0.2">
      <c r="A1933" s="37">
        <v>2882</v>
      </c>
      <c r="B1933" s="37" t="s">
        <v>647</v>
      </c>
      <c r="C1933" s="37" t="s">
        <v>23</v>
      </c>
      <c r="D1933" s="37">
        <v>0.05</v>
      </c>
      <c r="E1933" s="37">
        <v>63.94</v>
      </c>
      <c r="F1933" s="37">
        <v>14.48</v>
      </c>
      <c r="G1933" s="37" t="s">
        <v>63</v>
      </c>
      <c r="H1933" s="37" t="s">
        <v>15</v>
      </c>
      <c r="I1933" s="37" t="s">
        <v>4</v>
      </c>
      <c r="J1933" s="37" t="s">
        <v>102</v>
      </c>
      <c r="K1933" s="37" t="s">
        <v>49</v>
      </c>
      <c r="L1933" s="37" t="s">
        <v>1970</v>
      </c>
      <c r="M1933" s="37">
        <v>0.46</v>
      </c>
      <c r="N1933" s="37" t="s">
        <v>8</v>
      </c>
      <c r="O1933" s="37" t="s">
        <v>9</v>
      </c>
      <c r="P1933" s="37" t="s">
        <v>73</v>
      </c>
      <c r="Q1933" s="37" t="s">
        <v>649</v>
      </c>
      <c r="R1933" s="37">
        <v>28206</v>
      </c>
      <c r="S1933" s="39">
        <v>42185</v>
      </c>
      <c r="T1933" s="39">
        <v>42192</v>
      </c>
      <c r="U1933" s="37">
        <v>270.87430000000001</v>
      </c>
      <c r="V1933" s="37">
        <v>21</v>
      </c>
      <c r="W1933" s="37">
        <v>1336.35</v>
      </c>
      <c r="X1933" s="37">
        <v>40224</v>
      </c>
      <c r="Y1933" s="37" t="s">
        <v>3215</v>
      </c>
      <c r="Z1933" s="37">
        <v>832.82477315961467</v>
      </c>
    </row>
    <row r="1934" spans="1:26" customFormat="1" x14ac:dyDescent="0.2">
      <c r="A1934" s="37">
        <v>2885</v>
      </c>
      <c r="B1934" s="37" t="s">
        <v>2983</v>
      </c>
      <c r="C1934" s="37" t="s">
        <v>23</v>
      </c>
      <c r="D1934" s="37">
        <v>0.05</v>
      </c>
      <c r="E1934" s="37">
        <v>63.94</v>
      </c>
      <c r="F1934" s="37">
        <v>14.48</v>
      </c>
      <c r="G1934" s="37" t="s">
        <v>63</v>
      </c>
      <c r="H1934" s="37" t="s">
        <v>15</v>
      </c>
      <c r="I1934" s="37" t="s">
        <v>4</v>
      </c>
      <c r="J1934" s="37" t="s">
        <v>102</v>
      </c>
      <c r="K1934" s="37" t="s">
        <v>49</v>
      </c>
      <c r="L1934" s="37" t="s">
        <v>1970</v>
      </c>
      <c r="M1934" s="37">
        <v>0.46</v>
      </c>
      <c r="N1934" s="37" t="s">
        <v>8</v>
      </c>
      <c r="O1934" s="37" t="s">
        <v>87</v>
      </c>
      <c r="P1934" s="37" t="s">
        <v>293</v>
      </c>
      <c r="Q1934" s="37" t="s">
        <v>2984</v>
      </c>
      <c r="R1934" s="37">
        <v>44133</v>
      </c>
      <c r="S1934" s="39">
        <v>42185</v>
      </c>
      <c r="T1934" s="39">
        <v>42192</v>
      </c>
      <c r="U1934" s="37">
        <v>219.54419999999999</v>
      </c>
      <c r="V1934" s="37">
        <v>5</v>
      </c>
      <c r="W1934" s="37">
        <v>318.18</v>
      </c>
      <c r="X1934" s="37">
        <v>87634</v>
      </c>
      <c r="Y1934" s="37" t="s">
        <v>3218</v>
      </c>
      <c r="Z1934" s="37">
        <v>780.26143042715569</v>
      </c>
    </row>
    <row r="1935" spans="1:26" customFormat="1" x14ac:dyDescent="0.2">
      <c r="A1935" s="37">
        <v>1384</v>
      </c>
      <c r="B1935" s="37" t="s">
        <v>2767</v>
      </c>
      <c r="C1935" s="37" t="s">
        <v>46</v>
      </c>
      <c r="D1935" s="37">
        <v>7.0000000000000007E-2</v>
      </c>
      <c r="E1935" s="37">
        <v>11.29</v>
      </c>
      <c r="F1935" s="37">
        <v>5.03</v>
      </c>
      <c r="G1935" s="37" t="s">
        <v>14</v>
      </c>
      <c r="H1935" s="37" t="s">
        <v>15</v>
      </c>
      <c r="I1935" s="37" t="s">
        <v>24</v>
      </c>
      <c r="J1935" s="37" t="s">
        <v>54</v>
      </c>
      <c r="K1935" s="37" t="s">
        <v>49</v>
      </c>
      <c r="L1935" s="37" t="s">
        <v>1236</v>
      </c>
      <c r="M1935" s="37">
        <v>0.59</v>
      </c>
      <c r="N1935" s="37" t="s">
        <v>8</v>
      </c>
      <c r="O1935" s="37" t="s">
        <v>9</v>
      </c>
      <c r="P1935" s="37" t="s">
        <v>218</v>
      </c>
      <c r="Q1935" s="37" t="s">
        <v>2708</v>
      </c>
      <c r="R1935" s="37">
        <v>22304</v>
      </c>
      <c r="S1935" s="39">
        <v>42185</v>
      </c>
      <c r="T1935" s="39">
        <v>42187</v>
      </c>
      <c r="U1935" s="37">
        <v>-163.03</v>
      </c>
      <c r="V1935" s="37">
        <v>11</v>
      </c>
      <c r="W1935" s="37">
        <v>123.18</v>
      </c>
      <c r="X1935" s="37">
        <v>89407</v>
      </c>
      <c r="Y1935" s="37" t="s">
        <v>3215</v>
      </c>
      <c r="Z1935" s="37">
        <v>260.65600012521253</v>
      </c>
    </row>
    <row r="1936" spans="1:26" customFormat="1" x14ac:dyDescent="0.2">
      <c r="A1936" s="37">
        <v>1472</v>
      </c>
      <c r="B1936" s="37" t="s">
        <v>2645</v>
      </c>
      <c r="C1936" s="37" t="s">
        <v>46</v>
      </c>
      <c r="D1936" s="37">
        <v>0.02</v>
      </c>
      <c r="E1936" s="37">
        <v>30.98</v>
      </c>
      <c r="F1936" s="37">
        <v>6.5</v>
      </c>
      <c r="G1936" s="37" t="s">
        <v>63</v>
      </c>
      <c r="H1936" s="37" t="s">
        <v>47</v>
      </c>
      <c r="I1936" s="37" t="s">
        <v>16</v>
      </c>
      <c r="J1936" s="37" t="s">
        <v>17</v>
      </c>
      <c r="K1936" s="37" t="s">
        <v>49</v>
      </c>
      <c r="L1936" s="37" t="s">
        <v>2831</v>
      </c>
      <c r="M1936" s="37">
        <v>0.79</v>
      </c>
      <c r="N1936" s="37" t="s">
        <v>8</v>
      </c>
      <c r="O1936" s="37" t="s">
        <v>87</v>
      </c>
      <c r="P1936" s="37" t="s">
        <v>293</v>
      </c>
      <c r="Q1936" s="37" t="s">
        <v>2646</v>
      </c>
      <c r="R1936" s="37">
        <v>44145</v>
      </c>
      <c r="S1936" s="39">
        <v>42185</v>
      </c>
      <c r="T1936" s="39">
        <v>42186</v>
      </c>
      <c r="U1936" s="37">
        <v>-44.624000000000002</v>
      </c>
      <c r="V1936" s="37">
        <v>17</v>
      </c>
      <c r="W1936" s="37">
        <v>552.89</v>
      </c>
      <c r="X1936" s="37">
        <v>87078</v>
      </c>
      <c r="Y1936" s="37" t="s">
        <v>3218</v>
      </c>
      <c r="Z1936" s="37">
        <v>660.6665446952519</v>
      </c>
    </row>
    <row r="1937" spans="1:26" customFormat="1" x14ac:dyDescent="0.2">
      <c r="A1937" s="37">
        <v>2276</v>
      </c>
      <c r="B1937" s="37" t="s">
        <v>2985</v>
      </c>
      <c r="C1937" s="37" t="s">
        <v>46</v>
      </c>
      <c r="D1937" s="37">
        <v>0.01</v>
      </c>
      <c r="E1937" s="37">
        <v>195.99</v>
      </c>
      <c r="F1937" s="37">
        <v>8.99</v>
      </c>
      <c r="G1937" s="37" t="s">
        <v>14</v>
      </c>
      <c r="H1937" s="37" t="s">
        <v>15</v>
      </c>
      <c r="I1937" s="37" t="s">
        <v>16</v>
      </c>
      <c r="J1937" s="37" t="s">
        <v>111</v>
      </c>
      <c r="K1937" s="37" t="s">
        <v>49</v>
      </c>
      <c r="L1937" s="37" t="s">
        <v>1319</v>
      </c>
      <c r="M1937" s="37">
        <v>0.6</v>
      </c>
      <c r="N1937" s="37" t="s">
        <v>8</v>
      </c>
      <c r="O1937" s="37" t="s">
        <v>87</v>
      </c>
      <c r="P1937" s="37" t="s">
        <v>88</v>
      </c>
      <c r="Q1937" s="37" t="s">
        <v>2986</v>
      </c>
      <c r="R1937" s="37">
        <v>14304</v>
      </c>
      <c r="S1937" s="39">
        <v>42185</v>
      </c>
      <c r="T1937" s="39">
        <v>42185</v>
      </c>
      <c r="U1937" s="37">
        <v>2653.7813999999998</v>
      </c>
      <c r="V1937" s="37">
        <v>22</v>
      </c>
      <c r="W1937" s="37">
        <v>3846.06</v>
      </c>
      <c r="X1937" s="37">
        <v>91502</v>
      </c>
      <c r="Y1937" s="37" t="s">
        <v>3218</v>
      </c>
      <c r="Z1937" s="37">
        <v>3881.2548415688252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9E36-4B95-47CA-9C71-EC35F97F04D0}">
  <dimension ref="B2:R197"/>
  <sheetViews>
    <sheetView zoomScale="90" zoomScaleNormal="90" workbookViewId="0">
      <selection activeCell="H3" sqref="H3"/>
    </sheetView>
  </sheetViews>
  <sheetFormatPr defaultRowHeight="14.25" x14ac:dyDescent="0.2"/>
  <cols>
    <col min="2" max="2" width="12.5" bestFit="1" customWidth="1"/>
    <col min="3" max="3" width="15.125" bestFit="1" customWidth="1"/>
    <col min="4" max="4" width="9.875" bestFit="1" customWidth="1"/>
    <col min="5" max="5" width="20.5" bestFit="1" customWidth="1"/>
    <col min="6" max="6" width="15.125" bestFit="1" customWidth="1"/>
    <col min="7" max="7" width="15.5" bestFit="1" customWidth="1"/>
    <col min="8" max="8" width="9.875" bestFit="1" customWidth="1"/>
    <col min="9" max="9" width="12" bestFit="1" customWidth="1"/>
    <col min="10" max="10" width="13.125" bestFit="1" customWidth="1"/>
    <col min="11" max="11" width="12" bestFit="1" customWidth="1"/>
    <col min="12" max="12" width="14.375" bestFit="1" customWidth="1"/>
    <col min="13" max="13" width="14.125" bestFit="1" customWidth="1"/>
    <col min="14" max="14" width="20.5" bestFit="1" customWidth="1"/>
    <col min="15" max="15" width="12.5" bestFit="1" customWidth="1"/>
    <col min="16" max="16" width="30.375" bestFit="1" customWidth="1"/>
    <col min="17" max="17" width="12.75" bestFit="1" customWidth="1"/>
    <col min="18" max="18" width="12.5" bestFit="1" customWidth="1"/>
  </cols>
  <sheetData>
    <row r="2" spans="2:18" ht="15" x14ac:dyDescent="0.25">
      <c r="B2" s="71" t="s">
        <v>3233</v>
      </c>
      <c r="C2" s="71"/>
      <c r="D2" s="71"/>
      <c r="E2" s="71"/>
      <c r="F2" s="71"/>
      <c r="G2" s="71"/>
    </row>
    <row r="3" spans="2:18" ht="15" x14ac:dyDescent="0.25">
      <c r="B3" s="71" t="s">
        <v>3335</v>
      </c>
      <c r="C3" s="71"/>
      <c r="D3" s="71"/>
      <c r="E3" s="71"/>
      <c r="F3" s="71"/>
      <c r="G3" s="71"/>
    </row>
    <row r="5" spans="2:18" ht="15" x14ac:dyDescent="0.25">
      <c r="B5" s="27">
        <v>1</v>
      </c>
      <c r="K5" s="27">
        <v>2</v>
      </c>
      <c r="N5" s="27">
        <v>3</v>
      </c>
      <c r="Q5">
        <v>4</v>
      </c>
    </row>
    <row r="7" spans="2:18" x14ac:dyDescent="0.2">
      <c r="B7" s="7" t="s">
        <v>3027</v>
      </c>
      <c r="C7" s="7" t="s">
        <v>3028</v>
      </c>
      <c r="K7" s="7" t="s">
        <v>3025</v>
      </c>
      <c r="L7" t="s">
        <v>3027</v>
      </c>
      <c r="N7" s="7" t="s">
        <v>3025</v>
      </c>
      <c r="O7" t="s">
        <v>3027</v>
      </c>
      <c r="Q7" s="7" t="s">
        <v>3025</v>
      </c>
      <c r="R7" t="s">
        <v>3027</v>
      </c>
    </row>
    <row r="8" spans="2:18" x14ac:dyDescent="0.2">
      <c r="B8" s="7" t="s">
        <v>3025</v>
      </c>
      <c r="C8" s="19" t="s">
        <v>3029</v>
      </c>
      <c r="D8" s="19" t="s">
        <v>3030</v>
      </c>
      <c r="E8" s="19" t="s">
        <v>3031</v>
      </c>
      <c r="F8" s="19" t="s">
        <v>3032</v>
      </c>
      <c r="G8" s="19" t="s">
        <v>3033</v>
      </c>
      <c r="H8" s="19" t="s">
        <v>3034</v>
      </c>
      <c r="I8" s="19" t="s">
        <v>3026</v>
      </c>
      <c r="K8" s="20" t="s">
        <v>28</v>
      </c>
      <c r="L8" s="10">
        <v>441445.61999999982</v>
      </c>
      <c r="N8" s="20" t="s">
        <v>4</v>
      </c>
      <c r="O8" s="10">
        <v>613799.42000000039</v>
      </c>
      <c r="Q8" s="20" t="s">
        <v>1</v>
      </c>
      <c r="R8" s="10">
        <v>415888.2800000002</v>
      </c>
    </row>
    <row r="9" spans="2:18" x14ac:dyDescent="0.2">
      <c r="B9" s="20" t="s">
        <v>28</v>
      </c>
      <c r="C9" s="10">
        <v>59702.73</v>
      </c>
      <c r="D9" s="10">
        <v>70282.439999999973</v>
      </c>
      <c r="E9" s="10">
        <v>62075.31</v>
      </c>
      <c r="F9" s="10">
        <v>64058.379999999983</v>
      </c>
      <c r="G9" s="10">
        <v>79253.140000000058</v>
      </c>
      <c r="H9" s="10">
        <v>106073.62000000001</v>
      </c>
      <c r="I9" s="10">
        <v>441445.62</v>
      </c>
      <c r="K9" s="20" t="s">
        <v>87</v>
      </c>
      <c r="L9" s="10">
        <v>549415.32999999996</v>
      </c>
      <c r="N9" s="20" t="s">
        <v>24</v>
      </c>
      <c r="O9" s="10">
        <v>524234.58999999962</v>
      </c>
      <c r="Q9" s="20" t="s">
        <v>13</v>
      </c>
      <c r="R9" s="10">
        <v>295693.89999999962</v>
      </c>
    </row>
    <row r="10" spans="2:18" x14ac:dyDescent="0.2">
      <c r="B10" s="20" t="s">
        <v>87</v>
      </c>
      <c r="C10" s="10">
        <v>59185.16</v>
      </c>
      <c r="D10" s="10">
        <v>69109.8</v>
      </c>
      <c r="E10" s="10">
        <v>59137.039999999994</v>
      </c>
      <c r="F10" s="10">
        <v>161630.83000000007</v>
      </c>
      <c r="G10" s="10">
        <v>84858.810000000012</v>
      </c>
      <c r="H10" s="10">
        <v>115493.68999999997</v>
      </c>
      <c r="I10" s="10">
        <v>549415.33000000007</v>
      </c>
      <c r="K10" s="20" t="s">
        <v>9</v>
      </c>
      <c r="L10" s="10">
        <v>341328.31999999966</v>
      </c>
      <c r="N10" s="20" t="s">
        <v>16</v>
      </c>
      <c r="O10" s="10">
        <v>685426.54999999958</v>
      </c>
      <c r="Q10" s="20" t="s">
        <v>23</v>
      </c>
      <c r="R10" s="10">
        <v>370698.45000000013</v>
      </c>
    </row>
    <row r="11" spans="2:18" x14ac:dyDescent="0.2">
      <c r="B11" s="20" t="s">
        <v>9</v>
      </c>
      <c r="C11" s="10">
        <v>73062.34</v>
      </c>
      <c r="D11" s="10">
        <v>31754.39</v>
      </c>
      <c r="E11" s="10">
        <v>77874.78</v>
      </c>
      <c r="F11" s="10">
        <v>58285.109999999986</v>
      </c>
      <c r="G11" s="10">
        <v>50887.390000000007</v>
      </c>
      <c r="H11" s="10">
        <v>49464.309999999976</v>
      </c>
      <c r="I11" s="10">
        <v>341328.32</v>
      </c>
      <c r="K11" s="20" t="s">
        <v>35</v>
      </c>
      <c r="L11" s="10">
        <v>491271.2900000001</v>
      </c>
      <c r="N11" s="20" t="s">
        <v>3026</v>
      </c>
      <c r="O11" s="10">
        <v>1823460.5599999996</v>
      </c>
      <c r="Q11" s="20" t="s">
        <v>92</v>
      </c>
      <c r="R11" s="10">
        <v>368933.21000000008</v>
      </c>
    </row>
    <row r="12" spans="2:18" x14ac:dyDescent="0.2">
      <c r="B12" s="20" t="s">
        <v>35</v>
      </c>
      <c r="C12" s="10">
        <v>73048.319999999992</v>
      </c>
      <c r="D12" s="10">
        <v>135248.81000000003</v>
      </c>
      <c r="E12" s="10">
        <v>66080</v>
      </c>
      <c r="F12" s="10">
        <v>72477.409999999974</v>
      </c>
      <c r="G12" s="10">
        <v>71583.159999999989</v>
      </c>
      <c r="H12" s="10">
        <v>72833.589999999967</v>
      </c>
      <c r="I12" s="10">
        <v>491271.28999999992</v>
      </c>
      <c r="K12" s="20" t="s">
        <v>3026</v>
      </c>
      <c r="L12" s="10">
        <v>1823460.5599999994</v>
      </c>
      <c r="Q12" s="20" t="s">
        <v>46</v>
      </c>
      <c r="R12" s="10">
        <v>372246.7199999998</v>
      </c>
    </row>
    <row r="13" spans="2:18" x14ac:dyDescent="0.2">
      <c r="B13" s="20" t="s">
        <v>3026</v>
      </c>
      <c r="C13" s="10">
        <v>264998.55</v>
      </c>
      <c r="D13" s="10">
        <v>306395.44000000006</v>
      </c>
      <c r="E13" s="10">
        <v>265167.13</v>
      </c>
      <c r="F13" s="10">
        <v>356451.73000000004</v>
      </c>
      <c r="G13" s="10">
        <v>286582.50000000006</v>
      </c>
      <c r="H13" s="10">
        <v>343865.20999999996</v>
      </c>
      <c r="I13" s="10">
        <v>1823460.56</v>
      </c>
      <c r="Q13" s="20" t="s">
        <v>3026</v>
      </c>
      <c r="R13" s="10">
        <v>1823460.5599999996</v>
      </c>
    </row>
    <row r="15" spans="2:18" ht="15" x14ac:dyDescent="0.25">
      <c r="B15" s="27">
        <v>5</v>
      </c>
      <c r="E15" s="27">
        <v>6</v>
      </c>
      <c r="I15" s="27">
        <v>7</v>
      </c>
      <c r="L15" s="27">
        <v>8</v>
      </c>
      <c r="P15" s="27">
        <v>11</v>
      </c>
    </row>
    <row r="17" spans="2:17" x14ac:dyDescent="0.2">
      <c r="B17" s="7" t="s">
        <v>3025</v>
      </c>
      <c r="C17" t="s">
        <v>3027</v>
      </c>
      <c r="E17" s="7" t="s">
        <v>3025</v>
      </c>
      <c r="F17" s="19" t="s">
        <v>3027</v>
      </c>
      <c r="G17" s="19" t="s">
        <v>3242</v>
      </c>
      <c r="I17" s="7" t="s">
        <v>3025</v>
      </c>
      <c r="J17" t="s">
        <v>3027</v>
      </c>
      <c r="L17" s="7" t="s">
        <v>3025</v>
      </c>
      <c r="M17" s="19" t="s">
        <v>3027</v>
      </c>
      <c r="N17" s="19" t="s">
        <v>3035</v>
      </c>
      <c r="P17" s="7" t="s">
        <v>3025</v>
      </c>
      <c r="Q17" t="s">
        <v>3219</v>
      </c>
    </row>
    <row r="18" spans="2:17" x14ac:dyDescent="0.2">
      <c r="B18" s="61" t="s">
        <v>3036</v>
      </c>
      <c r="C18" s="10">
        <v>8666.18</v>
      </c>
      <c r="E18" s="20" t="s">
        <v>3216</v>
      </c>
      <c r="F18" s="10">
        <v>441445.61999999982</v>
      </c>
      <c r="G18" s="10">
        <v>470381.1925</v>
      </c>
      <c r="I18" s="20" t="s">
        <v>26</v>
      </c>
      <c r="J18" s="10">
        <v>32781.280000000013</v>
      </c>
      <c r="L18" s="20" t="s">
        <v>4</v>
      </c>
      <c r="M18" s="10">
        <v>613799.42000000039</v>
      </c>
      <c r="N18" s="10">
        <v>49944.600000000079</v>
      </c>
      <c r="P18" s="20" t="s">
        <v>71</v>
      </c>
      <c r="Q18" s="10">
        <v>12594.820600000001</v>
      </c>
    </row>
    <row r="19" spans="2:17" x14ac:dyDescent="0.2">
      <c r="B19" s="61" t="s">
        <v>3037</v>
      </c>
      <c r="C19" s="10">
        <v>24319.920000000002</v>
      </c>
      <c r="E19" s="20" t="s">
        <v>3218</v>
      </c>
      <c r="F19" s="10">
        <v>549415.32999999996</v>
      </c>
      <c r="G19" s="10">
        <v>470381.1925</v>
      </c>
      <c r="I19" s="20" t="s">
        <v>18</v>
      </c>
      <c r="J19" s="10">
        <v>62757.530000000006</v>
      </c>
      <c r="L19" s="20" t="s">
        <v>24</v>
      </c>
      <c r="M19" s="10">
        <v>524234.58999999962</v>
      </c>
      <c r="N19" s="10">
        <v>43824.010000000104</v>
      </c>
      <c r="P19" s="20" t="s">
        <v>48</v>
      </c>
      <c r="Q19" s="10">
        <v>59296.389429999988</v>
      </c>
    </row>
    <row r="20" spans="2:17" x14ac:dyDescent="0.2">
      <c r="B20" s="61" t="s">
        <v>3038</v>
      </c>
      <c r="C20" s="10">
        <v>10134.420000000002</v>
      </c>
      <c r="E20" s="20" t="s">
        <v>3215</v>
      </c>
      <c r="F20" s="10">
        <v>341328.31999999966</v>
      </c>
      <c r="G20" s="10">
        <v>470381.1925</v>
      </c>
      <c r="I20" s="20" t="s">
        <v>120</v>
      </c>
      <c r="J20" s="10">
        <v>63944.80999999999</v>
      </c>
      <c r="L20" s="20" t="s">
        <v>16</v>
      </c>
      <c r="M20" s="10">
        <v>685426.54999999958</v>
      </c>
      <c r="N20" s="10">
        <v>99648.880000000456</v>
      </c>
      <c r="P20" s="20" t="s">
        <v>93</v>
      </c>
      <c r="Q20" s="10">
        <v>-930.43840000000046</v>
      </c>
    </row>
    <row r="21" spans="2:17" x14ac:dyDescent="0.2">
      <c r="B21" s="61" t="s">
        <v>3039</v>
      </c>
      <c r="C21" s="10">
        <v>5470.58</v>
      </c>
      <c r="E21" s="20" t="s">
        <v>3217</v>
      </c>
      <c r="F21" s="10">
        <v>491271.2900000001</v>
      </c>
      <c r="G21" s="10">
        <v>470381.1925</v>
      </c>
      <c r="I21" s="20" t="s">
        <v>40</v>
      </c>
      <c r="J21" s="10">
        <v>261591.94</v>
      </c>
      <c r="L21" s="20" t="s">
        <v>3026</v>
      </c>
      <c r="M21" s="10">
        <v>1823460.5599999996</v>
      </c>
      <c r="N21" s="10">
        <v>193417.49000000063</v>
      </c>
      <c r="P21" s="20" t="s">
        <v>85</v>
      </c>
      <c r="Q21" s="10">
        <v>39808.485999999997</v>
      </c>
    </row>
    <row r="22" spans="2:17" x14ac:dyDescent="0.2">
      <c r="B22" s="61" t="s">
        <v>3040</v>
      </c>
      <c r="C22" s="10">
        <v>20160.509999999998</v>
      </c>
      <c r="E22" s="20" t="s">
        <v>3026</v>
      </c>
      <c r="F22" s="10">
        <v>1823460.5599999994</v>
      </c>
      <c r="G22" s="10">
        <v>470381.1925</v>
      </c>
      <c r="I22" s="20" t="s">
        <v>6</v>
      </c>
      <c r="J22" s="10">
        <v>296818.27</v>
      </c>
      <c r="P22" s="20" t="s">
        <v>17</v>
      </c>
      <c r="Q22" s="10">
        <v>1698.0439799999999</v>
      </c>
    </row>
    <row r="23" spans="2:17" ht="15" x14ac:dyDescent="0.25">
      <c r="B23" s="61" t="s">
        <v>3041</v>
      </c>
      <c r="C23" s="10">
        <v>11123.41</v>
      </c>
      <c r="I23" s="20" t="s">
        <v>33</v>
      </c>
      <c r="J23" s="10">
        <v>438566.17999999976</v>
      </c>
      <c r="M23" s="27">
        <v>10</v>
      </c>
      <c r="P23" s="20" t="s">
        <v>39</v>
      </c>
      <c r="Q23" s="10">
        <v>23990.207579999998</v>
      </c>
    </row>
    <row r="24" spans="2:17" x14ac:dyDescent="0.2">
      <c r="B24" s="61" t="s">
        <v>3042</v>
      </c>
      <c r="C24" s="10">
        <v>16551.82</v>
      </c>
      <c r="I24" s="20" t="s">
        <v>49</v>
      </c>
      <c r="J24" s="10">
        <v>667000.55000000005</v>
      </c>
      <c r="P24" s="20" t="s">
        <v>321</v>
      </c>
      <c r="Q24" s="10">
        <v>-1194.4125000000008</v>
      </c>
    </row>
    <row r="25" spans="2:17" ht="15" x14ac:dyDescent="0.25">
      <c r="B25" s="61" t="s">
        <v>3043</v>
      </c>
      <c r="C25" s="10">
        <v>5388.8399999999992</v>
      </c>
      <c r="E25" s="27">
        <v>9</v>
      </c>
      <c r="I25" s="20" t="s">
        <v>3026</v>
      </c>
      <c r="J25" s="10">
        <v>1823460.5599999998</v>
      </c>
      <c r="M25" s="7" t="s">
        <v>3025</v>
      </c>
      <c r="N25" t="s">
        <v>3220</v>
      </c>
      <c r="P25" s="20" t="s">
        <v>128</v>
      </c>
      <c r="Q25" s="10">
        <v>7028.1595000000016</v>
      </c>
    </row>
    <row r="26" spans="2:17" x14ac:dyDescent="0.2">
      <c r="B26" s="61" t="s">
        <v>3044</v>
      </c>
      <c r="C26" s="10">
        <v>13926.830000000002</v>
      </c>
      <c r="M26" s="20" t="s">
        <v>15</v>
      </c>
      <c r="N26" s="10">
        <v>4842.2699999999877</v>
      </c>
      <c r="P26" s="20" t="s">
        <v>102</v>
      </c>
      <c r="Q26" s="10">
        <v>18724.1191</v>
      </c>
    </row>
    <row r="27" spans="2:17" x14ac:dyDescent="0.2">
      <c r="B27" s="61" t="s">
        <v>3045</v>
      </c>
      <c r="C27" s="10">
        <v>11520.37</v>
      </c>
      <c r="E27" s="7" t="s">
        <v>3220</v>
      </c>
      <c r="F27" s="7" t="s">
        <v>3028</v>
      </c>
      <c r="M27" s="20" t="s">
        <v>70</v>
      </c>
      <c r="N27" s="10">
        <v>8548.8899999999776</v>
      </c>
      <c r="P27" s="20" t="s">
        <v>32</v>
      </c>
      <c r="Q27" s="10">
        <v>15750.352871999999</v>
      </c>
    </row>
    <row r="28" spans="2:17" x14ac:dyDescent="0.2">
      <c r="B28" s="61" t="s">
        <v>3046</v>
      </c>
      <c r="C28" s="10">
        <v>3355.1199999999994</v>
      </c>
      <c r="E28" s="7" t="s">
        <v>3025</v>
      </c>
      <c r="F28" s="19" t="s">
        <v>1</v>
      </c>
      <c r="G28" s="19" t="s">
        <v>13</v>
      </c>
      <c r="H28" s="19" t="s">
        <v>23</v>
      </c>
      <c r="I28" s="19" t="s">
        <v>92</v>
      </c>
      <c r="J28" s="19" t="s">
        <v>46</v>
      </c>
      <c r="K28" s="19" t="s">
        <v>3026</v>
      </c>
      <c r="M28" s="20" t="s">
        <v>47</v>
      </c>
      <c r="N28" s="10">
        <v>5783.5099999999838</v>
      </c>
      <c r="P28" s="20" t="s">
        <v>64</v>
      </c>
      <c r="Q28" s="10">
        <v>7769.3150699999978</v>
      </c>
    </row>
    <row r="29" spans="2:17" x14ac:dyDescent="0.2">
      <c r="B29" s="61" t="s">
        <v>3047</v>
      </c>
      <c r="C29" s="10">
        <v>14882.67</v>
      </c>
      <c r="E29" s="20" t="s">
        <v>2</v>
      </c>
      <c r="F29" s="10">
        <v>2450.3000000000002</v>
      </c>
      <c r="G29" s="10">
        <v>2416.2999999999993</v>
      </c>
      <c r="H29" s="10">
        <v>2576.9800000000005</v>
      </c>
      <c r="I29" s="10">
        <v>2308.610000000001</v>
      </c>
      <c r="J29" s="10">
        <v>2085.61</v>
      </c>
      <c r="K29" s="10">
        <v>11837.800000000001</v>
      </c>
      <c r="M29" s="20" t="s">
        <v>3</v>
      </c>
      <c r="N29" s="10">
        <v>5573.7599999999866</v>
      </c>
      <c r="P29" s="20" t="s">
        <v>25</v>
      </c>
      <c r="Q29" s="10">
        <v>-257.62880000000007</v>
      </c>
    </row>
    <row r="30" spans="2:17" x14ac:dyDescent="0.2">
      <c r="B30" s="61" t="s">
        <v>3048</v>
      </c>
      <c r="C30" s="10">
        <v>1772.04</v>
      </c>
      <c r="E30" s="20" t="s">
        <v>63</v>
      </c>
      <c r="F30" s="10">
        <v>531.04000000000019</v>
      </c>
      <c r="G30" s="10">
        <v>350.36</v>
      </c>
      <c r="H30" s="10">
        <v>376.72</v>
      </c>
      <c r="I30" s="10">
        <v>435.14000000000004</v>
      </c>
      <c r="J30" s="10">
        <v>438.71</v>
      </c>
      <c r="K30" s="10">
        <v>2131.9700000000003</v>
      </c>
      <c r="M30" s="20" t="s">
        <v>3026</v>
      </c>
      <c r="N30" s="10">
        <v>24748.429999999935</v>
      </c>
      <c r="P30" s="20" t="s">
        <v>152</v>
      </c>
      <c r="Q30" s="10">
        <v>-1544.8260631999995</v>
      </c>
    </row>
    <row r="31" spans="2:17" x14ac:dyDescent="0.2">
      <c r="B31" s="61" t="s">
        <v>3049</v>
      </c>
      <c r="C31" s="10">
        <v>5200.1900000000005</v>
      </c>
      <c r="E31" s="20" t="s">
        <v>14</v>
      </c>
      <c r="F31" s="10">
        <v>1917.6600000000008</v>
      </c>
      <c r="G31" s="10">
        <v>2298.3999999999987</v>
      </c>
      <c r="H31" s="10">
        <v>2502.3499999999967</v>
      </c>
      <c r="I31" s="10">
        <v>2016.1500000000017</v>
      </c>
      <c r="J31" s="10">
        <v>2044.0999999999997</v>
      </c>
      <c r="K31" s="10">
        <v>10778.659999999998</v>
      </c>
      <c r="P31" s="20" t="s">
        <v>544</v>
      </c>
      <c r="Q31" s="10">
        <v>-1291.0959000000003</v>
      </c>
    </row>
    <row r="32" spans="2:17" x14ac:dyDescent="0.2">
      <c r="B32" s="61" t="s">
        <v>3050</v>
      </c>
      <c r="C32" s="10">
        <v>4829.95</v>
      </c>
      <c r="E32" s="20" t="s">
        <v>3026</v>
      </c>
      <c r="F32" s="10">
        <v>4899.0000000000009</v>
      </c>
      <c r="G32" s="10">
        <v>5065.0599999999977</v>
      </c>
      <c r="H32" s="10">
        <v>5456.0499999999975</v>
      </c>
      <c r="I32" s="10">
        <v>4759.9000000000024</v>
      </c>
      <c r="J32" s="10">
        <v>4568.42</v>
      </c>
      <c r="K32" s="10">
        <v>24748.43</v>
      </c>
      <c r="P32" s="20" t="s">
        <v>54</v>
      </c>
      <c r="Q32" s="10">
        <v>7803.9946</v>
      </c>
    </row>
    <row r="33" spans="2:17" x14ac:dyDescent="0.2">
      <c r="B33" s="61" t="s">
        <v>3051</v>
      </c>
      <c r="C33" s="10">
        <v>3964.13</v>
      </c>
      <c r="P33" s="20" t="s">
        <v>5</v>
      </c>
      <c r="Q33" s="10">
        <v>-8086.6392636499986</v>
      </c>
    </row>
    <row r="34" spans="2:17" ht="15" x14ac:dyDescent="0.25">
      <c r="B34" s="61" t="s">
        <v>3052</v>
      </c>
      <c r="C34" s="10">
        <v>6667.6900000000005</v>
      </c>
      <c r="E34" s="27">
        <v>12</v>
      </c>
      <c r="P34" s="20" t="s">
        <v>111</v>
      </c>
      <c r="Q34" s="10">
        <v>40790.514240000019</v>
      </c>
    </row>
    <row r="35" spans="2:17" x14ac:dyDescent="0.2">
      <c r="B35" s="61" t="s">
        <v>3053</v>
      </c>
      <c r="C35" s="10">
        <v>2987.38</v>
      </c>
      <c r="P35" s="20" t="s">
        <v>3026</v>
      </c>
      <c r="Q35" s="10">
        <v>221949.36204515002</v>
      </c>
    </row>
    <row r="36" spans="2:17" x14ac:dyDescent="0.2">
      <c r="B36" s="61" t="s">
        <v>3054</v>
      </c>
      <c r="C36" s="10">
        <v>1652.89</v>
      </c>
      <c r="E36" s="7" t="s">
        <v>3027</v>
      </c>
      <c r="F36" s="7" t="s">
        <v>3028</v>
      </c>
    </row>
    <row r="37" spans="2:17" x14ac:dyDescent="0.2">
      <c r="B37" s="61" t="s">
        <v>3055</v>
      </c>
      <c r="C37" s="10">
        <v>6109.01</v>
      </c>
      <c r="E37" s="7" t="s">
        <v>3025</v>
      </c>
      <c r="F37" s="19" t="s">
        <v>3216</v>
      </c>
      <c r="G37" s="19" t="s">
        <v>3218</v>
      </c>
      <c r="H37" s="19" t="s">
        <v>3215</v>
      </c>
      <c r="I37" s="19" t="s">
        <v>3217</v>
      </c>
      <c r="J37" s="19" t="s">
        <v>3026</v>
      </c>
    </row>
    <row r="38" spans="2:17" x14ac:dyDescent="0.2">
      <c r="B38" s="61" t="s">
        <v>3056</v>
      </c>
      <c r="C38" s="10">
        <v>12281.51</v>
      </c>
      <c r="E38" s="20" t="s">
        <v>3029</v>
      </c>
      <c r="F38" s="10">
        <v>59702.73</v>
      </c>
      <c r="G38" s="10">
        <v>59185.16</v>
      </c>
      <c r="H38" s="10">
        <v>73062.34</v>
      </c>
      <c r="I38" s="10">
        <v>73048.319999999992</v>
      </c>
      <c r="J38" s="10">
        <v>264998.55</v>
      </c>
    </row>
    <row r="39" spans="2:17" x14ac:dyDescent="0.2">
      <c r="B39" s="61" t="s">
        <v>3057</v>
      </c>
      <c r="C39" s="10">
        <v>13513.64</v>
      </c>
      <c r="E39" s="20" t="s">
        <v>3030</v>
      </c>
      <c r="F39" s="10">
        <v>70282.439999999973</v>
      </c>
      <c r="G39" s="10">
        <v>69109.8</v>
      </c>
      <c r="H39" s="10">
        <v>31754.39</v>
      </c>
      <c r="I39" s="10">
        <v>135248.81000000003</v>
      </c>
      <c r="J39" s="10">
        <v>306395.44000000006</v>
      </c>
    </row>
    <row r="40" spans="2:17" x14ac:dyDescent="0.2">
      <c r="B40" s="61" t="s">
        <v>3058</v>
      </c>
      <c r="C40" s="10">
        <v>765.90000000000009</v>
      </c>
      <c r="E40" s="20" t="s">
        <v>3031</v>
      </c>
      <c r="F40" s="10">
        <v>62075.31</v>
      </c>
      <c r="G40" s="10">
        <v>59137.039999999994</v>
      </c>
      <c r="H40" s="10">
        <v>77874.78</v>
      </c>
      <c r="I40" s="10">
        <v>66080</v>
      </c>
      <c r="J40" s="10">
        <v>265167.13</v>
      </c>
    </row>
    <row r="41" spans="2:17" x14ac:dyDescent="0.2">
      <c r="B41" s="61" t="s">
        <v>3059</v>
      </c>
      <c r="C41" s="10">
        <v>8376.5799999999981</v>
      </c>
      <c r="E41" s="20" t="s">
        <v>3032</v>
      </c>
      <c r="F41" s="10">
        <v>64058.379999999983</v>
      </c>
      <c r="G41" s="10">
        <v>161630.83000000007</v>
      </c>
      <c r="H41" s="10">
        <v>58285.109999999986</v>
      </c>
      <c r="I41" s="10">
        <v>72477.409999999974</v>
      </c>
      <c r="J41" s="10">
        <v>356451.73000000004</v>
      </c>
    </row>
    <row r="42" spans="2:17" x14ac:dyDescent="0.2">
      <c r="B42" s="61" t="s">
        <v>3060</v>
      </c>
      <c r="C42" s="10">
        <v>445.25</v>
      </c>
      <c r="E42" s="20" t="s">
        <v>3033</v>
      </c>
      <c r="F42" s="10">
        <v>79253.140000000058</v>
      </c>
      <c r="G42" s="10">
        <v>84858.810000000012</v>
      </c>
      <c r="H42" s="10">
        <v>50887.390000000007</v>
      </c>
      <c r="I42" s="10">
        <v>71583.159999999989</v>
      </c>
      <c r="J42" s="10">
        <v>286582.50000000006</v>
      </c>
    </row>
    <row r="43" spans="2:17" x14ac:dyDescent="0.2">
      <c r="B43" s="61" t="s">
        <v>3061</v>
      </c>
      <c r="C43" s="10">
        <v>7035.7300000000005</v>
      </c>
      <c r="E43" s="20" t="s">
        <v>3034</v>
      </c>
      <c r="F43" s="10">
        <v>106073.62000000001</v>
      </c>
      <c r="G43" s="10">
        <v>115493.68999999997</v>
      </c>
      <c r="H43" s="10">
        <v>49464.309999999976</v>
      </c>
      <c r="I43" s="10">
        <v>72833.589999999967</v>
      </c>
      <c r="J43" s="10">
        <v>343865.20999999996</v>
      </c>
    </row>
    <row r="44" spans="2:17" x14ac:dyDescent="0.2">
      <c r="B44" s="61" t="s">
        <v>3062</v>
      </c>
      <c r="C44" s="10">
        <v>4036.3900000000003</v>
      </c>
      <c r="E44" s="20" t="s">
        <v>3026</v>
      </c>
      <c r="F44" s="10">
        <v>441445.62</v>
      </c>
      <c r="G44" s="10">
        <v>549415.33000000007</v>
      </c>
      <c r="H44" s="10">
        <v>341328.32</v>
      </c>
      <c r="I44" s="10">
        <v>491271.28999999992</v>
      </c>
      <c r="J44" s="10">
        <v>1823460.56</v>
      </c>
    </row>
    <row r="45" spans="2:17" x14ac:dyDescent="0.2">
      <c r="B45" s="61" t="s">
        <v>3063</v>
      </c>
      <c r="C45" s="10">
        <v>6617.65</v>
      </c>
    </row>
    <row r="46" spans="2:17" x14ac:dyDescent="0.2">
      <c r="B46" s="61" t="s">
        <v>3064</v>
      </c>
      <c r="C46" s="10">
        <v>11666.61</v>
      </c>
    </row>
    <row r="47" spans="2:17" x14ac:dyDescent="0.2">
      <c r="B47" s="61" t="s">
        <v>3065</v>
      </c>
      <c r="C47" s="10">
        <v>5276.23</v>
      </c>
    </row>
    <row r="48" spans="2:17" x14ac:dyDescent="0.2">
      <c r="B48" s="61" t="s">
        <v>3066</v>
      </c>
      <c r="C48" s="10">
        <v>16299.11</v>
      </c>
    </row>
    <row r="49" spans="2:3" x14ac:dyDescent="0.2">
      <c r="B49" s="61" t="s">
        <v>3067</v>
      </c>
      <c r="C49" s="10">
        <v>7529.03</v>
      </c>
    </row>
    <row r="50" spans="2:3" x14ac:dyDescent="0.2">
      <c r="B50" s="61" t="s">
        <v>3068</v>
      </c>
      <c r="C50" s="10">
        <v>20691.02</v>
      </c>
    </row>
    <row r="51" spans="2:3" x14ac:dyDescent="0.2">
      <c r="B51" s="61" t="s">
        <v>3069</v>
      </c>
      <c r="C51" s="10">
        <v>3485.71</v>
      </c>
    </row>
    <row r="52" spans="2:3" x14ac:dyDescent="0.2">
      <c r="B52" s="61" t="s">
        <v>3070</v>
      </c>
      <c r="C52" s="10">
        <v>8893.91</v>
      </c>
    </row>
    <row r="53" spans="2:3" x14ac:dyDescent="0.2">
      <c r="B53" s="61" t="s">
        <v>3071</v>
      </c>
      <c r="C53" s="10">
        <v>17906.149999999998</v>
      </c>
    </row>
    <row r="54" spans="2:3" x14ac:dyDescent="0.2">
      <c r="B54" s="61" t="s">
        <v>3072</v>
      </c>
      <c r="C54" s="10">
        <v>9149.27</v>
      </c>
    </row>
    <row r="55" spans="2:3" x14ac:dyDescent="0.2">
      <c r="B55" s="61" t="s">
        <v>3073</v>
      </c>
      <c r="C55" s="10">
        <v>4720.2899999999991</v>
      </c>
    </row>
    <row r="56" spans="2:3" x14ac:dyDescent="0.2">
      <c r="B56" s="61" t="s">
        <v>3074</v>
      </c>
      <c r="C56" s="10">
        <v>1404.04</v>
      </c>
    </row>
    <row r="57" spans="2:3" x14ac:dyDescent="0.2">
      <c r="B57" s="61" t="s">
        <v>3075</v>
      </c>
      <c r="C57" s="10">
        <v>570.14</v>
      </c>
    </row>
    <row r="58" spans="2:3" x14ac:dyDescent="0.2">
      <c r="B58" s="61" t="s">
        <v>3076</v>
      </c>
      <c r="C58" s="10">
        <v>13160.580000000004</v>
      </c>
    </row>
    <row r="59" spans="2:3" x14ac:dyDescent="0.2">
      <c r="B59" s="61" t="s">
        <v>3077</v>
      </c>
      <c r="C59" s="10">
        <v>23856.929999999993</v>
      </c>
    </row>
    <row r="60" spans="2:3" x14ac:dyDescent="0.2">
      <c r="B60" s="61" t="s">
        <v>3078</v>
      </c>
      <c r="C60" s="10">
        <v>3233.9</v>
      </c>
    </row>
    <row r="61" spans="2:3" x14ac:dyDescent="0.2">
      <c r="B61" s="61" t="s">
        <v>3079</v>
      </c>
      <c r="C61" s="10">
        <v>14090.4</v>
      </c>
    </row>
    <row r="62" spans="2:3" x14ac:dyDescent="0.2">
      <c r="B62" s="61" t="s">
        <v>3080</v>
      </c>
      <c r="C62" s="10">
        <v>22401.480000000003</v>
      </c>
    </row>
    <row r="63" spans="2:3" x14ac:dyDescent="0.2">
      <c r="B63" s="61" t="s">
        <v>3081</v>
      </c>
      <c r="C63" s="10">
        <v>16533.18</v>
      </c>
    </row>
    <row r="64" spans="2:3" x14ac:dyDescent="0.2">
      <c r="B64" s="61" t="s">
        <v>3082</v>
      </c>
      <c r="C64" s="10">
        <v>16120.570000000002</v>
      </c>
    </row>
    <row r="65" spans="2:3" x14ac:dyDescent="0.2">
      <c r="B65" s="61" t="s">
        <v>3083</v>
      </c>
      <c r="C65" s="10">
        <v>1076.3899999999999</v>
      </c>
    </row>
    <row r="66" spans="2:3" x14ac:dyDescent="0.2">
      <c r="B66" s="61" t="s">
        <v>3084</v>
      </c>
      <c r="C66" s="10">
        <v>28264.33</v>
      </c>
    </row>
    <row r="67" spans="2:3" x14ac:dyDescent="0.2">
      <c r="B67" s="61" t="s">
        <v>3085</v>
      </c>
      <c r="C67" s="10">
        <v>2676.23</v>
      </c>
    </row>
    <row r="68" spans="2:3" x14ac:dyDescent="0.2">
      <c r="B68" s="61" t="s">
        <v>3086</v>
      </c>
      <c r="C68" s="10">
        <v>5978.24</v>
      </c>
    </row>
    <row r="69" spans="2:3" x14ac:dyDescent="0.2">
      <c r="B69" s="61" t="s">
        <v>3087</v>
      </c>
      <c r="C69" s="10">
        <v>37657.54</v>
      </c>
    </row>
    <row r="70" spans="2:3" x14ac:dyDescent="0.2">
      <c r="B70" s="61" t="s">
        <v>3088</v>
      </c>
      <c r="C70" s="10">
        <v>11464.77</v>
      </c>
    </row>
    <row r="71" spans="2:3" x14ac:dyDescent="0.2">
      <c r="B71" s="61" t="s">
        <v>3089</v>
      </c>
      <c r="C71" s="10">
        <v>6812.64</v>
      </c>
    </row>
    <row r="72" spans="2:3" x14ac:dyDescent="0.2">
      <c r="B72" s="61" t="s">
        <v>3090</v>
      </c>
      <c r="C72" s="10">
        <v>5160.96</v>
      </c>
    </row>
    <row r="73" spans="2:3" x14ac:dyDescent="0.2">
      <c r="B73" s="61" t="s">
        <v>3091</v>
      </c>
      <c r="C73" s="10">
        <v>10752.130000000001</v>
      </c>
    </row>
    <row r="74" spans="2:3" x14ac:dyDescent="0.2">
      <c r="B74" s="61" t="s">
        <v>3092</v>
      </c>
      <c r="C74" s="10">
        <v>5425.5</v>
      </c>
    </row>
    <row r="75" spans="2:3" x14ac:dyDescent="0.2">
      <c r="B75" s="61" t="s">
        <v>3093</v>
      </c>
      <c r="C75" s="10">
        <v>3537.5</v>
      </c>
    </row>
    <row r="76" spans="2:3" x14ac:dyDescent="0.2">
      <c r="B76" s="61" t="s">
        <v>3094</v>
      </c>
      <c r="C76" s="10">
        <v>3842.61</v>
      </c>
    </row>
    <row r="77" spans="2:3" x14ac:dyDescent="0.2">
      <c r="B77" s="61" t="s">
        <v>3095</v>
      </c>
      <c r="C77" s="10">
        <v>14138.970000000001</v>
      </c>
    </row>
    <row r="78" spans="2:3" x14ac:dyDescent="0.2">
      <c r="B78" s="61" t="s">
        <v>3096</v>
      </c>
      <c r="C78" s="10">
        <v>6407.95</v>
      </c>
    </row>
    <row r="79" spans="2:3" x14ac:dyDescent="0.2">
      <c r="B79" s="61" t="s">
        <v>3097</v>
      </c>
      <c r="C79" s="10">
        <v>262.78000000000003</v>
      </c>
    </row>
    <row r="80" spans="2:3" x14ac:dyDescent="0.2">
      <c r="B80" s="61" t="s">
        <v>3098</v>
      </c>
      <c r="C80" s="10">
        <v>14738.710000000001</v>
      </c>
    </row>
    <row r="81" spans="2:3" x14ac:dyDescent="0.2">
      <c r="B81" s="61" t="s">
        <v>3099</v>
      </c>
      <c r="C81" s="10">
        <v>6541.1299999999992</v>
      </c>
    </row>
    <row r="82" spans="2:3" x14ac:dyDescent="0.2">
      <c r="B82" s="61" t="s">
        <v>3100</v>
      </c>
      <c r="C82" s="10">
        <v>2218.25</v>
      </c>
    </row>
    <row r="83" spans="2:3" x14ac:dyDescent="0.2">
      <c r="B83" s="61" t="s">
        <v>3101</v>
      </c>
      <c r="C83" s="10">
        <v>2711.04</v>
      </c>
    </row>
    <row r="84" spans="2:3" x14ac:dyDescent="0.2">
      <c r="B84" s="61" t="s">
        <v>3102</v>
      </c>
      <c r="C84" s="10">
        <v>5373.52</v>
      </c>
    </row>
    <row r="85" spans="2:3" x14ac:dyDescent="0.2">
      <c r="B85" s="61" t="s">
        <v>3103</v>
      </c>
      <c r="C85" s="10">
        <v>3255.53</v>
      </c>
    </row>
    <row r="86" spans="2:3" x14ac:dyDescent="0.2">
      <c r="B86" s="61" t="s">
        <v>3104</v>
      </c>
      <c r="C86" s="10">
        <v>7421.7899999999991</v>
      </c>
    </row>
    <row r="87" spans="2:3" x14ac:dyDescent="0.2">
      <c r="B87" s="61" t="s">
        <v>3105</v>
      </c>
      <c r="C87" s="10">
        <v>2619.3700000000003</v>
      </c>
    </row>
    <row r="88" spans="2:3" x14ac:dyDescent="0.2">
      <c r="B88" s="61" t="s">
        <v>3106</v>
      </c>
      <c r="C88" s="10">
        <v>6679.66</v>
      </c>
    </row>
    <row r="89" spans="2:3" x14ac:dyDescent="0.2">
      <c r="B89" s="61" t="s">
        <v>3107</v>
      </c>
      <c r="C89" s="10">
        <v>6648.4900000000007</v>
      </c>
    </row>
    <row r="90" spans="2:3" x14ac:dyDescent="0.2">
      <c r="B90" s="61" t="s">
        <v>3108</v>
      </c>
      <c r="C90" s="10">
        <v>25783.09</v>
      </c>
    </row>
    <row r="91" spans="2:3" x14ac:dyDescent="0.2">
      <c r="B91" s="61" t="s">
        <v>3109</v>
      </c>
      <c r="C91" s="10">
        <v>2943.8199999999997</v>
      </c>
    </row>
    <row r="92" spans="2:3" x14ac:dyDescent="0.2">
      <c r="B92" s="61" t="s">
        <v>3110</v>
      </c>
      <c r="C92" s="10">
        <v>16728.53</v>
      </c>
    </row>
    <row r="93" spans="2:3" x14ac:dyDescent="0.2">
      <c r="B93" s="61" t="s">
        <v>3111</v>
      </c>
      <c r="C93" s="10">
        <v>5244.52</v>
      </c>
    </row>
    <row r="94" spans="2:3" x14ac:dyDescent="0.2">
      <c r="B94" s="61" t="s">
        <v>3112</v>
      </c>
      <c r="C94" s="10">
        <v>16840.650000000001</v>
      </c>
    </row>
    <row r="95" spans="2:3" x14ac:dyDescent="0.2">
      <c r="B95" s="61" t="s">
        <v>3113</v>
      </c>
      <c r="C95" s="10">
        <v>5402.4800000000005</v>
      </c>
    </row>
    <row r="96" spans="2:3" x14ac:dyDescent="0.2">
      <c r="B96" s="61" t="s">
        <v>3114</v>
      </c>
      <c r="C96" s="10">
        <v>16675.579999999998</v>
      </c>
    </row>
    <row r="97" spans="2:3" x14ac:dyDescent="0.2">
      <c r="B97" s="61" t="s">
        <v>3115</v>
      </c>
      <c r="C97" s="10">
        <v>25857.3</v>
      </c>
    </row>
    <row r="98" spans="2:3" x14ac:dyDescent="0.2">
      <c r="B98" s="61" t="s">
        <v>3116</v>
      </c>
      <c r="C98" s="10">
        <v>9403.5600000000013</v>
      </c>
    </row>
    <row r="99" spans="2:3" x14ac:dyDescent="0.2">
      <c r="B99" s="61" t="s">
        <v>3117</v>
      </c>
      <c r="C99" s="10">
        <v>3850.97</v>
      </c>
    </row>
    <row r="100" spans="2:3" x14ac:dyDescent="0.2">
      <c r="B100" s="61" t="s">
        <v>3118</v>
      </c>
      <c r="C100" s="10">
        <v>7449.4500000000007</v>
      </c>
    </row>
    <row r="101" spans="2:3" x14ac:dyDescent="0.2">
      <c r="B101" s="61" t="s">
        <v>3119</v>
      </c>
      <c r="C101" s="10">
        <v>9686.0699999999979</v>
      </c>
    </row>
    <row r="102" spans="2:3" x14ac:dyDescent="0.2">
      <c r="B102" s="61" t="s">
        <v>3120</v>
      </c>
      <c r="C102" s="10">
        <v>5237.6000000000004</v>
      </c>
    </row>
    <row r="103" spans="2:3" x14ac:dyDescent="0.2">
      <c r="B103" s="61" t="s">
        <v>3121</v>
      </c>
      <c r="C103" s="10">
        <v>15468.489999999998</v>
      </c>
    </row>
    <row r="104" spans="2:3" x14ac:dyDescent="0.2">
      <c r="B104" s="61" t="s">
        <v>3122</v>
      </c>
      <c r="C104" s="10">
        <v>2783.93</v>
      </c>
    </row>
    <row r="105" spans="2:3" x14ac:dyDescent="0.2">
      <c r="B105" s="61" t="s">
        <v>3123</v>
      </c>
      <c r="C105" s="10">
        <v>1516.49</v>
      </c>
    </row>
    <row r="106" spans="2:3" x14ac:dyDescent="0.2">
      <c r="B106" s="61" t="s">
        <v>3124</v>
      </c>
      <c r="C106" s="10">
        <v>15175.699999999997</v>
      </c>
    </row>
    <row r="107" spans="2:3" x14ac:dyDescent="0.2">
      <c r="B107" s="61" t="s">
        <v>3125</v>
      </c>
      <c r="C107" s="10">
        <v>101.71</v>
      </c>
    </row>
    <row r="108" spans="2:3" x14ac:dyDescent="0.2">
      <c r="B108" s="61" t="s">
        <v>3126</v>
      </c>
      <c r="C108" s="10">
        <v>5203.5200000000004</v>
      </c>
    </row>
    <row r="109" spans="2:3" x14ac:dyDescent="0.2">
      <c r="B109" s="61" t="s">
        <v>3127</v>
      </c>
      <c r="C109" s="10">
        <v>25267.499999999996</v>
      </c>
    </row>
    <row r="110" spans="2:3" x14ac:dyDescent="0.2">
      <c r="B110" s="61" t="s">
        <v>3128</v>
      </c>
      <c r="C110" s="10">
        <v>45469.64</v>
      </c>
    </row>
    <row r="111" spans="2:3" x14ac:dyDescent="0.2">
      <c r="B111" s="61" t="s">
        <v>3129</v>
      </c>
      <c r="C111" s="10">
        <v>10775.669999999998</v>
      </c>
    </row>
    <row r="112" spans="2:3" x14ac:dyDescent="0.2">
      <c r="B112" s="61" t="s">
        <v>3130</v>
      </c>
      <c r="C112" s="10">
        <v>16890.22</v>
      </c>
    </row>
    <row r="113" spans="2:3" x14ac:dyDescent="0.2">
      <c r="B113" s="61" t="s">
        <v>3131</v>
      </c>
      <c r="C113" s="10">
        <v>13355.85</v>
      </c>
    </row>
    <row r="114" spans="2:3" x14ac:dyDescent="0.2">
      <c r="B114" s="61" t="s">
        <v>3132</v>
      </c>
      <c r="C114" s="10">
        <v>3637.02</v>
      </c>
    </row>
    <row r="115" spans="2:3" x14ac:dyDescent="0.2">
      <c r="B115" s="61" t="s">
        <v>3133</v>
      </c>
      <c r="C115" s="10">
        <v>19709.510000000002</v>
      </c>
    </row>
    <row r="116" spans="2:3" x14ac:dyDescent="0.2">
      <c r="B116" s="61" t="s">
        <v>3134</v>
      </c>
      <c r="C116" s="10">
        <v>13636.130000000001</v>
      </c>
    </row>
    <row r="117" spans="2:3" x14ac:dyDescent="0.2">
      <c r="B117" s="61" t="s">
        <v>3135</v>
      </c>
      <c r="C117" s="10">
        <v>954.94</v>
      </c>
    </row>
    <row r="118" spans="2:3" x14ac:dyDescent="0.2">
      <c r="B118" s="61" t="s">
        <v>3136</v>
      </c>
      <c r="C118" s="10">
        <v>490</v>
      </c>
    </row>
    <row r="119" spans="2:3" x14ac:dyDescent="0.2">
      <c r="B119" s="61" t="s">
        <v>3137</v>
      </c>
      <c r="C119" s="10">
        <v>3318.9299999999994</v>
      </c>
    </row>
    <row r="120" spans="2:3" x14ac:dyDescent="0.2">
      <c r="B120" s="61" t="s">
        <v>3138</v>
      </c>
      <c r="C120" s="10">
        <v>1809.72</v>
      </c>
    </row>
    <row r="121" spans="2:3" x14ac:dyDescent="0.2">
      <c r="B121" s="61" t="s">
        <v>3139</v>
      </c>
      <c r="C121" s="10">
        <v>6553.25</v>
      </c>
    </row>
    <row r="122" spans="2:3" x14ac:dyDescent="0.2">
      <c r="B122" s="61" t="s">
        <v>3140</v>
      </c>
      <c r="C122" s="10">
        <v>5886.630000000001</v>
      </c>
    </row>
    <row r="123" spans="2:3" x14ac:dyDescent="0.2">
      <c r="B123" s="61" t="s">
        <v>3141</v>
      </c>
      <c r="C123" s="10">
        <v>13273.29</v>
      </c>
    </row>
    <row r="124" spans="2:3" x14ac:dyDescent="0.2">
      <c r="B124" s="61" t="s">
        <v>3142</v>
      </c>
      <c r="C124" s="10">
        <v>10317.049999999999</v>
      </c>
    </row>
    <row r="125" spans="2:3" x14ac:dyDescent="0.2">
      <c r="B125" s="61" t="s">
        <v>3143</v>
      </c>
      <c r="C125" s="10">
        <v>7818.3</v>
      </c>
    </row>
    <row r="126" spans="2:3" x14ac:dyDescent="0.2">
      <c r="B126" s="61" t="s">
        <v>3144</v>
      </c>
      <c r="C126" s="10">
        <v>19795.489999999998</v>
      </c>
    </row>
    <row r="127" spans="2:3" x14ac:dyDescent="0.2">
      <c r="B127" s="61" t="s">
        <v>3145</v>
      </c>
      <c r="C127" s="10">
        <v>23413.18</v>
      </c>
    </row>
    <row r="128" spans="2:3" x14ac:dyDescent="0.2">
      <c r="B128" s="61" t="s">
        <v>3146</v>
      </c>
      <c r="C128" s="10">
        <v>2565.9</v>
      </c>
    </row>
    <row r="129" spans="2:3" x14ac:dyDescent="0.2">
      <c r="B129" s="61" t="s">
        <v>3147</v>
      </c>
      <c r="C129" s="10">
        <v>10621.21</v>
      </c>
    </row>
    <row r="130" spans="2:3" x14ac:dyDescent="0.2">
      <c r="B130" s="61" t="s">
        <v>3148</v>
      </c>
      <c r="C130" s="10">
        <v>2152.5299999999997</v>
      </c>
    </row>
    <row r="131" spans="2:3" x14ac:dyDescent="0.2">
      <c r="B131" s="61" t="s">
        <v>3149</v>
      </c>
      <c r="C131" s="10">
        <v>31988.870000000003</v>
      </c>
    </row>
    <row r="132" spans="2:3" x14ac:dyDescent="0.2">
      <c r="B132" s="61" t="s">
        <v>3150</v>
      </c>
      <c r="C132" s="10">
        <v>12354.359999999999</v>
      </c>
    </row>
    <row r="133" spans="2:3" x14ac:dyDescent="0.2">
      <c r="B133" s="61" t="s">
        <v>3151</v>
      </c>
      <c r="C133" s="10">
        <v>5296.63</v>
      </c>
    </row>
    <row r="134" spans="2:3" x14ac:dyDescent="0.2">
      <c r="B134" s="61" t="s">
        <v>3152</v>
      </c>
      <c r="C134" s="10">
        <v>31319.000000000007</v>
      </c>
    </row>
    <row r="135" spans="2:3" x14ac:dyDescent="0.2">
      <c r="B135" s="61" t="s">
        <v>3153</v>
      </c>
      <c r="C135" s="10">
        <v>3561.5900000000006</v>
      </c>
    </row>
    <row r="136" spans="2:3" x14ac:dyDescent="0.2">
      <c r="B136" s="61" t="s">
        <v>3154</v>
      </c>
      <c r="C136" s="10">
        <v>9015.7999999999993</v>
      </c>
    </row>
    <row r="137" spans="2:3" x14ac:dyDescent="0.2">
      <c r="B137" s="61" t="s">
        <v>3155</v>
      </c>
      <c r="C137" s="10">
        <v>1701.6</v>
      </c>
    </row>
    <row r="138" spans="2:3" x14ac:dyDescent="0.2">
      <c r="B138" s="61" t="s">
        <v>3156</v>
      </c>
      <c r="C138" s="10">
        <v>12530.77</v>
      </c>
    </row>
    <row r="139" spans="2:3" x14ac:dyDescent="0.2">
      <c r="B139" s="61" t="s">
        <v>3157</v>
      </c>
      <c r="C139" s="10">
        <v>21562.16</v>
      </c>
    </row>
    <row r="140" spans="2:3" x14ac:dyDescent="0.2">
      <c r="B140" s="61" t="s">
        <v>3158</v>
      </c>
      <c r="C140" s="10">
        <v>7375.22</v>
      </c>
    </row>
    <row r="141" spans="2:3" x14ac:dyDescent="0.2">
      <c r="B141" s="61" t="s">
        <v>3159</v>
      </c>
      <c r="C141" s="10">
        <v>25136.13</v>
      </c>
    </row>
    <row r="142" spans="2:3" x14ac:dyDescent="0.2">
      <c r="B142" s="61" t="s">
        <v>3160</v>
      </c>
      <c r="C142" s="10">
        <v>992.06999999999994</v>
      </c>
    </row>
    <row r="143" spans="2:3" x14ac:dyDescent="0.2">
      <c r="B143" s="61" t="s">
        <v>3161</v>
      </c>
      <c r="C143" s="10">
        <v>3652.4900000000002</v>
      </c>
    </row>
    <row r="144" spans="2:3" x14ac:dyDescent="0.2">
      <c r="B144" s="61" t="s">
        <v>3162</v>
      </c>
      <c r="C144" s="10">
        <v>8591.7799999999988</v>
      </c>
    </row>
    <row r="145" spans="2:3" x14ac:dyDescent="0.2">
      <c r="B145" s="61" t="s">
        <v>3163</v>
      </c>
      <c r="C145" s="10">
        <v>909.09</v>
      </c>
    </row>
    <row r="146" spans="2:3" x14ac:dyDescent="0.2">
      <c r="B146" s="61" t="s">
        <v>3164</v>
      </c>
      <c r="C146" s="10">
        <v>4957.99</v>
      </c>
    </row>
    <row r="147" spans="2:3" x14ac:dyDescent="0.2">
      <c r="B147" s="61" t="s">
        <v>3165</v>
      </c>
      <c r="C147" s="10">
        <v>10693.7</v>
      </c>
    </row>
    <row r="148" spans="2:3" x14ac:dyDescent="0.2">
      <c r="B148" s="61" t="s">
        <v>3166</v>
      </c>
      <c r="C148" s="10">
        <v>6177.1699999999992</v>
      </c>
    </row>
    <row r="149" spans="2:3" x14ac:dyDescent="0.2">
      <c r="B149" s="61" t="s">
        <v>3167</v>
      </c>
      <c r="C149" s="10">
        <v>2629.9400000000005</v>
      </c>
    </row>
    <row r="150" spans="2:3" x14ac:dyDescent="0.2">
      <c r="B150" s="61" t="s">
        <v>3168</v>
      </c>
      <c r="C150" s="10">
        <v>7935.95</v>
      </c>
    </row>
    <row r="151" spans="2:3" x14ac:dyDescent="0.2">
      <c r="B151" s="61" t="s">
        <v>3169</v>
      </c>
      <c r="C151" s="10">
        <v>6688.9899999999989</v>
      </c>
    </row>
    <row r="152" spans="2:3" x14ac:dyDescent="0.2">
      <c r="B152" s="61" t="s">
        <v>3170</v>
      </c>
      <c r="C152" s="10">
        <v>10835.31</v>
      </c>
    </row>
    <row r="153" spans="2:3" x14ac:dyDescent="0.2">
      <c r="B153" s="61" t="s">
        <v>3171</v>
      </c>
      <c r="C153" s="10">
        <v>7930.9</v>
      </c>
    </row>
    <row r="154" spans="2:3" x14ac:dyDescent="0.2">
      <c r="B154" s="61" t="s">
        <v>3172</v>
      </c>
      <c r="C154" s="10">
        <v>1916.8</v>
      </c>
    </row>
    <row r="155" spans="2:3" x14ac:dyDescent="0.2">
      <c r="B155" s="61" t="s">
        <v>3173</v>
      </c>
      <c r="C155" s="10">
        <v>7445.03</v>
      </c>
    </row>
    <row r="156" spans="2:3" x14ac:dyDescent="0.2">
      <c r="B156" s="61" t="s">
        <v>3174</v>
      </c>
      <c r="C156" s="10">
        <v>24061.33</v>
      </c>
    </row>
    <row r="157" spans="2:3" x14ac:dyDescent="0.2">
      <c r="B157" s="61" t="s">
        <v>3175</v>
      </c>
      <c r="C157" s="10">
        <v>6585.4</v>
      </c>
    </row>
    <row r="158" spans="2:3" x14ac:dyDescent="0.2">
      <c r="B158" s="61" t="s">
        <v>3176</v>
      </c>
      <c r="C158" s="10">
        <v>13664.44</v>
      </c>
    </row>
    <row r="159" spans="2:3" x14ac:dyDescent="0.2">
      <c r="B159" s="61" t="s">
        <v>3177</v>
      </c>
      <c r="C159" s="10">
        <v>20716.77</v>
      </c>
    </row>
    <row r="160" spans="2:3" x14ac:dyDescent="0.2">
      <c r="B160" s="61" t="s">
        <v>3178</v>
      </c>
      <c r="C160" s="10">
        <v>11562.93</v>
      </c>
    </row>
    <row r="161" spans="2:3" x14ac:dyDescent="0.2">
      <c r="B161" s="61" t="s">
        <v>3179</v>
      </c>
      <c r="C161" s="10">
        <v>12568.219999999998</v>
      </c>
    </row>
    <row r="162" spans="2:3" x14ac:dyDescent="0.2">
      <c r="B162" s="61" t="s">
        <v>3180</v>
      </c>
      <c r="C162" s="10">
        <v>3439.7799999999993</v>
      </c>
    </row>
    <row r="163" spans="2:3" x14ac:dyDescent="0.2">
      <c r="B163" s="61" t="s">
        <v>3181</v>
      </c>
      <c r="C163" s="10">
        <v>1071.55</v>
      </c>
    </row>
    <row r="164" spans="2:3" x14ac:dyDescent="0.2">
      <c r="B164" s="61" t="s">
        <v>3182</v>
      </c>
      <c r="C164" s="10">
        <v>5378.71</v>
      </c>
    </row>
    <row r="165" spans="2:3" x14ac:dyDescent="0.2">
      <c r="B165" s="61" t="s">
        <v>3183</v>
      </c>
      <c r="C165" s="10">
        <v>33087.450000000004</v>
      </c>
    </row>
    <row r="166" spans="2:3" x14ac:dyDescent="0.2">
      <c r="B166" s="61" t="s">
        <v>3184</v>
      </c>
      <c r="C166" s="10">
        <v>4782.83</v>
      </c>
    </row>
    <row r="167" spans="2:3" x14ac:dyDescent="0.2">
      <c r="B167" s="61" t="s">
        <v>3185</v>
      </c>
      <c r="C167" s="10">
        <v>6929.8200000000006</v>
      </c>
    </row>
    <row r="168" spans="2:3" x14ac:dyDescent="0.2">
      <c r="B168" s="61" t="s">
        <v>3186</v>
      </c>
      <c r="C168" s="10">
        <v>4790.6899999999996</v>
      </c>
    </row>
    <row r="169" spans="2:3" x14ac:dyDescent="0.2">
      <c r="B169" s="61" t="s">
        <v>3187</v>
      </c>
      <c r="C169" s="10">
        <v>10096.130000000001</v>
      </c>
    </row>
    <row r="170" spans="2:3" x14ac:dyDescent="0.2">
      <c r="B170" s="61" t="s">
        <v>3188</v>
      </c>
      <c r="C170" s="10">
        <v>4178.5700000000006</v>
      </c>
    </row>
    <row r="171" spans="2:3" x14ac:dyDescent="0.2">
      <c r="B171" s="61" t="s">
        <v>3189</v>
      </c>
      <c r="C171" s="10">
        <v>30105.889999999996</v>
      </c>
    </row>
    <row r="172" spans="2:3" x14ac:dyDescent="0.2">
      <c r="B172" s="61" t="s">
        <v>3190</v>
      </c>
      <c r="C172" s="10">
        <v>23121.019999999997</v>
      </c>
    </row>
    <row r="173" spans="2:3" x14ac:dyDescent="0.2">
      <c r="B173" s="61" t="s">
        <v>3191</v>
      </c>
      <c r="C173" s="10">
        <v>16260.810000000001</v>
      </c>
    </row>
    <row r="174" spans="2:3" x14ac:dyDescent="0.2">
      <c r="B174" s="61" t="s">
        <v>3192</v>
      </c>
      <c r="C174" s="10">
        <v>5137.93</v>
      </c>
    </row>
    <row r="175" spans="2:3" x14ac:dyDescent="0.2">
      <c r="B175" s="61" t="s">
        <v>3193</v>
      </c>
      <c r="C175" s="10">
        <v>1229.0700000000002</v>
      </c>
    </row>
    <row r="176" spans="2:3" x14ac:dyDescent="0.2">
      <c r="B176" s="61" t="s">
        <v>3194</v>
      </c>
      <c r="C176" s="10">
        <v>1807.72</v>
      </c>
    </row>
    <row r="177" spans="2:3" x14ac:dyDescent="0.2">
      <c r="B177" s="61" t="s">
        <v>3195</v>
      </c>
      <c r="C177" s="10">
        <v>19228.73</v>
      </c>
    </row>
    <row r="178" spans="2:3" x14ac:dyDescent="0.2">
      <c r="B178" s="61" t="s">
        <v>3196</v>
      </c>
      <c r="C178" s="10">
        <v>26689.089999999997</v>
      </c>
    </row>
    <row r="179" spans="2:3" x14ac:dyDescent="0.2">
      <c r="B179" s="61" t="s">
        <v>3197</v>
      </c>
      <c r="C179" s="10">
        <v>10284.630000000001</v>
      </c>
    </row>
    <row r="180" spans="2:3" x14ac:dyDescent="0.2">
      <c r="B180" s="61" t="s">
        <v>3198</v>
      </c>
      <c r="C180" s="10">
        <v>26719.229999999996</v>
      </c>
    </row>
    <row r="181" spans="2:3" x14ac:dyDescent="0.2">
      <c r="B181" s="61" t="s">
        <v>3199</v>
      </c>
      <c r="C181" s="10">
        <v>3011.6000000000004</v>
      </c>
    </row>
    <row r="182" spans="2:3" x14ac:dyDescent="0.2">
      <c r="B182" s="61" t="s">
        <v>3200</v>
      </c>
      <c r="C182" s="10">
        <v>3219.8900000000003</v>
      </c>
    </row>
    <row r="183" spans="2:3" x14ac:dyDescent="0.2">
      <c r="B183" s="61" t="s">
        <v>3201</v>
      </c>
      <c r="C183" s="10">
        <v>3968.5299999999993</v>
      </c>
    </row>
    <row r="184" spans="2:3" x14ac:dyDescent="0.2">
      <c r="B184" s="61" t="s">
        <v>3202</v>
      </c>
      <c r="C184" s="10">
        <v>10185.36</v>
      </c>
    </row>
    <row r="185" spans="2:3" x14ac:dyDescent="0.2">
      <c r="B185" s="61" t="s">
        <v>3203</v>
      </c>
      <c r="C185" s="10">
        <v>12684.679999999998</v>
      </c>
    </row>
    <row r="186" spans="2:3" x14ac:dyDescent="0.2">
      <c r="B186" s="61" t="s">
        <v>3204</v>
      </c>
      <c r="C186" s="10">
        <v>41296.819999999992</v>
      </c>
    </row>
    <row r="187" spans="2:3" x14ac:dyDescent="0.2">
      <c r="B187" s="61" t="s">
        <v>3205</v>
      </c>
      <c r="C187" s="10">
        <v>2367.9900000000002</v>
      </c>
    </row>
    <row r="188" spans="2:3" x14ac:dyDescent="0.2">
      <c r="B188" s="61" t="s">
        <v>3206</v>
      </c>
      <c r="C188" s="10">
        <v>13650.95</v>
      </c>
    </row>
    <row r="189" spans="2:3" x14ac:dyDescent="0.2">
      <c r="B189" s="61" t="s">
        <v>3207</v>
      </c>
      <c r="C189" s="10">
        <v>15196.84</v>
      </c>
    </row>
    <row r="190" spans="2:3" x14ac:dyDescent="0.2">
      <c r="B190" s="61" t="s">
        <v>3208</v>
      </c>
      <c r="C190" s="10">
        <v>572.28</v>
      </c>
    </row>
    <row r="191" spans="2:3" x14ac:dyDescent="0.2">
      <c r="B191" s="61" t="s">
        <v>3209</v>
      </c>
      <c r="C191" s="10">
        <v>10768.77</v>
      </c>
    </row>
    <row r="192" spans="2:3" x14ac:dyDescent="0.2">
      <c r="B192" s="61" t="s">
        <v>3210</v>
      </c>
      <c r="C192" s="10">
        <v>7888.86</v>
      </c>
    </row>
    <row r="193" spans="2:3" x14ac:dyDescent="0.2">
      <c r="B193" s="61" t="s">
        <v>3211</v>
      </c>
      <c r="C193" s="10">
        <v>338.41</v>
      </c>
    </row>
    <row r="194" spans="2:3" x14ac:dyDescent="0.2">
      <c r="B194" s="61" t="s">
        <v>3212</v>
      </c>
      <c r="C194" s="10">
        <v>7990.0900000000011</v>
      </c>
    </row>
    <row r="195" spans="2:3" x14ac:dyDescent="0.2">
      <c r="B195" s="61" t="s">
        <v>3213</v>
      </c>
      <c r="C195" s="10">
        <v>3635.91</v>
      </c>
    </row>
    <row r="196" spans="2:3" x14ac:dyDescent="0.2">
      <c r="B196" s="61" t="s">
        <v>3214</v>
      </c>
      <c r="C196" s="10">
        <v>20508.900000000001</v>
      </c>
    </row>
    <row r="197" spans="2:3" x14ac:dyDescent="0.2">
      <c r="B197" s="61" t="s">
        <v>3026</v>
      </c>
      <c r="C197" s="10">
        <v>1823460.56</v>
      </c>
    </row>
  </sheetData>
  <mergeCells count="2">
    <mergeCell ref="B3:G3"/>
    <mergeCell ref="B2:G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57CF2-3133-414F-ACF0-D44F3A99CFA8}">
  <dimension ref="A1:R39"/>
  <sheetViews>
    <sheetView showGridLines="0" zoomScale="90" zoomScaleNormal="90" workbookViewId="0">
      <selection activeCell="A40" sqref="A40:XFD1048576"/>
    </sheetView>
  </sheetViews>
  <sheetFormatPr defaultColWidth="0" defaultRowHeight="14.25" zeroHeight="1" x14ac:dyDescent="0.2"/>
  <cols>
    <col min="1" max="18" width="9" style="12" customWidth="1"/>
    <col min="19" max="16384" width="9" style="12" hidden="1"/>
  </cols>
  <sheetData>
    <row r="1" spans="8:17" ht="15" customHeight="1" x14ac:dyDescent="0.7">
      <c r="H1" s="13"/>
      <c r="I1" s="13"/>
      <c r="J1" s="13"/>
      <c r="K1" s="13"/>
      <c r="L1" s="13"/>
      <c r="M1" s="13"/>
      <c r="N1" s="13"/>
      <c r="O1" s="13"/>
      <c r="P1" s="13"/>
      <c r="Q1" s="13"/>
    </row>
    <row r="2" spans="8:17" ht="15" customHeight="1" x14ac:dyDescent="0.2"/>
    <row r="3" spans="8:17" ht="15" customHeight="1" x14ac:dyDescent="0.2"/>
    <row r="4" spans="8:17" ht="15" customHeight="1" x14ac:dyDescent="0.7">
      <c r="H4" s="13"/>
      <c r="I4" s="13"/>
      <c r="J4" s="13"/>
      <c r="K4" s="13"/>
      <c r="L4" s="13"/>
      <c r="M4" s="13"/>
      <c r="N4" s="13"/>
      <c r="O4" s="13"/>
      <c r="P4" s="13"/>
      <c r="Q4" s="13"/>
    </row>
    <row r="5" spans="8:17" ht="15" customHeight="1" x14ac:dyDescent="0.7">
      <c r="H5" s="13"/>
      <c r="I5" s="13"/>
      <c r="J5" s="13"/>
      <c r="K5" s="13"/>
      <c r="L5" s="13"/>
      <c r="M5" s="13"/>
      <c r="N5" s="13"/>
      <c r="O5" s="13"/>
      <c r="P5" s="13"/>
      <c r="Q5" s="13"/>
    </row>
    <row r="6" spans="8:17" ht="15" customHeight="1" x14ac:dyDescent="0.7">
      <c r="H6" s="13"/>
      <c r="I6" s="13"/>
      <c r="J6" s="13"/>
      <c r="K6" s="13"/>
      <c r="L6" s="13"/>
      <c r="M6" s="13"/>
      <c r="N6" s="13"/>
      <c r="O6" s="13"/>
      <c r="P6" s="13"/>
      <c r="Q6" s="13"/>
    </row>
    <row r="7" spans="8:17" ht="15" customHeight="1" x14ac:dyDescent="0.7">
      <c r="H7" s="13"/>
      <c r="I7" s="13"/>
      <c r="J7" s="13"/>
      <c r="K7" s="13"/>
      <c r="L7" s="13"/>
      <c r="M7" s="13"/>
      <c r="N7" s="13"/>
      <c r="O7" s="13"/>
      <c r="P7" s="13"/>
      <c r="Q7" s="13"/>
    </row>
    <row r="8" spans="8:17" ht="15" customHeight="1" x14ac:dyDescent="0.7">
      <c r="H8" s="13"/>
      <c r="I8" s="13"/>
      <c r="J8" s="13"/>
      <c r="K8" s="13"/>
      <c r="L8" s="13"/>
      <c r="M8" s="13"/>
      <c r="N8" s="13"/>
      <c r="O8" s="13"/>
      <c r="P8" s="13"/>
      <c r="Q8" s="13"/>
    </row>
    <row r="9" spans="8:17" ht="15" customHeight="1" x14ac:dyDescent="0.2"/>
    <row r="10" spans="8:17" ht="15" customHeight="1" x14ac:dyDescent="0.2"/>
    <row r="11" spans="8:17" x14ac:dyDescent="0.2"/>
    <row r="12" spans="8:17" x14ac:dyDescent="0.2"/>
    <row r="13" spans="8:17" x14ac:dyDescent="0.2"/>
    <row r="14" spans="8:17" x14ac:dyDescent="0.2"/>
    <row r="15" spans="8:17" x14ac:dyDescent="0.2"/>
    <row r="16" spans="8:17"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784F7-B706-4A3D-ABF5-3400F0C1CF5E}">
  <dimension ref="A1:U39"/>
  <sheetViews>
    <sheetView zoomScale="90" zoomScaleNormal="90" workbookViewId="0">
      <selection activeCell="A40" sqref="A40:XFD1048576"/>
    </sheetView>
  </sheetViews>
  <sheetFormatPr defaultColWidth="0" defaultRowHeight="14.25" zeroHeight="1" x14ac:dyDescent="0.2"/>
  <cols>
    <col min="1" max="21" width="9" style="14" customWidth="1"/>
    <col min="22" max="16384" width="9" style="14"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row r="25" x14ac:dyDescent="0.2"/>
    <row r="26" x14ac:dyDescent="0.2"/>
    <row r="27" x14ac:dyDescent="0.2"/>
    <row r="28" x14ac:dyDescent="0.2"/>
    <row r="29" x14ac:dyDescent="0.2"/>
    <row r="30" x14ac:dyDescent="0.2"/>
    <row r="31" x14ac:dyDescent="0.2"/>
    <row r="32" x14ac:dyDescent="0.2"/>
    <row r="33" x14ac:dyDescent="0.2"/>
    <row r="34" x14ac:dyDescent="0.2"/>
    <row r="35" x14ac:dyDescent="0.2"/>
    <row r="36" x14ac:dyDescent="0.2"/>
    <row r="37" x14ac:dyDescent="0.2"/>
    <row r="38" x14ac:dyDescent="0.2"/>
    <row r="39"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F019-5F06-4C29-B3D7-1A2CD68038B1}">
  <dimension ref="A2:G52"/>
  <sheetViews>
    <sheetView zoomScale="90" zoomScaleNormal="90" workbookViewId="0">
      <selection activeCell="A20" sqref="A20"/>
    </sheetView>
  </sheetViews>
  <sheetFormatPr defaultRowHeight="14.25" x14ac:dyDescent="0.2"/>
  <cols>
    <col min="1" max="1" width="23.375" style="19" customWidth="1"/>
    <col min="2" max="2" width="2.75" customWidth="1"/>
    <col min="3" max="3" width="19" bestFit="1" customWidth="1"/>
    <col min="4" max="4" width="11.875" bestFit="1" customWidth="1"/>
    <col min="6" max="6" width="18.625" customWidth="1"/>
    <col min="7" max="7" width="12" customWidth="1"/>
  </cols>
  <sheetData>
    <row r="2" spans="3:7" x14ac:dyDescent="0.2">
      <c r="C2" s="7" t="s">
        <v>3025</v>
      </c>
      <c r="D2" t="s">
        <v>3027</v>
      </c>
      <c r="F2" s="15" t="s">
        <v>3025</v>
      </c>
      <c r="G2" s="15" t="s">
        <v>3027</v>
      </c>
    </row>
    <row r="3" spans="3:7" x14ac:dyDescent="0.2">
      <c r="C3" s="20" t="s">
        <v>140</v>
      </c>
      <c r="D3" s="10">
        <v>46826.450000000004</v>
      </c>
      <c r="E3" s="10"/>
      <c r="F3" s="16" t="s">
        <v>140</v>
      </c>
      <c r="G3" s="16">
        <f>D3</f>
        <v>46826.450000000004</v>
      </c>
    </row>
    <row r="4" spans="3:7" x14ac:dyDescent="0.2">
      <c r="C4" s="20" t="s">
        <v>564</v>
      </c>
      <c r="D4" s="10">
        <v>14367.86</v>
      </c>
      <c r="E4" s="10"/>
      <c r="F4" s="16" t="s">
        <v>564</v>
      </c>
      <c r="G4" s="16">
        <f t="shared" ref="G4:G52" si="0">D4</f>
        <v>14367.86</v>
      </c>
    </row>
    <row r="5" spans="3:7" x14ac:dyDescent="0.2">
      <c r="C5" s="20" t="s">
        <v>20</v>
      </c>
      <c r="D5" s="10">
        <v>11724.43</v>
      </c>
      <c r="E5" s="10"/>
      <c r="F5" s="16" t="s">
        <v>20</v>
      </c>
      <c r="G5" s="16">
        <f t="shared" si="0"/>
        <v>11724.43</v>
      </c>
    </row>
    <row r="6" spans="3:7" x14ac:dyDescent="0.2">
      <c r="C6" s="20" t="s">
        <v>66</v>
      </c>
      <c r="D6" s="10">
        <v>262050.06000000006</v>
      </c>
      <c r="E6" s="10"/>
      <c r="F6" s="16" t="s">
        <v>66</v>
      </c>
      <c r="G6" s="16">
        <f t="shared" si="0"/>
        <v>262050.06000000006</v>
      </c>
    </row>
    <row r="7" spans="3:7" x14ac:dyDescent="0.2">
      <c r="C7" s="20" t="s">
        <v>36</v>
      </c>
      <c r="D7" s="10">
        <v>45843.450000000012</v>
      </c>
      <c r="E7" s="10"/>
      <c r="F7" s="16" t="s">
        <v>36</v>
      </c>
      <c r="G7" s="16">
        <f t="shared" si="0"/>
        <v>45843.450000000012</v>
      </c>
    </row>
    <row r="8" spans="3:7" x14ac:dyDescent="0.2">
      <c r="C8" s="20" t="s">
        <v>224</v>
      </c>
      <c r="D8" s="10">
        <v>6540.5400000000009</v>
      </c>
      <c r="E8" s="10"/>
      <c r="F8" s="16" t="s">
        <v>224</v>
      </c>
      <c r="G8" s="16">
        <f t="shared" si="0"/>
        <v>6540.5400000000009</v>
      </c>
    </row>
    <row r="9" spans="3:7" x14ac:dyDescent="0.2">
      <c r="C9" s="20" t="s">
        <v>1584</v>
      </c>
      <c r="D9" s="10">
        <v>1257.76</v>
      </c>
      <c r="E9" s="10"/>
      <c r="F9" s="16" t="s">
        <v>1584</v>
      </c>
      <c r="G9" s="16">
        <f t="shared" si="0"/>
        <v>1257.76</v>
      </c>
    </row>
    <row r="10" spans="3:7" x14ac:dyDescent="0.2">
      <c r="C10" s="20" t="s">
        <v>350</v>
      </c>
      <c r="D10" s="10">
        <v>47148.530000000006</v>
      </c>
      <c r="E10" s="10"/>
      <c r="F10" s="16" t="s">
        <v>350</v>
      </c>
      <c r="G10" s="16">
        <f t="shared" si="0"/>
        <v>47148.530000000006</v>
      </c>
    </row>
    <row r="11" spans="3:7" x14ac:dyDescent="0.2">
      <c r="C11" s="20" t="s">
        <v>99</v>
      </c>
      <c r="D11" s="10">
        <v>81205.22</v>
      </c>
      <c r="E11" s="10"/>
      <c r="F11" s="16" t="s">
        <v>99</v>
      </c>
      <c r="G11" s="16">
        <f t="shared" si="0"/>
        <v>81205.22</v>
      </c>
    </row>
    <row r="12" spans="3:7" x14ac:dyDescent="0.2">
      <c r="C12" s="20" t="s">
        <v>51</v>
      </c>
      <c r="D12" s="10">
        <v>29050.789999999997</v>
      </c>
      <c r="E12" s="10"/>
      <c r="F12" s="16" t="s">
        <v>51</v>
      </c>
      <c r="G12" s="16">
        <f t="shared" si="0"/>
        <v>29050.789999999997</v>
      </c>
    </row>
    <row r="13" spans="3:7" x14ac:dyDescent="0.2">
      <c r="C13" s="20" t="s">
        <v>466</v>
      </c>
      <c r="D13" s="10">
        <v>13922.919999999996</v>
      </c>
      <c r="E13" s="10"/>
      <c r="F13" s="16" t="s">
        <v>466</v>
      </c>
      <c r="G13" s="16">
        <f t="shared" si="0"/>
        <v>13922.919999999996</v>
      </c>
    </row>
    <row r="14" spans="3:7" x14ac:dyDescent="0.2">
      <c r="C14" s="20" t="s">
        <v>79</v>
      </c>
      <c r="D14" s="10">
        <v>98971.250000000029</v>
      </c>
      <c r="E14" s="10"/>
      <c r="F14" s="16" t="s">
        <v>79</v>
      </c>
      <c r="G14" s="16">
        <f t="shared" si="0"/>
        <v>98971.250000000029</v>
      </c>
    </row>
    <row r="15" spans="3:7" x14ac:dyDescent="0.2">
      <c r="C15" s="20" t="s">
        <v>29</v>
      </c>
      <c r="D15" s="10">
        <v>39314.550000000003</v>
      </c>
      <c r="E15" s="10"/>
      <c r="F15" s="16" t="s">
        <v>29</v>
      </c>
      <c r="G15" s="16">
        <f t="shared" si="0"/>
        <v>39314.550000000003</v>
      </c>
    </row>
    <row r="16" spans="3:7" x14ac:dyDescent="0.2">
      <c r="C16" s="20" t="s">
        <v>189</v>
      </c>
      <c r="D16" s="10">
        <v>10977.690000000002</v>
      </c>
      <c r="E16" s="10"/>
      <c r="F16" s="16" t="s">
        <v>189</v>
      </c>
      <c r="G16" s="16">
        <f t="shared" si="0"/>
        <v>10977.690000000002</v>
      </c>
    </row>
    <row r="17" spans="3:7" x14ac:dyDescent="0.2">
      <c r="C17" s="20" t="s">
        <v>513</v>
      </c>
      <c r="D17" s="10">
        <v>29678.210000000003</v>
      </c>
      <c r="E17" s="10"/>
      <c r="F17" s="16" t="s">
        <v>513</v>
      </c>
      <c r="G17" s="16">
        <f t="shared" si="0"/>
        <v>29678.210000000003</v>
      </c>
    </row>
    <row r="18" spans="3:7" x14ac:dyDescent="0.2">
      <c r="C18" s="20" t="s">
        <v>364</v>
      </c>
      <c r="D18" s="10">
        <v>14737.27</v>
      </c>
      <c r="E18" s="10"/>
      <c r="F18" s="16" t="s">
        <v>364</v>
      </c>
      <c r="G18" s="16">
        <f t="shared" si="0"/>
        <v>14737.27</v>
      </c>
    </row>
    <row r="19" spans="3:7" x14ac:dyDescent="0.2">
      <c r="C19" s="20" t="s">
        <v>144</v>
      </c>
      <c r="D19" s="10">
        <v>14909.429999999995</v>
      </c>
      <c r="E19" s="10"/>
      <c r="F19" s="16" t="s">
        <v>144</v>
      </c>
      <c r="G19" s="16">
        <f t="shared" si="0"/>
        <v>14909.429999999995</v>
      </c>
    </row>
    <row r="20" spans="3:7" x14ac:dyDescent="0.2">
      <c r="C20" s="20" t="s">
        <v>307</v>
      </c>
      <c r="D20" s="10">
        <v>30532.709999999995</v>
      </c>
      <c r="E20" s="10"/>
      <c r="F20" s="16" t="s">
        <v>307</v>
      </c>
      <c r="G20" s="16">
        <f t="shared" si="0"/>
        <v>30532.709999999995</v>
      </c>
    </row>
    <row r="21" spans="3:7" x14ac:dyDescent="0.2">
      <c r="C21" s="20" t="s">
        <v>394</v>
      </c>
      <c r="D21" s="10">
        <v>15403.560000000001</v>
      </c>
      <c r="E21" s="10"/>
      <c r="F21" s="16" t="s">
        <v>394</v>
      </c>
      <c r="G21" s="16">
        <f t="shared" si="0"/>
        <v>15403.560000000001</v>
      </c>
    </row>
    <row r="22" spans="3:7" x14ac:dyDescent="0.2">
      <c r="C22" s="20" t="s">
        <v>379</v>
      </c>
      <c r="D22" s="10">
        <v>59114.820000000007</v>
      </c>
      <c r="E22" s="10"/>
      <c r="F22" s="16" t="s">
        <v>379</v>
      </c>
      <c r="G22" s="16">
        <f t="shared" si="0"/>
        <v>59114.820000000007</v>
      </c>
    </row>
    <row r="23" spans="3:7" x14ac:dyDescent="0.2">
      <c r="C23" s="20" t="s">
        <v>265</v>
      </c>
      <c r="D23" s="10">
        <v>69641.81</v>
      </c>
      <c r="E23" s="10"/>
      <c r="F23" s="16" t="s">
        <v>265</v>
      </c>
      <c r="G23" s="16">
        <f t="shared" si="0"/>
        <v>69641.81</v>
      </c>
    </row>
    <row r="24" spans="3:7" x14ac:dyDescent="0.2">
      <c r="C24" s="20" t="s">
        <v>60</v>
      </c>
      <c r="D24" s="10">
        <v>37752.280000000006</v>
      </c>
      <c r="E24" s="10"/>
      <c r="F24" s="16" t="s">
        <v>60</v>
      </c>
      <c r="G24" s="16">
        <f t="shared" si="0"/>
        <v>37752.280000000006</v>
      </c>
    </row>
    <row r="25" spans="3:7" x14ac:dyDescent="0.2">
      <c r="C25" s="20" t="s">
        <v>10</v>
      </c>
      <c r="D25" s="10">
        <v>9689.5799999999981</v>
      </c>
      <c r="E25" s="10"/>
      <c r="F25" s="16" t="s">
        <v>10</v>
      </c>
      <c r="G25" s="16">
        <f t="shared" si="0"/>
        <v>9689.5799999999981</v>
      </c>
    </row>
    <row r="26" spans="3:7" x14ac:dyDescent="0.2">
      <c r="C26" s="20" t="s">
        <v>56</v>
      </c>
      <c r="D26" s="10">
        <v>10903.080000000002</v>
      </c>
      <c r="E26" s="10"/>
      <c r="F26" s="16" t="s">
        <v>56</v>
      </c>
      <c r="G26" s="16">
        <f t="shared" si="0"/>
        <v>10903.080000000002</v>
      </c>
    </row>
    <row r="27" spans="3:7" x14ac:dyDescent="0.2">
      <c r="C27" s="20" t="s">
        <v>253</v>
      </c>
      <c r="D27" s="10">
        <v>12593.59</v>
      </c>
      <c r="E27" s="10"/>
      <c r="F27" s="16" t="s">
        <v>253</v>
      </c>
      <c r="G27" s="16">
        <f t="shared" si="0"/>
        <v>12593.59</v>
      </c>
    </row>
    <row r="28" spans="3:7" x14ac:dyDescent="0.2">
      <c r="C28" s="20" t="s">
        <v>109</v>
      </c>
      <c r="D28" s="10">
        <v>15764.51</v>
      </c>
      <c r="E28" s="10"/>
      <c r="F28" s="16" t="s">
        <v>109</v>
      </c>
      <c r="G28" s="16">
        <f t="shared" si="0"/>
        <v>15764.51</v>
      </c>
    </row>
    <row r="29" spans="3:7" x14ac:dyDescent="0.2">
      <c r="C29" s="20" t="s">
        <v>272</v>
      </c>
      <c r="D29" s="10">
        <v>8864.5399999999991</v>
      </c>
      <c r="E29" s="10"/>
      <c r="F29" s="16" t="s">
        <v>272</v>
      </c>
      <c r="G29" s="16">
        <f t="shared" si="0"/>
        <v>8864.5399999999991</v>
      </c>
    </row>
    <row r="30" spans="3:7" x14ac:dyDescent="0.2">
      <c r="C30" s="20" t="s">
        <v>1332</v>
      </c>
      <c r="D30" s="10">
        <v>7619.7</v>
      </c>
      <c r="E30" s="10"/>
      <c r="F30" s="16" t="s">
        <v>1332</v>
      </c>
      <c r="G30" s="16">
        <f t="shared" si="0"/>
        <v>7619.7</v>
      </c>
    </row>
    <row r="31" spans="3:7" x14ac:dyDescent="0.2">
      <c r="C31" s="20" t="s">
        <v>373</v>
      </c>
      <c r="D31" s="10">
        <v>21943.91</v>
      </c>
      <c r="E31" s="10"/>
      <c r="F31" s="16" t="s">
        <v>373</v>
      </c>
      <c r="G31" s="16">
        <f t="shared" si="0"/>
        <v>21943.91</v>
      </c>
    </row>
    <row r="32" spans="3:7" x14ac:dyDescent="0.2">
      <c r="C32" s="20" t="s">
        <v>616</v>
      </c>
      <c r="D32" s="10">
        <v>5593.18</v>
      </c>
      <c r="E32" s="10"/>
      <c r="F32" s="16" t="s">
        <v>616</v>
      </c>
      <c r="G32" s="16">
        <f t="shared" si="0"/>
        <v>5593.18</v>
      </c>
    </row>
    <row r="33" spans="3:7" x14ac:dyDescent="0.2">
      <c r="C33" s="20" t="s">
        <v>88</v>
      </c>
      <c r="D33" s="10">
        <v>210419.75000000006</v>
      </c>
      <c r="E33" s="10"/>
      <c r="F33" s="16" t="s">
        <v>88</v>
      </c>
      <c r="G33" s="16">
        <f t="shared" si="0"/>
        <v>210419.75000000006</v>
      </c>
    </row>
    <row r="34" spans="3:7" x14ac:dyDescent="0.2">
      <c r="C34" s="20" t="s">
        <v>73</v>
      </c>
      <c r="D34" s="10">
        <v>38147.890000000007</v>
      </c>
      <c r="E34" s="10"/>
      <c r="F34" s="16" t="s">
        <v>73</v>
      </c>
      <c r="G34" s="16">
        <f t="shared" si="0"/>
        <v>38147.890000000007</v>
      </c>
    </row>
    <row r="35" spans="3:7" x14ac:dyDescent="0.2">
      <c r="C35" s="20" t="s">
        <v>541</v>
      </c>
      <c r="D35" s="10">
        <v>5300.2300000000005</v>
      </c>
      <c r="E35" s="10"/>
      <c r="F35" s="16" t="s">
        <v>541</v>
      </c>
      <c r="G35" s="16">
        <f t="shared" si="0"/>
        <v>5300.2300000000005</v>
      </c>
    </row>
    <row r="36" spans="3:7" x14ac:dyDescent="0.2">
      <c r="C36" s="20" t="s">
        <v>293</v>
      </c>
      <c r="D36" s="10">
        <v>69452.819999999963</v>
      </c>
      <c r="E36" s="10"/>
      <c r="F36" s="16" t="s">
        <v>293</v>
      </c>
      <c r="G36" s="16">
        <f t="shared" si="0"/>
        <v>69452.819999999963</v>
      </c>
    </row>
    <row r="37" spans="3:7" x14ac:dyDescent="0.2">
      <c r="C37" s="20" t="s">
        <v>183</v>
      </c>
      <c r="D37" s="10">
        <v>6884.0399999999981</v>
      </c>
      <c r="E37" s="10"/>
      <c r="F37" s="16" t="s">
        <v>183</v>
      </c>
      <c r="G37" s="16">
        <f t="shared" si="0"/>
        <v>6884.0399999999981</v>
      </c>
    </row>
    <row r="38" spans="3:7" x14ac:dyDescent="0.2">
      <c r="C38" s="20" t="s">
        <v>115</v>
      </c>
      <c r="D38" s="10">
        <v>21821.829999999987</v>
      </c>
      <c r="E38" s="10"/>
      <c r="F38" s="16" t="s">
        <v>115</v>
      </c>
      <c r="G38" s="16">
        <f t="shared" si="0"/>
        <v>21821.829999999987</v>
      </c>
    </row>
    <row r="39" spans="3:7" x14ac:dyDescent="0.2">
      <c r="C39" s="20" t="s">
        <v>296</v>
      </c>
      <c r="D39" s="10">
        <v>45780.85</v>
      </c>
      <c r="E39" s="10"/>
      <c r="F39" s="16" t="s">
        <v>296</v>
      </c>
      <c r="G39" s="16">
        <f t="shared" si="0"/>
        <v>45780.85</v>
      </c>
    </row>
    <row r="40" spans="3:7" x14ac:dyDescent="0.2">
      <c r="C40" s="20" t="s">
        <v>560</v>
      </c>
      <c r="D40" s="10">
        <v>10027.83</v>
      </c>
      <c r="E40" s="10"/>
      <c r="F40" s="16" t="s">
        <v>560</v>
      </c>
      <c r="G40" s="16">
        <f t="shared" si="0"/>
        <v>10027.83</v>
      </c>
    </row>
    <row r="41" spans="3:7" x14ac:dyDescent="0.2">
      <c r="C41" s="20" t="s">
        <v>247</v>
      </c>
      <c r="D41" s="10">
        <v>16544.629999999997</v>
      </c>
      <c r="E41" s="10"/>
      <c r="F41" s="16" t="s">
        <v>247</v>
      </c>
      <c r="G41" s="16">
        <f t="shared" si="0"/>
        <v>16544.629999999997</v>
      </c>
    </row>
    <row r="42" spans="3:7" x14ac:dyDescent="0.2">
      <c r="C42" s="20" t="s">
        <v>1047</v>
      </c>
      <c r="D42" s="10">
        <v>1550.49</v>
      </c>
      <c r="E42" s="10"/>
      <c r="F42" s="16" t="s">
        <v>1047</v>
      </c>
      <c r="G42" s="16">
        <f t="shared" si="0"/>
        <v>1550.49</v>
      </c>
    </row>
    <row r="43" spans="3:7" x14ac:dyDescent="0.2">
      <c r="C43" s="20" t="s">
        <v>376</v>
      </c>
      <c r="D43" s="10">
        <v>33209.759999999995</v>
      </c>
      <c r="E43" s="10"/>
      <c r="F43" s="16" t="s">
        <v>376</v>
      </c>
      <c r="G43" s="16">
        <f t="shared" si="0"/>
        <v>33209.759999999995</v>
      </c>
    </row>
    <row r="44" spans="3:7" x14ac:dyDescent="0.2">
      <c r="C44" s="20" t="s">
        <v>163</v>
      </c>
      <c r="D44" s="10">
        <v>91937.13</v>
      </c>
      <c r="E44" s="10"/>
      <c r="F44" s="16" t="s">
        <v>163</v>
      </c>
      <c r="G44" s="16">
        <f t="shared" si="0"/>
        <v>91937.13</v>
      </c>
    </row>
    <row r="45" spans="3:7" x14ac:dyDescent="0.2">
      <c r="C45" s="20" t="s">
        <v>122</v>
      </c>
      <c r="D45" s="10">
        <v>26981.670000000002</v>
      </c>
      <c r="E45" s="10"/>
      <c r="F45" s="16" t="s">
        <v>122</v>
      </c>
      <c r="G45" s="16">
        <f t="shared" si="0"/>
        <v>26981.670000000002</v>
      </c>
    </row>
    <row r="46" spans="3:7" x14ac:dyDescent="0.2">
      <c r="C46" s="20" t="s">
        <v>609</v>
      </c>
      <c r="D46" s="10">
        <v>13491</v>
      </c>
      <c r="E46" s="10"/>
      <c r="F46" s="16" t="s">
        <v>609</v>
      </c>
      <c r="G46" s="16">
        <f t="shared" si="0"/>
        <v>13491</v>
      </c>
    </row>
    <row r="47" spans="3:7" x14ac:dyDescent="0.2">
      <c r="C47" s="20" t="s">
        <v>218</v>
      </c>
      <c r="D47" s="10">
        <v>45282.869999999995</v>
      </c>
      <c r="E47" s="10"/>
      <c r="F47" s="16" t="s">
        <v>218</v>
      </c>
      <c r="G47" s="16">
        <f t="shared" si="0"/>
        <v>45282.869999999995</v>
      </c>
    </row>
    <row r="48" spans="3:7" x14ac:dyDescent="0.2">
      <c r="C48" s="20" t="s">
        <v>42</v>
      </c>
      <c r="D48" s="10">
        <v>78048.650000000009</v>
      </c>
      <c r="E48" s="10"/>
      <c r="F48" s="16" t="s">
        <v>42</v>
      </c>
      <c r="G48" s="16">
        <f t="shared" si="0"/>
        <v>78048.650000000009</v>
      </c>
    </row>
    <row r="49" spans="3:7" x14ac:dyDescent="0.2">
      <c r="C49" s="20" t="s">
        <v>879</v>
      </c>
      <c r="D49" s="10">
        <v>10681.55</v>
      </c>
      <c r="E49" s="10"/>
      <c r="F49" s="16" t="s">
        <v>879</v>
      </c>
      <c r="G49" s="16">
        <f t="shared" si="0"/>
        <v>10681.55</v>
      </c>
    </row>
    <row r="50" spans="3:7" x14ac:dyDescent="0.2">
      <c r="C50" s="20" t="s">
        <v>333</v>
      </c>
      <c r="D50" s="10">
        <v>22770.35</v>
      </c>
      <c r="E50" s="10"/>
      <c r="F50" s="16" t="s">
        <v>333</v>
      </c>
      <c r="G50" s="16">
        <f t="shared" si="0"/>
        <v>22770.35</v>
      </c>
    </row>
    <row r="51" spans="3:7" x14ac:dyDescent="0.2">
      <c r="C51" s="20" t="s">
        <v>1036</v>
      </c>
      <c r="D51" s="10">
        <v>1183.5400000000002</v>
      </c>
      <c r="E51" s="10"/>
      <c r="F51" s="16" t="s">
        <v>1036</v>
      </c>
      <c r="G51" s="16">
        <f t="shared" si="0"/>
        <v>1183.5400000000002</v>
      </c>
    </row>
    <row r="52" spans="3:7" x14ac:dyDescent="0.2">
      <c r="C52" s="20" t="s">
        <v>3026</v>
      </c>
      <c r="D52" s="10">
        <v>1823460.5600000003</v>
      </c>
      <c r="E52" s="10"/>
      <c r="F52" s="17" t="s">
        <v>3026</v>
      </c>
      <c r="G52" s="60">
        <f t="shared" si="0"/>
        <v>1823460.5600000003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1ECBA-4D12-430C-B7F3-B829D1003127}">
  <dimension ref="A2:H13"/>
  <sheetViews>
    <sheetView zoomScale="90" zoomScaleNormal="90" workbookViewId="0">
      <selection activeCell="G3" sqref="G3"/>
    </sheetView>
  </sheetViews>
  <sheetFormatPr defaultRowHeight="14.25" x14ac:dyDescent="0.2"/>
  <cols>
    <col min="1" max="1" width="24.125" style="19" customWidth="1"/>
    <col min="2" max="2" width="7.5" customWidth="1"/>
    <col min="3" max="3" width="13" customWidth="1"/>
    <col min="4" max="4" width="16.125" bestFit="1" customWidth="1"/>
    <col min="5" max="5" width="11.5" customWidth="1"/>
    <col min="6" max="6" width="13" style="19" customWidth="1"/>
    <col min="7" max="7" width="16.25" style="19" customWidth="1"/>
  </cols>
  <sheetData>
    <row r="2" spans="3:8" x14ac:dyDescent="0.2">
      <c r="C2" s="7" t="s">
        <v>3025</v>
      </c>
      <c r="D2" t="s">
        <v>3035</v>
      </c>
      <c r="F2" s="15" t="s">
        <v>3025</v>
      </c>
      <c r="G2" s="15" t="s">
        <v>3035</v>
      </c>
      <c r="H2" s="14" t="s">
        <v>3221</v>
      </c>
    </row>
    <row r="3" spans="3:8" x14ac:dyDescent="0.2">
      <c r="C3" s="20" t="s">
        <v>140</v>
      </c>
      <c r="D3" s="10">
        <v>8121.5899999999992</v>
      </c>
      <c r="F3" s="16" t="s">
        <v>140</v>
      </c>
      <c r="G3" s="18">
        <f>D3</f>
        <v>8121.5899999999992</v>
      </c>
      <c r="H3" s="19" t="e">
        <f>IF(G3=MAX($D$3:$D$12),G3,NA())</f>
        <v>#N/A</v>
      </c>
    </row>
    <row r="4" spans="3:8" x14ac:dyDescent="0.2">
      <c r="C4" s="20" t="s">
        <v>66</v>
      </c>
      <c r="D4" s="10">
        <v>23761.16499999999</v>
      </c>
      <c r="F4" s="16" t="s">
        <v>66</v>
      </c>
      <c r="G4" s="18">
        <f t="shared" ref="G4:G12" si="0">D4</f>
        <v>23761.16499999999</v>
      </c>
      <c r="H4" s="19">
        <f t="shared" ref="H4:H12" si="1">IF(G4=MAX($D$3:$D$12),G4,NA())</f>
        <v>23761.16499999999</v>
      </c>
    </row>
    <row r="5" spans="3:8" x14ac:dyDescent="0.2">
      <c r="C5" s="20" t="s">
        <v>36</v>
      </c>
      <c r="D5" s="10">
        <v>6217.4599999999982</v>
      </c>
      <c r="F5" s="16" t="s">
        <v>99</v>
      </c>
      <c r="G5" s="18">
        <f t="shared" si="0"/>
        <v>6217.4599999999982</v>
      </c>
      <c r="H5" s="19" t="e">
        <f t="shared" si="1"/>
        <v>#N/A</v>
      </c>
    </row>
    <row r="6" spans="3:8" x14ac:dyDescent="0.2">
      <c r="C6" s="20" t="s">
        <v>99</v>
      </c>
      <c r="D6" s="10">
        <v>6690.8799999999928</v>
      </c>
      <c r="F6" s="16" t="s">
        <v>79</v>
      </c>
      <c r="G6" s="18">
        <f t="shared" si="0"/>
        <v>6690.8799999999928</v>
      </c>
      <c r="H6" s="19" t="e">
        <f t="shared" si="1"/>
        <v>#N/A</v>
      </c>
    </row>
    <row r="7" spans="3:8" x14ac:dyDescent="0.2">
      <c r="C7" s="20" t="s">
        <v>79</v>
      </c>
      <c r="D7" s="10">
        <v>10567.319999999989</v>
      </c>
      <c r="F7" s="16" t="s">
        <v>29</v>
      </c>
      <c r="G7" s="18">
        <f t="shared" si="0"/>
        <v>10567.319999999989</v>
      </c>
      <c r="H7" s="19" t="e">
        <f t="shared" si="1"/>
        <v>#N/A</v>
      </c>
    </row>
    <row r="8" spans="3:8" x14ac:dyDescent="0.2">
      <c r="C8" s="20" t="s">
        <v>29</v>
      </c>
      <c r="D8" s="10">
        <v>6558.6049999999941</v>
      </c>
      <c r="F8" s="16" t="s">
        <v>253</v>
      </c>
      <c r="G8" s="18">
        <f t="shared" si="0"/>
        <v>6558.6049999999941</v>
      </c>
      <c r="H8" s="19" t="e">
        <f t="shared" si="1"/>
        <v>#N/A</v>
      </c>
    </row>
    <row r="9" spans="3:8" x14ac:dyDescent="0.2">
      <c r="C9" s="20" t="s">
        <v>88</v>
      </c>
      <c r="D9" s="10">
        <v>15219.364999999987</v>
      </c>
      <c r="F9" s="16" t="s">
        <v>88</v>
      </c>
      <c r="G9" s="18">
        <f t="shared" si="0"/>
        <v>15219.364999999987</v>
      </c>
      <c r="H9" s="19" t="e">
        <f t="shared" si="1"/>
        <v>#N/A</v>
      </c>
    </row>
    <row r="10" spans="3:8" x14ac:dyDescent="0.2">
      <c r="C10" s="20" t="s">
        <v>293</v>
      </c>
      <c r="D10" s="10">
        <v>6848.5699999999943</v>
      </c>
      <c r="F10" s="16" t="s">
        <v>293</v>
      </c>
      <c r="G10" s="18">
        <f t="shared" si="0"/>
        <v>6848.5699999999943</v>
      </c>
      <c r="H10" s="19" t="e">
        <f t="shared" si="1"/>
        <v>#N/A</v>
      </c>
    </row>
    <row r="11" spans="3:8" x14ac:dyDescent="0.2">
      <c r="C11" s="20" t="s">
        <v>163</v>
      </c>
      <c r="D11" s="10">
        <v>9043.5999999999949</v>
      </c>
      <c r="F11" s="16" t="s">
        <v>163</v>
      </c>
      <c r="G11" s="18">
        <f t="shared" si="0"/>
        <v>9043.5999999999949</v>
      </c>
      <c r="H11" s="19" t="e">
        <f t="shared" si="1"/>
        <v>#N/A</v>
      </c>
    </row>
    <row r="12" spans="3:8" x14ac:dyDescent="0.2">
      <c r="C12" s="20" t="s">
        <v>42</v>
      </c>
      <c r="D12" s="10">
        <v>12503.269999999993</v>
      </c>
      <c r="F12" s="16" t="s">
        <v>42</v>
      </c>
      <c r="G12" s="18">
        <f t="shared" si="0"/>
        <v>12503.269999999993</v>
      </c>
      <c r="H12" s="19" t="e">
        <f t="shared" si="1"/>
        <v>#N/A</v>
      </c>
    </row>
    <row r="13" spans="3:8" x14ac:dyDescent="0.2">
      <c r="C13" s="20" t="s">
        <v>3026</v>
      </c>
      <c r="D13" s="10">
        <v>105531.82499999992</v>
      </c>
      <c r="F13" s="20"/>
      <c r="G13" s="10"/>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EA4AA-7568-466E-AB94-136D207542F0}">
  <dimension ref="A2:F14"/>
  <sheetViews>
    <sheetView zoomScale="90" zoomScaleNormal="90" workbookViewId="0">
      <selection activeCell="B17" sqref="B17"/>
    </sheetView>
  </sheetViews>
  <sheetFormatPr defaultRowHeight="14.25" x14ac:dyDescent="0.2"/>
  <cols>
    <col min="1" max="1" width="22.125" style="19" customWidth="1"/>
    <col min="2" max="2" width="3.875" customWidth="1"/>
    <col min="3" max="3" width="13" customWidth="1"/>
    <col min="4" max="4" width="12.5" bestFit="1" customWidth="1"/>
    <col min="5" max="5" width="16.125" bestFit="1" customWidth="1"/>
    <col min="6" max="6" width="19.875" bestFit="1" customWidth="1"/>
    <col min="7" max="7" width="11.875" customWidth="1"/>
  </cols>
  <sheetData>
    <row r="2" spans="3:6" x14ac:dyDescent="0.2">
      <c r="C2" s="7" t="s">
        <v>3025</v>
      </c>
      <c r="D2" s="19" t="s">
        <v>3219</v>
      </c>
      <c r="E2" s="19" t="s">
        <v>3035</v>
      </c>
      <c r="F2" s="19" t="s">
        <v>3220</v>
      </c>
    </row>
    <row r="3" spans="3:6" x14ac:dyDescent="0.2">
      <c r="C3" s="20" t="s">
        <v>28</v>
      </c>
      <c r="D3" s="10">
        <v>78645.775268600017</v>
      </c>
      <c r="E3" s="10">
        <v>50973.835000000028</v>
      </c>
      <c r="F3" s="10">
        <v>7020.6599999999817</v>
      </c>
    </row>
    <row r="4" spans="3:6" x14ac:dyDescent="0.2">
      <c r="C4" s="20" t="s">
        <v>87</v>
      </c>
      <c r="D4" s="10">
        <v>85577.445846000017</v>
      </c>
      <c r="E4" s="10">
        <v>43762.015000000109</v>
      </c>
      <c r="F4" s="10">
        <v>6446.5099999999911</v>
      </c>
    </row>
    <row r="5" spans="3:6" x14ac:dyDescent="0.2">
      <c r="C5" s="20" t="s">
        <v>9</v>
      </c>
      <c r="D5" s="10">
        <v>-17431.355779449979</v>
      </c>
      <c r="E5" s="10">
        <v>41372.300000000119</v>
      </c>
      <c r="F5" s="10">
        <v>5440.3199999999797</v>
      </c>
    </row>
    <row r="6" spans="3:6" x14ac:dyDescent="0.2">
      <c r="C6" s="20" t="s">
        <v>35</v>
      </c>
      <c r="D6" s="10">
        <v>75157.496709999992</v>
      </c>
      <c r="E6" s="10">
        <v>57309.340000000098</v>
      </c>
      <c r="F6" s="10">
        <v>5840.9399999999823</v>
      </c>
    </row>
    <row r="9" spans="3:6" x14ac:dyDescent="0.2">
      <c r="D9" t="b">
        <v>1</v>
      </c>
      <c r="E9" t="b">
        <v>1</v>
      </c>
      <c r="F9" t="b">
        <v>1</v>
      </c>
    </row>
    <row r="10" spans="3:6" x14ac:dyDescent="0.2">
      <c r="C10" s="15" t="s">
        <v>3001</v>
      </c>
      <c r="D10" s="15" t="str">
        <f>IF($D$9=TRUE,$D2,NA())</f>
        <v>Sum of Profit</v>
      </c>
      <c r="E10" s="15" t="str">
        <f>IF($E$9=TRUE,$E2,NA())</f>
        <v>Sum of Unit Price</v>
      </c>
      <c r="F10" s="15" t="str">
        <f>IF($F$9=TRUE,$F2,NA())</f>
        <v>Sum of Shipping Cost</v>
      </c>
    </row>
    <row r="11" spans="3:6" x14ac:dyDescent="0.2">
      <c r="C11" s="16" t="s">
        <v>28</v>
      </c>
      <c r="D11" s="18">
        <f>IF($D$9=TRUE,$D3,NA())</f>
        <v>78645.775268600017</v>
      </c>
      <c r="E11" s="18">
        <f>IF($E$9=TRUE,$E3,NA())</f>
        <v>50973.835000000028</v>
      </c>
      <c r="F11" s="18">
        <f t="shared" ref="F11:F14" si="0">IF($F$9=TRUE,$F3,NA())</f>
        <v>7020.6599999999817</v>
      </c>
    </row>
    <row r="12" spans="3:6" x14ac:dyDescent="0.2">
      <c r="C12" s="16" t="s">
        <v>87</v>
      </c>
      <c r="D12" s="18">
        <f>IF($D$9=TRUE,$D4,NA())</f>
        <v>85577.445846000017</v>
      </c>
      <c r="E12" s="18">
        <f>IF($E$9=TRUE,$E4,NA())</f>
        <v>43762.015000000109</v>
      </c>
      <c r="F12" s="18">
        <f t="shared" si="0"/>
        <v>6446.5099999999911</v>
      </c>
    </row>
    <row r="13" spans="3:6" x14ac:dyDescent="0.2">
      <c r="C13" s="16" t="s">
        <v>9</v>
      </c>
      <c r="D13" s="18">
        <f>IF($D$9=TRUE,$D5,NA())</f>
        <v>-17431.355779449979</v>
      </c>
      <c r="E13" s="18">
        <f>IF($E$9=TRUE,$E5,NA())</f>
        <v>41372.300000000119</v>
      </c>
      <c r="F13" s="18">
        <f t="shared" si="0"/>
        <v>5440.3199999999797</v>
      </c>
    </row>
    <row r="14" spans="3:6" x14ac:dyDescent="0.2">
      <c r="C14" s="16" t="s">
        <v>35</v>
      </c>
      <c r="D14" s="18">
        <f>IF($D$9=TRUE,$D6,NA())</f>
        <v>75157.496709999992</v>
      </c>
      <c r="E14" s="18">
        <f>IF($E$9=TRUE,$E6,NA())</f>
        <v>57309.340000000098</v>
      </c>
      <c r="F14" s="18">
        <f t="shared" si="0"/>
        <v>5840.9399999999823</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12290" r:id="rId4" name="Check Box 2">
              <controlPr defaultSize="0" autoFill="0" autoLine="0" autoPict="0">
                <anchor moveWithCells="1">
                  <from>
                    <xdr:col>6</xdr:col>
                    <xdr:colOff>771525</xdr:colOff>
                    <xdr:row>16</xdr:row>
                    <xdr:rowOff>95250</xdr:rowOff>
                  </from>
                  <to>
                    <xdr:col>7</xdr:col>
                    <xdr:colOff>590550</xdr:colOff>
                    <xdr:row>18</xdr:row>
                    <xdr:rowOff>114300</xdr:rowOff>
                  </to>
                </anchor>
              </controlPr>
            </control>
          </mc:Choice>
        </mc:AlternateContent>
        <mc:AlternateContent xmlns:mc="http://schemas.openxmlformats.org/markup-compatibility/2006">
          <mc:Choice Requires="x14">
            <control shapeId="12291" r:id="rId5" name="Check Box 3">
              <controlPr defaultSize="0" autoFill="0" autoLine="0" autoPict="0">
                <anchor moveWithCells="1">
                  <from>
                    <xdr:col>9</xdr:col>
                    <xdr:colOff>19050</xdr:colOff>
                    <xdr:row>16</xdr:row>
                    <xdr:rowOff>85725</xdr:rowOff>
                  </from>
                  <to>
                    <xdr:col>9</xdr:col>
                    <xdr:colOff>609600</xdr:colOff>
                    <xdr:row>18</xdr:row>
                    <xdr:rowOff>133350</xdr:rowOff>
                  </to>
                </anchor>
              </controlPr>
            </control>
          </mc:Choice>
        </mc:AlternateContent>
        <mc:AlternateContent xmlns:mc="http://schemas.openxmlformats.org/markup-compatibility/2006">
          <mc:Choice Requires="x14">
            <control shapeId="12292" r:id="rId6" name="Check Box 4">
              <controlPr defaultSize="0" autoFill="0" autoLine="0" autoPict="0">
                <anchor moveWithCells="1">
                  <from>
                    <xdr:col>10</xdr:col>
                    <xdr:colOff>600075</xdr:colOff>
                    <xdr:row>16</xdr:row>
                    <xdr:rowOff>180975</xdr:rowOff>
                  </from>
                  <to>
                    <xdr:col>12</xdr:col>
                    <xdr:colOff>466725</xdr:colOff>
                    <xdr:row>18</xdr:row>
                    <xdr:rowOff>57150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347E1-1348-40AD-86C4-EFB586198328}">
  <dimension ref="A2:D20"/>
  <sheetViews>
    <sheetView zoomScale="90" zoomScaleNormal="90" workbookViewId="0">
      <selection activeCell="A17" sqref="A17"/>
    </sheetView>
  </sheetViews>
  <sheetFormatPr defaultRowHeight="14.25" x14ac:dyDescent="0.2"/>
  <cols>
    <col min="1" max="1" width="23.125" style="19" customWidth="1"/>
    <col min="2" max="2" width="9" style="19"/>
    <col min="3" max="3" width="30.375" bestFit="1" customWidth="1"/>
    <col min="4" max="4" width="16.75" bestFit="1" customWidth="1"/>
  </cols>
  <sheetData>
    <row r="2" spans="3:4" x14ac:dyDescent="0.2">
      <c r="C2" s="7" t="s">
        <v>3025</v>
      </c>
      <c r="D2" t="s">
        <v>3035</v>
      </c>
    </row>
    <row r="3" spans="3:4" x14ac:dyDescent="0.2">
      <c r="C3" s="20" t="s">
        <v>32</v>
      </c>
      <c r="D3" s="10">
        <v>56969.530000000006</v>
      </c>
    </row>
    <row r="4" spans="3:4" x14ac:dyDescent="0.2">
      <c r="C4" s="20" t="s">
        <v>111</v>
      </c>
      <c r="D4" s="10">
        <v>19498.060000000016</v>
      </c>
    </row>
    <row r="5" spans="3:4" x14ac:dyDescent="0.2">
      <c r="C5" s="20" t="s">
        <v>85</v>
      </c>
      <c r="D5" s="10">
        <v>17870.489999999976</v>
      </c>
    </row>
    <row r="6" spans="3:4" x14ac:dyDescent="0.2">
      <c r="C6" s="20" t="s">
        <v>5</v>
      </c>
      <c r="D6" s="10">
        <v>16286.109999999995</v>
      </c>
    </row>
    <row r="7" spans="3:4" x14ac:dyDescent="0.2">
      <c r="C7" s="20" t="s">
        <v>48</v>
      </c>
      <c r="D7" s="10">
        <v>15765.299999999992</v>
      </c>
    </row>
    <row r="8" spans="3:4" x14ac:dyDescent="0.2">
      <c r="C8" s="20" t="s">
        <v>39</v>
      </c>
      <c r="D8" s="10">
        <v>14599.509999999997</v>
      </c>
    </row>
    <row r="9" spans="3:4" x14ac:dyDescent="0.2">
      <c r="C9" s="20" t="s">
        <v>54</v>
      </c>
      <c r="D9" s="10">
        <v>10910.759999999995</v>
      </c>
    </row>
    <row r="10" spans="3:4" x14ac:dyDescent="0.2">
      <c r="C10" s="20" t="s">
        <v>93</v>
      </c>
      <c r="D10" s="10">
        <v>9279.4599999999864</v>
      </c>
    </row>
    <row r="11" spans="3:4" x14ac:dyDescent="0.2">
      <c r="C11" s="20" t="s">
        <v>17</v>
      </c>
      <c r="D11" s="10">
        <v>8581.7799999999843</v>
      </c>
    </row>
    <row r="12" spans="3:4" x14ac:dyDescent="0.2">
      <c r="C12" s="20" t="s">
        <v>71</v>
      </c>
      <c r="D12" s="10">
        <v>7616.7699999999995</v>
      </c>
    </row>
    <row r="13" spans="3:4" x14ac:dyDescent="0.2">
      <c r="C13" s="20" t="s">
        <v>102</v>
      </c>
      <c r="D13" s="10">
        <v>6508.5399999999954</v>
      </c>
    </row>
    <row r="14" spans="3:4" x14ac:dyDescent="0.2">
      <c r="C14" s="20" t="s">
        <v>64</v>
      </c>
      <c r="D14" s="10">
        <v>4321.2099999999982</v>
      </c>
    </row>
    <row r="15" spans="3:4" x14ac:dyDescent="0.2">
      <c r="C15" s="20" t="s">
        <v>544</v>
      </c>
      <c r="D15" s="10">
        <v>1940.18</v>
      </c>
    </row>
    <row r="16" spans="3:4" x14ac:dyDescent="0.2">
      <c r="C16" s="20" t="s">
        <v>25</v>
      </c>
      <c r="D16" s="10">
        <v>1527.8500000000001</v>
      </c>
    </row>
    <row r="17" spans="3:4" x14ac:dyDescent="0.2">
      <c r="C17" s="20" t="s">
        <v>321</v>
      </c>
      <c r="D17" s="10">
        <v>1252.2400000000005</v>
      </c>
    </row>
    <row r="18" spans="3:4" x14ac:dyDescent="0.2">
      <c r="C18" s="20" t="s">
        <v>128</v>
      </c>
      <c r="D18" s="10">
        <v>381.32000000000005</v>
      </c>
    </row>
    <row r="19" spans="3:4" x14ac:dyDescent="0.2">
      <c r="C19" s="20" t="s">
        <v>152</v>
      </c>
      <c r="D19" s="10">
        <v>108.37999999999998</v>
      </c>
    </row>
    <row r="20" spans="3:4" x14ac:dyDescent="0.2">
      <c r="C20" s="20" t="s">
        <v>3026</v>
      </c>
      <c r="D20" s="10">
        <v>193417.48999999996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3F718-2F9E-4641-B40B-7EC6A54E7728}">
  <dimension ref="A1:E8"/>
  <sheetViews>
    <sheetView zoomScale="90" zoomScaleNormal="90" workbookViewId="0">
      <selection activeCell="F20" sqref="F20"/>
    </sheetView>
  </sheetViews>
  <sheetFormatPr defaultRowHeight="14.25" x14ac:dyDescent="0.2"/>
  <cols>
    <col min="1" max="1" width="22.125" style="19" customWidth="1"/>
    <col min="2" max="2" width="9" style="19"/>
    <col min="3" max="3" width="13.625" bestFit="1" customWidth="1"/>
    <col min="4" max="4" width="16.625" bestFit="1" customWidth="1"/>
    <col min="5" max="5" width="12.5" bestFit="1" customWidth="1"/>
    <col min="6" max="8" width="17.125" bestFit="1" customWidth="1"/>
    <col min="9" max="9" width="12" bestFit="1" customWidth="1"/>
  </cols>
  <sheetData>
    <row r="1" spans="3:5" x14ac:dyDescent="0.2">
      <c r="C1" s="7" t="s">
        <v>3025</v>
      </c>
      <c r="D1" s="19" t="s">
        <v>3334</v>
      </c>
      <c r="E1" s="19" t="s">
        <v>3027</v>
      </c>
    </row>
    <row r="2" spans="3:5" x14ac:dyDescent="0.2">
      <c r="C2" s="20" t="s">
        <v>3029</v>
      </c>
      <c r="D2" s="10">
        <v>350320.84592621448</v>
      </c>
      <c r="E2" s="10">
        <v>264998.55000000005</v>
      </c>
    </row>
    <row r="3" spans="3:5" x14ac:dyDescent="0.2">
      <c r="C3" s="20" t="s">
        <v>3030</v>
      </c>
      <c r="D3" s="10">
        <v>325151.0408572341</v>
      </c>
      <c r="E3" s="10">
        <v>306395.44</v>
      </c>
    </row>
    <row r="4" spans="3:5" x14ac:dyDescent="0.2">
      <c r="C4" s="20" t="s">
        <v>3031</v>
      </c>
      <c r="D4" s="10">
        <v>303664.54716737801</v>
      </c>
      <c r="E4" s="10">
        <v>265167.13000000012</v>
      </c>
    </row>
    <row r="5" spans="3:5" x14ac:dyDescent="0.2">
      <c r="C5" s="20" t="s">
        <v>3032</v>
      </c>
      <c r="D5" s="10">
        <v>334886.17204348434</v>
      </c>
      <c r="E5" s="10">
        <v>356451.73000000016</v>
      </c>
    </row>
    <row r="6" spans="3:5" x14ac:dyDescent="0.2">
      <c r="C6" s="20" t="s">
        <v>3033</v>
      </c>
      <c r="D6" s="10">
        <v>249618.07820457837</v>
      </c>
      <c r="E6" s="10">
        <v>286582.49999999983</v>
      </c>
    </row>
    <row r="7" spans="3:5" x14ac:dyDescent="0.2">
      <c r="C7" s="20" t="s">
        <v>3034</v>
      </c>
      <c r="D7" s="10">
        <v>317884.08580110269</v>
      </c>
      <c r="E7" s="10">
        <v>343865.21000000008</v>
      </c>
    </row>
    <row r="8" spans="3:5" x14ac:dyDescent="0.2">
      <c r="C8" s="20" t="s">
        <v>3026</v>
      </c>
      <c r="D8" s="10">
        <v>1881524.7699999921</v>
      </c>
      <c r="E8" s="10">
        <v>1823460.56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52344-D9FD-4B7F-AD17-44ED293A4A45}">
  <dimension ref="B1:L27"/>
  <sheetViews>
    <sheetView showZeros="0" zoomScale="90" zoomScaleNormal="90" workbookViewId="0">
      <selection activeCell="E1" sqref="E1"/>
    </sheetView>
  </sheetViews>
  <sheetFormatPr defaultRowHeight="14.25" x14ac:dyDescent="0.2"/>
  <cols>
    <col min="2" max="2" width="13" bestFit="1" customWidth="1"/>
    <col min="3" max="3" width="13.375" bestFit="1" customWidth="1"/>
    <col min="6" max="6" width="13.125" bestFit="1" customWidth="1"/>
    <col min="9" max="9" width="30.375" bestFit="1" customWidth="1"/>
  </cols>
  <sheetData>
    <row r="1" spans="2:12" ht="21.75" customHeight="1" x14ac:dyDescent="0.2">
      <c r="C1" s="72" t="s">
        <v>3236</v>
      </c>
      <c r="D1" s="72"/>
      <c r="E1" s="32" t="s">
        <v>35</v>
      </c>
    </row>
    <row r="4" spans="2:12" ht="15" x14ac:dyDescent="0.25">
      <c r="E4" s="28" t="s">
        <v>3237</v>
      </c>
      <c r="F4" s="28" t="s">
        <v>3238</v>
      </c>
      <c r="I4" s="28" t="s">
        <v>2996</v>
      </c>
      <c r="J4" s="28" t="s">
        <v>3241</v>
      </c>
      <c r="K4" s="28" t="s">
        <v>3008</v>
      </c>
      <c r="L4" s="27"/>
    </row>
    <row r="5" spans="2:12" s="19" customFormat="1" ht="15" x14ac:dyDescent="0.25">
      <c r="E5" s="27"/>
      <c r="F5" s="27"/>
    </row>
    <row r="6" spans="2:12" x14ac:dyDescent="0.2">
      <c r="C6" s="29" t="s">
        <v>3008</v>
      </c>
      <c r="E6">
        <f>SUMIFS(Table1[Sales],Table1[Region],'Sub Category Sales'!$E$1)</f>
        <v>491271.2900000001</v>
      </c>
      <c r="F6" s="19">
        <f>AVERAGEIFS(Table1[Sales],Table1[Region],'Sub Category Sales'!$E$1)</f>
        <v>1054.2302360515023</v>
      </c>
      <c r="I6" s="29" t="str" cm="1">
        <f t="array" ref="I6:I22">_xlfn._xlws.SORT(_xlfn.UNIQUE(Table1[Product Sub-Category],FALSE,FALSE),,1,0)</f>
        <v>Appliances</v>
      </c>
      <c r="J6">
        <f>COUNTIFS(Table1[Product Sub-Category],'Sub Category Sales'!I6,Table1[Region],'Sub Category Sales'!$E$1)</f>
        <v>18</v>
      </c>
      <c r="K6">
        <f>SUMIFS(Table1[Sales],Table1[Region],'Sub Category Sales'!$E$1,Table1[Product Sub-Category],'Sub Category Sales'!I6)</f>
        <v>3543.3399999999997</v>
      </c>
      <c r="L6" s="30">
        <f>IF(K6&lt;$K$23,1,-1)</f>
        <v>1</v>
      </c>
    </row>
    <row r="7" spans="2:12" x14ac:dyDescent="0.2">
      <c r="C7" s="29" t="s">
        <v>3240</v>
      </c>
      <c r="E7" s="19">
        <f>SUMIFS(Table1[New Quantity],Table1[Region],'Sub Category Sales'!$E$1)</f>
        <v>6569</v>
      </c>
      <c r="F7" s="19">
        <f>AVERAGEIFS(Table1[New Quantity],Table1[Region],'Sub Category Sales'!$E$1)</f>
        <v>14.09656652360515</v>
      </c>
      <c r="I7" s="29" t="str">
        <v>Binders and Binder Accessories</v>
      </c>
      <c r="J7" s="19">
        <f>COUNTIFS(Table1[Product Sub-Category],'Sub Category Sales'!I7,Table1[Region],'Sub Category Sales'!$E$1)</f>
        <v>48</v>
      </c>
      <c r="K7" s="19">
        <f>SUMIFS(Table1[Sales],Table1[Region],'Sub Category Sales'!$E$1,Table1[Product Sub-Category],'Sub Category Sales'!I7)</f>
        <v>18583.75</v>
      </c>
      <c r="L7" s="30">
        <f t="shared" ref="L7:L22" si="0">IF(K7&lt;$K$23,1,-1)</f>
        <v>1</v>
      </c>
    </row>
    <row r="8" spans="2:12" x14ac:dyDescent="0.2">
      <c r="C8" s="29" t="s">
        <v>3239</v>
      </c>
      <c r="E8" s="19">
        <f>SUMIFS(Table1[Profit],Table1[Region],'Sub Category Sales'!$E$1)</f>
        <v>75157.496709999992</v>
      </c>
      <c r="F8" s="19">
        <f>AVERAGEIFS(Table1[Profit],Table1[Region],'Sub Category Sales'!$E$1)</f>
        <v>161.28218178111587</v>
      </c>
      <c r="I8" s="29" t="str">
        <v>Bookcases</v>
      </c>
      <c r="J8" s="19">
        <f>COUNTIFS(Table1[Product Sub-Category],'Sub Category Sales'!I8,Table1[Region],'Sub Category Sales'!$E$1)</f>
        <v>10</v>
      </c>
      <c r="K8" s="19">
        <f>SUMIFS(Table1[Sales],Table1[Region],'Sub Category Sales'!$E$1,Table1[Product Sub-Category],'Sub Category Sales'!I8)</f>
        <v>27505.31</v>
      </c>
      <c r="L8" s="30">
        <f t="shared" si="0"/>
        <v>1</v>
      </c>
    </row>
    <row r="9" spans="2:12" x14ac:dyDescent="0.2">
      <c r="C9" s="29" t="s">
        <v>2992</v>
      </c>
      <c r="E9" s="19">
        <f>SUMIFS(Table1[Shipping Cost],Table1[Region],'Sub Category Sales'!$E$1)</f>
        <v>5840.9399999999823</v>
      </c>
      <c r="F9" s="19">
        <f>AVERAGEIFS(Table1[Shipping Cost],Table1[Region],'Sub Category Sales'!$E$1)</f>
        <v>12.534206008583652</v>
      </c>
      <c r="I9" s="29" t="str">
        <v>Chairs &amp; Chairmats</v>
      </c>
      <c r="J9" s="19">
        <f>COUNTIFS(Table1[Product Sub-Category],'Sub Category Sales'!I9,Table1[Region],'Sub Category Sales'!$E$1)</f>
        <v>14</v>
      </c>
      <c r="K9" s="19">
        <f>SUMIFS(Table1[Sales],Table1[Region],'Sub Category Sales'!$E$1,Table1[Product Sub-Category],'Sub Category Sales'!I9)</f>
        <v>49060.880000000005</v>
      </c>
      <c r="L9" s="30">
        <f t="shared" si="0"/>
        <v>-1</v>
      </c>
    </row>
    <row r="10" spans="2:12" x14ac:dyDescent="0.2">
      <c r="I10" s="29" t="str">
        <v>Computer Peripherals</v>
      </c>
      <c r="J10" s="19">
        <f>COUNTIFS(Table1[Product Sub-Category],'Sub Category Sales'!I10,Table1[Region],'Sub Category Sales'!$E$1)</f>
        <v>42</v>
      </c>
      <c r="K10" s="19">
        <f>SUMIFS(Table1[Sales],Table1[Region],'Sub Category Sales'!$E$1,Table1[Product Sub-Category],'Sub Category Sales'!I10)</f>
        <v>15647.540000000003</v>
      </c>
      <c r="L10" s="30">
        <f t="shared" si="0"/>
        <v>1</v>
      </c>
    </row>
    <row r="11" spans="2:12" x14ac:dyDescent="0.2">
      <c r="I11" s="29" t="str">
        <v>Copiers and Fax</v>
      </c>
      <c r="J11" s="19">
        <f>COUNTIFS(Table1[Product Sub-Category],'Sub Category Sales'!I11,Table1[Region],'Sub Category Sales'!$E$1)</f>
        <v>4</v>
      </c>
      <c r="K11" s="19">
        <f>SUMIFS(Table1[Sales],Table1[Region],'Sub Category Sales'!$E$1,Table1[Product Sub-Category],'Sub Category Sales'!I11)</f>
        <v>19173.13</v>
      </c>
      <c r="L11" s="30">
        <f t="shared" si="0"/>
        <v>1</v>
      </c>
    </row>
    <row r="12" spans="2:12" x14ac:dyDescent="0.2">
      <c r="I12" s="29" t="str">
        <v>Envelopes</v>
      </c>
      <c r="J12" s="19">
        <f>COUNTIFS(Table1[Product Sub-Category],'Sub Category Sales'!I12,Table1[Region],'Sub Category Sales'!$E$1)</f>
        <v>10</v>
      </c>
      <c r="K12" s="19">
        <f>SUMIFS(Table1[Sales],Table1[Region],'Sub Category Sales'!$E$1,Table1[Product Sub-Category],'Sub Category Sales'!I12)</f>
        <v>863.97</v>
      </c>
      <c r="L12" s="30">
        <f t="shared" si="0"/>
        <v>1</v>
      </c>
    </row>
    <row r="13" spans="2:12" x14ac:dyDescent="0.2">
      <c r="I13" s="29" t="str">
        <v>Labels</v>
      </c>
      <c r="J13" s="19">
        <f>COUNTIFS(Table1[Product Sub-Category],'Sub Category Sales'!I13,Table1[Region],'Sub Category Sales'!$E$1)</f>
        <v>15</v>
      </c>
      <c r="K13" s="19">
        <f>SUMIFS(Table1[Sales],Table1[Region],'Sub Category Sales'!$E$1,Table1[Product Sub-Category],'Sub Category Sales'!I13)</f>
        <v>890.55000000000007</v>
      </c>
      <c r="L13" s="30">
        <f t="shared" si="0"/>
        <v>1</v>
      </c>
    </row>
    <row r="14" spans="2:12" x14ac:dyDescent="0.2">
      <c r="I14" s="29" t="str">
        <v>Office Furnishings</v>
      </c>
      <c r="J14" s="19">
        <f>COUNTIFS(Table1[Product Sub-Category],'Sub Category Sales'!I14,Table1[Region],'Sub Category Sales'!$E$1)</f>
        <v>38</v>
      </c>
      <c r="K14" s="19">
        <f>SUMIFS(Table1[Sales],Table1[Region],'Sub Category Sales'!$E$1,Table1[Product Sub-Category],'Sub Category Sales'!I14)</f>
        <v>33529.860000000015</v>
      </c>
      <c r="L14" s="30">
        <f t="shared" si="0"/>
        <v>-1</v>
      </c>
    </row>
    <row r="15" spans="2:12" x14ac:dyDescent="0.2">
      <c r="B15" s="19"/>
      <c r="I15" s="29" t="str">
        <v>Office Machines</v>
      </c>
      <c r="J15" s="19">
        <f>COUNTIFS(Table1[Product Sub-Category],'Sub Category Sales'!I15,Table1[Region],'Sub Category Sales'!$E$1)</f>
        <v>29</v>
      </c>
      <c r="K15" s="19">
        <f>SUMIFS(Table1[Sales],Table1[Region],'Sub Category Sales'!$E$1,Table1[Product Sub-Category],'Sub Category Sales'!I15)</f>
        <v>108226.83</v>
      </c>
      <c r="L15" s="30">
        <f t="shared" si="0"/>
        <v>-1</v>
      </c>
    </row>
    <row r="16" spans="2:12" x14ac:dyDescent="0.2">
      <c r="B16" s="19"/>
      <c r="I16" s="29" t="str">
        <v>Paper</v>
      </c>
      <c r="J16" s="19">
        <f>COUNTIFS(Table1[Product Sub-Category],'Sub Category Sales'!I16,Table1[Region],'Sub Category Sales'!$E$1)</f>
        <v>68</v>
      </c>
      <c r="K16" s="19">
        <f>SUMIFS(Table1[Sales],Table1[Region],'Sub Category Sales'!$E$1,Table1[Product Sub-Category],'Sub Category Sales'!I16)</f>
        <v>10295.370000000001</v>
      </c>
      <c r="L16" s="30">
        <f t="shared" si="0"/>
        <v>1</v>
      </c>
    </row>
    <row r="17" spans="2:12" x14ac:dyDescent="0.2">
      <c r="B17" s="19"/>
      <c r="I17" s="29" t="str">
        <v>Pens &amp; Art Supplies</v>
      </c>
      <c r="J17" s="19">
        <f>COUNTIFS(Table1[Product Sub-Category],'Sub Category Sales'!I17,Table1[Region],'Sub Category Sales'!$E$1)</f>
        <v>43</v>
      </c>
      <c r="K17" s="19">
        <f>SUMIFS(Table1[Sales],Table1[Region],'Sub Category Sales'!$E$1,Table1[Product Sub-Category],'Sub Category Sales'!I17)</f>
        <v>7722.630000000001</v>
      </c>
      <c r="L17" s="30">
        <f t="shared" si="0"/>
        <v>1</v>
      </c>
    </row>
    <row r="18" spans="2:12" x14ac:dyDescent="0.2">
      <c r="B18" s="19"/>
      <c r="I18" s="29" t="str">
        <v>Rubber Bands</v>
      </c>
      <c r="J18" s="19">
        <f>COUNTIFS(Table1[Product Sub-Category],'Sub Category Sales'!I18,Table1[Region],'Sub Category Sales'!$E$1)</f>
        <v>6</v>
      </c>
      <c r="K18" s="19">
        <f>SUMIFS(Table1[Sales],Table1[Region],'Sub Category Sales'!$E$1,Table1[Product Sub-Category],'Sub Category Sales'!I18)</f>
        <v>473.79</v>
      </c>
      <c r="L18" s="30">
        <f t="shared" si="0"/>
        <v>1</v>
      </c>
    </row>
    <row r="19" spans="2:12" x14ac:dyDescent="0.2">
      <c r="B19" s="19"/>
      <c r="I19" s="29" t="str">
        <v>Scissors, Rulers and Trimmers</v>
      </c>
      <c r="J19" s="19">
        <f>COUNTIFS(Table1[Product Sub-Category],'Sub Category Sales'!I19,Table1[Region],'Sub Category Sales'!$E$1)</f>
        <v>8</v>
      </c>
      <c r="K19" s="19">
        <f>SUMIFS(Table1[Sales],Table1[Region],'Sub Category Sales'!$E$1,Table1[Product Sub-Category],'Sub Category Sales'!I19)</f>
        <v>430.58</v>
      </c>
      <c r="L19" s="30">
        <f t="shared" si="0"/>
        <v>1</v>
      </c>
    </row>
    <row r="20" spans="2:12" x14ac:dyDescent="0.2">
      <c r="B20" s="19"/>
      <c r="I20" s="29" t="str">
        <v>Storage &amp; Organization</v>
      </c>
      <c r="J20" s="19">
        <f>COUNTIFS(Table1[Product Sub-Category],'Sub Category Sales'!I20,Table1[Region],'Sub Category Sales'!$E$1)</f>
        <v>36</v>
      </c>
      <c r="K20" s="19">
        <f>SUMIFS(Table1[Sales],Table1[Region],'Sub Category Sales'!$E$1,Table1[Product Sub-Category],'Sub Category Sales'!I20)</f>
        <v>64550.930000000008</v>
      </c>
      <c r="L20" s="30">
        <f t="shared" si="0"/>
        <v>-1</v>
      </c>
    </row>
    <row r="21" spans="2:12" x14ac:dyDescent="0.2">
      <c r="B21" s="19"/>
      <c r="I21" s="29" t="str">
        <v>Tables</v>
      </c>
      <c r="J21" s="19">
        <f>COUNTIFS(Table1[Product Sub-Category],'Sub Category Sales'!I21,Table1[Region],'Sub Category Sales'!$E$1)</f>
        <v>23</v>
      </c>
      <c r="K21" s="19">
        <f>SUMIFS(Table1[Sales],Table1[Region],'Sub Category Sales'!$E$1,Table1[Product Sub-Category],'Sub Category Sales'!I21)</f>
        <v>74059.81</v>
      </c>
      <c r="L21" s="30">
        <f t="shared" si="0"/>
        <v>-1</v>
      </c>
    </row>
    <row r="22" spans="2:12" x14ac:dyDescent="0.2">
      <c r="B22" s="19"/>
      <c r="I22" s="29" t="str">
        <v>Telephones and Communication</v>
      </c>
      <c r="J22" s="19">
        <f>COUNTIFS(Table1[Product Sub-Category],'Sub Category Sales'!I22,Table1[Region],'Sub Category Sales'!$E$1)</f>
        <v>54</v>
      </c>
      <c r="K22" s="19">
        <f>SUMIFS(Table1[Sales],Table1[Region],'Sub Category Sales'!$E$1,Table1[Product Sub-Category],'Sub Category Sales'!I22)</f>
        <v>56713.02</v>
      </c>
      <c r="L22" s="30">
        <f t="shared" si="0"/>
        <v>-1</v>
      </c>
    </row>
    <row r="23" spans="2:12" ht="18.75" x14ac:dyDescent="0.3">
      <c r="B23" s="19"/>
      <c r="I23" s="31" t="s">
        <v>3238</v>
      </c>
      <c r="J23" s="31"/>
      <c r="K23" s="31">
        <f>AVERAGE(K6:K22)</f>
        <v>28898.31117647059</v>
      </c>
    </row>
    <row r="24" spans="2:12" x14ac:dyDescent="0.2">
      <c r="B24" s="19"/>
    </row>
    <row r="25" spans="2:12" x14ac:dyDescent="0.2">
      <c r="B25" s="19"/>
    </row>
    <row r="26" spans="2:12" x14ac:dyDescent="0.2">
      <c r="B26" s="19"/>
    </row>
    <row r="27" spans="2:12" x14ac:dyDescent="0.2">
      <c r="B27" s="19"/>
    </row>
  </sheetData>
  <mergeCells count="1">
    <mergeCell ref="C1:D1"/>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F8AE0284-A636-46F6-93B4-3FFCB2F89AA5}">
            <x14:iconSet iconSet="3Symbols" showValue="0" custom="1">
              <x14:cfvo type="percent">
                <xm:f>0</xm:f>
              </x14:cfvo>
              <x14:cfvo type="num">
                <xm:f>-1</xm:f>
              </x14:cfvo>
              <x14:cfvo type="num">
                <xm:f>1</xm:f>
              </x14:cfvo>
              <x14:cfIcon iconSet="NoIcons" iconId="0"/>
              <x14:cfIcon iconSet="3Symbols" iconId="2"/>
              <x14:cfIcon iconSet="3Symbols" iconId="0"/>
            </x14:iconSet>
          </x14:cfRule>
          <xm:sqref>L6:L22</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7E7EB97-6473-4744-87DC-643ADBCE43D3}">
          <x14:formula1>
            <xm:f>Introduction!$H$42:$H$45</xm:f>
          </x14:formula1>
          <xm:sqref>E1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0CF12-AEFD-4F6C-94A5-6DEDED8734B9}">
  <dimension ref="B2:Q27"/>
  <sheetViews>
    <sheetView zoomScale="90" zoomScaleNormal="90" workbookViewId="0">
      <selection activeCell="F17" sqref="F17"/>
    </sheetView>
  </sheetViews>
  <sheetFormatPr defaultRowHeight="14.25" x14ac:dyDescent="0.2"/>
  <cols>
    <col min="2" max="2" width="34.25" bestFit="1" customWidth="1"/>
    <col min="3" max="3" width="17.125" bestFit="1" customWidth="1"/>
    <col min="4" max="8" width="9.875" bestFit="1" customWidth="1"/>
    <col min="9" max="9" width="12" bestFit="1" customWidth="1"/>
    <col min="11" max="11" width="34.25" bestFit="1" customWidth="1"/>
    <col min="12" max="12" width="17.125" bestFit="1" customWidth="1"/>
    <col min="13" max="17" width="9.25" bestFit="1" customWidth="1"/>
    <col min="18" max="18" width="12" bestFit="1" customWidth="1"/>
  </cols>
  <sheetData>
    <row r="2" spans="2:17" x14ac:dyDescent="0.2">
      <c r="B2" s="7" t="s">
        <v>3001</v>
      </c>
      <c r="C2" s="19" t="s">
        <v>3222</v>
      </c>
      <c r="K2" s="7" t="s">
        <v>3001</v>
      </c>
      <c r="L2" s="19" t="s">
        <v>3222</v>
      </c>
    </row>
    <row r="3" spans="2:17" x14ac:dyDescent="0.2">
      <c r="B3" s="7" t="s">
        <v>2994</v>
      </c>
      <c r="C3" s="19" t="s">
        <v>3222</v>
      </c>
      <c r="K3" s="7" t="s">
        <v>2994</v>
      </c>
      <c r="L3" s="19" t="s">
        <v>3222</v>
      </c>
    </row>
    <row r="4" spans="2:17" x14ac:dyDescent="0.2">
      <c r="B4" s="7" t="s">
        <v>2993</v>
      </c>
      <c r="C4" s="19" t="s">
        <v>3222</v>
      </c>
      <c r="K4" s="7" t="s">
        <v>2993</v>
      </c>
      <c r="L4" s="19" t="s">
        <v>3222</v>
      </c>
    </row>
    <row r="6" spans="2:17" x14ac:dyDescent="0.2">
      <c r="B6" s="7" t="s">
        <v>3027</v>
      </c>
      <c r="C6" s="7" t="s">
        <v>3028</v>
      </c>
      <c r="K6" s="7" t="s">
        <v>3027</v>
      </c>
      <c r="L6" s="7" t="s">
        <v>3028</v>
      </c>
    </row>
    <row r="7" spans="2:17" x14ac:dyDescent="0.2">
      <c r="B7" s="7" t="s">
        <v>3025</v>
      </c>
      <c r="C7" s="19" t="s">
        <v>3029</v>
      </c>
      <c r="D7" s="19" t="s">
        <v>3030</v>
      </c>
      <c r="E7" s="19" t="s">
        <v>3031</v>
      </c>
      <c r="F7" s="19" t="s">
        <v>3032</v>
      </c>
      <c r="G7" s="19" t="s">
        <v>3033</v>
      </c>
      <c r="H7" s="19" t="s">
        <v>3034</v>
      </c>
      <c r="K7" s="7" t="s">
        <v>3025</v>
      </c>
      <c r="L7" s="19" t="s">
        <v>3029</v>
      </c>
      <c r="M7" s="19" t="s">
        <v>3030</v>
      </c>
      <c r="N7" s="19" t="s">
        <v>3031</v>
      </c>
      <c r="O7" s="19" t="s">
        <v>3032</v>
      </c>
      <c r="P7" s="19" t="s">
        <v>3033</v>
      </c>
      <c r="Q7" s="19" t="s">
        <v>3034</v>
      </c>
    </row>
    <row r="8" spans="2:17" x14ac:dyDescent="0.2">
      <c r="B8" s="20" t="s">
        <v>4</v>
      </c>
      <c r="C8" s="10">
        <v>77992.700000000012</v>
      </c>
      <c r="D8" s="10">
        <v>125695.12</v>
      </c>
      <c r="E8" s="10">
        <v>81913.34</v>
      </c>
      <c r="F8" s="10">
        <v>105964.21</v>
      </c>
      <c r="G8" s="10">
        <v>96904.99</v>
      </c>
      <c r="H8" s="10">
        <v>125329.06</v>
      </c>
      <c r="K8" s="20" t="s">
        <v>4</v>
      </c>
      <c r="L8" s="11">
        <v>0.12706545079498446</v>
      </c>
      <c r="M8" s="11">
        <v>0.20478207685500907</v>
      </c>
      <c r="N8" s="11">
        <v>0.13345294461177559</v>
      </c>
      <c r="O8" s="11">
        <v>0.17263654305831699</v>
      </c>
      <c r="P8" s="11">
        <v>0.15787729157515332</v>
      </c>
      <c r="Q8" s="11">
        <v>0.20418569310476048</v>
      </c>
    </row>
    <row r="9" spans="2:17" x14ac:dyDescent="0.2">
      <c r="B9" s="9" t="s">
        <v>93</v>
      </c>
      <c r="C9" s="10">
        <v>20284.38</v>
      </c>
      <c r="D9" s="10">
        <v>12060.939999999999</v>
      </c>
      <c r="E9" s="10">
        <v>35944.449999999997</v>
      </c>
      <c r="F9" s="10">
        <v>21256.36</v>
      </c>
      <c r="G9" s="10">
        <v>7520.84</v>
      </c>
      <c r="H9" s="10">
        <v>10729.119999999999</v>
      </c>
      <c r="K9" s="9" t="s">
        <v>93</v>
      </c>
      <c r="L9" s="11">
        <v>0.18817361557362614</v>
      </c>
      <c r="M9" s="11">
        <v>0.11188661852206329</v>
      </c>
      <c r="N9" s="11">
        <v>0.33344855087044439</v>
      </c>
      <c r="O9" s="11">
        <v>0.19719045468161234</v>
      </c>
      <c r="P9" s="11">
        <v>6.9769135411126712E-2</v>
      </c>
      <c r="Q9" s="11">
        <v>9.9531624941127272E-2</v>
      </c>
    </row>
    <row r="10" spans="2:17" x14ac:dyDescent="0.2">
      <c r="B10" s="9" t="s">
        <v>85</v>
      </c>
      <c r="C10" s="10">
        <v>30819.660000000003</v>
      </c>
      <c r="D10" s="10">
        <v>48962.28</v>
      </c>
      <c r="E10" s="10">
        <v>14377.16</v>
      </c>
      <c r="F10" s="10">
        <v>59766.17</v>
      </c>
      <c r="G10" s="10">
        <v>45512.340000000004</v>
      </c>
      <c r="H10" s="10">
        <v>35983.479999999996</v>
      </c>
      <c r="I10" s="19"/>
      <c r="K10" s="9" t="s">
        <v>85</v>
      </c>
      <c r="L10" s="11">
        <v>0.1309129101390194</v>
      </c>
      <c r="M10" s="11">
        <v>0.2079774586040698</v>
      </c>
      <c r="N10" s="11">
        <v>6.1069974656900949E-2</v>
      </c>
      <c r="O10" s="11">
        <v>0.25386922641467674</v>
      </c>
      <c r="P10" s="11">
        <v>0.19332312156060444</v>
      </c>
      <c r="Q10" s="11">
        <v>0.15284730862472853</v>
      </c>
    </row>
    <row r="11" spans="2:17" x14ac:dyDescent="0.2">
      <c r="B11" s="9" t="s">
        <v>102</v>
      </c>
      <c r="C11" s="10">
        <v>19506.570000000003</v>
      </c>
      <c r="D11" s="10">
        <v>16299.080000000004</v>
      </c>
      <c r="E11" s="10">
        <v>9840.64</v>
      </c>
      <c r="F11" s="10">
        <v>7207.829999999999</v>
      </c>
      <c r="G11" s="10">
        <v>14034.78</v>
      </c>
      <c r="H11" s="10">
        <v>31182.010000000006</v>
      </c>
      <c r="I11" s="19"/>
      <c r="K11" s="9" t="s">
        <v>102</v>
      </c>
      <c r="L11" s="11">
        <v>0.19890271233335144</v>
      </c>
      <c r="M11" s="11">
        <v>0.16619688753780301</v>
      </c>
      <c r="N11" s="11">
        <v>0.1003420892087164</v>
      </c>
      <c r="O11" s="11">
        <v>7.3496106031849792E-2</v>
      </c>
      <c r="P11" s="11">
        <v>0.14310849160061834</v>
      </c>
      <c r="Q11" s="11">
        <v>0.31795371328766092</v>
      </c>
    </row>
    <row r="12" spans="2:17" x14ac:dyDescent="0.2">
      <c r="B12" s="9" t="s">
        <v>5</v>
      </c>
      <c r="C12" s="10">
        <v>7382.0899999999992</v>
      </c>
      <c r="D12" s="10">
        <v>48372.82</v>
      </c>
      <c r="E12" s="10">
        <v>21751.089999999997</v>
      </c>
      <c r="F12" s="10">
        <v>17733.850000000002</v>
      </c>
      <c r="G12" s="10">
        <v>29837.03</v>
      </c>
      <c r="H12" s="10">
        <v>47434.450000000004</v>
      </c>
      <c r="I12" s="19"/>
      <c r="K12" s="9" t="s">
        <v>5</v>
      </c>
      <c r="L12" s="11">
        <v>4.2791914015154822E-2</v>
      </c>
      <c r="M12" s="11">
        <v>0.28040372768559602</v>
      </c>
      <c r="N12" s="11">
        <v>0.12608499395373043</v>
      </c>
      <c r="O12" s="11">
        <v>0.10279817563287003</v>
      </c>
      <c r="P12" s="11">
        <v>0.17295692984339056</v>
      </c>
      <c r="Q12" s="11">
        <v>0.27496425886925802</v>
      </c>
    </row>
    <row r="13" spans="2:17" x14ac:dyDescent="0.2">
      <c r="B13" s="20" t="s">
        <v>24</v>
      </c>
      <c r="C13" s="10">
        <v>68799.840000000011</v>
      </c>
      <c r="D13" s="10">
        <v>41657.680000000008</v>
      </c>
      <c r="E13" s="10">
        <v>68019.709999999992</v>
      </c>
      <c r="F13" s="10">
        <v>159794.01999999996</v>
      </c>
      <c r="G13" s="10">
        <v>105795.54000000001</v>
      </c>
      <c r="H13" s="10">
        <v>80167.8</v>
      </c>
      <c r="K13" s="20" t="s">
        <v>24</v>
      </c>
      <c r="L13" s="11">
        <v>0.13123865023862696</v>
      </c>
      <c r="M13" s="11">
        <v>7.9463814091321236E-2</v>
      </c>
      <c r="N13" s="11">
        <v>0.12975051875153831</v>
      </c>
      <c r="O13" s="11">
        <v>0.30481395743077533</v>
      </c>
      <c r="P13" s="11">
        <v>0.20180953721500905</v>
      </c>
      <c r="Q13" s="11">
        <v>0.1529235222727291</v>
      </c>
    </row>
    <row r="14" spans="2:17" x14ac:dyDescent="0.2">
      <c r="B14" s="9" t="s">
        <v>71</v>
      </c>
      <c r="C14" s="10">
        <v>10426.619999999999</v>
      </c>
      <c r="D14" s="10">
        <v>4988.3500000000004</v>
      </c>
      <c r="E14" s="10">
        <v>7080.97</v>
      </c>
      <c r="F14" s="10">
        <v>32057.920000000002</v>
      </c>
      <c r="G14" s="10">
        <v>11930.91</v>
      </c>
      <c r="H14" s="10">
        <v>15716.380000000003</v>
      </c>
      <c r="K14" s="9" t="s">
        <v>71</v>
      </c>
      <c r="L14" s="11">
        <v>0.1268427509834108</v>
      </c>
      <c r="M14" s="11">
        <v>6.0684674119522657E-2</v>
      </c>
      <c r="N14" s="11">
        <v>8.614198219854588E-2</v>
      </c>
      <c r="O14" s="11">
        <v>0.38999357064955903</v>
      </c>
      <c r="P14" s="11">
        <v>0.14514285992349255</v>
      </c>
      <c r="Q14" s="11">
        <v>0.19119416212546905</v>
      </c>
    </row>
    <row r="15" spans="2:17" x14ac:dyDescent="0.2">
      <c r="B15" s="9" t="s">
        <v>48</v>
      </c>
      <c r="C15" s="10">
        <v>22858.73</v>
      </c>
      <c r="D15" s="10">
        <v>10054</v>
      </c>
      <c r="E15" s="10">
        <v>34330.909999999996</v>
      </c>
      <c r="F15" s="10">
        <v>45917.649999999994</v>
      </c>
      <c r="G15" s="10">
        <v>27081.800000000007</v>
      </c>
      <c r="H15" s="10">
        <v>23886.920000000002</v>
      </c>
      <c r="I15" s="19"/>
      <c r="K15" s="9" t="s">
        <v>48</v>
      </c>
      <c r="L15" s="11">
        <v>0.13927209289757553</v>
      </c>
      <c r="M15" s="11">
        <v>6.125631747661503E-2</v>
      </c>
      <c r="N15" s="11">
        <v>0.2091689996241394</v>
      </c>
      <c r="O15" s="11">
        <v>0.27976388961409304</v>
      </c>
      <c r="P15" s="11">
        <v>0.16500212240284398</v>
      </c>
      <c r="Q15" s="11">
        <v>0.14553657798473296</v>
      </c>
    </row>
    <row r="16" spans="2:17" x14ac:dyDescent="0.2">
      <c r="B16" s="9" t="s">
        <v>321</v>
      </c>
      <c r="C16" s="10">
        <v>580.51</v>
      </c>
      <c r="D16" s="10">
        <v>495.30999999999995</v>
      </c>
      <c r="E16" s="10">
        <v>1275.1100000000001</v>
      </c>
      <c r="F16" s="10">
        <v>1494.8400000000001</v>
      </c>
      <c r="G16" s="10">
        <v>3508.7299999999996</v>
      </c>
      <c r="H16" s="10">
        <v>3125.27</v>
      </c>
      <c r="I16" s="19"/>
      <c r="K16" s="9" t="s">
        <v>321</v>
      </c>
      <c r="L16" s="11">
        <v>5.5393391267174755E-2</v>
      </c>
      <c r="M16" s="11">
        <v>4.7263441850345943E-2</v>
      </c>
      <c r="N16" s="11">
        <v>0.12167347184146218</v>
      </c>
      <c r="O16" s="11">
        <v>0.14264053504991045</v>
      </c>
      <c r="P16" s="11">
        <v>0.33480982884166344</v>
      </c>
      <c r="Q16" s="11">
        <v>0.29821933114944316</v>
      </c>
    </row>
    <row r="17" spans="2:17" x14ac:dyDescent="0.2">
      <c r="B17" s="9" t="s">
        <v>128</v>
      </c>
      <c r="C17" s="10">
        <v>2005.17</v>
      </c>
      <c r="D17" s="10">
        <v>722.62999999999988</v>
      </c>
      <c r="E17" s="10">
        <v>555.26</v>
      </c>
      <c r="F17" s="10">
        <v>718.59000000000026</v>
      </c>
      <c r="G17" s="10">
        <v>642.06999999999994</v>
      </c>
      <c r="H17" s="10">
        <v>271.10000000000002</v>
      </c>
      <c r="I17" s="19"/>
      <c r="K17" s="9" t="s">
        <v>128</v>
      </c>
      <c r="L17" s="11">
        <v>0.40798442262381934</v>
      </c>
      <c r="M17" s="11">
        <v>0.14703081699838444</v>
      </c>
      <c r="N17" s="11">
        <v>0.11297667055965425</v>
      </c>
      <c r="O17" s="11">
        <v>0.14620881334413063</v>
      </c>
      <c r="P17" s="11">
        <v>0.13063957581355978</v>
      </c>
      <c r="Q17" s="11">
        <v>5.5159700660451449E-2</v>
      </c>
    </row>
    <row r="18" spans="2:17" x14ac:dyDescent="0.2">
      <c r="B18" s="9" t="s">
        <v>64</v>
      </c>
      <c r="C18" s="10">
        <v>3923.5800000000004</v>
      </c>
      <c r="D18" s="10">
        <v>7426.69</v>
      </c>
      <c r="E18" s="10">
        <v>7748.3399999999992</v>
      </c>
      <c r="F18" s="10">
        <v>18422.030000000002</v>
      </c>
      <c r="G18" s="10">
        <v>6747.9700000000012</v>
      </c>
      <c r="H18" s="10">
        <v>11545.310000000001</v>
      </c>
      <c r="I18" s="19"/>
      <c r="K18" s="9" t="s">
        <v>64</v>
      </c>
      <c r="L18" s="11">
        <v>7.0297517178510321E-2</v>
      </c>
      <c r="M18" s="11">
        <v>0.13306160900363206</v>
      </c>
      <c r="N18" s="11">
        <v>0.13882450829470497</v>
      </c>
      <c r="O18" s="11">
        <v>0.33006156887027471</v>
      </c>
      <c r="P18" s="11">
        <v>0.12090120170738772</v>
      </c>
      <c r="Q18" s="11">
        <v>0.20685359494549033</v>
      </c>
    </row>
    <row r="19" spans="2:17" x14ac:dyDescent="0.2">
      <c r="B19" s="9" t="s">
        <v>25</v>
      </c>
      <c r="C19" s="10">
        <v>2963.16</v>
      </c>
      <c r="D19" s="10">
        <v>7378.6500000000005</v>
      </c>
      <c r="E19" s="10">
        <v>3063.43</v>
      </c>
      <c r="F19" s="10">
        <v>5782.09</v>
      </c>
      <c r="G19" s="10">
        <v>4401.5200000000004</v>
      </c>
      <c r="H19" s="10">
        <v>2482.7600000000002</v>
      </c>
      <c r="I19" s="19"/>
      <c r="K19" s="9" t="s">
        <v>25</v>
      </c>
      <c r="L19" s="11">
        <v>0.11365466114290601</v>
      </c>
      <c r="M19" s="11">
        <v>0.28301474285631001</v>
      </c>
      <c r="N19" s="11">
        <v>0.11750060698207743</v>
      </c>
      <c r="O19" s="11">
        <v>0.22177725119392319</v>
      </c>
      <c r="P19" s="11">
        <v>0.16882424982576835</v>
      </c>
      <c r="Q19" s="11">
        <v>9.5228487999015024E-2</v>
      </c>
    </row>
    <row r="20" spans="2:17" x14ac:dyDescent="0.2">
      <c r="B20" s="9" t="s">
        <v>152</v>
      </c>
      <c r="C20" s="10">
        <v>101.94</v>
      </c>
      <c r="D20" s="10">
        <v>139.19999999999999</v>
      </c>
      <c r="E20" s="10">
        <v>127.17999999999999</v>
      </c>
      <c r="F20" s="10">
        <v>161.36000000000001</v>
      </c>
      <c r="G20" s="10">
        <v>750.18000000000006</v>
      </c>
      <c r="H20" s="10">
        <v>509.57</v>
      </c>
      <c r="I20" s="19"/>
      <c r="K20" s="9" t="s">
        <v>152</v>
      </c>
      <c r="L20" s="11">
        <v>5.6967861274260519E-2</v>
      </c>
      <c r="M20" s="11">
        <v>7.779013428857233E-2</v>
      </c>
      <c r="N20" s="11">
        <v>7.1072911485780377E-2</v>
      </c>
      <c r="O20" s="11">
        <v>9.0173966011523221E-2</v>
      </c>
      <c r="P20" s="11">
        <v>0.41922846940087066</v>
      </c>
      <c r="Q20" s="11">
        <v>0.28476665753899283</v>
      </c>
    </row>
    <row r="21" spans="2:17" x14ac:dyDescent="0.2">
      <c r="B21" s="9" t="s">
        <v>544</v>
      </c>
      <c r="C21" s="10">
        <v>256.93</v>
      </c>
      <c r="D21" s="10">
        <v>369.44999999999993</v>
      </c>
      <c r="E21" s="10">
        <v>3561.02</v>
      </c>
      <c r="F21" s="10">
        <v>486.32999999999993</v>
      </c>
      <c r="G21" s="10">
        <v>1254.9499999999998</v>
      </c>
      <c r="H21" s="10">
        <v>823.49999999999989</v>
      </c>
      <c r="I21" s="19"/>
      <c r="K21" s="9" t="s">
        <v>544</v>
      </c>
      <c r="L21" s="11">
        <v>3.805141450612988E-2</v>
      </c>
      <c r="M21" s="11">
        <v>5.471566220094843E-2</v>
      </c>
      <c r="N21" s="11">
        <v>0.52738819166550654</v>
      </c>
      <c r="O21" s="11">
        <v>7.2025627278893625E-2</v>
      </c>
      <c r="P21" s="11">
        <v>0.18585849310889224</v>
      </c>
      <c r="Q21" s="11">
        <v>0.12196061123962927</v>
      </c>
    </row>
    <row r="22" spans="2:17" x14ac:dyDescent="0.2">
      <c r="B22" s="9" t="s">
        <v>54</v>
      </c>
      <c r="C22" s="10">
        <v>25683.200000000004</v>
      </c>
      <c r="D22" s="10">
        <v>10083.400000000001</v>
      </c>
      <c r="E22" s="10">
        <v>10277.49</v>
      </c>
      <c r="F22" s="10">
        <v>54753.209999999992</v>
      </c>
      <c r="G22" s="10">
        <v>49477.41</v>
      </c>
      <c r="H22" s="10">
        <v>21806.99</v>
      </c>
      <c r="I22" s="19"/>
      <c r="K22" s="9" t="s">
        <v>54</v>
      </c>
      <c r="L22" s="11">
        <v>0.14925003646523718</v>
      </c>
      <c r="M22" s="11">
        <v>5.859658522666851E-2</v>
      </c>
      <c r="N22" s="11">
        <v>5.9724479709347369E-2</v>
      </c>
      <c r="O22" s="11">
        <v>0.31818148007603364</v>
      </c>
      <c r="P22" s="11">
        <v>0.28752278714122426</v>
      </c>
      <c r="Q22" s="11">
        <v>0.12672463138148915</v>
      </c>
    </row>
    <row r="23" spans="2:17" x14ac:dyDescent="0.2">
      <c r="B23" s="20" t="s">
        <v>16</v>
      </c>
      <c r="C23" s="10">
        <v>118206.01</v>
      </c>
      <c r="D23" s="10">
        <v>139042.63999999998</v>
      </c>
      <c r="E23" s="10">
        <v>115234.08</v>
      </c>
      <c r="F23" s="10">
        <v>90693.5</v>
      </c>
      <c r="G23" s="10">
        <v>83881.97</v>
      </c>
      <c r="H23" s="10">
        <v>138368.35</v>
      </c>
      <c r="K23" s="20" t="s">
        <v>16</v>
      </c>
      <c r="L23" s="11">
        <v>0.17245612969033661</v>
      </c>
      <c r="M23" s="11">
        <v>0.20285563785062014</v>
      </c>
      <c r="N23" s="11">
        <v>0.16812024570685216</v>
      </c>
      <c r="O23" s="11">
        <v>0.13231687625756544</v>
      </c>
      <c r="P23" s="11">
        <v>0.12237922502418384</v>
      </c>
      <c r="Q23" s="11">
        <v>0.20187188547044171</v>
      </c>
    </row>
    <row r="24" spans="2:17" x14ac:dyDescent="0.2">
      <c r="B24" s="9" t="s">
        <v>17</v>
      </c>
      <c r="C24" s="10">
        <v>12047.619999999999</v>
      </c>
      <c r="D24" s="10">
        <v>8953.94</v>
      </c>
      <c r="E24" s="10">
        <v>8842.51</v>
      </c>
      <c r="F24" s="10">
        <v>20111.96</v>
      </c>
      <c r="G24" s="10">
        <v>30105.210000000003</v>
      </c>
      <c r="H24" s="10">
        <v>16200.059999999998</v>
      </c>
      <c r="K24" s="9" t="s">
        <v>17</v>
      </c>
      <c r="L24" s="11">
        <v>0.12515538435487572</v>
      </c>
      <c r="M24" s="11">
        <v>9.3017027611303815E-2</v>
      </c>
      <c r="N24" s="11">
        <v>9.185944922829839E-2</v>
      </c>
      <c r="O24" s="11">
        <v>0.20893089954114477</v>
      </c>
      <c r="P24" s="11">
        <v>0.31274468555899415</v>
      </c>
      <c r="Q24" s="11">
        <v>0.16829255370538312</v>
      </c>
    </row>
    <row r="25" spans="2:17" x14ac:dyDescent="0.2">
      <c r="B25" s="9" t="s">
        <v>39</v>
      </c>
      <c r="C25" s="10">
        <v>21403.409999999996</v>
      </c>
      <c r="D25" s="10">
        <v>24861.8</v>
      </c>
      <c r="E25" s="10">
        <v>5170.2300000000005</v>
      </c>
      <c r="F25" s="10">
        <v>6966.34</v>
      </c>
      <c r="G25" s="10">
        <v>0</v>
      </c>
      <c r="H25" s="10">
        <v>40667.699999999997</v>
      </c>
      <c r="I25" s="19"/>
      <c r="K25" s="9" t="s">
        <v>39</v>
      </c>
      <c r="L25" s="11">
        <v>0.21604443669230924</v>
      </c>
      <c r="M25" s="11">
        <v>0.25095316943220053</v>
      </c>
      <c r="N25" s="11">
        <v>5.2187919024103094E-2</v>
      </c>
      <c r="O25" s="11">
        <v>7.0317720452353238E-2</v>
      </c>
      <c r="P25" s="11">
        <v>0</v>
      </c>
      <c r="Q25" s="11">
        <v>0.41049675439903388</v>
      </c>
    </row>
    <row r="26" spans="2:17" x14ac:dyDescent="0.2">
      <c r="B26" s="9" t="s">
        <v>32</v>
      </c>
      <c r="C26" s="10">
        <v>57335.05</v>
      </c>
      <c r="D26" s="10">
        <v>70040.66</v>
      </c>
      <c r="E26" s="10">
        <v>58569.13</v>
      </c>
      <c r="F26" s="10">
        <v>23323.73</v>
      </c>
      <c r="G26" s="10">
        <v>25211.24</v>
      </c>
      <c r="H26" s="10">
        <v>56851.470000000008</v>
      </c>
      <c r="I26" s="19"/>
      <c r="K26" s="9" t="s">
        <v>32</v>
      </c>
      <c r="L26" s="11">
        <v>0.196803618203991</v>
      </c>
      <c r="M26" s="11">
        <v>0.24041585922390482</v>
      </c>
      <c r="N26" s="11">
        <v>0.20103962059961428</v>
      </c>
      <c r="O26" s="11">
        <v>8.0059134055223996E-2</v>
      </c>
      <c r="P26" s="11">
        <v>8.6538046995846107E-2</v>
      </c>
      <c r="Q26" s="11">
        <v>0.19514372092141977</v>
      </c>
    </row>
    <row r="27" spans="2:17" x14ac:dyDescent="0.2">
      <c r="B27" s="9" t="s">
        <v>111</v>
      </c>
      <c r="C27" s="10">
        <v>27419.929999999997</v>
      </c>
      <c r="D27" s="10">
        <v>35186.239999999998</v>
      </c>
      <c r="E27" s="10">
        <v>42652.210000000006</v>
      </c>
      <c r="F27" s="10">
        <v>40291.470000000008</v>
      </c>
      <c r="G27" s="10">
        <v>28565.520000000004</v>
      </c>
      <c r="H27" s="10">
        <v>24649.120000000003</v>
      </c>
      <c r="I27" s="19"/>
      <c r="K27" s="9" t="s">
        <v>111</v>
      </c>
      <c r="L27" s="11">
        <v>0.13795185447863448</v>
      </c>
      <c r="M27" s="11">
        <v>0.17702477942614397</v>
      </c>
      <c r="N27" s="11">
        <v>0.21458666988253289</v>
      </c>
      <c r="O27" s="11">
        <v>0.20270959868133392</v>
      </c>
      <c r="P27" s="11">
        <v>0.14371540912564415</v>
      </c>
      <c r="Q27" s="11">
        <v>0.12401168840571072</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iconSet" priority="1" id="{ACD83393-E643-4D3C-AC3F-F868CD0AFE41}">
            <x14:iconSet iconSet="3Triangles">
              <x14:cfvo type="percent">
                <xm:f>0</xm:f>
              </x14:cfvo>
              <x14:cfvo type="percent">
                <xm:f>33</xm:f>
              </x14:cfvo>
              <x14:cfvo type="percent">
                <xm:f>67</xm:f>
              </x14:cfvo>
            </x14:iconSet>
          </x14:cfRule>
          <xm:sqref>L24:Q27 L14:Q22 L9:Q12</xm:sqref>
        </x14:conditionalFormatting>
      </x14:conditionalFormattings>
    </ext>
    <ext xmlns:x14="http://schemas.microsoft.com/office/spreadsheetml/2009/9/main" uri="{05C60535-1F16-4fd2-B633-F4F36F0B64E0}">
      <x14:sparklineGroups xmlns:xm="http://schemas.microsoft.com/office/excel/2006/main">
        <x14:sparklineGroup displayEmptyCellsAs="gap" high="1" low="1" xr2:uid="{41C19356-39C5-4E4A-B215-D27884B49F72}">
          <x14:colorSeries rgb="FF376092"/>
          <x14:colorNegative rgb="FFD00000"/>
          <x14:colorAxis rgb="FF000000"/>
          <x14:colorMarkers rgb="FFD00000"/>
          <x14:colorFirst rgb="FFD00000"/>
          <x14:colorLast rgb="FFD00000"/>
          <x14:colorHigh rgb="FFD00000"/>
          <x14:colorLow rgb="FFD00000"/>
          <x14:sparklines>
            <x14:sparkline>
              <xm:f>Growth!C9:H9</xm:f>
              <xm:sqref>I9</xm:sqref>
            </x14:sparkline>
            <x14:sparkline>
              <xm:f>Growth!C10:H10</xm:f>
              <xm:sqref>I10</xm:sqref>
            </x14:sparkline>
            <x14:sparkline>
              <xm:f>Growth!C11:H11</xm:f>
              <xm:sqref>I11</xm:sqref>
            </x14:sparkline>
            <x14:sparkline>
              <xm:f>Growth!C12:H12</xm:f>
              <xm:sqref>I12</xm:sqref>
            </x14:sparkline>
          </x14:sparklines>
        </x14:sparklineGroup>
        <x14:sparklineGroup displayEmptyCellsAs="gap" high="1" low="1" xr2:uid="{860C6559-F51F-4E79-9FCF-AA2D942D737E}">
          <x14:colorSeries rgb="FF376092"/>
          <x14:colorNegative rgb="FFD00000"/>
          <x14:colorAxis rgb="FF000000"/>
          <x14:colorMarkers rgb="FFD00000"/>
          <x14:colorFirst rgb="FFD00000"/>
          <x14:colorLast rgb="FFD00000"/>
          <x14:colorHigh rgb="FFD00000"/>
          <x14:colorLow rgb="FFD00000"/>
          <x14:sparklines>
            <x14:sparkline>
              <xm:f>Growth!C14:H14</xm:f>
              <xm:sqref>I14</xm:sqref>
            </x14:sparkline>
            <x14:sparkline>
              <xm:f>Growth!C15:H15</xm:f>
              <xm:sqref>I15</xm:sqref>
            </x14:sparkline>
            <x14:sparkline>
              <xm:f>Growth!C16:H16</xm:f>
              <xm:sqref>I16</xm:sqref>
            </x14:sparkline>
            <x14:sparkline>
              <xm:f>Growth!C17:H17</xm:f>
              <xm:sqref>I17</xm:sqref>
            </x14:sparkline>
            <x14:sparkline>
              <xm:f>Growth!C18:H18</xm:f>
              <xm:sqref>I18</xm:sqref>
            </x14:sparkline>
            <x14:sparkline>
              <xm:f>Growth!C19:H19</xm:f>
              <xm:sqref>I19</xm:sqref>
            </x14:sparkline>
            <x14:sparkline>
              <xm:f>Growth!C20:H20</xm:f>
              <xm:sqref>I20</xm:sqref>
            </x14:sparkline>
            <x14:sparkline>
              <xm:f>Growth!C21:H21</xm:f>
              <xm:sqref>I21</xm:sqref>
            </x14:sparkline>
            <x14:sparkline>
              <xm:f>Growth!C22:H22</xm:f>
              <xm:sqref>I22</xm:sqref>
            </x14:sparkline>
          </x14:sparklines>
        </x14:sparklineGroup>
        <x14:sparklineGroup displayEmptyCellsAs="gap" high="1" low="1" xr2:uid="{26AB2A56-BA59-4A50-B0E0-E5B4A91E9577}">
          <x14:colorSeries rgb="FF376092"/>
          <x14:colorNegative rgb="FFD00000"/>
          <x14:colorAxis rgb="FF000000"/>
          <x14:colorMarkers rgb="FFD00000"/>
          <x14:colorFirst rgb="FFD00000"/>
          <x14:colorLast rgb="FFD00000"/>
          <x14:colorHigh rgb="FFD00000"/>
          <x14:colorLow rgb="FFD00000"/>
          <x14:sparklines>
            <x14:sparkline>
              <xm:f>Growth!C24:H24</xm:f>
              <xm:sqref>I24</xm:sqref>
            </x14:sparkline>
            <x14:sparkline>
              <xm:f>Growth!C25:H25</xm:f>
              <xm:sqref>I25</xm:sqref>
            </x14:sparkline>
            <x14:sparkline>
              <xm:f>Growth!C26:H26</xm:f>
              <xm:sqref>I26</xm:sqref>
            </x14:sparkline>
            <x14:sparkline>
              <xm:f>Growth!C27:H27</xm:f>
              <xm:sqref>I27</xm:sqref>
            </x14:sparkline>
          </x14:sparklines>
        </x14:sparklineGroup>
      </x14:sparklineGroup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D092D-3700-434C-A0AA-10F32887E7C0}">
  <dimension ref="B4:G27"/>
  <sheetViews>
    <sheetView zoomScale="90" zoomScaleNormal="90" workbookViewId="0">
      <selection activeCell="E12" sqref="E12"/>
    </sheetView>
  </sheetViews>
  <sheetFormatPr defaultRowHeight="14.25" x14ac:dyDescent="0.2"/>
  <cols>
    <col min="2" max="2" width="33.875" customWidth="1"/>
    <col min="3" max="3" width="30.375" bestFit="1" customWidth="1"/>
    <col min="4" max="4" width="20.5" bestFit="1" customWidth="1"/>
    <col min="5" max="5" width="12.5" bestFit="1" customWidth="1"/>
    <col min="6" max="6" width="12.75" bestFit="1" customWidth="1"/>
    <col min="7" max="7" width="27.625" bestFit="1" customWidth="1"/>
  </cols>
  <sheetData>
    <row r="4" spans="2:7" x14ac:dyDescent="0.2">
      <c r="B4" s="7" t="s">
        <v>3001</v>
      </c>
      <c r="C4" s="19" t="s">
        <v>3222</v>
      </c>
    </row>
    <row r="6" spans="2:7" x14ac:dyDescent="0.2">
      <c r="B6" s="7" t="s">
        <v>2995</v>
      </c>
      <c r="C6" s="7" t="s">
        <v>2996</v>
      </c>
      <c r="D6" s="19" t="s">
        <v>3220</v>
      </c>
      <c r="E6" s="19" t="s">
        <v>3027</v>
      </c>
      <c r="F6" s="19" t="s">
        <v>3219</v>
      </c>
      <c r="G6" s="19" t="s">
        <v>3223</v>
      </c>
    </row>
    <row r="7" spans="2:7" x14ac:dyDescent="0.2">
      <c r="B7" s="19" t="s">
        <v>4</v>
      </c>
      <c r="D7" s="10">
        <v>11857.839999999998</v>
      </c>
      <c r="E7" s="10">
        <v>613799.42000000016</v>
      </c>
      <c r="F7" s="10">
        <v>49515.527436350007</v>
      </c>
      <c r="G7" s="11">
        <v>0.23105073190294767</v>
      </c>
    </row>
    <row r="8" spans="2:7" x14ac:dyDescent="0.2">
      <c r="C8" s="19" t="s">
        <v>93</v>
      </c>
      <c r="D8" s="26">
        <v>1957.71</v>
      </c>
      <c r="E8" s="26">
        <v>107796.09000000004</v>
      </c>
      <c r="F8" s="26">
        <v>-930.43840000000046</v>
      </c>
      <c r="G8" s="11">
        <v>2.8343693603368768E-2</v>
      </c>
    </row>
    <row r="9" spans="2:7" x14ac:dyDescent="0.2">
      <c r="C9" s="19" t="s">
        <v>85</v>
      </c>
      <c r="D9" s="26">
        <v>3560.5899999999997</v>
      </c>
      <c r="E9" s="26">
        <v>235421.09000000005</v>
      </c>
      <c r="F9" s="26">
        <v>39808.485999999997</v>
      </c>
      <c r="G9" s="11">
        <v>5.4150792059354337E-2</v>
      </c>
    </row>
    <row r="10" spans="2:7" x14ac:dyDescent="0.2">
      <c r="C10" s="19" t="s">
        <v>102</v>
      </c>
      <c r="D10" s="26">
        <v>1942.0300000000009</v>
      </c>
      <c r="E10" s="26">
        <v>98070.909999999989</v>
      </c>
      <c r="F10" s="26">
        <v>18724.1191</v>
      </c>
      <c r="G10" s="11">
        <v>9.6701423701624156E-2</v>
      </c>
    </row>
    <row r="11" spans="2:7" x14ac:dyDescent="0.2">
      <c r="C11" s="19" t="s">
        <v>5</v>
      </c>
      <c r="D11" s="26">
        <v>4397.5099999999984</v>
      </c>
      <c r="E11" s="26">
        <v>172511.33000000002</v>
      </c>
      <c r="F11" s="26">
        <v>-8086.6392636499986</v>
      </c>
      <c r="G11" s="11">
        <v>5.1854822538600374E-2</v>
      </c>
    </row>
    <row r="12" spans="2:7" x14ac:dyDescent="0.2">
      <c r="B12" s="19" t="s">
        <v>24</v>
      </c>
      <c r="D12" s="10">
        <v>8345.4499999999971</v>
      </c>
      <c r="E12" s="10">
        <v>524234.58999999991</v>
      </c>
      <c r="F12" s="10">
        <v>90204.715936799985</v>
      </c>
      <c r="G12" s="11">
        <v>0.49732303990374993</v>
      </c>
    </row>
    <row r="13" spans="2:7" x14ac:dyDescent="0.2">
      <c r="C13" s="19" t="s">
        <v>71</v>
      </c>
      <c r="D13" s="26">
        <v>1589.65</v>
      </c>
      <c r="E13" s="26">
        <v>82201.150000000009</v>
      </c>
      <c r="F13" s="26">
        <v>12594.820600000001</v>
      </c>
      <c r="G13" s="11">
        <v>5.4812512532584769E-2</v>
      </c>
    </row>
    <row r="14" spans="2:7" x14ac:dyDescent="0.2">
      <c r="C14" s="19" t="s">
        <v>48</v>
      </c>
      <c r="D14" s="26">
        <v>1493.3600000000006</v>
      </c>
      <c r="E14" s="26">
        <v>164130.00999999995</v>
      </c>
      <c r="F14" s="26">
        <v>59296.389429999988</v>
      </c>
      <c r="G14" s="11">
        <v>7.4944856627230813E-2</v>
      </c>
    </row>
    <row r="15" spans="2:7" x14ac:dyDescent="0.2">
      <c r="C15" s="19" t="s">
        <v>321</v>
      </c>
      <c r="D15" s="26">
        <v>334.03</v>
      </c>
      <c r="E15" s="26">
        <v>10479.769999999999</v>
      </c>
      <c r="F15" s="26">
        <v>-1194.4125000000008</v>
      </c>
      <c r="G15" s="11">
        <v>2.0673751754561855E-2</v>
      </c>
    </row>
    <row r="16" spans="2:7" x14ac:dyDescent="0.2">
      <c r="C16" s="19" t="s">
        <v>128</v>
      </c>
      <c r="D16" s="26">
        <v>93.029999999999916</v>
      </c>
      <c r="E16" s="26">
        <v>4914.82</v>
      </c>
      <c r="F16" s="26">
        <v>7028.1595000000016</v>
      </c>
      <c r="G16" s="11">
        <v>2.6960096250250656E-2</v>
      </c>
    </row>
    <row r="17" spans="2:7" x14ac:dyDescent="0.2">
      <c r="C17" s="19" t="s">
        <v>64</v>
      </c>
      <c r="D17" s="26">
        <v>1777.1899999999989</v>
      </c>
      <c r="E17" s="26">
        <v>55813.920000000035</v>
      </c>
      <c r="F17" s="26">
        <v>7769.3150699999978</v>
      </c>
      <c r="G17" s="11">
        <v>0.10679767395227602</v>
      </c>
    </row>
    <row r="18" spans="2:7" x14ac:dyDescent="0.2">
      <c r="C18" s="19" t="s">
        <v>25</v>
      </c>
      <c r="D18" s="26">
        <v>498.15999999999991</v>
      </c>
      <c r="E18" s="26">
        <v>26071.610000000004</v>
      </c>
      <c r="F18" s="26">
        <v>-257.62880000000007</v>
      </c>
      <c r="G18" s="11">
        <v>8.727691999197916E-2</v>
      </c>
    </row>
    <row r="19" spans="2:7" x14ac:dyDescent="0.2">
      <c r="C19" s="19" t="s">
        <v>152</v>
      </c>
      <c r="D19" s="26">
        <v>46.54</v>
      </c>
      <c r="E19" s="26">
        <v>1789.4299999999998</v>
      </c>
      <c r="F19" s="26">
        <v>-1544.8260631999995</v>
      </c>
      <c r="G19" s="11">
        <v>1.7776218167234813E-2</v>
      </c>
    </row>
    <row r="20" spans="2:7" x14ac:dyDescent="0.2">
      <c r="C20" s="19" t="s">
        <v>544</v>
      </c>
      <c r="D20" s="26">
        <v>163.94999999999996</v>
      </c>
      <c r="E20" s="26">
        <v>6752.18</v>
      </c>
      <c r="F20" s="26">
        <v>-1291.0959000000003</v>
      </c>
      <c r="G20" s="11">
        <v>2.3250451173049927E-2</v>
      </c>
    </row>
    <row r="21" spans="2:7" x14ac:dyDescent="0.2">
      <c r="C21" s="19" t="s">
        <v>54</v>
      </c>
      <c r="D21" s="26">
        <v>2349.5399999999986</v>
      </c>
      <c r="E21" s="26">
        <v>172081.69999999995</v>
      </c>
      <c r="F21" s="26">
        <v>7803.9946</v>
      </c>
      <c r="G21" s="11">
        <v>8.4830559454581872E-2</v>
      </c>
    </row>
    <row r="22" spans="2:7" x14ac:dyDescent="0.2">
      <c r="B22" s="19" t="s">
        <v>16</v>
      </c>
      <c r="D22" s="10">
        <v>4545.1400000000012</v>
      </c>
      <c r="E22" s="10">
        <v>685426.54999999993</v>
      </c>
      <c r="F22" s="10">
        <v>82229.118672000011</v>
      </c>
      <c r="G22" s="11">
        <v>0.27162622819330257</v>
      </c>
    </row>
    <row r="23" spans="2:7" x14ac:dyDescent="0.2">
      <c r="C23" s="19" t="s">
        <v>17</v>
      </c>
      <c r="D23" s="26">
        <v>1094.8399999999999</v>
      </c>
      <c r="E23" s="26">
        <v>96261.300000000017</v>
      </c>
      <c r="F23" s="26">
        <v>1698.0439799999999</v>
      </c>
      <c r="G23" s="11">
        <v>0.10534389412472436</v>
      </c>
    </row>
    <row r="24" spans="2:7" x14ac:dyDescent="0.2">
      <c r="C24" s="19" t="s">
        <v>39</v>
      </c>
      <c r="D24" s="26">
        <v>476.99000000000007</v>
      </c>
      <c r="E24" s="26">
        <v>99069.48</v>
      </c>
      <c r="F24" s="26">
        <v>23990.207579999998</v>
      </c>
      <c r="G24" s="11">
        <v>7.8403850010026078E-3</v>
      </c>
    </row>
    <row r="25" spans="2:7" x14ac:dyDescent="0.2">
      <c r="C25" s="19" t="s">
        <v>32</v>
      </c>
      <c r="D25" s="26">
        <v>1903.6400000000006</v>
      </c>
      <c r="E25" s="26">
        <v>291331.28000000003</v>
      </c>
      <c r="F25" s="26">
        <v>15750.352871999999</v>
      </c>
      <c r="G25" s="11">
        <v>4.3092039302185699E-2</v>
      </c>
    </row>
    <row r="26" spans="2:7" x14ac:dyDescent="0.2">
      <c r="C26" s="19" t="s">
        <v>111</v>
      </c>
      <c r="D26" s="26">
        <v>1069.6700000000005</v>
      </c>
      <c r="E26" s="26">
        <v>198764.48999999985</v>
      </c>
      <c r="F26" s="26">
        <v>40790.514240000019</v>
      </c>
      <c r="G26" s="11">
        <v>0.1153499097653899</v>
      </c>
    </row>
    <row r="27" spans="2:7" x14ac:dyDescent="0.2">
      <c r="B27" s="19" t="s">
        <v>3026</v>
      </c>
      <c r="D27" s="10">
        <v>24748.43</v>
      </c>
      <c r="E27" s="10">
        <v>1823460.56</v>
      </c>
      <c r="F27" s="10">
        <v>221949.36204515002</v>
      </c>
      <c r="G27" s="11">
        <v>1</v>
      </c>
    </row>
  </sheetData>
  <conditionalFormatting pivot="1" sqref="D8:D11 D23:D26 D13:D21">
    <cfRule type="dataBar" priority="5">
      <dataBar>
        <cfvo type="min"/>
        <cfvo type="max"/>
        <color rgb="FF638EC6"/>
      </dataBar>
      <extLst>
        <ext xmlns:x14="http://schemas.microsoft.com/office/spreadsheetml/2009/9/main" uri="{B025F937-C7B1-47D3-B67F-A62EFF666E3E}">
          <x14:id>{CF07877D-8F1B-4B1C-B533-A46A696E1491}</x14:id>
        </ext>
      </extLst>
    </cfRule>
  </conditionalFormatting>
  <conditionalFormatting pivot="1" sqref="E23:E26 E13:E21 E8:E11">
    <cfRule type="dataBar" priority="4">
      <dataBar>
        <cfvo type="min"/>
        <cfvo type="max"/>
        <color rgb="FF63C384"/>
      </dataBar>
      <extLst>
        <ext xmlns:x14="http://schemas.microsoft.com/office/spreadsheetml/2009/9/main" uri="{B025F937-C7B1-47D3-B67F-A62EFF666E3E}">
          <x14:id>{CC13CA71-DF7D-4F72-BAEC-0EBF301F1D97}</x14:id>
        </ext>
      </extLst>
    </cfRule>
  </conditionalFormatting>
  <conditionalFormatting pivot="1" sqref="F23:F26 F13:F21 F8:F11">
    <cfRule type="dataBar" priority="3">
      <dataBar>
        <cfvo type="min"/>
        <cfvo type="max"/>
        <color rgb="FFFF555A"/>
      </dataBar>
      <extLst>
        <ext xmlns:x14="http://schemas.microsoft.com/office/spreadsheetml/2009/9/main" uri="{B025F937-C7B1-47D3-B67F-A62EFF666E3E}">
          <x14:id>{CD39B9D3-A7E1-42FB-AEEC-B85AB947B1C3}</x14:id>
        </ext>
      </extLst>
    </cfRule>
  </conditionalFormatting>
  <conditionalFormatting pivot="1" sqref="G8:G11 G23:G26 G13:G17 G19:G21">
    <cfRule type="colorScale" priority="1">
      <colorScale>
        <cfvo type="min"/>
        <cfvo type="percentile" val="50"/>
        <cfvo type="max"/>
        <color theme="4" tint="0.39997558519241921"/>
        <color theme="5" tint="0.39997558519241921"/>
        <color theme="6" tint="0.39997558519241921"/>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CF07877D-8F1B-4B1C-B533-A46A696E1491}">
            <x14:dataBar minLength="0" maxLength="100" border="1" negativeBarBorderColorSameAsPositive="0">
              <x14:cfvo type="autoMin"/>
              <x14:cfvo type="autoMax"/>
              <x14:borderColor rgb="FF638EC6"/>
              <x14:negativeFillColor rgb="FFFF0000"/>
              <x14:negativeBorderColor rgb="FFFF0000"/>
              <x14:axisColor rgb="FF000000"/>
            </x14:dataBar>
          </x14:cfRule>
          <xm:sqref>D8:D11 D23:D26 D13:D21</xm:sqref>
        </x14:conditionalFormatting>
        <x14:conditionalFormatting xmlns:xm="http://schemas.microsoft.com/office/excel/2006/main" pivot="1">
          <x14:cfRule type="dataBar" id="{CC13CA71-DF7D-4F72-BAEC-0EBF301F1D97}">
            <x14:dataBar minLength="0" maxLength="100" border="1" negativeBarBorderColorSameAsPositive="0">
              <x14:cfvo type="autoMin"/>
              <x14:cfvo type="autoMax"/>
              <x14:borderColor rgb="FF63C384"/>
              <x14:negativeFillColor rgb="FFFF0000"/>
              <x14:negativeBorderColor rgb="FFFF0000"/>
              <x14:axisColor rgb="FF000000"/>
            </x14:dataBar>
          </x14:cfRule>
          <xm:sqref>E23:E26 E13:E21 E8:E11</xm:sqref>
        </x14:conditionalFormatting>
        <x14:conditionalFormatting xmlns:xm="http://schemas.microsoft.com/office/excel/2006/main" pivot="1">
          <x14:cfRule type="dataBar" id="{CD39B9D3-A7E1-42FB-AEEC-B85AB947B1C3}">
            <x14:dataBar minLength="0" maxLength="100" border="1" negativeBarBorderColorSameAsPositive="0">
              <x14:cfvo type="autoMin"/>
              <x14:cfvo type="autoMax"/>
              <x14:borderColor rgb="FFFF555A"/>
              <x14:negativeFillColor rgb="FFFF0000"/>
              <x14:negativeBorderColor rgb="FFFF0000"/>
              <x14:axisColor rgb="FF000000"/>
            </x14:dataBar>
          </x14:cfRule>
          <xm:sqref>F23:F26 F13:F21 F8:F11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865F-63A2-4797-8C86-F63C97D7991A}">
  <dimension ref="A1:F1125"/>
  <sheetViews>
    <sheetView zoomScale="90" zoomScaleNormal="90" workbookViewId="0">
      <selection activeCell="F2" sqref="F2"/>
    </sheetView>
  </sheetViews>
  <sheetFormatPr defaultRowHeight="14.25" x14ac:dyDescent="0.2"/>
  <cols>
    <col min="2" max="2" width="15" bestFit="1" customWidth="1"/>
    <col min="3" max="3" width="15.5" bestFit="1" customWidth="1"/>
    <col min="4" max="4" width="16.125" bestFit="1" customWidth="1"/>
    <col min="5" max="5" width="19.125" bestFit="1" customWidth="1"/>
    <col min="6" max="6" width="19.25" bestFit="1" customWidth="1"/>
  </cols>
  <sheetData>
    <row r="1" spans="1:6" ht="15" x14ac:dyDescent="0.25">
      <c r="A1" s="6" t="s">
        <v>3011</v>
      </c>
      <c r="B1" s="6" t="s">
        <v>2987</v>
      </c>
      <c r="C1" s="6" t="s">
        <v>3012</v>
      </c>
      <c r="D1" s="6" t="s">
        <v>3013</v>
      </c>
      <c r="E1" s="6" t="s">
        <v>3014</v>
      </c>
      <c r="F1" s="6" t="s">
        <v>3015</v>
      </c>
    </row>
    <row r="2" spans="1:6" x14ac:dyDescent="0.2">
      <c r="A2" s="4">
        <v>1</v>
      </c>
      <c r="B2" s="4">
        <v>3</v>
      </c>
      <c r="C2" s="4" t="s">
        <v>3016</v>
      </c>
      <c r="D2" s="62">
        <v>90000</v>
      </c>
      <c r="E2" s="4" t="s">
        <v>3017</v>
      </c>
      <c r="F2" s="4" t="s">
        <v>3018</v>
      </c>
    </row>
    <row r="3" spans="1:6" x14ac:dyDescent="0.2">
      <c r="A3" s="5">
        <v>2</v>
      </c>
      <c r="B3" s="5">
        <v>5</v>
      </c>
      <c r="C3" s="5" t="s">
        <v>3019</v>
      </c>
      <c r="D3" s="63">
        <v>60000</v>
      </c>
      <c r="E3" s="5" t="s">
        <v>3017</v>
      </c>
      <c r="F3" s="5" t="s">
        <v>3020</v>
      </c>
    </row>
    <row r="4" spans="1:6" x14ac:dyDescent="0.2">
      <c r="A4" s="4">
        <v>3</v>
      </c>
      <c r="B4" s="4">
        <v>11</v>
      </c>
      <c r="C4" s="4" t="s">
        <v>3016</v>
      </c>
      <c r="D4" s="62">
        <v>60000</v>
      </c>
      <c r="E4" s="4" t="s">
        <v>3017</v>
      </c>
      <c r="F4" s="4" t="s">
        <v>3018</v>
      </c>
    </row>
    <row r="5" spans="1:6" x14ac:dyDescent="0.2">
      <c r="A5" s="5">
        <v>4</v>
      </c>
      <c r="B5" s="5">
        <v>14</v>
      </c>
      <c r="C5" s="5" t="s">
        <v>3019</v>
      </c>
      <c r="D5" s="63">
        <v>90000</v>
      </c>
      <c r="E5" s="5" t="s">
        <v>3017</v>
      </c>
      <c r="F5" s="5" t="s">
        <v>3020</v>
      </c>
    </row>
    <row r="6" spans="1:6" x14ac:dyDescent="0.2">
      <c r="A6" s="4">
        <v>5</v>
      </c>
      <c r="B6" s="4">
        <v>15</v>
      </c>
      <c r="C6" s="4" t="s">
        <v>3019</v>
      </c>
      <c r="D6" s="62">
        <v>80000</v>
      </c>
      <c r="E6" s="4" t="s">
        <v>3017</v>
      </c>
      <c r="F6" s="4" t="s">
        <v>3018</v>
      </c>
    </row>
    <row r="7" spans="1:6" x14ac:dyDescent="0.2">
      <c r="A7" s="5">
        <v>6</v>
      </c>
      <c r="B7" s="5">
        <v>16</v>
      </c>
      <c r="C7" s="5" t="s">
        <v>3019</v>
      </c>
      <c r="D7" s="63">
        <v>70000</v>
      </c>
      <c r="E7" s="5" t="s">
        <v>3017</v>
      </c>
      <c r="F7" s="5" t="s">
        <v>3018</v>
      </c>
    </row>
    <row r="8" spans="1:6" x14ac:dyDescent="0.2">
      <c r="A8" s="4">
        <v>7</v>
      </c>
      <c r="B8" s="4">
        <v>18</v>
      </c>
      <c r="C8" s="4" t="s">
        <v>3019</v>
      </c>
      <c r="D8" s="62">
        <v>70000</v>
      </c>
      <c r="E8" s="4" t="s">
        <v>3017</v>
      </c>
      <c r="F8" s="4" t="s">
        <v>3018</v>
      </c>
    </row>
    <row r="9" spans="1:6" x14ac:dyDescent="0.2">
      <c r="A9" s="5">
        <v>8</v>
      </c>
      <c r="B9" s="5">
        <v>19</v>
      </c>
      <c r="C9" s="5" t="s">
        <v>3016</v>
      </c>
      <c r="D9" s="63">
        <v>60000</v>
      </c>
      <c r="E9" s="5" t="s">
        <v>3017</v>
      </c>
      <c r="F9" s="5" t="s">
        <v>3018</v>
      </c>
    </row>
    <row r="10" spans="1:6" x14ac:dyDescent="0.2">
      <c r="A10" s="4">
        <v>9</v>
      </c>
      <c r="B10" s="4">
        <v>21</v>
      </c>
      <c r="C10" s="4" t="s">
        <v>3019</v>
      </c>
      <c r="D10" s="62">
        <v>60000</v>
      </c>
      <c r="E10" s="4" t="s">
        <v>3017</v>
      </c>
      <c r="F10" s="4" t="s">
        <v>3018</v>
      </c>
    </row>
    <row r="11" spans="1:6" x14ac:dyDescent="0.2">
      <c r="A11" s="5">
        <v>10</v>
      </c>
      <c r="B11" s="5">
        <v>24</v>
      </c>
      <c r="C11" s="5" t="s">
        <v>3019</v>
      </c>
      <c r="D11" s="63">
        <v>70000</v>
      </c>
      <c r="E11" s="5" t="s">
        <v>3017</v>
      </c>
      <c r="F11" s="5" t="s">
        <v>3020</v>
      </c>
    </row>
    <row r="12" spans="1:6" x14ac:dyDescent="0.2">
      <c r="A12" s="4">
        <v>11</v>
      </c>
      <c r="B12" s="4">
        <v>27</v>
      </c>
      <c r="C12" s="4" t="s">
        <v>3019</v>
      </c>
      <c r="D12" s="62">
        <v>70000</v>
      </c>
      <c r="E12" s="4" t="s">
        <v>3017</v>
      </c>
      <c r="F12" s="4" t="s">
        <v>3020</v>
      </c>
    </row>
    <row r="13" spans="1:6" x14ac:dyDescent="0.2">
      <c r="A13" s="5">
        <v>12</v>
      </c>
      <c r="B13" s="5">
        <v>32</v>
      </c>
      <c r="C13" s="5" t="s">
        <v>3016</v>
      </c>
      <c r="D13" s="63">
        <v>60000</v>
      </c>
      <c r="E13" s="5" t="s">
        <v>3017</v>
      </c>
      <c r="F13" s="5" t="s">
        <v>3018</v>
      </c>
    </row>
    <row r="14" spans="1:6" x14ac:dyDescent="0.2">
      <c r="A14" s="4">
        <v>13</v>
      </c>
      <c r="B14" s="4">
        <v>33</v>
      </c>
      <c r="C14" s="4" t="s">
        <v>3016</v>
      </c>
      <c r="D14" s="62">
        <v>100000</v>
      </c>
      <c r="E14" s="4" t="s">
        <v>3017</v>
      </c>
      <c r="F14" s="4" t="s">
        <v>3018</v>
      </c>
    </row>
    <row r="15" spans="1:6" x14ac:dyDescent="0.2">
      <c r="A15" s="5">
        <v>14</v>
      </c>
      <c r="B15" s="5">
        <v>43</v>
      </c>
      <c r="C15" s="5" t="s">
        <v>3016</v>
      </c>
      <c r="D15" s="63">
        <v>100000</v>
      </c>
      <c r="E15" s="5" t="s">
        <v>3017</v>
      </c>
      <c r="F15" s="5" t="s">
        <v>3018</v>
      </c>
    </row>
    <row r="16" spans="1:6" x14ac:dyDescent="0.2">
      <c r="A16" s="4">
        <v>15</v>
      </c>
      <c r="B16" s="4">
        <v>52</v>
      </c>
      <c r="C16" s="4" t="s">
        <v>3019</v>
      </c>
      <c r="D16" s="62">
        <v>100000</v>
      </c>
      <c r="E16" s="4" t="s">
        <v>3017</v>
      </c>
      <c r="F16" s="4" t="s">
        <v>3020</v>
      </c>
    </row>
    <row r="17" spans="1:6" x14ac:dyDescent="0.2">
      <c r="A17" s="5">
        <v>16</v>
      </c>
      <c r="B17" s="5">
        <v>53</v>
      </c>
      <c r="C17" s="5" t="s">
        <v>3019</v>
      </c>
      <c r="D17" s="63">
        <v>30000</v>
      </c>
      <c r="E17" s="5" t="s">
        <v>3021</v>
      </c>
      <c r="F17" s="5" t="s">
        <v>3020</v>
      </c>
    </row>
    <row r="18" spans="1:6" x14ac:dyDescent="0.2">
      <c r="A18" s="4">
        <v>17</v>
      </c>
      <c r="B18" s="4">
        <v>56</v>
      </c>
      <c r="C18" s="4" t="s">
        <v>3016</v>
      </c>
      <c r="D18" s="62">
        <v>30000</v>
      </c>
      <c r="E18" s="4" t="s">
        <v>3021</v>
      </c>
      <c r="F18" s="4" t="s">
        <v>3018</v>
      </c>
    </row>
    <row r="19" spans="1:6" x14ac:dyDescent="0.2">
      <c r="A19" s="5">
        <v>18</v>
      </c>
      <c r="B19" s="5">
        <v>62</v>
      </c>
      <c r="C19" s="5" t="s">
        <v>3019</v>
      </c>
      <c r="D19" s="63">
        <v>20000</v>
      </c>
      <c r="E19" s="5" t="s">
        <v>3022</v>
      </c>
      <c r="F19" s="5" t="s">
        <v>3018</v>
      </c>
    </row>
    <row r="20" spans="1:6" x14ac:dyDescent="0.2">
      <c r="A20" s="4">
        <v>19</v>
      </c>
      <c r="B20" s="4">
        <v>64</v>
      </c>
      <c r="C20" s="4" t="s">
        <v>3019</v>
      </c>
      <c r="D20" s="62">
        <v>30000</v>
      </c>
      <c r="E20" s="4" t="s">
        <v>3021</v>
      </c>
      <c r="F20" s="4" t="s">
        <v>3018</v>
      </c>
    </row>
    <row r="21" spans="1:6" x14ac:dyDescent="0.2">
      <c r="A21" s="5">
        <v>20</v>
      </c>
      <c r="B21" s="5">
        <v>67</v>
      </c>
      <c r="C21" s="5" t="s">
        <v>3019</v>
      </c>
      <c r="D21" s="63">
        <v>40000</v>
      </c>
      <c r="E21" s="5" t="s">
        <v>3022</v>
      </c>
      <c r="F21" s="5" t="s">
        <v>3020</v>
      </c>
    </row>
    <row r="22" spans="1:6" x14ac:dyDescent="0.2">
      <c r="A22" s="4">
        <v>21</v>
      </c>
      <c r="B22" s="4">
        <v>68</v>
      </c>
      <c r="C22" s="4" t="s">
        <v>3019</v>
      </c>
      <c r="D22" s="62">
        <v>40000</v>
      </c>
      <c r="E22" s="4" t="s">
        <v>3022</v>
      </c>
      <c r="F22" s="4" t="s">
        <v>3020</v>
      </c>
    </row>
    <row r="23" spans="1:6" x14ac:dyDescent="0.2">
      <c r="A23" s="5">
        <v>22</v>
      </c>
      <c r="B23" s="5">
        <v>70</v>
      </c>
      <c r="C23" s="5" t="s">
        <v>3019</v>
      </c>
      <c r="D23" s="63">
        <v>40000</v>
      </c>
      <c r="E23" s="5" t="s">
        <v>3021</v>
      </c>
      <c r="F23" s="5" t="s">
        <v>3020</v>
      </c>
    </row>
    <row r="24" spans="1:6" x14ac:dyDescent="0.2">
      <c r="A24" s="4">
        <v>23</v>
      </c>
      <c r="B24" s="4">
        <v>83</v>
      </c>
      <c r="C24" s="4" t="s">
        <v>3016</v>
      </c>
      <c r="D24" s="62">
        <v>40000</v>
      </c>
      <c r="E24" s="4" t="s">
        <v>3021</v>
      </c>
      <c r="F24" s="4" t="s">
        <v>3018</v>
      </c>
    </row>
    <row r="25" spans="1:6" x14ac:dyDescent="0.2">
      <c r="A25" s="5">
        <v>24</v>
      </c>
      <c r="B25" s="5">
        <v>84</v>
      </c>
      <c r="C25" s="5" t="s">
        <v>3016</v>
      </c>
      <c r="D25" s="63">
        <v>40000</v>
      </c>
      <c r="E25" s="5" t="s">
        <v>3021</v>
      </c>
      <c r="F25" s="5" t="s">
        <v>3018</v>
      </c>
    </row>
    <row r="26" spans="1:6" x14ac:dyDescent="0.2">
      <c r="A26" s="4">
        <v>25</v>
      </c>
      <c r="B26" s="4">
        <v>87</v>
      </c>
      <c r="C26" s="4" t="s">
        <v>3016</v>
      </c>
      <c r="D26" s="62">
        <v>60000</v>
      </c>
      <c r="E26" s="4" t="s">
        <v>3021</v>
      </c>
      <c r="F26" s="4" t="s">
        <v>3018</v>
      </c>
    </row>
    <row r="27" spans="1:6" x14ac:dyDescent="0.2">
      <c r="A27" s="5">
        <v>26</v>
      </c>
      <c r="B27" s="5">
        <v>91</v>
      </c>
      <c r="C27" s="5" t="s">
        <v>3016</v>
      </c>
      <c r="D27" s="63">
        <v>10000</v>
      </c>
      <c r="E27" s="5" t="s">
        <v>3023</v>
      </c>
      <c r="F27" s="5" t="s">
        <v>3018</v>
      </c>
    </row>
    <row r="28" spans="1:6" x14ac:dyDescent="0.2">
      <c r="A28" s="4">
        <v>27</v>
      </c>
      <c r="B28" s="4">
        <v>92</v>
      </c>
      <c r="C28" s="4" t="s">
        <v>3019</v>
      </c>
      <c r="D28" s="62">
        <v>30000</v>
      </c>
      <c r="E28" s="4" t="s">
        <v>3021</v>
      </c>
      <c r="F28" s="4" t="s">
        <v>3020</v>
      </c>
    </row>
    <row r="29" spans="1:6" x14ac:dyDescent="0.2">
      <c r="A29" s="5">
        <v>28</v>
      </c>
      <c r="B29" s="5">
        <v>94</v>
      </c>
      <c r="C29" s="5" t="s">
        <v>3016</v>
      </c>
      <c r="D29" s="63">
        <v>30000</v>
      </c>
      <c r="E29" s="5" t="s">
        <v>3021</v>
      </c>
      <c r="F29" s="5" t="s">
        <v>3018</v>
      </c>
    </row>
    <row r="30" spans="1:6" x14ac:dyDescent="0.2">
      <c r="A30" s="4">
        <v>29</v>
      </c>
      <c r="B30" s="4">
        <v>97</v>
      </c>
      <c r="C30" s="4" t="s">
        <v>3016</v>
      </c>
      <c r="D30" s="62">
        <v>30000</v>
      </c>
      <c r="E30" s="4" t="s">
        <v>3021</v>
      </c>
      <c r="F30" s="4" t="s">
        <v>3018</v>
      </c>
    </row>
    <row r="31" spans="1:6" x14ac:dyDescent="0.2">
      <c r="A31" s="5">
        <v>30</v>
      </c>
      <c r="B31" s="5">
        <v>101</v>
      </c>
      <c r="C31" s="5" t="s">
        <v>3016</v>
      </c>
      <c r="D31" s="63">
        <v>30000</v>
      </c>
      <c r="E31" s="5" t="s">
        <v>3021</v>
      </c>
      <c r="F31" s="5" t="s">
        <v>3018</v>
      </c>
    </row>
    <row r="32" spans="1:6" x14ac:dyDescent="0.2">
      <c r="A32" s="4">
        <v>31</v>
      </c>
      <c r="B32" s="4">
        <v>102</v>
      </c>
      <c r="C32" s="4" t="s">
        <v>3016</v>
      </c>
      <c r="D32" s="62">
        <v>10000</v>
      </c>
      <c r="E32" s="4" t="s">
        <v>3023</v>
      </c>
      <c r="F32" s="4" t="s">
        <v>3018</v>
      </c>
    </row>
    <row r="33" spans="1:6" x14ac:dyDescent="0.2">
      <c r="A33" s="5">
        <v>32</v>
      </c>
      <c r="B33" s="5">
        <v>107</v>
      </c>
      <c r="C33" s="5" t="s">
        <v>3016</v>
      </c>
      <c r="D33" s="63">
        <v>20000</v>
      </c>
      <c r="E33" s="5" t="s">
        <v>3022</v>
      </c>
      <c r="F33" s="5" t="s">
        <v>3018</v>
      </c>
    </row>
    <row r="34" spans="1:6" x14ac:dyDescent="0.2">
      <c r="A34" s="4">
        <v>33</v>
      </c>
      <c r="B34" s="4">
        <v>109</v>
      </c>
      <c r="C34" s="4" t="s">
        <v>3016</v>
      </c>
      <c r="D34" s="62">
        <v>20000</v>
      </c>
      <c r="E34" s="4" t="s">
        <v>3022</v>
      </c>
      <c r="F34" s="4" t="s">
        <v>3018</v>
      </c>
    </row>
    <row r="35" spans="1:6" x14ac:dyDescent="0.2">
      <c r="A35" s="5">
        <v>34</v>
      </c>
      <c r="B35" s="5">
        <v>114</v>
      </c>
      <c r="C35" s="5" t="s">
        <v>3016</v>
      </c>
      <c r="D35" s="63">
        <v>20000</v>
      </c>
      <c r="E35" s="5" t="s">
        <v>3022</v>
      </c>
      <c r="F35" s="5" t="s">
        <v>3018</v>
      </c>
    </row>
    <row r="36" spans="1:6" x14ac:dyDescent="0.2">
      <c r="A36" s="4">
        <v>35</v>
      </c>
      <c r="B36" s="4">
        <v>115</v>
      </c>
      <c r="C36" s="4" t="s">
        <v>3016</v>
      </c>
      <c r="D36" s="62">
        <v>20000</v>
      </c>
      <c r="E36" s="4" t="s">
        <v>3022</v>
      </c>
      <c r="F36" s="4" t="s">
        <v>3018</v>
      </c>
    </row>
    <row r="37" spans="1:6" x14ac:dyDescent="0.2">
      <c r="A37" s="5">
        <v>36</v>
      </c>
      <c r="B37" s="5">
        <v>117</v>
      </c>
      <c r="C37" s="5" t="s">
        <v>3016</v>
      </c>
      <c r="D37" s="63">
        <v>10000</v>
      </c>
      <c r="E37" s="5" t="s">
        <v>3023</v>
      </c>
      <c r="F37" s="5" t="s">
        <v>3018</v>
      </c>
    </row>
    <row r="38" spans="1:6" x14ac:dyDescent="0.2">
      <c r="A38" s="4">
        <v>37</v>
      </c>
      <c r="B38" s="4">
        <v>120</v>
      </c>
      <c r="C38" s="4" t="s">
        <v>3016</v>
      </c>
      <c r="D38" s="62">
        <v>60000</v>
      </c>
      <c r="E38" s="4" t="s">
        <v>3021</v>
      </c>
      <c r="F38" s="4" t="s">
        <v>3018</v>
      </c>
    </row>
    <row r="39" spans="1:6" x14ac:dyDescent="0.2">
      <c r="A39" s="5">
        <v>38</v>
      </c>
      <c r="B39" s="5">
        <v>123</v>
      </c>
      <c r="C39" s="5" t="s">
        <v>3019</v>
      </c>
      <c r="D39" s="63">
        <v>40000</v>
      </c>
      <c r="E39" s="5" t="s">
        <v>3023</v>
      </c>
      <c r="F39" s="5" t="s">
        <v>3020</v>
      </c>
    </row>
    <row r="40" spans="1:6" x14ac:dyDescent="0.2">
      <c r="A40" s="4">
        <v>39</v>
      </c>
      <c r="B40" s="4">
        <v>129</v>
      </c>
      <c r="C40" s="4" t="s">
        <v>3016</v>
      </c>
      <c r="D40" s="62">
        <v>10000</v>
      </c>
      <c r="E40" s="4" t="s">
        <v>3023</v>
      </c>
      <c r="F40" s="4" t="s">
        <v>3018</v>
      </c>
    </row>
    <row r="41" spans="1:6" x14ac:dyDescent="0.2">
      <c r="A41" s="5">
        <v>40</v>
      </c>
      <c r="B41" s="5">
        <v>136</v>
      </c>
      <c r="C41" s="5" t="s">
        <v>3016</v>
      </c>
      <c r="D41" s="63">
        <v>30000</v>
      </c>
      <c r="E41" s="5" t="s">
        <v>3021</v>
      </c>
      <c r="F41" s="5" t="s">
        <v>3018</v>
      </c>
    </row>
    <row r="42" spans="1:6" x14ac:dyDescent="0.2">
      <c r="A42" s="4">
        <v>41</v>
      </c>
      <c r="B42" s="4">
        <v>142</v>
      </c>
      <c r="C42" s="4" t="s">
        <v>3016</v>
      </c>
      <c r="D42" s="62">
        <v>30000</v>
      </c>
      <c r="E42" s="4" t="s">
        <v>3021</v>
      </c>
      <c r="F42" s="4" t="s">
        <v>3018</v>
      </c>
    </row>
    <row r="43" spans="1:6" x14ac:dyDescent="0.2">
      <c r="A43" s="5">
        <v>42</v>
      </c>
      <c r="B43" s="5">
        <v>144</v>
      </c>
      <c r="C43" s="5" t="s">
        <v>3016</v>
      </c>
      <c r="D43" s="63">
        <v>60000</v>
      </c>
      <c r="E43" s="5" t="s">
        <v>3021</v>
      </c>
      <c r="F43" s="5" t="s">
        <v>3018</v>
      </c>
    </row>
    <row r="44" spans="1:6" x14ac:dyDescent="0.2">
      <c r="A44" s="4">
        <v>43</v>
      </c>
      <c r="B44" s="4">
        <v>145</v>
      </c>
      <c r="C44" s="4" t="s">
        <v>3016</v>
      </c>
      <c r="D44" s="62">
        <v>70000</v>
      </c>
      <c r="E44" s="4" t="s">
        <v>3021</v>
      </c>
      <c r="F44" s="4" t="s">
        <v>3018</v>
      </c>
    </row>
    <row r="45" spans="1:6" x14ac:dyDescent="0.2">
      <c r="A45" s="5">
        <v>44</v>
      </c>
      <c r="B45" s="5">
        <v>146</v>
      </c>
      <c r="C45" s="5" t="s">
        <v>3016</v>
      </c>
      <c r="D45" s="63">
        <v>60000</v>
      </c>
      <c r="E45" s="5" t="s">
        <v>3021</v>
      </c>
      <c r="F45" s="5" t="s">
        <v>3018</v>
      </c>
    </row>
    <row r="46" spans="1:6" x14ac:dyDescent="0.2">
      <c r="A46" s="4">
        <v>45</v>
      </c>
      <c r="B46" s="4">
        <v>151</v>
      </c>
      <c r="C46" s="4" t="s">
        <v>3016</v>
      </c>
      <c r="D46" s="62">
        <v>20000</v>
      </c>
      <c r="E46" s="4" t="s">
        <v>3023</v>
      </c>
      <c r="F46" s="4" t="s">
        <v>3018</v>
      </c>
    </row>
    <row r="47" spans="1:6" x14ac:dyDescent="0.2">
      <c r="A47" s="5">
        <v>46</v>
      </c>
      <c r="B47" s="5">
        <v>152</v>
      </c>
      <c r="C47" s="5" t="s">
        <v>3019</v>
      </c>
      <c r="D47" s="63">
        <v>30000</v>
      </c>
      <c r="E47" s="5" t="s">
        <v>3022</v>
      </c>
      <c r="F47" s="5" t="s">
        <v>3020</v>
      </c>
    </row>
    <row r="48" spans="1:6" x14ac:dyDescent="0.2">
      <c r="A48" s="4">
        <v>47</v>
      </c>
      <c r="B48" s="4">
        <v>156</v>
      </c>
      <c r="C48" s="4" t="s">
        <v>3016</v>
      </c>
      <c r="D48" s="62">
        <v>30000</v>
      </c>
      <c r="E48" s="4" t="s">
        <v>3022</v>
      </c>
      <c r="F48" s="4" t="s">
        <v>3018</v>
      </c>
    </row>
    <row r="49" spans="1:6" x14ac:dyDescent="0.2">
      <c r="A49" s="5">
        <v>48</v>
      </c>
      <c r="B49" s="5">
        <v>164</v>
      </c>
      <c r="C49" s="5" t="s">
        <v>3016</v>
      </c>
      <c r="D49" s="63">
        <v>30000</v>
      </c>
      <c r="E49" s="5" t="s">
        <v>3022</v>
      </c>
      <c r="F49" s="5" t="s">
        <v>3020</v>
      </c>
    </row>
    <row r="50" spans="1:6" x14ac:dyDescent="0.2">
      <c r="A50" s="4">
        <v>49</v>
      </c>
      <c r="B50" s="4">
        <v>166</v>
      </c>
      <c r="C50" s="4" t="s">
        <v>3016</v>
      </c>
      <c r="D50" s="62">
        <v>30000</v>
      </c>
      <c r="E50" s="4" t="s">
        <v>3022</v>
      </c>
      <c r="F50" s="4" t="s">
        <v>3018</v>
      </c>
    </row>
    <row r="51" spans="1:6" x14ac:dyDescent="0.2">
      <c r="A51" s="5">
        <v>50</v>
      </c>
      <c r="B51" s="5">
        <v>169</v>
      </c>
      <c r="C51" s="5" t="s">
        <v>3019</v>
      </c>
      <c r="D51" s="63">
        <v>40000</v>
      </c>
      <c r="E51" s="5" t="s">
        <v>3023</v>
      </c>
      <c r="F51" s="5" t="s">
        <v>3018</v>
      </c>
    </row>
    <row r="52" spans="1:6" x14ac:dyDescent="0.2">
      <c r="A52" s="4">
        <v>51</v>
      </c>
      <c r="B52" s="4">
        <v>171</v>
      </c>
      <c r="C52" s="4" t="s">
        <v>3016</v>
      </c>
      <c r="D52" s="62">
        <v>30000</v>
      </c>
      <c r="E52" s="4" t="s">
        <v>3022</v>
      </c>
      <c r="F52" s="4" t="s">
        <v>3018</v>
      </c>
    </row>
    <row r="53" spans="1:6" x14ac:dyDescent="0.2">
      <c r="A53" s="5">
        <v>52</v>
      </c>
      <c r="B53" s="5">
        <v>181</v>
      </c>
      <c r="C53" s="5" t="s">
        <v>3019</v>
      </c>
      <c r="D53" s="63">
        <v>30000</v>
      </c>
      <c r="E53" s="5" t="s">
        <v>3022</v>
      </c>
      <c r="F53" s="5" t="s">
        <v>3020</v>
      </c>
    </row>
    <row r="54" spans="1:6" x14ac:dyDescent="0.2">
      <c r="A54" s="4">
        <v>53</v>
      </c>
      <c r="B54" s="4">
        <v>184</v>
      </c>
      <c r="C54" s="4" t="s">
        <v>3019</v>
      </c>
      <c r="D54" s="62">
        <v>40000</v>
      </c>
      <c r="E54" s="4" t="s">
        <v>3021</v>
      </c>
      <c r="F54" s="4" t="s">
        <v>3020</v>
      </c>
    </row>
    <row r="55" spans="1:6" x14ac:dyDescent="0.2">
      <c r="A55" s="5">
        <v>54</v>
      </c>
      <c r="B55" s="5">
        <v>188</v>
      </c>
      <c r="C55" s="5" t="s">
        <v>3016</v>
      </c>
      <c r="D55" s="63">
        <v>60000</v>
      </c>
      <c r="E55" s="5" t="s">
        <v>3021</v>
      </c>
      <c r="F55" s="5" t="s">
        <v>3020</v>
      </c>
    </row>
    <row r="56" spans="1:6" x14ac:dyDescent="0.2">
      <c r="A56" s="4">
        <v>55</v>
      </c>
      <c r="B56" s="4">
        <v>190</v>
      </c>
      <c r="C56" s="4" t="s">
        <v>3016</v>
      </c>
      <c r="D56" s="62">
        <v>40000</v>
      </c>
      <c r="E56" s="4" t="s">
        <v>3021</v>
      </c>
      <c r="F56" s="4" t="s">
        <v>3018</v>
      </c>
    </row>
    <row r="57" spans="1:6" x14ac:dyDescent="0.2">
      <c r="A57" s="5">
        <v>56</v>
      </c>
      <c r="B57" s="5">
        <v>191</v>
      </c>
      <c r="C57" s="5" t="s">
        <v>3016</v>
      </c>
      <c r="D57" s="63">
        <v>40000</v>
      </c>
      <c r="E57" s="5" t="s">
        <v>3021</v>
      </c>
      <c r="F57" s="5" t="s">
        <v>3018</v>
      </c>
    </row>
    <row r="58" spans="1:6" x14ac:dyDescent="0.2">
      <c r="A58" s="4">
        <v>57</v>
      </c>
      <c r="B58" s="4">
        <v>193</v>
      </c>
      <c r="C58" s="4" t="s">
        <v>3016</v>
      </c>
      <c r="D58" s="62">
        <v>40000</v>
      </c>
      <c r="E58" s="4" t="s">
        <v>3021</v>
      </c>
      <c r="F58" s="4" t="s">
        <v>3018</v>
      </c>
    </row>
    <row r="59" spans="1:6" x14ac:dyDescent="0.2">
      <c r="A59" s="5">
        <v>58</v>
      </c>
      <c r="B59" s="5">
        <v>194</v>
      </c>
      <c r="C59" s="5" t="s">
        <v>3016</v>
      </c>
      <c r="D59" s="63">
        <v>70000</v>
      </c>
      <c r="E59" s="5" t="s">
        <v>3024</v>
      </c>
      <c r="F59" s="5" t="s">
        <v>3018</v>
      </c>
    </row>
    <row r="60" spans="1:6" x14ac:dyDescent="0.2">
      <c r="A60" s="4">
        <v>59</v>
      </c>
      <c r="B60" s="4">
        <v>197</v>
      </c>
      <c r="C60" s="4" t="s">
        <v>3016</v>
      </c>
      <c r="D60" s="62">
        <v>80000</v>
      </c>
      <c r="E60" s="4" t="s">
        <v>3021</v>
      </c>
      <c r="F60" s="4" t="s">
        <v>3018</v>
      </c>
    </row>
    <row r="61" spans="1:6" x14ac:dyDescent="0.2">
      <c r="A61" s="5">
        <v>60</v>
      </c>
      <c r="B61" s="5">
        <v>198</v>
      </c>
      <c r="C61" s="5" t="s">
        <v>3019</v>
      </c>
      <c r="D61" s="63">
        <v>80000</v>
      </c>
      <c r="E61" s="5" t="s">
        <v>3021</v>
      </c>
      <c r="F61" s="5" t="s">
        <v>3018</v>
      </c>
    </row>
    <row r="62" spans="1:6" x14ac:dyDescent="0.2">
      <c r="A62" s="4">
        <v>61</v>
      </c>
      <c r="B62" s="4">
        <v>202</v>
      </c>
      <c r="C62" s="4" t="s">
        <v>3016</v>
      </c>
      <c r="D62" s="62">
        <v>80000</v>
      </c>
      <c r="E62" s="4" t="s">
        <v>3021</v>
      </c>
      <c r="F62" s="4" t="s">
        <v>3018</v>
      </c>
    </row>
    <row r="63" spans="1:6" x14ac:dyDescent="0.2">
      <c r="A63" s="5">
        <v>62</v>
      </c>
      <c r="B63" s="5">
        <v>210</v>
      </c>
      <c r="C63" s="5" t="s">
        <v>3016</v>
      </c>
      <c r="D63" s="63">
        <v>80000</v>
      </c>
      <c r="E63" s="5" t="s">
        <v>3021</v>
      </c>
      <c r="F63" s="5" t="s">
        <v>3018</v>
      </c>
    </row>
    <row r="64" spans="1:6" x14ac:dyDescent="0.2">
      <c r="A64" s="4">
        <v>63</v>
      </c>
      <c r="B64" s="4">
        <v>211</v>
      </c>
      <c r="C64" s="4" t="s">
        <v>3016</v>
      </c>
      <c r="D64" s="62">
        <v>40000</v>
      </c>
      <c r="E64" s="4" t="s">
        <v>3022</v>
      </c>
      <c r="F64" s="4" t="s">
        <v>3018</v>
      </c>
    </row>
    <row r="65" spans="1:6" x14ac:dyDescent="0.2">
      <c r="A65" s="5">
        <v>64</v>
      </c>
      <c r="B65" s="5">
        <v>218</v>
      </c>
      <c r="C65" s="5" t="s">
        <v>3019</v>
      </c>
      <c r="D65" s="63">
        <v>40000</v>
      </c>
      <c r="E65" s="5" t="s">
        <v>3022</v>
      </c>
      <c r="F65" s="5" t="s">
        <v>3018</v>
      </c>
    </row>
    <row r="66" spans="1:6" x14ac:dyDescent="0.2">
      <c r="A66" s="4">
        <v>65</v>
      </c>
      <c r="B66" s="4">
        <v>228</v>
      </c>
      <c r="C66" s="4" t="s">
        <v>3016</v>
      </c>
      <c r="D66" s="62">
        <v>40000</v>
      </c>
      <c r="E66" s="4" t="s">
        <v>3022</v>
      </c>
      <c r="F66" s="4" t="s">
        <v>3018</v>
      </c>
    </row>
    <row r="67" spans="1:6" x14ac:dyDescent="0.2">
      <c r="A67" s="5">
        <v>66</v>
      </c>
      <c r="B67" s="5">
        <v>233</v>
      </c>
      <c r="C67" s="5" t="s">
        <v>3016</v>
      </c>
      <c r="D67" s="63">
        <v>60000</v>
      </c>
      <c r="E67" s="5" t="s">
        <v>3021</v>
      </c>
      <c r="F67" s="5" t="s">
        <v>3020</v>
      </c>
    </row>
    <row r="68" spans="1:6" x14ac:dyDescent="0.2">
      <c r="A68" s="4">
        <v>67</v>
      </c>
      <c r="B68" s="4">
        <v>234</v>
      </c>
      <c r="C68" s="4" t="s">
        <v>3016</v>
      </c>
      <c r="D68" s="62">
        <v>70000</v>
      </c>
      <c r="E68" s="4" t="s">
        <v>3021</v>
      </c>
      <c r="F68" s="4" t="s">
        <v>3018</v>
      </c>
    </row>
    <row r="69" spans="1:6" x14ac:dyDescent="0.2">
      <c r="A69" s="5">
        <v>68</v>
      </c>
      <c r="B69" s="5">
        <v>236</v>
      </c>
      <c r="C69" s="5" t="s">
        <v>3019</v>
      </c>
      <c r="D69" s="63">
        <v>60000</v>
      </c>
      <c r="E69" s="5" t="s">
        <v>3021</v>
      </c>
      <c r="F69" s="5" t="s">
        <v>3018</v>
      </c>
    </row>
    <row r="70" spans="1:6" x14ac:dyDescent="0.2">
      <c r="A70" s="4">
        <v>69</v>
      </c>
      <c r="B70" s="4">
        <v>240</v>
      </c>
      <c r="C70" s="4" t="s">
        <v>3019</v>
      </c>
      <c r="D70" s="62">
        <v>80000</v>
      </c>
      <c r="E70" s="4" t="s">
        <v>3022</v>
      </c>
      <c r="F70" s="4" t="s">
        <v>3018</v>
      </c>
    </row>
    <row r="71" spans="1:6" x14ac:dyDescent="0.2">
      <c r="A71" s="5">
        <v>70</v>
      </c>
      <c r="B71" s="5">
        <v>241</v>
      </c>
      <c r="C71" s="5" t="s">
        <v>3019</v>
      </c>
      <c r="D71" s="63">
        <v>80000</v>
      </c>
      <c r="E71" s="5" t="s">
        <v>3022</v>
      </c>
      <c r="F71" s="5" t="s">
        <v>3020</v>
      </c>
    </row>
    <row r="72" spans="1:6" x14ac:dyDescent="0.2">
      <c r="A72" s="4">
        <v>71</v>
      </c>
      <c r="B72" s="4">
        <v>247</v>
      </c>
      <c r="C72" s="4" t="s">
        <v>3016</v>
      </c>
      <c r="D72" s="62">
        <v>80000</v>
      </c>
      <c r="E72" s="4" t="s">
        <v>3022</v>
      </c>
      <c r="F72" s="4" t="s">
        <v>3018</v>
      </c>
    </row>
    <row r="73" spans="1:6" x14ac:dyDescent="0.2">
      <c r="A73" s="5">
        <v>72</v>
      </c>
      <c r="B73" s="5">
        <v>250</v>
      </c>
      <c r="C73" s="5" t="s">
        <v>3019</v>
      </c>
      <c r="D73" s="63">
        <v>80000</v>
      </c>
      <c r="E73" s="5" t="s">
        <v>3022</v>
      </c>
      <c r="F73" s="5" t="s">
        <v>3018</v>
      </c>
    </row>
    <row r="74" spans="1:6" x14ac:dyDescent="0.2">
      <c r="A74" s="4">
        <v>73</v>
      </c>
      <c r="B74" s="4">
        <v>254</v>
      </c>
      <c r="C74" s="4" t="s">
        <v>3019</v>
      </c>
      <c r="D74" s="62">
        <v>80000</v>
      </c>
      <c r="E74" s="4" t="s">
        <v>3022</v>
      </c>
      <c r="F74" s="4" t="s">
        <v>3020</v>
      </c>
    </row>
    <row r="75" spans="1:6" x14ac:dyDescent="0.2">
      <c r="A75" s="5">
        <v>74</v>
      </c>
      <c r="B75" s="5">
        <v>256</v>
      </c>
      <c r="C75" s="5" t="s">
        <v>3019</v>
      </c>
      <c r="D75" s="63">
        <v>70000</v>
      </c>
      <c r="E75" s="5" t="s">
        <v>3022</v>
      </c>
      <c r="F75" s="5" t="s">
        <v>3018</v>
      </c>
    </row>
    <row r="76" spans="1:6" x14ac:dyDescent="0.2">
      <c r="A76" s="4">
        <v>75</v>
      </c>
      <c r="B76" s="4">
        <v>258</v>
      </c>
      <c r="C76" s="4" t="s">
        <v>3019</v>
      </c>
      <c r="D76" s="62">
        <v>70000</v>
      </c>
      <c r="E76" s="4" t="s">
        <v>3022</v>
      </c>
      <c r="F76" s="4" t="s">
        <v>3018</v>
      </c>
    </row>
    <row r="77" spans="1:6" x14ac:dyDescent="0.2">
      <c r="A77" s="5">
        <v>76</v>
      </c>
      <c r="B77" s="5">
        <v>259</v>
      </c>
      <c r="C77" s="5" t="s">
        <v>3019</v>
      </c>
      <c r="D77" s="63">
        <v>80000</v>
      </c>
      <c r="E77" s="5" t="s">
        <v>3022</v>
      </c>
      <c r="F77" s="5" t="s">
        <v>3018</v>
      </c>
    </row>
    <row r="78" spans="1:6" x14ac:dyDescent="0.2">
      <c r="A78" s="4">
        <v>77</v>
      </c>
      <c r="B78" s="4">
        <v>263</v>
      </c>
      <c r="C78" s="4" t="s">
        <v>3019</v>
      </c>
      <c r="D78" s="62">
        <v>80000</v>
      </c>
      <c r="E78" s="4" t="s">
        <v>3022</v>
      </c>
      <c r="F78" s="4" t="s">
        <v>3018</v>
      </c>
    </row>
    <row r="79" spans="1:6" x14ac:dyDescent="0.2">
      <c r="A79" s="5">
        <v>78</v>
      </c>
      <c r="B79" s="5">
        <v>266</v>
      </c>
      <c r="C79" s="5" t="s">
        <v>3019</v>
      </c>
      <c r="D79" s="63">
        <v>80000</v>
      </c>
      <c r="E79" s="5" t="s">
        <v>3022</v>
      </c>
      <c r="F79" s="5" t="s">
        <v>3020</v>
      </c>
    </row>
    <row r="80" spans="1:6" x14ac:dyDescent="0.2">
      <c r="A80" s="4">
        <v>79</v>
      </c>
      <c r="B80" s="4">
        <v>268</v>
      </c>
      <c r="C80" s="4" t="s">
        <v>3019</v>
      </c>
      <c r="D80" s="62">
        <v>40000</v>
      </c>
      <c r="E80" s="4" t="s">
        <v>3022</v>
      </c>
      <c r="F80" s="4" t="s">
        <v>3020</v>
      </c>
    </row>
    <row r="81" spans="1:6" x14ac:dyDescent="0.2">
      <c r="A81" s="5">
        <v>80</v>
      </c>
      <c r="B81" s="5">
        <v>269</v>
      </c>
      <c r="C81" s="5" t="s">
        <v>3019</v>
      </c>
      <c r="D81" s="63">
        <v>160000</v>
      </c>
      <c r="E81" s="5" t="s">
        <v>3024</v>
      </c>
      <c r="F81" s="5" t="s">
        <v>3018</v>
      </c>
    </row>
    <row r="82" spans="1:6" x14ac:dyDescent="0.2">
      <c r="A82" s="4">
        <v>81</v>
      </c>
      <c r="B82" s="4">
        <v>271</v>
      </c>
      <c r="C82" s="4" t="s">
        <v>3016</v>
      </c>
      <c r="D82" s="62">
        <v>170000</v>
      </c>
      <c r="E82" s="4" t="s">
        <v>3024</v>
      </c>
      <c r="F82" s="4" t="s">
        <v>3018</v>
      </c>
    </row>
    <row r="83" spans="1:6" x14ac:dyDescent="0.2">
      <c r="A83" s="5">
        <v>82</v>
      </c>
      <c r="B83" s="5">
        <v>272</v>
      </c>
      <c r="C83" s="5" t="s">
        <v>3016</v>
      </c>
      <c r="D83" s="63">
        <v>120000</v>
      </c>
      <c r="E83" s="5" t="s">
        <v>3017</v>
      </c>
      <c r="F83" s="5" t="s">
        <v>3018</v>
      </c>
    </row>
    <row r="84" spans="1:6" x14ac:dyDescent="0.2">
      <c r="A84" s="4">
        <v>83</v>
      </c>
      <c r="B84" s="4">
        <v>275</v>
      </c>
      <c r="C84" s="4" t="s">
        <v>3019</v>
      </c>
      <c r="D84" s="62">
        <v>130000</v>
      </c>
      <c r="E84" s="4" t="s">
        <v>3024</v>
      </c>
      <c r="F84" s="4" t="s">
        <v>3020</v>
      </c>
    </row>
    <row r="85" spans="1:6" x14ac:dyDescent="0.2">
      <c r="A85" s="5">
        <v>84</v>
      </c>
      <c r="B85" s="5">
        <v>276</v>
      </c>
      <c r="C85" s="5" t="s">
        <v>3016</v>
      </c>
      <c r="D85" s="63">
        <v>130000</v>
      </c>
      <c r="E85" s="5" t="s">
        <v>3024</v>
      </c>
      <c r="F85" s="5" t="s">
        <v>3018</v>
      </c>
    </row>
    <row r="86" spans="1:6" x14ac:dyDescent="0.2">
      <c r="A86" s="4">
        <v>85</v>
      </c>
      <c r="B86" s="4">
        <v>282</v>
      </c>
      <c r="C86" s="4" t="s">
        <v>3019</v>
      </c>
      <c r="D86" s="62">
        <v>80000</v>
      </c>
      <c r="E86" s="4" t="s">
        <v>3023</v>
      </c>
      <c r="F86" s="4" t="s">
        <v>3020</v>
      </c>
    </row>
    <row r="87" spans="1:6" x14ac:dyDescent="0.2">
      <c r="A87" s="5">
        <v>86</v>
      </c>
      <c r="B87" s="5">
        <v>283</v>
      </c>
      <c r="C87" s="5" t="s">
        <v>3019</v>
      </c>
      <c r="D87" s="63">
        <v>60000</v>
      </c>
      <c r="E87" s="5" t="s">
        <v>3022</v>
      </c>
      <c r="F87" s="5" t="s">
        <v>3020</v>
      </c>
    </row>
    <row r="88" spans="1:6" x14ac:dyDescent="0.2">
      <c r="A88" s="4">
        <v>87</v>
      </c>
      <c r="B88" s="4">
        <v>286</v>
      </c>
      <c r="C88" s="4" t="s">
        <v>3016</v>
      </c>
      <c r="D88" s="62">
        <v>70000</v>
      </c>
      <c r="E88" s="4" t="s">
        <v>3021</v>
      </c>
      <c r="F88" s="4" t="s">
        <v>3018</v>
      </c>
    </row>
    <row r="89" spans="1:6" x14ac:dyDescent="0.2">
      <c r="A89" s="5">
        <v>88</v>
      </c>
      <c r="B89" s="5">
        <v>288</v>
      </c>
      <c r="C89" s="5" t="s">
        <v>3016</v>
      </c>
      <c r="D89" s="63">
        <v>70000</v>
      </c>
      <c r="E89" s="5" t="s">
        <v>3021</v>
      </c>
      <c r="F89" s="5" t="s">
        <v>3020</v>
      </c>
    </row>
    <row r="90" spans="1:6" x14ac:dyDescent="0.2">
      <c r="A90" s="4">
        <v>89</v>
      </c>
      <c r="B90" s="4">
        <v>290</v>
      </c>
      <c r="C90" s="4" t="s">
        <v>3016</v>
      </c>
      <c r="D90" s="62">
        <v>80000</v>
      </c>
      <c r="E90" s="4" t="s">
        <v>3017</v>
      </c>
      <c r="F90" s="4" t="s">
        <v>3018</v>
      </c>
    </row>
    <row r="91" spans="1:6" x14ac:dyDescent="0.2">
      <c r="A91" s="5">
        <v>90</v>
      </c>
      <c r="B91" s="5">
        <v>306</v>
      </c>
      <c r="C91" s="5" t="s">
        <v>3019</v>
      </c>
      <c r="D91" s="63">
        <v>80000</v>
      </c>
      <c r="E91" s="5" t="s">
        <v>3017</v>
      </c>
      <c r="F91" s="5" t="s">
        <v>3018</v>
      </c>
    </row>
    <row r="92" spans="1:6" x14ac:dyDescent="0.2">
      <c r="A92" s="4">
        <v>91</v>
      </c>
      <c r="B92" s="4">
        <v>308</v>
      </c>
      <c r="C92" s="4" t="s">
        <v>3019</v>
      </c>
      <c r="D92" s="62">
        <v>90000</v>
      </c>
      <c r="E92" s="4" t="s">
        <v>3021</v>
      </c>
      <c r="F92" s="4" t="s">
        <v>3018</v>
      </c>
    </row>
    <row r="93" spans="1:6" x14ac:dyDescent="0.2">
      <c r="A93" s="5">
        <v>92</v>
      </c>
      <c r="B93" s="5">
        <v>314</v>
      </c>
      <c r="C93" s="5" t="s">
        <v>3016</v>
      </c>
      <c r="D93" s="63">
        <v>90000</v>
      </c>
      <c r="E93" s="5" t="s">
        <v>3021</v>
      </c>
      <c r="F93" s="5" t="s">
        <v>3018</v>
      </c>
    </row>
    <row r="94" spans="1:6" x14ac:dyDescent="0.2">
      <c r="A94" s="4">
        <v>93</v>
      </c>
      <c r="B94" s="4">
        <v>315</v>
      </c>
      <c r="C94" s="4" t="s">
        <v>3016</v>
      </c>
      <c r="D94" s="62">
        <v>90000</v>
      </c>
      <c r="E94" s="4" t="s">
        <v>3017</v>
      </c>
      <c r="F94" s="4" t="s">
        <v>3018</v>
      </c>
    </row>
    <row r="95" spans="1:6" x14ac:dyDescent="0.2">
      <c r="A95" s="5">
        <v>94</v>
      </c>
      <c r="B95" s="5">
        <v>317</v>
      </c>
      <c r="C95" s="5" t="s">
        <v>3016</v>
      </c>
      <c r="D95" s="63">
        <v>100000</v>
      </c>
      <c r="E95" s="5" t="s">
        <v>3024</v>
      </c>
      <c r="F95" s="5" t="s">
        <v>3018</v>
      </c>
    </row>
    <row r="96" spans="1:6" x14ac:dyDescent="0.2">
      <c r="A96" s="4">
        <v>95</v>
      </c>
      <c r="B96" s="4">
        <v>321</v>
      </c>
      <c r="C96" s="4" t="s">
        <v>3019</v>
      </c>
      <c r="D96" s="62">
        <v>70000</v>
      </c>
      <c r="E96" s="4" t="s">
        <v>3021</v>
      </c>
      <c r="F96" s="4" t="s">
        <v>3020</v>
      </c>
    </row>
    <row r="97" spans="1:6" x14ac:dyDescent="0.2">
      <c r="A97" s="5">
        <v>96</v>
      </c>
      <c r="B97" s="5">
        <v>326</v>
      </c>
      <c r="C97" s="5" t="s">
        <v>3019</v>
      </c>
      <c r="D97" s="63">
        <v>70000</v>
      </c>
      <c r="E97" s="5" t="s">
        <v>3021</v>
      </c>
      <c r="F97" s="5" t="s">
        <v>3018</v>
      </c>
    </row>
    <row r="98" spans="1:6" x14ac:dyDescent="0.2">
      <c r="A98" s="4">
        <v>97</v>
      </c>
      <c r="B98" s="4">
        <v>329</v>
      </c>
      <c r="C98" s="4" t="s">
        <v>3016</v>
      </c>
      <c r="D98" s="62">
        <v>60000</v>
      </c>
      <c r="E98" s="4" t="s">
        <v>3017</v>
      </c>
      <c r="F98" s="4" t="s">
        <v>3018</v>
      </c>
    </row>
    <row r="99" spans="1:6" x14ac:dyDescent="0.2">
      <c r="A99" s="5">
        <v>98</v>
      </c>
      <c r="B99" s="5">
        <v>331</v>
      </c>
      <c r="C99" s="5" t="s">
        <v>3016</v>
      </c>
      <c r="D99" s="63">
        <v>60000</v>
      </c>
      <c r="E99" s="5" t="s">
        <v>3021</v>
      </c>
      <c r="F99" s="5" t="s">
        <v>3018</v>
      </c>
    </row>
    <row r="100" spans="1:6" x14ac:dyDescent="0.2">
      <c r="A100" s="4">
        <v>99</v>
      </c>
      <c r="B100" s="4">
        <v>335</v>
      </c>
      <c r="C100" s="4" t="s">
        <v>3019</v>
      </c>
      <c r="D100" s="62">
        <v>60000</v>
      </c>
      <c r="E100" s="4" t="s">
        <v>3021</v>
      </c>
      <c r="F100" s="4" t="s">
        <v>3020</v>
      </c>
    </row>
    <row r="101" spans="1:6" x14ac:dyDescent="0.2">
      <c r="A101" s="5">
        <v>100</v>
      </c>
      <c r="B101" s="5">
        <v>339</v>
      </c>
      <c r="C101" s="5" t="s">
        <v>3016</v>
      </c>
      <c r="D101" s="63">
        <v>60000</v>
      </c>
      <c r="E101" s="5" t="s">
        <v>3017</v>
      </c>
      <c r="F101" s="5" t="s">
        <v>3018</v>
      </c>
    </row>
    <row r="102" spans="1:6" x14ac:dyDescent="0.2">
      <c r="A102" s="4">
        <v>101</v>
      </c>
      <c r="B102" s="4">
        <v>342</v>
      </c>
      <c r="C102" s="4" t="s">
        <v>3019</v>
      </c>
      <c r="D102" s="62">
        <v>60000</v>
      </c>
      <c r="E102" s="4" t="s">
        <v>3021</v>
      </c>
      <c r="F102" s="4" t="s">
        <v>3018</v>
      </c>
    </row>
    <row r="103" spans="1:6" x14ac:dyDescent="0.2">
      <c r="A103" s="5">
        <v>102</v>
      </c>
      <c r="B103" s="5">
        <v>343</v>
      </c>
      <c r="C103" s="5" t="s">
        <v>3019</v>
      </c>
      <c r="D103" s="63">
        <v>70000</v>
      </c>
      <c r="E103" s="5" t="s">
        <v>3017</v>
      </c>
      <c r="F103" s="5" t="s">
        <v>3020</v>
      </c>
    </row>
    <row r="104" spans="1:6" x14ac:dyDescent="0.2">
      <c r="A104" s="4">
        <v>103</v>
      </c>
      <c r="B104" s="4">
        <v>344</v>
      </c>
      <c r="C104" s="4" t="s">
        <v>3019</v>
      </c>
      <c r="D104" s="62">
        <v>80000</v>
      </c>
      <c r="E104" s="4" t="s">
        <v>3017</v>
      </c>
      <c r="F104" s="4" t="s">
        <v>3018</v>
      </c>
    </row>
    <row r="105" spans="1:6" x14ac:dyDescent="0.2">
      <c r="A105" s="5">
        <v>104</v>
      </c>
      <c r="B105" s="5">
        <v>349</v>
      </c>
      <c r="C105" s="5" t="s">
        <v>3019</v>
      </c>
      <c r="D105" s="63">
        <v>70000</v>
      </c>
      <c r="E105" s="5" t="s">
        <v>3017</v>
      </c>
      <c r="F105" s="5" t="s">
        <v>3018</v>
      </c>
    </row>
    <row r="106" spans="1:6" x14ac:dyDescent="0.2">
      <c r="A106" s="4">
        <v>105</v>
      </c>
      <c r="B106" s="4">
        <v>351</v>
      </c>
      <c r="C106" s="4" t="s">
        <v>3016</v>
      </c>
      <c r="D106" s="62">
        <v>70000</v>
      </c>
      <c r="E106" s="4" t="s">
        <v>3017</v>
      </c>
      <c r="F106" s="4" t="s">
        <v>3020</v>
      </c>
    </row>
    <row r="107" spans="1:6" x14ac:dyDescent="0.2">
      <c r="A107" s="5">
        <v>106</v>
      </c>
      <c r="B107" s="5">
        <v>353</v>
      </c>
      <c r="C107" s="5" t="s">
        <v>3019</v>
      </c>
      <c r="D107" s="63">
        <v>70000</v>
      </c>
      <c r="E107" s="5" t="s">
        <v>3017</v>
      </c>
      <c r="F107" s="5" t="s">
        <v>3020</v>
      </c>
    </row>
    <row r="108" spans="1:6" x14ac:dyDescent="0.2">
      <c r="A108" s="4">
        <v>107</v>
      </c>
      <c r="B108" s="4">
        <v>357</v>
      </c>
      <c r="C108" s="4" t="s">
        <v>3019</v>
      </c>
      <c r="D108" s="62">
        <v>70000</v>
      </c>
      <c r="E108" s="4" t="s">
        <v>3017</v>
      </c>
      <c r="F108" s="4" t="s">
        <v>3020</v>
      </c>
    </row>
    <row r="109" spans="1:6" x14ac:dyDescent="0.2">
      <c r="A109" s="5">
        <v>108</v>
      </c>
      <c r="B109" s="5">
        <v>358</v>
      </c>
      <c r="C109" s="5" t="s">
        <v>3016</v>
      </c>
      <c r="D109" s="63">
        <v>90000</v>
      </c>
      <c r="E109" s="5" t="s">
        <v>3017</v>
      </c>
      <c r="F109" s="5" t="s">
        <v>3018</v>
      </c>
    </row>
    <row r="110" spans="1:6" x14ac:dyDescent="0.2">
      <c r="A110" s="4">
        <v>109</v>
      </c>
      <c r="B110" s="4">
        <v>366</v>
      </c>
      <c r="C110" s="4" t="s">
        <v>3019</v>
      </c>
      <c r="D110" s="62">
        <v>70000</v>
      </c>
      <c r="E110" s="4" t="s">
        <v>3017</v>
      </c>
      <c r="F110" s="4" t="s">
        <v>3020</v>
      </c>
    </row>
    <row r="111" spans="1:6" x14ac:dyDescent="0.2">
      <c r="A111" s="5">
        <v>110</v>
      </c>
      <c r="B111" s="5">
        <v>369</v>
      </c>
      <c r="C111" s="5" t="s">
        <v>3019</v>
      </c>
      <c r="D111" s="63">
        <v>70000</v>
      </c>
      <c r="E111" s="5" t="s">
        <v>3017</v>
      </c>
      <c r="F111" s="5" t="s">
        <v>3020</v>
      </c>
    </row>
    <row r="112" spans="1:6" x14ac:dyDescent="0.2">
      <c r="A112" s="4">
        <v>111</v>
      </c>
      <c r="B112" s="4">
        <v>370</v>
      </c>
      <c r="C112" s="4" t="s">
        <v>3016</v>
      </c>
      <c r="D112" s="62">
        <v>60000</v>
      </c>
      <c r="E112" s="4" t="s">
        <v>3021</v>
      </c>
      <c r="F112" s="4" t="s">
        <v>3018</v>
      </c>
    </row>
    <row r="113" spans="1:6" x14ac:dyDescent="0.2">
      <c r="A113" s="5">
        <v>112</v>
      </c>
      <c r="B113" s="5">
        <v>371</v>
      </c>
      <c r="C113" s="5" t="s">
        <v>3016</v>
      </c>
      <c r="D113" s="63">
        <v>60000</v>
      </c>
      <c r="E113" s="5" t="s">
        <v>3021</v>
      </c>
      <c r="F113" s="5" t="s">
        <v>3018</v>
      </c>
    </row>
    <row r="114" spans="1:6" x14ac:dyDescent="0.2">
      <c r="A114" s="4">
        <v>113</v>
      </c>
      <c r="B114" s="4">
        <v>373</v>
      </c>
      <c r="C114" s="4" t="s">
        <v>3016</v>
      </c>
      <c r="D114" s="62">
        <v>60000</v>
      </c>
      <c r="E114" s="4" t="s">
        <v>3021</v>
      </c>
      <c r="F114" s="4" t="s">
        <v>3018</v>
      </c>
    </row>
    <row r="115" spans="1:6" x14ac:dyDescent="0.2">
      <c r="A115" s="5">
        <v>114</v>
      </c>
      <c r="B115" s="5">
        <v>375</v>
      </c>
      <c r="C115" s="5" t="s">
        <v>3016</v>
      </c>
      <c r="D115" s="63">
        <v>70000</v>
      </c>
      <c r="E115" s="5" t="s">
        <v>3017</v>
      </c>
      <c r="F115" s="5" t="s">
        <v>3018</v>
      </c>
    </row>
    <row r="116" spans="1:6" x14ac:dyDescent="0.2">
      <c r="A116" s="4">
        <v>115</v>
      </c>
      <c r="B116" s="4">
        <v>377</v>
      </c>
      <c r="C116" s="4" t="s">
        <v>3019</v>
      </c>
      <c r="D116" s="62">
        <v>70000</v>
      </c>
      <c r="E116" s="4" t="s">
        <v>3021</v>
      </c>
      <c r="F116" s="4" t="s">
        <v>3018</v>
      </c>
    </row>
    <row r="117" spans="1:6" x14ac:dyDescent="0.2">
      <c r="A117" s="5">
        <v>116</v>
      </c>
      <c r="B117" s="5">
        <v>381</v>
      </c>
      <c r="C117" s="5" t="s">
        <v>3016</v>
      </c>
      <c r="D117" s="63">
        <v>70000</v>
      </c>
      <c r="E117" s="5" t="s">
        <v>3021</v>
      </c>
      <c r="F117" s="5" t="s">
        <v>3018</v>
      </c>
    </row>
    <row r="118" spans="1:6" x14ac:dyDescent="0.2">
      <c r="A118" s="4">
        <v>117</v>
      </c>
      <c r="B118" s="4">
        <v>383</v>
      </c>
      <c r="C118" s="4" t="s">
        <v>3016</v>
      </c>
      <c r="D118" s="62">
        <v>70000</v>
      </c>
      <c r="E118" s="4" t="s">
        <v>3021</v>
      </c>
      <c r="F118" s="4" t="s">
        <v>3018</v>
      </c>
    </row>
    <row r="119" spans="1:6" x14ac:dyDescent="0.2">
      <c r="A119" s="5">
        <v>118</v>
      </c>
      <c r="B119" s="5">
        <v>387</v>
      </c>
      <c r="C119" s="5" t="s">
        <v>3016</v>
      </c>
      <c r="D119" s="63">
        <v>70000</v>
      </c>
      <c r="E119" s="5" t="s">
        <v>3021</v>
      </c>
      <c r="F119" s="5" t="s">
        <v>3018</v>
      </c>
    </row>
    <row r="120" spans="1:6" x14ac:dyDescent="0.2">
      <c r="A120" s="4">
        <v>119</v>
      </c>
      <c r="B120" s="4">
        <v>388</v>
      </c>
      <c r="C120" s="4" t="s">
        <v>3019</v>
      </c>
      <c r="D120" s="62">
        <v>80000</v>
      </c>
      <c r="E120" s="4" t="s">
        <v>3021</v>
      </c>
      <c r="F120" s="4" t="s">
        <v>3020</v>
      </c>
    </row>
    <row r="121" spans="1:6" x14ac:dyDescent="0.2">
      <c r="A121" s="5">
        <v>120</v>
      </c>
      <c r="B121" s="5">
        <v>389</v>
      </c>
      <c r="C121" s="5" t="s">
        <v>3019</v>
      </c>
      <c r="D121" s="63">
        <v>30000</v>
      </c>
      <c r="E121" s="5" t="s">
        <v>3021</v>
      </c>
      <c r="F121" s="5" t="s">
        <v>3020</v>
      </c>
    </row>
    <row r="122" spans="1:6" x14ac:dyDescent="0.2">
      <c r="A122" s="4">
        <v>121</v>
      </c>
      <c r="B122" s="4">
        <v>392</v>
      </c>
      <c r="C122" s="4" t="s">
        <v>3019</v>
      </c>
      <c r="D122" s="62">
        <v>40000</v>
      </c>
      <c r="E122" s="4" t="s">
        <v>3017</v>
      </c>
      <c r="F122" s="4" t="s">
        <v>3018</v>
      </c>
    </row>
    <row r="123" spans="1:6" x14ac:dyDescent="0.2">
      <c r="A123" s="5">
        <v>122</v>
      </c>
      <c r="B123" s="5">
        <v>393</v>
      </c>
      <c r="C123" s="5" t="s">
        <v>3016</v>
      </c>
      <c r="D123" s="63">
        <v>70000</v>
      </c>
      <c r="E123" s="5" t="s">
        <v>3021</v>
      </c>
      <c r="F123" s="5" t="s">
        <v>3018</v>
      </c>
    </row>
    <row r="124" spans="1:6" x14ac:dyDescent="0.2">
      <c r="A124" s="4">
        <v>123</v>
      </c>
      <c r="B124" s="4">
        <v>395</v>
      </c>
      <c r="C124" s="4" t="s">
        <v>3016</v>
      </c>
      <c r="D124" s="62">
        <v>70000</v>
      </c>
      <c r="E124" s="4" t="s">
        <v>3021</v>
      </c>
      <c r="F124" s="4" t="s">
        <v>3018</v>
      </c>
    </row>
    <row r="125" spans="1:6" x14ac:dyDescent="0.2">
      <c r="A125" s="5">
        <v>124</v>
      </c>
      <c r="B125" s="5">
        <v>397</v>
      </c>
      <c r="C125" s="5" t="s">
        <v>3016</v>
      </c>
      <c r="D125" s="63">
        <v>70000</v>
      </c>
      <c r="E125" s="5" t="s">
        <v>3021</v>
      </c>
      <c r="F125" s="5" t="s">
        <v>3018</v>
      </c>
    </row>
    <row r="126" spans="1:6" x14ac:dyDescent="0.2">
      <c r="A126" s="4">
        <v>125</v>
      </c>
      <c r="B126" s="4">
        <v>398</v>
      </c>
      <c r="C126" s="4" t="s">
        <v>3019</v>
      </c>
      <c r="D126" s="62">
        <v>80000</v>
      </c>
      <c r="E126" s="4" t="s">
        <v>3021</v>
      </c>
      <c r="F126" s="4" t="s">
        <v>3018</v>
      </c>
    </row>
    <row r="127" spans="1:6" x14ac:dyDescent="0.2">
      <c r="A127" s="5">
        <v>126</v>
      </c>
      <c r="B127" s="5">
        <v>406</v>
      </c>
      <c r="C127" s="5" t="s">
        <v>3019</v>
      </c>
      <c r="D127" s="63">
        <v>70000</v>
      </c>
      <c r="E127" s="5" t="s">
        <v>3021</v>
      </c>
      <c r="F127" s="5" t="s">
        <v>3018</v>
      </c>
    </row>
    <row r="128" spans="1:6" x14ac:dyDescent="0.2">
      <c r="A128" s="4">
        <v>127</v>
      </c>
      <c r="B128" s="4">
        <v>408</v>
      </c>
      <c r="C128" s="4" t="s">
        <v>3016</v>
      </c>
      <c r="D128" s="62">
        <v>10000</v>
      </c>
      <c r="E128" s="4" t="s">
        <v>3022</v>
      </c>
      <c r="F128" s="4" t="s">
        <v>3020</v>
      </c>
    </row>
    <row r="129" spans="1:6" x14ac:dyDescent="0.2">
      <c r="A129" s="5">
        <v>128</v>
      </c>
      <c r="B129" s="5">
        <v>411</v>
      </c>
      <c r="C129" s="5" t="s">
        <v>3016</v>
      </c>
      <c r="D129" s="63">
        <v>40000</v>
      </c>
      <c r="E129" s="5" t="s">
        <v>3022</v>
      </c>
      <c r="F129" s="5" t="s">
        <v>3018</v>
      </c>
    </row>
    <row r="130" spans="1:6" x14ac:dyDescent="0.2">
      <c r="A130" s="4">
        <v>129</v>
      </c>
      <c r="B130" s="4">
        <v>421</v>
      </c>
      <c r="C130" s="4" t="s">
        <v>3016</v>
      </c>
      <c r="D130" s="62">
        <v>40000</v>
      </c>
      <c r="E130" s="4" t="s">
        <v>3022</v>
      </c>
      <c r="F130" s="4" t="s">
        <v>3018</v>
      </c>
    </row>
    <row r="131" spans="1:6" x14ac:dyDescent="0.2">
      <c r="A131" s="5">
        <v>130</v>
      </c>
      <c r="B131" s="5">
        <v>428</v>
      </c>
      <c r="C131" s="5" t="s">
        <v>3019</v>
      </c>
      <c r="D131" s="63">
        <v>40000</v>
      </c>
      <c r="E131" s="5" t="s">
        <v>3022</v>
      </c>
      <c r="F131" s="5" t="s">
        <v>3018</v>
      </c>
    </row>
    <row r="132" spans="1:6" x14ac:dyDescent="0.2">
      <c r="A132" s="4">
        <v>131</v>
      </c>
      <c r="B132" s="4">
        <v>437</v>
      </c>
      <c r="C132" s="4" t="s">
        <v>3016</v>
      </c>
      <c r="D132" s="62">
        <v>30000</v>
      </c>
      <c r="E132" s="4" t="s">
        <v>3022</v>
      </c>
      <c r="F132" s="4" t="s">
        <v>3018</v>
      </c>
    </row>
    <row r="133" spans="1:6" x14ac:dyDescent="0.2">
      <c r="A133" s="5">
        <v>132</v>
      </c>
      <c r="B133" s="5">
        <v>444</v>
      </c>
      <c r="C133" s="5" t="s">
        <v>3016</v>
      </c>
      <c r="D133" s="63">
        <v>30000</v>
      </c>
      <c r="E133" s="5" t="s">
        <v>3022</v>
      </c>
      <c r="F133" s="5" t="s">
        <v>3020</v>
      </c>
    </row>
    <row r="134" spans="1:6" x14ac:dyDescent="0.2">
      <c r="A134" s="4">
        <v>133</v>
      </c>
      <c r="B134" s="4">
        <v>445</v>
      </c>
      <c r="C134" s="4" t="s">
        <v>3019</v>
      </c>
      <c r="D134" s="62">
        <v>30000</v>
      </c>
      <c r="E134" s="4" t="s">
        <v>3022</v>
      </c>
      <c r="F134" s="4" t="s">
        <v>3020</v>
      </c>
    </row>
    <row r="135" spans="1:6" x14ac:dyDescent="0.2">
      <c r="A135" s="5">
        <v>134</v>
      </c>
      <c r="B135" s="5">
        <v>447</v>
      </c>
      <c r="C135" s="5" t="s">
        <v>3019</v>
      </c>
      <c r="D135" s="63">
        <v>30000</v>
      </c>
      <c r="E135" s="5" t="s">
        <v>3023</v>
      </c>
      <c r="F135" s="5" t="s">
        <v>3020</v>
      </c>
    </row>
    <row r="136" spans="1:6" x14ac:dyDescent="0.2">
      <c r="A136" s="4">
        <v>135</v>
      </c>
      <c r="B136" s="4">
        <v>451</v>
      </c>
      <c r="C136" s="4" t="s">
        <v>3019</v>
      </c>
      <c r="D136" s="62">
        <v>10000</v>
      </c>
      <c r="E136" s="4" t="s">
        <v>3022</v>
      </c>
      <c r="F136" s="4" t="s">
        <v>3018</v>
      </c>
    </row>
    <row r="137" spans="1:6" x14ac:dyDescent="0.2">
      <c r="A137" s="5">
        <v>136</v>
      </c>
      <c r="B137" s="5">
        <v>452</v>
      </c>
      <c r="C137" s="5" t="s">
        <v>3019</v>
      </c>
      <c r="D137" s="63">
        <v>30000</v>
      </c>
      <c r="E137" s="5" t="s">
        <v>3023</v>
      </c>
      <c r="F137" s="5" t="s">
        <v>3020</v>
      </c>
    </row>
    <row r="138" spans="1:6" x14ac:dyDescent="0.2">
      <c r="A138" s="4">
        <v>137</v>
      </c>
      <c r="B138" s="4">
        <v>453</v>
      </c>
      <c r="C138" s="4" t="s">
        <v>3019</v>
      </c>
      <c r="D138" s="62">
        <v>40000</v>
      </c>
      <c r="E138" s="4" t="s">
        <v>3022</v>
      </c>
      <c r="F138" s="4" t="s">
        <v>3020</v>
      </c>
    </row>
    <row r="139" spans="1:6" x14ac:dyDescent="0.2">
      <c r="A139" s="5">
        <v>138</v>
      </c>
      <c r="B139" s="5">
        <v>460</v>
      </c>
      <c r="C139" s="5" t="s">
        <v>3016</v>
      </c>
      <c r="D139" s="63">
        <v>40000</v>
      </c>
      <c r="E139" s="5" t="s">
        <v>3022</v>
      </c>
      <c r="F139" s="5" t="s">
        <v>3018</v>
      </c>
    </row>
    <row r="140" spans="1:6" x14ac:dyDescent="0.2">
      <c r="A140" s="4">
        <v>139</v>
      </c>
      <c r="B140" s="4">
        <v>463</v>
      </c>
      <c r="C140" s="4" t="s">
        <v>3016</v>
      </c>
      <c r="D140" s="62">
        <v>40000</v>
      </c>
      <c r="E140" s="4" t="s">
        <v>3022</v>
      </c>
      <c r="F140" s="4" t="s">
        <v>3020</v>
      </c>
    </row>
    <row r="141" spans="1:6" x14ac:dyDescent="0.2">
      <c r="A141" s="5">
        <v>140</v>
      </c>
      <c r="B141" s="5">
        <v>466</v>
      </c>
      <c r="C141" s="5" t="s">
        <v>3019</v>
      </c>
      <c r="D141" s="63">
        <v>30000</v>
      </c>
      <c r="E141" s="5" t="s">
        <v>3021</v>
      </c>
      <c r="F141" s="5" t="s">
        <v>3020</v>
      </c>
    </row>
    <row r="142" spans="1:6" x14ac:dyDescent="0.2">
      <c r="A142" s="4">
        <v>141</v>
      </c>
      <c r="B142" s="4">
        <v>467</v>
      </c>
      <c r="C142" s="4" t="s">
        <v>3019</v>
      </c>
      <c r="D142" s="62">
        <v>30000</v>
      </c>
      <c r="E142" s="4" t="s">
        <v>3023</v>
      </c>
      <c r="F142" s="4" t="s">
        <v>3020</v>
      </c>
    </row>
    <row r="143" spans="1:6" x14ac:dyDescent="0.2">
      <c r="A143" s="5">
        <v>142</v>
      </c>
      <c r="B143" s="5">
        <v>468</v>
      </c>
      <c r="C143" s="5" t="s">
        <v>3016</v>
      </c>
      <c r="D143" s="63">
        <v>40000</v>
      </c>
      <c r="E143" s="5" t="s">
        <v>3022</v>
      </c>
      <c r="F143" s="5" t="s">
        <v>3020</v>
      </c>
    </row>
    <row r="144" spans="1:6" x14ac:dyDescent="0.2">
      <c r="A144" s="4">
        <v>143</v>
      </c>
      <c r="B144" s="4">
        <v>469</v>
      </c>
      <c r="C144" s="4" t="s">
        <v>3019</v>
      </c>
      <c r="D144" s="62">
        <v>40000</v>
      </c>
      <c r="E144" s="4" t="s">
        <v>3022</v>
      </c>
      <c r="F144" s="4" t="s">
        <v>3020</v>
      </c>
    </row>
    <row r="145" spans="1:6" x14ac:dyDescent="0.2">
      <c r="A145" s="5">
        <v>144</v>
      </c>
      <c r="B145" s="5">
        <v>470</v>
      </c>
      <c r="C145" s="5" t="s">
        <v>3016</v>
      </c>
      <c r="D145" s="63">
        <v>40000</v>
      </c>
      <c r="E145" s="5" t="s">
        <v>3022</v>
      </c>
      <c r="F145" s="5" t="s">
        <v>3018</v>
      </c>
    </row>
    <row r="146" spans="1:6" x14ac:dyDescent="0.2">
      <c r="A146" s="4">
        <v>145</v>
      </c>
      <c r="B146" s="4">
        <v>471</v>
      </c>
      <c r="C146" s="4" t="s">
        <v>3019</v>
      </c>
      <c r="D146" s="62">
        <v>40000</v>
      </c>
      <c r="E146" s="4" t="s">
        <v>3022</v>
      </c>
      <c r="F146" s="4" t="s">
        <v>3020</v>
      </c>
    </row>
    <row r="147" spans="1:6" x14ac:dyDescent="0.2">
      <c r="A147" s="5">
        <v>146</v>
      </c>
      <c r="B147" s="5">
        <v>472</v>
      </c>
      <c r="C147" s="5" t="s">
        <v>3019</v>
      </c>
      <c r="D147" s="63">
        <v>40000</v>
      </c>
      <c r="E147" s="5" t="s">
        <v>3022</v>
      </c>
      <c r="F147" s="5" t="s">
        <v>3020</v>
      </c>
    </row>
    <row r="148" spans="1:6" x14ac:dyDescent="0.2">
      <c r="A148" s="4">
        <v>147</v>
      </c>
      <c r="B148" s="4">
        <v>483</v>
      </c>
      <c r="C148" s="4" t="s">
        <v>3019</v>
      </c>
      <c r="D148" s="62">
        <v>40000</v>
      </c>
      <c r="E148" s="4" t="s">
        <v>3017</v>
      </c>
      <c r="F148" s="4" t="s">
        <v>3018</v>
      </c>
    </row>
    <row r="149" spans="1:6" x14ac:dyDescent="0.2">
      <c r="A149" s="5">
        <v>148</v>
      </c>
      <c r="B149" s="5">
        <v>485</v>
      </c>
      <c r="C149" s="5" t="s">
        <v>3016</v>
      </c>
      <c r="D149" s="63">
        <v>60000</v>
      </c>
      <c r="E149" s="5" t="s">
        <v>3024</v>
      </c>
      <c r="F149" s="5" t="s">
        <v>3018</v>
      </c>
    </row>
    <row r="150" spans="1:6" x14ac:dyDescent="0.2">
      <c r="A150" s="4">
        <v>149</v>
      </c>
      <c r="B150" s="4">
        <v>487</v>
      </c>
      <c r="C150" s="4" t="s">
        <v>3016</v>
      </c>
      <c r="D150" s="62">
        <v>40000</v>
      </c>
      <c r="E150" s="4" t="s">
        <v>3017</v>
      </c>
      <c r="F150" s="4" t="s">
        <v>3018</v>
      </c>
    </row>
    <row r="151" spans="1:6" x14ac:dyDescent="0.2">
      <c r="A151" s="5">
        <v>150</v>
      </c>
      <c r="B151" s="5">
        <v>488</v>
      </c>
      <c r="C151" s="5" t="s">
        <v>3016</v>
      </c>
      <c r="D151" s="63">
        <v>40000</v>
      </c>
      <c r="E151" s="5" t="s">
        <v>3017</v>
      </c>
      <c r="F151" s="5" t="s">
        <v>3018</v>
      </c>
    </row>
    <row r="152" spans="1:6" x14ac:dyDescent="0.2">
      <c r="A152" s="4">
        <v>151</v>
      </c>
      <c r="B152" s="4">
        <v>489</v>
      </c>
      <c r="C152" s="4" t="s">
        <v>3019</v>
      </c>
      <c r="D152" s="62">
        <v>40000</v>
      </c>
      <c r="E152" s="4" t="s">
        <v>3017</v>
      </c>
      <c r="F152" s="4" t="s">
        <v>3018</v>
      </c>
    </row>
    <row r="153" spans="1:6" x14ac:dyDescent="0.2">
      <c r="A153" s="5">
        <v>152</v>
      </c>
      <c r="B153" s="5">
        <v>491</v>
      </c>
      <c r="C153" s="5" t="s">
        <v>3019</v>
      </c>
      <c r="D153" s="63">
        <v>60000</v>
      </c>
      <c r="E153" s="5" t="s">
        <v>3024</v>
      </c>
      <c r="F153" s="5" t="s">
        <v>3020</v>
      </c>
    </row>
    <row r="154" spans="1:6" x14ac:dyDescent="0.2">
      <c r="A154" s="4">
        <v>153</v>
      </c>
      <c r="B154" s="4">
        <v>493</v>
      </c>
      <c r="C154" s="4" t="s">
        <v>3019</v>
      </c>
      <c r="D154" s="62">
        <v>40000</v>
      </c>
      <c r="E154" s="4" t="s">
        <v>3022</v>
      </c>
      <c r="F154" s="4" t="s">
        <v>3018</v>
      </c>
    </row>
    <row r="155" spans="1:6" x14ac:dyDescent="0.2">
      <c r="A155" s="5">
        <v>154</v>
      </c>
      <c r="B155" s="5">
        <v>494</v>
      </c>
      <c r="C155" s="5" t="s">
        <v>3016</v>
      </c>
      <c r="D155" s="63">
        <v>40000</v>
      </c>
      <c r="E155" s="5" t="s">
        <v>3022</v>
      </c>
      <c r="F155" s="5" t="s">
        <v>3018</v>
      </c>
    </row>
    <row r="156" spans="1:6" x14ac:dyDescent="0.2">
      <c r="A156" s="4">
        <v>155</v>
      </c>
      <c r="B156" s="4">
        <v>497</v>
      </c>
      <c r="C156" s="4" t="s">
        <v>3019</v>
      </c>
      <c r="D156" s="62">
        <v>40000</v>
      </c>
      <c r="E156" s="4" t="s">
        <v>3021</v>
      </c>
      <c r="F156" s="4" t="s">
        <v>3018</v>
      </c>
    </row>
    <row r="157" spans="1:6" x14ac:dyDescent="0.2">
      <c r="A157" s="5">
        <v>156</v>
      </c>
      <c r="B157" s="5">
        <v>507</v>
      </c>
      <c r="C157" s="5" t="s">
        <v>3019</v>
      </c>
      <c r="D157" s="63">
        <v>40000</v>
      </c>
      <c r="E157" s="5" t="s">
        <v>3021</v>
      </c>
      <c r="F157" s="5" t="s">
        <v>3020</v>
      </c>
    </row>
    <row r="158" spans="1:6" x14ac:dyDescent="0.2">
      <c r="A158" s="4">
        <v>157</v>
      </c>
      <c r="B158" s="4">
        <v>508</v>
      </c>
      <c r="C158" s="4" t="s">
        <v>3019</v>
      </c>
      <c r="D158" s="62">
        <v>40000</v>
      </c>
      <c r="E158" s="4" t="s">
        <v>3021</v>
      </c>
      <c r="F158" s="4" t="s">
        <v>3020</v>
      </c>
    </row>
    <row r="159" spans="1:6" x14ac:dyDescent="0.2">
      <c r="A159" s="5">
        <v>158</v>
      </c>
      <c r="B159" s="5">
        <v>510</v>
      </c>
      <c r="C159" s="5" t="s">
        <v>3016</v>
      </c>
      <c r="D159" s="63">
        <v>40000</v>
      </c>
      <c r="E159" s="5" t="s">
        <v>3022</v>
      </c>
      <c r="F159" s="5" t="s">
        <v>3018</v>
      </c>
    </row>
    <row r="160" spans="1:6" x14ac:dyDescent="0.2">
      <c r="A160" s="4">
        <v>159</v>
      </c>
      <c r="B160" s="4">
        <v>518</v>
      </c>
      <c r="C160" s="4" t="s">
        <v>3019</v>
      </c>
      <c r="D160" s="62">
        <v>40000</v>
      </c>
      <c r="E160" s="4" t="s">
        <v>3022</v>
      </c>
      <c r="F160" s="4" t="s">
        <v>3018</v>
      </c>
    </row>
    <row r="161" spans="1:6" x14ac:dyDescent="0.2">
      <c r="A161" s="5">
        <v>160</v>
      </c>
      <c r="B161" s="5">
        <v>522</v>
      </c>
      <c r="C161" s="5" t="s">
        <v>3019</v>
      </c>
      <c r="D161" s="63">
        <v>40000</v>
      </c>
      <c r="E161" s="5" t="s">
        <v>3022</v>
      </c>
      <c r="F161" s="5" t="s">
        <v>3020</v>
      </c>
    </row>
    <row r="162" spans="1:6" x14ac:dyDescent="0.2">
      <c r="A162" s="4">
        <v>161</v>
      </c>
      <c r="B162" s="4">
        <v>524</v>
      </c>
      <c r="C162" s="4" t="s">
        <v>3019</v>
      </c>
      <c r="D162" s="62">
        <v>40000</v>
      </c>
      <c r="E162" s="4" t="s">
        <v>3021</v>
      </c>
      <c r="F162" s="4" t="s">
        <v>3020</v>
      </c>
    </row>
    <row r="163" spans="1:6" x14ac:dyDescent="0.2">
      <c r="A163" s="5">
        <v>162</v>
      </c>
      <c r="B163" s="5">
        <v>526</v>
      </c>
      <c r="C163" s="5" t="s">
        <v>3019</v>
      </c>
      <c r="D163" s="63">
        <v>40000</v>
      </c>
      <c r="E163" s="5" t="s">
        <v>3021</v>
      </c>
      <c r="F163" s="5" t="s">
        <v>3020</v>
      </c>
    </row>
    <row r="164" spans="1:6" x14ac:dyDescent="0.2">
      <c r="A164" s="4">
        <v>163</v>
      </c>
      <c r="B164" s="4">
        <v>535</v>
      </c>
      <c r="C164" s="4" t="s">
        <v>3019</v>
      </c>
      <c r="D164" s="62">
        <v>40000</v>
      </c>
      <c r="E164" s="4" t="s">
        <v>3021</v>
      </c>
      <c r="F164" s="4" t="s">
        <v>3018</v>
      </c>
    </row>
    <row r="165" spans="1:6" x14ac:dyDescent="0.2">
      <c r="A165" s="5">
        <v>164</v>
      </c>
      <c r="B165" s="5">
        <v>539</v>
      </c>
      <c r="C165" s="5" t="s">
        <v>3016</v>
      </c>
      <c r="D165" s="63">
        <v>40000</v>
      </c>
      <c r="E165" s="5" t="s">
        <v>3021</v>
      </c>
      <c r="F165" s="5" t="s">
        <v>3018</v>
      </c>
    </row>
    <row r="166" spans="1:6" x14ac:dyDescent="0.2">
      <c r="A166" s="4">
        <v>165</v>
      </c>
      <c r="B166" s="4">
        <v>540</v>
      </c>
      <c r="C166" s="4" t="s">
        <v>3019</v>
      </c>
      <c r="D166" s="62">
        <v>40000</v>
      </c>
      <c r="E166" s="4" t="s">
        <v>3021</v>
      </c>
      <c r="F166" s="4" t="s">
        <v>3020</v>
      </c>
    </row>
    <row r="167" spans="1:6" x14ac:dyDescent="0.2">
      <c r="A167" s="5">
        <v>166</v>
      </c>
      <c r="B167" s="5">
        <v>547</v>
      </c>
      <c r="C167" s="5" t="s">
        <v>3016</v>
      </c>
      <c r="D167" s="63">
        <v>60000</v>
      </c>
      <c r="E167" s="5" t="s">
        <v>3021</v>
      </c>
      <c r="F167" s="5" t="s">
        <v>3020</v>
      </c>
    </row>
    <row r="168" spans="1:6" x14ac:dyDescent="0.2">
      <c r="A168" s="4">
        <v>167</v>
      </c>
      <c r="B168" s="4">
        <v>549</v>
      </c>
      <c r="C168" s="4" t="s">
        <v>3019</v>
      </c>
      <c r="D168" s="62">
        <v>70000</v>
      </c>
      <c r="E168" s="4" t="s">
        <v>3021</v>
      </c>
      <c r="F168" s="4" t="s">
        <v>3020</v>
      </c>
    </row>
    <row r="169" spans="1:6" x14ac:dyDescent="0.2">
      <c r="A169" s="5">
        <v>168</v>
      </c>
      <c r="B169" s="5">
        <v>550</v>
      </c>
      <c r="C169" s="5" t="s">
        <v>3019</v>
      </c>
      <c r="D169" s="63">
        <v>80000</v>
      </c>
      <c r="E169" s="5" t="s">
        <v>3017</v>
      </c>
      <c r="F169" s="5" t="s">
        <v>3020</v>
      </c>
    </row>
    <row r="170" spans="1:6" x14ac:dyDescent="0.2">
      <c r="A170" s="4">
        <v>169</v>
      </c>
      <c r="B170" s="4">
        <v>551</v>
      </c>
      <c r="C170" s="4" t="s">
        <v>3019</v>
      </c>
      <c r="D170" s="62">
        <v>80000</v>
      </c>
      <c r="E170" s="4" t="s">
        <v>3017</v>
      </c>
      <c r="F170" s="4" t="s">
        <v>3020</v>
      </c>
    </row>
    <row r="171" spans="1:6" x14ac:dyDescent="0.2">
      <c r="A171" s="5">
        <v>170</v>
      </c>
      <c r="B171" s="5">
        <v>553</v>
      </c>
      <c r="C171" s="5" t="s">
        <v>3016</v>
      </c>
      <c r="D171" s="63">
        <v>90000</v>
      </c>
      <c r="E171" s="5" t="s">
        <v>3017</v>
      </c>
      <c r="F171" s="5" t="s">
        <v>3018</v>
      </c>
    </row>
    <row r="172" spans="1:6" x14ac:dyDescent="0.2">
      <c r="A172" s="4">
        <v>171</v>
      </c>
      <c r="B172" s="4">
        <v>555</v>
      </c>
      <c r="C172" s="4" t="s">
        <v>3016</v>
      </c>
      <c r="D172" s="62">
        <v>90000</v>
      </c>
      <c r="E172" s="4" t="s">
        <v>3017</v>
      </c>
      <c r="F172" s="4" t="s">
        <v>3018</v>
      </c>
    </row>
    <row r="173" spans="1:6" x14ac:dyDescent="0.2">
      <c r="A173" s="5">
        <v>172</v>
      </c>
      <c r="B173" s="5">
        <v>556</v>
      </c>
      <c r="C173" s="5" t="s">
        <v>3019</v>
      </c>
      <c r="D173" s="63">
        <v>100000</v>
      </c>
      <c r="E173" s="5" t="s">
        <v>3017</v>
      </c>
      <c r="F173" s="5" t="s">
        <v>3018</v>
      </c>
    </row>
    <row r="174" spans="1:6" x14ac:dyDescent="0.2">
      <c r="A174" s="4">
        <v>173</v>
      </c>
      <c r="B174" s="4">
        <v>568</v>
      </c>
      <c r="C174" s="4" t="s">
        <v>3016</v>
      </c>
      <c r="D174" s="62">
        <v>100000</v>
      </c>
      <c r="E174" s="4" t="s">
        <v>3017</v>
      </c>
      <c r="F174" s="4" t="s">
        <v>3018</v>
      </c>
    </row>
    <row r="175" spans="1:6" x14ac:dyDescent="0.2">
      <c r="A175" s="5">
        <v>174</v>
      </c>
      <c r="B175" s="5">
        <v>570</v>
      </c>
      <c r="C175" s="5" t="s">
        <v>3019</v>
      </c>
      <c r="D175" s="63">
        <v>110000</v>
      </c>
      <c r="E175" s="5" t="s">
        <v>3024</v>
      </c>
      <c r="F175" s="5" t="s">
        <v>3020</v>
      </c>
    </row>
    <row r="176" spans="1:6" x14ac:dyDescent="0.2">
      <c r="A176" s="4">
        <v>175</v>
      </c>
      <c r="B176" s="4">
        <v>573</v>
      </c>
      <c r="C176" s="4" t="s">
        <v>3016</v>
      </c>
      <c r="D176" s="62">
        <v>110000</v>
      </c>
      <c r="E176" s="4" t="s">
        <v>3024</v>
      </c>
      <c r="F176" s="4" t="s">
        <v>3018</v>
      </c>
    </row>
    <row r="177" spans="1:6" x14ac:dyDescent="0.2">
      <c r="A177" s="5">
        <v>176</v>
      </c>
      <c r="B177" s="5">
        <v>576</v>
      </c>
      <c r="C177" s="5" t="s">
        <v>3019</v>
      </c>
      <c r="D177" s="63">
        <v>70000</v>
      </c>
      <c r="E177" s="5" t="s">
        <v>3021</v>
      </c>
      <c r="F177" s="5" t="s">
        <v>3018</v>
      </c>
    </row>
    <row r="178" spans="1:6" x14ac:dyDescent="0.2">
      <c r="A178" s="4">
        <v>177</v>
      </c>
      <c r="B178" s="4">
        <v>578</v>
      </c>
      <c r="C178" s="4" t="s">
        <v>3016</v>
      </c>
      <c r="D178" s="62">
        <v>90000</v>
      </c>
      <c r="E178" s="4" t="s">
        <v>3017</v>
      </c>
      <c r="F178" s="4" t="s">
        <v>3018</v>
      </c>
    </row>
    <row r="179" spans="1:6" x14ac:dyDescent="0.2">
      <c r="A179" s="5">
        <v>178</v>
      </c>
      <c r="B179" s="5">
        <v>579</v>
      </c>
      <c r="C179" s="5" t="s">
        <v>3016</v>
      </c>
      <c r="D179" s="63">
        <v>110000</v>
      </c>
      <c r="E179" s="5" t="s">
        <v>3024</v>
      </c>
      <c r="F179" s="5" t="s">
        <v>3018</v>
      </c>
    </row>
    <row r="180" spans="1:6" x14ac:dyDescent="0.2">
      <c r="A180" s="4">
        <v>179</v>
      </c>
      <c r="B180" s="4">
        <v>580</v>
      </c>
      <c r="C180" s="4" t="s">
        <v>3016</v>
      </c>
      <c r="D180" s="62">
        <v>100000</v>
      </c>
      <c r="E180" s="4" t="s">
        <v>3024</v>
      </c>
      <c r="F180" s="4" t="s">
        <v>3018</v>
      </c>
    </row>
    <row r="181" spans="1:6" x14ac:dyDescent="0.2">
      <c r="A181" s="5">
        <v>180</v>
      </c>
      <c r="B181" s="5">
        <v>584</v>
      </c>
      <c r="C181" s="5" t="s">
        <v>3016</v>
      </c>
      <c r="D181" s="63">
        <v>120000</v>
      </c>
      <c r="E181" s="5" t="s">
        <v>3024</v>
      </c>
      <c r="F181" s="5" t="s">
        <v>3018</v>
      </c>
    </row>
    <row r="182" spans="1:6" x14ac:dyDescent="0.2">
      <c r="A182" s="4">
        <v>181</v>
      </c>
      <c r="B182" s="4">
        <v>585</v>
      </c>
      <c r="C182" s="4" t="s">
        <v>3016</v>
      </c>
      <c r="D182" s="62">
        <v>160000</v>
      </c>
      <c r="E182" s="4" t="s">
        <v>3017</v>
      </c>
      <c r="F182" s="4" t="s">
        <v>3018</v>
      </c>
    </row>
    <row r="183" spans="1:6" x14ac:dyDescent="0.2">
      <c r="A183" s="5">
        <v>182</v>
      </c>
      <c r="B183" s="5">
        <v>592</v>
      </c>
      <c r="C183" s="5" t="s">
        <v>3016</v>
      </c>
      <c r="D183" s="63">
        <v>170000</v>
      </c>
      <c r="E183" s="5" t="s">
        <v>3024</v>
      </c>
      <c r="F183" s="5" t="s">
        <v>3018</v>
      </c>
    </row>
    <row r="184" spans="1:6" x14ac:dyDescent="0.2">
      <c r="A184" s="4">
        <v>183</v>
      </c>
      <c r="B184" s="4">
        <v>593</v>
      </c>
      <c r="C184" s="4" t="s">
        <v>3019</v>
      </c>
      <c r="D184" s="62">
        <v>70000</v>
      </c>
      <c r="E184" s="4" t="s">
        <v>3017</v>
      </c>
      <c r="F184" s="4" t="s">
        <v>3018</v>
      </c>
    </row>
    <row r="185" spans="1:6" x14ac:dyDescent="0.2">
      <c r="A185" s="5">
        <v>184</v>
      </c>
      <c r="B185" s="5">
        <v>594</v>
      </c>
      <c r="C185" s="5" t="s">
        <v>3019</v>
      </c>
      <c r="D185" s="63">
        <v>70000</v>
      </c>
      <c r="E185" s="5" t="s">
        <v>3017</v>
      </c>
      <c r="F185" s="5" t="s">
        <v>3018</v>
      </c>
    </row>
    <row r="186" spans="1:6" x14ac:dyDescent="0.2">
      <c r="A186" s="4">
        <v>185</v>
      </c>
      <c r="B186" s="4">
        <v>596</v>
      </c>
      <c r="C186" s="4" t="s">
        <v>3019</v>
      </c>
      <c r="D186" s="62">
        <v>70000</v>
      </c>
      <c r="E186" s="4" t="s">
        <v>3017</v>
      </c>
      <c r="F186" s="4" t="s">
        <v>3018</v>
      </c>
    </row>
    <row r="187" spans="1:6" x14ac:dyDescent="0.2">
      <c r="A187" s="5">
        <v>186</v>
      </c>
      <c r="B187" s="5">
        <v>597</v>
      </c>
      <c r="C187" s="5" t="s">
        <v>3019</v>
      </c>
      <c r="D187" s="63">
        <v>70000</v>
      </c>
      <c r="E187" s="5" t="s">
        <v>3017</v>
      </c>
      <c r="F187" s="5" t="s">
        <v>3018</v>
      </c>
    </row>
    <row r="188" spans="1:6" x14ac:dyDescent="0.2">
      <c r="A188" s="4">
        <v>187</v>
      </c>
      <c r="B188" s="4">
        <v>600</v>
      </c>
      <c r="C188" s="4" t="s">
        <v>3019</v>
      </c>
      <c r="D188" s="62">
        <v>70000</v>
      </c>
      <c r="E188" s="4" t="s">
        <v>3017</v>
      </c>
      <c r="F188" s="4" t="s">
        <v>3018</v>
      </c>
    </row>
    <row r="189" spans="1:6" x14ac:dyDescent="0.2">
      <c r="A189" s="5">
        <v>188</v>
      </c>
      <c r="B189" s="5">
        <v>603</v>
      </c>
      <c r="C189" s="5" t="s">
        <v>3016</v>
      </c>
      <c r="D189" s="63">
        <v>60000</v>
      </c>
      <c r="E189" s="5" t="s">
        <v>3024</v>
      </c>
      <c r="F189" s="5" t="s">
        <v>3018</v>
      </c>
    </row>
    <row r="190" spans="1:6" x14ac:dyDescent="0.2">
      <c r="A190" s="4">
        <v>189</v>
      </c>
      <c r="B190" s="4">
        <v>604</v>
      </c>
      <c r="C190" s="4" t="s">
        <v>3016</v>
      </c>
      <c r="D190" s="62">
        <v>60000</v>
      </c>
      <c r="E190" s="4" t="s">
        <v>3024</v>
      </c>
      <c r="F190" s="4" t="s">
        <v>3020</v>
      </c>
    </row>
    <row r="191" spans="1:6" x14ac:dyDescent="0.2">
      <c r="A191" s="5">
        <v>190</v>
      </c>
      <c r="B191" s="5">
        <v>605</v>
      </c>
      <c r="C191" s="5" t="s">
        <v>3019</v>
      </c>
      <c r="D191" s="63">
        <v>60000</v>
      </c>
      <c r="E191" s="5" t="s">
        <v>3024</v>
      </c>
      <c r="F191" s="5" t="s">
        <v>3018</v>
      </c>
    </row>
    <row r="192" spans="1:6" x14ac:dyDescent="0.2">
      <c r="A192" s="4">
        <v>191</v>
      </c>
      <c r="B192" s="4">
        <v>617</v>
      </c>
      <c r="C192" s="4" t="s">
        <v>3016</v>
      </c>
      <c r="D192" s="62">
        <v>70000</v>
      </c>
      <c r="E192" s="4" t="s">
        <v>3017</v>
      </c>
      <c r="F192" s="4" t="s">
        <v>3018</v>
      </c>
    </row>
    <row r="193" spans="1:6" x14ac:dyDescent="0.2">
      <c r="A193" s="5">
        <v>192</v>
      </c>
      <c r="B193" s="5">
        <v>618</v>
      </c>
      <c r="C193" s="5" t="s">
        <v>3019</v>
      </c>
      <c r="D193" s="63">
        <v>70000</v>
      </c>
      <c r="E193" s="5" t="s">
        <v>3017</v>
      </c>
      <c r="F193" s="5" t="s">
        <v>3018</v>
      </c>
    </row>
    <row r="194" spans="1:6" x14ac:dyDescent="0.2">
      <c r="A194" s="4">
        <v>193</v>
      </c>
      <c r="B194" s="4">
        <v>619</v>
      </c>
      <c r="C194" s="4" t="s">
        <v>3016</v>
      </c>
      <c r="D194" s="62">
        <v>60000</v>
      </c>
      <c r="E194" s="4" t="s">
        <v>3017</v>
      </c>
      <c r="F194" s="4" t="s">
        <v>3018</v>
      </c>
    </row>
    <row r="195" spans="1:6" x14ac:dyDescent="0.2">
      <c r="A195" s="5">
        <v>194</v>
      </c>
      <c r="B195" s="5">
        <v>621</v>
      </c>
      <c r="C195" s="5" t="s">
        <v>3016</v>
      </c>
      <c r="D195" s="63">
        <v>60000</v>
      </c>
      <c r="E195" s="5" t="s">
        <v>3017</v>
      </c>
      <c r="F195" s="5" t="s">
        <v>3018</v>
      </c>
    </row>
    <row r="196" spans="1:6" x14ac:dyDescent="0.2">
      <c r="A196" s="4">
        <v>195</v>
      </c>
      <c r="B196" s="4">
        <v>622</v>
      </c>
      <c r="C196" s="4" t="s">
        <v>3016</v>
      </c>
      <c r="D196" s="62">
        <v>60000</v>
      </c>
      <c r="E196" s="4" t="s">
        <v>3017</v>
      </c>
      <c r="F196" s="4" t="s">
        <v>3018</v>
      </c>
    </row>
    <row r="197" spans="1:6" x14ac:dyDescent="0.2">
      <c r="A197" s="5">
        <v>196</v>
      </c>
      <c r="B197" s="5">
        <v>623</v>
      </c>
      <c r="C197" s="5" t="s">
        <v>3016</v>
      </c>
      <c r="D197" s="63">
        <v>60000</v>
      </c>
      <c r="E197" s="5" t="s">
        <v>3017</v>
      </c>
      <c r="F197" s="5" t="s">
        <v>3018</v>
      </c>
    </row>
    <row r="198" spans="1:6" x14ac:dyDescent="0.2">
      <c r="A198" s="4">
        <v>197</v>
      </c>
      <c r="B198" s="4">
        <v>624</v>
      </c>
      <c r="C198" s="4" t="s">
        <v>3016</v>
      </c>
      <c r="D198" s="62">
        <v>60000</v>
      </c>
      <c r="E198" s="4" t="s">
        <v>3017</v>
      </c>
      <c r="F198" s="4" t="s">
        <v>3018</v>
      </c>
    </row>
    <row r="199" spans="1:6" x14ac:dyDescent="0.2">
      <c r="A199" s="5">
        <v>198</v>
      </c>
      <c r="B199" s="5">
        <v>627</v>
      </c>
      <c r="C199" s="5" t="s">
        <v>3016</v>
      </c>
      <c r="D199" s="63">
        <v>70000</v>
      </c>
      <c r="E199" s="5" t="s">
        <v>3017</v>
      </c>
      <c r="F199" s="5" t="s">
        <v>3020</v>
      </c>
    </row>
    <row r="200" spans="1:6" x14ac:dyDescent="0.2">
      <c r="A200" s="4">
        <v>199</v>
      </c>
      <c r="B200" s="4">
        <v>635</v>
      </c>
      <c r="C200" s="4" t="s">
        <v>3019</v>
      </c>
      <c r="D200" s="62">
        <v>70000</v>
      </c>
      <c r="E200" s="4" t="s">
        <v>3017</v>
      </c>
      <c r="F200" s="4" t="s">
        <v>3018</v>
      </c>
    </row>
    <row r="201" spans="1:6" x14ac:dyDescent="0.2">
      <c r="A201" s="5">
        <v>200</v>
      </c>
      <c r="B201" s="5">
        <v>637</v>
      </c>
      <c r="C201" s="5" t="s">
        <v>3016</v>
      </c>
      <c r="D201" s="63">
        <v>70000</v>
      </c>
      <c r="E201" s="5" t="s">
        <v>3017</v>
      </c>
      <c r="F201" s="5" t="s">
        <v>3018</v>
      </c>
    </row>
    <row r="202" spans="1:6" x14ac:dyDescent="0.2">
      <c r="A202" s="4">
        <v>201</v>
      </c>
      <c r="B202" s="4">
        <v>638</v>
      </c>
      <c r="C202" s="4" t="s">
        <v>3016</v>
      </c>
      <c r="D202" s="62">
        <v>70000</v>
      </c>
      <c r="E202" s="4" t="s">
        <v>3017</v>
      </c>
      <c r="F202" s="4" t="s">
        <v>3018</v>
      </c>
    </row>
    <row r="203" spans="1:6" x14ac:dyDescent="0.2">
      <c r="A203" s="5">
        <v>202</v>
      </c>
      <c r="B203" s="5">
        <v>639</v>
      </c>
      <c r="C203" s="5" t="s">
        <v>3016</v>
      </c>
      <c r="D203" s="63">
        <v>70000</v>
      </c>
      <c r="E203" s="5" t="s">
        <v>3017</v>
      </c>
      <c r="F203" s="5" t="s">
        <v>3018</v>
      </c>
    </row>
    <row r="204" spans="1:6" x14ac:dyDescent="0.2">
      <c r="A204" s="4">
        <v>203</v>
      </c>
      <c r="B204" s="4">
        <v>640</v>
      </c>
      <c r="C204" s="4" t="s">
        <v>3016</v>
      </c>
      <c r="D204" s="62">
        <v>80000</v>
      </c>
      <c r="E204" s="4" t="s">
        <v>3017</v>
      </c>
      <c r="F204" s="4" t="s">
        <v>3020</v>
      </c>
    </row>
    <row r="205" spans="1:6" x14ac:dyDescent="0.2">
      <c r="A205" s="5">
        <v>204</v>
      </c>
      <c r="B205" s="5">
        <v>646</v>
      </c>
      <c r="C205" s="5" t="s">
        <v>3016</v>
      </c>
      <c r="D205" s="63">
        <v>40000</v>
      </c>
      <c r="E205" s="5" t="s">
        <v>3022</v>
      </c>
      <c r="F205" s="5" t="s">
        <v>3018</v>
      </c>
    </row>
    <row r="206" spans="1:6" x14ac:dyDescent="0.2">
      <c r="A206" s="4">
        <v>205</v>
      </c>
      <c r="B206" s="4">
        <v>648</v>
      </c>
      <c r="C206" s="4" t="s">
        <v>3016</v>
      </c>
      <c r="D206" s="62">
        <v>40000</v>
      </c>
      <c r="E206" s="4" t="s">
        <v>3022</v>
      </c>
      <c r="F206" s="4" t="s">
        <v>3018</v>
      </c>
    </row>
    <row r="207" spans="1:6" x14ac:dyDescent="0.2">
      <c r="A207" s="5">
        <v>206</v>
      </c>
      <c r="B207" s="5">
        <v>649</v>
      </c>
      <c r="C207" s="5" t="s">
        <v>3016</v>
      </c>
      <c r="D207" s="63">
        <v>40000</v>
      </c>
      <c r="E207" s="5" t="s">
        <v>3022</v>
      </c>
      <c r="F207" s="5" t="s">
        <v>3018</v>
      </c>
    </row>
    <row r="208" spans="1:6" x14ac:dyDescent="0.2">
      <c r="A208" s="4">
        <v>207</v>
      </c>
      <c r="B208" s="4">
        <v>651</v>
      </c>
      <c r="C208" s="4" t="s">
        <v>3016</v>
      </c>
      <c r="D208" s="62">
        <v>60000</v>
      </c>
      <c r="E208" s="4" t="s">
        <v>3021</v>
      </c>
      <c r="F208" s="4" t="s">
        <v>3018</v>
      </c>
    </row>
    <row r="209" spans="1:6" x14ac:dyDescent="0.2">
      <c r="A209" s="5">
        <v>208</v>
      </c>
      <c r="B209" s="5">
        <v>653</v>
      </c>
      <c r="C209" s="5" t="s">
        <v>3019</v>
      </c>
      <c r="D209" s="63">
        <v>60000</v>
      </c>
      <c r="E209" s="5" t="s">
        <v>3021</v>
      </c>
      <c r="F209" s="5" t="s">
        <v>3018</v>
      </c>
    </row>
    <row r="210" spans="1:6" x14ac:dyDescent="0.2">
      <c r="A210" s="4">
        <v>209</v>
      </c>
      <c r="B210" s="4">
        <v>657</v>
      </c>
      <c r="C210" s="4" t="s">
        <v>3016</v>
      </c>
      <c r="D210" s="62">
        <v>60000</v>
      </c>
      <c r="E210" s="4" t="s">
        <v>3017</v>
      </c>
      <c r="F210" s="4" t="s">
        <v>3018</v>
      </c>
    </row>
    <row r="211" spans="1:6" x14ac:dyDescent="0.2">
      <c r="A211" s="5">
        <v>210</v>
      </c>
      <c r="B211" s="5">
        <v>659</v>
      </c>
      <c r="C211" s="5" t="s">
        <v>3016</v>
      </c>
      <c r="D211" s="63">
        <v>60000</v>
      </c>
      <c r="E211" s="5" t="s">
        <v>3017</v>
      </c>
      <c r="F211" s="5" t="s">
        <v>3018</v>
      </c>
    </row>
    <row r="212" spans="1:6" x14ac:dyDescent="0.2">
      <c r="A212" s="4">
        <v>211</v>
      </c>
      <c r="B212" s="4">
        <v>663</v>
      </c>
      <c r="C212" s="4" t="s">
        <v>3016</v>
      </c>
      <c r="D212" s="62">
        <v>70000</v>
      </c>
      <c r="E212" s="4" t="s">
        <v>3021</v>
      </c>
      <c r="F212" s="4" t="s">
        <v>3018</v>
      </c>
    </row>
    <row r="213" spans="1:6" x14ac:dyDescent="0.2">
      <c r="A213" s="5">
        <v>212</v>
      </c>
      <c r="B213" s="5">
        <v>665</v>
      </c>
      <c r="C213" s="5" t="s">
        <v>3016</v>
      </c>
      <c r="D213" s="63">
        <v>40000</v>
      </c>
      <c r="E213" s="5" t="s">
        <v>3022</v>
      </c>
      <c r="F213" s="5" t="s">
        <v>3018</v>
      </c>
    </row>
    <row r="214" spans="1:6" x14ac:dyDescent="0.2">
      <c r="A214" s="4">
        <v>213</v>
      </c>
      <c r="B214" s="4">
        <v>666</v>
      </c>
      <c r="C214" s="4" t="s">
        <v>3016</v>
      </c>
      <c r="D214" s="62">
        <v>40000</v>
      </c>
      <c r="E214" s="4" t="s">
        <v>3022</v>
      </c>
      <c r="F214" s="4" t="s">
        <v>3018</v>
      </c>
    </row>
    <row r="215" spans="1:6" x14ac:dyDescent="0.2">
      <c r="A215" s="5">
        <v>214</v>
      </c>
      <c r="B215" s="5">
        <v>667</v>
      </c>
      <c r="C215" s="5" t="s">
        <v>3019</v>
      </c>
      <c r="D215" s="63">
        <v>60000</v>
      </c>
      <c r="E215" s="5" t="s">
        <v>3021</v>
      </c>
      <c r="F215" s="5" t="s">
        <v>3018</v>
      </c>
    </row>
    <row r="216" spans="1:6" x14ac:dyDescent="0.2">
      <c r="A216" s="4">
        <v>215</v>
      </c>
      <c r="B216" s="4">
        <v>669</v>
      </c>
      <c r="C216" s="4" t="s">
        <v>3019</v>
      </c>
      <c r="D216" s="62">
        <v>60000</v>
      </c>
      <c r="E216" s="4" t="s">
        <v>3021</v>
      </c>
      <c r="F216" s="4" t="s">
        <v>3018</v>
      </c>
    </row>
    <row r="217" spans="1:6" x14ac:dyDescent="0.2">
      <c r="A217" s="5">
        <v>216</v>
      </c>
      <c r="B217" s="5">
        <v>670</v>
      </c>
      <c r="C217" s="5" t="s">
        <v>3016</v>
      </c>
      <c r="D217" s="63">
        <v>40000</v>
      </c>
      <c r="E217" s="5" t="s">
        <v>3023</v>
      </c>
      <c r="F217" s="5" t="s">
        <v>3018</v>
      </c>
    </row>
    <row r="218" spans="1:6" x14ac:dyDescent="0.2">
      <c r="A218" s="4">
        <v>217</v>
      </c>
      <c r="B218" s="4">
        <v>672</v>
      </c>
      <c r="C218" s="4" t="s">
        <v>3019</v>
      </c>
      <c r="D218" s="62">
        <v>60000</v>
      </c>
      <c r="E218" s="4" t="s">
        <v>3021</v>
      </c>
      <c r="F218" s="4" t="s">
        <v>3018</v>
      </c>
    </row>
    <row r="219" spans="1:6" x14ac:dyDescent="0.2">
      <c r="A219" s="5">
        <v>218</v>
      </c>
      <c r="B219" s="5">
        <v>674</v>
      </c>
      <c r="C219" s="5" t="s">
        <v>3019</v>
      </c>
      <c r="D219" s="63">
        <v>60000</v>
      </c>
      <c r="E219" s="5" t="s">
        <v>3021</v>
      </c>
      <c r="F219" s="5" t="s">
        <v>3018</v>
      </c>
    </row>
    <row r="220" spans="1:6" x14ac:dyDescent="0.2">
      <c r="A220" s="4">
        <v>219</v>
      </c>
      <c r="B220" s="4">
        <v>678</v>
      </c>
      <c r="C220" s="4" t="s">
        <v>3019</v>
      </c>
      <c r="D220" s="62">
        <v>60000</v>
      </c>
      <c r="E220" s="4" t="s">
        <v>3021</v>
      </c>
      <c r="F220" s="4" t="s">
        <v>3020</v>
      </c>
    </row>
    <row r="221" spans="1:6" x14ac:dyDescent="0.2">
      <c r="A221" s="5">
        <v>220</v>
      </c>
      <c r="B221" s="5">
        <v>679</v>
      </c>
      <c r="C221" s="5" t="s">
        <v>3016</v>
      </c>
      <c r="D221" s="63">
        <v>60000</v>
      </c>
      <c r="E221" s="5" t="s">
        <v>3022</v>
      </c>
      <c r="F221" s="5" t="s">
        <v>3018</v>
      </c>
    </row>
    <row r="222" spans="1:6" x14ac:dyDescent="0.2">
      <c r="A222" s="4">
        <v>221</v>
      </c>
      <c r="B222" s="4">
        <v>680</v>
      </c>
      <c r="C222" s="4" t="s">
        <v>3016</v>
      </c>
      <c r="D222" s="62">
        <v>60000</v>
      </c>
      <c r="E222" s="4" t="s">
        <v>3021</v>
      </c>
      <c r="F222" s="4" t="s">
        <v>3018</v>
      </c>
    </row>
    <row r="223" spans="1:6" x14ac:dyDescent="0.2">
      <c r="A223" s="5">
        <v>222</v>
      </c>
      <c r="B223" s="5">
        <v>683</v>
      </c>
      <c r="C223" s="5" t="s">
        <v>3016</v>
      </c>
      <c r="D223" s="63">
        <v>70000</v>
      </c>
      <c r="E223" s="5" t="s">
        <v>3021</v>
      </c>
      <c r="F223" s="5" t="s">
        <v>3018</v>
      </c>
    </row>
    <row r="224" spans="1:6" x14ac:dyDescent="0.2">
      <c r="A224" s="4">
        <v>223</v>
      </c>
      <c r="B224" s="4">
        <v>688</v>
      </c>
      <c r="C224" s="4" t="s">
        <v>3016</v>
      </c>
      <c r="D224" s="62">
        <v>80000</v>
      </c>
      <c r="E224" s="4" t="s">
        <v>3017</v>
      </c>
      <c r="F224" s="4" t="s">
        <v>3018</v>
      </c>
    </row>
    <row r="225" spans="1:6" x14ac:dyDescent="0.2">
      <c r="A225" s="5">
        <v>224</v>
      </c>
      <c r="B225" s="5">
        <v>689</v>
      </c>
      <c r="C225" s="5" t="s">
        <v>3019</v>
      </c>
      <c r="D225" s="63">
        <v>70000</v>
      </c>
      <c r="E225" s="5" t="s">
        <v>3022</v>
      </c>
      <c r="F225" s="5" t="s">
        <v>3018</v>
      </c>
    </row>
    <row r="226" spans="1:6" x14ac:dyDescent="0.2">
      <c r="A226" s="4">
        <v>225</v>
      </c>
      <c r="B226" s="4">
        <v>691</v>
      </c>
      <c r="C226" s="4" t="s">
        <v>3019</v>
      </c>
      <c r="D226" s="62">
        <v>70000</v>
      </c>
      <c r="E226" s="4" t="s">
        <v>3022</v>
      </c>
      <c r="F226" s="4" t="s">
        <v>3018</v>
      </c>
    </row>
    <row r="227" spans="1:6" x14ac:dyDescent="0.2">
      <c r="A227" s="5">
        <v>226</v>
      </c>
      <c r="B227" s="5">
        <v>693</v>
      </c>
      <c r="C227" s="5" t="s">
        <v>3016</v>
      </c>
      <c r="D227" s="63">
        <v>60000</v>
      </c>
      <c r="E227" s="5" t="s">
        <v>3021</v>
      </c>
      <c r="F227" s="5" t="s">
        <v>3018</v>
      </c>
    </row>
    <row r="228" spans="1:6" x14ac:dyDescent="0.2">
      <c r="A228" s="4">
        <v>227</v>
      </c>
      <c r="B228" s="4">
        <v>696</v>
      </c>
      <c r="C228" s="4" t="s">
        <v>3016</v>
      </c>
      <c r="D228" s="62">
        <v>60000</v>
      </c>
      <c r="E228" s="4" t="s">
        <v>3021</v>
      </c>
      <c r="F228" s="4" t="s">
        <v>3018</v>
      </c>
    </row>
    <row r="229" spans="1:6" x14ac:dyDescent="0.2">
      <c r="A229" s="5">
        <v>228</v>
      </c>
      <c r="B229" s="5">
        <v>697</v>
      </c>
      <c r="C229" s="5" t="s">
        <v>3019</v>
      </c>
      <c r="D229" s="63">
        <v>60000</v>
      </c>
      <c r="E229" s="5" t="s">
        <v>3021</v>
      </c>
      <c r="F229" s="5" t="s">
        <v>3018</v>
      </c>
    </row>
    <row r="230" spans="1:6" x14ac:dyDescent="0.2">
      <c r="A230" s="4">
        <v>229</v>
      </c>
      <c r="B230" s="4">
        <v>698</v>
      </c>
      <c r="C230" s="4" t="s">
        <v>3016</v>
      </c>
      <c r="D230" s="62">
        <v>60000</v>
      </c>
      <c r="E230" s="4" t="s">
        <v>3021</v>
      </c>
      <c r="F230" s="4" t="s">
        <v>3018</v>
      </c>
    </row>
    <row r="231" spans="1:6" x14ac:dyDescent="0.2">
      <c r="A231" s="5">
        <v>230</v>
      </c>
      <c r="B231" s="5">
        <v>699</v>
      </c>
      <c r="C231" s="5" t="s">
        <v>3019</v>
      </c>
      <c r="D231" s="63">
        <v>70000</v>
      </c>
      <c r="E231" s="5" t="s">
        <v>3021</v>
      </c>
      <c r="F231" s="5" t="s">
        <v>3018</v>
      </c>
    </row>
    <row r="232" spans="1:6" x14ac:dyDescent="0.2">
      <c r="A232" s="4">
        <v>231</v>
      </c>
      <c r="B232" s="4">
        <v>700</v>
      </c>
      <c r="C232" s="4" t="s">
        <v>3016</v>
      </c>
      <c r="D232" s="62">
        <v>70000</v>
      </c>
      <c r="E232" s="4" t="s">
        <v>3021</v>
      </c>
      <c r="F232" s="4" t="s">
        <v>3020</v>
      </c>
    </row>
    <row r="233" spans="1:6" x14ac:dyDescent="0.2">
      <c r="A233" s="5">
        <v>232</v>
      </c>
      <c r="B233" s="5">
        <v>702</v>
      </c>
      <c r="C233" s="5" t="s">
        <v>3016</v>
      </c>
      <c r="D233" s="63">
        <v>60000</v>
      </c>
      <c r="E233" s="5" t="s">
        <v>3022</v>
      </c>
      <c r="F233" s="5" t="s">
        <v>3018</v>
      </c>
    </row>
    <row r="234" spans="1:6" x14ac:dyDescent="0.2">
      <c r="A234" s="4">
        <v>233</v>
      </c>
      <c r="B234" s="4">
        <v>711</v>
      </c>
      <c r="C234" s="4" t="s">
        <v>3016</v>
      </c>
      <c r="D234" s="62">
        <v>60000</v>
      </c>
      <c r="E234" s="4" t="s">
        <v>3022</v>
      </c>
      <c r="F234" s="4" t="s">
        <v>3020</v>
      </c>
    </row>
    <row r="235" spans="1:6" x14ac:dyDescent="0.2">
      <c r="A235" s="5">
        <v>234</v>
      </c>
      <c r="B235" s="5">
        <v>719</v>
      </c>
      <c r="C235" s="5" t="s">
        <v>3016</v>
      </c>
      <c r="D235" s="63">
        <v>70000</v>
      </c>
      <c r="E235" s="5" t="s">
        <v>3021</v>
      </c>
      <c r="F235" s="5" t="s">
        <v>3018</v>
      </c>
    </row>
    <row r="236" spans="1:6" x14ac:dyDescent="0.2">
      <c r="A236" s="4">
        <v>235</v>
      </c>
      <c r="B236" s="4">
        <v>721</v>
      </c>
      <c r="C236" s="4" t="s">
        <v>3019</v>
      </c>
      <c r="D236" s="62">
        <v>70000</v>
      </c>
      <c r="E236" s="4" t="s">
        <v>3021</v>
      </c>
      <c r="F236" s="4" t="s">
        <v>3018</v>
      </c>
    </row>
    <row r="237" spans="1:6" x14ac:dyDescent="0.2">
      <c r="A237" s="5">
        <v>236</v>
      </c>
      <c r="B237" s="5">
        <v>724</v>
      </c>
      <c r="C237" s="5" t="s">
        <v>3016</v>
      </c>
      <c r="D237" s="63">
        <v>70000</v>
      </c>
      <c r="E237" s="5" t="s">
        <v>3021</v>
      </c>
      <c r="F237" s="5" t="s">
        <v>3018</v>
      </c>
    </row>
    <row r="238" spans="1:6" x14ac:dyDescent="0.2">
      <c r="A238" s="4">
        <v>237</v>
      </c>
      <c r="B238" s="4">
        <v>727</v>
      </c>
      <c r="C238" s="4" t="s">
        <v>3019</v>
      </c>
      <c r="D238" s="62">
        <v>70000</v>
      </c>
      <c r="E238" s="4" t="s">
        <v>3021</v>
      </c>
      <c r="F238" s="4" t="s">
        <v>3018</v>
      </c>
    </row>
    <row r="239" spans="1:6" x14ac:dyDescent="0.2">
      <c r="A239" s="5">
        <v>238</v>
      </c>
      <c r="B239" s="5">
        <v>731</v>
      </c>
      <c r="C239" s="5" t="s">
        <v>3019</v>
      </c>
      <c r="D239" s="63">
        <v>130000</v>
      </c>
      <c r="E239" s="5" t="s">
        <v>3017</v>
      </c>
      <c r="F239" s="5" t="s">
        <v>3020</v>
      </c>
    </row>
    <row r="240" spans="1:6" x14ac:dyDescent="0.2">
      <c r="A240" s="4">
        <v>239</v>
      </c>
      <c r="B240" s="4">
        <v>736</v>
      </c>
      <c r="C240" s="4" t="s">
        <v>3019</v>
      </c>
      <c r="D240" s="62">
        <v>130000</v>
      </c>
      <c r="E240" s="4" t="s">
        <v>3017</v>
      </c>
      <c r="F240" s="4" t="s">
        <v>3020</v>
      </c>
    </row>
    <row r="241" spans="1:6" x14ac:dyDescent="0.2">
      <c r="A241" s="5">
        <v>240</v>
      </c>
      <c r="B241" s="5">
        <v>737</v>
      </c>
      <c r="C241" s="5" t="s">
        <v>3016</v>
      </c>
      <c r="D241" s="63">
        <v>130000</v>
      </c>
      <c r="E241" s="5" t="s">
        <v>3021</v>
      </c>
      <c r="F241" s="5" t="s">
        <v>3020</v>
      </c>
    </row>
    <row r="242" spans="1:6" x14ac:dyDescent="0.2">
      <c r="A242" s="4">
        <v>241</v>
      </c>
      <c r="B242" s="4">
        <v>738</v>
      </c>
      <c r="C242" s="4" t="s">
        <v>3016</v>
      </c>
      <c r="D242" s="62">
        <v>160000</v>
      </c>
      <c r="E242" s="4" t="s">
        <v>3021</v>
      </c>
      <c r="F242" s="4" t="s">
        <v>3018</v>
      </c>
    </row>
    <row r="243" spans="1:6" x14ac:dyDescent="0.2">
      <c r="A243" s="5">
        <v>242</v>
      </c>
      <c r="B243" s="5">
        <v>741</v>
      </c>
      <c r="C243" s="5" t="s">
        <v>3019</v>
      </c>
      <c r="D243" s="63">
        <v>100000</v>
      </c>
      <c r="E243" s="5" t="s">
        <v>3021</v>
      </c>
      <c r="F243" s="5" t="s">
        <v>3018</v>
      </c>
    </row>
    <row r="244" spans="1:6" x14ac:dyDescent="0.2">
      <c r="A244" s="4">
        <v>243</v>
      </c>
      <c r="B244" s="4">
        <v>744</v>
      </c>
      <c r="C244" s="4" t="s">
        <v>3016</v>
      </c>
      <c r="D244" s="62">
        <v>110000</v>
      </c>
      <c r="E244" s="4" t="s">
        <v>3021</v>
      </c>
      <c r="F244" s="4" t="s">
        <v>3018</v>
      </c>
    </row>
    <row r="245" spans="1:6" x14ac:dyDescent="0.2">
      <c r="A245" s="5">
        <v>244</v>
      </c>
      <c r="B245" s="5">
        <v>745</v>
      </c>
      <c r="C245" s="5" t="s">
        <v>3016</v>
      </c>
      <c r="D245" s="63">
        <v>150000</v>
      </c>
      <c r="E245" s="5" t="s">
        <v>3021</v>
      </c>
      <c r="F245" s="5" t="s">
        <v>3018</v>
      </c>
    </row>
    <row r="246" spans="1:6" x14ac:dyDescent="0.2">
      <c r="A246" s="4">
        <v>245</v>
      </c>
      <c r="B246" s="4">
        <v>750</v>
      </c>
      <c r="C246" s="4" t="s">
        <v>3019</v>
      </c>
      <c r="D246" s="62">
        <v>170000</v>
      </c>
      <c r="E246" s="4" t="s">
        <v>3017</v>
      </c>
      <c r="F246" s="4" t="s">
        <v>3020</v>
      </c>
    </row>
    <row r="247" spans="1:6" x14ac:dyDescent="0.2">
      <c r="A247" s="5">
        <v>246</v>
      </c>
      <c r="B247" s="5">
        <v>751</v>
      </c>
      <c r="C247" s="5" t="s">
        <v>3016</v>
      </c>
      <c r="D247" s="63">
        <v>120000</v>
      </c>
      <c r="E247" s="5" t="s">
        <v>3022</v>
      </c>
      <c r="F247" s="5" t="s">
        <v>3020</v>
      </c>
    </row>
    <row r="248" spans="1:6" x14ac:dyDescent="0.2">
      <c r="A248" s="4">
        <v>247</v>
      </c>
      <c r="B248" s="4">
        <v>753</v>
      </c>
      <c r="C248" s="4" t="s">
        <v>3016</v>
      </c>
      <c r="D248" s="62">
        <v>120000</v>
      </c>
      <c r="E248" s="4" t="s">
        <v>3022</v>
      </c>
      <c r="F248" s="4" t="s">
        <v>3020</v>
      </c>
    </row>
    <row r="249" spans="1:6" x14ac:dyDescent="0.2">
      <c r="A249" s="5">
        <v>248</v>
      </c>
      <c r="B249" s="5">
        <v>754</v>
      </c>
      <c r="C249" s="5" t="s">
        <v>3019</v>
      </c>
      <c r="D249" s="63">
        <v>130000</v>
      </c>
      <c r="E249" s="5" t="s">
        <v>3021</v>
      </c>
      <c r="F249" s="5" t="s">
        <v>3020</v>
      </c>
    </row>
    <row r="250" spans="1:6" x14ac:dyDescent="0.2">
      <c r="A250" s="4">
        <v>249</v>
      </c>
      <c r="B250" s="4">
        <v>757</v>
      </c>
      <c r="C250" s="4" t="s">
        <v>3016</v>
      </c>
      <c r="D250" s="62">
        <v>110000</v>
      </c>
      <c r="E250" s="4" t="s">
        <v>3021</v>
      </c>
      <c r="F250" s="4" t="s">
        <v>3018</v>
      </c>
    </row>
    <row r="251" spans="1:6" x14ac:dyDescent="0.2">
      <c r="A251" s="5">
        <v>250</v>
      </c>
      <c r="B251" s="5">
        <v>759</v>
      </c>
      <c r="C251" s="5" t="s">
        <v>3016</v>
      </c>
      <c r="D251" s="63">
        <v>130000</v>
      </c>
      <c r="E251" s="5" t="s">
        <v>3021</v>
      </c>
      <c r="F251" s="5" t="s">
        <v>3018</v>
      </c>
    </row>
    <row r="252" spans="1:6" x14ac:dyDescent="0.2">
      <c r="A252" s="4">
        <v>251</v>
      </c>
      <c r="B252" s="4">
        <v>762</v>
      </c>
      <c r="C252" s="4" t="s">
        <v>3016</v>
      </c>
      <c r="D252" s="62">
        <v>170000</v>
      </c>
      <c r="E252" s="4" t="s">
        <v>3022</v>
      </c>
      <c r="F252" s="4" t="s">
        <v>3018</v>
      </c>
    </row>
    <row r="253" spans="1:6" x14ac:dyDescent="0.2">
      <c r="A253" s="5">
        <v>252</v>
      </c>
      <c r="B253" s="5">
        <v>767</v>
      </c>
      <c r="C253" s="5" t="s">
        <v>3019</v>
      </c>
      <c r="D253" s="63">
        <v>30000</v>
      </c>
      <c r="E253" s="5" t="s">
        <v>3022</v>
      </c>
      <c r="F253" s="5" t="s">
        <v>3020</v>
      </c>
    </row>
    <row r="254" spans="1:6" x14ac:dyDescent="0.2">
      <c r="A254" s="4">
        <v>253</v>
      </c>
      <c r="B254" s="4">
        <v>770</v>
      </c>
      <c r="C254" s="4" t="s">
        <v>3019</v>
      </c>
      <c r="D254" s="62">
        <v>90000</v>
      </c>
      <c r="E254" s="4" t="s">
        <v>3024</v>
      </c>
      <c r="F254" s="4" t="s">
        <v>3018</v>
      </c>
    </row>
    <row r="255" spans="1:6" x14ac:dyDescent="0.2">
      <c r="A255" s="5">
        <v>254</v>
      </c>
      <c r="B255" s="5">
        <v>771</v>
      </c>
      <c r="C255" s="5" t="s">
        <v>3016</v>
      </c>
      <c r="D255" s="63">
        <v>60000</v>
      </c>
      <c r="E255" s="5" t="s">
        <v>3024</v>
      </c>
      <c r="F255" s="5" t="s">
        <v>3018</v>
      </c>
    </row>
    <row r="256" spans="1:6" x14ac:dyDescent="0.2">
      <c r="A256" s="4">
        <v>255</v>
      </c>
      <c r="B256" s="4">
        <v>772</v>
      </c>
      <c r="C256" s="4" t="s">
        <v>3016</v>
      </c>
      <c r="D256" s="62">
        <v>70000</v>
      </c>
      <c r="E256" s="4" t="s">
        <v>3024</v>
      </c>
      <c r="F256" s="4" t="s">
        <v>3018</v>
      </c>
    </row>
    <row r="257" spans="1:6" x14ac:dyDescent="0.2">
      <c r="A257" s="5">
        <v>256</v>
      </c>
      <c r="B257" s="5">
        <v>782</v>
      </c>
      <c r="C257" s="5" t="s">
        <v>3016</v>
      </c>
      <c r="D257" s="63">
        <v>70000</v>
      </c>
      <c r="E257" s="5" t="s">
        <v>3024</v>
      </c>
      <c r="F257" s="5" t="s">
        <v>3018</v>
      </c>
    </row>
    <row r="258" spans="1:6" x14ac:dyDescent="0.2">
      <c r="A258" s="4">
        <v>257</v>
      </c>
      <c r="B258" s="4">
        <v>783</v>
      </c>
      <c r="C258" s="4" t="s">
        <v>3016</v>
      </c>
      <c r="D258" s="62">
        <v>70000</v>
      </c>
      <c r="E258" s="4" t="s">
        <v>3024</v>
      </c>
      <c r="F258" s="4" t="s">
        <v>3018</v>
      </c>
    </row>
    <row r="259" spans="1:6" x14ac:dyDescent="0.2">
      <c r="A259" s="5">
        <v>258</v>
      </c>
      <c r="B259" s="5">
        <v>786</v>
      </c>
      <c r="C259" s="5" t="s">
        <v>3019</v>
      </c>
      <c r="D259" s="63">
        <v>120000</v>
      </c>
      <c r="E259" s="5" t="s">
        <v>3024</v>
      </c>
      <c r="F259" s="5" t="s">
        <v>3018</v>
      </c>
    </row>
    <row r="260" spans="1:6" x14ac:dyDescent="0.2">
      <c r="A260" s="4">
        <v>259</v>
      </c>
      <c r="B260" s="4">
        <v>792</v>
      </c>
      <c r="C260" s="4" t="s">
        <v>3016</v>
      </c>
      <c r="D260" s="62">
        <v>120000</v>
      </c>
      <c r="E260" s="4" t="s">
        <v>3024</v>
      </c>
      <c r="F260" s="4" t="s">
        <v>3018</v>
      </c>
    </row>
    <row r="261" spans="1:6" x14ac:dyDescent="0.2">
      <c r="A261" s="5">
        <v>260</v>
      </c>
      <c r="B261" s="5">
        <v>796</v>
      </c>
      <c r="C261" s="5" t="s">
        <v>3016</v>
      </c>
      <c r="D261" s="63">
        <v>100000</v>
      </c>
      <c r="E261" s="5" t="s">
        <v>3021</v>
      </c>
      <c r="F261" s="5" t="s">
        <v>3018</v>
      </c>
    </row>
    <row r="262" spans="1:6" x14ac:dyDescent="0.2">
      <c r="A262" s="4">
        <v>261</v>
      </c>
      <c r="B262" s="4">
        <v>797</v>
      </c>
      <c r="C262" s="4" t="s">
        <v>3016</v>
      </c>
      <c r="D262" s="62">
        <v>110000</v>
      </c>
      <c r="E262" s="4" t="s">
        <v>3017</v>
      </c>
      <c r="F262" s="4" t="s">
        <v>3018</v>
      </c>
    </row>
    <row r="263" spans="1:6" x14ac:dyDescent="0.2">
      <c r="A263" s="5">
        <v>262</v>
      </c>
      <c r="B263" s="5">
        <v>799</v>
      </c>
      <c r="C263" s="5" t="s">
        <v>3016</v>
      </c>
      <c r="D263" s="63">
        <v>130000</v>
      </c>
      <c r="E263" s="5" t="s">
        <v>3024</v>
      </c>
      <c r="F263" s="5" t="s">
        <v>3018</v>
      </c>
    </row>
    <row r="264" spans="1:6" x14ac:dyDescent="0.2">
      <c r="A264" s="4">
        <v>263</v>
      </c>
      <c r="B264" s="4">
        <v>800</v>
      </c>
      <c r="C264" s="4" t="s">
        <v>3016</v>
      </c>
      <c r="D264" s="62">
        <v>80000</v>
      </c>
      <c r="E264" s="4" t="s">
        <v>3017</v>
      </c>
      <c r="F264" s="4" t="s">
        <v>3018</v>
      </c>
    </row>
    <row r="265" spans="1:6" x14ac:dyDescent="0.2">
      <c r="A265" s="5">
        <v>264</v>
      </c>
      <c r="B265" s="5">
        <v>803</v>
      </c>
      <c r="C265" s="5" t="s">
        <v>3016</v>
      </c>
      <c r="D265" s="63">
        <v>90000</v>
      </c>
      <c r="E265" s="5" t="s">
        <v>3021</v>
      </c>
      <c r="F265" s="5" t="s">
        <v>3018</v>
      </c>
    </row>
    <row r="266" spans="1:6" x14ac:dyDescent="0.2">
      <c r="A266" s="4">
        <v>265</v>
      </c>
      <c r="B266" s="4">
        <v>806</v>
      </c>
      <c r="C266" s="4" t="s">
        <v>3019</v>
      </c>
      <c r="D266" s="62">
        <v>90000</v>
      </c>
      <c r="E266" s="4" t="s">
        <v>3021</v>
      </c>
      <c r="F266" s="4" t="s">
        <v>3020</v>
      </c>
    </row>
    <row r="267" spans="1:6" x14ac:dyDescent="0.2">
      <c r="A267" s="5">
        <v>266</v>
      </c>
      <c r="B267" s="5">
        <v>820</v>
      </c>
      <c r="C267" s="5" t="s">
        <v>3016</v>
      </c>
      <c r="D267" s="63">
        <v>90000</v>
      </c>
      <c r="E267" s="5" t="s">
        <v>3021</v>
      </c>
      <c r="F267" s="5" t="s">
        <v>3018</v>
      </c>
    </row>
    <row r="268" spans="1:6" x14ac:dyDescent="0.2">
      <c r="A268" s="4">
        <v>267</v>
      </c>
      <c r="B268" s="4">
        <v>823</v>
      </c>
      <c r="C268" s="4" t="s">
        <v>3019</v>
      </c>
      <c r="D268" s="62">
        <v>90000</v>
      </c>
      <c r="E268" s="4" t="s">
        <v>3021</v>
      </c>
      <c r="F268" s="4" t="s">
        <v>3020</v>
      </c>
    </row>
    <row r="269" spans="1:6" x14ac:dyDescent="0.2">
      <c r="A269" s="5">
        <v>268</v>
      </c>
      <c r="B269" s="5">
        <v>824</v>
      </c>
      <c r="C269" s="5" t="s">
        <v>3019</v>
      </c>
      <c r="D269" s="63">
        <v>120000</v>
      </c>
      <c r="E269" s="5" t="s">
        <v>3021</v>
      </c>
      <c r="F269" s="5" t="s">
        <v>3018</v>
      </c>
    </row>
    <row r="270" spans="1:6" x14ac:dyDescent="0.2">
      <c r="A270" s="4">
        <v>269</v>
      </c>
      <c r="B270" s="4">
        <v>825</v>
      </c>
      <c r="C270" s="4" t="s">
        <v>3016</v>
      </c>
      <c r="D270" s="62">
        <v>130000</v>
      </c>
      <c r="E270" s="4" t="s">
        <v>3024</v>
      </c>
      <c r="F270" s="4" t="s">
        <v>3018</v>
      </c>
    </row>
    <row r="271" spans="1:6" x14ac:dyDescent="0.2">
      <c r="A271" s="5">
        <v>270</v>
      </c>
      <c r="B271" s="5">
        <v>827</v>
      </c>
      <c r="C271" s="5" t="s">
        <v>3016</v>
      </c>
      <c r="D271" s="63">
        <v>130000</v>
      </c>
      <c r="E271" s="5" t="s">
        <v>3024</v>
      </c>
      <c r="F271" s="5" t="s">
        <v>3018</v>
      </c>
    </row>
    <row r="272" spans="1:6" x14ac:dyDescent="0.2">
      <c r="A272" s="4">
        <v>271</v>
      </c>
      <c r="B272" s="4">
        <v>829</v>
      </c>
      <c r="C272" s="4" t="s">
        <v>3016</v>
      </c>
      <c r="D272" s="62">
        <v>130000</v>
      </c>
      <c r="E272" s="4" t="s">
        <v>3024</v>
      </c>
      <c r="F272" s="4" t="s">
        <v>3018</v>
      </c>
    </row>
    <row r="273" spans="1:6" x14ac:dyDescent="0.2">
      <c r="A273" s="5">
        <v>272</v>
      </c>
      <c r="B273" s="5">
        <v>830</v>
      </c>
      <c r="C273" s="5" t="s">
        <v>3019</v>
      </c>
      <c r="D273" s="63">
        <v>150000</v>
      </c>
      <c r="E273" s="5" t="s">
        <v>3017</v>
      </c>
      <c r="F273" s="5" t="s">
        <v>3020</v>
      </c>
    </row>
    <row r="274" spans="1:6" x14ac:dyDescent="0.2">
      <c r="A274" s="4">
        <v>273</v>
      </c>
      <c r="B274" s="4">
        <v>833</v>
      </c>
      <c r="C274" s="4" t="s">
        <v>3019</v>
      </c>
      <c r="D274" s="62">
        <v>70000</v>
      </c>
      <c r="E274" s="4" t="s">
        <v>3021</v>
      </c>
      <c r="F274" s="4" t="s">
        <v>3018</v>
      </c>
    </row>
    <row r="275" spans="1:6" x14ac:dyDescent="0.2">
      <c r="A275" s="5">
        <v>274</v>
      </c>
      <c r="B275" s="5">
        <v>850</v>
      </c>
      <c r="C275" s="5" t="s">
        <v>3016</v>
      </c>
      <c r="D275" s="63">
        <v>90000</v>
      </c>
      <c r="E275" s="5" t="s">
        <v>3021</v>
      </c>
      <c r="F275" s="5" t="s">
        <v>3018</v>
      </c>
    </row>
    <row r="276" spans="1:6" x14ac:dyDescent="0.2">
      <c r="A276" s="4">
        <v>275</v>
      </c>
      <c r="B276" s="4">
        <v>851</v>
      </c>
      <c r="C276" s="4" t="s">
        <v>3016</v>
      </c>
      <c r="D276" s="62">
        <v>50000</v>
      </c>
      <c r="E276" s="4" t="s">
        <v>3024</v>
      </c>
      <c r="F276" s="4" t="s">
        <v>3018</v>
      </c>
    </row>
    <row r="277" spans="1:6" x14ac:dyDescent="0.2">
      <c r="A277" s="5">
        <v>276</v>
      </c>
      <c r="B277" s="5">
        <v>853</v>
      </c>
      <c r="C277" s="5" t="s">
        <v>3016</v>
      </c>
      <c r="D277" s="63">
        <v>80000</v>
      </c>
      <c r="E277" s="5" t="s">
        <v>3024</v>
      </c>
      <c r="F277" s="5" t="s">
        <v>3018</v>
      </c>
    </row>
    <row r="278" spans="1:6" x14ac:dyDescent="0.2">
      <c r="A278" s="4">
        <v>277</v>
      </c>
      <c r="B278" s="4">
        <v>854</v>
      </c>
      <c r="C278" s="4" t="s">
        <v>3016</v>
      </c>
      <c r="D278" s="62">
        <v>80000</v>
      </c>
      <c r="E278" s="4" t="s">
        <v>3021</v>
      </c>
      <c r="F278" s="4" t="s">
        <v>3018</v>
      </c>
    </row>
    <row r="279" spans="1:6" x14ac:dyDescent="0.2">
      <c r="A279" s="5">
        <v>278</v>
      </c>
      <c r="B279" s="5">
        <v>855</v>
      </c>
      <c r="C279" s="5" t="s">
        <v>3016</v>
      </c>
      <c r="D279" s="63">
        <v>80000</v>
      </c>
      <c r="E279" s="5" t="s">
        <v>3021</v>
      </c>
      <c r="F279" s="5" t="s">
        <v>3018</v>
      </c>
    </row>
    <row r="280" spans="1:6" x14ac:dyDescent="0.2">
      <c r="A280" s="4">
        <v>279</v>
      </c>
      <c r="B280" s="4">
        <v>858</v>
      </c>
      <c r="C280" s="4" t="s">
        <v>3019</v>
      </c>
      <c r="D280" s="62">
        <v>90000</v>
      </c>
      <c r="E280" s="4" t="s">
        <v>3021</v>
      </c>
      <c r="F280" s="4" t="s">
        <v>3020</v>
      </c>
    </row>
    <row r="281" spans="1:6" x14ac:dyDescent="0.2">
      <c r="A281" s="5">
        <v>280</v>
      </c>
      <c r="B281" s="5">
        <v>865</v>
      </c>
      <c r="C281" s="5" t="s">
        <v>3016</v>
      </c>
      <c r="D281" s="63">
        <v>90000</v>
      </c>
      <c r="E281" s="5" t="s">
        <v>3021</v>
      </c>
      <c r="F281" s="5" t="s">
        <v>3018</v>
      </c>
    </row>
    <row r="282" spans="1:6" x14ac:dyDescent="0.2">
      <c r="A282" s="4">
        <v>281</v>
      </c>
      <c r="B282" s="4">
        <v>868</v>
      </c>
      <c r="C282" s="4" t="s">
        <v>3016</v>
      </c>
      <c r="D282" s="62">
        <v>90000</v>
      </c>
      <c r="E282" s="4" t="s">
        <v>3021</v>
      </c>
      <c r="F282" s="4" t="s">
        <v>3018</v>
      </c>
    </row>
    <row r="283" spans="1:6" x14ac:dyDescent="0.2">
      <c r="A283" s="5">
        <v>282</v>
      </c>
      <c r="B283" s="5">
        <v>871</v>
      </c>
      <c r="C283" s="5" t="s">
        <v>3019</v>
      </c>
      <c r="D283" s="63">
        <v>110000</v>
      </c>
      <c r="E283" s="5" t="s">
        <v>3017</v>
      </c>
      <c r="F283" s="5" t="s">
        <v>3018</v>
      </c>
    </row>
    <row r="284" spans="1:6" x14ac:dyDescent="0.2">
      <c r="A284" s="4">
        <v>283</v>
      </c>
      <c r="B284" s="4">
        <v>875</v>
      </c>
      <c r="C284" s="4" t="s">
        <v>3016</v>
      </c>
      <c r="D284" s="62">
        <v>90000</v>
      </c>
      <c r="E284" s="4" t="s">
        <v>3021</v>
      </c>
      <c r="F284" s="4" t="s">
        <v>3018</v>
      </c>
    </row>
    <row r="285" spans="1:6" x14ac:dyDescent="0.2">
      <c r="A285" s="5">
        <v>284</v>
      </c>
      <c r="B285" s="5">
        <v>880</v>
      </c>
      <c r="C285" s="5" t="s">
        <v>3016</v>
      </c>
      <c r="D285" s="63">
        <v>110000</v>
      </c>
      <c r="E285" s="5" t="s">
        <v>3017</v>
      </c>
      <c r="F285" s="5" t="s">
        <v>3018</v>
      </c>
    </row>
    <row r="286" spans="1:6" x14ac:dyDescent="0.2">
      <c r="A286" s="4">
        <v>285</v>
      </c>
      <c r="B286" s="4">
        <v>885</v>
      </c>
      <c r="C286" s="4" t="s">
        <v>3016</v>
      </c>
      <c r="D286" s="62">
        <v>110000</v>
      </c>
      <c r="E286" s="4" t="s">
        <v>3017</v>
      </c>
      <c r="F286" s="4" t="s">
        <v>3018</v>
      </c>
    </row>
    <row r="287" spans="1:6" x14ac:dyDescent="0.2">
      <c r="A287" s="5">
        <v>286</v>
      </c>
      <c r="B287" s="5">
        <v>890</v>
      </c>
      <c r="C287" s="5" t="s">
        <v>3016</v>
      </c>
      <c r="D287" s="63">
        <v>120000</v>
      </c>
      <c r="E287" s="5" t="s">
        <v>3021</v>
      </c>
      <c r="F287" s="5" t="s">
        <v>3020</v>
      </c>
    </row>
    <row r="288" spans="1:6" x14ac:dyDescent="0.2">
      <c r="A288" s="4">
        <v>287</v>
      </c>
      <c r="B288" s="4">
        <v>894</v>
      </c>
      <c r="C288" s="4" t="s">
        <v>3016</v>
      </c>
      <c r="D288" s="62">
        <v>170000</v>
      </c>
      <c r="E288" s="4" t="s">
        <v>3024</v>
      </c>
      <c r="F288" s="4" t="s">
        <v>3018</v>
      </c>
    </row>
    <row r="289" spans="1:6" x14ac:dyDescent="0.2">
      <c r="A289" s="5">
        <v>288</v>
      </c>
      <c r="B289" s="5">
        <v>896</v>
      </c>
      <c r="C289" s="5" t="s">
        <v>3016</v>
      </c>
      <c r="D289" s="63">
        <v>70000</v>
      </c>
      <c r="E289" s="5" t="s">
        <v>3021</v>
      </c>
      <c r="F289" s="5" t="s">
        <v>3020</v>
      </c>
    </row>
    <row r="290" spans="1:6" x14ac:dyDescent="0.2">
      <c r="A290" s="4">
        <v>289</v>
      </c>
      <c r="B290" s="4">
        <v>898</v>
      </c>
      <c r="C290" s="4" t="s">
        <v>3016</v>
      </c>
      <c r="D290" s="62">
        <v>110000</v>
      </c>
      <c r="E290" s="4" t="s">
        <v>3017</v>
      </c>
      <c r="F290" s="4" t="s">
        <v>3018</v>
      </c>
    </row>
    <row r="291" spans="1:6" x14ac:dyDescent="0.2">
      <c r="A291" s="5">
        <v>290</v>
      </c>
      <c r="B291" s="5">
        <v>899</v>
      </c>
      <c r="C291" s="5" t="s">
        <v>3016</v>
      </c>
      <c r="D291" s="63">
        <v>130000</v>
      </c>
      <c r="E291" s="5" t="s">
        <v>3017</v>
      </c>
      <c r="F291" s="5" t="s">
        <v>3018</v>
      </c>
    </row>
    <row r="292" spans="1:6" x14ac:dyDescent="0.2">
      <c r="A292" s="4">
        <v>291</v>
      </c>
      <c r="B292" s="4">
        <v>903</v>
      </c>
      <c r="C292" s="4" t="s">
        <v>3016</v>
      </c>
      <c r="D292" s="62">
        <v>130000</v>
      </c>
      <c r="E292" s="4" t="s">
        <v>3017</v>
      </c>
      <c r="F292" s="4" t="s">
        <v>3018</v>
      </c>
    </row>
    <row r="293" spans="1:6" x14ac:dyDescent="0.2">
      <c r="A293" s="5">
        <v>292</v>
      </c>
      <c r="B293" s="5">
        <v>907</v>
      </c>
      <c r="C293" s="5" t="s">
        <v>3016</v>
      </c>
      <c r="D293" s="63">
        <v>130000</v>
      </c>
      <c r="E293" s="5" t="s">
        <v>3017</v>
      </c>
      <c r="F293" s="5" t="s">
        <v>3018</v>
      </c>
    </row>
    <row r="294" spans="1:6" x14ac:dyDescent="0.2">
      <c r="A294" s="4">
        <v>293</v>
      </c>
      <c r="B294" s="4">
        <v>910</v>
      </c>
      <c r="C294" s="4" t="s">
        <v>3019</v>
      </c>
      <c r="D294" s="62">
        <v>150000</v>
      </c>
      <c r="E294" s="4" t="s">
        <v>3021</v>
      </c>
      <c r="F294" s="4" t="s">
        <v>3020</v>
      </c>
    </row>
    <row r="295" spans="1:6" x14ac:dyDescent="0.2">
      <c r="A295" s="5">
        <v>294</v>
      </c>
      <c r="B295" s="5">
        <v>911</v>
      </c>
      <c r="C295" s="5" t="s">
        <v>3019</v>
      </c>
      <c r="D295" s="63">
        <v>60000</v>
      </c>
      <c r="E295" s="5" t="s">
        <v>3022</v>
      </c>
      <c r="F295" s="5" t="s">
        <v>3020</v>
      </c>
    </row>
    <row r="296" spans="1:6" x14ac:dyDescent="0.2">
      <c r="A296" s="4">
        <v>295</v>
      </c>
      <c r="B296" s="4">
        <v>915</v>
      </c>
      <c r="C296" s="4" t="s">
        <v>3016</v>
      </c>
      <c r="D296" s="62">
        <v>60000</v>
      </c>
      <c r="E296" s="4" t="s">
        <v>3022</v>
      </c>
      <c r="F296" s="4" t="s">
        <v>3020</v>
      </c>
    </row>
    <row r="297" spans="1:6" x14ac:dyDescent="0.2">
      <c r="A297" s="5">
        <v>296</v>
      </c>
      <c r="B297" s="5">
        <v>916</v>
      </c>
      <c r="C297" s="5" t="s">
        <v>3019</v>
      </c>
      <c r="D297" s="63">
        <v>80000</v>
      </c>
      <c r="E297" s="5" t="s">
        <v>3023</v>
      </c>
      <c r="F297" s="5" t="s">
        <v>3018</v>
      </c>
    </row>
    <row r="298" spans="1:6" x14ac:dyDescent="0.2">
      <c r="A298" s="4">
        <v>297</v>
      </c>
      <c r="B298" s="4">
        <v>918</v>
      </c>
      <c r="C298" s="4" t="s">
        <v>3019</v>
      </c>
      <c r="D298" s="62">
        <v>50000</v>
      </c>
      <c r="E298" s="4" t="s">
        <v>3024</v>
      </c>
      <c r="F298" s="4" t="s">
        <v>3018</v>
      </c>
    </row>
    <row r="299" spans="1:6" x14ac:dyDescent="0.2">
      <c r="A299" s="5">
        <v>298</v>
      </c>
      <c r="B299" s="5">
        <v>919</v>
      </c>
      <c r="C299" s="5" t="s">
        <v>3019</v>
      </c>
      <c r="D299" s="63">
        <v>70000</v>
      </c>
      <c r="E299" s="5" t="s">
        <v>3024</v>
      </c>
      <c r="F299" s="5" t="s">
        <v>3018</v>
      </c>
    </row>
    <row r="300" spans="1:6" x14ac:dyDescent="0.2">
      <c r="A300" s="4">
        <v>299</v>
      </c>
      <c r="B300" s="4">
        <v>920</v>
      </c>
      <c r="C300" s="4" t="s">
        <v>3016</v>
      </c>
      <c r="D300" s="62">
        <v>70000</v>
      </c>
      <c r="E300" s="4" t="s">
        <v>3024</v>
      </c>
      <c r="F300" s="4" t="s">
        <v>3018</v>
      </c>
    </row>
    <row r="301" spans="1:6" x14ac:dyDescent="0.2">
      <c r="A301" s="5">
        <v>300</v>
      </c>
      <c r="B301" s="5">
        <v>922</v>
      </c>
      <c r="C301" s="5" t="s">
        <v>3016</v>
      </c>
      <c r="D301" s="63">
        <v>70000</v>
      </c>
      <c r="E301" s="5" t="s">
        <v>3024</v>
      </c>
      <c r="F301" s="5" t="s">
        <v>3018</v>
      </c>
    </row>
    <row r="302" spans="1:6" x14ac:dyDescent="0.2">
      <c r="A302" s="4">
        <v>301</v>
      </c>
      <c r="B302" s="4">
        <v>925</v>
      </c>
      <c r="C302" s="4" t="s">
        <v>3016</v>
      </c>
      <c r="D302" s="62">
        <v>80000</v>
      </c>
      <c r="E302" s="4" t="s">
        <v>3021</v>
      </c>
      <c r="F302" s="4" t="s">
        <v>3020</v>
      </c>
    </row>
    <row r="303" spans="1:6" x14ac:dyDescent="0.2">
      <c r="A303" s="5">
        <v>302</v>
      </c>
      <c r="B303" s="5">
        <v>929</v>
      </c>
      <c r="C303" s="5" t="s">
        <v>3016</v>
      </c>
      <c r="D303" s="63">
        <v>80000</v>
      </c>
      <c r="E303" s="5" t="s">
        <v>3021</v>
      </c>
      <c r="F303" s="5" t="s">
        <v>3018</v>
      </c>
    </row>
    <row r="304" spans="1:6" x14ac:dyDescent="0.2">
      <c r="A304" s="4">
        <v>303</v>
      </c>
      <c r="B304" s="4">
        <v>936</v>
      </c>
      <c r="C304" s="4" t="s">
        <v>3019</v>
      </c>
      <c r="D304" s="62">
        <v>90000</v>
      </c>
      <c r="E304" s="4" t="s">
        <v>3022</v>
      </c>
      <c r="F304" s="4" t="s">
        <v>3020</v>
      </c>
    </row>
    <row r="305" spans="1:6" x14ac:dyDescent="0.2">
      <c r="A305" s="5">
        <v>304</v>
      </c>
      <c r="B305" s="5">
        <v>937</v>
      </c>
      <c r="C305" s="5" t="s">
        <v>3019</v>
      </c>
      <c r="D305" s="63">
        <v>90000</v>
      </c>
      <c r="E305" s="5" t="s">
        <v>3022</v>
      </c>
      <c r="F305" s="5" t="s">
        <v>3020</v>
      </c>
    </row>
    <row r="306" spans="1:6" x14ac:dyDescent="0.2">
      <c r="A306" s="4">
        <v>305</v>
      </c>
      <c r="B306" s="4">
        <v>940</v>
      </c>
      <c r="C306" s="4" t="s">
        <v>3016</v>
      </c>
      <c r="D306" s="62">
        <v>100000</v>
      </c>
      <c r="E306" s="4" t="s">
        <v>3021</v>
      </c>
      <c r="F306" s="4" t="s">
        <v>3018</v>
      </c>
    </row>
    <row r="307" spans="1:6" x14ac:dyDescent="0.2">
      <c r="A307" s="5">
        <v>306</v>
      </c>
      <c r="B307" s="5">
        <v>945</v>
      </c>
      <c r="C307" s="5" t="s">
        <v>3016</v>
      </c>
      <c r="D307" s="63">
        <v>110000</v>
      </c>
      <c r="E307" s="5" t="s">
        <v>3021</v>
      </c>
      <c r="F307" s="5" t="s">
        <v>3020</v>
      </c>
    </row>
    <row r="308" spans="1:6" x14ac:dyDescent="0.2">
      <c r="A308" s="4">
        <v>307</v>
      </c>
      <c r="B308" s="4">
        <v>946</v>
      </c>
      <c r="C308" s="4" t="s">
        <v>3016</v>
      </c>
      <c r="D308" s="62">
        <v>110000</v>
      </c>
      <c r="E308" s="4" t="s">
        <v>3021</v>
      </c>
      <c r="F308" s="4" t="s">
        <v>3020</v>
      </c>
    </row>
    <row r="309" spans="1:6" x14ac:dyDescent="0.2">
      <c r="A309" s="5">
        <v>308</v>
      </c>
      <c r="B309" s="5">
        <v>947</v>
      </c>
      <c r="C309" s="5" t="s">
        <v>3016</v>
      </c>
      <c r="D309" s="63">
        <v>80000</v>
      </c>
      <c r="E309" s="5" t="s">
        <v>3023</v>
      </c>
      <c r="F309" s="5" t="s">
        <v>3018</v>
      </c>
    </row>
    <row r="310" spans="1:6" x14ac:dyDescent="0.2">
      <c r="A310" s="4">
        <v>309</v>
      </c>
      <c r="B310" s="4">
        <v>949</v>
      </c>
      <c r="C310" s="4" t="s">
        <v>3016</v>
      </c>
      <c r="D310" s="62">
        <v>60000</v>
      </c>
      <c r="E310" s="4" t="s">
        <v>3022</v>
      </c>
      <c r="F310" s="4" t="s">
        <v>3020</v>
      </c>
    </row>
    <row r="311" spans="1:6" x14ac:dyDescent="0.2">
      <c r="A311" s="5">
        <v>310</v>
      </c>
      <c r="B311" s="5">
        <v>950</v>
      </c>
      <c r="C311" s="5" t="s">
        <v>3019</v>
      </c>
      <c r="D311" s="63">
        <v>60000</v>
      </c>
      <c r="E311" s="5" t="s">
        <v>3022</v>
      </c>
      <c r="F311" s="5" t="s">
        <v>3018</v>
      </c>
    </row>
    <row r="312" spans="1:6" x14ac:dyDescent="0.2">
      <c r="A312" s="4">
        <v>311</v>
      </c>
      <c r="B312" s="4">
        <v>954</v>
      </c>
      <c r="C312" s="4" t="s">
        <v>3019</v>
      </c>
      <c r="D312" s="62">
        <v>70000</v>
      </c>
      <c r="E312" s="4" t="s">
        <v>3024</v>
      </c>
      <c r="F312" s="4" t="s">
        <v>3018</v>
      </c>
    </row>
    <row r="313" spans="1:6" x14ac:dyDescent="0.2">
      <c r="A313" s="5">
        <v>312</v>
      </c>
      <c r="B313" s="5">
        <v>959</v>
      </c>
      <c r="C313" s="5" t="s">
        <v>3019</v>
      </c>
      <c r="D313" s="63">
        <v>70000</v>
      </c>
      <c r="E313" s="5" t="s">
        <v>3024</v>
      </c>
      <c r="F313" s="5" t="s">
        <v>3020</v>
      </c>
    </row>
    <row r="314" spans="1:6" x14ac:dyDescent="0.2">
      <c r="A314" s="4">
        <v>313</v>
      </c>
      <c r="B314" s="4">
        <v>960</v>
      </c>
      <c r="C314" s="4" t="s">
        <v>3019</v>
      </c>
      <c r="D314" s="62">
        <v>70000</v>
      </c>
      <c r="E314" s="4" t="s">
        <v>3024</v>
      </c>
      <c r="F314" s="4" t="s">
        <v>3018</v>
      </c>
    </row>
    <row r="315" spans="1:6" x14ac:dyDescent="0.2">
      <c r="A315" s="5">
        <v>314</v>
      </c>
      <c r="B315" s="5">
        <v>961</v>
      </c>
      <c r="C315" s="5" t="s">
        <v>3019</v>
      </c>
      <c r="D315" s="63">
        <v>70000</v>
      </c>
      <c r="E315" s="5" t="s">
        <v>3024</v>
      </c>
      <c r="F315" s="5" t="s">
        <v>3018</v>
      </c>
    </row>
    <row r="316" spans="1:6" x14ac:dyDescent="0.2">
      <c r="A316" s="4">
        <v>315</v>
      </c>
      <c r="B316" s="4">
        <v>962</v>
      </c>
      <c r="C316" s="4" t="s">
        <v>3019</v>
      </c>
      <c r="D316" s="62">
        <v>70000</v>
      </c>
      <c r="E316" s="4" t="s">
        <v>3024</v>
      </c>
      <c r="F316" s="4" t="s">
        <v>3020</v>
      </c>
    </row>
    <row r="317" spans="1:6" x14ac:dyDescent="0.2">
      <c r="A317" s="5">
        <v>316</v>
      </c>
      <c r="B317" s="5">
        <v>970</v>
      </c>
      <c r="C317" s="5" t="s">
        <v>3019</v>
      </c>
      <c r="D317" s="63">
        <v>70000</v>
      </c>
      <c r="E317" s="5" t="s">
        <v>3024</v>
      </c>
      <c r="F317" s="5" t="s">
        <v>3020</v>
      </c>
    </row>
    <row r="318" spans="1:6" x14ac:dyDescent="0.2">
      <c r="A318" s="4">
        <v>317</v>
      </c>
      <c r="B318" s="4">
        <v>972</v>
      </c>
      <c r="C318" s="4" t="s">
        <v>3016</v>
      </c>
      <c r="D318" s="62">
        <v>60000</v>
      </c>
      <c r="E318" s="4" t="s">
        <v>3024</v>
      </c>
      <c r="F318" s="4" t="s">
        <v>3018</v>
      </c>
    </row>
    <row r="319" spans="1:6" x14ac:dyDescent="0.2">
      <c r="A319" s="5">
        <v>318</v>
      </c>
      <c r="B319" s="5">
        <v>975</v>
      </c>
      <c r="C319" s="5" t="s">
        <v>3019</v>
      </c>
      <c r="D319" s="63">
        <v>40000</v>
      </c>
      <c r="E319" s="5" t="s">
        <v>3021</v>
      </c>
      <c r="F319" s="5" t="s">
        <v>3020</v>
      </c>
    </row>
    <row r="320" spans="1:6" x14ac:dyDescent="0.2">
      <c r="A320" s="4">
        <v>319</v>
      </c>
      <c r="B320" s="4">
        <v>980</v>
      </c>
      <c r="C320" s="4" t="s">
        <v>3019</v>
      </c>
      <c r="D320" s="62">
        <v>40000</v>
      </c>
      <c r="E320" s="4" t="s">
        <v>3021</v>
      </c>
      <c r="F320" s="4" t="s">
        <v>3020</v>
      </c>
    </row>
    <row r="321" spans="1:6" x14ac:dyDescent="0.2">
      <c r="A321" s="5">
        <v>320</v>
      </c>
      <c r="B321" s="5">
        <v>983</v>
      </c>
      <c r="C321" s="5" t="s">
        <v>3016</v>
      </c>
      <c r="D321" s="63">
        <v>70000</v>
      </c>
      <c r="E321" s="5" t="s">
        <v>3024</v>
      </c>
      <c r="F321" s="5" t="s">
        <v>3020</v>
      </c>
    </row>
    <row r="322" spans="1:6" x14ac:dyDescent="0.2">
      <c r="A322" s="4">
        <v>321</v>
      </c>
      <c r="B322" s="4">
        <v>993</v>
      </c>
      <c r="C322" s="4" t="s">
        <v>3016</v>
      </c>
      <c r="D322" s="62">
        <v>80000</v>
      </c>
      <c r="E322" s="4" t="s">
        <v>3024</v>
      </c>
      <c r="F322" s="4" t="s">
        <v>3018</v>
      </c>
    </row>
    <row r="323" spans="1:6" x14ac:dyDescent="0.2">
      <c r="A323" s="5">
        <v>322</v>
      </c>
      <c r="B323" s="5">
        <v>994</v>
      </c>
      <c r="C323" s="5" t="s">
        <v>3016</v>
      </c>
      <c r="D323" s="63">
        <v>90000</v>
      </c>
      <c r="E323" s="5" t="s">
        <v>3017</v>
      </c>
      <c r="F323" s="5" t="s">
        <v>3018</v>
      </c>
    </row>
    <row r="324" spans="1:6" x14ac:dyDescent="0.2">
      <c r="A324" s="4">
        <v>323</v>
      </c>
      <c r="B324" s="4">
        <v>995</v>
      </c>
      <c r="C324" s="4" t="s">
        <v>3016</v>
      </c>
      <c r="D324" s="62">
        <v>90000</v>
      </c>
      <c r="E324" s="4" t="s">
        <v>3017</v>
      </c>
      <c r="F324" s="4" t="s">
        <v>3018</v>
      </c>
    </row>
    <row r="325" spans="1:6" x14ac:dyDescent="0.2">
      <c r="A325" s="5">
        <v>324</v>
      </c>
      <c r="B325" s="5">
        <v>997</v>
      </c>
      <c r="C325" s="5" t="s">
        <v>3019</v>
      </c>
      <c r="D325" s="63">
        <v>120000</v>
      </c>
      <c r="E325" s="5" t="s">
        <v>3024</v>
      </c>
      <c r="F325" s="5" t="s">
        <v>3018</v>
      </c>
    </row>
    <row r="326" spans="1:6" x14ac:dyDescent="0.2">
      <c r="A326" s="4">
        <v>325</v>
      </c>
      <c r="B326" s="4">
        <v>999</v>
      </c>
      <c r="C326" s="4" t="s">
        <v>3016</v>
      </c>
      <c r="D326" s="62">
        <v>90000</v>
      </c>
      <c r="E326" s="4" t="s">
        <v>3017</v>
      </c>
      <c r="F326" s="4" t="s">
        <v>3018</v>
      </c>
    </row>
    <row r="327" spans="1:6" x14ac:dyDescent="0.2">
      <c r="A327" s="5">
        <v>326</v>
      </c>
      <c r="B327" s="5">
        <v>1000</v>
      </c>
      <c r="C327" s="5" t="s">
        <v>3019</v>
      </c>
      <c r="D327" s="63">
        <v>90000</v>
      </c>
      <c r="E327" s="5" t="s">
        <v>3017</v>
      </c>
      <c r="F327" s="5" t="s">
        <v>3018</v>
      </c>
    </row>
    <row r="328" spans="1:6" x14ac:dyDescent="0.2">
      <c r="A328" s="4">
        <v>327</v>
      </c>
      <c r="B328" s="4">
        <v>1005</v>
      </c>
      <c r="C328" s="4" t="s">
        <v>3016</v>
      </c>
      <c r="D328" s="62">
        <v>130000</v>
      </c>
      <c r="E328" s="4" t="s">
        <v>3017</v>
      </c>
      <c r="F328" s="4" t="s">
        <v>3018</v>
      </c>
    </row>
    <row r="329" spans="1:6" x14ac:dyDescent="0.2">
      <c r="A329" s="5">
        <v>328</v>
      </c>
      <c r="B329" s="5">
        <v>1008</v>
      </c>
      <c r="C329" s="5" t="s">
        <v>3016</v>
      </c>
      <c r="D329" s="63">
        <v>90000</v>
      </c>
      <c r="E329" s="5" t="s">
        <v>3017</v>
      </c>
      <c r="F329" s="5" t="s">
        <v>3018</v>
      </c>
    </row>
    <row r="330" spans="1:6" x14ac:dyDescent="0.2">
      <c r="A330" s="4">
        <v>329</v>
      </c>
      <c r="B330" s="4">
        <v>1009</v>
      </c>
      <c r="C330" s="4" t="s">
        <v>3016</v>
      </c>
      <c r="D330" s="62">
        <v>90000</v>
      </c>
      <c r="E330" s="4" t="s">
        <v>3017</v>
      </c>
      <c r="F330" s="4" t="s">
        <v>3018</v>
      </c>
    </row>
    <row r="331" spans="1:6" x14ac:dyDescent="0.2">
      <c r="A331" s="5">
        <v>330</v>
      </c>
      <c r="B331" s="5">
        <v>1014</v>
      </c>
      <c r="C331" s="5" t="s">
        <v>3019</v>
      </c>
      <c r="D331" s="63">
        <v>90000</v>
      </c>
      <c r="E331" s="5" t="s">
        <v>3017</v>
      </c>
      <c r="F331" s="5" t="s">
        <v>3018</v>
      </c>
    </row>
    <row r="332" spans="1:6" x14ac:dyDescent="0.2">
      <c r="A332" s="4">
        <v>331</v>
      </c>
      <c r="B332" s="4">
        <v>1015</v>
      </c>
      <c r="C332" s="4" t="s">
        <v>3016</v>
      </c>
      <c r="D332" s="62">
        <v>110000</v>
      </c>
      <c r="E332" s="4" t="s">
        <v>3024</v>
      </c>
      <c r="F332" s="4" t="s">
        <v>3018</v>
      </c>
    </row>
    <row r="333" spans="1:6" x14ac:dyDescent="0.2">
      <c r="A333" s="5">
        <v>332</v>
      </c>
      <c r="B333" s="5">
        <v>1016</v>
      </c>
      <c r="C333" s="5" t="s">
        <v>3016</v>
      </c>
      <c r="D333" s="63">
        <v>90000</v>
      </c>
      <c r="E333" s="5" t="s">
        <v>3021</v>
      </c>
      <c r="F333" s="5" t="s">
        <v>3018</v>
      </c>
    </row>
    <row r="334" spans="1:6" x14ac:dyDescent="0.2">
      <c r="A334" s="4">
        <v>333</v>
      </c>
      <c r="B334" s="4">
        <v>1018</v>
      </c>
      <c r="C334" s="4" t="s">
        <v>3019</v>
      </c>
      <c r="D334" s="62">
        <v>10000</v>
      </c>
      <c r="E334" s="4" t="s">
        <v>3024</v>
      </c>
      <c r="F334" s="4" t="s">
        <v>3018</v>
      </c>
    </row>
    <row r="335" spans="1:6" x14ac:dyDescent="0.2">
      <c r="A335" s="5">
        <v>334</v>
      </c>
      <c r="B335" s="5">
        <v>1020</v>
      </c>
      <c r="C335" s="5" t="s">
        <v>3016</v>
      </c>
      <c r="D335" s="63">
        <v>20000</v>
      </c>
      <c r="E335" s="5" t="s">
        <v>3024</v>
      </c>
      <c r="F335" s="5" t="s">
        <v>3018</v>
      </c>
    </row>
    <row r="336" spans="1:6" x14ac:dyDescent="0.2">
      <c r="A336" s="4">
        <v>335</v>
      </c>
      <c r="B336" s="4">
        <v>1023</v>
      </c>
      <c r="C336" s="4" t="s">
        <v>3016</v>
      </c>
      <c r="D336" s="62">
        <v>10000</v>
      </c>
      <c r="E336" s="4" t="s">
        <v>3017</v>
      </c>
      <c r="F336" s="4" t="s">
        <v>3018</v>
      </c>
    </row>
    <row r="337" spans="1:6" x14ac:dyDescent="0.2">
      <c r="A337" s="5">
        <v>336</v>
      </c>
      <c r="B337" s="5">
        <v>1026</v>
      </c>
      <c r="C337" s="5" t="s">
        <v>3016</v>
      </c>
      <c r="D337" s="63">
        <v>10000</v>
      </c>
      <c r="E337" s="5" t="s">
        <v>3017</v>
      </c>
      <c r="F337" s="5" t="s">
        <v>3018</v>
      </c>
    </row>
    <row r="338" spans="1:6" x14ac:dyDescent="0.2">
      <c r="A338" s="4">
        <v>337</v>
      </c>
      <c r="B338" s="4">
        <v>1027</v>
      </c>
      <c r="C338" s="4" t="s">
        <v>3016</v>
      </c>
      <c r="D338" s="62">
        <v>20000</v>
      </c>
      <c r="E338" s="4" t="s">
        <v>3024</v>
      </c>
      <c r="F338" s="4" t="s">
        <v>3018</v>
      </c>
    </row>
    <row r="339" spans="1:6" x14ac:dyDescent="0.2">
      <c r="A339" s="5">
        <v>338</v>
      </c>
      <c r="B339" s="5">
        <v>1028</v>
      </c>
      <c r="C339" s="5" t="s">
        <v>3016</v>
      </c>
      <c r="D339" s="63">
        <v>10000</v>
      </c>
      <c r="E339" s="5" t="s">
        <v>3017</v>
      </c>
      <c r="F339" s="5" t="s">
        <v>3018</v>
      </c>
    </row>
    <row r="340" spans="1:6" x14ac:dyDescent="0.2">
      <c r="A340" s="4">
        <v>339</v>
      </c>
      <c r="B340" s="4">
        <v>1035</v>
      </c>
      <c r="C340" s="4" t="s">
        <v>3016</v>
      </c>
      <c r="D340" s="62">
        <v>20000</v>
      </c>
      <c r="E340" s="4" t="s">
        <v>3024</v>
      </c>
      <c r="F340" s="4" t="s">
        <v>3018</v>
      </c>
    </row>
    <row r="341" spans="1:6" x14ac:dyDescent="0.2">
      <c r="A341" s="5">
        <v>340</v>
      </c>
      <c r="B341" s="5">
        <v>1036</v>
      </c>
      <c r="C341" s="5" t="s">
        <v>3019</v>
      </c>
      <c r="D341" s="63">
        <v>20000</v>
      </c>
      <c r="E341" s="5" t="s">
        <v>3024</v>
      </c>
      <c r="F341" s="5" t="s">
        <v>3018</v>
      </c>
    </row>
    <row r="342" spans="1:6" x14ac:dyDescent="0.2">
      <c r="A342" s="4">
        <v>341</v>
      </c>
      <c r="B342" s="4">
        <v>1038</v>
      </c>
      <c r="C342" s="4" t="s">
        <v>3016</v>
      </c>
      <c r="D342" s="62">
        <v>10000</v>
      </c>
      <c r="E342" s="4" t="s">
        <v>3024</v>
      </c>
      <c r="F342" s="4" t="s">
        <v>3018</v>
      </c>
    </row>
    <row r="343" spans="1:6" x14ac:dyDescent="0.2">
      <c r="A343" s="5">
        <v>342</v>
      </c>
      <c r="B343" s="5">
        <v>1041</v>
      </c>
      <c r="C343" s="5" t="s">
        <v>3016</v>
      </c>
      <c r="D343" s="63">
        <v>20000</v>
      </c>
      <c r="E343" s="5" t="s">
        <v>3024</v>
      </c>
      <c r="F343" s="5" t="s">
        <v>3018</v>
      </c>
    </row>
    <row r="344" spans="1:6" x14ac:dyDescent="0.2">
      <c r="A344" s="4">
        <v>343</v>
      </c>
      <c r="B344" s="4">
        <v>1042</v>
      </c>
      <c r="C344" s="4" t="s">
        <v>3016</v>
      </c>
      <c r="D344" s="62">
        <v>30000</v>
      </c>
      <c r="E344" s="4" t="s">
        <v>3024</v>
      </c>
      <c r="F344" s="4" t="s">
        <v>3018</v>
      </c>
    </row>
    <row r="345" spans="1:6" x14ac:dyDescent="0.2">
      <c r="A345" s="5">
        <v>344</v>
      </c>
      <c r="B345" s="5">
        <v>1044</v>
      </c>
      <c r="C345" s="5" t="s">
        <v>3016</v>
      </c>
      <c r="D345" s="63">
        <v>10000</v>
      </c>
      <c r="E345" s="5" t="s">
        <v>3017</v>
      </c>
      <c r="F345" s="5" t="s">
        <v>3018</v>
      </c>
    </row>
    <row r="346" spans="1:6" x14ac:dyDescent="0.2">
      <c r="A346" s="4">
        <v>345</v>
      </c>
      <c r="B346" s="4">
        <v>1047</v>
      </c>
      <c r="C346" s="4" t="s">
        <v>3016</v>
      </c>
      <c r="D346" s="62">
        <v>10000</v>
      </c>
      <c r="E346" s="4" t="s">
        <v>3021</v>
      </c>
      <c r="F346" s="4" t="s">
        <v>3018</v>
      </c>
    </row>
    <row r="347" spans="1:6" x14ac:dyDescent="0.2">
      <c r="A347" s="5">
        <v>346</v>
      </c>
      <c r="B347" s="5">
        <v>1054</v>
      </c>
      <c r="C347" s="5" t="s">
        <v>3019</v>
      </c>
      <c r="D347" s="63">
        <v>10000</v>
      </c>
      <c r="E347" s="5" t="s">
        <v>3021</v>
      </c>
      <c r="F347" s="5" t="s">
        <v>3018</v>
      </c>
    </row>
    <row r="348" spans="1:6" x14ac:dyDescent="0.2">
      <c r="A348" s="4">
        <v>347</v>
      </c>
      <c r="B348" s="4">
        <v>1060</v>
      </c>
      <c r="C348" s="4" t="s">
        <v>3019</v>
      </c>
      <c r="D348" s="62">
        <v>10000</v>
      </c>
      <c r="E348" s="4" t="s">
        <v>3021</v>
      </c>
      <c r="F348" s="4" t="s">
        <v>3018</v>
      </c>
    </row>
    <row r="349" spans="1:6" x14ac:dyDescent="0.2">
      <c r="A349" s="5">
        <v>348</v>
      </c>
      <c r="B349" s="5">
        <v>1062</v>
      </c>
      <c r="C349" s="5" t="s">
        <v>3016</v>
      </c>
      <c r="D349" s="63">
        <v>10000</v>
      </c>
      <c r="E349" s="5" t="s">
        <v>3021</v>
      </c>
      <c r="F349" s="5" t="s">
        <v>3018</v>
      </c>
    </row>
    <row r="350" spans="1:6" x14ac:dyDescent="0.2">
      <c r="A350" s="4">
        <v>349</v>
      </c>
      <c r="B350" s="4">
        <v>1065</v>
      </c>
      <c r="C350" s="4" t="s">
        <v>3016</v>
      </c>
      <c r="D350" s="62">
        <v>10000</v>
      </c>
      <c r="E350" s="4" t="s">
        <v>3021</v>
      </c>
      <c r="F350" s="4" t="s">
        <v>3018</v>
      </c>
    </row>
    <row r="351" spans="1:6" x14ac:dyDescent="0.2">
      <c r="A351" s="5">
        <v>350</v>
      </c>
      <c r="B351" s="5">
        <v>1068</v>
      </c>
      <c r="C351" s="5" t="s">
        <v>3016</v>
      </c>
      <c r="D351" s="63">
        <v>10000</v>
      </c>
      <c r="E351" s="5" t="s">
        <v>3021</v>
      </c>
      <c r="F351" s="5" t="s">
        <v>3018</v>
      </c>
    </row>
    <row r="352" spans="1:6" x14ac:dyDescent="0.2">
      <c r="A352" s="4">
        <v>351</v>
      </c>
      <c r="B352" s="4">
        <v>1069</v>
      </c>
      <c r="C352" s="4" t="s">
        <v>3016</v>
      </c>
      <c r="D352" s="62">
        <v>30000</v>
      </c>
      <c r="E352" s="4" t="s">
        <v>3024</v>
      </c>
      <c r="F352" s="4" t="s">
        <v>3018</v>
      </c>
    </row>
    <row r="353" spans="1:6" x14ac:dyDescent="0.2">
      <c r="A353" s="5">
        <v>352</v>
      </c>
      <c r="B353" s="5">
        <v>1072</v>
      </c>
      <c r="C353" s="5" t="s">
        <v>3019</v>
      </c>
      <c r="D353" s="63">
        <v>20000</v>
      </c>
      <c r="E353" s="5" t="s">
        <v>3017</v>
      </c>
      <c r="F353" s="5" t="s">
        <v>3018</v>
      </c>
    </row>
    <row r="354" spans="1:6" x14ac:dyDescent="0.2">
      <c r="A354" s="4">
        <v>353</v>
      </c>
      <c r="B354" s="4">
        <v>1075</v>
      </c>
      <c r="C354" s="4" t="s">
        <v>3016</v>
      </c>
      <c r="D354" s="62">
        <v>10000</v>
      </c>
      <c r="E354" s="4" t="s">
        <v>3021</v>
      </c>
      <c r="F354" s="4" t="s">
        <v>3018</v>
      </c>
    </row>
    <row r="355" spans="1:6" x14ac:dyDescent="0.2">
      <c r="A355" s="5">
        <v>354</v>
      </c>
      <c r="B355" s="5">
        <v>1080</v>
      </c>
      <c r="C355" s="5" t="s">
        <v>3019</v>
      </c>
      <c r="D355" s="63">
        <v>30000</v>
      </c>
      <c r="E355" s="5" t="s">
        <v>3017</v>
      </c>
      <c r="F355" s="5" t="s">
        <v>3018</v>
      </c>
    </row>
    <row r="356" spans="1:6" x14ac:dyDescent="0.2">
      <c r="A356" s="4">
        <v>355</v>
      </c>
      <c r="B356" s="4">
        <v>1083</v>
      </c>
      <c r="C356" s="4" t="s">
        <v>3016</v>
      </c>
      <c r="D356" s="62">
        <v>20000</v>
      </c>
      <c r="E356" s="4" t="s">
        <v>3021</v>
      </c>
      <c r="F356" s="4" t="s">
        <v>3018</v>
      </c>
    </row>
    <row r="357" spans="1:6" x14ac:dyDescent="0.2">
      <c r="A357" s="5">
        <v>356</v>
      </c>
      <c r="B357" s="5">
        <v>1085</v>
      </c>
      <c r="C357" s="5" t="s">
        <v>3016</v>
      </c>
      <c r="D357" s="63">
        <v>40000</v>
      </c>
      <c r="E357" s="5" t="s">
        <v>3024</v>
      </c>
      <c r="F357" s="5" t="s">
        <v>3018</v>
      </c>
    </row>
    <row r="358" spans="1:6" x14ac:dyDescent="0.2">
      <c r="A358" s="4">
        <v>357</v>
      </c>
      <c r="B358" s="4">
        <v>1086</v>
      </c>
      <c r="C358" s="4" t="s">
        <v>3019</v>
      </c>
      <c r="D358" s="62">
        <v>10000</v>
      </c>
      <c r="E358" s="4" t="s">
        <v>3021</v>
      </c>
      <c r="F358" s="4" t="s">
        <v>3020</v>
      </c>
    </row>
    <row r="359" spans="1:6" x14ac:dyDescent="0.2">
      <c r="A359" s="5">
        <v>358</v>
      </c>
      <c r="B359" s="5">
        <v>1101</v>
      </c>
      <c r="C359" s="5" t="s">
        <v>3019</v>
      </c>
      <c r="D359" s="63">
        <v>10000</v>
      </c>
      <c r="E359" s="5" t="s">
        <v>3021</v>
      </c>
      <c r="F359" s="5" t="s">
        <v>3020</v>
      </c>
    </row>
    <row r="360" spans="1:6" x14ac:dyDescent="0.2">
      <c r="A360" s="4">
        <v>359</v>
      </c>
      <c r="B360" s="4">
        <v>1103</v>
      </c>
      <c r="C360" s="4" t="s">
        <v>3019</v>
      </c>
      <c r="D360" s="62">
        <v>10000</v>
      </c>
      <c r="E360" s="4" t="s">
        <v>3021</v>
      </c>
      <c r="F360" s="4" t="s">
        <v>3020</v>
      </c>
    </row>
    <row r="361" spans="1:6" x14ac:dyDescent="0.2">
      <c r="A361" s="5">
        <v>360</v>
      </c>
      <c r="B361" s="5">
        <v>1104</v>
      </c>
      <c r="C361" s="5" t="s">
        <v>3019</v>
      </c>
      <c r="D361" s="63">
        <v>10000</v>
      </c>
      <c r="E361" s="5" t="s">
        <v>3021</v>
      </c>
      <c r="F361" s="5" t="s">
        <v>3020</v>
      </c>
    </row>
    <row r="362" spans="1:6" x14ac:dyDescent="0.2">
      <c r="A362" s="4">
        <v>361</v>
      </c>
      <c r="B362" s="4">
        <v>1106</v>
      </c>
      <c r="C362" s="4" t="s">
        <v>3019</v>
      </c>
      <c r="D362" s="62">
        <v>10000</v>
      </c>
      <c r="E362" s="4" t="s">
        <v>3021</v>
      </c>
      <c r="F362" s="4" t="s">
        <v>3018</v>
      </c>
    </row>
    <row r="363" spans="1:6" x14ac:dyDescent="0.2">
      <c r="A363" s="5">
        <v>362</v>
      </c>
      <c r="B363" s="5">
        <v>1107</v>
      </c>
      <c r="C363" s="5" t="s">
        <v>3016</v>
      </c>
      <c r="D363" s="63">
        <v>10000</v>
      </c>
      <c r="E363" s="5" t="s">
        <v>3022</v>
      </c>
      <c r="F363" s="5" t="s">
        <v>3018</v>
      </c>
    </row>
    <row r="364" spans="1:6" x14ac:dyDescent="0.2">
      <c r="A364" s="4">
        <v>363</v>
      </c>
      <c r="B364" s="4">
        <v>1108</v>
      </c>
      <c r="C364" s="4" t="s">
        <v>3016</v>
      </c>
      <c r="D364" s="62">
        <v>10000</v>
      </c>
      <c r="E364" s="4" t="s">
        <v>3022</v>
      </c>
      <c r="F364" s="4" t="s">
        <v>3020</v>
      </c>
    </row>
    <row r="365" spans="1:6" x14ac:dyDescent="0.2">
      <c r="A365" s="5">
        <v>364</v>
      </c>
      <c r="B365" s="5">
        <v>1109</v>
      </c>
      <c r="C365" s="5" t="s">
        <v>3019</v>
      </c>
      <c r="D365" s="63">
        <v>10000</v>
      </c>
      <c r="E365" s="5" t="s">
        <v>3022</v>
      </c>
      <c r="F365" s="5" t="s">
        <v>3020</v>
      </c>
    </row>
    <row r="366" spans="1:6" x14ac:dyDescent="0.2">
      <c r="A366" s="4">
        <v>365</v>
      </c>
      <c r="B366" s="4">
        <v>1112</v>
      </c>
      <c r="C366" s="4" t="s">
        <v>3019</v>
      </c>
      <c r="D366" s="62">
        <v>10000</v>
      </c>
      <c r="E366" s="4" t="s">
        <v>3022</v>
      </c>
      <c r="F366" s="4" t="s">
        <v>3020</v>
      </c>
    </row>
    <row r="367" spans="1:6" x14ac:dyDescent="0.2">
      <c r="A367" s="5">
        <v>366</v>
      </c>
      <c r="B367" s="5">
        <v>1113</v>
      </c>
      <c r="C367" s="5" t="s">
        <v>3019</v>
      </c>
      <c r="D367" s="63">
        <v>10000</v>
      </c>
      <c r="E367" s="5" t="s">
        <v>3022</v>
      </c>
      <c r="F367" s="5" t="s">
        <v>3020</v>
      </c>
    </row>
    <row r="368" spans="1:6" x14ac:dyDescent="0.2">
      <c r="A368" s="4">
        <v>367</v>
      </c>
      <c r="B368" s="4">
        <v>1117</v>
      </c>
      <c r="C368" s="4" t="s">
        <v>3016</v>
      </c>
      <c r="D368" s="62">
        <v>20000</v>
      </c>
      <c r="E368" s="4" t="s">
        <v>3017</v>
      </c>
      <c r="F368" s="4" t="s">
        <v>3018</v>
      </c>
    </row>
    <row r="369" spans="1:6" x14ac:dyDescent="0.2">
      <c r="A369" s="5">
        <v>368</v>
      </c>
      <c r="B369" s="5">
        <v>1121</v>
      </c>
      <c r="C369" s="5" t="s">
        <v>3016</v>
      </c>
      <c r="D369" s="63">
        <v>20000</v>
      </c>
      <c r="E369" s="5" t="s">
        <v>3017</v>
      </c>
      <c r="F369" s="5" t="s">
        <v>3018</v>
      </c>
    </row>
    <row r="370" spans="1:6" x14ac:dyDescent="0.2">
      <c r="A370" s="4">
        <v>369</v>
      </c>
      <c r="B370" s="4">
        <v>1123</v>
      </c>
      <c r="C370" s="4" t="s">
        <v>3019</v>
      </c>
      <c r="D370" s="62">
        <v>10000</v>
      </c>
      <c r="E370" s="4" t="s">
        <v>3022</v>
      </c>
      <c r="F370" s="4" t="s">
        <v>3020</v>
      </c>
    </row>
    <row r="371" spans="1:6" x14ac:dyDescent="0.2">
      <c r="A371" s="5">
        <v>370</v>
      </c>
      <c r="B371" s="5">
        <v>1124</v>
      </c>
      <c r="C371" s="5" t="s">
        <v>3016</v>
      </c>
      <c r="D371" s="63">
        <v>20000</v>
      </c>
      <c r="E371" s="5" t="s">
        <v>3017</v>
      </c>
      <c r="F371" s="5" t="s">
        <v>3020</v>
      </c>
    </row>
    <row r="372" spans="1:6" x14ac:dyDescent="0.2">
      <c r="A372" s="4">
        <v>371</v>
      </c>
      <c r="B372" s="4">
        <v>1127</v>
      </c>
      <c r="C372" s="4" t="s">
        <v>3016</v>
      </c>
      <c r="D372" s="62">
        <v>20000</v>
      </c>
      <c r="E372" s="4" t="s">
        <v>3017</v>
      </c>
      <c r="F372" s="4" t="s">
        <v>3018</v>
      </c>
    </row>
    <row r="373" spans="1:6" x14ac:dyDescent="0.2">
      <c r="A373" s="5">
        <v>372</v>
      </c>
      <c r="B373" s="5">
        <v>1128</v>
      </c>
      <c r="C373" s="5" t="s">
        <v>3016</v>
      </c>
      <c r="D373" s="63">
        <v>20000</v>
      </c>
      <c r="E373" s="5" t="s">
        <v>3017</v>
      </c>
      <c r="F373" s="5" t="s">
        <v>3018</v>
      </c>
    </row>
    <row r="374" spans="1:6" x14ac:dyDescent="0.2">
      <c r="A374" s="4">
        <v>373</v>
      </c>
      <c r="B374" s="4">
        <v>1129</v>
      </c>
      <c r="C374" s="4" t="s">
        <v>3019</v>
      </c>
      <c r="D374" s="62">
        <v>20000</v>
      </c>
      <c r="E374" s="4" t="s">
        <v>3017</v>
      </c>
      <c r="F374" s="4" t="s">
        <v>3018</v>
      </c>
    </row>
    <row r="375" spans="1:6" x14ac:dyDescent="0.2">
      <c r="A375" s="5">
        <v>374</v>
      </c>
      <c r="B375" s="5">
        <v>1131</v>
      </c>
      <c r="C375" s="5" t="s">
        <v>3016</v>
      </c>
      <c r="D375" s="63">
        <v>30000</v>
      </c>
      <c r="E375" s="5" t="s">
        <v>3017</v>
      </c>
      <c r="F375" s="5" t="s">
        <v>3018</v>
      </c>
    </row>
    <row r="376" spans="1:6" x14ac:dyDescent="0.2">
      <c r="A376" s="4">
        <v>375</v>
      </c>
      <c r="B376" s="4">
        <v>1132</v>
      </c>
      <c r="C376" s="4" t="s">
        <v>3019</v>
      </c>
      <c r="D376" s="62">
        <v>30000</v>
      </c>
      <c r="E376" s="4" t="s">
        <v>3017</v>
      </c>
      <c r="F376" s="4" t="s">
        <v>3018</v>
      </c>
    </row>
    <row r="377" spans="1:6" x14ac:dyDescent="0.2">
      <c r="A377" s="5">
        <v>376</v>
      </c>
      <c r="B377" s="5">
        <v>1133</v>
      </c>
      <c r="C377" s="5" t="s">
        <v>3016</v>
      </c>
      <c r="D377" s="63">
        <v>30000</v>
      </c>
      <c r="E377" s="5" t="s">
        <v>3017</v>
      </c>
      <c r="F377" s="5" t="s">
        <v>3018</v>
      </c>
    </row>
    <row r="378" spans="1:6" x14ac:dyDescent="0.2">
      <c r="A378" s="4">
        <v>377</v>
      </c>
      <c r="B378" s="4">
        <v>1136</v>
      </c>
      <c r="C378" s="4" t="s">
        <v>3019</v>
      </c>
      <c r="D378" s="62">
        <v>40000</v>
      </c>
      <c r="E378" s="4" t="s">
        <v>3024</v>
      </c>
      <c r="F378" s="4" t="s">
        <v>3018</v>
      </c>
    </row>
    <row r="379" spans="1:6" x14ac:dyDescent="0.2">
      <c r="A379" s="5">
        <v>378</v>
      </c>
      <c r="B379" s="5">
        <v>1138</v>
      </c>
      <c r="C379" s="5" t="s">
        <v>3016</v>
      </c>
      <c r="D379" s="63">
        <v>30000</v>
      </c>
      <c r="E379" s="5" t="s">
        <v>3024</v>
      </c>
      <c r="F379" s="5" t="s">
        <v>3018</v>
      </c>
    </row>
    <row r="380" spans="1:6" x14ac:dyDescent="0.2">
      <c r="A380" s="4">
        <v>379</v>
      </c>
      <c r="B380" s="4">
        <v>1142</v>
      </c>
      <c r="C380" s="4" t="s">
        <v>3019</v>
      </c>
      <c r="D380" s="62">
        <v>10000</v>
      </c>
      <c r="E380" s="4" t="s">
        <v>3022</v>
      </c>
      <c r="F380" s="4" t="s">
        <v>3020</v>
      </c>
    </row>
    <row r="381" spans="1:6" x14ac:dyDescent="0.2">
      <c r="A381" s="5">
        <v>380</v>
      </c>
      <c r="B381" s="5">
        <v>1151</v>
      </c>
      <c r="C381" s="5" t="s">
        <v>3016</v>
      </c>
      <c r="D381" s="63">
        <v>10000</v>
      </c>
      <c r="E381" s="5" t="s">
        <v>3022</v>
      </c>
      <c r="F381" s="5" t="s">
        <v>3018</v>
      </c>
    </row>
    <row r="382" spans="1:6" x14ac:dyDescent="0.2">
      <c r="A382" s="4">
        <v>381</v>
      </c>
      <c r="B382" s="4">
        <v>1155</v>
      </c>
      <c r="C382" s="4" t="s">
        <v>3019</v>
      </c>
      <c r="D382" s="62">
        <v>20000</v>
      </c>
      <c r="E382" s="4" t="s">
        <v>3021</v>
      </c>
      <c r="F382" s="4" t="s">
        <v>3018</v>
      </c>
    </row>
    <row r="383" spans="1:6" x14ac:dyDescent="0.2">
      <c r="A383" s="5">
        <v>382</v>
      </c>
      <c r="B383" s="5">
        <v>1156</v>
      </c>
      <c r="C383" s="5" t="s">
        <v>3016</v>
      </c>
      <c r="D383" s="63">
        <v>20000</v>
      </c>
      <c r="E383" s="5" t="s">
        <v>3021</v>
      </c>
      <c r="F383" s="5" t="s">
        <v>3018</v>
      </c>
    </row>
    <row r="384" spans="1:6" x14ac:dyDescent="0.2">
      <c r="A384" s="4">
        <v>383</v>
      </c>
      <c r="B384" s="4">
        <v>1159</v>
      </c>
      <c r="C384" s="4" t="s">
        <v>3016</v>
      </c>
      <c r="D384" s="62">
        <v>20000</v>
      </c>
      <c r="E384" s="4" t="s">
        <v>3021</v>
      </c>
      <c r="F384" s="4" t="s">
        <v>3018</v>
      </c>
    </row>
    <row r="385" spans="1:6" x14ac:dyDescent="0.2">
      <c r="A385" s="5">
        <v>384</v>
      </c>
      <c r="B385" s="5">
        <v>1170</v>
      </c>
      <c r="C385" s="5" t="s">
        <v>3016</v>
      </c>
      <c r="D385" s="63">
        <v>30000</v>
      </c>
      <c r="E385" s="5" t="s">
        <v>3024</v>
      </c>
      <c r="F385" s="5" t="s">
        <v>3018</v>
      </c>
    </row>
    <row r="386" spans="1:6" x14ac:dyDescent="0.2">
      <c r="A386" s="4">
        <v>385</v>
      </c>
      <c r="B386" s="4">
        <v>1178</v>
      </c>
      <c r="C386" s="4" t="s">
        <v>3016</v>
      </c>
      <c r="D386" s="62">
        <v>30000</v>
      </c>
      <c r="E386" s="4" t="s">
        <v>3017</v>
      </c>
      <c r="F386" s="4" t="s">
        <v>3018</v>
      </c>
    </row>
    <row r="387" spans="1:6" x14ac:dyDescent="0.2">
      <c r="A387" s="5">
        <v>386</v>
      </c>
      <c r="B387" s="5">
        <v>1182</v>
      </c>
      <c r="C387" s="5" t="s">
        <v>3019</v>
      </c>
      <c r="D387" s="63">
        <v>30000</v>
      </c>
      <c r="E387" s="5" t="s">
        <v>3017</v>
      </c>
      <c r="F387" s="5" t="s">
        <v>3018</v>
      </c>
    </row>
    <row r="388" spans="1:6" x14ac:dyDescent="0.2">
      <c r="A388" s="4">
        <v>387</v>
      </c>
      <c r="B388" s="4">
        <v>1183</v>
      </c>
      <c r="C388" s="4" t="s">
        <v>3016</v>
      </c>
      <c r="D388" s="62">
        <v>30000</v>
      </c>
      <c r="E388" s="4" t="s">
        <v>3017</v>
      </c>
      <c r="F388" s="4" t="s">
        <v>3018</v>
      </c>
    </row>
    <row r="389" spans="1:6" x14ac:dyDescent="0.2">
      <c r="A389" s="5">
        <v>388</v>
      </c>
      <c r="B389" s="5">
        <v>1185</v>
      </c>
      <c r="C389" s="5" t="s">
        <v>3019</v>
      </c>
      <c r="D389" s="63">
        <v>40000</v>
      </c>
      <c r="E389" s="5" t="s">
        <v>3024</v>
      </c>
      <c r="F389" s="5" t="s">
        <v>3018</v>
      </c>
    </row>
    <row r="390" spans="1:6" x14ac:dyDescent="0.2">
      <c r="A390" s="4">
        <v>389</v>
      </c>
      <c r="B390" s="4">
        <v>1186</v>
      </c>
      <c r="C390" s="4" t="s">
        <v>3016</v>
      </c>
      <c r="D390" s="62">
        <v>40000</v>
      </c>
      <c r="E390" s="4" t="s">
        <v>3024</v>
      </c>
      <c r="F390" s="4" t="s">
        <v>3018</v>
      </c>
    </row>
    <row r="391" spans="1:6" x14ac:dyDescent="0.2">
      <c r="A391" s="5">
        <v>390</v>
      </c>
      <c r="B391" s="5">
        <v>1189</v>
      </c>
      <c r="C391" s="5" t="s">
        <v>3019</v>
      </c>
      <c r="D391" s="63">
        <v>10000</v>
      </c>
      <c r="E391" s="5" t="s">
        <v>3022</v>
      </c>
      <c r="F391" s="5" t="s">
        <v>3020</v>
      </c>
    </row>
    <row r="392" spans="1:6" x14ac:dyDescent="0.2">
      <c r="A392" s="4">
        <v>391</v>
      </c>
      <c r="B392" s="4">
        <v>1191</v>
      </c>
      <c r="C392" s="4" t="s">
        <v>3019</v>
      </c>
      <c r="D392" s="62">
        <v>10000</v>
      </c>
      <c r="E392" s="4" t="s">
        <v>3022</v>
      </c>
      <c r="F392" s="4" t="s">
        <v>3020</v>
      </c>
    </row>
    <row r="393" spans="1:6" x14ac:dyDescent="0.2">
      <c r="A393" s="5">
        <v>392</v>
      </c>
      <c r="B393" s="5">
        <v>1193</v>
      </c>
      <c r="C393" s="5" t="s">
        <v>3019</v>
      </c>
      <c r="D393" s="63">
        <v>10000</v>
      </c>
      <c r="E393" s="5" t="s">
        <v>3022</v>
      </c>
      <c r="F393" s="5" t="s">
        <v>3018</v>
      </c>
    </row>
    <row r="394" spans="1:6" x14ac:dyDescent="0.2">
      <c r="A394" s="4">
        <v>393</v>
      </c>
      <c r="B394" s="4">
        <v>1194</v>
      </c>
      <c r="C394" s="4" t="s">
        <v>3019</v>
      </c>
      <c r="D394" s="62">
        <v>10000</v>
      </c>
      <c r="E394" s="4" t="s">
        <v>3022</v>
      </c>
      <c r="F394" s="4" t="s">
        <v>3018</v>
      </c>
    </row>
    <row r="395" spans="1:6" x14ac:dyDescent="0.2">
      <c r="A395" s="5">
        <v>394</v>
      </c>
      <c r="B395" s="5">
        <v>1197</v>
      </c>
      <c r="C395" s="5" t="s">
        <v>3019</v>
      </c>
      <c r="D395" s="63">
        <v>10000</v>
      </c>
      <c r="E395" s="5" t="s">
        <v>3022</v>
      </c>
      <c r="F395" s="5" t="s">
        <v>3018</v>
      </c>
    </row>
    <row r="396" spans="1:6" x14ac:dyDescent="0.2">
      <c r="A396" s="4">
        <v>395</v>
      </c>
      <c r="B396" s="4">
        <v>1199</v>
      </c>
      <c r="C396" s="4" t="s">
        <v>3019</v>
      </c>
      <c r="D396" s="62">
        <v>10000</v>
      </c>
      <c r="E396" s="4" t="s">
        <v>3022</v>
      </c>
      <c r="F396" s="4" t="s">
        <v>3018</v>
      </c>
    </row>
    <row r="397" spans="1:6" x14ac:dyDescent="0.2">
      <c r="A397" s="5">
        <v>396</v>
      </c>
      <c r="B397" s="5">
        <v>1200</v>
      </c>
      <c r="C397" s="5" t="s">
        <v>3019</v>
      </c>
      <c r="D397" s="63">
        <v>30000</v>
      </c>
      <c r="E397" s="5" t="s">
        <v>3017</v>
      </c>
      <c r="F397" s="5" t="s">
        <v>3018</v>
      </c>
    </row>
    <row r="398" spans="1:6" x14ac:dyDescent="0.2">
      <c r="A398" s="4">
        <v>397</v>
      </c>
      <c r="B398" s="4">
        <v>1202</v>
      </c>
      <c r="C398" s="4" t="s">
        <v>3016</v>
      </c>
      <c r="D398" s="62">
        <v>10000</v>
      </c>
      <c r="E398" s="4" t="s">
        <v>3022</v>
      </c>
      <c r="F398" s="4" t="s">
        <v>3020</v>
      </c>
    </row>
    <row r="399" spans="1:6" x14ac:dyDescent="0.2">
      <c r="A399" s="5">
        <v>398</v>
      </c>
      <c r="B399" s="5">
        <v>1203</v>
      </c>
      <c r="C399" s="5" t="s">
        <v>3019</v>
      </c>
      <c r="D399" s="63">
        <v>20000</v>
      </c>
      <c r="E399" s="5" t="s">
        <v>3021</v>
      </c>
      <c r="F399" s="5" t="s">
        <v>3020</v>
      </c>
    </row>
    <row r="400" spans="1:6" x14ac:dyDescent="0.2">
      <c r="A400" s="4">
        <v>399</v>
      </c>
      <c r="B400" s="4">
        <v>1211</v>
      </c>
      <c r="C400" s="4" t="s">
        <v>3019</v>
      </c>
      <c r="D400" s="62">
        <v>30000</v>
      </c>
      <c r="E400" s="4" t="s">
        <v>3017</v>
      </c>
      <c r="F400" s="4" t="s">
        <v>3018</v>
      </c>
    </row>
    <row r="401" spans="1:6" x14ac:dyDescent="0.2">
      <c r="A401" s="5">
        <v>400</v>
      </c>
      <c r="B401" s="5">
        <v>1212</v>
      </c>
      <c r="C401" s="5" t="s">
        <v>3019</v>
      </c>
      <c r="D401" s="63">
        <v>30000</v>
      </c>
      <c r="E401" s="5" t="s">
        <v>3017</v>
      </c>
      <c r="F401" s="5" t="s">
        <v>3018</v>
      </c>
    </row>
    <row r="402" spans="1:6" x14ac:dyDescent="0.2">
      <c r="A402" s="4">
        <v>401</v>
      </c>
      <c r="B402" s="4">
        <v>1213</v>
      </c>
      <c r="C402" s="4" t="s">
        <v>3019</v>
      </c>
      <c r="D402" s="62">
        <v>40000</v>
      </c>
      <c r="E402" s="4" t="s">
        <v>3024</v>
      </c>
      <c r="F402" s="4" t="s">
        <v>3018</v>
      </c>
    </row>
    <row r="403" spans="1:6" x14ac:dyDescent="0.2">
      <c r="A403" s="5">
        <v>402</v>
      </c>
      <c r="B403" s="5">
        <v>1217</v>
      </c>
      <c r="C403" s="5" t="s">
        <v>3016</v>
      </c>
      <c r="D403" s="63">
        <v>40000</v>
      </c>
      <c r="E403" s="5" t="s">
        <v>3024</v>
      </c>
      <c r="F403" s="5" t="s">
        <v>3018</v>
      </c>
    </row>
    <row r="404" spans="1:6" x14ac:dyDescent="0.2">
      <c r="A404" s="4">
        <v>403</v>
      </c>
      <c r="B404" s="4">
        <v>1226</v>
      </c>
      <c r="C404" s="4" t="s">
        <v>3016</v>
      </c>
      <c r="D404" s="62">
        <v>40000</v>
      </c>
      <c r="E404" s="4" t="s">
        <v>3024</v>
      </c>
      <c r="F404" s="4" t="s">
        <v>3018</v>
      </c>
    </row>
    <row r="405" spans="1:6" x14ac:dyDescent="0.2">
      <c r="A405" s="5">
        <v>404</v>
      </c>
      <c r="B405" s="5">
        <v>1227</v>
      </c>
      <c r="C405" s="5" t="s">
        <v>3019</v>
      </c>
      <c r="D405" s="63">
        <v>40000</v>
      </c>
      <c r="E405" s="5" t="s">
        <v>3024</v>
      </c>
      <c r="F405" s="5" t="s">
        <v>3018</v>
      </c>
    </row>
    <row r="406" spans="1:6" x14ac:dyDescent="0.2">
      <c r="A406" s="4">
        <v>405</v>
      </c>
      <c r="B406" s="4">
        <v>1228</v>
      </c>
      <c r="C406" s="4" t="s">
        <v>3019</v>
      </c>
      <c r="D406" s="62">
        <v>10000</v>
      </c>
      <c r="E406" s="4" t="s">
        <v>3021</v>
      </c>
      <c r="F406" s="4" t="s">
        <v>3020</v>
      </c>
    </row>
    <row r="407" spans="1:6" x14ac:dyDescent="0.2">
      <c r="A407" s="5">
        <v>406</v>
      </c>
      <c r="B407" s="5">
        <v>1229</v>
      </c>
      <c r="C407" s="5" t="s">
        <v>3019</v>
      </c>
      <c r="D407" s="63">
        <v>10000</v>
      </c>
      <c r="E407" s="5" t="s">
        <v>3021</v>
      </c>
      <c r="F407" s="5" t="s">
        <v>3020</v>
      </c>
    </row>
    <row r="408" spans="1:6" x14ac:dyDescent="0.2">
      <c r="A408" s="4">
        <v>407</v>
      </c>
      <c r="B408" s="4">
        <v>1233</v>
      </c>
      <c r="C408" s="4" t="s">
        <v>3016</v>
      </c>
      <c r="D408" s="62">
        <v>20000</v>
      </c>
      <c r="E408" s="4" t="s">
        <v>3021</v>
      </c>
      <c r="F408" s="4" t="s">
        <v>3018</v>
      </c>
    </row>
    <row r="409" spans="1:6" x14ac:dyDescent="0.2">
      <c r="A409" s="5">
        <v>408</v>
      </c>
      <c r="B409" s="5">
        <v>1237</v>
      </c>
      <c r="C409" s="5" t="s">
        <v>3016</v>
      </c>
      <c r="D409" s="63">
        <v>20000</v>
      </c>
      <c r="E409" s="5" t="s">
        <v>3021</v>
      </c>
      <c r="F409" s="5" t="s">
        <v>3018</v>
      </c>
    </row>
    <row r="410" spans="1:6" x14ac:dyDescent="0.2">
      <c r="A410" s="4">
        <v>409</v>
      </c>
      <c r="B410" s="4">
        <v>1238</v>
      </c>
      <c r="C410" s="4" t="s">
        <v>3016</v>
      </c>
      <c r="D410" s="62">
        <v>10000</v>
      </c>
      <c r="E410" s="4" t="s">
        <v>3022</v>
      </c>
      <c r="F410" s="4" t="s">
        <v>3020</v>
      </c>
    </row>
    <row r="411" spans="1:6" x14ac:dyDescent="0.2">
      <c r="A411" s="5">
        <v>410</v>
      </c>
      <c r="B411" s="5">
        <v>1241</v>
      </c>
      <c r="C411" s="5" t="s">
        <v>3019</v>
      </c>
      <c r="D411" s="63">
        <v>10000</v>
      </c>
      <c r="E411" s="5" t="s">
        <v>3022</v>
      </c>
      <c r="F411" s="5" t="s">
        <v>3018</v>
      </c>
    </row>
    <row r="412" spans="1:6" x14ac:dyDescent="0.2">
      <c r="A412" s="4">
        <v>411</v>
      </c>
      <c r="B412" s="4">
        <v>1246</v>
      </c>
      <c r="C412" s="4" t="s">
        <v>3016</v>
      </c>
      <c r="D412" s="62">
        <v>20000</v>
      </c>
      <c r="E412" s="4" t="s">
        <v>3021</v>
      </c>
      <c r="F412" s="4" t="s">
        <v>3018</v>
      </c>
    </row>
    <row r="413" spans="1:6" x14ac:dyDescent="0.2">
      <c r="A413" s="5">
        <v>412</v>
      </c>
      <c r="B413" s="5">
        <v>1247</v>
      </c>
      <c r="C413" s="5" t="s">
        <v>3016</v>
      </c>
      <c r="D413" s="63">
        <v>80000</v>
      </c>
      <c r="E413" s="5" t="s">
        <v>3021</v>
      </c>
      <c r="F413" s="5" t="s">
        <v>3020</v>
      </c>
    </row>
    <row r="414" spans="1:6" x14ac:dyDescent="0.2">
      <c r="A414" s="4">
        <v>413</v>
      </c>
      <c r="B414" s="4">
        <v>1250</v>
      </c>
      <c r="C414" s="4" t="s">
        <v>3019</v>
      </c>
      <c r="D414" s="62">
        <v>80000</v>
      </c>
      <c r="E414" s="4" t="s">
        <v>3021</v>
      </c>
      <c r="F414" s="4" t="s">
        <v>3018</v>
      </c>
    </row>
    <row r="415" spans="1:6" x14ac:dyDescent="0.2">
      <c r="A415" s="5">
        <v>414</v>
      </c>
      <c r="B415" s="5">
        <v>1253</v>
      </c>
      <c r="C415" s="5" t="s">
        <v>3016</v>
      </c>
      <c r="D415" s="63">
        <v>80000</v>
      </c>
      <c r="E415" s="5" t="s">
        <v>3021</v>
      </c>
      <c r="F415" s="5" t="s">
        <v>3020</v>
      </c>
    </row>
    <row r="416" spans="1:6" x14ac:dyDescent="0.2">
      <c r="A416" s="4">
        <v>415</v>
      </c>
      <c r="B416" s="4">
        <v>1254</v>
      </c>
      <c r="C416" s="4" t="s">
        <v>3019</v>
      </c>
      <c r="D416" s="62">
        <v>80000</v>
      </c>
      <c r="E416" s="4" t="s">
        <v>3021</v>
      </c>
      <c r="F416" s="4" t="s">
        <v>3018</v>
      </c>
    </row>
    <row r="417" spans="1:6" x14ac:dyDescent="0.2">
      <c r="A417" s="5">
        <v>416</v>
      </c>
      <c r="B417" s="5">
        <v>1257</v>
      </c>
      <c r="C417" s="5" t="s">
        <v>3019</v>
      </c>
      <c r="D417" s="63">
        <v>90000</v>
      </c>
      <c r="E417" s="5" t="s">
        <v>3021</v>
      </c>
      <c r="F417" s="5" t="s">
        <v>3020</v>
      </c>
    </row>
    <row r="418" spans="1:6" x14ac:dyDescent="0.2">
      <c r="A418" s="4">
        <v>417</v>
      </c>
      <c r="B418" s="4">
        <v>1259</v>
      </c>
      <c r="C418" s="4" t="s">
        <v>3016</v>
      </c>
      <c r="D418" s="62">
        <v>60000</v>
      </c>
      <c r="E418" s="4" t="s">
        <v>3023</v>
      </c>
      <c r="F418" s="4" t="s">
        <v>3018</v>
      </c>
    </row>
    <row r="419" spans="1:6" x14ac:dyDescent="0.2">
      <c r="A419" s="5">
        <v>418</v>
      </c>
      <c r="B419" s="5">
        <v>1261</v>
      </c>
      <c r="C419" s="5" t="s">
        <v>3016</v>
      </c>
      <c r="D419" s="63">
        <v>70000</v>
      </c>
      <c r="E419" s="5" t="s">
        <v>3022</v>
      </c>
      <c r="F419" s="5" t="s">
        <v>3018</v>
      </c>
    </row>
    <row r="420" spans="1:6" x14ac:dyDescent="0.2">
      <c r="A420" s="4">
        <v>419</v>
      </c>
      <c r="B420" s="4">
        <v>1265</v>
      </c>
      <c r="C420" s="4" t="s">
        <v>3019</v>
      </c>
      <c r="D420" s="62">
        <v>90000</v>
      </c>
      <c r="E420" s="4" t="s">
        <v>3021</v>
      </c>
      <c r="F420" s="4" t="s">
        <v>3020</v>
      </c>
    </row>
    <row r="421" spans="1:6" x14ac:dyDescent="0.2">
      <c r="A421" s="5">
        <v>420</v>
      </c>
      <c r="B421" s="5">
        <v>1267</v>
      </c>
      <c r="C421" s="5" t="s">
        <v>3016</v>
      </c>
      <c r="D421" s="63">
        <v>150000</v>
      </c>
      <c r="E421" s="5" t="s">
        <v>3024</v>
      </c>
      <c r="F421" s="5" t="s">
        <v>3018</v>
      </c>
    </row>
    <row r="422" spans="1:6" x14ac:dyDescent="0.2">
      <c r="A422" s="4">
        <v>421</v>
      </c>
      <c r="B422" s="4">
        <v>1271</v>
      </c>
      <c r="C422" s="4" t="s">
        <v>3016</v>
      </c>
      <c r="D422" s="62">
        <v>100000</v>
      </c>
      <c r="E422" s="4" t="s">
        <v>3017</v>
      </c>
      <c r="F422" s="4" t="s">
        <v>3018</v>
      </c>
    </row>
    <row r="423" spans="1:6" x14ac:dyDescent="0.2">
      <c r="A423" s="5">
        <v>422</v>
      </c>
      <c r="B423" s="5">
        <v>1279</v>
      </c>
      <c r="C423" s="5" t="s">
        <v>3016</v>
      </c>
      <c r="D423" s="63">
        <v>110000</v>
      </c>
      <c r="E423" s="5" t="s">
        <v>3017</v>
      </c>
      <c r="F423" s="5" t="s">
        <v>3018</v>
      </c>
    </row>
    <row r="424" spans="1:6" x14ac:dyDescent="0.2">
      <c r="A424" s="4">
        <v>423</v>
      </c>
      <c r="B424" s="4">
        <v>1280</v>
      </c>
      <c r="C424" s="4" t="s">
        <v>3016</v>
      </c>
      <c r="D424" s="62">
        <v>170000</v>
      </c>
      <c r="E424" s="4" t="s">
        <v>3017</v>
      </c>
      <c r="F424" s="4" t="s">
        <v>3018</v>
      </c>
    </row>
    <row r="425" spans="1:6" x14ac:dyDescent="0.2">
      <c r="A425" s="5">
        <v>424</v>
      </c>
      <c r="B425" s="5">
        <v>1281</v>
      </c>
      <c r="C425" s="5" t="s">
        <v>3016</v>
      </c>
      <c r="D425" s="63">
        <v>80000</v>
      </c>
      <c r="E425" s="5" t="s">
        <v>3021</v>
      </c>
      <c r="F425" s="5" t="s">
        <v>3020</v>
      </c>
    </row>
    <row r="426" spans="1:6" x14ac:dyDescent="0.2">
      <c r="A426" s="4">
        <v>425</v>
      </c>
      <c r="B426" s="4">
        <v>1282</v>
      </c>
      <c r="C426" s="4" t="s">
        <v>3016</v>
      </c>
      <c r="D426" s="62">
        <v>80000</v>
      </c>
      <c r="E426" s="4" t="s">
        <v>3021</v>
      </c>
      <c r="F426" s="4" t="s">
        <v>3018</v>
      </c>
    </row>
    <row r="427" spans="1:6" x14ac:dyDescent="0.2">
      <c r="A427" s="5">
        <v>426</v>
      </c>
      <c r="B427" s="5">
        <v>1298</v>
      </c>
      <c r="C427" s="5" t="s">
        <v>3016</v>
      </c>
      <c r="D427" s="63">
        <v>90000</v>
      </c>
      <c r="E427" s="5" t="s">
        <v>3022</v>
      </c>
      <c r="F427" s="5" t="s">
        <v>3018</v>
      </c>
    </row>
    <row r="428" spans="1:6" x14ac:dyDescent="0.2">
      <c r="A428" s="4">
        <v>427</v>
      </c>
      <c r="B428" s="4">
        <v>1303</v>
      </c>
      <c r="C428" s="4" t="s">
        <v>3016</v>
      </c>
      <c r="D428" s="62">
        <v>110000</v>
      </c>
      <c r="E428" s="4" t="s">
        <v>3017</v>
      </c>
      <c r="F428" s="4" t="s">
        <v>3018</v>
      </c>
    </row>
    <row r="429" spans="1:6" x14ac:dyDescent="0.2">
      <c r="A429" s="5">
        <v>428</v>
      </c>
      <c r="B429" s="5">
        <v>1304</v>
      </c>
      <c r="C429" s="5" t="s">
        <v>3016</v>
      </c>
      <c r="D429" s="63">
        <v>110000</v>
      </c>
      <c r="E429" s="5" t="s">
        <v>3021</v>
      </c>
      <c r="F429" s="5" t="s">
        <v>3018</v>
      </c>
    </row>
    <row r="430" spans="1:6" x14ac:dyDescent="0.2">
      <c r="A430" s="4">
        <v>429</v>
      </c>
      <c r="B430" s="4">
        <v>1305</v>
      </c>
      <c r="C430" s="4" t="s">
        <v>3019</v>
      </c>
      <c r="D430" s="62">
        <v>120000</v>
      </c>
      <c r="E430" s="4" t="s">
        <v>3017</v>
      </c>
      <c r="F430" s="4" t="s">
        <v>3018</v>
      </c>
    </row>
    <row r="431" spans="1:6" x14ac:dyDescent="0.2">
      <c r="A431" s="5">
        <v>430</v>
      </c>
      <c r="B431" s="5">
        <v>1307</v>
      </c>
      <c r="C431" s="5" t="s">
        <v>3016</v>
      </c>
      <c r="D431" s="63">
        <v>80000</v>
      </c>
      <c r="E431" s="5" t="s">
        <v>3021</v>
      </c>
      <c r="F431" s="5" t="s">
        <v>3018</v>
      </c>
    </row>
    <row r="432" spans="1:6" x14ac:dyDescent="0.2">
      <c r="A432" s="4">
        <v>431</v>
      </c>
      <c r="B432" s="4">
        <v>1314</v>
      </c>
      <c r="C432" s="4" t="s">
        <v>3016</v>
      </c>
      <c r="D432" s="62">
        <v>90000</v>
      </c>
      <c r="E432" s="4" t="s">
        <v>3022</v>
      </c>
      <c r="F432" s="4" t="s">
        <v>3018</v>
      </c>
    </row>
    <row r="433" spans="1:6" x14ac:dyDescent="0.2">
      <c r="A433" s="5">
        <v>432</v>
      </c>
      <c r="B433" s="5">
        <v>1315</v>
      </c>
      <c r="C433" s="5" t="s">
        <v>3016</v>
      </c>
      <c r="D433" s="63">
        <v>110000</v>
      </c>
      <c r="E433" s="5" t="s">
        <v>3021</v>
      </c>
      <c r="F433" s="5" t="s">
        <v>3018</v>
      </c>
    </row>
    <row r="434" spans="1:6" x14ac:dyDescent="0.2">
      <c r="A434" s="4">
        <v>433</v>
      </c>
      <c r="B434" s="4">
        <v>1316</v>
      </c>
      <c r="C434" s="4" t="s">
        <v>3016</v>
      </c>
      <c r="D434" s="62">
        <v>80000</v>
      </c>
      <c r="E434" s="4" t="s">
        <v>3022</v>
      </c>
      <c r="F434" s="4" t="s">
        <v>3018</v>
      </c>
    </row>
    <row r="435" spans="1:6" x14ac:dyDescent="0.2">
      <c r="A435" s="5">
        <v>434</v>
      </c>
      <c r="B435" s="5">
        <v>1338</v>
      </c>
      <c r="C435" s="5" t="s">
        <v>3016</v>
      </c>
      <c r="D435" s="63">
        <v>80000</v>
      </c>
      <c r="E435" s="5" t="s">
        <v>3022</v>
      </c>
      <c r="F435" s="5" t="s">
        <v>3020</v>
      </c>
    </row>
    <row r="436" spans="1:6" x14ac:dyDescent="0.2">
      <c r="A436" s="4">
        <v>435</v>
      </c>
      <c r="B436" s="4">
        <v>1340</v>
      </c>
      <c r="C436" s="4" t="s">
        <v>3016</v>
      </c>
      <c r="D436" s="62">
        <v>170000</v>
      </c>
      <c r="E436" s="4" t="s">
        <v>3021</v>
      </c>
      <c r="F436" s="4" t="s">
        <v>3018</v>
      </c>
    </row>
    <row r="437" spans="1:6" x14ac:dyDescent="0.2">
      <c r="A437" s="5">
        <v>436</v>
      </c>
      <c r="B437" s="5">
        <v>1341</v>
      </c>
      <c r="C437" s="5" t="s">
        <v>3019</v>
      </c>
      <c r="D437" s="63">
        <v>100000</v>
      </c>
      <c r="E437" s="5" t="s">
        <v>3021</v>
      </c>
      <c r="F437" s="5" t="s">
        <v>3018</v>
      </c>
    </row>
    <row r="438" spans="1:6" x14ac:dyDescent="0.2">
      <c r="A438" s="4">
        <v>437</v>
      </c>
      <c r="B438" s="4">
        <v>1347</v>
      </c>
      <c r="C438" s="4" t="s">
        <v>3016</v>
      </c>
      <c r="D438" s="62">
        <v>160000</v>
      </c>
      <c r="E438" s="4" t="s">
        <v>3021</v>
      </c>
      <c r="F438" s="4" t="s">
        <v>3020</v>
      </c>
    </row>
    <row r="439" spans="1:6" x14ac:dyDescent="0.2">
      <c r="A439" s="5">
        <v>438</v>
      </c>
      <c r="B439" s="5">
        <v>1350</v>
      </c>
      <c r="C439" s="5" t="s">
        <v>3016</v>
      </c>
      <c r="D439" s="63">
        <v>90000</v>
      </c>
      <c r="E439" s="5" t="s">
        <v>3022</v>
      </c>
      <c r="F439" s="5" t="s">
        <v>3018</v>
      </c>
    </row>
    <row r="440" spans="1:6" x14ac:dyDescent="0.2">
      <c r="A440" s="4">
        <v>439</v>
      </c>
      <c r="B440" s="4">
        <v>1351</v>
      </c>
      <c r="C440" s="4" t="s">
        <v>3016</v>
      </c>
      <c r="D440" s="62">
        <v>130000</v>
      </c>
      <c r="E440" s="4" t="s">
        <v>3022</v>
      </c>
      <c r="F440" s="4" t="s">
        <v>3018</v>
      </c>
    </row>
    <row r="441" spans="1:6" x14ac:dyDescent="0.2">
      <c r="A441" s="5">
        <v>440</v>
      </c>
      <c r="B441" s="5">
        <v>1352</v>
      </c>
      <c r="C441" s="5" t="s">
        <v>3016</v>
      </c>
      <c r="D441" s="63">
        <v>90000</v>
      </c>
      <c r="E441" s="5" t="s">
        <v>3022</v>
      </c>
      <c r="F441" s="5" t="s">
        <v>3020</v>
      </c>
    </row>
    <row r="442" spans="1:6" x14ac:dyDescent="0.2">
      <c r="A442" s="4">
        <v>441</v>
      </c>
      <c r="B442" s="4">
        <v>1354</v>
      </c>
      <c r="C442" s="4" t="s">
        <v>3016</v>
      </c>
      <c r="D442" s="62">
        <v>80000</v>
      </c>
      <c r="E442" s="4" t="s">
        <v>3023</v>
      </c>
      <c r="F442" s="4" t="s">
        <v>3020</v>
      </c>
    </row>
    <row r="443" spans="1:6" x14ac:dyDescent="0.2">
      <c r="A443" s="5">
        <v>442</v>
      </c>
      <c r="B443" s="5">
        <v>1357</v>
      </c>
      <c r="C443" s="5" t="s">
        <v>3016</v>
      </c>
      <c r="D443" s="63">
        <v>90000</v>
      </c>
      <c r="E443" s="5" t="s">
        <v>3023</v>
      </c>
      <c r="F443" s="5" t="s">
        <v>3020</v>
      </c>
    </row>
    <row r="444" spans="1:6" x14ac:dyDescent="0.2">
      <c r="A444" s="4">
        <v>443</v>
      </c>
      <c r="B444" s="4">
        <v>1360</v>
      </c>
      <c r="C444" s="4" t="s">
        <v>3016</v>
      </c>
      <c r="D444" s="62">
        <v>90000</v>
      </c>
      <c r="E444" s="4" t="s">
        <v>3023</v>
      </c>
      <c r="F444" s="4" t="s">
        <v>3018</v>
      </c>
    </row>
    <row r="445" spans="1:6" x14ac:dyDescent="0.2">
      <c r="A445" s="5">
        <v>444</v>
      </c>
      <c r="B445" s="5">
        <v>1361</v>
      </c>
      <c r="C445" s="5" t="s">
        <v>3019</v>
      </c>
      <c r="D445" s="63">
        <v>60000</v>
      </c>
      <c r="E445" s="5" t="s">
        <v>3017</v>
      </c>
      <c r="F445" s="5" t="s">
        <v>3020</v>
      </c>
    </row>
    <row r="446" spans="1:6" x14ac:dyDescent="0.2">
      <c r="A446" s="4">
        <v>445</v>
      </c>
      <c r="B446" s="4">
        <v>1363</v>
      </c>
      <c r="C446" s="4" t="s">
        <v>3016</v>
      </c>
      <c r="D446" s="62">
        <v>70000</v>
      </c>
      <c r="E446" s="4" t="s">
        <v>3017</v>
      </c>
      <c r="F446" s="4" t="s">
        <v>3018</v>
      </c>
    </row>
    <row r="447" spans="1:6" x14ac:dyDescent="0.2">
      <c r="A447" s="5">
        <v>446</v>
      </c>
      <c r="B447" s="5">
        <v>1364</v>
      </c>
      <c r="C447" s="5" t="s">
        <v>3019</v>
      </c>
      <c r="D447" s="63">
        <v>70000</v>
      </c>
      <c r="E447" s="5" t="s">
        <v>3017</v>
      </c>
      <c r="F447" s="5" t="s">
        <v>3020</v>
      </c>
    </row>
    <row r="448" spans="1:6" x14ac:dyDescent="0.2">
      <c r="A448" s="4">
        <v>447</v>
      </c>
      <c r="B448" s="4">
        <v>1367</v>
      </c>
      <c r="C448" s="4" t="s">
        <v>3019</v>
      </c>
      <c r="D448" s="62">
        <v>70000</v>
      </c>
      <c r="E448" s="4" t="s">
        <v>3017</v>
      </c>
      <c r="F448" s="4" t="s">
        <v>3020</v>
      </c>
    </row>
    <row r="449" spans="1:6" x14ac:dyDescent="0.2">
      <c r="A449" s="5">
        <v>448</v>
      </c>
      <c r="B449" s="5">
        <v>1368</v>
      </c>
      <c r="C449" s="5" t="s">
        <v>3016</v>
      </c>
      <c r="D449" s="63">
        <v>70000</v>
      </c>
      <c r="E449" s="5" t="s">
        <v>3017</v>
      </c>
      <c r="F449" s="5" t="s">
        <v>3018</v>
      </c>
    </row>
    <row r="450" spans="1:6" x14ac:dyDescent="0.2">
      <c r="A450" s="4">
        <v>449</v>
      </c>
      <c r="B450" s="4">
        <v>1369</v>
      </c>
      <c r="C450" s="4" t="s">
        <v>3019</v>
      </c>
      <c r="D450" s="62">
        <v>80000</v>
      </c>
      <c r="E450" s="4" t="s">
        <v>3017</v>
      </c>
      <c r="F450" s="4" t="s">
        <v>3018</v>
      </c>
    </row>
    <row r="451" spans="1:6" x14ac:dyDescent="0.2">
      <c r="A451" s="5">
        <v>450</v>
      </c>
      <c r="B451" s="5">
        <v>1374</v>
      </c>
      <c r="C451" s="5" t="s">
        <v>3016</v>
      </c>
      <c r="D451" s="63">
        <v>80000</v>
      </c>
      <c r="E451" s="5" t="s">
        <v>3017</v>
      </c>
      <c r="F451" s="5" t="s">
        <v>3018</v>
      </c>
    </row>
    <row r="452" spans="1:6" x14ac:dyDescent="0.2">
      <c r="A452" s="4">
        <v>451</v>
      </c>
      <c r="B452" s="4">
        <v>1380</v>
      </c>
      <c r="C452" s="4" t="s">
        <v>3019</v>
      </c>
      <c r="D452" s="62">
        <v>130000</v>
      </c>
      <c r="E452" s="4" t="s">
        <v>3022</v>
      </c>
      <c r="F452" s="4" t="s">
        <v>3018</v>
      </c>
    </row>
    <row r="453" spans="1:6" x14ac:dyDescent="0.2">
      <c r="A453" s="5">
        <v>452</v>
      </c>
      <c r="B453" s="5">
        <v>1383</v>
      </c>
      <c r="C453" s="5" t="s">
        <v>3019</v>
      </c>
      <c r="D453" s="63">
        <v>70000</v>
      </c>
      <c r="E453" s="5" t="s">
        <v>3017</v>
      </c>
      <c r="F453" s="5" t="s">
        <v>3020</v>
      </c>
    </row>
    <row r="454" spans="1:6" x14ac:dyDescent="0.2">
      <c r="A454" s="4">
        <v>453</v>
      </c>
      <c r="B454" s="4">
        <v>1384</v>
      </c>
      <c r="C454" s="4" t="s">
        <v>3019</v>
      </c>
      <c r="D454" s="62">
        <v>80000</v>
      </c>
      <c r="E454" s="4" t="s">
        <v>3017</v>
      </c>
      <c r="F454" s="4" t="s">
        <v>3020</v>
      </c>
    </row>
    <row r="455" spans="1:6" x14ac:dyDescent="0.2">
      <c r="A455" s="5">
        <v>454</v>
      </c>
      <c r="B455" s="5">
        <v>1389</v>
      </c>
      <c r="C455" s="5" t="s">
        <v>3019</v>
      </c>
      <c r="D455" s="63">
        <v>80000</v>
      </c>
      <c r="E455" s="5" t="s">
        <v>3017</v>
      </c>
      <c r="F455" s="5" t="s">
        <v>3020</v>
      </c>
    </row>
    <row r="456" spans="1:6" x14ac:dyDescent="0.2">
      <c r="A456" s="4">
        <v>455</v>
      </c>
      <c r="B456" s="4">
        <v>1390</v>
      </c>
      <c r="C456" s="4" t="s">
        <v>3019</v>
      </c>
      <c r="D456" s="62">
        <v>80000</v>
      </c>
      <c r="E456" s="4" t="s">
        <v>3017</v>
      </c>
      <c r="F456" s="4" t="s">
        <v>3020</v>
      </c>
    </row>
    <row r="457" spans="1:6" x14ac:dyDescent="0.2">
      <c r="A457" s="5">
        <v>456</v>
      </c>
      <c r="B457" s="5">
        <v>1391</v>
      </c>
      <c r="C457" s="5" t="s">
        <v>3016</v>
      </c>
      <c r="D457" s="63">
        <v>100000</v>
      </c>
      <c r="E457" s="5" t="s">
        <v>3022</v>
      </c>
      <c r="F457" s="5" t="s">
        <v>3018</v>
      </c>
    </row>
    <row r="458" spans="1:6" x14ac:dyDescent="0.2">
      <c r="A458" s="4">
        <v>457</v>
      </c>
      <c r="B458" s="4">
        <v>1402</v>
      </c>
      <c r="C458" s="4" t="s">
        <v>3016</v>
      </c>
      <c r="D458" s="62">
        <v>120000</v>
      </c>
      <c r="E458" s="4" t="s">
        <v>3023</v>
      </c>
      <c r="F458" s="4" t="s">
        <v>3018</v>
      </c>
    </row>
    <row r="459" spans="1:6" x14ac:dyDescent="0.2">
      <c r="A459" s="5">
        <v>458</v>
      </c>
      <c r="B459" s="5">
        <v>1405</v>
      </c>
      <c r="C459" s="5" t="s">
        <v>3016</v>
      </c>
      <c r="D459" s="63">
        <v>90000</v>
      </c>
      <c r="E459" s="5" t="s">
        <v>3017</v>
      </c>
      <c r="F459" s="5" t="s">
        <v>3018</v>
      </c>
    </row>
    <row r="460" spans="1:6" x14ac:dyDescent="0.2">
      <c r="A460" s="4">
        <v>459</v>
      </c>
      <c r="B460" s="4">
        <v>1410</v>
      </c>
      <c r="C460" s="4" t="s">
        <v>3016</v>
      </c>
      <c r="D460" s="62">
        <v>100000</v>
      </c>
      <c r="E460" s="4" t="s">
        <v>3022</v>
      </c>
      <c r="F460" s="4" t="s">
        <v>3018</v>
      </c>
    </row>
    <row r="461" spans="1:6" x14ac:dyDescent="0.2">
      <c r="A461" s="5">
        <v>460</v>
      </c>
      <c r="B461" s="5">
        <v>1412</v>
      </c>
      <c r="C461" s="5" t="s">
        <v>3019</v>
      </c>
      <c r="D461" s="63">
        <v>80000</v>
      </c>
      <c r="E461" s="5" t="s">
        <v>3017</v>
      </c>
      <c r="F461" s="5" t="s">
        <v>3020</v>
      </c>
    </row>
    <row r="462" spans="1:6" x14ac:dyDescent="0.2">
      <c r="A462" s="4">
        <v>461</v>
      </c>
      <c r="B462" s="4">
        <v>1413</v>
      </c>
      <c r="C462" s="4" t="s">
        <v>3019</v>
      </c>
      <c r="D462" s="62">
        <v>90000</v>
      </c>
      <c r="E462" s="4" t="s">
        <v>3017</v>
      </c>
      <c r="F462" s="4" t="s">
        <v>3020</v>
      </c>
    </row>
    <row r="463" spans="1:6" x14ac:dyDescent="0.2">
      <c r="A463" s="5">
        <v>462</v>
      </c>
      <c r="B463" s="5">
        <v>1416</v>
      </c>
      <c r="C463" s="5" t="s">
        <v>3019</v>
      </c>
      <c r="D463" s="63">
        <v>90000</v>
      </c>
      <c r="E463" s="5" t="s">
        <v>3017</v>
      </c>
      <c r="F463" s="5" t="s">
        <v>3020</v>
      </c>
    </row>
    <row r="464" spans="1:6" x14ac:dyDescent="0.2">
      <c r="A464" s="4">
        <v>463</v>
      </c>
      <c r="B464" s="4">
        <v>1418</v>
      </c>
      <c r="C464" s="4" t="s">
        <v>3016</v>
      </c>
      <c r="D464" s="62">
        <v>110000</v>
      </c>
      <c r="E464" s="4" t="s">
        <v>3022</v>
      </c>
      <c r="F464" s="4" t="s">
        <v>3018</v>
      </c>
    </row>
    <row r="465" spans="1:6" x14ac:dyDescent="0.2">
      <c r="A465" s="5">
        <v>464</v>
      </c>
      <c r="B465" s="5">
        <v>1419</v>
      </c>
      <c r="C465" s="5" t="s">
        <v>3016</v>
      </c>
      <c r="D465" s="63">
        <v>110000</v>
      </c>
      <c r="E465" s="5" t="s">
        <v>3022</v>
      </c>
      <c r="F465" s="5" t="s">
        <v>3020</v>
      </c>
    </row>
    <row r="466" spans="1:6" x14ac:dyDescent="0.2">
      <c r="A466" s="4">
        <v>465</v>
      </c>
      <c r="B466" s="4">
        <v>1424</v>
      </c>
      <c r="C466" s="4" t="s">
        <v>3016</v>
      </c>
      <c r="D466" s="62">
        <v>90000</v>
      </c>
      <c r="E466" s="4" t="s">
        <v>3017</v>
      </c>
      <c r="F466" s="4" t="s">
        <v>3018</v>
      </c>
    </row>
    <row r="467" spans="1:6" x14ac:dyDescent="0.2">
      <c r="A467" s="5">
        <v>466</v>
      </c>
      <c r="B467" s="5">
        <v>1425</v>
      </c>
      <c r="C467" s="5" t="s">
        <v>3016</v>
      </c>
      <c r="D467" s="63">
        <v>90000</v>
      </c>
      <c r="E467" s="5" t="s">
        <v>3017</v>
      </c>
      <c r="F467" s="5" t="s">
        <v>3020</v>
      </c>
    </row>
    <row r="468" spans="1:6" x14ac:dyDescent="0.2">
      <c r="A468" s="4">
        <v>467</v>
      </c>
      <c r="B468" s="4">
        <v>1427</v>
      </c>
      <c r="C468" s="4" t="s">
        <v>3016</v>
      </c>
      <c r="D468" s="62">
        <v>150000</v>
      </c>
      <c r="E468" s="4" t="s">
        <v>3023</v>
      </c>
      <c r="F468" s="4" t="s">
        <v>3018</v>
      </c>
    </row>
    <row r="469" spans="1:6" x14ac:dyDescent="0.2">
      <c r="A469" s="5">
        <v>468</v>
      </c>
      <c r="B469" s="5">
        <v>1432</v>
      </c>
      <c r="C469" s="5" t="s">
        <v>3016</v>
      </c>
      <c r="D469" s="63">
        <v>170000</v>
      </c>
      <c r="E469" s="5" t="s">
        <v>3024</v>
      </c>
      <c r="F469" s="5" t="s">
        <v>3018</v>
      </c>
    </row>
    <row r="470" spans="1:6" x14ac:dyDescent="0.2">
      <c r="A470" s="4">
        <v>469</v>
      </c>
      <c r="B470" s="4">
        <v>1433</v>
      </c>
      <c r="C470" s="4" t="s">
        <v>3016</v>
      </c>
      <c r="D470" s="62">
        <v>40000</v>
      </c>
      <c r="E470" s="4" t="s">
        <v>3017</v>
      </c>
      <c r="F470" s="4" t="s">
        <v>3018</v>
      </c>
    </row>
    <row r="471" spans="1:6" x14ac:dyDescent="0.2">
      <c r="A471" s="5">
        <v>470</v>
      </c>
      <c r="B471" s="5">
        <v>1438</v>
      </c>
      <c r="C471" s="5" t="s">
        <v>3019</v>
      </c>
      <c r="D471" s="63">
        <v>10000</v>
      </c>
      <c r="E471" s="5" t="s">
        <v>3023</v>
      </c>
      <c r="F471" s="5" t="s">
        <v>3020</v>
      </c>
    </row>
    <row r="472" spans="1:6" x14ac:dyDescent="0.2">
      <c r="A472" s="4">
        <v>471</v>
      </c>
      <c r="B472" s="4">
        <v>1439</v>
      </c>
      <c r="C472" s="4" t="s">
        <v>3019</v>
      </c>
      <c r="D472" s="62">
        <v>20000</v>
      </c>
      <c r="E472" s="4" t="s">
        <v>3023</v>
      </c>
      <c r="F472" s="4" t="s">
        <v>3020</v>
      </c>
    </row>
    <row r="473" spans="1:6" x14ac:dyDescent="0.2">
      <c r="A473" s="5">
        <v>472</v>
      </c>
      <c r="B473" s="5">
        <v>1442</v>
      </c>
      <c r="C473" s="5" t="s">
        <v>3019</v>
      </c>
      <c r="D473" s="63">
        <v>30000</v>
      </c>
      <c r="E473" s="5" t="s">
        <v>3021</v>
      </c>
      <c r="F473" s="5" t="s">
        <v>3018</v>
      </c>
    </row>
    <row r="474" spans="1:6" x14ac:dyDescent="0.2">
      <c r="A474" s="4">
        <v>473</v>
      </c>
      <c r="B474" s="4">
        <v>1450</v>
      </c>
      <c r="C474" s="4" t="s">
        <v>3019</v>
      </c>
      <c r="D474" s="62">
        <v>60000</v>
      </c>
      <c r="E474" s="4" t="s">
        <v>3017</v>
      </c>
      <c r="F474" s="4" t="s">
        <v>3018</v>
      </c>
    </row>
    <row r="475" spans="1:6" x14ac:dyDescent="0.2">
      <c r="A475" s="5">
        <v>474</v>
      </c>
      <c r="B475" s="5">
        <v>1459</v>
      </c>
      <c r="C475" s="5" t="s">
        <v>3019</v>
      </c>
      <c r="D475" s="63">
        <v>20000</v>
      </c>
      <c r="E475" s="5" t="s">
        <v>3023</v>
      </c>
      <c r="F475" s="5" t="s">
        <v>3020</v>
      </c>
    </row>
    <row r="476" spans="1:6" x14ac:dyDescent="0.2">
      <c r="A476" s="4">
        <v>475</v>
      </c>
      <c r="B476" s="4">
        <v>1461</v>
      </c>
      <c r="C476" s="4" t="s">
        <v>3019</v>
      </c>
      <c r="D476" s="62">
        <v>20000</v>
      </c>
      <c r="E476" s="4" t="s">
        <v>3023</v>
      </c>
      <c r="F476" s="4" t="s">
        <v>3018</v>
      </c>
    </row>
    <row r="477" spans="1:6" x14ac:dyDescent="0.2">
      <c r="A477" s="5">
        <v>476</v>
      </c>
      <c r="B477" s="5">
        <v>1466</v>
      </c>
      <c r="C477" s="5" t="s">
        <v>3019</v>
      </c>
      <c r="D477" s="63">
        <v>30000</v>
      </c>
      <c r="E477" s="5" t="s">
        <v>3022</v>
      </c>
      <c r="F477" s="5" t="s">
        <v>3020</v>
      </c>
    </row>
    <row r="478" spans="1:6" x14ac:dyDescent="0.2">
      <c r="A478" s="4">
        <v>477</v>
      </c>
      <c r="B478" s="4">
        <v>1469</v>
      </c>
      <c r="C478" s="4" t="s">
        <v>3016</v>
      </c>
      <c r="D478" s="62">
        <v>40000</v>
      </c>
      <c r="E478" s="4" t="s">
        <v>3017</v>
      </c>
      <c r="F478" s="4" t="s">
        <v>3018</v>
      </c>
    </row>
    <row r="479" spans="1:6" x14ac:dyDescent="0.2">
      <c r="A479" s="5">
        <v>478</v>
      </c>
      <c r="B479" s="5">
        <v>1471</v>
      </c>
      <c r="C479" s="5" t="s">
        <v>3019</v>
      </c>
      <c r="D479" s="63">
        <v>30000</v>
      </c>
      <c r="E479" s="5" t="s">
        <v>3022</v>
      </c>
      <c r="F479" s="5" t="s">
        <v>3020</v>
      </c>
    </row>
    <row r="480" spans="1:6" x14ac:dyDescent="0.2">
      <c r="A480" s="4">
        <v>479</v>
      </c>
      <c r="B480" s="4">
        <v>1472</v>
      </c>
      <c r="C480" s="4" t="s">
        <v>3019</v>
      </c>
      <c r="D480" s="62">
        <v>30000</v>
      </c>
      <c r="E480" s="4" t="s">
        <v>3022</v>
      </c>
      <c r="F480" s="4" t="s">
        <v>3020</v>
      </c>
    </row>
    <row r="481" spans="1:6" x14ac:dyDescent="0.2">
      <c r="A481" s="5">
        <v>480</v>
      </c>
      <c r="B481" s="5">
        <v>1473</v>
      </c>
      <c r="C481" s="5" t="s">
        <v>3016</v>
      </c>
      <c r="D481" s="63">
        <v>40000</v>
      </c>
      <c r="E481" s="5" t="s">
        <v>3017</v>
      </c>
      <c r="F481" s="5" t="s">
        <v>3018</v>
      </c>
    </row>
    <row r="482" spans="1:6" x14ac:dyDescent="0.2">
      <c r="A482" s="4">
        <v>481</v>
      </c>
      <c r="B482" s="4">
        <v>1481</v>
      </c>
      <c r="C482" s="4" t="s">
        <v>3016</v>
      </c>
      <c r="D482" s="62">
        <v>40000</v>
      </c>
      <c r="E482" s="4" t="s">
        <v>3017</v>
      </c>
      <c r="F482" s="4" t="s">
        <v>3018</v>
      </c>
    </row>
    <row r="483" spans="1:6" x14ac:dyDescent="0.2">
      <c r="A483" s="5">
        <v>482</v>
      </c>
      <c r="B483" s="5">
        <v>1482</v>
      </c>
      <c r="C483" s="5" t="s">
        <v>3016</v>
      </c>
      <c r="D483" s="63">
        <v>40000</v>
      </c>
      <c r="E483" s="5" t="s">
        <v>3017</v>
      </c>
      <c r="F483" s="5" t="s">
        <v>3018</v>
      </c>
    </row>
    <row r="484" spans="1:6" x14ac:dyDescent="0.2">
      <c r="A484" s="4">
        <v>483</v>
      </c>
      <c r="B484" s="4">
        <v>1484</v>
      </c>
      <c r="C484" s="4" t="s">
        <v>3019</v>
      </c>
      <c r="D484" s="62">
        <v>30000</v>
      </c>
      <c r="E484" s="4" t="s">
        <v>3022</v>
      </c>
      <c r="F484" s="4" t="s">
        <v>3020</v>
      </c>
    </row>
    <row r="485" spans="1:6" x14ac:dyDescent="0.2">
      <c r="A485" s="5">
        <v>484</v>
      </c>
      <c r="B485" s="5">
        <v>1485</v>
      </c>
      <c r="C485" s="5" t="s">
        <v>3016</v>
      </c>
      <c r="D485" s="63">
        <v>40000</v>
      </c>
      <c r="E485" s="5" t="s">
        <v>3017</v>
      </c>
      <c r="F485" s="5" t="s">
        <v>3018</v>
      </c>
    </row>
    <row r="486" spans="1:6" x14ac:dyDescent="0.2">
      <c r="A486" s="4">
        <v>485</v>
      </c>
      <c r="B486" s="4">
        <v>1492</v>
      </c>
      <c r="C486" s="4" t="s">
        <v>3019</v>
      </c>
      <c r="D486" s="62">
        <v>40000</v>
      </c>
      <c r="E486" s="4" t="s">
        <v>3021</v>
      </c>
      <c r="F486" s="4" t="s">
        <v>3018</v>
      </c>
    </row>
    <row r="487" spans="1:6" x14ac:dyDescent="0.2">
      <c r="A487" s="5">
        <v>486</v>
      </c>
      <c r="B487" s="5">
        <v>1494</v>
      </c>
      <c r="C487" s="5" t="s">
        <v>3016</v>
      </c>
      <c r="D487" s="63">
        <v>40000</v>
      </c>
      <c r="E487" s="5" t="s">
        <v>3021</v>
      </c>
      <c r="F487" s="5" t="s">
        <v>3020</v>
      </c>
    </row>
    <row r="488" spans="1:6" x14ac:dyDescent="0.2">
      <c r="A488" s="4">
        <v>487</v>
      </c>
      <c r="B488" s="4">
        <v>1497</v>
      </c>
      <c r="C488" s="4" t="s">
        <v>3019</v>
      </c>
      <c r="D488" s="62">
        <v>10000</v>
      </c>
      <c r="E488" s="4" t="s">
        <v>3023</v>
      </c>
      <c r="F488" s="4" t="s">
        <v>3018</v>
      </c>
    </row>
    <row r="489" spans="1:6" x14ac:dyDescent="0.2">
      <c r="A489" s="5">
        <v>488</v>
      </c>
      <c r="B489" s="5">
        <v>1499</v>
      </c>
      <c r="C489" s="5" t="s">
        <v>3019</v>
      </c>
      <c r="D489" s="63">
        <v>10000</v>
      </c>
      <c r="E489" s="5" t="s">
        <v>3023</v>
      </c>
      <c r="F489" s="5" t="s">
        <v>3020</v>
      </c>
    </row>
    <row r="490" spans="1:6" x14ac:dyDescent="0.2">
      <c r="A490" s="4">
        <v>489</v>
      </c>
      <c r="B490" s="4">
        <v>1502</v>
      </c>
      <c r="C490" s="4" t="s">
        <v>3019</v>
      </c>
      <c r="D490" s="62">
        <v>20000</v>
      </c>
      <c r="E490" s="4" t="s">
        <v>3023</v>
      </c>
      <c r="F490" s="4" t="s">
        <v>3018</v>
      </c>
    </row>
    <row r="491" spans="1:6" x14ac:dyDescent="0.2">
      <c r="A491" s="5">
        <v>490</v>
      </c>
      <c r="B491" s="5">
        <v>1505</v>
      </c>
      <c r="C491" s="5" t="s">
        <v>3019</v>
      </c>
      <c r="D491" s="63">
        <v>20000</v>
      </c>
      <c r="E491" s="5" t="s">
        <v>3023</v>
      </c>
      <c r="F491" s="5" t="s">
        <v>3020</v>
      </c>
    </row>
    <row r="492" spans="1:6" x14ac:dyDescent="0.2">
      <c r="A492" s="4">
        <v>491</v>
      </c>
      <c r="B492" s="4">
        <v>1511</v>
      </c>
      <c r="C492" s="4" t="s">
        <v>3019</v>
      </c>
      <c r="D492" s="62">
        <v>20000</v>
      </c>
      <c r="E492" s="4" t="s">
        <v>3023</v>
      </c>
      <c r="F492" s="4" t="s">
        <v>3020</v>
      </c>
    </row>
    <row r="493" spans="1:6" x14ac:dyDescent="0.2">
      <c r="A493" s="5">
        <v>492</v>
      </c>
      <c r="B493" s="5">
        <v>1519</v>
      </c>
      <c r="C493" s="5" t="s">
        <v>3016</v>
      </c>
      <c r="D493" s="63">
        <v>20000</v>
      </c>
      <c r="E493" s="5" t="s">
        <v>3023</v>
      </c>
      <c r="F493" s="5" t="s">
        <v>3020</v>
      </c>
    </row>
    <row r="494" spans="1:6" x14ac:dyDescent="0.2">
      <c r="A494" s="4">
        <v>493</v>
      </c>
      <c r="B494" s="4">
        <v>1522</v>
      </c>
      <c r="C494" s="4" t="s">
        <v>3019</v>
      </c>
      <c r="D494" s="62">
        <v>30000</v>
      </c>
      <c r="E494" s="4" t="s">
        <v>3022</v>
      </c>
      <c r="F494" s="4" t="s">
        <v>3020</v>
      </c>
    </row>
    <row r="495" spans="1:6" x14ac:dyDescent="0.2">
      <c r="A495" s="5">
        <v>494</v>
      </c>
      <c r="B495" s="5">
        <v>1526</v>
      </c>
      <c r="C495" s="5" t="s">
        <v>3019</v>
      </c>
      <c r="D495" s="63">
        <v>40000</v>
      </c>
      <c r="E495" s="5" t="s">
        <v>3021</v>
      </c>
      <c r="F495" s="5" t="s">
        <v>3018</v>
      </c>
    </row>
    <row r="496" spans="1:6" x14ac:dyDescent="0.2">
      <c r="A496" s="4">
        <v>495</v>
      </c>
      <c r="B496" s="4">
        <v>1527</v>
      </c>
      <c r="C496" s="4" t="s">
        <v>3019</v>
      </c>
      <c r="D496" s="62">
        <v>40000</v>
      </c>
      <c r="E496" s="4" t="s">
        <v>3021</v>
      </c>
      <c r="F496" s="4" t="s">
        <v>3018</v>
      </c>
    </row>
    <row r="497" spans="1:6" x14ac:dyDescent="0.2">
      <c r="A497" s="5">
        <v>496</v>
      </c>
      <c r="B497" s="5">
        <v>1528</v>
      </c>
      <c r="C497" s="5" t="s">
        <v>3019</v>
      </c>
      <c r="D497" s="63">
        <v>40000</v>
      </c>
      <c r="E497" s="5" t="s">
        <v>3021</v>
      </c>
      <c r="F497" s="5" t="s">
        <v>3018</v>
      </c>
    </row>
    <row r="498" spans="1:6" x14ac:dyDescent="0.2">
      <c r="A498" s="4">
        <v>497</v>
      </c>
      <c r="B498" s="4">
        <v>1531</v>
      </c>
      <c r="C498" s="4" t="s">
        <v>3019</v>
      </c>
      <c r="D498" s="62">
        <v>40000</v>
      </c>
      <c r="E498" s="4" t="s">
        <v>3021</v>
      </c>
      <c r="F498" s="4" t="s">
        <v>3018</v>
      </c>
    </row>
    <row r="499" spans="1:6" x14ac:dyDescent="0.2">
      <c r="A499" s="5">
        <v>498</v>
      </c>
      <c r="B499" s="5">
        <v>1533</v>
      </c>
      <c r="C499" s="5" t="s">
        <v>3019</v>
      </c>
      <c r="D499" s="63">
        <v>40000</v>
      </c>
      <c r="E499" s="5" t="s">
        <v>3021</v>
      </c>
      <c r="F499" s="5" t="s">
        <v>3018</v>
      </c>
    </row>
    <row r="500" spans="1:6" x14ac:dyDescent="0.2">
      <c r="A500" s="4">
        <v>499</v>
      </c>
      <c r="B500" s="4">
        <v>1548</v>
      </c>
      <c r="C500" s="4" t="s">
        <v>3019</v>
      </c>
      <c r="D500" s="62">
        <v>40000</v>
      </c>
      <c r="E500" s="4" t="s">
        <v>3021</v>
      </c>
      <c r="F500" s="4" t="s">
        <v>3018</v>
      </c>
    </row>
    <row r="501" spans="1:6" x14ac:dyDescent="0.2">
      <c r="A501" s="5">
        <v>500</v>
      </c>
      <c r="B501" s="5">
        <v>1551</v>
      </c>
      <c r="C501" s="5" t="s">
        <v>3019</v>
      </c>
      <c r="D501" s="63">
        <v>40000</v>
      </c>
      <c r="E501" s="5" t="s">
        <v>3021</v>
      </c>
      <c r="F501" s="5" t="s">
        <v>3018</v>
      </c>
    </row>
    <row r="502" spans="1:6" x14ac:dyDescent="0.2">
      <c r="A502" s="4">
        <v>501</v>
      </c>
      <c r="B502" s="4">
        <v>1552</v>
      </c>
      <c r="C502" s="4" t="s">
        <v>3019</v>
      </c>
      <c r="D502" s="62">
        <v>40000</v>
      </c>
      <c r="E502" s="4" t="s">
        <v>3024</v>
      </c>
      <c r="F502" s="4" t="s">
        <v>3018</v>
      </c>
    </row>
    <row r="503" spans="1:6" x14ac:dyDescent="0.2">
      <c r="A503" s="5">
        <v>502</v>
      </c>
      <c r="B503" s="5">
        <v>1553</v>
      </c>
      <c r="C503" s="5" t="s">
        <v>3019</v>
      </c>
      <c r="D503" s="63">
        <v>40000</v>
      </c>
      <c r="E503" s="5" t="s">
        <v>3021</v>
      </c>
      <c r="F503" s="5" t="s">
        <v>3018</v>
      </c>
    </row>
    <row r="504" spans="1:6" x14ac:dyDescent="0.2">
      <c r="A504" s="4">
        <v>503</v>
      </c>
      <c r="B504" s="4">
        <v>1554</v>
      </c>
      <c r="C504" s="4" t="s">
        <v>3019</v>
      </c>
      <c r="D504" s="62">
        <v>40000</v>
      </c>
      <c r="E504" s="4" t="s">
        <v>3021</v>
      </c>
      <c r="F504" s="4" t="s">
        <v>3018</v>
      </c>
    </row>
    <row r="505" spans="1:6" x14ac:dyDescent="0.2">
      <c r="A505" s="5">
        <v>504</v>
      </c>
      <c r="B505" s="5">
        <v>1556</v>
      </c>
      <c r="C505" s="5" t="s">
        <v>3016</v>
      </c>
      <c r="D505" s="63">
        <v>50000</v>
      </c>
      <c r="E505" s="5" t="s">
        <v>3024</v>
      </c>
      <c r="F505" s="5" t="s">
        <v>3018</v>
      </c>
    </row>
    <row r="506" spans="1:6" x14ac:dyDescent="0.2">
      <c r="A506" s="4">
        <v>505</v>
      </c>
      <c r="B506" s="4">
        <v>1557</v>
      </c>
      <c r="C506" s="4" t="s">
        <v>3016</v>
      </c>
      <c r="D506" s="62">
        <v>40000</v>
      </c>
      <c r="E506" s="4" t="s">
        <v>3017</v>
      </c>
      <c r="F506" s="4" t="s">
        <v>3018</v>
      </c>
    </row>
    <row r="507" spans="1:6" x14ac:dyDescent="0.2">
      <c r="A507" s="5">
        <v>506</v>
      </c>
      <c r="B507" s="5">
        <v>1559</v>
      </c>
      <c r="C507" s="5" t="s">
        <v>3019</v>
      </c>
      <c r="D507" s="63">
        <v>60000</v>
      </c>
      <c r="E507" s="5" t="s">
        <v>3024</v>
      </c>
      <c r="F507" s="5" t="s">
        <v>3018</v>
      </c>
    </row>
    <row r="508" spans="1:6" x14ac:dyDescent="0.2">
      <c r="A508" s="4">
        <v>507</v>
      </c>
      <c r="B508" s="4">
        <v>1561</v>
      </c>
      <c r="C508" s="4" t="s">
        <v>3019</v>
      </c>
      <c r="D508" s="62">
        <v>60000</v>
      </c>
      <c r="E508" s="4" t="s">
        <v>3024</v>
      </c>
      <c r="F508" s="4" t="s">
        <v>3020</v>
      </c>
    </row>
    <row r="509" spans="1:6" x14ac:dyDescent="0.2">
      <c r="A509" s="5">
        <v>508</v>
      </c>
      <c r="B509" s="5">
        <v>1574</v>
      </c>
      <c r="C509" s="5" t="s">
        <v>3019</v>
      </c>
      <c r="D509" s="63">
        <v>60000</v>
      </c>
      <c r="E509" s="5" t="s">
        <v>3024</v>
      </c>
      <c r="F509" s="5" t="s">
        <v>3018</v>
      </c>
    </row>
    <row r="510" spans="1:6" x14ac:dyDescent="0.2">
      <c r="A510" s="4">
        <v>509</v>
      </c>
      <c r="B510" s="4">
        <v>1580</v>
      </c>
      <c r="C510" s="4" t="s">
        <v>3019</v>
      </c>
      <c r="D510" s="62">
        <v>60000</v>
      </c>
      <c r="E510" s="4" t="s">
        <v>3024</v>
      </c>
      <c r="F510" s="4" t="s">
        <v>3018</v>
      </c>
    </row>
    <row r="511" spans="1:6" x14ac:dyDescent="0.2">
      <c r="A511" s="5">
        <v>510</v>
      </c>
      <c r="B511" s="5">
        <v>1590</v>
      </c>
      <c r="C511" s="5" t="s">
        <v>3016</v>
      </c>
      <c r="D511" s="63">
        <v>30000</v>
      </c>
      <c r="E511" s="5" t="s">
        <v>3017</v>
      </c>
      <c r="F511" s="5" t="s">
        <v>3018</v>
      </c>
    </row>
    <row r="512" spans="1:6" x14ac:dyDescent="0.2">
      <c r="A512" s="4">
        <v>511</v>
      </c>
      <c r="B512" s="4">
        <v>1593</v>
      </c>
      <c r="C512" s="4" t="s">
        <v>3016</v>
      </c>
      <c r="D512" s="62">
        <v>30000</v>
      </c>
      <c r="E512" s="4" t="s">
        <v>3017</v>
      </c>
      <c r="F512" s="4" t="s">
        <v>3018</v>
      </c>
    </row>
    <row r="513" spans="1:6" x14ac:dyDescent="0.2">
      <c r="A513" s="5">
        <v>512</v>
      </c>
      <c r="B513" s="5">
        <v>1595</v>
      </c>
      <c r="C513" s="5" t="s">
        <v>3016</v>
      </c>
      <c r="D513" s="63">
        <v>30000</v>
      </c>
      <c r="E513" s="5" t="s">
        <v>3017</v>
      </c>
      <c r="F513" s="5" t="s">
        <v>3018</v>
      </c>
    </row>
    <row r="514" spans="1:6" x14ac:dyDescent="0.2">
      <c r="A514" s="4">
        <v>513</v>
      </c>
      <c r="B514" s="4">
        <v>1602</v>
      </c>
      <c r="C514" s="4" t="s">
        <v>3019</v>
      </c>
      <c r="D514" s="62">
        <v>20000</v>
      </c>
      <c r="E514" s="4" t="s">
        <v>3023</v>
      </c>
      <c r="F514" s="4" t="s">
        <v>3018</v>
      </c>
    </row>
    <row r="515" spans="1:6" x14ac:dyDescent="0.2">
      <c r="A515" s="5">
        <v>514</v>
      </c>
      <c r="B515" s="5">
        <v>1603</v>
      </c>
      <c r="C515" s="5" t="s">
        <v>3019</v>
      </c>
      <c r="D515" s="63">
        <v>20000</v>
      </c>
      <c r="E515" s="5" t="s">
        <v>3023</v>
      </c>
      <c r="F515" s="5" t="s">
        <v>3020</v>
      </c>
    </row>
    <row r="516" spans="1:6" x14ac:dyDescent="0.2">
      <c r="A516" s="4">
        <v>515</v>
      </c>
      <c r="B516" s="4">
        <v>1606</v>
      </c>
      <c r="C516" s="4" t="s">
        <v>3016</v>
      </c>
      <c r="D516" s="62">
        <v>30000</v>
      </c>
      <c r="E516" s="4" t="s">
        <v>3022</v>
      </c>
      <c r="F516" s="4" t="s">
        <v>3018</v>
      </c>
    </row>
    <row r="517" spans="1:6" x14ac:dyDescent="0.2">
      <c r="A517" s="5">
        <v>516</v>
      </c>
      <c r="B517" s="5">
        <v>1607</v>
      </c>
      <c r="C517" s="5" t="s">
        <v>3016</v>
      </c>
      <c r="D517" s="63">
        <v>30000</v>
      </c>
      <c r="E517" s="5" t="s">
        <v>3022</v>
      </c>
      <c r="F517" s="5" t="s">
        <v>3018</v>
      </c>
    </row>
    <row r="518" spans="1:6" x14ac:dyDescent="0.2">
      <c r="A518" s="4">
        <v>517</v>
      </c>
      <c r="B518" s="4">
        <v>1609</v>
      </c>
      <c r="C518" s="4" t="s">
        <v>3016</v>
      </c>
      <c r="D518" s="62">
        <v>30000</v>
      </c>
      <c r="E518" s="4" t="s">
        <v>3022</v>
      </c>
      <c r="F518" s="4" t="s">
        <v>3018</v>
      </c>
    </row>
    <row r="519" spans="1:6" x14ac:dyDescent="0.2">
      <c r="A519" s="5">
        <v>518</v>
      </c>
      <c r="B519" s="5">
        <v>1614</v>
      </c>
      <c r="C519" s="5" t="s">
        <v>3016</v>
      </c>
      <c r="D519" s="63">
        <v>40000</v>
      </c>
      <c r="E519" s="5" t="s">
        <v>3021</v>
      </c>
      <c r="F519" s="5" t="s">
        <v>3018</v>
      </c>
    </row>
    <row r="520" spans="1:6" x14ac:dyDescent="0.2">
      <c r="A520" s="4">
        <v>519</v>
      </c>
      <c r="B520" s="4">
        <v>1618</v>
      </c>
      <c r="C520" s="4" t="s">
        <v>3016</v>
      </c>
      <c r="D520" s="62">
        <v>40000</v>
      </c>
      <c r="E520" s="4" t="s">
        <v>3021</v>
      </c>
      <c r="F520" s="4" t="s">
        <v>3018</v>
      </c>
    </row>
    <row r="521" spans="1:6" x14ac:dyDescent="0.2">
      <c r="A521" s="5">
        <v>520</v>
      </c>
      <c r="B521" s="5">
        <v>1620</v>
      </c>
      <c r="C521" s="5" t="s">
        <v>3016</v>
      </c>
      <c r="D521" s="63">
        <v>40000</v>
      </c>
      <c r="E521" s="5" t="s">
        <v>3021</v>
      </c>
      <c r="F521" s="5" t="s">
        <v>3018</v>
      </c>
    </row>
    <row r="522" spans="1:6" x14ac:dyDescent="0.2">
      <c r="A522" s="4">
        <v>521</v>
      </c>
      <c r="B522" s="4">
        <v>1623</v>
      </c>
      <c r="C522" s="4" t="s">
        <v>3016</v>
      </c>
      <c r="D522" s="62">
        <v>40000</v>
      </c>
      <c r="E522" s="4" t="s">
        <v>3021</v>
      </c>
      <c r="F522" s="4" t="s">
        <v>3018</v>
      </c>
    </row>
    <row r="523" spans="1:6" x14ac:dyDescent="0.2">
      <c r="A523" s="5">
        <v>522</v>
      </c>
      <c r="B523" s="5">
        <v>1625</v>
      </c>
      <c r="C523" s="5" t="s">
        <v>3016</v>
      </c>
      <c r="D523" s="63">
        <v>40000</v>
      </c>
      <c r="E523" s="5" t="s">
        <v>3021</v>
      </c>
      <c r="F523" s="5" t="s">
        <v>3018</v>
      </c>
    </row>
    <row r="524" spans="1:6" x14ac:dyDescent="0.2">
      <c r="A524" s="4">
        <v>523</v>
      </c>
      <c r="B524" s="4">
        <v>1627</v>
      </c>
      <c r="C524" s="4" t="s">
        <v>3016</v>
      </c>
      <c r="D524" s="62">
        <v>80000</v>
      </c>
      <c r="E524" s="4" t="s">
        <v>3024</v>
      </c>
      <c r="F524" s="4" t="s">
        <v>3018</v>
      </c>
    </row>
    <row r="525" spans="1:6" x14ac:dyDescent="0.2">
      <c r="A525" s="5">
        <v>524</v>
      </c>
      <c r="B525" s="5">
        <v>1632</v>
      </c>
      <c r="C525" s="5" t="s">
        <v>3016</v>
      </c>
      <c r="D525" s="63">
        <v>40000</v>
      </c>
      <c r="E525" s="5" t="s">
        <v>3021</v>
      </c>
      <c r="F525" s="5" t="s">
        <v>3018</v>
      </c>
    </row>
    <row r="526" spans="1:6" x14ac:dyDescent="0.2">
      <c r="A526" s="4">
        <v>525</v>
      </c>
      <c r="B526" s="4">
        <v>1633</v>
      </c>
      <c r="C526" s="4" t="s">
        <v>3016</v>
      </c>
      <c r="D526" s="62">
        <v>40000</v>
      </c>
      <c r="E526" s="4" t="s">
        <v>3021</v>
      </c>
      <c r="F526" s="4" t="s">
        <v>3018</v>
      </c>
    </row>
    <row r="527" spans="1:6" x14ac:dyDescent="0.2">
      <c r="A527" s="5">
        <v>526</v>
      </c>
      <c r="B527" s="5">
        <v>1634</v>
      </c>
      <c r="C527" s="5" t="s">
        <v>3016</v>
      </c>
      <c r="D527" s="63">
        <v>40000</v>
      </c>
      <c r="E527" s="5" t="s">
        <v>3021</v>
      </c>
      <c r="F527" s="5" t="s">
        <v>3018</v>
      </c>
    </row>
    <row r="528" spans="1:6" x14ac:dyDescent="0.2">
      <c r="A528" s="4">
        <v>527</v>
      </c>
      <c r="B528" s="4">
        <v>1636</v>
      </c>
      <c r="C528" s="4" t="s">
        <v>3016</v>
      </c>
      <c r="D528" s="62">
        <v>40000</v>
      </c>
      <c r="E528" s="4" t="s">
        <v>3021</v>
      </c>
      <c r="F528" s="4" t="s">
        <v>3018</v>
      </c>
    </row>
    <row r="529" spans="1:6" x14ac:dyDescent="0.2">
      <c r="A529" s="5">
        <v>528</v>
      </c>
      <c r="B529" s="5">
        <v>1639</v>
      </c>
      <c r="C529" s="5" t="s">
        <v>3016</v>
      </c>
      <c r="D529" s="63">
        <v>40000</v>
      </c>
      <c r="E529" s="5" t="s">
        <v>3021</v>
      </c>
      <c r="F529" s="5" t="s">
        <v>3018</v>
      </c>
    </row>
    <row r="530" spans="1:6" x14ac:dyDescent="0.2">
      <c r="A530" s="4">
        <v>529</v>
      </c>
      <c r="B530" s="4">
        <v>1644</v>
      </c>
      <c r="C530" s="4" t="s">
        <v>3016</v>
      </c>
      <c r="D530" s="62">
        <v>40000</v>
      </c>
      <c r="E530" s="4" t="s">
        <v>3021</v>
      </c>
      <c r="F530" s="4" t="s">
        <v>3018</v>
      </c>
    </row>
    <row r="531" spans="1:6" x14ac:dyDescent="0.2">
      <c r="A531" s="5">
        <v>530</v>
      </c>
      <c r="B531" s="5">
        <v>1646</v>
      </c>
      <c r="C531" s="5" t="s">
        <v>3016</v>
      </c>
      <c r="D531" s="63">
        <v>40000</v>
      </c>
      <c r="E531" s="5" t="s">
        <v>3021</v>
      </c>
      <c r="F531" s="5" t="s">
        <v>3018</v>
      </c>
    </row>
    <row r="532" spans="1:6" x14ac:dyDescent="0.2">
      <c r="A532" s="4">
        <v>531</v>
      </c>
      <c r="B532" s="4">
        <v>1648</v>
      </c>
      <c r="C532" s="4" t="s">
        <v>3016</v>
      </c>
      <c r="D532" s="62">
        <v>40000</v>
      </c>
      <c r="E532" s="4" t="s">
        <v>3021</v>
      </c>
      <c r="F532" s="4" t="s">
        <v>3018</v>
      </c>
    </row>
    <row r="533" spans="1:6" x14ac:dyDescent="0.2">
      <c r="A533" s="5">
        <v>532</v>
      </c>
      <c r="B533" s="5">
        <v>1649</v>
      </c>
      <c r="C533" s="5" t="s">
        <v>3016</v>
      </c>
      <c r="D533" s="63">
        <v>40000</v>
      </c>
      <c r="E533" s="5" t="s">
        <v>3021</v>
      </c>
      <c r="F533" s="5" t="s">
        <v>3018</v>
      </c>
    </row>
    <row r="534" spans="1:6" x14ac:dyDescent="0.2">
      <c r="A534" s="4">
        <v>533</v>
      </c>
      <c r="B534" s="4">
        <v>1650</v>
      </c>
      <c r="C534" s="4" t="s">
        <v>3016</v>
      </c>
      <c r="D534" s="62">
        <v>40000</v>
      </c>
      <c r="E534" s="4" t="s">
        <v>3021</v>
      </c>
      <c r="F534" s="4" t="s">
        <v>3018</v>
      </c>
    </row>
    <row r="535" spans="1:6" x14ac:dyDescent="0.2">
      <c r="A535" s="5">
        <v>534</v>
      </c>
      <c r="B535" s="5">
        <v>1653</v>
      </c>
      <c r="C535" s="5" t="s">
        <v>3016</v>
      </c>
      <c r="D535" s="63">
        <v>40000</v>
      </c>
      <c r="E535" s="5" t="s">
        <v>3021</v>
      </c>
      <c r="F535" s="5" t="s">
        <v>3018</v>
      </c>
    </row>
    <row r="536" spans="1:6" x14ac:dyDescent="0.2">
      <c r="A536" s="4">
        <v>535</v>
      </c>
      <c r="B536" s="4">
        <v>1665</v>
      </c>
      <c r="C536" s="4" t="s">
        <v>3019</v>
      </c>
      <c r="D536" s="62">
        <v>60000</v>
      </c>
      <c r="E536" s="4" t="s">
        <v>3024</v>
      </c>
      <c r="F536" s="4" t="s">
        <v>3018</v>
      </c>
    </row>
    <row r="537" spans="1:6" x14ac:dyDescent="0.2">
      <c r="A537" s="5">
        <v>536</v>
      </c>
      <c r="B537" s="5">
        <v>1670</v>
      </c>
      <c r="C537" s="5" t="s">
        <v>3016</v>
      </c>
      <c r="D537" s="63">
        <v>60000</v>
      </c>
      <c r="E537" s="5" t="s">
        <v>3024</v>
      </c>
      <c r="F537" s="5" t="s">
        <v>3018</v>
      </c>
    </row>
    <row r="538" spans="1:6" x14ac:dyDescent="0.2">
      <c r="A538" s="4">
        <v>537</v>
      </c>
      <c r="B538" s="4">
        <v>1671</v>
      </c>
      <c r="C538" s="4" t="s">
        <v>3016</v>
      </c>
      <c r="D538" s="62">
        <v>60000</v>
      </c>
      <c r="E538" s="4" t="s">
        <v>3024</v>
      </c>
      <c r="F538" s="4" t="s">
        <v>3018</v>
      </c>
    </row>
    <row r="539" spans="1:6" x14ac:dyDescent="0.2">
      <c r="A539" s="5">
        <v>538</v>
      </c>
      <c r="B539" s="5">
        <v>1672</v>
      </c>
      <c r="C539" s="5" t="s">
        <v>3016</v>
      </c>
      <c r="D539" s="63">
        <v>60000</v>
      </c>
      <c r="E539" s="5" t="s">
        <v>3024</v>
      </c>
      <c r="F539" s="5" t="s">
        <v>3018</v>
      </c>
    </row>
    <row r="540" spans="1:6" x14ac:dyDescent="0.2">
      <c r="A540" s="4">
        <v>539</v>
      </c>
      <c r="B540" s="4">
        <v>1679</v>
      </c>
      <c r="C540" s="4" t="s">
        <v>3019</v>
      </c>
      <c r="D540" s="62">
        <v>60000</v>
      </c>
      <c r="E540" s="4" t="s">
        <v>3024</v>
      </c>
      <c r="F540" s="4" t="s">
        <v>3020</v>
      </c>
    </row>
    <row r="541" spans="1:6" x14ac:dyDescent="0.2">
      <c r="A541" s="5">
        <v>540</v>
      </c>
      <c r="B541" s="5">
        <v>1680</v>
      </c>
      <c r="C541" s="5" t="s">
        <v>3016</v>
      </c>
      <c r="D541" s="63">
        <v>60000</v>
      </c>
      <c r="E541" s="5" t="s">
        <v>3024</v>
      </c>
      <c r="F541" s="5" t="s">
        <v>3018</v>
      </c>
    </row>
    <row r="542" spans="1:6" x14ac:dyDescent="0.2">
      <c r="A542" s="4">
        <v>541</v>
      </c>
      <c r="B542" s="4">
        <v>1682</v>
      </c>
      <c r="C542" s="4" t="s">
        <v>3019</v>
      </c>
      <c r="D542" s="62">
        <v>60000</v>
      </c>
      <c r="E542" s="4" t="s">
        <v>3024</v>
      </c>
      <c r="F542" s="4" t="s">
        <v>3018</v>
      </c>
    </row>
    <row r="543" spans="1:6" x14ac:dyDescent="0.2">
      <c r="A543" s="5">
        <v>542</v>
      </c>
      <c r="B543" s="5">
        <v>1683</v>
      </c>
      <c r="C543" s="5" t="s">
        <v>3019</v>
      </c>
      <c r="D543" s="63">
        <v>60000</v>
      </c>
      <c r="E543" s="5" t="s">
        <v>3024</v>
      </c>
      <c r="F543" s="5" t="s">
        <v>3020</v>
      </c>
    </row>
    <row r="544" spans="1:6" x14ac:dyDescent="0.2">
      <c r="A544" s="4">
        <v>543</v>
      </c>
      <c r="B544" s="4">
        <v>1686</v>
      </c>
      <c r="C544" s="4" t="s">
        <v>3019</v>
      </c>
      <c r="D544" s="62">
        <v>20000</v>
      </c>
      <c r="E544" s="4" t="s">
        <v>3021</v>
      </c>
      <c r="F544" s="4" t="s">
        <v>3020</v>
      </c>
    </row>
    <row r="545" spans="1:6" x14ac:dyDescent="0.2">
      <c r="A545" s="5">
        <v>544</v>
      </c>
      <c r="B545" s="5">
        <v>1689</v>
      </c>
      <c r="C545" s="5" t="s">
        <v>3016</v>
      </c>
      <c r="D545" s="63">
        <v>20000</v>
      </c>
      <c r="E545" s="5" t="s">
        <v>3021</v>
      </c>
      <c r="F545" s="5" t="s">
        <v>3018</v>
      </c>
    </row>
    <row r="546" spans="1:6" x14ac:dyDescent="0.2">
      <c r="A546" s="4">
        <v>545</v>
      </c>
      <c r="B546" s="4">
        <v>1690</v>
      </c>
      <c r="C546" s="4" t="s">
        <v>3016</v>
      </c>
      <c r="D546" s="62">
        <v>30000</v>
      </c>
      <c r="E546" s="4" t="s">
        <v>3017</v>
      </c>
      <c r="F546" s="4" t="s">
        <v>3018</v>
      </c>
    </row>
    <row r="547" spans="1:6" x14ac:dyDescent="0.2">
      <c r="A547" s="5">
        <v>546</v>
      </c>
      <c r="B547" s="5">
        <v>1692</v>
      </c>
      <c r="C547" s="5" t="s">
        <v>3016</v>
      </c>
      <c r="D547" s="63">
        <v>30000</v>
      </c>
      <c r="E547" s="5" t="s">
        <v>3017</v>
      </c>
      <c r="F547" s="5" t="s">
        <v>3018</v>
      </c>
    </row>
    <row r="548" spans="1:6" x14ac:dyDescent="0.2">
      <c r="A548" s="4">
        <v>547</v>
      </c>
      <c r="B548" s="4">
        <v>1693</v>
      </c>
      <c r="C548" s="4" t="s">
        <v>3016</v>
      </c>
      <c r="D548" s="62">
        <v>30000</v>
      </c>
      <c r="E548" s="4" t="s">
        <v>3017</v>
      </c>
      <c r="F548" s="4" t="s">
        <v>3018</v>
      </c>
    </row>
    <row r="549" spans="1:6" x14ac:dyDescent="0.2">
      <c r="A549" s="5">
        <v>548</v>
      </c>
      <c r="B549" s="5">
        <v>1697</v>
      </c>
      <c r="C549" s="5" t="s">
        <v>3016</v>
      </c>
      <c r="D549" s="63">
        <v>40000</v>
      </c>
      <c r="E549" s="5" t="s">
        <v>3024</v>
      </c>
      <c r="F549" s="5" t="s">
        <v>3018</v>
      </c>
    </row>
    <row r="550" spans="1:6" x14ac:dyDescent="0.2">
      <c r="A550" s="4">
        <v>549</v>
      </c>
      <c r="B550" s="4">
        <v>1699</v>
      </c>
      <c r="C550" s="4" t="s">
        <v>3019</v>
      </c>
      <c r="D550" s="62">
        <v>40000</v>
      </c>
      <c r="E550" s="4" t="s">
        <v>3024</v>
      </c>
      <c r="F550" s="4" t="s">
        <v>3018</v>
      </c>
    </row>
    <row r="551" spans="1:6" x14ac:dyDescent="0.2">
      <c r="A551" s="5">
        <v>550</v>
      </c>
      <c r="B551" s="5">
        <v>1702</v>
      </c>
      <c r="C551" s="5" t="s">
        <v>3016</v>
      </c>
      <c r="D551" s="63">
        <v>40000</v>
      </c>
      <c r="E551" s="5" t="s">
        <v>3017</v>
      </c>
      <c r="F551" s="5" t="s">
        <v>3018</v>
      </c>
    </row>
    <row r="552" spans="1:6" x14ac:dyDescent="0.2">
      <c r="A552" s="4">
        <v>551</v>
      </c>
      <c r="B552" s="4">
        <v>1708</v>
      </c>
      <c r="C552" s="4" t="s">
        <v>3019</v>
      </c>
      <c r="D552" s="62">
        <v>40000</v>
      </c>
      <c r="E552" s="4" t="s">
        <v>3017</v>
      </c>
      <c r="F552" s="4" t="s">
        <v>3018</v>
      </c>
    </row>
    <row r="553" spans="1:6" x14ac:dyDescent="0.2">
      <c r="A553" s="5">
        <v>552</v>
      </c>
      <c r="B553" s="5">
        <v>1709</v>
      </c>
      <c r="C553" s="5" t="s">
        <v>3019</v>
      </c>
      <c r="D553" s="63">
        <v>10000</v>
      </c>
      <c r="E553" s="5" t="s">
        <v>3022</v>
      </c>
      <c r="F553" s="5" t="s">
        <v>3018</v>
      </c>
    </row>
    <row r="554" spans="1:6" x14ac:dyDescent="0.2">
      <c r="A554" s="4">
        <v>553</v>
      </c>
      <c r="B554" s="4">
        <v>1711</v>
      </c>
      <c r="C554" s="4" t="s">
        <v>3019</v>
      </c>
      <c r="D554" s="62">
        <v>20000</v>
      </c>
      <c r="E554" s="4" t="s">
        <v>3021</v>
      </c>
      <c r="F554" s="4" t="s">
        <v>3020</v>
      </c>
    </row>
    <row r="555" spans="1:6" x14ac:dyDescent="0.2">
      <c r="A555" s="5">
        <v>554</v>
      </c>
      <c r="B555" s="5">
        <v>1712</v>
      </c>
      <c r="C555" s="5" t="s">
        <v>3016</v>
      </c>
      <c r="D555" s="63">
        <v>20000</v>
      </c>
      <c r="E555" s="5" t="s">
        <v>3021</v>
      </c>
      <c r="F555" s="5" t="s">
        <v>3018</v>
      </c>
    </row>
    <row r="556" spans="1:6" x14ac:dyDescent="0.2">
      <c r="A556" s="4">
        <v>555</v>
      </c>
      <c r="B556" s="4">
        <v>1713</v>
      </c>
      <c r="C556" s="4" t="s">
        <v>3019</v>
      </c>
      <c r="D556" s="62">
        <v>10000</v>
      </c>
      <c r="E556" s="4" t="s">
        <v>3022</v>
      </c>
      <c r="F556" s="4" t="s">
        <v>3018</v>
      </c>
    </row>
    <row r="557" spans="1:6" x14ac:dyDescent="0.2">
      <c r="A557" s="5">
        <v>556</v>
      </c>
      <c r="B557" s="5">
        <v>1718</v>
      </c>
      <c r="C557" s="5" t="s">
        <v>3016</v>
      </c>
      <c r="D557" s="63">
        <v>40000</v>
      </c>
      <c r="E557" s="5" t="s">
        <v>3017</v>
      </c>
      <c r="F557" s="5" t="s">
        <v>3018</v>
      </c>
    </row>
    <row r="558" spans="1:6" x14ac:dyDescent="0.2">
      <c r="A558" s="4">
        <v>557</v>
      </c>
      <c r="B558" s="4">
        <v>1719</v>
      </c>
      <c r="C558" s="4" t="s">
        <v>3016</v>
      </c>
      <c r="D558" s="62">
        <v>20000</v>
      </c>
      <c r="E558" s="4" t="s">
        <v>3021</v>
      </c>
      <c r="F558" s="4" t="s">
        <v>3018</v>
      </c>
    </row>
    <row r="559" spans="1:6" x14ac:dyDescent="0.2">
      <c r="A559" s="5">
        <v>558</v>
      </c>
      <c r="B559" s="5">
        <v>1721</v>
      </c>
      <c r="C559" s="5" t="s">
        <v>3019</v>
      </c>
      <c r="D559" s="63">
        <v>30000</v>
      </c>
      <c r="E559" s="5" t="s">
        <v>3017</v>
      </c>
      <c r="F559" s="5" t="s">
        <v>3020</v>
      </c>
    </row>
    <row r="560" spans="1:6" x14ac:dyDescent="0.2">
      <c r="A560" s="4">
        <v>559</v>
      </c>
      <c r="B560" s="4">
        <v>1723</v>
      </c>
      <c r="C560" s="4" t="s">
        <v>3019</v>
      </c>
      <c r="D560" s="62">
        <v>30000</v>
      </c>
      <c r="E560" s="4" t="s">
        <v>3017</v>
      </c>
      <c r="F560" s="4" t="s">
        <v>3020</v>
      </c>
    </row>
    <row r="561" spans="1:6" x14ac:dyDescent="0.2">
      <c r="A561" s="5">
        <v>560</v>
      </c>
      <c r="B561" s="5">
        <v>1725</v>
      </c>
      <c r="C561" s="5" t="s">
        <v>3019</v>
      </c>
      <c r="D561" s="63">
        <v>30000</v>
      </c>
      <c r="E561" s="5" t="s">
        <v>3017</v>
      </c>
      <c r="F561" s="5" t="s">
        <v>3020</v>
      </c>
    </row>
    <row r="562" spans="1:6" x14ac:dyDescent="0.2">
      <c r="A562" s="4">
        <v>561</v>
      </c>
      <c r="B562" s="4">
        <v>1727</v>
      </c>
      <c r="C562" s="4" t="s">
        <v>3019</v>
      </c>
      <c r="D562" s="62">
        <v>30000</v>
      </c>
      <c r="E562" s="4" t="s">
        <v>3017</v>
      </c>
      <c r="F562" s="4" t="s">
        <v>3020</v>
      </c>
    </row>
    <row r="563" spans="1:6" x14ac:dyDescent="0.2">
      <c r="A563" s="5">
        <v>562</v>
      </c>
      <c r="B563" s="5">
        <v>1728</v>
      </c>
      <c r="C563" s="5" t="s">
        <v>3019</v>
      </c>
      <c r="D563" s="63">
        <v>10000</v>
      </c>
      <c r="E563" s="5" t="s">
        <v>3023</v>
      </c>
      <c r="F563" s="5" t="s">
        <v>3018</v>
      </c>
    </row>
    <row r="564" spans="1:6" x14ac:dyDescent="0.2">
      <c r="A564" s="4">
        <v>563</v>
      </c>
      <c r="B564" s="4">
        <v>1730</v>
      </c>
      <c r="C564" s="4" t="s">
        <v>3016</v>
      </c>
      <c r="D564" s="62">
        <v>20000</v>
      </c>
      <c r="E564" s="4" t="s">
        <v>3022</v>
      </c>
      <c r="F564" s="4" t="s">
        <v>3018</v>
      </c>
    </row>
    <row r="565" spans="1:6" x14ac:dyDescent="0.2">
      <c r="A565" s="5">
        <v>564</v>
      </c>
      <c r="B565" s="5">
        <v>1733</v>
      </c>
      <c r="C565" s="5" t="s">
        <v>3019</v>
      </c>
      <c r="D565" s="63">
        <v>20000</v>
      </c>
      <c r="E565" s="5" t="s">
        <v>3022</v>
      </c>
      <c r="F565" s="5" t="s">
        <v>3020</v>
      </c>
    </row>
    <row r="566" spans="1:6" x14ac:dyDescent="0.2">
      <c r="A566" s="4">
        <v>565</v>
      </c>
      <c r="B566" s="4">
        <v>1734</v>
      </c>
      <c r="C566" s="4" t="s">
        <v>3019</v>
      </c>
      <c r="D566" s="62">
        <v>20000</v>
      </c>
      <c r="E566" s="4" t="s">
        <v>3022</v>
      </c>
      <c r="F566" s="4" t="s">
        <v>3020</v>
      </c>
    </row>
    <row r="567" spans="1:6" x14ac:dyDescent="0.2">
      <c r="A567" s="5">
        <v>566</v>
      </c>
      <c r="B567" s="5">
        <v>1735</v>
      </c>
      <c r="C567" s="5" t="s">
        <v>3019</v>
      </c>
      <c r="D567" s="63">
        <v>20000</v>
      </c>
      <c r="E567" s="5" t="s">
        <v>3022</v>
      </c>
      <c r="F567" s="5" t="s">
        <v>3018</v>
      </c>
    </row>
    <row r="568" spans="1:6" x14ac:dyDescent="0.2">
      <c r="A568" s="4">
        <v>567</v>
      </c>
      <c r="B568" s="4">
        <v>1737</v>
      </c>
      <c r="C568" s="4" t="s">
        <v>3016</v>
      </c>
      <c r="D568" s="62">
        <v>40000</v>
      </c>
      <c r="E568" s="4" t="s">
        <v>3017</v>
      </c>
      <c r="F568" s="4" t="s">
        <v>3018</v>
      </c>
    </row>
    <row r="569" spans="1:6" x14ac:dyDescent="0.2">
      <c r="A569" s="5">
        <v>568</v>
      </c>
      <c r="B569" s="5">
        <v>1738</v>
      </c>
      <c r="C569" s="5" t="s">
        <v>3016</v>
      </c>
      <c r="D569" s="63">
        <v>40000</v>
      </c>
      <c r="E569" s="5" t="s">
        <v>3017</v>
      </c>
      <c r="F569" s="5" t="s">
        <v>3018</v>
      </c>
    </row>
    <row r="570" spans="1:6" x14ac:dyDescent="0.2">
      <c r="A570" s="4">
        <v>569</v>
      </c>
      <c r="B570" s="4">
        <v>1743</v>
      </c>
      <c r="C570" s="4" t="s">
        <v>3019</v>
      </c>
      <c r="D570" s="62">
        <v>20000</v>
      </c>
      <c r="E570" s="4" t="s">
        <v>3022</v>
      </c>
      <c r="F570" s="4" t="s">
        <v>3018</v>
      </c>
    </row>
    <row r="571" spans="1:6" x14ac:dyDescent="0.2">
      <c r="A571" s="5">
        <v>570</v>
      </c>
      <c r="B571" s="5">
        <v>1745</v>
      </c>
      <c r="C571" s="5" t="s">
        <v>3016</v>
      </c>
      <c r="D571" s="63">
        <v>30000</v>
      </c>
      <c r="E571" s="5" t="s">
        <v>3017</v>
      </c>
      <c r="F571" s="5" t="s">
        <v>3018</v>
      </c>
    </row>
    <row r="572" spans="1:6" x14ac:dyDescent="0.2">
      <c r="A572" s="4">
        <v>571</v>
      </c>
      <c r="B572" s="4">
        <v>1748</v>
      </c>
      <c r="C572" s="4" t="s">
        <v>3016</v>
      </c>
      <c r="D572" s="62">
        <v>30000</v>
      </c>
      <c r="E572" s="4" t="s">
        <v>3017</v>
      </c>
      <c r="F572" s="4" t="s">
        <v>3018</v>
      </c>
    </row>
    <row r="573" spans="1:6" x14ac:dyDescent="0.2">
      <c r="A573" s="5">
        <v>572</v>
      </c>
      <c r="B573" s="5">
        <v>1749</v>
      </c>
      <c r="C573" s="5" t="s">
        <v>3016</v>
      </c>
      <c r="D573" s="63">
        <v>30000</v>
      </c>
      <c r="E573" s="5" t="s">
        <v>3017</v>
      </c>
      <c r="F573" s="5" t="s">
        <v>3018</v>
      </c>
    </row>
    <row r="574" spans="1:6" x14ac:dyDescent="0.2">
      <c r="A574" s="4">
        <v>573</v>
      </c>
      <c r="B574" s="4">
        <v>1754</v>
      </c>
      <c r="C574" s="4" t="s">
        <v>3016</v>
      </c>
      <c r="D574" s="62">
        <v>30000</v>
      </c>
      <c r="E574" s="4" t="s">
        <v>3017</v>
      </c>
      <c r="F574" s="4" t="s">
        <v>3018</v>
      </c>
    </row>
    <row r="575" spans="1:6" x14ac:dyDescent="0.2">
      <c r="A575" s="5">
        <v>574</v>
      </c>
      <c r="B575" s="5">
        <v>1764</v>
      </c>
      <c r="C575" s="5" t="s">
        <v>3019</v>
      </c>
      <c r="D575" s="63">
        <v>20000</v>
      </c>
      <c r="E575" s="5" t="s">
        <v>3022</v>
      </c>
      <c r="F575" s="5" t="s">
        <v>3018</v>
      </c>
    </row>
    <row r="576" spans="1:6" x14ac:dyDescent="0.2">
      <c r="A576" s="4">
        <v>575</v>
      </c>
      <c r="B576" s="4">
        <v>1765</v>
      </c>
      <c r="C576" s="4" t="s">
        <v>3019</v>
      </c>
      <c r="D576" s="62">
        <v>20000</v>
      </c>
      <c r="E576" s="4" t="s">
        <v>3022</v>
      </c>
      <c r="F576" s="4" t="s">
        <v>3018</v>
      </c>
    </row>
    <row r="577" spans="1:6" x14ac:dyDescent="0.2">
      <c r="A577" s="5">
        <v>576</v>
      </c>
      <c r="B577" s="5">
        <v>1767</v>
      </c>
      <c r="C577" s="5" t="s">
        <v>3019</v>
      </c>
      <c r="D577" s="63">
        <v>20000</v>
      </c>
      <c r="E577" s="5" t="s">
        <v>3022</v>
      </c>
      <c r="F577" s="5" t="s">
        <v>3018</v>
      </c>
    </row>
    <row r="578" spans="1:6" x14ac:dyDescent="0.2">
      <c r="A578" s="4">
        <v>577</v>
      </c>
      <c r="B578" s="4">
        <v>1771</v>
      </c>
      <c r="C578" s="4" t="s">
        <v>3016</v>
      </c>
      <c r="D578" s="62">
        <v>30000</v>
      </c>
      <c r="E578" s="4" t="s">
        <v>3017</v>
      </c>
      <c r="F578" s="4" t="s">
        <v>3018</v>
      </c>
    </row>
    <row r="579" spans="1:6" x14ac:dyDescent="0.2">
      <c r="A579" s="5">
        <v>578</v>
      </c>
      <c r="B579" s="5">
        <v>1775</v>
      </c>
      <c r="C579" s="5" t="s">
        <v>3016</v>
      </c>
      <c r="D579" s="63">
        <v>30000</v>
      </c>
      <c r="E579" s="5" t="s">
        <v>3017</v>
      </c>
      <c r="F579" s="5" t="s">
        <v>3018</v>
      </c>
    </row>
    <row r="580" spans="1:6" x14ac:dyDescent="0.2">
      <c r="A580" s="4">
        <v>579</v>
      </c>
      <c r="B580" s="4">
        <v>1776</v>
      </c>
      <c r="C580" s="4" t="s">
        <v>3019</v>
      </c>
      <c r="D580" s="62">
        <v>10000</v>
      </c>
      <c r="E580" s="4" t="s">
        <v>3023</v>
      </c>
      <c r="F580" s="4" t="s">
        <v>3018</v>
      </c>
    </row>
    <row r="581" spans="1:6" x14ac:dyDescent="0.2">
      <c r="A581" s="5">
        <v>580</v>
      </c>
      <c r="B581" s="5">
        <v>1777</v>
      </c>
      <c r="C581" s="5" t="s">
        <v>3019</v>
      </c>
      <c r="D581" s="63">
        <v>20000</v>
      </c>
      <c r="E581" s="5" t="s">
        <v>3022</v>
      </c>
      <c r="F581" s="5" t="s">
        <v>3018</v>
      </c>
    </row>
    <row r="582" spans="1:6" x14ac:dyDescent="0.2">
      <c r="A582" s="4">
        <v>581</v>
      </c>
      <c r="B582" s="4">
        <v>1778</v>
      </c>
      <c r="C582" s="4" t="s">
        <v>3016</v>
      </c>
      <c r="D582" s="62">
        <v>30000</v>
      </c>
      <c r="E582" s="4" t="s">
        <v>3017</v>
      </c>
      <c r="F582" s="4" t="s">
        <v>3018</v>
      </c>
    </row>
    <row r="583" spans="1:6" x14ac:dyDescent="0.2">
      <c r="A583" s="5">
        <v>582</v>
      </c>
      <c r="B583" s="5">
        <v>1781</v>
      </c>
      <c r="C583" s="5" t="s">
        <v>3016</v>
      </c>
      <c r="D583" s="63">
        <v>40000</v>
      </c>
      <c r="E583" s="5" t="s">
        <v>3017</v>
      </c>
      <c r="F583" s="5" t="s">
        <v>3018</v>
      </c>
    </row>
    <row r="584" spans="1:6" x14ac:dyDescent="0.2">
      <c r="A584" s="4">
        <v>583</v>
      </c>
      <c r="B584" s="4">
        <v>1782</v>
      </c>
      <c r="C584" s="4" t="s">
        <v>3019</v>
      </c>
      <c r="D584" s="62">
        <v>30000</v>
      </c>
      <c r="E584" s="4" t="s">
        <v>3021</v>
      </c>
      <c r="F584" s="4" t="s">
        <v>3018</v>
      </c>
    </row>
    <row r="585" spans="1:6" x14ac:dyDescent="0.2">
      <c r="A585" s="5">
        <v>584</v>
      </c>
      <c r="B585" s="5">
        <v>1788</v>
      </c>
      <c r="C585" s="5" t="s">
        <v>3019</v>
      </c>
      <c r="D585" s="63">
        <v>30000</v>
      </c>
      <c r="E585" s="5" t="s">
        <v>3021</v>
      </c>
      <c r="F585" s="5" t="s">
        <v>3018</v>
      </c>
    </row>
    <row r="586" spans="1:6" x14ac:dyDescent="0.2">
      <c r="A586" s="4">
        <v>585</v>
      </c>
      <c r="B586" s="4">
        <v>1793</v>
      </c>
      <c r="C586" s="4" t="s">
        <v>3016</v>
      </c>
      <c r="D586" s="62">
        <v>40000</v>
      </c>
      <c r="E586" s="4" t="s">
        <v>3017</v>
      </c>
      <c r="F586" s="4" t="s">
        <v>3018</v>
      </c>
    </row>
    <row r="587" spans="1:6" x14ac:dyDescent="0.2">
      <c r="A587" s="5">
        <v>586</v>
      </c>
      <c r="B587" s="5">
        <v>1802</v>
      </c>
      <c r="C587" s="5" t="s">
        <v>3016</v>
      </c>
      <c r="D587" s="63">
        <v>40000</v>
      </c>
      <c r="E587" s="5" t="s">
        <v>3017</v>
      </c>
      <c r="F587" s="5" t="s">
        <v>3018</v>
      </c>
    </row>
    <row r="588" spans="1:6" x14ac:dyDescent="0.2">
      <c r="A588" s="4">
        <v>587</v>
      </c>
      <c r="B588" s="4">
        <v>1808</v>
      </c>
      <c r="C588" s="4" t="s">
        <v>3016</v>
      </c>
      <c r="D588" s="62">
        <v>40000</v>
      </c>
      <c r="E588" s="4" t="s">
        <v>3017</v>
      </c>
      <c r="F588" s="4" t="s">
        <v>3018</v>
      </c>
    </row>
    <row r="589" spans="1:6" x14ac:dyDescent="0.2">
      <c r="A589" s="5">
        <v>588</v>
      </c>
      <c r="B589" s="5">
        <v>1814</v>
      </c>
      <c r="C589" s="5" t="s">
        <v>3019</v>
      </c>
      <c r="D589" s="63">
        <v>30000</v>
      </c>
      <c r="E589" s="5" t="s">
        <v>3021</v>
      </c>
      <c r="F589" s="5" t="s">
        <v>3018</v>
      </c>
    </row>
    <row r="590" spans="1:6" x14ac:dyDescent="0.2">
      <c r="A590" s="4">
        <v>589</v>
      </c>
      <c r="B590" s="4">
        <v>1815</v>
      </c>
      <c r="C590" s="4" t="s">
        <v>3016</v>
      </c>
      <c r="D590" s="62">
        <v>30000</v>
      </c>
      <c r="E590" s="4" t="s">
        <v>3021</v>
      </c>
      <c r="F590" s="4" t="s">
        <v>3020</v>
      </c>
    </row>
    <row r="591" spans="1:6" x14ac:dyDescent="0.2">
      <c r="A591" s="5">
        <v>590</v>
      </c>
      <c r="B591" s="5">
        <v>1816</v>
      </c>
      <c r="C591" s="5" t="s">
        <v>3016</v>
      </c>
      <c r="D591" s="63">
        <v>40000</v>
      </c>
      <c r="E591" s="5" t="s">
        <v>3017</v>
      </c>
      <c r="F591" s="5" t="s">
        <v>3018</v>
      </c>
    </row>
    <row r="592" spans="1:6" x14ac:dyDescent="0.2">
      <c r="A592" s="4">
        <v>591</v>
      </c>
      <c r="B592" s="4">
        <v>1818</v>
      </c>
      <c r="C592" s="4" t="s">
        <v>3019</v>
      </c>
      <c r="D592" s="62">
        <v>30000</v>
      </c>
      <c r="E592" s="4" t="s">
        <v>3021</v>
      </c>
      <c r="F592" s="4" t="s">
        <v>3018</v>
      </c>
    </row>
    <row r="593" spans="1:6" x14ac:dyDescent="0.2">
      <c r="A593" s="5">
        <v>592</v>
      </c>
      <c r="B593" s="5">
        <v>1821</v>
      </c>
      <c r="C593" s="5" t="s">
        <v>3019</v>
      </c>
      <c r="D593" s="63">
        <v>30000</v>
      </c>
      <c r="E593" s="5" t="s">
        <v>3021</v>
      </c>
      <c r="F593" s="5" t="s">
        <v>3018</v>
      </c>
    </row>
    <row r="594" spans="1:6" x14ac:dyDescent="0.2">
      <c r="A594" s="4">
        <v>593</v>
      </c>
      <c r="B594" s="4">
        <v>1826</v>
      </c>
      <c r="C594" s="4" t="s">
        <v>3019</v>
      </c>
      <c r="D594" s="62">
        <v>20000</v>
      </c>
      <c r="E594" s="4" t="s">
        <v>3022</v>
      </c>
      <c r="F594" s="4" t="s">
        <v>3020</v>
      </c>
    </row>
    <row r="595" spans="1:6" x14ac:dyDescent="0.2">
      <c r="A595" s="5">
        <v>594</v>
      </c>
      <c r="B595" s="5">
        <v>1827</v>
      </c>
      <c r="C595" s="5" t="s">
        <v>3019</v>
      </c>
      <c r="D595" s="63">
        <v>20000</v>
      </c>
      <c r="E595" s="5" t="s">
        <v>3022</v>
      </c>
      <c r="F595" s="5" t="s">
        <v>3018</v>
      </c>
    </row>
    <row r="596" spans="1:6" x14ac:dyDescent="0.2">
      <c r="A596" s="4">
        <v>595</v>
      </c>
      <c r="B596" s="4">
        <v>1828</v>
      </c>
      <c r="C596" s="4" t="s">
        <v>3019</v>
      </c>
      <c r="D596" s="62">
        <v>20000</v>
      </c>
      <c r="E596" s="4" t="s">
        <v>3022</v>
      </c>
      <c r="F596" s="4" t="s">
        <v>3018</v>
      </c>
    </row>
    <row r="597" spans="1:6" x14ac:dyDescent="0.2">
      <c r="A597" s="5">
        <v>596</v>
      </c>
      <c r="B597" s="5">
        <v>1829</v>
      </c>
      <c r="C597" s="5" t="s">
        <v>3019</v>
      </c>
      <c r="D597" s="63">
        <v>20000</v>
      </c>
      <c r="E597" s="5" t="s">
        <v>3022</v>
      </c>
      <c r="F597" s="5" t="s">
        <v>3018</v>
      </c>
    </row>
    <row r="598" spans="1:6" x14ac:dyDescent="0.2">
      <c r="A598" s="4">
        <v>597</v>
      </c>
      <c r="B598" s="4">
        <v>1836</v>
      </c>
      <c r="C598" s="4" t="s">
        <v>3016</v>
      </c>
      <c r="D598" s="62">
        <v>40000</v>
      </c>
      <c r="E598" s="4" t="s">
        <v>3017</v>
      </c>
      <c r="F598" s="4" t="s">
        <v>3018</v>
      </c>
    </row>
    <row r="599" spans="1:6" x14ac:dyDescent="0.2">
      <c r="A599" s="5">
        <v>598</v>
      </c>
      <c r="B599" s="5">
        <v>1837</v>
      </c>
      <c r="C599" s="5" t="s">
        <v>3019</v>
      </c>
      <c r="D599" s="63">
        <v>30000</v>
      </c>
      <c r="E599" s="5" t="s">
        <v>3021</v>
      </c>
      <c r="F599" s="5" t="s">
        <v>3018</v>
      </c>
    </row>
    <row r="600" spans="1:6" x14ac:dyDescent="0.2">
      <c r="A600" s="4">
        <v>599</v>
      </c>
      <c r="B600" s="4">
        <v>1840</v>
      </c>
      <c r="C600" s="4" t="s">
        <v>3019</v>
      </c>
      <c r="D600" s="62">
        <v>30000</v>
      </c>
      <c r="E600" s="4" t="s">
        <v>3021</v>
      </c>
      <c r="F600" s="4" t="s">
        <v>3018</v>
      </c>
    </row>
    <row r="601" spans="1:6" x14ac:dyDescent="0.2">
      <c r="A601" s="5">
        <v>600</v>
      </c>
      <c r="B601" s="5">
        <v>1849</v>
      </c>
      <c r="C601" s="5" t="s">
        <v>3019</v>
      </c>
      <c r="D601" s="63">
        <v>20000</v>
      </c>
      <c r="E601" s="5" t="s">
        <v>3022</v>
      </c>
      <c r="F601" s="5" t="s">
        <v>3020</v>
      </c>
    </row>
    <row r="602" spans="1:6" x14ac:dyDescent="0.2">
      <c r="A602" s="4">
        <v>601</v>
      </c>
      <c r="B602" s="4">
        <v>1852</v>
      </c>
      <c r="C602" s="4" t="s">
        <v>3019</v>
      </c>
      <c r="D602" s="62">
        <v>30000</v>
      </c>
      <c r="E602" s="4" t="s">
        <v>3021</v>
      </c>
      <c r="F602" s="4" t="s">
        <v>3020</v>
      </c>
    </row>
    <row r="603" spans="1:6" x14ac:dyDescent="0.2">
      <c r="A603" s="5">
        <v>602</v>
      </c>
      <c r="B603" s="5">
        <v>1854</v>
      </c>
      <c r="C603" s="5" t="s">
        <v>3019</v>
      </c>
      <c r="D603" s="63">
        <v>30000</v>
      </c>
      <c r="E603" s="5" t="s">
        <v>3021</v>
      </c>
      <c r="F603" s="5" t="s">
        <v>3018</v>
      </c>
    </row>
    <row r="604" spans="1:6" x14ac:dyDescent="0.2">
      <c r="A604" s="4">
        <v>603</v>
      </c>
      <c r="B604" s="4">
        <v>1860</v>
      </c>
      <c r="C604" s="4" t="s">
        <v>3019</v>
      </c>
      <c r="D604" s="62">
        <v>30000</v>
      </c>
      <c r="E604" s="4" t="s">
        <v>3021</v>
      </c>
      <c r="F604" s="4" t="s">
        <v>3020</v>
      </c>
    </row>
    <row r="605" spans="1:6" x14ac:dyDescent="0.2">
      <c r="A605" s="5">
        <v>604</v>
      </c>
      <c r="B605" s="5">
        <v>1869</v>
      </c>
      <c r="C605" s="5" t="s">
        <v>3019</v>
      </c>
      <c r="D605" s="63">
        <v>30000</v>
      </c>
      <c r="E605" s="5" t="s">
        <v>3021</v>
      </c>
      <c r="F605" s="5" t="s">
        <v>3020</v>
      </c>
    </row>
    <row r="606" spans="1:6" x14ac:dyDescent="0.2">
      <c r="A606" s="4">
        <v>605</v>
      </c>
      <c r="B606" s="4">
        <v>1873</v>
      </c>
      <c r="C606" s="4" t="s">
        <v>3019</v>
      </c>
      <c r="D606" s="62">
        <v>30000</v>
      </c>
      <c r="E606" s="4" t="s">
        <v>3021</v>
      </c>
      <c r="F606" s="4" t="s">
        <v>3018</v>
      </c>
    </row>
    <row r="607" spans="1:6" x14ac:dyDescent="0.2">
      <c r="A607" s="5">
        <v>606</v>
      </c>
      <c r="B607" s="5">
        <v>1875</v>
      </c>
      <c r="C607" s="5" t="s">
        <v>3019</v>
      </c>
      <c r="D607" s="63">
        <v>20000</v>
      </c>
      <c r="E607" s="5" t="s">
        <v>3022</v>
      </c>
      <c r="F607" s="5" t="s">
        <v>3020</v>
      </c>
    </row>
    <row r="608" spans="1:6" x14ac:dyDescent="0.2">
      <c r="A608" s="4">
        <v>607</v>
      </c>
      <c r="B608" s="4">
        <v>1882</v>
      </c>
      <c r="C608" s="4" t="s">
        <v>3019</v>
      </c>
      <c r="D608" s="62">
        <v>10000</v>
      </c>
      <c r="E608" s="4" t="s">
        <v>3023</v>
      </c>
      <c r="F608" s="4" t="s">
        <v>3020</v>
      </c>
    </row>
    <row r="609" spans="1:6" x14ac:dyDescent="0.2">
      <c r="A609" s="5">
        <v>608</v>
      </c>
      <c r="B609" s="5">
        <v>1885</v>
      </c>
      <c r="C609" s="5" t="s">
        <v>3019</v>
      </c>
      <c r="D609" s="63">
        <v>20000</v>
      </c>
      <c r="E609" s="5" t="s">
        <v>3022</v>
      </c>
      <c r="F609" s="5" t="s">
        <v>3018</v>
      </c>
    </row>
    <row r="610" spans="1:6" x14ac:dyDescent="0.2">
      <c r="A610" s="4">
        <v>609</v>
      </c>
      <c r="B610" s="4">
        <v>1889</v>
      </c>
      <c r="C610" s="4" t="s">
        <v>3019</v>
      </c>
      <c r="D610" s="62">
        <v>20000</v>
      </c>
      <c r="E610" s="4" t="s">
        <v>3022</v>
      </c>
      <c r="F610" s="4" t="s">
        <v>3020</v>
      </c>
    </row>
    <row r="611" spans="1:6" x14ac:dyDescent="0.2">
      <c r="A611" s="5">
        <v>610</v>
      </c>
      <c r="B611" s="5">
        <v>1891</v>
      </c>
      <c r="C611" s="5" t="s">
        <v>3019</v>
      </c>
      <c r="D611" s="63">
        <v>30000</v>
      </c>
      <c r="E611" s="5" t="s">
        <v>3021</v>
      </c>
      <c r="F611" s="5" t="s">
        <v>3020</v>
      </c>
    </row>
    <row r="612" spans="1:6" x14ac:dyDescent="0.2">
      <c r="A612" s="4">
        <v>611</v>
      </c>
      <c r="B612" s="4">
        <v>1893</v>
      </c>
      <c r="C612" s="4" t="s">
        <v>3019</v>
      </c>
      <c r="D612" s="62">
        <v>30000</v>
      </c>
      <c r="E612" s="4" t="s">
        <v>3021</v>
      </c>
      <c r="F612" s="4" t="s">
        <v>3020</v>
      </c>
    </row>
    <row r="613" spans="1:6" x14ac:dyDescent="0.2">
      <c r="A613" s="5">
        <v>612</v>
      </c>
      <c r="B613" s="5">
        <v>1894</v>
      </c>
      <c r="C613" s="5" t="s">
        <v>3016</v>
      </c>
      <c r="D613" s="63">
        <v>20000</v>
      </c>
      <c r="E613" s="5" t="s">
        <v>3023</v>
      </c>
      <c r="F613" s="5" t="s">
        <v>3020</v>
      </c>
    </row>
    <row r="614" spans="1:6" x14ac:dyDescent="0.2">
      <c r="A614" s="4">
        <v>613</v>
      </c>
      <c r="B614" s="4">
        <v>1906</v>
      </c>
      <c r="C614" s="4" t="s">
        <v>3019</v>
      </c>
      <c r="D614" s="62">
        <v>20000</v>
      </c>
      <c r="E614" s="4" t="s">
        <v>3023</v>
      </c>
      <c r="F614" s="4" t="s">
        <v>3020</v>
      </c>
    </row>
    <row r="615" spans="1:6" x14ac:dyDescent="0.2">
      <c r="A615" s="5">
        <v>614</v>
      </c>
      <c r="B615" s="5">
        <v>1907</v>
      </c>
      <c r="C615" s="5" t="s">
        <v>3019</v>
      </c>
      <c r="D615" s="63">
        <v>30000</v>
      </c>
      <c r="E615" s="5" t="s">
        <v>3021</v>
      </c>
      <c r="F615" s="5" t="s">
        <v>3020</v>
      </c>
    </row>
    <row r="616" spans="1:6" x14ac:dyDescent="0.2">
      <c r="A616" s="4">
        <v>615</v>
      </c>
      <c r="B616" s="4">
        <v>1910</v>
      </c>
      <c r="C616" s="4" t="s">
        <v>3019</v>
      </c>
      <c r="D616" s="62">
        <v>30000</v>
      </c>
      <c r="E616" s="4" t="s">
        <v>3021</v>
      </c>
      <c r="F616" s="4" t="s">
        <v>3020</v>
      </c>
    </row>
    <row r="617" spans="1:6" x14ac:dyDescent="0.2">
      <c r="A617" s="5">
        <v>616</v>
      </c>
      <c r="B617" s="5">
        <v>1916</v>
      </c>
      <c r="C617" s="5" t="s">
        <v>3016</v>
      </c>
      <c r="D617" s="63">
        <v>40000</v>
      </c>
      <c r="E617" s="5" t="s">
        <v>3017</v>
      </c>
      <c r="F617" s="5" t="s">
        <v>3018</v>
      </c>
    </row>
    <row r="618" spans="1:6" x14ac:dyDescent="0.2">
      <c r="A618" s="4">
        <v>617</v>
      </c>
      <c r="B618" s="4">
        <v>1917</v>
      </c>
      <c r="C618" s="4" t="s">
        <v>3016</v>
      </c>
      <c r="D618" s="62">
        <v>40000</v>
      </c>
      <c r="E618" s="4" t="s">
        <v>3017</v>
      </c>
      <c r="F618" s="4" t="s">
        <v>3018</v>
      </c>
    </row>
    <row r="619" spans="1:6" x14ac:dyDescent="0.2">
      <c r="A619" s="5">
        <v>618</v>
      </c>
      <c r="B619" s="5">
        <v>1918</v>
      </c>
      <c r="C619" s="5" t="s">
        <v>3019</v>
      </c>
      <c r="D619" s="63">
        <v>60000</v>
      </c>
      <c r="E619" s="5" t="s">
        <v>3024</v>
      </c>
      <c r="F619" s="5" t="s">
        <v>3020</v>
      </c>
    </row>
    <row r="620" spans="1:6" x14ac:dyDescent="0.2">
      <c r="A620" s="4">
        <v>619</v>
      </c>
      <c r="B620" s="4">
        <v>1919</v>
      </c>
      <c r="C620" s="4" t="s">
        <v>3016</v>
      </c>
      <c r="D620" s="62">
        <v>60000</v>
      </c>
      <c r="E620" s="4" t="s">
        <v>3024</v>
      </c>
      <c r="F620" s="4" t="s">
        <v>3018</v>
      </c>
    </row>
    <row r="621" spans="1:6" x14ac:dyDescent="0.2">
      <c r="A621" s="5">
        <v>620</v>
      </c>
      <c r="B621" s="5">
        <v>1927</v>
      </c>
      <c r="C621" s="5" t="s">
        <v>3019</v>
      </c>
      <c r="D621" s="63">
        <v>50000</v>
      </c>
      <c r="E621" s="5" t="s">
        <v>3024</v>
      </c>
      <c r="F621" s="5" t="s">
        <v>3018</v>
      </c>
    </row>
    <row r="622" spans="1:6" x14ac:dyDescent="0.2">
      <c r="A622" s="4">
        <v>621</v>
      </c>
      <c r="B622" s="4">
        <v>1928</v>
      </c>
      <c r="C622" s="4" t="s">
        <v>3019</v>
      </c>
      <c r="D622" s="62">
        <v>50000</v>
      </c>
      <c r="E622" s="4" t="s">
        <v>3024</v>
      </c>
      <c r="F622" s="4" t="s">
        <v>3018</v>
      </c>
    </row>
    <row r="623" spans="1:6" x14ac:dyDescent="0.2">
      <c r="A623" s="5">
        <v>622</v>
      </c>
      <c r="B623" s="5">
        <v>1933</v>
      </c>
      <c r="C623" s="5" t="s">
        <v>3019</v>
      </c>
      <c r="D623" s="63">
        <v>50000</v>
      </c>
      <c r="E623" s="5" t="s">
        <v>3024</v>
      </c>
      <c r="F623" s="5" t="s">
        <v>3020</v>
      </c>
    </row>
    <row r="624" spans="1:6" x14ac:dyDescent="0.2">
      <c r="A624" s="4">
        <v>623</v>
      </c>
      <c r="B624" s="4">
        <v>1934</v>
      </c>
      <c r="C624" s="4" t="s">
        <v>3016</v>
      </c>
      <c r="D624" s="62">
        <v>50000</v>
      </c>
      <c r="E624" s="4" t="s">
        <v>3024</v>
      </c>
      <c r="F624" s="4" t="s">
        <v>3018</v>
      </c>
    </row>
    <row r="625" spans="1:6" x14ac:dyDescent="0.2">
      <c r="A625" s="5">
        <v>624</v>
      </c>
      <c r="B625" s="5">
        <v>1935</v>
      </c>
      <c r="C625" s="5" t="s">
        <v>3019</v>
      </c>
      <c r="D625" s="63">
        <v>50000</v>
      </c>
      <c r="E625" s="5" t="s">
        <v>3024</v>
      </c>
      <c r="F625" s="5" t="s">
        <v>3018</v>
      </c>
    </row>
    <row r="626" spans="1:6" x14ac:dyDescent="0.2">
      <c r="A626" s="4">
        <v>625</v>
      </c>
      <c r="B626" s="4">
        <v>1938</v>
      </c>
      <c r="C626" s="4" t="s">
        <v>3019</v>
      </c>
      <c r="D626" s="62">
        <v>50000</v>
      </c>
      <c r="E626" s="4" t="s">
        <v>3024</v>
      </c>
      <c r="F626" s="4" t="s">
        <v>3018</v>
      </c>
    </row>
    <row r="627" spans="1:6" x14ac:dyDescent="0.2">
      <c r="A627" s="5">
        <v>626</v>
      </c>
      <c r="B627" s="5">
        <v>1940</v>
      </c>
      <c r="C627" s="5" t="s">
        <v>3016</v>
      </c>
      <c r="D627" s="63">
        <v>50000</v>
      </c>
      <c r="E627" s="5" t="s">
        <v>3024</v>
      </c>
      <c r="F627" s="5" t="s">
        <v>3018</v>
      </c>
    </row>
    <row r="628" spans="1:6" x14ac:dyDescent="0.2">
      <c r="A628" s="4">
        <v>627</v>
      </c>
      <c r="B628" s="4">
        <v>1946</v>
      </c>
      <c r="C628" s="4" t="s">
        <v>3016</v>
      </c>
      <c r="D628" s="62">
        <v>50000</v>
      </c>
      <c r="E628" s="4" t="s">
        <v>3024</v>
      </c>
      <c r="F628" s="4" t="s">
        <v>3018</v>
      </c>
    </row>
    <row r="629" spans="1:6" x14ac:dyDescent="0.2">
      <c r="A629" s="5">
        <v>628</v>
      </c>
      <c r="B629" s="5">
        <v>1949</v>
      </c>
      <c r="C629" s="5" t="s">
        <v>3016</v>
      </c>
      <c r="D629" s="63">
        <v>60000</v>
      </c>
      <c r="E629" s="5" t="s">
        <v>3024</v>
      </c>
      <c r="F629" s="5" t="s">
        <v>3018</v>
      </c>
    </row>
    <row r="630" spans="1:6" x14ac:dyDescent="0.2">
      <c r="A630" s="4">
        <v>629</v>
      </c>
      <c r="B630" s="4">
        <v>1950</v>
      </c>
      <c r="C630" s="4" t="s">
        <v>3019</v>
      </c>
      <c r="D630" s="62">
        <v>40000</v>
      </c>
      <c r="E630" s="4" t="s">
        <v>3024</v>
      </c>
      <c r="F630" s="4" t="s">
        <v>3018</v>
      </c>
    </row>
    <row r="631" spans="1:6" x14ac:dyDescent="0.2">
      <c r="A631" s="5">
        <v>630</v>
      </c>
      <c r="B631" s="5">
        <v>1956</v>
      </c>
      <c r="C631" s="5" t="s">
        <v>3019</v>
      </c>
      <c r="D631" s="63">
        <v>40000</v>
      </c>
      <c r="E631" s="5" t="s">
        <v>3022</v>
      </c>
      <c r="F631" s="5" t="s">
        <v>3018</v>
      </c>
    </row>
    <row r="632" spans="1:6" x14ac:dyDescent="0.2">
      <c r="A632" s="4">
        <v>631</v>
      </c>
      <c r="B632" s="4">
        <v>1957</v>
      </c>
      <c r="C632" s="4" t="s">
        <v>3016</v>
      </c>
      <c r="D632" s="62">
        <v>60000</v>
      </c>
      <c r="E632" s="4" t="s">
        <v>3024</v>
      </c>
      <c r="F632" s="4" t="s">
        <v>3018</v>
      </c>
    </row>
    <row r="633" spans="1:6" x14ac:dyDescent="0.2">
      <c r="A633" s="5">
        <v>632</v>
      </c>
      <c r="B633" s="5">
        <v>1958</v>
      </c>
      <c r="C633" s="5" t="s">
        <v>3016</v>
      </c>
      <c r="D633" s="63">
        <v>60000</v>
      </c>
      <c r="E633" s="5" t="s">
        <v>3024</v>
      </c>
      <c r="F633" s="5" t="s">
        <v>3018</v>
      </c>
    </row>
    <row r="634" spans="1:6" x14ac:dyDescent="0.2">
      <c r="A634" s="4">
        <v>633</v>
      </c>
      <c r="B634" s="4">
        <v>1959</v>
      </c>
      <c r="C634" s="4" t="s">
        <v>3016</v>
      </c>
      <c r="D634" s="62">
        <v>60000</v>
      </c>
      <c r="E634" s="4" t="s">
        <v>3024</v>
      </c>
      <c r="F634" s="4" t="s">
        <v>3018</v>
      </c>
    </row>
    <row r="635" spans="1:6" x14ac:dyDescent="0.2">
      <c r="A635" s="5">
        <v>634</v>
      </c>
      <c r="B635" s="5">
        <v>1962</v>
      </c>
      <c r="C635" s="5" t="s">
        <v>3016</v>
      </c>
      <c r="D635" s="63">
        <v>40000</v>
      </c>
      <c r="E635" s="5" t="s">
        <v>3017</v>
      </c>
      <c r="F635" s="5" t="s">
        <v>3018</v>
      </c>
    </row>
    <row r="636" spans="1:6" x14ac:dyDescent="0.2">
      <c r="A636" s="4">
        <v>635</v>
      </c>
      <c r="B636" s="4">
        <v>1967</v>
      </c>
      <c r="C636" s="4" t="s">
        <v>3016</v>
      </c>
      <c r="D636" s="62">
        <v>60000</v>
      </c>
      <c r="E636" s="4" t="s">
        <v>3024</v>
      </c>
      <c r="F636" s="4" t="s">
        <v>3018</v>
      </c>
    </row>
    <row r="637" spans="1:6" x14ac:dyDescent="0.2">
      <c r="A637" s="5">
        <v>636</v>
      </c>
      <c r="B637" s="5">
        <v>1971</v>
      </c>
      <c r="C637" s="5" t="s">
        <v>3016</v>
      </c>
      <c r="D637" s="63">
        <v>60000</v>
      </c>
      <c r="E637" s="5" t="s">
        <v>3024</v>
      </c>
      <c r="F637" s="5" t="s">
        <v>3018</v>
      </c>
    </row>
    <row r="638" spans="1:6" x14ac:dyDescent="0.2">
      <c r="A638" s="4">
        <v>637</v>
      </c>
      <c r="B638" s="4">
        <v>1972</v>
      </c>
      <c r="C638" s="4" t="s">
        <v>3019</v>
      </c>
      <c r="D638" s="62">
        <v>60000</v>
      </c>
      <c r="E638" s="4" t="s">
        <v>3024</v>
      </c>
      <c r="F638" s="4" t="s">
        <v>3018</v>
      </c>
    </row>
    <row r="639" spans="1:6" x14ac:dyDescent="0.2">
      <c r="A639" s="5">
        <v>638</v>
      </c>
      <c r="B639" s="5">
        <v>1974</v>
      </c>
      <c r="C639" s="5" t="s">
        <v>3016</v>
      </c>
      <c r="D639" s="63">
        <v>70000</v>
      </c>
      <c r="E639" s="5" t="s">
        <v>3024</v>
      </c>
      <c r="F639" s="5" t="s">
        <v>3018</v>
      </c>
    </row>
    <row r="640" spans="1:6" x14ac:dyDescent="0.2">
      <c r="A640" s="4">
        <v>639</v>
      </c>
      <c r="B640" s="4">
        <v>1976</v>
      </c>
      <c r="C640" s="4" t="s">
        <v>3016</v>
      </c>
      <c r="D640" s="62">
        <v>70000</v>
      </c>
      <c r="E640" s="4" t="s">
        <v>3024</v>
      </c>
      <c r="F640" s="4" t="s">
        <v>3018</v>
      </c>
    </row>
    <row r="641" spans="1:6" x14ac:dyDescent="0.2">
      <c r="A641" s="5">
        <v>640</v>
      </c>
      <c r="B641" s="5">
        <v>1979</v>
      </c>
      <c r="C641" s="5" t="s">
        <v>3016</v>
      </c>
      <c r="D641" s="63">
        <v>70000</v>
      </c>
      <c r="E641" s="5" t="s">
        <v>3024</v>
      </c>
      <c r="F641" s="5" t="s">
        <v>3018</v>
      </c>
    </row>
    <row r="642" spans="1:6" x14ac:dyDescent="0.2">
      <c r="A642" s="4">
        <v>641</v>
      </c>
      <c r="B642" s="4">
        <v>1984</v>
      </c>
      <c r="C642" s="4" t="s">
        <v>3016</v>
      </c>
      <c r="D642" s="62">
        <v>50000</v>
      </c>
      <c r="E642" s="4" t="s">
        <v>3017</v>
      </c>
      <c r="F642" s="4" t="s">
        <v>3018</v>
      </c>
    </row>
    <row r="643" spans="1:6" x14ac:dyDescent="0.2">
      <c r="A643" s="5">
        <v>642</v>
      </c>
      <c r="B643" s="5">
        <v>1986</v>
      </c>
      <c r="C643" s="5" t="s">
        <v>3016</v>
      </c>
      <c r="D643" s="63">
        <v>50000</v>
      </c>
      <c r="E643" s="5" t="s">
        <v>3017</v>
      </c>
      <c r="F643" s="5" t="s">
        <v>3018</v>
      </c>
    </row>
    <row r="644" spans="1:6" x14ac:dyDescent="0.2">
      <c r="A644" s="4">
        <v>643</v>
      </c>
      <c r="B644" s="4">
        <v>1988</v>
      </c>
      <c r="C644" s="4" t="s">
        <v>3016</v>
      </c>
      <c r="D644" s="62">
        <v>50000</v>
      </c>
      <c r="E644" s="4" t="s">
        <v>3017</v>
      </c>
      <c r="F644" s="4" t="s">
        <v>3018</v>
      </c>
    </row>
    <row r="645" spans="1:6" x14ac:dyDescent="0.2">
      <c r="A645" s="5">
        <v>644</v>
      </c>
      <c r="B645" s="5">
        <v>1989</v>
      </c>
      <c r="C645" s="5" t="s">
        <v>3016</v>
      </c>
      <c r="D645" s="63">
        <v>50000</v>
      </c>
      <c r="E645" s="5" t="s">
        <v>3017</v>
      </c>
      <c r="F645" s="5" t="s">
        <v>3018</v>
      </c>
    </row>
    <row r="646" spans="1:6" x14ac:dyDescent="0.2">
      <c r="A646" s="4">
        <v>645</v>
      </c>
      <c r="B646" s="4">
        <v>1991</v>
      </c>
      <c r="C646" s="4" t="s">
        <v>3019</v>
      </c>
      <c r="D646" s="62">
        <v>40000</v>
      </c>
      <c r="E646" s="4" t="s">
        <v>3017</v>
      </c>
      <c r="F646" s="4" t="s">
        <v>3018</v>
      </c>
    </row>
    <row r="647" spans="1:6" x14ac:dyDescent="0.2">
      <c r="A647" s="5">
        <v>646</v>
      </c>
      <c r="B647" s="5">
        <v>1997</v>
      </c>
      <c r="C647" s="5" t="s">
        <v>3019</v>
      </c>
      <c r="D647" s="63">
        <v>40000</v>
      </c>
      <c r="E647" s="5" t="s">
        <v>3017</v>
      </c>
      <c r="F647" s="5" t="s">
        <v>3018</v>
      </c>
    </row>
    <row r="648" spans="1:6" x14ac:dyDescent="0.2">
      <c r="A648" s="4">
        <v>647</v>
      </c>
      <c r="B648" s="4">
        <v>1998</v>
      </c>
      <c r="C648" s="4" t="s">
        <v>3019</v>
      </c>
      <c r="D648" s="62">
        <v>40000</v>
      </c>
      <c r="E648" s="4" t="s">
        <v>3017</v>
      </c>
      <c r="F648" s="4" t="s">
        <v>3018</v>
      </c>
    </row>
    <row r="649" spans="1:6" x14ac:dyDescent="0.2">
      <c r="A649" s="5">
        <v>648</v>
      </c>
      <c r="B649" s="5">
        <v>2004</v>
      </c>
      <c r="C649" s="5" t="s">
        <v>3019</v>
      </c>
      <c r="D649" s="63">
        <v>40000</v>
      </c>
      <c r="E649" s="5" t="s">
        <v>3017</v>
      </c>
      <c r="F649" s="5" t="s">
        <v>3020</v>
      </c>
    </row>
    <row r="650" spans="1:6" x14ac:dyDescent="0.2">
      <c r="A650" s="4">
        <v>649</v>
      </c>
      <c r="B650" s="4">
        <v>2006</v>
      </c>
      <c r="C650" s="4" t="s">
        <v>3019</v>
      </c>
      <c r="D650" s="62">
        <v>60000</v>
      </c>
      <c r="E650" s="4" t="s">
        <v>3024</v>
      </c>
      <c r="F650" s="4" t="s">
        <v>3018</v>
      </c>
    </row>
    <row r="651" spans="1:6" x14ac:dyDescent="0.2">
      <c r="A651" s="5">
        <v>650</v>
      </c>
      <c r="B651" s="5">
        <v>2014</v>
      </c>
      <c r="C651" s="5" t="s">
        <v>3016</v>
      </c>
      <c r="D651" s="63">
        <v>60000</v>
      </c>
      <c r="E651" s="5" t="s">
        <v>3024</v>
      </c>
      <c r="F651" s="5" t="s">
        <v>3018</v>
      </c>
    </row>
    <row r="652" spans="1:6" x14ac:dyDescent="0.2">
      <c r="A652" s="4">
        <v>651</v>
      </c>
      <c r="B652" s="4">
        <v>2016</v>
      </c>
      <c r="C652" s="4" t="s">
        <v>3016</v>
      </c>
      <c r="D652" s="62">
        <v>60000</v>
      </c>
      <c r="E652" s="4" t="s">
        <v>3024</v>
      </c>
      <c r="F652" s="4" t="s">
        <v>3018</v>
      </c>
    </row>
    <row r="653" spans="1:6" x14ac:dyDescent="0.2">
      <c r="A653" s="5">
        <v>652</v>
      </c>
      <c r="B653" s="5">
        <v>2020</v>
      </c>
      <c r="C653" s="5" t="s">
        <v>3016</v>
      </c>
      <c r="D653" s="63">
        <v>60000</v>
      </c>
      <c r="E653" s="5" t="s">
        <v>3024</v>
      </c>
      <c r="F653" s="5" t="s">
        <v>3018</v>
      </c>
    </row>
    <row r="654" spans="1:6" x14ac:dyDescent="0.2">
      <c r="A654" s="4">
        <v>653</v>
      </c>
      <c r="B654" s="4">
        <v>2030</v>
      </c>
      <c r="C654" s="4" t="s">
        <v>3016</v>
      </c>
      <c r="D654" s="62">
        <v>60000</v>
      </c>
      <c r="E654" s="4" t="s">
        <v>3024</v>
      </c>
      <c r="F654" s="4" t="s">
        <v>3018</v>
      </c>
    </row>
    <row r="655" spans="1:6" x14ac:dyDescent="0.2">
      <c r="A655" s="5">
        <v>654</v>
      </c>
      <c r="B655" s="5">
        <v>2035</v>
      </c>
      <c r="C655" s="5" t="s">
        <v>3019</v>
      </c>
      <c r="D655" s="63">
        <v>60000</v>
      </c>
      <c r="E655" s="5" t="s">
        <v>3024</v>
      </c>
      <c r="F655" s="5" t="s">
        <v>3018</v>
      </c>
    </row>
    <row r="656" spans="1:6" x14ac:dyDescent="0.2">
      <c r="A656" s="4">
        <v>655</v>
      </c>
      <c r="B656" s="4">
        <v>2037</v>
      </c>
      <c r="C656" s="4" t="s">
        <v>3016</v>
      </c>
      <c r="D656" s="62">
        <v>60000</v>
      </c>
      <c r="E656" s="4" t="s">
        <v>3024</v>
      </c>
      <c r="F656" s="4" t="s">
        <v>3018</v>
      </c>
    </row>
    <row r="657" spans="1:6" x14ac:dyDescent="0.2">
      <c r="A657" s="5">
        <v>656</v>
      </c>
      <c r="B657" s="5">
        <v>2038</v>
      </c>
      <c r="C657" s="5" t="s">
        <v>3019</v>
      </c>
      <c r="D657" s="63">
        <v>70000</v>
      </c>
      <c r="E657" s="5" t="s">
        <v>3024</v>
      </c>
      <c r="F657" s="5" t="s">
        <v>3018</v>
      </c>
    </row>
    <row r="658" spans="1:6" x14ac:dyDescent="0.2">
      <c r="A658" s="4">
        <v>657</v>
      </c>
      <c r="B658" s="4">
        <v>2044</v>
      </c>
      <c r="C658" s="4" t="s">
        <v>3016</v>
      </c>
      <c r="D658" s="62">
        <v>70000</v>
      </c>
      <c r="E658" s="4" t="s">
        <v>3024</v>
      </c>
      <c r="F658" s="4" t="s">
        <v>3018</v>
      </c>
    </row>
    <row r="659" spans="1:6" x14ac:dyDescent="0.2">
      <c r="A659" s="5">
        <v>658</v>
      </c>
      <c r="B659" s="5">
        <v>2046</v>
      </c>
      <c r="C659" s="5" t="s">
        <v>3016</v>
      </c>
      <c r="D659" s="63">
        <v>70000</v>
      </c>
      <c r="E659" s="5" t="s">
        <v>3024</v>
      </c>
      <c r="F659" s="5" t="s">
        <v>3018</v>
      </c>
    </row>
    <row r="660" spans="1:6" x14ac:dyDescent="0.2">
      <c r="A660" s="4">
        <v>659</v>
      </c>
      <c r="B660" s="4">
        <v>2049</v>
      </c>
      <c r="C660" s="4" t="s">
        <v>3016</v>
      </c>
      <c r="D660" s="62">
        <v>60000</v>
      </c>
      <c r="E660" s="4" t="s">
        <v>3024</v>
      </c>
      <c r="F660" s="4" t="s">
        <v>3018</v>
      </c>
    </row>
    <row r="661" spans="1:6" x14ac:dyDescent="0.2">
      <c r="A661" s="5">
        <v>660</v>
      </c>
      <c r="B661" s="5">
        <v>2052</v>
      </c>
      <c r="C661" s="5" t="s">
        <v>3019</v>
      </c>
      <c r="D661" s="63">
        <v>60000</v>
      </c>
      <c r="E661" s="5" t="s">
        <v>3024</v>
      </c>
      <c r="F661" s="5" t="s">
        <v>3018</v>
      </c>
    </row>
    <row r="662" spans="1:6" x14ac:dyDescent="0.2">
      <c r="A662" s="4">
        <v>661</v>
      </c>
      <c r="B662" s="4">
        <v>2058</v>
      </c>
      <c r="C662" s="4" t="s">
        <v>3016</v>
      </c>
      <c r="D662" s="62">
        <v>60000</v>
      </c>
      <c r="E662" s="4" t="s">
        <v>3024</v>
      </c>
      <c r="F662" s="4" t="s">
        <v>3018</v>
      </c>
    </row>
    <row r="663" spans="1:6" x14ac:dyDescent="0.2">
      <c r="A663" s="5">
        <v>662</v>
      </c>
      <c r="B663" s="5">
        <v>2059</v>
      </c>
      <c r="C663" s="5" t="s">
        <v>3019</v>
      </c>
      <c r="D663" s="63">
        <v>60000</v>
      </c>
      <c r="E663" s="5" t="s">
        <v>3024</v>
      </c>
      <c r="F663" s="5" t="s">
        <v>3018</v>
      </c>
    </row>
    <row r="664" spans="1:6" x14ac:dyDescent="0.2">
      <c r="A664" s="4">
        <v>663</v>
      </c>
      <c r="B664" s="4">
        <v>2061</v>
      </c>
      <c r="C664" s="4" t="s">
        <v>3019</v>
      </c>
      <c r="D664" s="62">
        <v>60000</v>
      </c>
      <c r="E664" s="4" t="s">
        <v>3024</v>
      </c>
      <c r="F664" s="4" t="s">
        <v>3018</v>
      </c>
    </row>
    <row r="665" spans="1:6" x14ac:dyDescent="0.2">
      <c r="A665" s="5">
        <v>664</v>
      </c>
      <c r="B665" s="5">
        <v>2062</v>
      </c>
      <c r="C665" s="5" t="s">
        <v>3016</v>
      </c>
      <c r="D665" s="63">
        <v>70000</v>
      </c>
      <c r="E665" s="5" t="s">
        <v>3024</v>
      </c>
      <c r="F665" s="5" t="s">
        <v>3018</v>
      </c>
    </row>
    <row r="666" spans="1:6" x14ac:dyDescent="0.2">
      <c r="A666" s="4">
        <v>665</v>
      </c>
      <c r="B666" s="4">
        <v>2063</v>
      </c>
      <c r="C666" s="4" t="s">
        <v>3019</v>
      </c>
      <c r="D666" s="62">
        <v>70000</v>
      </c>
      <c r="E666" s="4" t="s">
        <v>3024</v>
      </c>
      <c r="F666" s="4" t="s">
        <v>3018</v>
      </c>
    </row>
    <row r="667" spans="1:6" x14ac:dyDescent="0.2">
      <c r="A667" s="5">
        <v>666</v>
      </c>
      <c r="B667" s="5">
        <v>2066</v>
      </c>
      <c r="C667" s="5" t="s">
        <v>3016</v>
      </c>
      <c r="D667" s="63">
        <v>70000</v>
      </c>
      <c r="E667" s="5" t="s">
        <v>3024</v>
      </c>
      <c r="F667" s="5" t="s">
        <v>3018</v>
      </c>
    </row>
    <row r="668" spans="1:6" x14ac:dyDescent="0.2">
      <c r="A668" s="4">
        <v>667</v>
      </c>
      <c r="B668" s="4">
        <v>2069</v>
      </c>
      <c r="C668" s="4" t="s">
        <v>3016</v>
      </c>
      <c r="D668" s="62">
        <v>80000</v>
      </c>
      <c r="E668" s="4" t="s">
        <v>3024</v>
      </c>
      <c r="F668" s="4" t="s">
        <v>3018</v>
      </c>
    </row>
    <row r="669" spans="1:6" x14ac:dyDescent="0.2">
      <c r="A669" s="5">
        <v>668</v>
      </c>
      <c r="B669" s="5">
        <v>2070</v>
      </c>
      <c r="C669" s="5" t="s">
        <v>3016</v>
      </c>
      <c r="D669" s="63">
        <v>70000</v>
      </c>
      <c r="E669" s="5" t="s">
        <v>3017</v>
      </c>
      <c r="F669" s="5" t="s">
        <v>3018</v>
      </c>
    </row>
    <row r="670" spans="1:6" x14ac:dyDescent="0.2">
      <c r="A670" s="4">
        <v>669</v>
      </c>
      <c r="B670" s="4">
        <v>2071</v>
      </c>
      <c r="C670" s="4" t="s">
        <v>3019</v>
      </c>
      <c r="D670" s="62">
        <v>70000</v>
      </c>
      <c r="E670" s="4" t="s">
        <v>3017</v>
      </c>
      <c r="F670" s="4" t="s">
        <v>3018</v>
      </c>
    </row>
    <row r="671" spans="1:6" x14ac:dyDescent="0.2">
      <c r="A671" s="5">
        <v>670</v>
      </c>
      <c r="B671" s="5">
        <v>2072</v>
      </c>
      <c r="C671" s="5" t="s">
        <v>3019</v>
      </c>
      <c r="D671" s="63">
        <v>70000</v>
      </c>
      <c r="E671" s="5" t="s">
        <v>3017</v>
      </c>
      <c r="F671" s="5" t="s">
        <v>3018</v>
      </c>
    </row>
    <row r="672" spans="1:6" x14ac:dyDescent="0.2">
      <c r="A672" s="4">
        <v>671</v>
      </c>
      <c r="B672" s="4">
        <v>2073</v>
      </c>
      <c r="C672" s="4" t="s">
        <v>3019</v>
      </c>
      <c r="D672" s="62">
        <v>70000</v>
      </c>
      <c r="E672" s="4" t="s">
        <v>3017</v>
      </c>
      <c r="F672" s="4" t="s">
        <v>3018</v>
      </c>
    </row>
    <row r="673" spans="1:6" x14ac:dyDescent="0.2">
      <c r="A673" s="5">
        <v>672</v>
      </c>
      <c r="B673" s="5">
        <v>2081</v>
      </c>
      <c r="C673" s="5" t="s">
        <v>3019</v>
      </c>
      <c r="D673" s="63">
        <v>60000</v>
      </c>
      <c r="E673" s="5" t="s">
        <v>3017</v>
      </c>
      <c r="F673" s="5" t="s">
        <v>3020</v>
      </c>
    </row>
    <row r="674" spans="1:6" x14ac:dyDescent="0.2">
      <c r="A674" s="4">
        <v>673</v>
      </c>
      <c r="B674" s="4">
        <v>2089</v>
      </c>
      <c r="C674" s="4" t="s">
        <v>3016</v>
      </c>
      <c r="D674" s="62">
        <v>60000</v>
      </c>
      <c r="E674" s="4" t="s">
        <v>3017</v>
      </c>
      <c r="F674" s="4" t="s">
        <v>3018</v>
      </c>
    </row>
    <row r="675" spans="1:6" x14ac:dyDescent="0.2">
      <c r="A675" s="5">
        <v>674</v>
      </c>
      <c r="B675" s="5">
        <v>2094</v>
      </c>
      <c r="C675" s="5" t="s">
        <v>3019</v>
      </c>
      <c r="D675" s="63">
        <v>60000</v>
      </c>
      <c r="E675" s="5" t="s">
        <v>3017</v>
      </c>
      <c r="F675" s="5" t="s">
        <v>3018</v>
      </c>
    </row>
    <row r="676" spans="1:6" x14ac:dyDescent="0.2">
      <c r="A676" s="4">
        <v>675</v>
      </c>
      <c r="B676" s="4">
        <v>2097</v>
      </c>
      <c r="C676" s="4" t="s">
        <v>3016</v>
      </c>
      <c r="D676" s="62">
        <v>60000</v>
      </c>
      <c r="E676" s="4" t="s">
        <v>3024</v>
      </c>
      <c r="F676" s="4" t="s">
        <v>3018</v>
      </c>
    </row>
    <row r="677" spans="1:6" x14ac:dyDescent="0.2">
      <c r="A677" s="5">
        <v>676</v>
      </c>
      <c r="B677" s="5">
        <v>2098</v>
      </c>
      <c r="C677" s="5" t="s">
        <v>3019</v>
      </c>
      <c r="D677" s="63">
        <v>70000</v>
      </c>
      <c r="E677" s="5" t="s">
        <v>3024</v>
      </c>
      <c r="F677" s="5" t="s">
        <v>3018</v>
      </c>
    </row>
    <row r="678" spans="1:6" x14ac:dyDescent="0.2">
      <c r="A678" s="4">
        <v>677</v>
      </c>
      <c r="B678" s="4">
        <v>2099</v>
      </c>
      <c r="C678" s="4" t="s">
        <v>3016</v>
      </c>
      <c r="D678" s="62">
        <v>80000</v>
      </c>
      <c r="E678" s="4" t="s">
        <v>3024</v>
      </c>
      <c r="F678" s="4" t="s">
        <v>3018</v>
      </c>
    </row>
    <row r="679" spans="1:6" x14ac:dyDescent="0.2">
      <c r="A679" s="5">
        <v>678</v>
      </c>
      <c r="B679" s="5">
        <v>2107</v>
      </c>
      <c r="C679" s="5" t="s">
        <v>3019</v>
      </c>
      <c r="D679" s="63">
        <v>60000</v>
      </c>
      <c r="E679" s="5" t="s">
        <v>3024</v>
      </c>
      <c r="F679" s="5" t="s">
        <v>3018</v>
      </c>
    </row>
    <row r="680" spans="1:6" x14ac:dyDescent="0.2">
      <c r="A680" s="4">
        <v>679</v>
      </c>
      <c r="B680" s="4">
        <v>2108</v>
      </c>
      <c r="C680" s="4" t="s">
        <v>3016</v>
      </c>
      <c r="D680" s="62">
        <v>70000</v>
      </c>
      <c r="E680" s="4" t="s">
        <v>3024</v>
      </c>
      <c r="F680" s="4" t="s">
        <v>3018</v>
      </c>
    </row>
    <row r="681" spans="1:6" x14ac:dyDescent="0.2">
      <c r="A681" s="5">
        <v>680</v>
      </c>
      <c r="B681" s="5">
        <v>2114</v>
      </c>
      <c r="C681" s="5" t="s">
        <v>3016</v>
      </c>
      <c r="D681" s="63">
        <v>70000</v>
      </c>
      <c r="E681" s="5" t="s">
        <v>3024</v>
      </c>
      <c r="F681" s="5" t="s">
        <v>3018</v>
      </c>
    </row>
    <row r="682" spans="1:6" x14ac:dyDescent="0.2">
      <c r="A682" s="4">
        <v>681</v>
      </c>
      <c r="B682" s="4">
        <v>2115</v>
      </c>
      <c r="C682" s="4" t="s">
        <v>3016</v>
      </c>
      <c r="D682" s="62">
        <v>70000</v>
      </c>
      <c r="E682" s="4" t="s">
        <v>3024</v>
      </c>
      <c r="F682" s="4" t="s">
        <v>3018</v>
      </c>
    </row>
    <row r="683" spans="1:6" x14ac:dyDescent="0.2">
      <c r="A683" s="5">
        <v>682</v>
      </c>
      <c r="B683" s="5">
        <v>2117</v>
      </c>
      <c r="C683" s="5" t="s">
        <v>3016</v>
      </c>
      <c r="D683" s="63">
        <v>70000</v>
      </c>
      <c r="E683" s="5" t="s">
        <v>3024</v>
      </c>
      <c r="F683" s="5" t="s">
        <v>3018</v>
      </c>
    </row>
    <row r="684" spans="1:6" x14ac:dyDescent="0.2">
      <c r="A684" s="4">
        <v>683</v>
      </c>
      <c r="B684" s="4">
        <v>2122</v>
      </c>
      <c r="C684" s="4" t="s">
        <v>3016</v>
      </c>
      <c r="D684" s="62">
        <v>70000</v>
      </c>
      <c r="E684" s="4" t="s">
        <v>3024</v>
      </c>
      <c r="F684" s="4" t="s">
        <v>3020</v>
      </c>
    </row>
    <row r="685" spans="1:6" x14ac:dyDescent="0.2">
      <c r="A685" s="5">
        <v>684</v>
      </c>
      <c r="B685" s="5">
        <v>2124</v>
      </c>
      <c r="C685" s="5" t="s">
        <v>3016</v>
      </c>
      <c r="D685" s="63">
        <v>80000</v>
      </c>
      <c r="E685" s="5" t="s">
        <v>3024</v>
      </c>
      <c r="F685" s="5" t="s">
        <v>3018</v>
      </c>
    </row>
    <row r="686" spans="1:6" x14ac:dyDescent="0.2">
      <c r="A686" s="4">
        <v>685</v>
      </c>
      <c r="B686" s="4">
        <v>2127</v>
      </c>
      <c r="C686" s="4" t="s">
        <v>3019</v>
      </c>
      <c r="D686" s="62">
        <v>40000</v>
      </c>
      <c r="E686" s="4" t="s">
        <v>3017</v>
      </c>
      <c r="F686" s="4" t="s">
        <v>3020</v>
      </c>
    </row>
    <row r="687" spans="1:6" x14ac:dyDescent="0.2">
      <c r="A687" s="5">
        <v>686</v>
      </c>
      <c r="B687" s="5">
        <v>2131</v>
      </c>
      <c r="C687" s="5" t="s">
        <v>3016</v>
      </c>
      <c r="D687" s="63">
        <v>40000</v>
      </c>
      <c r="E687" s="5" t="s">
        <v>3017</v>
      </c>
      <c r="F687" s="5" t="s">
        <v>3020</v>
      </c>
    </row>
    <row r="688" spans="1:6" x14ac:dyDescent="0.2">
      <c r="A688" s="4">
        <v>687</v>
      </c>
      <c r="B688" s="4">
        <v>2132</v>
      </c>
      <c r="C688" s="4" t="s">
        <v>3019</v>
      </c>
      <c r="D688" s="62">
        <v>40000</v>
      </c>
      <c r="E688" s="4" t="s">
        <v>3017</v>
      </c>
      <c r="F688" s="4" t="s">
        <v>3020</v>
      </c>
    </row>
    <row r="689" spans="1:6" x14ac:dyDescent="0.2">
      <c r="A689" s="5">
        <v>688</v>
      </c>
      <c r="B689" s="5">
        <v>2135</v>
      </c>
      <c r="C689" s="5" t="s">
        <v>3019</v>
      </c>
      <c r="D689" s="63">
        <v>40000</v>
      </c>
      <c r="E689" s="5" t="s">
        <v>3017</v>
      </c>
      <c r="F689" s="5" t="s">
        <v>3020</v>
      </c>
    </row>
    <row r="690" spans="1:6" x14ac:dyDescent="0.2">
      <c r="A690" s="4">
        <v>689</v>
      </c>
      <c r="B690" s="4">
        <v>2137</v>
      </c>
      <c r="C690" s="4" t="s">
        <v>3019</v>
      </c>
      <c r="D690" s="62">
        <v>80000</v>
      </c>
      <c r="E690" s="4" t="s">
        <v>3017</v>
      </c>
      <c r="F690" s="4" t="s">
        <v>3018</v>
      </c>
    </row>
    <row r="691" spans="1:6" x14ac:dyDescent="0.2">
      <c r="A691" s="5">
        <v>690</v>
      </c>
      <c r="B691" s="5">
        <v>2139</v>
      </c>
      <c r="C691" s="5" t="s">
        <v>3016</v>
      </c>
      <c r="D691" s="63">
        <v>80000</v>
      </c>
      <c r="E691" s="5" t="s">
        <v>3017</v>
      </c>
      <c r="F691" s="5" t="s">
        <v>3018</v>
      </c>
    </row>
    <row r="692" spans="1:6" x14ac:dyDescent="0.2">
      <c r="A692" s="4">
        <v>691</v>
      </c>
      <c r="B692" s="4">
        <v>2141</v>
      </c>
      <c r="C692" s="4" t="s">
        <v>3016</v>
      </c>
      <c r="D692" s="62">
        <v>60000</v>
      </c>
      <c r="E692" s="4" t="s">
        <v>3024</v>
      </c>
      <c r="F692" s="4" t="s">
        <v>3018</v>
      </c>
    </row>
    <row r="693" spans="1:6" x14ac:dyDescent="0.2">
      <c r="A693" s="5">
        <v>692</v>
      </c>
      <c r="B693" s="5">
        <v>2143</v>
      </c>
      <c r="C693" s="5" t="s">
        <v>3019</v>
      </c>
      <c r="D693" s="63">
        <v>40000</v>
      </c>
      <c r="E693" s="5" t="s">
        <v>3017</v>
      </c>
      <c r="F693" s="5" t="s">
        <v>3020</v>
      </c>
    </row>
    <row r="694" spans="1:6" x14ac:dyDescent="0.2">
      <c r="A694" s="4">
        <v>693</v>
      </c>
      <c r="B694" s="4">
        <v>2145</v>
      </c>
      <c r="C694" s="4" t="s">
        <v>3016</v>
      </c>
      <c r="D694" s="62">
        <v>40000</v>
      </c>
      <c r="E694" s="4" t="s">
        <v>3017</v>
      </c>
      <c r="F694" s="4" t="s">
        <v>3020</v>
      </c>
    </row>
    <row r="695" spans="1:6" x14ac:dyDescent="0.2">
      <c r="A695" s="5">
        <v>694</v>
      </c>
      <c r="B695" s="5">
        <v>2146</v>
      </c>
      <c r="C695" s="5" t="s">
        <v>3019</v>
      </c>
      <c r="D695" s="63">
        <v>50000</v>
      </c>
      <c r="E695" s="5" t="s">
        <v>3017</v>
      </c>
      <c r="F695" s="5" t="s">
        <v>3020</v>
      </c>
    </row>
    <row r="696" spans="1:6" x14ac:dyDescent="0.2">
      <c r="A696" s="4">
        <v>695</v>
      </c>
      <c r="B696" s="4">
        <v>2151</v>
      </c>
      <c r="C696" s="4" t="s">
        <v>3016</v>
      </c>
      <c r="D696" s="62">
        <v>50000</v>
      </c>
      <c r="E696" s="4" t="s">
        <v>3017</v>
      </c>
      <c r="F696" s="4" t="s">
        <v>3018</v>
      </c>
    </row>
    <row r="697" spans="1:6" x14ac:dyDescent="0.2">
      <c r="A697" s="5">
        <v>696</v>
      </c>
      <c r="B697" s="5">
        <v>2157</v>
      </c>
      <c r="C697" s="5" t="s">
        <v>3016</v>
      </c>
      <c r="D697" s="63">
        <v>50000</v>
      </c>
      <c r="E697" s="5" t="s">
        <v>3017</v>
      </c>
      <c r="F697" s="5" t="s">
        <v>3018</v>
      </c>
    </row>
    <row r="698" spans="1:6" x14ac:dyDescent="0.2">
      <c r="A698" s="4">
        <v>697</v>
      </c>
      <c r="B698" s="4">
        <v>2159</v>
      </c>
      <c r="C698" s="4" t="s">
        <v>3019</v>
      </c>
      <c r="D698" s="62">
        <v>50000</v>
      </c>
      <c r="E698" s="4" t="s">
        <v>3017</v>
      </c>
      <c r="F698" s="4" t="s">
        <v>3018</v>
      </c>
    </row>
    <row r="699" spans="1:6" x14ac:dyDescent="0.2">
      <c r="A699" s="5">
        <v>698</v>
      </c>
      <c r="B699" s="5">
        <v>2162</v>
      </c>
      <c r="C699" s="5" t="s">
        <v>3016</v>
      </c>
      <c r="D699" s="63">
        <v>50000</v>
      </c>
      <c r="E699" s="5" t="s">
        <v>3017</v>
      </c>
      <c r="F699" s="5" t="s">
        <v>3018</v>
      </c>
    </row>
    <row r="700" spans="1:6" x14ac:dyDescent="0.2">
      <c r="A700" s="4">
        <v>699</v>
      </c>
      <c r="B700" s="4">
        <v>2164</v>
      </c>
      <c r="C700" s="4" t="s">
        <v>3016</v>
      </c>
      <c r="D700" s="62">
        <v>50000</v>
      </c>
      <c r="E700" s="4" t="s">
        <v>3017</v>
      </c>
      <c r="F700" s="4" t="s">
        <v>3018</v>
      </c>
    </row>
    <row r="701" spans="1:6" x14ac:dyDescent="0.2">
      <c r="A701" s="5">
        <v>700</v>
      </c>
      <c r="B701" s="5">
        <v>2165</v>
      </c>
      <c r="C701" s="5" t="s">
        <v>3019</v>
      </c>
      <c r="D701" s="63">
        <v>60000</v>
      </c>
      <c r="E701" s="5" t="s">
        <v>3017</v>
      </c>
      <c r="F701" s="5" t="s">
        <v>3020</v>
      </c>
    </row>
    <row r="702" spans="1:6" x14ac:dyDescent="0.2">
      <c r="A702" s="4">
        <v>701</v>
      </c>
      <c r="B702" s="4">
        <v>2178</v>
      </c>
      <c r="C702" s="4" t="s">
        <v>3019</v>
      </c>
      <c r="D702" s="62">
        <v>60000</v>
      </c>
      <c r="E702" s="4" t="s">
        <v>3017</v>
      </c>
      <c r="F702" s="4" t="s">
        <v>3020</v>
      </c>
    </row>
    <row r="703" spans="1:6" x14ac:dyDescent="0.2">
      <c r="A703" s="5">
        <v>702</v>
      </c>
      <c r="B703" s="5">
        <v>2183</v>
      </c>
      <c r="C703" s="5" t="s">
        <v>3016</v>
      </c>
      <c r="D703" s="63">
        <v>60000</v>
      </c>
      <c r="E703" s="5" t="s">
        <v>3017</v>
      </c>
      <c r="F703" s="5" t="s">
        <v>3018</v>
      </c>
    </row>
    <row r="704" spans="1:6" x14ac:dyDescent="0.2">
      <c r="A704" s="4">
        <v>703</v>
      </c>
      <c r="B704" s="4">
        <v>2187</v>
      </c>
      <c r="C704" s="4" t="s">
        <v>3019</v>
      </c>
      <c r="D704" s="62">
        <v>60000</v>
      </c>
      <c r="E704" s="4" t="s">
        <v>3017</v>
      </c>
      <c r="F704" s="4" t="s">
        <v>3018</v>
      </c>
    </row>
    <row r="705" spans="1:6" x14ac:dyDescent="0.2">
      <c r="A705" s="5">
        <v>704</v>
      </c>
      <c r="B705" s="5">
        <v>2189</v>
      </c>
      <c r="C705" s="5" t="s">
        <v>3019</v>
      </c>
      <c r="D705" s="63">
        <v>60000</v>
      </c>
      <c r="E705" s="5" t="s">
        <v>3017</v>
      </c>
      <c r="F705" s="5" t="s">
        <v>3020</v>
      </c>
    </row>
    <row r="706" spans="1:6" x14ac:dyDescent="0.2">
      <c r="A706" s="4">
        <v>705</v>
      </c>
      <c r="B706" s="4">
        <v>2190</v>
      </c>
      <c r="C706" s="4" t="s">
        <v>3019</v>
      </c>
      <c r="D706" s="62">
        <v>60000</v>
      </c>
      <c r="E706" s="4" t="s">
        <v>3017</v>
      </c>
      <c r="F706" s="4" t="s">
        <v>3020</v>
      </c>
    </row>
    <row r="707" spans="1:6" x14ac:dyDescent="0.2">
      <c r="A707" s="5">
        <v>706</v>
      </c>
      <c r="B707" s="5">
        <v>2193</v>
      </c>
      <c r="C707" s="5" t="s">
        <v>3019</v>
      </c>
      <c r="D707" s="63">
        <v>60000</v>
      </c>
      <c r="E707" s="5" t="s">
        <v>3024</v>
      </c>
      <c r="F707" s="5" t="s">
        <v>3018</v>
      </c>
    </row>
    <row r="708" spans="1:6" x14ac:dyDescent="0.2">
      <c r="A708" s="4">
        <v>707</v>
      </c>
      <c r="B708" s="4">
        <v>2196</v>
      </c>
      <c r="C708" s="4" t="s">
        <v>3016</v>
      </c>
      <c r="D708" s="62">
        <v>60000</v>
      </c>
      <c r="E708" s="4" t="s">
        <v>3017</v>
      </c>
      <c r="F708" s="4" t="s">
        <v>3018</v>
      </c>
    </row>
    <row r="709" spans="1:6" x14ac:dyDescent="0.2">
      <c r="A709" s="5">
        <v>708</v>
      </c>
      <c r="B709" s="5">
        <v>2197</v>
      </c>
      <c r="C709" s="5" t="s">
        <v>3019</v>
      </c>
      <c r="D709" s="63">
        <v>60000</v>
      </c>
      <c r="E709" s="5" t="s">
        <v>3017</v>
      </c>
      <c r="F709" s="5" t="s">
        <v>3018</v>
      </c>
    </row>
    <row r="710" spans="1:6" x14ac:dyDescent="0.2">
      <c r="A710" s="4">
        <v>709</v>
      </c>
      <c r="B710" s="4">
        <v>2198</v>
      </c>
      <c r="C710" s="4" t="s">
        <v>3019</v>
      </c>
      <c r="D710" s="62">
        <v>60000</v>
      </c>
      <c r="E710" s="4" t="s">
        <v>3017</v>
      </c>
      <c r="F710" s="4" t="s">
        <v>3018</v>
      </c>
    </row>
    <row r="711" spans="1:6" x14ac:dyDescent="0.2">
      <c r="A711" s="5">
        <v>710</v>
      </c>
      <c r="B711" s="5">
        <v>2201</v>
      </c>
      <c r="C711" s="5" t="s">
        <v>3019</v>
      </c>
      <c r="D711" s="63">
        <v>60000</v>
      </c>
      <c r="E711" s="5" t="s">
        <v>3024</v>
      </c>
      <c r="F711" s="5" t="s">
        <v>3020</v>
      </c>
    </row>
    <row r="712" spans="1:6" x14ac:dyDescent="0.2">
      <c r="A712" s="4">
        <v>711</v>
      </c>
      <c r="B712" s="4">
        <v>2202</v>
      </c>
      <c r="C712" s="4" t="s">
        <v>3016</v>
      </c>
      <c r="D712" s="62">
        <v>40000</v>
      </c>
      <c r="E712" s="4" t="s">
        <v>3022</v>
      </c>
      <c r="F712" s="4" t="s">
        <v>3018</v>
      </c>
    </row>
    <row r="713" spans="1:6" x14ac:dyDescent="0.2">
      <c r="A713" s="5">
        <v>712</v>
      </c>
      <c r="B713" s="5">
        <v>2203</v>
      </c>
      <c r="C713" s="5" t="s">
        <v>3019</v>
      </c>
      <c r="D713" s="63">
        <v>70000</v>
      </c>
      <c r="E713" s="5" t="s">
        <v>3017</v>
      </c>
      <c r="F713" s="5" t="s">
        <v>3020</v>
      </c>
    </row>
    <row r="714" spans="1:6" x14ac:dyDescent="0.2">
      <c r="A714" s="4">
        <v>713</v>
      </c>
      <c r="B714" s="4">
        <v>2204</v>
      </c>
      <c r="C714" s="4" t="s">
        <v>3016</v>
      </c>
      <c r="D714" s="62">
        <v>70000</v>
      </c>
      <c r="E714" s="4" t="s">
        <v>3021</v>
      </c>
      <c r="F714" s="4" t="s">
        <v>3018</v>
      </c>
    </row>
    <row r="715" spans="1:6" x14ac:dyDescent="0.2">
      <c r="A715" s="5">
        <v>714</v>
      </c>
      <c r="B715" s="5">
        <v>2206</v>
      </c>
      <c r="C715" s="5" t="s">
        <v>3016</v>
      </c>
      <c r="D715" s="63">
        <v>70000</v>
      </c>
      <c r="E715" s="5" t="s">
        <v>3021</v>
      </c>
      <c r="F715" s="5" t="s">
        <v>3018</v>
      </c>
    </row>
    <row r="716" spans="1:6" x14ac:dyDescent="0.2">
      <c r="A716" s="4">
        <v>715</v>
      </c>
      <c r="B716" s="4">
        <v>2209</v>
      </c>
      <c r="C716" s="4" t="s">
        <v>3016</v>
      </c>
      <c r="D716" s="62">
        <v>70000</v>
      </c>
      <c r="E716" s="4" t="s">
        <v>3021</v>
      </c>
      <c r="F716" s="4" t="s">
        <v>3018</v>
      </c>
    </row>
    <row r="717" spans="1:6" x14ac:dyDescent="0.2">
      <c r="A717" s="5">
        <v>716</v>
      </c>
      <c r="B717" s="5">
        <v>2212</v>
      </c>
      <c r="C717" s="5" t="s">
        <v>3016</v>
      </c>
      <c r="D717" s="63">
        <v>70000</v>
      </c>
      <c r="E717" s="5" t="s">
        <v>3021</v>
      </c>
      <c r="F717" s="5" t="s">
        <v>3018</v>
      </c>
    </row>
    <row r="718" spans="1:6" x14ac:dyDescent="0.2">
      <c r="A718" s="4">
        <v>717</v>
      </c>
      <c r="B718" s="4">
        <v>2215</v>
      </c>
      <c r="C718" s="4" t="s">
        <v>3019</v>
      </c>
      <c r="D718" s="62">
        <v>40000</v>
      </c>
      <c r="E718" s="4" t="s">
        <v>3022</v>
      </c>
      <c r="F718" s="4" t="s">
        <v>3018</v>
      </c>
    </row>
    <row r="719" spans="1:6" x14ac:dyDescent="0.2">
      <c r="A719" s="5">
        <v>718</v>
      </c>
      <c r="B719" s="5">
        <v>2216</v>
      </c>
      <c r="C719" s="5" t="s">
        <v>3016</v>
      </c>
      <c r="D719" s="63">
        <v>60000</v>
      </c>
      <c r="E719" s="5" t="s">
        <v>3021</v>
      </c>
      <c r="F719" s="5" t="s">
        <v>3020</v>
      </c>
    </row>
    <row r="720" spans="1:6" x14ac:dyDescent="0.2">
      <c r="A720" s="4">
        <v>719</v>
      </c>
      <c r="B720" s="4">
        <v>2220</v>
      </c>
      <c r="C720" s="4" t="s">
        <v>3016</v>
      </c>
      <c r="D720" s="62">
        <v>60000</v>
      </c>
      <c r="E720" s="4" t="s">
        <v>3021</v>
      </c>
      <c r="F720" s="4" t="s">
        <v>3018</v>
      </c>
    </row>
    <row r="721" spans="1:6" x14ac:dyDescent="0.2">
      <c r="A721" s="5">
        <v>720</v>
      </c>
      <c r="B721" s="5">
        <v>2225</v>
      </c>
      <c r="C721" s="5" t="s">
        <v>3016</v>
      </c>
      <c r="D721" s="63">
        <v>40000</v>
      </c>
      <c r="E721" s="5" t="s">
        <v>3022</v>
      </c>
      <c r="F721" s="5" t="s">
        <v>3018</v>
      </c>
    </row>
    <row r="722" spans="1:6" x14ac:dyDescent="0.2">
      <c r="A722" s="4">
        <v>721</v>
      </c>
      <c r="B722" s="4">
        <v>2240</v>
      </c>
      <c r="C722" s="4" t="s">
        <v>3016</v>
      </c>
      <c r="D722" s="62">
        <v>40000</v>
      </c>
      <c r="E722" s="4" t="s">
        <v>3022</v>
      </c>
      <c r="F722" s="4" t="s">
        <v>3018</v>
      </c>
    </row>
    <row r="723" spans="1:6" x14ac:dyDescent="0.2">
      <c r="A723" s="5">
        <v>722</v>
      </c>
      <c r="B723" s="5">
        <v>2250</v>
      </c>
      <c r="C723" s="5" t="s">
        <v>3016</v>
      </c>
      <c r="D723" s="63">
        <v>40000</v>
      </c>
      <c r="E723" s="5" t="s">
        <v>3022</v>
      </c>
      <c r="F723" s="5" t="s">
        <v>3018</v>
      </c>
    </row>
    <row r="724" spans="1:6" x14ac:dyDescent="0.2">
      <c r="A724" s="4">
        <v>723</v>
      </c>
      <c r="B724" s="4">
        <v>2254</v>
      </c>
      <c r="C724" s="4" t="s">
        <v>3016</v>
      </c>
      <c r="D724" s="62">
        <v>60000</v>
      </c>
      <c r="E724" s="4" t="s">
        <v>3021</v>
      </c>
      <c r="F724" s="4" t="s">
        <v>3018</v>
      </c>
    </row>
    <row r="725" spans="1:6" x14ac:dyDescent="0.2">
      <c r="A725" s="5">
        <v>724</v>
      </c>
      <c r="B725" s="5">
        <v>2256</v>
      </c>
      <c r="C725" s="5" t="s">
        <v>3019</v>
      </c>
      <c r="D725" s="63">
        <v>70000</v>
      </c>
      <c r="E725" s="5" t="s">
        <v>3021</v>
      </c>
      <c r="F725" s="5" t="s">
        <v>3020</v>
      </c>
    </row>
    <row r="726" spans="1:6" x14ac:dyDescent="0.2">
      <c r="A726" s="4">
        <v>725</v>
      </c>
      <c r="B726" s="4">
        <v>2257</v>
      </c>
      <c r="C726" s="4" t="s">
        <v>3019</v>
      </c>
      <c r="D726" s="62">
        <v>70000</v>
      </c>
      <c r="E726" s="4" t="s">
        <v>3021</v>
      </c>
      <c r="F726" s="4" t="s">
        <v>3020</v>
      </c>
    </row>
    <row r="727" spans="1:6" x14ac:dyDescent="0.2">
      <c r="A727" s="5">
        <v>726</v>
      </c>
      <c r="B727" s="5">
        <v>2258</v>
      </c>
      <c r="C727" s="5" t="s">
        <v>3019</v>
      </c>
      <c r="D727" s="63">
        <v>70000</v>
      </c>
      <c r="E727" s="5" t="s">
        <v>3021</v>
      </c>
      <c r="F727" s="5" t="s">
        <v>3020</v>
      </c>
    </row>
    <row r="728" spans="1:6" x14ac:dyDescent="0.2">
      <c r="A728" s="4">
        <v>727</v>
      </c>
      <c r="B728" s="4">
        <v>2260</v>
      </c>
      <c r="C728" s="4" t="s">
        <v>3019</v>
      </c>
      <c r="D728" s="62">
        <v>70000</v>
      </c>
      <c r="E728" s="4" t="s">
        <v>3021</v>
      </c>
      <c r="F728" s="4" t="s">
        <v>3020</v>
      </c>
    </row>
    <row r="729" spans="1:6" x14ac:dyDescent="0.2">
      <c r="A729" s="5">
        <v>728</v>
      </c>
      <c r="B729" s="5">
        <v>2264</v>
      </c>
      <c r="C729" s="5" t="s">
        <v>3019</v>
      </c>
      <c r="D729" s="63">
        <v>60000</v>
      </c>
      <c r="E729" s="5" t="s">
        <v>3024</v>
      </c>
      <c r="F729" s="5" t="s">
        <v>3020</v>
      </c>
    </row>
    <row r="730" spans="1:6" x14ac:dyDescent="0.2">
      <c r="A730" s="4">
        <v>729</v>
      </c>
      <c r="B730" s="4">
        <v>2265</v>
      </c>
      <c r="C730" s="4" t="s">
        <v>3016</v>
      </c>
      <c r="D730" s="62">
        <v>60000</v>
      </c>
      <c r="E730" s="4" t="s">
        <v>3021</v>
      </c>
      <c r="F730" s="4" t="s">
        <v>3018</v>
      </c>
    </row>
    <row r="731" spans="1:6" x14ac:dyDescent="0.2">
      <c r="A731" s="5">
        <v>730</v>
      </c>
      <c r="B731" s="5">
        <v>2266</v>
      </c>
      <c r="C731" s="5" t="s">
        <v>3016</v>
      </c>
      <c r="D731" s="63">
        <v>60000</v>
      </c>
      <c r="E731" s="5" t="s">
        <v>3021</v>
      </c>
      <c r="F731" s="5" t="s">
        <v>3018</v>
      </c>
    </row>
    <row r="732" spans="1:6" x14ac:dyDescent="0.2">
      <c r="A732" s="4">
        <v>731</v>
      </c>
      <c r="B732" s="4">
        <v>2268</v>
      </c>
      <c r="C732" s="4" t="s">
        <v>3016</v>
      </c>
      <c r="D732" s="62">
        <v>60000</v>
      </c>
      <c r="E732" s="4" t="s">
        <v>3021</v>
      </c>
      <c r="F732" s="4" t="s">
        <v>3018</v>
      </c>
    </row>
    <row r="733" spans="1:6" x14ac:dyDescent="0.2">
      <c r="A733" s="5">
        <v>732</v>
      </c>
      <c r="B733" s="5">
        <v>2270</v>
      </c>
      <c r="C733" s="5" t="s">
        <v>3016</v>
      </c>
      <c r="D733" s="63">
        <v>60000</v>
      </c>
      <c r="E733" s="5" t="s">
        <v>3021</v>
      </c>
      <c r="F733" s="5" t="s">
        <v>3018</v>
      </c>
    </row>
    <row r="734" spans="1:6" x14ac:dyDescent="0.2">
      <c r="A734" s="4">
        <v>733</v>
      </c>
      <c r="B734" s="4">
        <v>2272</v>
      </c>
      <c r="C734" s="4" t="s">
        <v>3016</v>
      </c>
      <c r="D734" s="62">
        <v>60000</v>
      </c>
      <c r="E734" s="4" t="s">
        <v>3021</v>
      </c>
      <c r="F734" s="4" t="s">
        <v>3018</v>
      </c>
    </row>
    <row r="735" spans="1:6" x14ac:dyDescent="0.2">
      <c r="A735" s="5">
        <v>734</v>
      </c>
      <c r="B735" s="5">
        <v>2273</v>
      </c>
      <c r="C735" s="5" t="s">
        <v>3016</v>
      </c>
      <c r="D735" s="63">
        <v>60000</v>
      </c>
      <c r="E735" s="5" t="s">
        <v>3021</v>
      </c>
      <c r="F735" s="5" t="s">
        <v>3018</v>
      </c>
    </row>
    <row r="736" spans="1:6" x14ac:dyDescent="0.2">
      <c r="A736" s="4">
        <v>735</v>
      </c>
      <c r="B736" s="4">
        <v>2274</v>
      </c>
      <c r="C736" s="4" t="s">
        <v>3016</v>
      </c>
      <c r="D736" s="62">
        <v>60000</v>
      </c>
      <c r="E736" s="4" t="s">
        <v>3021</v>
      </c>
      <c r="F736" s="4" t="s">
        <v>3020</v>
      </c>
    </row>
    <row r="737" spans="1:6" x14ac:dyDescent="0.2">
      <c r="A737" s="5">
        <v>736</v>
      </c>
      <c r="B737" s="5">
        <v>2276</v>
      </c>
      <c r="C737" s="5" t="s">
        <v>3016</v>
      </c>
      <c r="D737" s="63">
        <v>60000</v>
      </c>
      <c r="E737" s="5" t="s">
        <v>3021</v>
      </c>
      <c r="F737" s="5" t="s">
        <v>3018</v>
      </c>
    </row>
    <row r="738" spans="1:6" x14ac:dyDescent="0.2">
      <c r="A738" s="4">
        <v>737</v>
      </c>
      <c r="B738" s="4">
        <v>2279</v>
      </c>
      <c r="C738" s="4" t="s">
        <v>3016</v>
      </c>
      <c r="D738" s="62">
        <v>60000</v>
      </c>
      <c r="E738" s="4" t="s">
        <v>3021</v>
      </c>
      <c r="F738" s="4" t="s">
        <v>3020</v>
      </c>
    </row>
    <row r="739" spans="1:6" x14ac:dyDescent="0.2">
      <c r="A739" s="5">
        <v>738</v>
      </c>
      <c r="B739" s="5">
        <v>2281</v>
      </c>
      <c r="C739" s="5" t="s">
        <v>3016</v>
      </c>
      <c r="D739" s="63">
        <v>60000</v>
      </c>
      <c r="E739" s="5" t="s">
        <v>3017</v>
      </c>
      <c r="F739" s="5" t="s">
        <v>3018</v>
      </c>
    </row>
    <row r="740" spans="1:6" x14ac:dyDescent="0.2">
      <c r="A740" s="4">
        <v>739</v>
      </c>
      <c r="B740" s="4">
        <v>2282</v>
      </c>
      <c r="C740" s="4" t="s">
        <v>3016</v>
      </c>
      <c r="D740" s="62">
        <v>60000</v>
      </c>
      <c r="E740" s="4" t="s">
        <v>3017</v>
      </c>
      <c r="F740" s="4" t="s">
        <v>3018</v>
      </c>
    </row>
    <row r="741" spans="1:6" x14ac:dyDescent="0.2">
      <c r="A741" s="5">
        <v>740</v>
      </c>
      <c r="B741" s="5">
        <v>2283</v>
      </c>
      <c r="C741" s="5" t="s">
        <v>3016</v>
      </c>
      <c r="D741" s="63">
        <v>70000</v>
      </c>
      <c r="E741" s="5" t="s">
        <v>3024</v>
      </c>
      <c r="F741" s="5" t="s">
        <v>3018</v>
      </c>
    </row>
    <row r="742" spans="1:6" x14ac:dyDescent="0.2">
      <c r="A742" s="4">
        <v>741</v>
      </c>
      <c r="B742" s="4">
        <v>2285</v>
      </c>
      <c r="C742" s="4" t="s">
        <v>3016</v>
      </c>
      <c r="D742" s="62">
        <v>70000</v>
      </c>
      <c r="E742" s="4" t="s">
        <v>3024</v>
      </c>
      <c r="F742" s="4" t="s">
        <v>3020</v>
      </c>
    </row>
    <row r="743" spans="1:6" x14ac:dyDescent="0.2">
      <c r="A743" s="5">
        <v>742</v>
      </c>
      <c r="B743" s="5">
        <v>2286</v>
      </c>
      <c r="C743" s="5" t="s">
        <v>3016</v>
      </c>
      <c r="D743" s="63">
        <v>80000</v>
      </c>
      <c r="E743" s="5" t="s">
        <v>3024</v>
      </c>
      <c r="F743" s="5" t="s">
        <v>3018</v>
      </c>
    </row>
    <row r="744" spans="1:6" x14ac:dyDescent="0.2">
      <c r="A744" s="4">
        <v>743</v>
      </c>
      <c r="B744" s="4">
        <v>2287</v>
      </c>
      <c r="C744" s="4" t="s">
        <v>3019</v>
      </c>
      <c r="D744" s="62">
        <v>60000</v>
      </c>
      <c r="E744" s="4" t="s">
        <v>3017</v>
      </c>
      <c r="F744" s="4" t="s">
        <v>3020</v>
      </c>
    </row>
    <row r="745" spans="1:6" x14ac:dyDescent="0.2">
      <c r="A745" s="5">
        <v>744</v>
      </c>
      <c r="B745" s="5">
        <v>2289</v>
      </c>
      <c r="C745" s="5" t="s">
        <v>3016</v>
      </c>
      <c r="D745" s="63">
        <v>60000</v>
      </c>
      <c r="E745" s="5" t="s">
        <v>3017</v>
      </c>
      <c r="F745" s="5" t="s">
        <v>3018</v>
      </c>
    </row>
    <row r="746" spans="1:6" x14ac:dyDescent="0.2">
      <c r="A746" s="4">
        <v>745</v>
      </c>
      <c r="B746" s="4">
        <v>2290</v>
      </c>
      <c r="C746" s="4" t="s">
        <v>3016</v>
      </c>
      <c r="D746" s="62">
        <v>60000</v>
      </c>
      <c r="E746" s="4" t="s">
        <v>3017</v>
      </c>
      <c r="F746" s="4" t="s">
        <v>3018</v>
      </c>
    </row>
    <row r="747" spans="1:6" x14ac:dyDescent="0.2">
      <c r="A747" s="5">
        <v>746</v>
      </c>
      <c r="B747" s="5">
        <v>2302</v>
      </c>
      <c r="C747" s="5" t="s">
        <v>3016</v>
      </c>
      <c r="D747" s="63">
        <v>60000</v>
      </c>
      <c r="E747" s="5" t="s">
        <v>3017</v>
      </c>
      <c r="F747" s="5" t="s">
        <v>3018</v>
      </c>
    </row>
    <row r="748" spans="1:6" x14ac:dyDescent="0.2">
      <c r="A748" s="4">
        <v>747</v>
      </c>
      <c r="B748" s="4">
        <v>2303</v>
      </c>
      <c r="C748" s="4" t="s">
        <v>3019</v>
      </c>
      <c r="D748" s="62">
        <v>60000</v>
      </c>
      <c r="E748" s="4" t="s">
        <v>3017</v>
      </c>
      <c r="F748" s="4" t="s">
        <v>3018</v>
      </c>
    </row>
    <row r="749" spans="1:6" x14ac:dyDescent="0.2">
      <c r="A749" s="5">
        <v>748</v>
      </c>
      <c r="B749" s="5">
        <v>2305</v>
      </c>
      <c r="C749" s="5" t="s">
        <v>3016</v>
      </c>
      <c r="D749" s="63">
        <v>70000</v>
      </c>
      <c r="E749" s="5" t="s">
        <v>3024</v>
      </c>
      <c r="F749" s="5" t="s">
        <v>3018</v>
      </c>
    </row>
    <row r="750" spans="1:6" x14ac:dyDescent="0.2">
      <c r="A750" s="4">
        <v>749</v>
      </c>
      <c r="B750" s="4">
        <v>2308</v>
      </c>
      <c r="C750" s="4" t="s">
        <v>3016</v>
      </c>
      <c r="D750" s="62">
        <v>70000</v>
      </c>
      <c r="E750" s="4" t="s">
        <v>3024</v>
      </c>
      <c r="F750" s="4" t="s">
        <v>3018</v>
      </c>
    </row>
    <row r="751" spans="1:6" x14ac:dyDescent="0.2">
      <c r="A751" s="5">
        <v>750</v>
      </c>
      <c r="B751" s="5">
        <v>2323</v>
      </c>
      <c r="C751" s="5" t="s">
        <v>3016</v>
      </c>
      <c r="D751" s="63">
        <v>80000</v>
      </c>
      <c r="E751" s="5" t="s">
        <v>3024</v>
      </c>
      <c r="F751" s="5" t="s">
        <v>3020</v>
      </c>
    </row>
    <row r="752" spans="1:6" x14ac:dyDescent="0.2">
      <c r="A752" s="4">
        <v>751</v>
      </c>
      <c r="B752" s="4">
        <v>2330</v>
      </c>
      <c r="C752" s="4" t="s">
        <v>3016</v>
      </c>
      <c r="D752" s="62">
        <v>60000</v>
      </c>
      <c r="E752" s="4" t="s">
        <v>3017</v>
      </c>
      <c r="F752" s="4" t="s">
        <v>3018</v>
      </c>
    </row>
    <row r="753" spans="1:6" x14ac:dyDescent="0.2">
      <c r="A753" s="5">
        <v>752</v>
      </c>
      <c r="B753" s="5">
        <v>2333</v>
      </c>
      <c r="C753" s="5" t="s">
        <v>3016</v>
      </c>
      <c r="D753" s="63">
        <v>80000</v>
      </c>
      <c r="E753" s="5" t="s">
        <v>3024</v>
      </c>
      <c r="F753" s="5" t="s">
        <v>3018</v>
      </c>
    </row>
    <row r="754" spans="1:6" x14ac:dyDescent="0.2">
      <c r="A754" s="4">
        <v>753</v>
      </c>
      <c r="B754" s="4">
        <v>2334</v>
      </c>
      <c r="C754" s="4" t="s">
        <v>3016</v>
      </c>
      <c r="D754" s="62">
        <v>80000</v>
      </c>
      <c r="E754" s="4" t="s">
        <v>3024</v>
      </c>
      <c r="F754" s="4" t="s">
        <v>3018</v>
      </c>
    </row>
    <row r="755" spans="1:6" x14ac:dyDescent="0.2">
      <c r="A755" s="5">
        <v>754</v>
      </c>
      <c r="B755" s="5">
        <v>2338</v>
      </c>
      <c r="C755" s="5" t="s">
        <v>3016</v>
      </c>
      <c r="D755" s="63">
        <v>80000</v>
      </c>
      <c r="E755" s="5" t="s">
        <v>3024</v>
      </c>
      <c r="F755" s="5" t="s">
        <v>3018</v>
      </c>
    </row>
    <row r="756" spans="1:6" x14ac:dyDescent="0.2">
      <c r="A756" s="4">
        <v>755</v>
      </c>
      <c r="B756" s="4">
        <v>2339</v>
      </c>
      <c r="C756" s="4" t="s">
        <v>3016</v>
      </c>
      <c r="D756" s="62">
        <v>90000</v>
      </c>
      <c r="E756" s="4" t="s">
        <v>3017</v>
      </c>
      <c r="F756" s="4" t="s">
        <v>3018</v>
      </c>
    </row>
    <row r="757" spans="1:6" x14ac:dyDescent="0.2">
      <c r="A757" s="5">
        <v>756</v>
      </c>
      <c r="B757" s="5">
        <v>2345</v>
      </c>
      <c r="C757" s="5" t="s">
        <v>3016</v>
      </c>
      <c r="D757" s="63">
        <v>60000</v>
      </c>
      <c r="E757" s="5" t="s">
        <v>3017</v>
      </c>
      <c r="F757" s="5" t="s">
        <v>3018</v>
      </c>
    </row>
    <row r="758" spans="1:6" x14ac:dyDescent="0.2">
      <c r="A758" s="4">
        <v>757</v>
      </c>
      <c r="B758" s="4">
        <v>2346</v>
      </c>
      <c r="C758" s="4" t="s">
        <v>3019</v>
      </c>
      <c r="D758" s="62">
        <v>60000</v>
      </c>
      <c r="E758" s="4" t="s">
        <v>3017</v>
      </c>
      <c r="F758" s="4" t="s">
        <v>3020</v>
      </c>
    </row>
    <row r="759" spans="1:6" x14ac:dyDescent="0.2">
      <c r="A759" s="5">
        <v>758</v>
      </c>
      <c r="B759" s="5">
        <v>2351</v>
      </c>
      <c r="C759" s="5" t="s">
        <v>3016</v>
      </c>
      <c r="D759" s="63">
        <v>70000</v>
      </c>
      <c r="E759" s="5" t="s">
        <v>3017</v>
      </c>
      <c r="F759" s="5" t="s">
        <v>3018</v>
      </c>
    </row>
    <row r="760" spans="1:6" x14ac:dyDescent="0.2">
      <c r="A760" s="4">
        <v>759</v>
      </c>
      <c r="B760" s="4">
        <v>2352</v>
      </c>
      <c r="C760" s="4" t="s">
        <v>3016</v>
      </c>
      <c r="D760" s="62">
        <v>70000</v>
      </c>
      <c r="E760" s="4" t="s">
        <v>3017</v>
      </c>
      <c r="F760" s="4" t="s">
        <v>3018</v>
      </c>
    </row>
    <row r="761" spans="1:6" x14ac:dyDescent="0.2">
      <c r="A761" s="5">
        <v>760</v>
      </c>
      <c r="B761" s="5">
        <v>2353</v>
      </c>
      <c r="C761" s="5" t="s">
        <v>3016</v>
      </c>
      <c r="D761" s="63">
        <v>110000</v>
      </c>
      <c r="E761" s="5" t="s">
        <v>3024</v>
      </c>
      <c r="F761" s="5" t="s">
        <v>3020</v>
      </c>
    </row>
    <row r="762" spans="1:6" x14ac:dyDescent="0.2">
      <c r="A762" s="4">
        <v>761</v>
      </c>
      <c r="B762" s="4">
        <v>2355</v>
      </c>
      <c r="C762" s="4" t="s">
        <v>3016</v>
      </c>
      <c r="D762" s="62">
        <v>70000</v>
      </c>
      <c r="E762" s="4" t="s">
        <v>3017</v>
      </c>
      <c r="F762" s="4" t="s">
        <v>3018</v>
      </c>
    </row>
    <row r="763" spans="1:6" x14ac:dyDescent="0.2">
      <c r="A763" s="5">
        <v>762</v>
      </c>
      <c r="B763" s="5">
        <v>2356</v>
      </c>
      <c r="C763" s="5" t="s">
        <v>3019</v>
      </c>
      <c r="D763" s="63">
        <v>70000</v>
      </c>
      <c r="E763" s="5" t="s">
        <v>3017</v>
      </c>
      <c r="F763" s="5" t="s">
        <v>3018</v>
      </c>
    </row>
    <row r="764" spans="1:6" x14ac:dyDescent="0.2">
      <c r="A764" s="4">
        <v>763</v>
      </c>
      <c r="B764" s="4">
        <v>2358</v>
      </c>
      <c r="C764" s="4" t="s">
        <v>3016</v>
      </c>
      <c r="D764" s="62">
        <v>70000</v>
      </c>
      <c r="E764" s="4" t="s">
        <v>3017</v>
      </c>
      <c r="F764" s="4" t="s">
        <v>3018</v>
      </c>
    </row>
    <row r="765" spans="1:6" x14ac:dyDescent="0.2">
      <c r="A765" s="5">
        <v>764</v>
      </c>
      <c r="B765" s="5">
        <v>2359</v>
      </c>
      <c r="C765" s="5" t="s">
        <v>3016</v>
      </c>
      <c r="D765" s="63">
        <v>80000</v>
      </c>
      <c r="E765" s="5" t="s">
        <v>3024</v>
      </c>
      <c r="F765" s="5" t="s">
        <v>3018</v>
      </c>
    </row>
    <row r="766" spans="1:6" x14ac:dyDescent="0.2">
      <c r="A766" s="4">
        <v>765</v>
      </c>
      <c r="B766" s="4">
        <v>2361</v>
      </c>
      <c r="C766" s="4" t="s">
        <v>3019</v>
      </c>
      <c r="D766" s="62">
        <v>80000</v>
      </c>
      <c r="E766" s="4" t="s">
        <v>3024</v>
      </c>
      <c r="F766" s="4" t="s">
        <v>3018</v>
      </c>
    </row>
    <row r="767" spans="1:6" x14ac:dyDescent="0.2">
      <c r="A767" s="5">
        <v>766</v>
      </c>
      <c r="B767" s="5">
        <v>2363</v>
      </c>
      <c r="C767" s="5" t="s">
        <v>3016</v>
      </c>
      <c r="D767" s="63">
        <v>80000</v>
      </c>
      <c r="E767" s="5" t="s">
        <v>3017</v>
      </c>
      <c r="F767" s="5" t="s">
        <v>3018</v>
      </c>
    </row>
    <row r="768" spans="1:6" x14ac:dyDescent="0.2">
      <c r="A768" s="4">
        <v>767</v>
      </c>
      <c r="B768" s="4">
        <v>2369</v>
      </c>
      <c r="C768" s="4" t="s">
        <v>3019</v>
      </c>
      <c r="D768" s="62">
        <v>90000</v>
      </c>
      <c r="E768" s="4" t="s">
        <v>3017</v>
      </c>
      <c r="F768" s="4" t="s">
        <v>3020</v>
      </c>
    </row>
    <row r="769" spans="1:6" x14ac:dyDescent="0.2">
      <c r="A769" s="5">
        <v>768</v>
      </c>
      <c r="B769" s="5">
        <v>2372</v>
      </c>
      <c r="C769" s="5" t="s">
        <v>3019</v>
      </c>
      <c r="D769" s="63">
        <v>90000</v>
      </c>
      <c r="E769" s="5" t="s">
        <v>3017</v>
      </c>
      <c r="F769" s="5" t="s">
        <v>3020</v>
      </c>
    </row>
    <row r="770" spans="1:6" x14ac:dyDescent="0.2">
      <c r="A770" s="4">
        <v>769</v>
      </c>
      <c r="B770" s="4">
        <v>2376</v>
      </c>
      <c r="C770" s="4" t="s">
        <v>3016</v>
      </c>
      <c r="D770" s="62">
        <v>90000</v>
      </c>
      <c r="E770" s="4" t="s">
        <v>3017</v>
      </c>
      <c r="F770" s="4" t="s">
        <v>3018</v>
      </c>
    </row>
    <row r="771" spans="1:6" x14ac:dyDescent="0.2">
      <c r="A771" s="5">
        <v>770</v>
      </c>
      <c r="B771" s="5">
        <v>2379</v>
      </c>
      <c r="C771" s="5" t="s">
        <v>3019</v>
      </c>
      <c r="D771" s="63">
        <v>50000</v>
      </c>
      <c r="E771" s="5" t="s">
        <v>3024</v>
      </c>
      <c r="F771" s="5" t="s">
        <v>3018</v>
      </c>
    </row>
    <row r="772" spans="1:6" x14ac:dyDescent="0.2">
      <c r="A772" s="4">
        <v>771</v>
      </c>
      <c r="B772" s="4">
        <v>2380</v>
      </c>
      <c r="C772" s="4" t="s">
        <v>3019</v>
      </c>
      <c r="D772" s="62">
        <v>50000</v>
      </c>
      <c r="E772" s="4" t="s">
        <v>3024</v>
      </c>
      <c r="F772" s="4" t="s">
        <v>3020</v>
      </c>
    </row>
    <row r="773" spans="1:6" x14ac:dyDescent="0.2">
      <c r="A773" s="5">
        <v>772</v>
      </c>
      <c r="B773" s="5">
        <v>2382</v>
      </c>
      <c r="C773" s="5" t="s">
        <v>3019</v>
      </c>
      <c r="D773" s="63">
        <v>50000</v>
      </c>
      <c r="E773" s="5" t="s">
        <v>3024</v>
      </c>
      <c r="F773" s="5" t="s">
        <v>3020</v>
      </c>
    </row>
    <row r="774" spans="1:6" x14ac:dyDescent="0.2">
      <c r="A774" s="4">
        <v>773</v>
      </c>
      <c r="B774" s="4">
        <v>2385</v>
      </c>
      <c r="C774" s="4" t="s">
        <v>3016</v>
      </c>
      <c r="D774" s="62">
        <v>50000</v>
      </c>
      <c r="E774" s="4" t="s">
        <v>3024</v>
      </c>
      <c r="F774" s="4" t="s">
        <v>3018</v>
      </c>
    </row>
    <row r="775" spans="1:6" x14ac:dyDescent="0.2">
      <c r="A775" s="5">
        <v>774</v>
      </c>
      <c r="B775" s="5">
        <v>2391</v>
      </c>
      <c r="C775" s="5" t="s">
        <v>3019</v>
      </c>
      <c r="D775" s="63">
        <v>50000</v>
      </c>
      <c r="E775" s="5" t="s">
        <v>3024</v>
      </c>
      <c r="F775" s="5" t="s">
        <v>3018</v>
      </c>
    </row>
    <row r="776" spans="1:6" x14ac:dyDescent="0.2">
      <c r="A776" s="4">
        <v>775</v>
      </c>
      <c r="B776" s="4">
        <v>2393</v>
      </c>
      <c r="C776" s="4" t="s">
        <v>3016</v>
      </c>
      <c r="D776" s="62">
        <v>50000</v>
      </c>
      <c r="E776" s="4" t="s">
        <v>3024</v>
      </c>
      <c r="F776" s="4" t="s">
        <v>3018</v>
      </c>
    </row>
    <row r="777" spans="1:6" x14ac:dyDescent="0.2">
      <c r="A777" s="5">
        <v>776</v>
      </c>
      <c r="B777" s="5">
        <v>2394</v>
      </c>
      <c r="C777" s="5" t="s">
        <v>3019</v>
      </c>
      <c r="D777" s="63">
        <v>50000</v>
      </c>
      <c r="E777" s="5" t="s">
        <v>3024</v>
      </c>
      <c r="F777" s="5" t="s">
        <v>3018</v>
      </c>
    </row>
    <row r="778" spans="1:6" x14ac:dyDescent="0.2">
      <c r="A778" s="4">
        <v>777</v>
      </c>
      <c r="B778" s="4">
        <v>2395</v>
      </c>
      <c r="C778" s="4" t="s">
        <v>3016</v>
      </c>
      <c r="D778" s="62">
        <v>50000</v>
      </c>
      <c r="E778" s="4" t="s">
        <v>3024</v>
      </c>
      <c r="F778" s="4" t="s">
        <v>3018</v>
      </c>
    </row>
    <row r="779" spans="1:6" x14ac:dyDescent="0.2">
      <c r="A779" s="5">
        <v>778</v>
      </c>
      <c r="B779" s="5">
        <v>2398</v>
      </c>
      <c r="C779" s="5" t="s">
        <v>3019</v>
      </c>
      <c r="D779" s="63">
        <v>40000</v>
      </c>
      <c r="E779" s="5" t="s">
        <v>3024</v>
      </c>
      <c r="F779" s="5" t="s">
        <v>3018</v>
      </c>
    </row>
    <row r="780" spans="1:6" x14ac:dyDescent="0.2">
      <c r="A780" s="4">
        <v>779</v>
      </c>
      <c r="B780" s="4">
        <v>2417</v>
      </c>
      <c r="C780" s="4" t="s">
        <v>3019</v>
      </c>
      <c r="D780" s="62">
        <v>60000</v>
      </c>
      <c r="E780" s="4" t="s">
        <v>3024</v>
      </c>
      <c r="F780" s="4" t="s">
        <v>3018</v>
      </c>
    </row>
    <row r="781" spans="1:6" x14ac:dyDescent="0.2">
      <c r="A781" s="5">
        <v>780</v>
      </c>
      <c r="B781" s="5">
        <v>2418</v>
      </c>
      <c r="C781" s="5" t="s">
        <v>3019</v>
      </c>
      <c r="D781" s="63">
        <v>60000</v>
      </c>
      <c r="E781" s="5" t="s">
        <v>3024</v>
      </c>
      <c r="F781" s="5" t="s">
        <v>3018</v>
      </c>
    </row>
    <row r="782" spans="1:6" x14ac:dyDescent="0.2">
      <c r="A782" s="4">
        <v>781</v>
      </c>
      <c r="B782" s="4">
        <v>2419</v>
      </c>
      <c r="C782" s="4" t="s">
        <v>3019</v>
      </c>
      <c r="D782" s="62">
        <v>60000</v>
      </c>
      <c r="E782" s="4" t="s">
        <v>3024</v>
      </c>
      <c r="F782" s="4" t="s">
        <v>3018</v>
      </c>
    </row>
    <row r="783" spans="1:6" x14ac:dyDescent="0.2">
      <c r="A783" s="5">
        <v>782</v>
      </c>
      <c r="B783" s="5">
        <v>2420</v>
      </c>
      <c r="C783" s="5" t="s">
        <v>3016</v>
      </c>
      <c r="D783" s="63">
        <v>60000</v>
      </c>
      <c r="E783" s="5" t="s">
        <v>3024</v>
      </c>
      <c r="F783" s="5" t="s">
        <v>3018</v>
      </c>
    </row>
    <row r="784" spans="1:6" x14ac:dyDescent="0.2">
      <c r="A784" s="4">
        <v>783</v>
      </c>
      <c r="B784" s="4">
        <v>2422</v>
      </c>
      <c r="C784" s="4" t="s">
        <v>3016</v>
      </c>
      <c r="D784" s="62">
        <v>60000</v>
      </c>
      <c r="E784" s="4" t="s">
        <v>3024</v>
      </c>
      <c r="F784" s="4" t="s">
        <v>3018</v>
      </c>
    </row>
    <row r="785" spans="1:6" x14ac:dyDescent="0.2">
      <c r="A785" s="5">
        <v>784</v>
      </c>
      <c r="B785" s="5">
        <v>2423</v>
      </c>
      <c r="C785" s="5" t="s">
        <v>3016</v>
      </c>
      <c r="D785" s="63">
        <v>60000</v>
      </c>
      <c r="E785" s="5" t="s">
        <v>3024</v>
      </c>
      <c r="F785" s="5" t="s">
        <v>3018</v>
      </c>
    </row>
    <row r="786" spans="1:6" x14ac:dyDescent="0.2">
      <c r="A786" s="4">
        <v>785</v>
      </c>
      <c r="B786" s="4">
        <v>2426</v>
      </c>
      <c r="C786" s="4" t="s">
        <v>3016</v>
      </c>
      <c r="D786" s="62">
        <v>40000</v>
      </c>
      <c r="E786" s="4" t="s">
        <v>3024</v>
      </c>
      <c r="F786" s="4" t="s">
        <v>3018</v>
      </c>
    </row>
    <row r="787" spans="1:6" x14ac:dyDescent="0.2">
      <c r="A787" s="5">
        <v>786</v>
      </c>
      <c r="B787" s="5">
        <v>2427</v>
      </c>
      <c r="C787" s="5" t="s">
        <v>3016</v>
      </c>
      <c r="D787" s="63">
        <v>40000</v>
      </c>
      <c r="E787" s="5" t="s">
        <v>3017</v>
      </c>
      <c r="F787" s="5" t="s">
        <v>3018</v>
      </c>
    </row>
    <row r="788" spans="1:6" x14ac:dyDescent="0.2">
      <c r="A788" s="4">
        <v>787</v>
      </c>
      <c r="B788" s="4">
        <v>2430</v>
      </c>
      <c r="C788" s="4" t="s">
        <v>3019</v>
      </c>
      <c r="D788" s="62">
        <v>60000</v>
      </c>
      <c r="E788" s="4" t="s">
        <v>3024</v>
      </c>
      <c r="F788" s="4" t="s">
        <v>3018</v>
      </c>
    </row>
    <row r="789" spans="1:6" x14ac:dyDescent="0.2">
      <c r="A789" s="5">
        <v>788</v>
      </c>
      <c r="B789" s="5">
        <v>2431</v>
      </c>
      <c r="C789" s="5" t="s">
        <v>3016</v>
      </c>
      <c r="D789" s="63">
        <v>60000</v>
      </c>
      <c r="E789" s="5" t="s">
        <v>3024</v>
      </c>
      <c r="F789" s="5" t="s">
        <v>3018</v>
      </c>
    </row>
    <row r="790" spans="1:6" x14ac:dyDescent="0.2">
      <c r="A790" s="4">
        <v>789</v>
      </c>
      <c r="B790" s="4">
        <v>2432</v>
      </c>
      <c r="C790" s="4" t="s">
        <v>3019</v>
      </c>
      <c r="D790" s="62">
        <v>70000</v>
      </c>
      <c r="E790" s="4" t="s">
        <v>3024</v>
      </c>
      <c r="F790" s="4" t="s">
        <v>3018</v>
      </c>
    </row>
    <row r="791" spans="1:6" x14ac:dyDescent="0.2">
      <c r="A791" s="5">
        <v>790</v>
      </c>
      <c r="B791" s="5">
        <v>2433</v>
      </c>
      <c r="C791" s="5" t="s">
        <v>3016</v>
      </c>
      <c r="D791" s="63">
        <v>50000</v>
      </c>
      <c r="E791" s="5" t="s">
        <v>3017</v>
      </c>
      <c r="F791" s="5" t="s">
        <v>3018</v>
      </c>
    </row>
    <row r="792" spans="1:6" x14ac:dyDescent="0.2">
      <c r="A792" s="4">
        <v>791</v>
      </c>
      <c r="B792" s="4">
        <v>2437</v>
      </c>
      <c r="C792" s="4" t="s">
        <v>3016</v>
      </c>
      <c r="D792" s="62">
        <v>50000</v>
      </c>
      <c r="E792" s="4" t="s">
        <v>3017</v>
      </c>
      <c r="F792" s="4" t="s">
        <v>3018</v>
      </c>
    </row>
    <row r="793" spans="1:6" x14ac:dyDescent="0.2">
      <c r="A793" s="5">
        <v>792</v>
      </c>
      <c r="B793" s="5">
        <v>2441</v>
      </c>
      <c r="C793" s="5" t="s">
        <v>3016</v>
      </c>
      <c r="D793" s="63">
        <v>60000</v>
      </c>
      <c r="E793" s="5" t="s">
        <v>3024</v>
      </c>
      <c r="F793" s="5" t="s">
        <v>3018</v>
      </c>
    </row>
    <row r="794" spans="1:6" x14ac:dyDescent="0.2">
      <c r="A794" s="4">
        <v>793</v>
      </c>
      <c r="B794" s="4">
        <v>2442</v>
      </c>
      <c r="C794" s="4" t="s">
        <v>3016</v>
      </c>
      <c r="D794" s="62">
        <v>40000</v>
      </c>
      <c r="E794" s="4" t="s">
        <v>3017</v>
      </c>
      <c r="F794" s="4" t="s">
        <v>3018</v>
      </c>
    </row>
    <row r="795" spans="1:6" x14ac:dyDescent="0.2">
      <c r="A795" s="5">
        <v>794</v>
      </c>
      <c r="B795" s="5">
        <v>2443</v>
      </c>
      <c r="C795" s="5" t="s">
        <v>3016</v>
      </c>
      <c r="D795" s="63">
        <v>40000</v>
      </c>
      <c r="E795" s="5" t="s">
        <v>3017</v>
      </c>
      <c r="F795" s="5" t="s">
        <v>3018</v>
      </c>
    </row>
    <row r="796" spans="1:6" x14ac:dyDescent="0.2">
      <c r="A796" s="4">
        <v>795</v>
      </c>
      <c r="B796" s="4">
        <v>2448</v>
      </c>
      <c r="C796" s="4" t="s">
        <v>3019</v>
      </c>
      <c r="D796" s="62">
        <v>40000</v>
      </c>
      <c r="E796" s="4" t="s">
        <v>3017</v>
      </c>
      <c r="F796" s="4" t="s">
        <v>3018</v>
      </c>
    </row>
    <row r="797" spans="1:6" x14ac:dyDescent="0.2">
      <c r="A797" s="5">
        <v>796</v>
      </c>
      <c r="B797" s="5">
        <v>2450</v>
      </c>
      <c r="C797" s="5" t="s">
        <v>3019</v>
      </c>
      <c r="D797" s="63">
        <v>40000</v>
      </c>
      <c r="E797" s="5" t="s">
        <v>3017</v>
      </c>
      <c r="F797" s="5" t="s">
        <v>3018</v>
      </c>
    </row>
    <row r="798" spans="1:6" x14ac:dyDescent="0.2">
      <c r="A798" s="4">
        <v>797</v>
      </c>
      <c r="B798" s="4">
        <v>2454</v>
      </c>
      <c r="C798" s="4" t="s">
        <v>3019</v>
      </c>
      <c r="D798" s="62">
        <v>40000</v>
      </c>
      <c r="E798" s="4" t="s">
        <v>3017</v>
      </c>
      <c r="F798" s="4" t="s">
        <v>3020</v>
      </c>
    </row>
    <row r="799" spans="1:6" x14ac:dyDescent="0.2">
      <c r="A799" s="5">
        <v>798</v>
      </c>
      <c r="B799" s="5">
        <v>2456</v>
      </c>
      <c r="C799" s="5" t="s">
        <v>3019</v>
      </c>
      <c r="D799" s="63">
        <v>40000</v>
      </c>
      <c r="E799" s="5" t="s">
        <v>3017</v>
      </c>
      <c r="F799" s="5" t="s">
        <v>3018</v>
      </c>
    </row>
    <row r="800" spans="1:6" x14ac:dyDescent="0.2">
      <c r="A800" s="4">
        <v>799</v>
      </c>
      <c r="B800" s="4">
        <v>2457</v>
      </c>
      <c r="C800" s="4" t="s">
        <v>3016</v>
      </c>
      <c r="D800" s="62">
        <v>40000</v>
      </c>
      <c r="E800" s="4" t="s">
        <v>3017</v>
      </c>
      <c r="F800" s="4" t="s">
        <v>3018</v>
      </c>
    </row>
    <row r="801" spans="1:6" x14ac:dyDescent="0.2">
      <c r="A801" s="5">
        <v>800</v>
      </c>
      <c r="B801" s="5">
        <v>2458</v>
      </c>
      <c r="C801" s="5" t="s">
        <v>3016</v>
      </c>
      <c r="D801" s="63">
        <v>40000</v>
      </c>
      <c r="E801" s="5" t="s">
        <v>3017</v>
      </c>
      <c r="F801" s="5" t="s">
        <v>3018</v>
      </c>
    </row>
    <row r="802" spans="1:6" x14ac:dyDescent="0.2">
      <c r="A802" s="4">
        <v>801</v>
      </c>
      <c r="B802" s="4">
        <v>2460</v>
      </c>
      <c r="C802" s="4" t="s">
        <v>3016</v>
      </c>
      <c r="D802" s="62">
        <v>60000</v>
      </c>
      <c r="E802" s="4" t="s">
        <v>3024</v>
      </c>
      <c r="F802" s="4" t="s">
        <v>3018</v>
      </c>
    </row>
    <row r="803" spans="1:6" x14ac:dyDescent="0.2">
      <c r="A803" s="5">
        <v>802</v>
      </c>
      <c r="B803" s="5">
        <v>2464</v>
      </c>
      <c r="C803" s="5" t="s">
        <v>3016</v>
      </c>
      <c r="D803" s="63">
        <v>60000</v>
      </c>
      <c r="E803" s="5" t="s">
        <v>3024</v>
      </c>
      <c r="F803" s="5" t="s">
        <v>3018</v>
      </c>
    </row>
    <row r="804" spans="1:6" x14ac:dyDescent="0.2">
      <c r="A804" s="4">
        <v>803</v>
      </c>
      <c r="B804" s="4">
        <v>2466</v>
      </c>
      <c r="C804" s="4" t="s">
        <v>3016</v>
      </c>
      <c r="D804" s="62">
        <v>60000</v>
      </c>
      <c r="E804" s="4" t="s">
        <v>3024</v>
      </c>
      <c r="F804" s="4" t="s">
        <v>3018</v>
      </c>
    </row>
    <row r="805" spans="1:6" x14ac:dyDescent="0.2">
      <c r="A805" s="5">
        <v>804</v>
      </c>
      <c r="B805" s="5">
        <v>2468</v>
      </c>
      <c r="C805" s="5" t="s">
        <v>3019</v>
      </c>
      <c r="D805" s="63">
        <v>60000</v>
      </c>
      <c r="E805" s="5" t="s">
        <v>3024</v>
      </c>
      <c r="F805" s="5" t="s">
        <v>3018</v>
      </c>
    </row>
    <row r="806" spans="1:6" x14ac:dyDescent="0.2">
      <c r="A806" s="4">
        <v>805</v>
      </c>
      <c r="B806" s="4">
        <v>2472</v>
      </c>
      <c r="C806" s="4" t="s">
        <v>3016</v>
      </c>
      <c r="D806" s="62">
        <v>60000</v>
      </c>
      <c r="E806" s="4" t="s">
        <v>3024</v>
      </c>
      <c r="F806" s="4" t="s">
        <v>3018</v>
      </c>
    </row>
    <row r="807" spans="1:6" x14ac:dyDescent="0.2">
      <c r="A807" s="5">
        <v>806</v>
      </c>
      <c r="B807" s="5">
        <v>2481</v>
      </c>
      <c r="C807" s="5" t="s">
        <v>3016</v>
      </c>
      <c r="D807" s="63">
        <v>70000</v>
      </c>
      <c r="E807" s="5" t="s">
        <v>3024</v>
      </c>
      <c r="F807" s="5" t="s">
        <v>3018</v>
      </c>
    </row>
    <row r="808" spans="1:6" x14ac:dyDescent="0.2">
      <c r="A808" s="4">
        <v>807</v>
      </c>
      <c r="B808" s="4">
        <v>2484</v>
      </c>
      <c r="C808" s="4" t="s">
        <v>3016</v>
      </c>
      <c r="D808" s="62">
        <v>70000</v>
      </c>
      <c r="E808" s="4" t="s">
        <v>3024</v>
      </c>
      <c r="F808" s="4" t="s">
        <v>3018</v>
      </c>
    </row>
    <row r="809" spans="1:6" x14ac:dyDescent="0.2">
      <c r="A809" s="5">
        <v>808</v>
      </c>
      <c r="B809" s="5">
        <v>2486</v>
      </c>
      <c r="C809" s="5" t="s">
        <v>3016</v>
      </c>
      <c r="D809" s="63">
        <v>70000</v>
      </c>
      <c r="E809" s="5" t="s">
        <v>3024</v>
      </c>
      <c r="F809" s="5" t="s">
        <v>3018</v>
      </c>
    </row>
    <row r="810" spans="1:6" x14ac:dyDescent="0.2">
      <c r="A810" s="4">
        <v>809</v>
      </c>
      <c r="B810" s="4">
        <v>2487</v>
      </c>
      <c r="C810" s="4" t="s">
        <v>3016</v>
      </c>
      <c r="D810" s="62">
        <v>60000</v>
      </c>
      <c r="E810" s="4" t="s">
        <v>3024</v>
      </c>
      <c r="F810" s="4" t="s">
        <v>3018</v>
      </c>
    </row>
    <row r="811" spans="1:6" x14ac:dyDescent="0.2">
      <c r="A811" s="5">
        <v>810</v>
      </c>
      <c r="B811" s="5">
        <v>2488</v>
      </c>
      <c r="C811" s="5" t="s">
        <v>3016</v>
      </c>
      <c r="D811" s="63">
        <v>60000</v>
      </c>
      <c r="E811" s="5" t="s">
        <v>3017</v>
      </c>
      <c r="F811" s="5" t="s">
        <v>3018</v>
      </c>
    </row>
    <row r="812" spans="1:6" x14ac:dyDescent="0.2">
      <c r="A812" s="4">
        <v>811</v>
      </c>
      <c r="B812" s="4">
        <v>2489</v>
      </c>
      <c r="C812" s="4" t="s">
        <v>3019</v>
      </c>
      <c r="D812" s="62">
        <v>40000</v>
      </c>
      <c r="E812" s="4" t="s">
        <v>3017</v>
      </c>
      <c r="F812" s="4" t="s">
        <v>3020</v>
      </c>
    </row>
    <row r="813" spans="1:6" x14ac:dyDescent="0.2">
      <c r="A813" s="5">
        <v>812</v>
      </c>
      <c r="B813" s="5">
        <v>2490</v>
      </c>
      <c r="C813" s="5" t="s">
        <v>3019</v>
      </c>
      <c r="D813" s="63">
        <v>40000</v>
      </c>
      <c r="E813" s="5" t="s">
        <v>3017</v>
      </c>
      <c r="F813" s="5" t="s">
        <v>3018</v>
      </c>
    </row>
    <row r="814" spans="1:6" x14ac:dyDescent="0.2">
      <c r="A814" s="4">
        <v>813</v>
      </c>
      <c r="B814" s="4">
        <v>2491</v>
      </c>
      <c r="C814" s="4" t="s">
        <v>3016</v>
      </c>
      <c r="D814" s="62">
        <v>40000</v>
      </c>
      <c r="E814" s="4" t="s">
        <v>3017</v>
      </c>
      <c r="F814" s="4" t="s">
        <v>3020</v>
      </c>
    </row>
    <row r="815" spans="1:6" x14ac:dyDescent="0.2">
      <c r="A815" s="5">
        <v>814</v>
      </c>
      <c r="B815" s="5">
        <v>2495</v>
      </c>
      <c r="C815" s="5" t="s">
        <v>3016</v>
      </c>
      <c r="D815" s="63">
        <v>40000</v>
      </c>
      <c r="E815" s="5" t="s">
        <v>3017</v>
      </c>
      <c r="F815" s="5" t="s">
        <v>3020</v>
      </c>
    </row>
    <row r="816" spans="1:6" x14ac:dyDescent="0.2">
      <c r="A816" s="4">
        <v>815</v>
      </c>
      <c r="B816" s="4">
        <v>2498</v>
      </c>
      <c r="C816" s="4" t="s">
        <v>3016</v>
      </c>
      <c r="D816" s="62">
        <v>60000</v>
      </c>
      <c r="E816" s="4" t="s">
        <v>3024</v>
      </c>
      <c r="F816" s="4" t="s">
        <v>3018</v>
      </c>
    </row>
    <row r="817" spans="1:6" x14ac:dyDescent="0.2">
      <c r="A817" s="5">
        <v>816</v>
      </c>
      <c r="B817" s="5">
        <v>2499</v>
      </c>
      <c r="C817" s="5" t="s">
        <v>3016</v>
      </c>
      <c r="D817" s="63">
        <v>70000</v>
      </c>
      <c r="E817" s="5" t="s">
        <v>3024</v>
      </c>
      <c r="F817" s="5" t="s">
        <v>3018</v>
      </c>
    </row>
    <row r="818" spans="1:6" x14ac:dyDescent="0.2">
      <c r="A818" s="4">
        <v>817</v>
      </c>
      <c r="B818" s="4">
        <v>2500</v>
      </c>
      <c r="C818" s="4" t="s">
        <v>3016</v>
      </c>
      <c r="D818" s="62">
        <v>70000</v>
      </c>
      <c r="E818" s="4" t="s">
        <v>3024</v>
      </c>
      <c r="F818" s="4" t="s">
        <v>3018</v>
      </c>
    </row>
    <row r="819" spans="1:6" x14ac:dyDescent="0.2">
      <c r="A819" s="5">
        <v>818</v>
      </c>
      <c r="B819" s="5">
        <v>2502</v>
      </c>
      <c r="C819" s="5" t="s">
        <v>3019</v>
      </c>
      <c r="D819" s="63">
        <v>70000</v>
      </c>
      <c r="E819" s="5" t="s">
        <v>3024</v>
      </c>
      <c r="F819" s="5" t="s">
        <v>3018</v>
      </c>
    </row>
    <row r="820" spans="1:6" x14ac:dyDescent="0.2">
      <c r="A820" s="4">
        <v>819</v>
      </c>
      <c r="B820" s="4">
        <v>2506</v>
      </c>
      <c r="C820" s="4" t="s">
        <v>3016</v>
      </c>
      <c r="D820" s="62">
        <v>70000</v>
      </c>
      <c r="E820" s="4" t="s">
        <v>3024</v>
      </c>
      <c r="F820" s="4" t="s">
        <v>3018</v>
      </c>
    </row>
    <row r="821" spans="1:6" x14ac:dyDescent="0.2">
      <c r="A821" s="5">
        <v>820</v>
      </c>
      <c r="B821" s="5">
        <v>2507</v>
      </c>
      <c r="C821" s="5" t="s">
        <v>3016</v>
      </c>
      <c r="D821" s="63">
        <v>70000</v>
      </c>
      <c r="E821" s="5" t="s">
        <v>3017</v>
      </c>
      <c r="F821" s="5" t="s">
        <v>3018</v>
      </c>
    </row>
    <row r="822" spans="1:6" x14ac:dyDescent="0.2">
      <c r="A822" s="4">
        <v>821</v>
      </c>
      <c r="B822" s="4">
        <v>2508</v>
      </c>
      <c r="C822" s="4" t="s">
        <v>3016</v>
      </c>
      <c r="D822" s="62">
        <v>60000</v>
      </c>
      <c r="E822" s="4" t="s">
        <v>3024</v>
      </c>
      <c r="F822" s="4" t="s">
        <v>3018</v>
      </c>
    </row>
    <row r="823" spans="1:6" x14ac:dyDescent="0.2">
      <c r="A823" s="5">
        <v>822</v>
      </c>
      <c r="B823" s="5">
        <v>2509</v>
      </c>
      <c r="C823" s="5" t="s">
        <v>3016</v>
      </c>
      <c r="D823" s="63">
        <v>60000</v>
      </c>
      <c r="E823" s="5" t="s">
        <v>3024</v>
      </c>
      <c r="F823" s="5" t="s">
        <v>3018</v>
      </c>
    </row>
    <row r="824" spans="1:6" x14ac:dyDescent="0.2">
      <c r="A824" s="4">
        <v>823</v>
      </c>
      <c r="B824" s="4">
        <v>2512</v>
      </c>
      <c r="C824" s="4" t="s">
        <v>3016</v>
      </c>
      <c r="D824" s="62">
        <v>60000</v>
      </c>
      <c r="E824" s="4" t="s">
        <v>3024</v>
      </c>
      <c r="F824" s="4" t="s">
        <v>3018</v>
      </c>
    </row>
    <row r="825" spans="1:6" x14ac:dyDescent="0.2">
      <c r="A825" s="5">
        <v>824</v>
      </c>
      <c r="B825" s="5">
        <v>2516</v>
      </c>
      <c r="C825" s="5" t="s">
        <v>3016</v>
      </c>
      <c r="D825" s="63">
        <v>70000</v>
      </c>
      <c r="E825" s="5" t="s">
        <v>3024</v>
      </c>
      <c r="F825" s="5" t="s">
        <v>3018</v>
      </c>
    </row>
    <row r="826" spans="1:6" x14ac:dyDescent="0.2">
      <c r="A826" s="4">
        <v>825</v>
      </c>
      <c r="B826" s="4">
        <v>2520</v>
      </c>
      <c r="C826" s="4" t="s">
        <v>3016</v>
      </c>
      <c r="D826" s="62">
        <v>70000</v>
      </c>
      <c r="E826" s="4" t="s">
        <v>3024</v>
      </c>
      <c r="F826" s="4" t="s">
        <v>3018</v>
      </c>
    </row>
    <row r="827" spans="1:6" x14ac:dyDescent="0.2">
      <c r="A827" s="5">
        <v>826</v>
      </c>
      <c r="B827" s="5">
        <v>2521</v>
      </c>
      <c r="C827" s="5" t="s">
        <v>3019</v>
      </c>
      <c r="D827" s="63">
        <v>70000</v>
      </c>
      <c r="E827" s="5" t="s">
        <v>3024</v>
      </c>
      <c r="F827" s="5" t="s">
        <v>3018</v>
      </c>
    </row>
    <row r="828" spans="1:6" x14ac:dyDescent="0.2">
      <c r="A828" s="4">
        <v>827</v>
      </c>
      <c r="B828" s="4">
        <v>2522</v>
      </c>
      <c r="C828" s="4" t="s">
        <v>3016</v>
      </c>
      <c r="D828" s="62">
        <v>70000</v>
      </c>
      <c r="E828" s="4" t="s">
        <v>3024</v>
      </c>
      <c r="F828" s="4" t="s">
        <v>3018</v>
      </c>
    </row>
    <row r="829" spans="1:6" x14ac:dyDescent="0.2">
      <c r="A829" s="5">
        <v>828</v>
      </c>
      <c r="B829" s="5">
        <v>2526</v>
      </c>
      <c r="C829" s="5" t="s">
        <v>3016</v>
      </c>
      <c r="D829" s="63">
        <v>60000</v>
      </c>
      <c r="E829" s="5" t="s">
        <v>3024</v>
      </c>
      <c r="F829" s="5" t="s">
        <v>3018</v>
      </c>
    </row>
    <row r="830" spans="1:6" x14ac:dyDescent="0.2">
      <c r="A830" s="4">
        <v>829</v>
      </c>
      <c r="B830" s="4">
        <v>2527</v>
      </c>
      <c r="C830" s="4" t="s">
        <v>3016</v>
      </c>
      <c r="D830" s="62">
        <v>70000</v>
      </c>
      <c r="E830" s="4" t="s">
        <v>3024</v>
      </c>
      <c r="F830" s="4" t="s">
        <v>3018</v>
      </c>
    </row>
    <row r="831" spans="1:6" x14ac:dyDescent="0.2">
      <c r="A831" s="5">
        <v>830</v>
      </c>
      <c r="B831" s="5">
        <v>2530</v>
      </c>
      <c r="C831" s="5" t="s">
        <v>3016</v>
      </c>
      <c r="D831" s="63">
        <v>70000</v>
      </c>
      <c r="E831" s="5" t="s">
        <v>3024</v>
      </c>
      <c r="F831" s="5" t="s">
        <v>3018</v>
      </c>
    </row>
    <row r="832" spans="1:6" x14ac:dyDescent="0.2">
      <c r="A832" s="4">
        <v>831</v>
      </c>
      <c r="B832" s="4">
        <v>2531</v>
      </c>
      <c r="C832" s="4" t="s">
        <v>3016</v>
      </c>
      <c r="D832" s="62">
        <v>80000</v>
      </c>
      <c r="E832" s="4" t="s">
        <v>3024</v>
      </c>
      <c r="F832" s="4" t="s">
        <v>3018</v>
      </c>
    </row>
    <row r="833" spans="1:6" x14ac:dyDescent="0.2">
      <c r="A833" s="5">
        <v>832</v>
      </c>
      <c r="B833" s="5">
        <v>2534</v>
      </c>
      <c r="C833" s="5" t="s">
        <v>3016</v>
      </c>
      <c r="D833" s="63">
        <v>80000</v>
      </c>
      <c r="E833" s="5" t="s">
        <v>3024</v>
      </c>
      <c r="F833" s="5" t="s">
        <v>3018</v>
      </c>
    </row>
    <row r="834" spans="1:6" x14ac:dyDescent="0.2">
      <c r="A834" s="4">
        <v>833</v>
      </c>
      <c r="B834" s="4">
        <v>2539</v>
      </c>
      <c r="C834" s="4" t="s">
        <v>3019</v>
      </c>
      <c r="D834" s="62">
        <v>40000</v>
      </c>
      <c r="E834" s="4" t="s">
        <v>3017</v>
      </c>
      <c r="F834" s="4" t="s">
        <v>3020</v>
      </c>
    </row>
    <row r="835" spans="1:6" x14ac:dyDescent="0.2">
      <c r="A835" s="5">
        <v>834</v>
      </c>
      <c r="B835" s="5">
        <v>2540</v>
      </c>
      <c r="C835" s="5" t="s">
        <v>3016</v>
      </c>
      <c r="D835" s="63">
        <v>80000</v>
      </c>
      <c r="E835" s="5" t="s">
        <v>3017</v>
      </c>
      <c r="F835" s="5" t="s">
        <v>3018</v>
      </c>
    </row>
    <row r="836" spans="1:6" x14ac:dyDescent="0.2">
      <c r="A836" s="4">
        <v>835</v>
      </c>
      <c r="B836" s="4">
        <v>2543</v>
      </c>
      <c r="C836" s="4" t="s">
        <v>3019</v>
      </c>
      <c r="D836" s="62">
        <v>80000</v>
      </c>
      <c r="E836" s="4" t="s">
        <v>3017</v>
      </c>
      <c r="F836" s="4" t="s">
        <v>3020</v>
      </c>
    </row>
    <row r="837" spans="1:6" x14ac:dyDescent="0.2">
      <c r="A837" s="5">
        <v>836</v>
      </c>
      <c r="B837" s="5">
        <v>2545</v>
      </c>
      <c r="C837" s="5" t="s">
        <v>3019</v>
      </c>
      <c r="D837" s="63">
        <v>80000</v>
      </c>
      <c r="E837" s="5" t="s">
        <v>3017</v>
      </c>
      <c r="F837" s="5" t="s">
        <v>3018</v>
      </c>
    </row>
    <row r="838" spans="1:6" x14ac:dyDescent="0.2">
      <c r="A838" s="4">
        <v>837</v>
      </c>
      <c r="B838" s="4">
        <v>2547</v>
      </c>
      <c r="C838" s="4" t="s">
        <v>3016</v>
      </c>
      <c r="D838" s="62">
        <v>80000</v>
      </c>
      <c r="E838" s="4" t="s">
        <v>3017</v>
      </c>
      <c r="F838" s="4" t="s">
        <v>3018</v>
      </c>
    </row>
    <row r="839" spans="1:6" x14ac:dyDescent="0.2">
      <c r="A839" s="5">
        <v>838</v>
      </c>
      <c r="B839" s="5">
        <v>2548</v>
      </c>
      <c r="C839" s="5" t="s">
        <v>3019</v>
      </c>
      <c r="D839" s="63">
        <v>80000</v>
      </c>
      <c r="E839" s="5" t="s">
        <v>3017</v>
      </c>
      <c r="F839" s="5" t="s">
        <v>3018</v>
      </c>
    </row>
    <row r="840" spans="1:6" x14ac:dyDescent="0.2">
      <c r="A840" s="4">
        <v>839</v>
      </c>
      <c r="B840" s="4">
        <v>2549</v>
      </c>
      <c r="C840" s="4" t="s">
        <v>3019</v>
      </c>
      <c r="D840" s="62">
        <v>80000</v>
      </c>
      <c r="E840" s="4" t="s">
        <v>3017</v>
      </c>
      <c r="F840" s="4" t="s">
        <v>3020</v>
      </c>
    </row>
    <row r="841" spans="1:6" x14ac:dyDescent="0.2">
      <c r="A841" s="5">
        <v>840</v>
      </c>
      <c r="B841" s="5">
        <v>2551</v>
      </c>
      <c r="C841" s="5" t="s">
        <v>3019</v>
      </c>
      <c r="D841" s="63">
        <v>60000</v>
      </c>
      <c r="E841" s="5" t="s">
        <v>3024</v>
      </c>
      <c r="F841" s="5" t="s">
        <v>3018</v>
      </c>
    </row>
    <row r="842" spans="1:6" x14ac:dyDescent="0.2">
      <c r="A842" s="4">
        <v>841</v>
      </c>
      <c r="B842" s="4">
        <v>2553</v>
      </c>
      <c r="C842" s="4" t="s">
        <v>3016</v>
      </c>
      <c r="D842" s="62">
        <v>60000</v>
      </c>
      <c r="E842" s="4" t="s">
        <v>3024</v>
      </c>
      <c r="F842" s="4" t="s">
        <v>3018</v>
      </c>
    </row>
    <row r="843" spans="1:6" x14ac:dyDescent="0.2">
      <c r="A843" s="5">
        <v>842</v>
      </c>
      <c r="B843" s="5">
        <v>2555</v>
      </c>
      <c r="C843" s="5" t="s">
        <v>3016</v>
      </c>
      <c r="D843" s="63">
        <v>40000</v>
      </c>
      <c r="E843" s="5" t="s">
        <v>3017</v>
      </c>
      <c r="F843" s="5" t="s">
        <v>3020</v>
      </c>
    </row>
    <row r="844" spans="1:6" x14ac:dyDescent="0.2">
      <c r="A844" s="4">
        <v>843</v>
      </c>
      <c r="B844" s="4">
        <v>2561</v>
      </c>
      <c r="C844" s="4" t="s">
        <v>3019</v>
      </c>
      <c r="D844" s="62">
        <v>50000</v>
      </c>
      <c r="E844" s="4" t="s">
        <v>3017</v>
      </c>
      <c r="F844" s="4" t="s">
        <v>3018</v>
      </c>
    </row>
    <row r="845" spans="1:6" x14ac:dyDescent="0.2">
      <c r="A845" s="5">
        <v>844</v>
      </c>
      <c r="B845" s="5">
        <v>2563</v>
      </c>
      <c r="C845" s="5" t="s">
        <v>3019</v>
      </c>
      <c r="D845" s="63">
        <v>50000</v>
      </c>
      <c r="E845" s="5" t="s">
        <v>3017</v>
      </c>
      <c r="F845" s="5" t="s">
        <v>3020</v>
      </c>
    </row>
    <row r="846" spans="1:6" x14ac:dyDescent="0.2">
      <c r="A846" s="4">
        <v>845</v>
      </c>
      <c r="B846" s="4">
        <v>2570</v>
      </c>
      <c r="C846" s="4" t="s">
        <v>3019</v>
      </c>
      <c r="D846" s="62">
        <v>50000</v>
      </c>
      <c r="E846" s="4" t="s">
        <v>3017</v>
      </c>
      <c r="F846" s="4" t="s">
        <v>3018</v>
      </c>
    </row>
    <row r="847" spans="1:6" x14ac:dyDescent="0.2">
      <c r="A847" s="5">
        <v>846</v>
      </c>
      <c r="B847" s="5">
        <v>2571</v>
      </c>
      <c r="C847" s="5" t="s">
        <v>3019</v>
      </c>
      <c r="D847" s="63">
        <v>30000</v>
      </c>
      <c r="E847" s="5" t="s">
        <v>3022</v>
      </c>
      <c r="F847" s="5" t="s">
        <v>3020</v>
      </c>
    </row>
    <row r="848" spans="1:6" x14ac:dyDescent="0.2">
      <c r="A848" s="4">
        <v>847</v>
      </c>
      <c r="B848" s="4">
        <v>2578</v>
      </c>
      <c r="C848" s="4" t="s">
        <v>3019</v>
      </c>
      <c r="D848" s="62">
        <v>50000</v>
      </c>
      <c r="E848" s="4" t="s">
        <v>3017</v>
      </c>
      <c r="F848" s="4" t="s">
        <v>3018</v>
      </c>
    </row>
    <row r="849" spans="1:6" x14ac:dyDescent="0.2">
      <c r="A849" s="5">
        <v>848</v>
      </c>
      <c r="B849" s="5">
        <v>2579</v>
      </c>
      <c r="C849" s="5" t="s">
        <v>3019</v>
      </c>
      <c r="D849" s="63">
        <v>50000</v>
      </c>
      <c r="E849" s="5" t="s">
        <v>3017</v>
      </c>
      <c r="F849" s="5" t="s">
        <v>3020</v>
      </c>
    </row>
    <row r="850" spans="1:6" x14ac:dyDescent="0.2">
      <c r="A850" s="4">
        <v>849</v>
      </c>
      <c r="B850" s="4">
        <v>2583</v>
      </c>
      <c r="C850" s="4" t="s">
        <v>3016</v>
      </c>
      <c r="D850" s="62">
        <v>50000</v>
      </c>
      <c r="E850" s="4" t="s">
        <v>3017</v>
      </c>
      <c r="F850" s="4" t="s">
        <v>3018</v>
      </c>
    </row>
    <row r="851" spans="1:6" x14ac:dyDescent="0.2">
      <c r="A851" s="5">
        <v>850</v>
      </c>
      <c r="B851" s="5">
        <v>2584</v>
      </c>
      <c r="C851" s="5" t="s">
        <v>3019</v>
      </c>
      <c r="D851" s="63">
        <v>50000</v>
      </c>
      <c r="E851" s="5" t="s">
        <v>3017</v>
      </c>
      <c r="F851" s="5" t="s">
        <v>3018</v>
      </c>
    </row>
    <row r="852" spans="1:6" x14ac:dyDescent="0.2">
      <c r="A852" s="4">
        <v>851</v>
      </c>
      <c r="B852" s="4">
        <v>2587</v>
      </c>
      <c r="C852" s="4" t="s">
        <v>3019</v>
      </c>
      <c r="D852" s="62">
        <v>50000</v>
      </c>
      <c r="E852" s="4" t="s">
        <v>3017</v>
      </c>
      <c r="F852" s="4" t="s">
        <v>3018</v>
      </c>
    </row>
    <row r="853" spans="1:6" x14ac:dyDescent="0.2">
      <c r="A853" s="5">
        <v>852</v>
      </c>
      <c r="B853" s="5">
        <v>2593</v>
      </c>
      <c r="C853" s="5" t="s">
        <v>3019</v>
      </c>
      <c r="D853" s="63">
        <v>60000</v>
      </c>
      <c r="E853" s="5" t="s">
        <v>3017</v>
      </c>
      <c r="F853" s="5" t="s">
        <v>3018</v>
      </c>
    </row>
    <row r="854" spans="1:6" x14ac:dyDescent="0.2">
      <c r="A854" s="4">
        <v>853</v>
      </c>
      <c r="B854" s="4">
        <v>2601</v>
      </c>
      <c r="C854" s="4" t="s">
        <v>3019</v>
      </c>
      <c r="D854" s="62">
        <v>60000</v>
      </c>
      <c r="E854" s="4" t="s">
        <v>3017</v>
      </c>
      <c r="F854" s="4" t="s">
        <v>3020</v>
      </c>
    </row>
    <row r="855" spans="1:6" x14ac:dyDescent="0.2">
      <c r="A855" s="5">
        <v>854</v>
      </c>
      <c r="B855" s="5">
        <v>2603</v>
      </c>
      <c r="C855" s="5" t="s">
        <v>3019</v>
      </c>
      <c r="D855" s="63">
        <v>60000</v>
      </c>
      <c r="E855" s="5" t="s">
        <v>3017</v>
      </c>
      <c r="F855" s="5" t="s">
        <v>3018</v>
      </c>
    </row>
    <row r="856" spans="1:6" x14ac:dyDescent="0.2">
      <c r="A856" s="4">
        <v>855</v>
      </c>
      <c r="B856" s="4">
        <v>2604</v>
      </c>
      <c r="C856" s="4" t="s">
        <v>3019</v>
      </c>
      <c r="D856" s="62">
        <v>60000</v>
      </c>
      <c r="E856" s="4" t="s">
        <v>3024</v>
      </c>
      <c r="F856" s="4" t="s">
        <v>3020</v>
      </c>
    </row>
    <row r="857" spans="1:6" x14ac:dyDescent="0.2">
      <c r="A857" s="5">
        <v>856</v>
      </c>
      <c r="B857" s="5">
        <v>2610</v>
      </c>
      <c r="C857" s="5" t="s">
        <v>3016</v>
      </c>
      <c r="D857" s="63">
        <v>60000</v>
      </c>
      <c r="E857" s="5" t="s">
        <v>3017</v>
      </c>
      <c r="F857" s="5" t="s">
        <v>3018</v>
      </c>
    </row>
    <row r="858" spans="1:6" x14ac:dyDescent="0.2">
      <c r="A858" s="4">
        <v>857</v>
      </c>
      <c r="B858" s="4">
        <v>2613</v>
      </c>
      <c r="C858" s="4" t="s">
        <v>3016</v>
      </c>
      <c r="D858" s="62">
        <v>60000</v>
      </c>
      <c r="E858" s="4" t="s">
        <v>3024</v>
      </c>
      <c r="F858" s="4" t="s">
        <v>3018</v>
      </c>
    </row>
    <row r="859" spans="1:6" x14ac:dyDescent="0.2">
      <c r="A859" s="5">
        <v>858</v>
      </c>
      <c r="B859" s="5">
        <v>2616</v>
      </c>
      <c r="C859" s="5" t="s">
        <v>3019</v>
      </c>
      <c r="D859" s="63">
        <v>60000</v>
      </c>
      <c r="E859" s="5" t="s">
        <v>3024</v>
      </c>
      <c r="F859" s="5" t="s">
        <v>3020</v>
      </c>
    </row>
    <row r="860" spans="1:6" x14ac:dyDescent="0.2">
      <c r="A860" s="4">
        <v>859</v>
      </c>
      <c r="B860" s="4">
        <v>2617</v>
      </c>
      <c r="C860" s="4" t="s">
        <v>3016</v>
      </c>
      <c r="D860" s="62">
        <v>40000</v>
      </c>
      <c r="E860" s="4" t="s">
        <v>3022</v>
      </c>
      <c r="F860" s="4" t="s">
        <v>3018</v>
      </c>
    </row>
    <row r="861" spans="1:6" x14ac:dyDescent="0.2">
      <c r="A861" s="5">
        <v>860</v>
      </c>
      <c r="B861" s="5">
        <v>2618</v>
      </c>
      <c r="C861" s="5" t="s">
        <v>3016</v>
      </c>
      <c r="D861" s="63">
        <v>70000</v>
      </c>
      <c r="E861" s="5" t="s">
        <v>3021</v>
      </c>
      <c r="F861" s="5" t="s">
        <v>3018</v>
      </c>
    </row>
    <row r="862" spans="1:6" x14ac:dyDescent="0.2">
      <c r="A862" s="4">
        <v>861</v>
      </c>
      <c r="B862" s="4">
        <v>2619</v>
      </c>
      <c r="C862" s="4" t="s">
        <v>3016</v>
      </c>
      <c r="D862" s="62">
        <v>70000</v>
      </c>
      <c r="E862" s="4" t="s">
        <v>3021</v>
      </c>
      <c r="F862" s="4" t="s">
        <v>3018</v>
      </c>
    </row>
    <row r="863" spans="1:6" x14ac:dyDescent="0.2">
      <c r="A863" s="5">
        <v>862</v>
      </c>
      <c r="B863" s="5">
        <v>2620</v>
      </c>
      <c r="C863" s="5" t="s">
        <v>3016</v>
      </c>
      <c r="D863" s="63">
        <v>70000</v>
      </c>
      <c r="E863" s="5" t="s">
        <v>3021</v>
      </c>
      <c r="F863" s="5" t="s">
        <v>3018</v>
      </c>
    </row>
    <row r="864" spans="1:6" x14ac:dyDescent="0.2">
      <c r="A864" s="4">
        <v>863</v>
      </c>
      <c r="B864" s="4">
        <v>2621</v>
      </c>
      <c r="C864" s="4" t="s">
        <v>3019</v>
      </c>
      <c r="D864" s="62">
        <v>40000</v>
      </c>
      <c r="E864" s="4" t="s">
        <v>3022</v>
      </c>
      <c r="F864" s="4" t="s">
        <v>3018</v>
      </c>
    </row>
    <row r="865" spans="1:6" x14ac:dyDescent="0.2">
      <c r="A865" s="5">
        <v>864</v>
      </c>
      <c r="B865" s="5">
        <v>2626</v>
      </c>
      <c r="C865" s="5" t="s">
        <v>3016</v>
      </c>
      <c r="D865" s="63">
        <v>60000</v>
      </c>
      <c r="E865" s="5" t="s">
        <v>3021</v>
      </c>
      <c r="F865" s="5" t="s">
        <v>3018</v>
      </c>
    </row>
    <row r="866" spans="1:6" x14ac:dyDescent="0.2">
      <c r="A866" s="4">
        <v>865</v>
      </c>
      <c r="B866" s="4">
        <v>2628</v>
      </c>
      <c r="C866" s="4" t="s">
        <v>3016</v>
      </c>
      <c r="D866" s="62">
        <v>60000</v>
      </c>
      <c r="E866" s="4" t="s">
        <v>3021</v>
      </c>
      <c r="F866" s="4" t="s">
        <v>3018</v>
      </c>
    </row>
    <row r="867" spans="1:6" x14ac:dyDescent="0.2">
      <c r="A867" s="5">
        <v>866</v>
      </c>
      <c r="B867" s="5">
        <v>2630</v>
      </c>
      <c r="C867" s="5" t="s">
        <v>3016</v>
      </c>
      <c r="D867" s="63">
        <v>60000</v>
      </c>
      <c r="E867" s="5" t="s">
        <v>3021</v>
      </c>
      <c r="F867" s="5" t="s">
        <v>3018</v>
      </c>
    </row>
    <row r="868" spans="1:6" x14ac:dyDescent="0.2">
      <c r="A868" s="4">
        <v>867</v>
      </c>
      <c r="B868" s="4">
        <v>2638</v>
      </c>
      <c r="C868" s="4" t="s">
        <v>3016</v>
      </c>
      <c r="D868" s="62">
        <v>60000</v>
      </c>
      <c r="E868" s="4" t="s">
        <v>3021</v>
      </c>
      <c r="F868" s="4" t="s">
        <v>3020</v>
      </c>
    </row>
    <row r="869" spans="1:6" x14ac:dyDescent="0.2">
      <c r="A869" s="5">
        <v>868</v>
      </c>
      <c r="B869" s="5">
        <v>2639</v>
      </c>
      <c r="C869" s="5" t="s">
        <v>3016</v>
      </c>
      <c r="D869" s="63">
        <v>40000</v>
      </c>
      <c r="E869" s="5" t="s">
        <v>3022</v>
      </c>
      <c r="F869" s="5" t="s">
        <v>3018</v>
      </c>
    </row>
    <row r="870" spans="1:6" x14ac:dyDescent="0.2">
      <c r="A870" s="4">
        <v>869</v>
      </c>
      <c r="B870" s="4">
        <v>2647</v>
      </c>
      <c r="C870" s="4" t="s">
        <v>3019</v>
      </c>
      <c r="D870" s="62">
        <v>70000</v>
      </c>
      <c r="E870" s="4" t="s">
        <v>3021</v>
      </c>
      <c r="F870" s="4" t="s">
        <v>3018</v>
      </c>
    </row>
    <row r="871" spans="1:6" x14ac:dyDescent="0.2">
      <c r="A871" s="5">
        <v>870</v>
      </c>
      <c r="B871" s="5">
        <v>2649</v>
      </c>
      <c r="C871" s="5" t="s">
        <v>3019</v>
      </c>
      <c r="D871" s="63">
        <v>70000</v>
      </c>
      <c r="E871" s="5" t="s">
        <v>3021</v>
      </c>
      <c r="F871" s="5" t="s">
        <v>3020</v>
      </c>
    </row>
    <row r="872" spans="1:6" x14ac:dyDescent="0.2">
      <c r="A872" s="4">
        <v>871</v>
      </c>
      <c r="B872" s="4">
        <v>2650</v>
      </c>
      <c r="C872" s="4" t="s">
        <v>3019</v>
      </c>
      <c r="D872" s="62">
        <v>70000</v>
      </c>
      <c r="E872" s="4" t="s">
        <v>3021</v>
      </c>
      <c r="F872" s="4" t="s">
        <v>3020</v>
      </c>
    </row>
    <row r="873" spans="1:6" x14ac:dyDescent="0.2">
      <c r="A873" s="5">
        <v>872</v>
      </c>
      <c r="B873" s="5">
        <v>2652</v>
      </c>
      <c r="C873" s="5" t="s">
        <v>3019</v>
      </c>
      <c r="D873" s="63">
        <v>70000</v>
      </c>
      <c r="E873" s="5" t="s">
        <v>3021</v>
      </c>
      <c r="F873" s="5" t="s">
        <v>3020</v>
      </c>
    </row>
    <row r="874" spans="1:6" x14ac:dyDescent="0.2">
      <c r="A874" s="4">
        <v>873</v>
      </c>
      <c r="B874" s="4">
        <v>2653</v>
      </c>
      <c r="C874" s="4" t="s">
        <v>3019</v>
      </c>
      <c r="D874" s="62">
        <v>60000</v>
      </c>
      <c r="E874" s="4" t="s">
        <v>3024</v>
      </c>
      <c r="F874" s="4" t="s">
        <v>3020</v>
      </c>
    </row>
    <row r="875" spans="1:6" x14ac:dyDescent="0.2">
      <c r="A875" s="5">
        <v>874</v>
      </c>
      <c r="B875" s="5">
        <v>2655</v>
      </c>
      <c r="C875" s="5" t="s">
        <v>3016</v>
      </c>
      <c r="D875" s="63">
        <v>60000</v>
      </c>
      <c r="E875" s="5" t="s">
        <v>3024</v>
      </c>
      <c r="F875" s="5" t="s">
        <v>3020</v>
      </c>
    </row>
    <row r="876" spans="1:6" x14ac:dyDescent="0.2">
      <c r="A876" s="4">
        <v>875</v>
      </c>
      <c r="B876" s="4">
        <v>2667</v>
      </c>
      <c r="C876" s="4" t="s">
        <v>3019</v>
      </c>
      <c r="D876" s="62">
        <v>60000</v>
      </c>
      <c r="E876" s="4" t="s">
        <v>3017</v>
      </c>
      <c r="F876" s="4" t="s">
        <v>3020</v>
      </c>
    </row>
    <row r="877" spans="1:6" x14ac:dyDescent="0.2">
      <c r="A877" s="5">
        <v>876</v>
      </c>
      <c r="B877" s="5">
        <v>2668</v>
      </c>
      <c r="C877" s="5" t="s">
        <v>3016</v>
      </c>
      <c r="D877" s="63">
        <v>60000</v>
      </c>
      <c r="E877" s="5" t="s">
        <v>3021</v>
      </c>
      <c r="F877" s="5" t="s">
        <v>3020</v>
      </c>
    </row>
    <row r="878" spans="1:6" x14ac:dyDescent="0.2">
      <c r="A878" s="4">
        <v>877</v>
      </c>
      <c r="B878" s="4">
        <v>2670</v>
      </c>
      <c r="C878" s="4" t="s">
        <v>3016</v>
      </c>
      <c r="D878" s="62">
        <v>60000</v>
      </c>
      <c r="E878" s="4" t="s">
        <v>3021</v>
      </c>
      <c r="F878" s="4" t="s">
        <v>3018</v>
      </c>
    </row>
    <row r="879" spans="1:6" x14ac:dyDescent="0.2">
      <c r="A879" s="5">
        <v>878</v>
      </c>
      <c r="B879" s="5">
        <v>2671</v>
      </c>
      <c r="C879" s="5" t="s">
        <v>3016</v>
      </c>
      <c r="D879" s="63">
        <v>60000</v>
      </c>
      <c r="E879" s="5" t="s">
        <v>3021</v>
      </c>
      <c r="F879" s="5" t="s">
        <v>3018</v>
      </c>
    </row>
    <row r="880" spans="1:6" x14ac:dyDescent="0.2">
      <c r="A880" s="4">
        <v>879</v>
      </c>
      <c r="B880" s="4">
        <v>2677</v>
      </c>
      <c r="C880" s="4" t="s">
        <v>3016</v>
      </c>
      <c r="D880" s="62">
        <v>60000</v>
      </c>
      <c r="E880" s="4" t="s">
        <v>3021</v>
      </c>
      <c r="F880" s="4" t="s">
        <v>3018</v>
      </c>
    </row>
    <row r="881" spans="1:6" x14ac:dyDescent="0.2">
      <c r="A881" s="5">
        <v>880</v>
      </c>
      <c r="B881" s="5">
        <v>2684</v>
      </c>
      <c r="C881" s="5" t="s">
        <v>3016</v>
      </c>
      <c r="D881" s="63">
        <v>60000</v>
      </c>
      <c r="E881" s="5" t="s">
        <v>3021</v>
      </c>
      <c r="F881" s="5" t="s">
        <v>3018</v>
      </c>
    </row>
    <row r="882" spans="1:6" x14ac:dyDescent="0.2">
      <c r="A882" s="4">
        <v>881</v>
      </c>
      <c r="B882" s="4">
        <v>2685</v>
      </c>
      <c r="C882" s="4" t="s">
        <v>3016</v>
      </c>
      <c r="D882" s="62">
        <v>60000</v>
      </c>
      <c r="E882" s="4" t="s">
        <v>3021</v>
      </c>
      <c r="F882" s="4" t="s">
        <v>3018</v>
      </c>
    </row>
    <row r="883" spans="1:6" x14ac:dyDescent="0.2">
      <c r="A883" s="5">
        <v>882</v>
      </c>
      <c r="B883" s="5">
        <v>2689</v>
      </c>
      <c r="C883" s="5" t="s">
        <v>3016</v>
      </c>
      <c r="D883" s="63">
        <v>60000</v>
      </c>
      <c r="E883" s="5" t="s">
        <v>3017</v>
      </c>
      <c r="F883" s="5" t="s">
        <v>3018</v>
      </c>
    </row>
    <row r="884" spans="1:6" x14ac:dyDescent="0.2">
      <c r="A884" s="4">
        <v>883</v>
      </c>
      <c r="B884" s="4">
        <v>2693</v>
      </c>
      <c r="C884" s="4" t="s">
        <v>3016</v>
      </c>
      <c r="D884" s="62">
        <v>60000</v>
      </c>
      <c r="E884" s="4" t="s">
        <v>3017</v>
      </c>
      <c r="F884" s="4" t="s">
        <v>3018</v>
      </c>
    </row>
    <row r="885" spans="1:6" x14ac:dyDescent="0.2">
      <c r="A885" s="5">
        <v>884</v>
      </c>
      <c r="B885" s="5">
        <v>2696</v>
      </c>
      <c r="C885" s="5" t="s">
        <v>3016</v>
      </c>
      <c r="D885" s="63">
        <v>70000</v>
      </c>
      <c r="E885" s="5" t="s">
        <v>3024</v>
      </c>
      <c r="F885" s="5" t="s">
        <v>3018</v>
      </c>
    </row>
    <row r="886" spans="1:6" x14ac:dyDescent="0.2">
      <c r="A886" s="4">
        <v>885</v>
      </c>
      <c r="B886" s="4">
        <v>2697</v>
      </c>
      <c r="C886" s="4" t="s">
        <v>3016</v>
      </c>
      <c r="D886" s="62">
        <v>80000</v>
      </c>
      <c r="E886" s="4" t="s">
        <v>3024</v>
      </c>
      <c r="F886" s="4" t="s">
        <v>3018</v>
      </c>
    </row>
    <row r="887" spans="1:6" x14ac:dyDescent="0.2">
      <c r="A887" s="5">
        <v>886</v>
      </c>
      <c r="B887" s="5">
        <v>2699</v>
      </c>
      <c r="C887" s="5" t="s">
        <v>3016</v>
      </c>
      <c r="D887" s="63">
        <v>80000</v>
      </c>
      <c r="E887" s="5" t="s">
        <v>3024</v>
      </c>
      <c r="F887" s="5" t="s">
        <v>3018</v>
      </c>
    </row>
    <row r="888" spans="1:6" x14ac:dyDescent="0.2">
      <c r="A888" s="4">
        <v>887</v>
      </c>
      <c r="B888" s="4">
        <v>2704</v>
      </c>
      <c r="C888" s="4" t="s">
        <v>3016</v>
      </c>
      <c r="D888" s="62">
        <v>60000</v>
      </c>
      <c r="E888" s="4" t="s">
        <v>3017</v>
      </c>
      <c r="F888" s="4" t="s">
        <v>3018</v>
      </c>
    </row>
    <row r="889" spans="1:6" x14ac:dyDescent="0.2">
      <c r="A889" s="5">
        <v>888</v>
      </c>
      <c r="B889" s="5">
        <v>2709</v>
      </c>
      <c r="C889" s="5" t="s">
        <v>3016</v>
      </c>
      <c r="D889" s="63">
        <v>60000</v>
      </c>
      <c r="E889" s="5" t="s">
        <v>3017</v>
      </c>
      <c r="F889" s="5" t="s">
        <v>3018</v>
      </c>
    </row>
    <row r="890" spans="1:6" x14ac:dyDescent="0.2">
      <c r="A890" s="4">
        <v>889</v>
      </c>
      <c r="B890" s="4">
        <v>2713</v>
      </c>
      <c r="C890" s="4" t="s">
        <v>3016</v>
      </c>
      <c r="D890" s="62">
        <v>60000</v>
      </c>
      <c r="E890" s="4" t="s">
        <v>3017</v>
      </c>
      <c r="F890" s="4" t="s">
        <v>3018</v>
      </c>
    </row>
    <row r="891" spans="1:6" x14ac:dyDescent="0.2">
      <c r="A891" s="5">
        <v>890</v>
      </c>
      <c r="B891" s="5">
        <v>2715</v>
      </c>
      <c r="C891" s="5" t="s">
        <v>3019</v>
      </c>
      <c r="D891" s="63">
        <v>60000</v>
      </c>
      <c r="E891" s="5" t="s">
        <v>3017</v>
      </c>
      <c r="F891" s="5" t="s">
        <v>3018</v>
      </c>
    </row>
    <row r="892" spans="1:6" x14ac:dyDescent="0.2">
      <c r="A892" s="4">
        <v>891</v>
      </c>
      <c r="B892" s="4">
        <v>2718</v>
      </c>
      <c r="C892" s="4" t="s">
        <v>3016</v>
      </c>
      <c r="D892" s="62">
        <v>70000</v>
      </c>
      <c r="E892" s="4" t="s">
        <v>3024</v>
      </c>
      <c r="F892" s="4" t="s">
        <v>3018</v>
      </c>
    </row>
    <row r="893" spans="1:6" x14ac:dyDescent="0.2">
      <c r="A893" s="5">
        <v>892</v>
      </c>
      <c r="B893" s="5">
        <v>2720</v>
      </c>
      <c r="C893" s="5" t="s">
        <v>3016</v>
      </c>
      <c r="D893" s="63">
        <v>70000</v>
      </c>
      <c r="E893" s="5" t="s">
        <v>3024</v>
      </c>
      <c r="F893" s="5" t="s">
        <v>3018</v>
      </c>
    </row>
    <row r="894" spans="1:6" x14ac:dyDescent="0.2">
      <c r="A894" s="4">
        <v>893</v>
      </c>
      <c r="B894" s="4">
        <v>2724</v>
      </c>
      <c r="C894" s="4" t="s">
        <v>3016</v>
      </c>
      <c r="D894" s="62">
        <v>90000</v>
      </c>
      <c r="E894" s="4" t="s">
        <v>3024</v>
      </c>
      <c r="F894" s="4" t="s">
        <v>3018</v>
      </c>
    </row>
    <row r="895" spans="1:6" x14ac:dyDescent="0.2">
      <c r="A895" s="5">
        <v>894</v>
      </c>
      <c r="B895" s="5">
        <v>2725</v>
      </c>
      <c r="C895" s="5" t="s">
        <v>3016</v>
      </c>
      <c r="D895" s="63">
        <v>90000</v>
      </c>
      <c r="E895" s="5" t="s">
        <v>3024</v>
      </c>
      <c r="F895" s="5" t="s">
        <v>3018</v>
      </c>
    </row>
    <row r="896" spans="1:6" x14ac:dyDescent="0.2">
      <c r="A896" s="4">
        <v>895</v>
      </c>
      <c r="B896" s="4">
        <v>2729</v>
      </c>
      <c r="C896" s="4" t="s">
        <v>3016</v>
      </c>
      <c r="D896" s="62">
        <v>100000</v>
      </c>
      <c r="E896" s="4" t="s">
        <v>3024</v>
      </c>
      <c r="F896" s="4" t="s">
        <v>3018</v>
      </c>
    </row>
    <row r="897" spans="1:6" x14ac:dyDescent="0.2">
      <c r="A897" s="5">
        <v>896</v>
      </c>
      <c r="B897" s="5">
        <v>2737</v>
      </c>
      <c r="C897" s="5" t="s">
        <v>3016</v>
      </c>
      <c r="D897" s="63">
        <v>100000</v>
      </c>
      <c r="E897" s="5" t="s">
        <v>3024</v>
      </c>
      <c r="F897" s="5" t="s">
        <v>3018</v>
      </c>
    </row>
    <row r="898" spans="1:6" x14ac:dyDescent="0.2">
      <c r="A898" s="4">
        <v>897</v>
      </c>
      <c r="B898" s="4">
        <v>2738</v>
      </c>
      <c r="C898" s="4" t="s">
        <v>3016</v>
      </c>
      <c r="D898" s="62">
        <v>100000</v>
      </c>
      <c r="E898" s="4" t="s">
        <v>3024</v>
      </c>
      <c r="F898" s="4" t="s">
        <v>3018</v>
      </c>
    </row>
    <row r="899" spans="1:6" x14ac:dyDescent="0.2">
      <c r="A899" s="5">
        <v>898</v>
      </c>
      <c r="B899" s="5">
        <v>2741</v>
      </c>
      <c r="C899" s="5" t="s">
        <v>3019</v>
      </c>
      <c r="D899" s="63">
        <v>60000</v>
      </c>
      <c r="E899" s="5" t="s">
        <v>3017</v>
      </c>
      <c r="F899" s="5" t="s">
        <v>3020</v>
      </c>
    </row>
    <row r="900" spans="1:6" x14ac:dyDescent="0.2">
      <c r="A900" s="4">
        <v>899</v>
      </c>
      <c r="B900" s="4">
        <v>2745</v>
      </c>
      <c r="C900" s="4" t="s">
        <v>3016</v>
      </c>
      <c r="D900" s="62">
        <v>80000</v>
      </c>
      <c r="E900" s="4" t="s">
        <v>3024</v>
      </c>
      <c r="F900" s="4" t="s">
        <v>3018</v>
      </c>
    </row>
    <row r="901" spans="1:6" x14ac:dyDescent="0.2">
      <c r="A901" s="5">
        <v>900</v>
      </c>
      <c r="B901" s="5">
        <v>2747</v>
      </c>
      <c r="C901" s="5" t="s">
        <v>3019</v>
      </c>
      <c r="D901" s="63">
        <v>80000</v>
      </c>
      <c r="E901" s="5" t="s">
        <v>3024</v>
      </c>
      <c r="F901" s="5" t="s">
        <v>3018</v>
      </c>
    </row>
    <row r="902" spans="1:6" x14ac:dyDescent="0.2">
      <c r="A902" s="4">
        <v>901</v>
      </c>
      <c r="B902" s="4">
        <v>2750</v>
      </c>
      <c r="C902" s="4" t="s">
        <v>3019</v>
      </c>
      <c r="D902" s="62">
        <v>90000</v>
      </c>
      <c r="E902" s="4" t="s">
        <v>3017</v>
      </c>
      <c r="F902" s="4" t="s">
        <v>3018</v>
      </c>
    </row>
    <row r="903" spans="1:6" x14ac:dyDescent="0.2">
      <c r="A903" s="5">
        <v>902</v>
      </c>
      <c r="B903" s="5">
        <v>2760</v>
      </c>
      <c r="C903" s="5" t="s">
        <v>3019</v>
      </c>
      <c r="D903" s="63">
        <v>60000</v>
      </c>
      <c r="E903" s="5" t="s">
        <v>3017</v>
      </c>
      <c r="F903" s="5" t="s">
        <v>3020</v>
      </c>
    </row>
    <row r="904" spans="1:6" x14ac:dyDescent="0.2">
      <c r="A904" s="4">
        <v>903</v>
      </c>
      <c r="B904" s="4">
        <v>2764</v>
      </c>
      <c r="C904" s="4" t="s">
        <v>3016</v>
      </c>
      <c r="D904" s="62">
        <v>70000</v>
      </c>
      <c r="E904" s="4" t="s">
        <v>3017</v>
      </c>
      <c r="F904" s="4" t="s">
        <v>3018</v>
      </c>
    </row>
    <row r="905" spans="1:6" x14ac:dyDescent="0.2">
      <c r="A905" s="5">
        <v>904</v>
      </c>
      <c r="B905" s="5">
        <v>2765</v>
      </c>
      <c r="C905" s="5" t="s">
        <v>3019</v>
      </c>
      <c r="D905" s="63">
        <v>110000</v>
      </c>
      <c r="E905" s="5" t="s">
        <v>3024</v>
      </c>
      <c r="F905" s="5" t="s">
        <v>3018</v>
      </c>
    </row>
    <row r="906" spans="1:6" x14ac:dyDescent="0.2">
      <c r="A906" s="4">
        <v>905</v>
      </c>
      <c r="B906" s="4">
        <v>2770</v>
      </c>
      <c r="C906" s="4" t="s">
        <v>3019</v>
      </c>
      <c r="D906" s="62">
        <v>110000</v>
      </c>
      <c r="E906" s="4" t="s">
        <v>3024</v>
      </c>
      <c r="F906" s="4" t="s">
        <v>3018</v>
      </c>
    </row>
    <row r="907" spans="1:6" x14ac:dyDescent="0.2">
      <c r="A907" s="5">
        <v>906</v>
      </c>
      <c r="B907" s="5">
        <v>2771</v>
      </c>
      <c r="C907" s="5" t="s">
        <v>3019</v>
      </c>
      <c r="D907" s="63">
        <v>110000</v>
      </c>
      <c r="E907" s="5" t="s">
        <v>3024</v>
      </c>
      <c r="F907" s="5" t="s">
        <v>3018</v>
      </c>
    </row>
    <row r="908" spans="1:6" x14ac:dyDescent="0.2">
      <c r="A908" s="4">
        <v>907</v>
      </c>
      <c r="B908" s="4">
        <v>2773</v>
      </c>
      <c r="C908" s="4" t="s">
        <v>3016</v>
      </c>
      <c r="D908" s="62">
        <v>80000</v>
      </c>
      <c r="E908" s="4" t="s">
        <v>3024</v>
      </c>
      <c r="F908" s="4" t="s">
        <v>3018</v>
      </c>
    </row>
    <row r="909" spans="1:6" x14ac:dyDescent="0.2">
      <c r="A909" s="5">
        <v>908</v>
      </c>
      <c r="B909" s="5">
        <v>2775</v>
      </c>
      <c r="C909" s="5" t="s">
        <v>3019</v>
      </c>
      <c r="D909" s="63">
        <v>80000</v>
      </c>
      <c r="E909" s="5" t="s">
        <v>3024</v>
      </c>
      <c r="F909" s="5" t="s">
        <v>3018</v>
      </c>
    </row>
    <row r="910" spans="1:6" x14ac:dyDescent="0.2">
      <c r="A910" s="4">
        <v>909</v>
      </c>
      <c r="B910" s="4">
        <v>2776</v>
      </c>
      <c r="C910" s="4" t="s">
        <v>3019</v>
      </c>
      <c r="D910" s="62">
        <v>80000</v>
      </c>
      <c r="E910" s="4" t="s">
        <v>3024</v>
      </c>
      <c r="F910" s="4" t="s">
        <v>3018</v>
      </c>
    </row>
    <row r="911" spans="1:6" x14ac:dyDescent="0.2">
      <c r="A911" s="5">
        <v>910</v>
      </c>
      <c r="B911" s="5">
        <v>2778</v>
      </c>
      <c r="C911" s="5" t="s">
        <v>3016</v>
      </c>
      <c r="D911" s="63">
        <v>80000</v>
      </c>
      <c r="E911" s="5" t="s">
        <v>3024</v>
      </c>
      <c r="F911" s="5" t="s">
        <v>3020</v>
      </c>
    </row>
    <row r="912" spans="1:6" x14ac:dyDescent="0.2">
      <c r="A912" s="4">
        <v>911</v>
      </c>
      <c r="B912" s="4">
        <v>2779</v>
      </c>
      <c r="C912" s="4" t="s">
        <v>3016</v>
      </c>
      <c r="D912" s="62">
        <v>80000</v>
      </c>
      <c r="E912" s="4" t="s">
        <v>3024</v>
      </c>
      <c r="F912" s="4" t="s">
        <v>3018</v>
      </c>
    </row>
    <row r="913" spans="1:6" x14ac:dyDescent="0.2">
      <c r="A913" s="5">
        <v>912</v>
      </c>
      <c r="B913" s="5">
        <v>2781</v>
      </c>
      <c r="C913" s="5" t="s">
        <v>3016</v>
      </c>
      <c r="D913" s="63">
        <v>80000</v>
      </c>
      <c r="E913" s="5" t="s">
        <v>3024</v>
      </c>
      <c r="F913" s="5" t="s">
        <v>3018</v>
      </c>
    </row>
    <row r="914" spans="1:6" x14ac:dyDescent="0.2">
      <c r="A914" s="4">
        <v>913</v>
      </c>
      <c r="B914" s="4">
        <v>2787</v>
      </c>
      <c r="C914" s="4" t="s">
        <v>3019</v>
      </c>
      <c r="D914" s="62">
        <v>60000</v>
      </c>
      <c r="E914" s="4" t="s">
        <v>3017</v>
      </c>
      <c r="F914" s="4" t="s">
        <v>3018</v>
      </c>
    </row>
    <row r="915" spans="1:6" x14ac:dyDescent="0.2">
      <c r="A915" s="5">
        <v>914</v>
      </c>
      <c r="B915" s="5">
        <v>2791</v>
      </c>
      <c r="C915" s="5" t="s">
        <v>3016</v>
      </c>
      <c r="D915" s="63">
        <v>60000</v>
      </c>
      <c r="E915" s="5" t="s">
        <v>3017</v>
      </c>
      <c r="F915" s="5" t="s">
        <v>3018</v>
      </c>
    </row>
    <row r="916" spans="1:6" x14ac:dyDescent="0.2">
      <c r="A916" s="4">
        <v>915</v>
      </c>
      <c r="B916" s="4">
        <v>2794</v>
      </c>
      <c r="C916" s="4" t="s">
        <v>3019</v>
      </c>
      <c r="D916" s="62">
        <v>70000</v>
      </c>
      <c r="E916" s="4" t="s">
        <v>3017</v>
      </c>
      <c r="F916" s="4" t="s">
        <v>3020</v>
      </c>
    </row>
    <row r="917" spans="1:6" x14ac:dyDescent="0.2">
      <c r="A917" s="5">
        <v>916</v>
      </c>
      <c r="B917" s="5">
        <v>2795</v>
      </c>
      <c r="C917" s="5" t="s">
        <v>3019</v>
      </c>
      <c r="D917" s="63">
        <v>70000</v>
      </c>
      <c r="E917" s="5" t="s">
        <v>3017</v>
      </c>
      <c r="F917" s="5" t="s">
        <v>3018</v>
      </c>
    </row>
    <row r="918" spans="1:6" x14ac:dyDescent="0.2">
      <c r="A918" s="4">
        <v>917</v>
      </c>
      <c r="B918" s="4">
        <v>2796</v>
      </c>
      <c r="C918" s="4" t="s">
        <v>3019</v>
      </c>
      <c r="D918" s="62">
        <v>70000</v>
      </c>
      <c r="E918" s="4" t="s">
        <v>3017</v>
      </c>
      <c r="F918" s="4" t="s">
        <v>3020</v>
      </c>
    </row>
    <row r="919" spans="1:6" x14ac:dyDescent="0.2">
      <c r="A919" s="5">
        <v>918</v>
      </c>
      <c r="B919" s="5">
        <v>2797</v>
      </c>
      <c r="C919" s="5" t="s">
        <v>3019</v>
      </c>
      <c r="D919" s="63">
        <v>70000</v>
      </c>
      <c r="E919" s="5" t="s">
        <v>3017</v>
      </c>
      <c r="F919" s="5" t="s">
        <v>3018</v>
      </c>
    </row>
    <row r="920" spans="1:6" x14ac:dyDescent="0.2">
      <c r="A920" s="4">
        <v>919</v>
      </c>
      <c r="B920" s="4">
        <v>2801</v>
      </c>
      <c r="C920" s="4" t="s">
        <v>3016</v>
      </c>
      <c r="D920" s="62">
        <v>60000</v>
      </c>
      <c r="E920" s="4" t="s">
        <v>3017</v>
      </c>
      <c r="F920" s="4" t="s">
        <v>3018</v>
      </c>
    </row>
    <row r="921" spans="1:6" x14ac:dyDescent="0.2">
      <c r="A921" s="5">
        <v>920</v>
      </c>
      <c r="B921" s="5">
        <v>2803</v>
      </c>
      <c r="C921" s="5" t="s">
        <v>3016</v>
      </c>
      <c r="D921" s="63">
        <v>60000</v>
      </c>
      <c r="E921" s="5" t="s">
        <v>3017</v>
      </c>
      <c r="F921" s="5" t="s">
        <v>3018</v>
      </c>
    </row>
    <row r="922" spans="1:6" x14ac:dyDescent="0.2">
      <c r="A922" s="4">
        <v>921</v>
      </c>
      <c r="B922" s="4">
        <v>2813</v>
      </c>
      <c r="C922" s="4" t="s">
        <v>3019</v>
      </c>
      <c r="D922" s="62">
        <v>60000</v>
      </c>
      <c r="E922" s="4" t="s">
        <v>3017</v>
      </c>
      <c r="F922" s="4" t="s">
        <v>3018</v>
      </c>
    </row>
    <row r="923" spans="1:6" x14ac:dyDescent="0.2">
      <c r="A923" s="5">
        <v>922</v>
      </c>
      <c r="B923" s="5">
        <v>2817</v>
      </c>
      <c r="C923" s="5" t="s">
        <v>3016</v>
      </c>
      <c r="D923" s="63">
        <v>60000</v>
      </c>
      <c r="E923" s="5" t="s">
        <v>3017</v>
      </c>
      <c r="F923" s="5" t="s">
        <v>3018</v>
      </c>
    </row>
    <row r="924" spans="1:6" x14ac:dyDescent="0.2">
      <c r="A924" s="4">
        <v>923</v>
      </c>
      <c r="B924" s="4">
        <v>2820</v>
      </c>
      <c r="C924" s="4" t="s">
        <v>3019</v>
      </c>
      <c r="D924" s="62">
        <v>90000</v>
      </c>
      <c r="E924" s="4" t="s">
        <v>3021</v>
      </c>
      <c r="F924" s="4" t="s">
        <v>3020</v>
      </c>
    </row>
    <row r="925" spans="1:6" x14ac:dyDescent="0.2">
      <c r="A925" s="5">
        <v>924</v>
      </c>
      <c r="B925" s="5">
        <v>2823</v>
      </c>
      <c r="C925" s="5" t="s">
        <v>3016</v>
      </c>
      <c r="D925" s="63">
        <v>60000</v>
      </c>
      <c r="E925" s="5" t="s">
        <v>3021</v>
      </c>
      <c r="F925" s="5" t="s">
        <v>3020</v>
      </c>
    </row>
    <row r="926" spans="1:6" x14ac:dyDescent="0.2">
      <c r="A926" s="4">
        <v>925</v>
      </c>
      <c r="B926" s="4">
        <v>2825</v>
      </c>
      <c r="C926" s="4" t="s">
        <v>3019</v>
      </c>
      <c r="D926" s="62">
        <v>60000</v>
      </c>
      <c r="E926" s="4" t="s">
        <v>3021</v>
      </c>
      <c r="F926" s="4" t="s">
        <v>3020</v>
      </c>
    </row>
    <row r="927" spans="1:6" x14ac:dyDescent="0.2">
      <c r="A927" s="5">
        <v>926</v>
      </c>
      <c r="B927" s="5">
        <v>2828</v>
      </c>
      <c r="C927" s="5" t="s">
        <v>3019</v>
      </c>
      <c r="D927" s="63">
        <v>40000</v>
      </c>
      <c r="E927" s="5" t="s">
        <v>3021</v>
      </c>
      <c r="F927" s="5" t="s">
        <v>3018</v>
      </c>
    </row>
    <row r="928" spans="1:6" x14ac:dyDescent="0.2">
      <c r="A928" s="4">
        <v>927</v>
      </c>
      <c r="B928" s="4">
        <v>2833</v>
      </c>
      <c r="C928" s="4" t="s">
        <v>3019</v>
      </c>
      <c r="D928" s="62">
        <v>40000</v>
      </c>
      <c r="E928" s="4" t="s">
        <v>3021</v>
      </c>
      <c r="F928" s="4" t="s">
        <v>3020</v>
      </c>
    </row>
    <row r="929" spans="1:6" x14ac:dyDescent="0.2">
      <c r="A929" s="5">
        <v>928</v>
      </c>
      <c r="B929" s="5">
        <v>2837</v>
      </c>
      <c r="C929" s="5" t="s">
        <v>3019</v>
      </c>
      <c r="D929" s="63">
        <v>40000</v>
      </c>
      <c r="E929" s="5" t="s">
        <v>3021</v>
      </c>
      <c r="F929" s="5" t="s">
        <v>3020</v>
      </c>
    </row>
    <row r="930" spans="1:6" x14ac:dyDescent="0.2">
      <c r="A930" s="4">
        <v>929</v>
      </c>
      <c r="B930" s="4">
        <v>2840</v>
      </c>
      <c r="C930" s="4" t="s">
        <v>3016</v>
      </c>
      <c r="D930" s="62">
        <v>60000</v>
      </c>
      <c r="E930" s="4" t="s">
        <v>3021</v>
      </c>
      <c r="F930" s="4" t="s">
        <v>3018</v>
      </c>
    </row>
    <row r="931" spans="1:6" x14ac:dyDescent="0.2">
      <c r="A931" s="5">
        <v>930</v>
      </c>
      <c r="B931" s="5">
        <v>2847</v>
      </c>
      <c r="C931" s="5" t="s">
        <v>3019</v>
      </c>
      <c r="D931" s="63">
        <v>30000</v>
      </c>
      <c r="E931" s="5" t="s">
        <v>3021</v>
      </c>
      <c r="F931" s="5" t="s">
        <v>3018</v>
      </c>
    </row>
    <row r="932" spans="1:6" x14ac:dyDescent="0.2">
      <c r="A932" s="4">
        <v>931</v>
      </c>
      <c r="B932" s="4">
        <v>2848</v>
      </c>
      <c r="C932" s="4" t="s">
        <v>3016</v>
      </c>
      <c r="D932" s="62">
        <v>20000</v>
      </c>
      <c r="E932" s="4" t="s">
        <v>3022</v>
      </c>
      <c r="F932" s="4" t="s">
        <v>3020</v>
      </c>
    </row>
    <row r="933" spans="1:6" x14ac:dyDescent="0.2">
      <c r="A933" s="5">
        <v>932</v>
      </c>
      <c r="B933" s="5">
        <v>2851</v>
      </c>
      <c r="C933" s="5" t="s">
        <v>3019</v>
      </c>
      <c r="D933" s="63">
        <v>70000</v>
      </c>
      <c r="E933" s="5" t="s">
        <v>3021</v>
      </c>
      <c r="F933" s="5" t="s">
        <v>3018</v>
      </c>
    </row>
    <row r="934" spans="1:6" x14ac:dyDescent="0.2">
      <c r="A934" s="4">
        <v>933</v>
      </c>
      <c r="B934" s="4">
        <v>2855</v>
      </c>
      <c r="C934" s="4" t="s">
        <v>3016</v>
      </c>
      <c r="D934" s="62">
        <v>70000</v>
      </c>
      <c r="E934" s="4" t="s">
        <v>3021</v>
      </c>
      <c r="F934" s="4" t="s">
        <v>3020</v>
      </c>
    </row>
    <row r="935" spans="1:6" x14ac:dyDescent="0.2">
      <c r="A935" s="5">
        <v>934</v>
      </c>
      <c r="B935" s="5">
        <v>2858</v>
      </c>
      <c r="C935" s="5" t="s">
        <v>3019</v>
      </c>
      <c r="D935" s="63">
        <v>40000</v>
      </c>
      <c r="E935" s="5" t="s">
        <v>3023</v>
      </c>
      <c r="F935" s="5" t="s">
        <v>3020</v>
      </c>
    </row>
    <row r="936" spans="1:6" x14ac:dyDescent="0.2">
      <c r="A936" s="4">
        <v>935</v>
      </c>
      <c r="B936" s="4">
        <v>2859</v>
      </c>
      <c r="C936" s="4" t="s">
        <v>3019</v>
      </c>
      <c r="D936" s="62">
        <v>40000</v>
      </c>
      <c r="E936" s="4" t="s">
        <v>3023</v>
      </c>
      <c r="F936" s="4" t="s">
        <v>3018</v>
      </c>
    </row>
    <row r="937" spans="1:6" x14ac:dyDescent="0.2">
      <c r="A937" s="5">
        <v>936</v>
      </c>
      <c r="B937" s="5">
        <v>2861</v>
      </c>
      <c r="C937" s="5" t="s">
        <v>3019</v>
      </c>
      <c r="D937" s="63">
        <v>30000</v>
      </c>
      <c r="E937" s="5" t="s">
        <v>3021</v>
      </c>
      <c r="F937" s="5" t="s">
        <v>3018</v>
      </c>
    </row>
    <row r="938" spans="1:6" x14ac:dyDescent="0.2">
      <c r="A938" s="4">
        <v>937</v>
      </c>
      <c r="B938" s="4">
        <v>2862</v>
      </c>
      <c r="C938" s="4" t="s">
        <v>3016</v>
      </c>
      <c r="D938" s="62">
        <v>30000</v>
      </c>
      <c r="E938" s="4" t="s">
        <v>3021</v>
      </c>
      <c r="F938" s="4" t="s">
        <v>3018</v>
      </c>
    </row>
    <row r="939" spans="1:6" x14ac:dyDescent="0.2">
      <c r="A939" s="5">
        <v>938</v>
      </c>
      <c r="B939" s="5">
        <v>2865</v>
      </c>
      <c r="C939" s="5" t="s">
        <v>3016</v>
      </c>
      <c r="D939" s="63">
        <v>30000</v>
      </c>
      <c r="E939" s="5" t="s">
        <v>3021</v>
      </c>
      <c r="F939" s="5" t="s">
        <v>3020</v>
      </c>
    </row>
    <row r="940" spans="1:6" x14ac:dyDescent="0.2">
      <c r="A940" s="4">
        <v>939</v>
      </c>
      <c r="B940" s="4">
        <v>2867</v>
      </c>
      <c r="C940" s="4" t="s">
        <v>3016</v>
      </c>
      <c r="D940" s="62">
        <v>60000</v>
      </c>
      <c r="E940" s="4" t="s">
        <v>3021</v>
      </c>
      <c r="F940" s="4" t="s">
        <v>3018</v>
      </c>
    </row>
    <row r="941" spans="1:6" x14ac:dyDescent="0.2">
      <c r="A941" s="5">
        <v>940</v>
      </c>
      <c r="B941" s="5">
        <v>2868</v>
      </c>
      <c r="C941" s="5" t="s">
        <v>3019</v>
      </c>
      <c r="D941" s="63">
        <v>60000</v>
      </c>
      <c r="E941" s="5" t="s">
        <v>3021</v>
      </c>
      <c r="F941" s="5" t="s">
        <v>3020</v>
      </c>
    </row>
    <row r="942" spans="1:6" x14ac:dyDescent="0.2">
      <c r="A942" s="4">
        <v>941</v>
      </c>
      <c r="B942" s="4">
        <v>2873</v>
      </c>
      <c r="C942" s="4" t="s">
        <v>3016</v>
      </c>
      <c r="D942" s="62">
        <v>100000</v>
      </c>
      <c r="E942" s="4" t="s">
        <v>3017</v>
      </c>
      <c r="F942" s="4" t="s">
        <v>3018</v>
      </c>
    </row>
    <row r="943" spans="1:6" x14ac:dyDescent="0.2">
      <c r="A943" s="5">
        <v>942</v>
      </c>
      <c r="B943" s="5">
        <v>2874</v>
      </c>
      <c r="C943" s="5" t="s">
        <v>3019</v>
      </c>
      <c r="D943" s="63">
        <v>60000</v>
      </c>
      <c r="E943" s="5" t="s">
        <v>3021</v>
      </c>
      <c r="F943" s="5" t="s">
        <v>3018</v>
      </c>
    </row>
    <row r="944" spans="1:6" x14ac:dyDescent="0.2">
      <c r="A944" s="4">
        <v>943</v>
      </c>
      <c r="B944" s="4">
        <v>2877</v>
      </c>
      <c r="C944" s="4" t="s">
        <v>3016</v>
      </c>
      <c r="D944" s="62">
        <v>20000</v>
      </c>
      <c r="E944" s="4" t="s">
        <v>3023</v>
      </c>
      <c r="F944" s="4" t="s">
        <v>3018</v>
      </c>
    </row>
    <row r="945" spans="1:6" x14ac:dyDescent="0.2">
      <c r="A945" s="5">
        <v>944</v>
      </c>
      <c r="B945" s="5">
        <v>2878</v>
      </c>
      <c r="C945" s="5" t="s">
        <v>3016</v>
      </c>
      <c r="D945" s="63">
        <v>20000</v>
      </c>
      <c r="E945" s="5" t="s">
        <v>3023</v>
      </c>
      <c r="F945" s="5" t="s">
        <v>3018</v>
      </c>
    </row>
    <row r="946" spans="1:6" x14ac:dyDescent="0.2">
      <c r="A946" s="4">
        <v>945</v>
      </c>
      <c r="B946" s="4">
        <v>2880</v>
      </c>
      <c r="C946" s="4" t="s">
        <v>3019</v>
      </c>
      <c r="D946" s="62">
        <v>30000</v>
      </c>
      <c r="E946" s="4" t="s">
        <v>3021</v>
      </c>
      <c r="F946" s="4" t="s">
        <v>3020</v>
      </c>
    </row>
    <row r="947" spans="1:6" x14ac:dyDescent="0.2">
      <c r="A947" s="5">
        <v>946</v>
      </c>
      <c r="B947" s="5">
        <v>2882</v>
      </c>
      <c r="C947" s="5" t="s">
        <v>3016</v>
      </c>
      <c r="D947" s="63">
        <v>20000</v>
      </c>
      <c r="E947" s="5" t="s">
        <v>3021</v>
      </c>
      <c r="F947" s="5" t="s">
        <v>3020</v>
      </c>
    </row>
    <row r="948" spans="1:6" x14ac:dyDescent="0.2">
      <c r="A948" s="4">
        <v>947</v>
      </c>
      <c r="B948" s="4">
        <v>2883</v>
      </c>
      <c r="C948" s="4" t="s">
        <v>3019</v>
      </c>
      <c r="D948" s="62">
        <v>30000</v>
      </c>
      <c r="E948" s="4" t="s">
        <v>3022</v>
      </c>
      <c r="F948" s="4" t="s">
        <v>3018</v>
      </c>
    </row>
    <row r="949" spans="1:6" x14ac:dyDescent="0.2">
      <c r="A949" s="5">
        <v>948</v>
      </c>
      <c r="B949" s="5">
        <v>2884</v>
      </c>
      <c r="C949" s="5" t="s">
        <v>3019</v>
      </c>
      <c r="D949" s="63">
        <v>30000</v>
      </c>
      <c r="E949" s="5" t="s">
        <v>3022</v>
      </c>
      <c r="F949" s="5" t="s">
        <v>3020</v>
      </c>
    </row>
    <row r="950" spans="1:6" x14ac:dyDescent="0.2">
      <c r="A950" s="4">
        <v>949</v>
      </c>
      <c r="B950" s="4">
        <v>2885</v>
      </c>
      <c r="C950" s="4" t="s">
        <v>3016</v>
      </c>
      <c r="D950" s="62">
        <v>30000</v>
      </c>
      <c r="E950" s="4" t="s">
        <v>3022</v>
      </c>
      <c r="F950" s="4" t="s">
        <v>3018</v>
      </c>
    </row>
    <row r="951" spans="1:6" x14ac:dyDescent="0.2">
      <c r="A951" s="5">
        <v>950</v>
      </c>
      <c r="B951" s="5">
        <v>2886</v>
      </c>
      <c r="C951" s="5" t="s">
        <v>3019</v>
      </c>
      <c r="D951" s="63">
        <v>70000</v>
      </c>
      <c r="E951" s="5" t="s">
        <v>3021</v>
      </c>
      <c r="F951" s="5" t="s">
        <v>3018</v>
      </c>
    </row>
    <row r="952" spans="1:6" x14ac:dyDescent="0.2">
      <c r="A952" s="4">
        <v>951</v>
      </c>
      <c r="B952" s="4">
        <v>2892</v>
      </c>
      <c r="C952" s="4" t="s">
        <v>3016</v>
      </c>
      <c r="D952" s="62">
        <v>70000</v>
      </c>
      <c r="E952" s="4" t="s">
        <v>3021</v>
      </c>
      <c r="F952" s="4" t="s">
        <v>3018</v>
      </c>
    </row>
    <row r="953" spans="1:6" x14ac:dyDescent="0.2">
      <c r="A953" s="5">
        <v>952</v>
      </c>
      <c r="B953" s="5">
        <v>2893</v>
      </c>
      <c r="C953" s="5" t="s">
        <v>3016</v>
      </c>
      <c r="D953" s="63">
        <v>40000</v>
      </c>
      <c r="E953" s="5" t="s">
        <v>3021</v>
      </c>
      <c r="F953" s="5" t="s">
        <v>3018</v>
      </c>
    </row>
    <row r="954" spans="1:6" x14ac:dyDescent="0.2">
      <c r="A954" s="4">
        <v>953</v>
      </c>
      <c r="B954" s="4">
        <v>2896</v>
      </c>
      <c r="C954" s="4" t="s">
        <v>3019</v>
      </c>
      <c r="D954" s="62">
        <v>80000</v>
      </c>
      <c r="E954" s="4" t="s">
        <v>3021</v>
      </c>
      <c r="F954" s="4" t="s">
        <v>3020</v>
      </c>
    </row>
    <row r="955" spans="1:6" x14ac:dyDescent="0.2">
      <c r="A955" s="5">
        <v>954</v>
      </c>
      <c r="B955" s="5">
        <v>2897</v>
      </c>
      <c r="C955" s="5" t="s">
        <v>3019</v>
      </c>
      <c r="D955" s="63">
        <v>40000</v>
      </c>
      <c r="E955" s="5" t="s">
        <v>3022</v>
      </c>
      <c r="F955" s="5" t="s">
        <v>3020</v>
      </c>
    </row>
    <row r="956" spans="1:6" x14ac:dyDescent="0.2">
      <c r="A956" s="4">
        <v>955</v>
      </c>
      <c r="B956" s="4">
        <v>2903</v>
      </c>
      <c r="C956" s="4" t="s">
        <v>3016</v>
      </c>
      <c r="D956" s="62">
        <v>60000</v>
      </c>
      <c r="E956" s="4" t="s">
        <v>3021</v>
      </c>
      <c r="F956" s="4" t="s">
        <v>3018</v>
      </c>
    </row>
    <row r="957" spans="1:6" x14ac:dyDescent="0.2">
      <c r="A957" s="5">
        <v>956</v>
      </c>
      <c r="B957" s="5">
        <v>2908</v>
      </c>
      <c r="C957" s="5" t="s">
        <v>3019</v>
      </c>
      <c r="D957" s="63">
        <v>60000</v>
      </c>
      <c r="E957" s="5" t="s">
        <v>3021</v>
      </c>
      <c r="F957" s="5" t="s">
        <v>3018</v>
      </c>
    </row>
    <row r="958" spans="1:6" x14ac:dyDescent="0.2">
      <c r="A958" s="4">
        <v>957</v>
      </c>
      <c r="B958" s="4">
        <v>2912</v>
      </c>
      <c r="C958" s="4" t="s">
        <v>3019</v>
      </c>
      <c r="D958" s="62">
        <v>40000</v>
      </c>
      <c r="E958" s="4" t="s">
        <v>3022</v>
      </c>
      <c r="F958" s="4" t="s">
        <v>3018</v>
      </c>
    </row>
    <row r="959" spans="1:6" x14ac:dyDescent="0.2">
      <c r="A959" s="5">
        <v>958</v>
      </c>
      <c r="B959" s="5">
        <v>2920</v>
      </c>
      <c r="C959" s="5" t="s">
        <v>3019</v>
      </c>
      <c r="D959" s="63">
        <v>60000</v>
      </c>
      <c r="E959" s="5" t="s">
        <v>3021</v>
      </c>
      <c r="F959" s="5" t="s">
        <v>3020</v>
      </c>
    </row>
    <row r="960" spans="1:6" x14ac:dyDescent="0.2">
      <c r="A960" s="4">
        <v>959</v>
      </c>
      <c r="B960" s="4">
        <v>2923</v>
      </c>
      <c r="C960" s="4" t="s">
        <v>3019</v>
      </c>
      <c r="D960" s="62">
        <v>70000</v>
      </c>
      <c r="E960" s="4" t="s">
        <v>3021</v>
      </c>
      <c r="F960" s="4" t="s">
        <v>3018</v>
      </c>
    </row>
    <row r="961" spans="1:6" x14ac:dyDescent="0.2">
      <c r="A961" s="5">
        <v>960</v>
      </c>
      <c r="B961" s="5">
        <v>2924</v>
      </c>
      <c r="C961" s="5" t="s">
        <v>3019</v>
      </c>
      <c r="D961" s="63">
        <v>70000</v>
      </c>
      <c r="E961" s="5" t="s">
        <v>3021</v>
      </c>
      <c r="F961" s="5" t="s">
        <v>3020</v>
      </c>
    </row>
    <row r="962" spans="1:6" x14ac:dyDescent="0.2">
      <c r="A962" s="4">
        <v>961</v>
      </c>
      <c r="B962" s="4">
        <v>2928</v>
      </c>
      <c r="C962" s="4" t="s">
        <v>3019</v>
      </c>
      <c r="D962" s="62">
        <v>70000</v>
      </c>
      <c r="E962" s="4" t="s">
        <v>3021</v>
      </c>
      <c r="F962" s="4" t="s">
        <v>3020</v>
      </c>
    </row>
    <row r="963" spans="1:6" x14ac:dyDescent="0.2">
      <c r="A963" s="5">
        <v>962</v>
      </c>
      <c r="B963" s="5">
        <v>2931</v>
      </c>
      <c r="C963" s="5" t="s">
        <v>3019</v>
      </c>
      <c r="D963" s="63">
        <v>70000</v>
      </c>
      <c r="E963" s="5" t="s">
        <v>3021</v>
      </c>
      <c r="F963" s="5" t="s">
        <v>3018</v>
      </c>
    </row>
    <row r="964" spans="1:6" x14ac:dyDescent="0.2">
      <c r="A964" s="4">
        <v>963</v>
      </c>
      <c r="B964" s="4">
        <v>2932</v>
      </c>
      <c r="C964" s="4" t="s">
        <v>3019</v>
      </c>
      <c r="D964" s="62">
        <v>60000</v>
      </c>
      <c r="E964" s="4" t="s">
        <v>3021</v>
      </c>
      <c r="F964" s="4" t="s">
        <v>3020</v>
      </c>
    </row>
    <row r="965" spans="1:6" x14ac:dyDescent="0.2">
      <c r="A965" s="5">
        <v>964</v>
      </c>
      <c r="B965" s="5">
        <v>2935</v>
      </c>
      <c r="C965" s="5" t="s">
        <v>3016</v>
      </c>
      <c r="D965" s="63">
        <v>80000</v>
      </c>
      <c r="E965" s="5" t="s">
        <v>3022</v>
      </c>
      <c r="F965" s="5" t="s">
        <v>3020</v>
      </c>
    </row>
    <row r="966" spans="1:6" x14ac:dyDescent="0.2">
      <c r="A966" s="4">
        <v>965</v>
      </c>
      <c r="B966" s="4">
        <v>2938</v>
      </c>
      <c r="C966" s="4" t="s">
        <v>3019</v>
      </c>
      <c r="D966" s="62">
        <v>70000</v>
      </c>
      <c r="E966" s="4" t="s">
        <v>3022</v>
      </c>
      <c r="F966" s="4" t="s">
        <v>3020</v>
      </c>
    </row>
    <row r="967" spans="1:6" x14ac:dyDescent="0.2">
      <c r="A967" s="5">
        <v>966</v>
      </c>
      <c r="B967" s="5">
        <v>2941</v>
      </c>
      <c r="C967" s="5" t="s">
        <v>3019</v>
      </c>
      <c r="D967" s="63">
        <v>70000</v>
      </c>
      <c r="E967" s="5" t="s">
        <v>3022</v>
      </c>
      <c r="F967" s="5" t="s">
        <v>3018</v>
      </c>
    </row>
    <row r="968" spans="1:6" x14ac:dyDescent="0.2">
      <c r="A968" s="4">
        <v>967</v>
      </c>
      <c r="B968" s="4">
        <v>2944</v>
      </c>
      <c r="C968" s="4" t="s">
        <v>3019</v>
      </c>
      <c r="D968" s="62">
        <v>70000</v>
      </c>
      <c r="E968" s="4" t="s">
        <v>3022</v>
      </c>
      <c r="F968" s="4" t="s">
        <v>3018</v>
      </c>
    </row>
    <row r="969" spans="1:6" x14ac:dyDescent="0.2">
      <c r="A969" s="5">
        <v>968</v>
      </c>
      <c r="B969" s="5">
        <v>2947</v>
      </c>
      <c r="C969" s="5" t="s">
        <v>3019</v>
      </c>
      <c r="D969" s="63">
        <v>80000</v>
      </c>
      <c r="E969" s="5" t="s">
        <v>3022</v>
      </c>
      <c r="F969" s="5" t="s">
        <v>3018</v>
      </c>
    </row>
    <row r="970" spans="1:6" x14ac:dyDescent="0.2">
      <c r="A970" s="4">
        <v>969</v>
      </c>
      <c r="B970" s="4">
        <v>2951</v>
      </c>
      <c r="C970" s="4" t="s">
        <v>3019</v>
      </c>
      <c r="D970" s="62">
        <v>130000</v>
      </c>
      <c r="E970" s="4" t="s">
        <v>3024</v>
      </c>
      <c r="F970" s="4" t="s">
        <v>3020</v>
      </c>
    </row>
    <row r="971" spans="1:6" x14ac:dyDescent="0.2">
      <c r="A971" s="5">
        <v>970</v>
      </c>
      <c r="B971" s="5">
        <v>2952</v>
      </c>
      <c r="C971" s="5" t="s">
        <v>3019</v>
      </c>
      <c r="D971" s="63">
        <v>130000</v>
      </c>
      <c r="E971" s="5" t="s">
        <v>3024</v>
      </c>
      <c r="F971" s="5" t="s">
        <v>3020</v>
      </c>
    </row>
    <row r="972" spans="1:6" x14ac:dyDescent="0.2">
      <c r="A972" s="4">
        <v>971</v>
      </c>
      <c r="B972" s="4">
        <v>2954</v>
      </c>
      <c r="C972" s="4" t="s">
        <v>3019</v>
      </c>
      <c r="D972" s="62">
        <v>80000</v>
      </c>
      <c r="E972" s="4" t="s">
        <v>3017</v>
      </c>
      <c r="F972" s="4" t="s">
        <v>3020</v>
      </c>
    </row>
    <row r="973" spans="1:6" x14ac:dyDescent="0.2">
      <c r="A973" s="5">
        <v>972</v>
      </c>
      <c r="B973" s="5">
        <v>2957</v>
      </c>
      <c r="C973" s="5" t="s">
        <v>3019</v>
      </c>
      <c r="D973" s="63">
        <v>80000</v>
      </c>
      <c r="E973" s="5" t="s">
        <v>3017</v>
      </c>
      <c r="F973" s="5" t="s">
        <v>3020</v>
      </c>
    </row>
    <row r="974" spans="1:6" x14ac:dyDescent="0.2">
      <c r="A974" s="4">
        <v>973</v>
      </c>
      <c r="B974" s="4">
        <v>2958</v>
      </c>
      <c r="C974" s="4" t="s">
        <v>3016</v>
      </c>
      <c r="D974" s="62">
        <v>60000</v>
      </c>
      <c r="E974" s="4" t="s">
        <v>3021</v>
      </c>
      <c r="F974" s="4" t="s">
        <v>3020</v>
      </c>
    </row>
    <row r="975" spans="1:6" x14ac:dyDescent="0.2">
      <c r="A975" s="5">
        <v>974</v>
      </c>
      <c r="B975" s="5">
        <v>2960</v>
      </c>
      <c r="C975" s="5" t="s">
        <v>3019</v>
      </c>
      <c r="D975" s="63">
        <v>60000</v>
      </c>
      <c r="E975" s="5" t="s">
        <v>3021</v>
      </c>
      <c r="F975" s="5" t="s">
        <v>3020</v>
      </c>
    </row>
    <row r="976" spans="1:6" x14ac:dyDescent="0.2">
      <c r="A976" s="4">
        <v>975</v>
      </c>
      <c r="B976" s="4">
        <v>2962</v>
      </c>
      <c r="C976" s="4" t="s">
        <v>3019</v>
      </c>
      <c r="D976" s="62">
        <v>60000</v>
      </c>
      <c r="E976" s="4" t="s">
        <v>3021</v>
      </c>
      <c r="F976" s="4" t="s">
        <v>3020</v>
      </c>
    </row>
    <row r="977" spans="1:6" x14ac:dyDescent="0.2">
      <c r="A977" s="5">
        <v>976</v>
      </c>
      <c r="B977" s="5">
        <v>2963</v>
      </c>
      <c r="C977" s="5" t="s">
        <v>3019</v>
      </c>
      <c r="D977" s="63">
        <v>60000</v>
      </c>
      <c r="E977" s="5" t="s">
        <v>3022</v>
      </c>
      <c r="F977" s="5" t="s">
        <v>3020</v>
      </c>
    </row>
    <row r="978" spans="1:6" x14ac:dyDescent="0.2">
      <c r="A978" s="4">
        <v>977</v>
      </c>
      <c r="B978" s="4">
        <v>2964</v>
      </c>
      <c r="C978" s="4" t="s">
        <v>3019</v>
      </c>
      <c r="D978" s="62">
        <v>120000</v>
      </c>
      <c r="E978" s="4" t="s">
        <v>3017</v>
      </c>
      <c r="F978" s="4" t="s">
        <v>3020</v>
      </c>
    </row>
    <row r="979" spans="1:6" x14ac:dyDescent="0.2">
      <c r="A979" s="5">
        <v>978</v>
      </c>
      <c r="B979" s="5">
        <v>2968</v>
      </c>
      <c r="C979" s="5" t="s">
        <v>3016</v>
      </c>
      <c r="D979" s="63">
        <v>130000</v>
      </c>
      <c r="E979" s="5" t="s">
        <v>3024</v>
      </c>
      <c r="F979" s="5" t="s">
        <v>3018</v>
      </c>
    </row>
    <row r="980" spans="1:6" x14ac:dyDescent="0.2">
      <c r="A980" s="4">
        <v>979</v>
      </c>
      <c r="B980" s="4">
        <v>2973</v>
      </c>
      <c r="C980" s="4" t="s">
        <v>3016</v>
      </c>
      <c r="D980" s="62">
        <v>130000</v>
      </c>
      <c r="E980" s="4" t="s">
        <v>3024</v>
      </c>
      <c r="F980" s="4" t="s">
        <v>3018</v>
      </c>
    </row>
    <row r="981" spans="1:6" x14ac:dyDescent="0.2">
      <c r="A981" s="5">
        <v>980</v>
      </c>
      <c r="B981" s="5">
        <v>2976</v>
      </c>
      <c r="C981" s="5" t="s">
        <v>3016</v>
      </c>
      <c r="D981" s="63">
        <v>80000</v>
      </c>
      <c r="E981" s="5" t="s">
        <v>3023</v>
      </c>
      <c r="F981" s="5" t="s">
        <v>3020</v>
      </c>
    </row>
    <row r="982" spans="1:6" x14ac:dyDescent="0.2">
      <c r="A982" s="4">
        <v>981</v>
      </c>
      <c r="B982" s="4">
        <v>2979</v>
      </c>
      <c r="C982" s="4" t="s">
        <v>3019</v>
      </c>
      <c r="D982" s="62">
        <v>60000</v>
      </c>
      <c r="E982" s="4" t="s">
        <v>3022</v>
      </c>
      <c r="F982" s="4" t="s">
        <v>3020</v>
      </c>
    </row>
    <row r="983" spans="1:6" x14ac:dyDescent="0.2">
      <c r="A983" s="5">
        <v>982</v>
      </c>
      <c r="B983" s="5">
        <v>2980</v>
      </c>
      <c r="C983" s="5" t="s">
        <v>3019</v>
      </c>
      <c r="D983" s="63">
        <v>60000</v>
      </c>
      <c r="E983" s="5" t="s">
        <v>3022</v>
      </c>
      <c r="F983" s="5" t="s">
        <v>3020</v>
      </c>
    </row>
    <row r="984" spans="1:6" x14ac:dyDescent="0.2">
      <c r="A984" s="4">
        <v>983</v>
      </c>
      <c r="B984" s="4">
        <v>2987</v>
      </c>
      <c r="C984" s="4" t="s">
        <v>3019</v>
      </c>
      <c r="D984" s="62">
        <v>60000</v>
      </c>
      <c r="E984" s="4" t="s">
        <v>3022</v>
      </c>
      <c r="F984" s="4" t="s">
        <v>3018</v>
      </c>
    </row>
    <row r="985" spans="1:6" x14ac:dyDescent="0.2">
      <c r="A985" s="5">
        <v>984</v>
      </c>
      <c r="B985" s="5">
        <v>2991</v>
      </c>
      <c r="C985" s="5" t="s">
        <v>3016</v>
      </c>
      <c r="D985" s="63">
        <v>70000</v>
      </c>
      <c r="E985" s="5" t="s">
        <v>3021</v>
      </c>
      <c r="F985" s="5" t="s">
        <v>3018</v>
      </c>
    </row>
    <row r="986" spans="1:6" x14ac:dyDescent="0.2">
      <c r="A986" s="4">
        <v>985</v>
      </c>
      <c r="B986" s="4">
        <v>2992</v>
      </c>
      <c r="C986" s="4" t="s">
        <v>3016</v>
      </c>
      <c r="D986" s="62">
        <v>80000</v>
      </c>
      <c r="E986" s="4" t="s">
        <v>3017</v>
      </c>
      <c r="F986" s="4" t="s">
        <v>3018</v>
      </c>
    </row>
    <row r="987" spans="1:6" x14ac:dyDescent="0.2">
      <c r="A987" s="5">
        <v>986</v>
      </c>
      <c r="B987" s="5">
        <v>2999</v>
      </c>
      <c r="C987" s="5" t="s">
        <v>3016</v>
      </c>
      <c r="D987" s="63">
        <v>80000</v>
      </c>
      <c r="E987" s="5" t="s">
        <v>3017</v>
      </c>
      <c r="F987" s="5" t="s">
        <v>3020</v>
      </c>
    </row>
    <row r="988" spans="1:6" x14ac:dyDescent="0.2">
      <c r="A988" s="4">
        <v>987</v>
      </c>
      <c r="B988" s="4">
        <v>3000</v>
      </c>
      <c r="C988" s="4" t="s">
        <v>3019</v>
      </c>
      <c r="D988" s="62">
        <v>70000</v>
      </c>
      <c r="E988" s="4" t="s">
        <v>3017</v>
      </c>
      <c r="F988" s="4" t="s">
        <v>3018</v>
      </c>
    </row>
    <row r="989" spans="1:6" x14ac:dyDescent="0.2">
      <c r="A989" s="5">
        <v>988</v>
      </c>
      <c r="B989" s="5">
        <v>3001</v>
      </c>
      <c r="C989" s="5" t="s">
        <v>3016</v>
      </c>
      <c r="D989" s="63">
        <v>90000</v>
      </c>
      <c r="E989" s="5" t="s">
        <v>3017</v>
      </c>
      <c r="F989" s="5" t="s">
        <v>3018</v>
      </c>
    </row>
    <row r="990" spans="1:6" x14ac:dyDescent="0.2">
      <c r="A990" s="4">
        <v>989</v>
      </c>
      <c r="B990" s="4">
        <v>3003</v>
      </c>
      <c r="C990" s="4" t="s">
        <v>3019</v>
      </c>
      <c r="D990" s="62">
        <v>70000</v>
      </c>
      <c r="E990" s="4" t="s">
        <v>3021</v>
      </c>
      <c r="F990" s="4" t="s">
        <v>3018</v>
      </c>
    </row>
    <row r="991" spans="1:6" x14ac:dyDescent="0.2">
      <c r="A991" s="5">
        <v>990</v>
      </c>
      <c r="B991" s="5">
        <v>3004</v>
      </c>
      <c r="C991" s="5" t="s">
        <v>3019</v>
      </c>
      <c r="D991" s="63">
        <v>70000</v>
      </c>
      <c r="E991" s="5" t="s">
        <v>3021</v>
      </c>
      <c r="F991" s="5" t="s">
        <v>3018</v>
      </c>
    </row>
    <row r="992" spans="1:6" x14ac:dyDescent="0.2">
      <c r="A992" s="4">
        <v>991</v>
      </c>
      <c r="B992" s="4">
        <v>3005</v>
      </c>
      <c r="C992" s="4" t="s">
        <v>3019</v>
      </c>
      <c r="D992" s="62">
        <v>70000</v>
      </c>
      <c r="E992" s="4" t="s">
        <v>3021</v>
      </c>
      <c r="F992" s="4" t="s">
        <v>3018</v>
      </c>
    </row>
    <row r="993" spans="1:6" x14ac:dyDescent="0.2">
      <c r="A993" s="5">
        <v>992</v>
      </c>
      <c r="B993" s="5">
        <v>3006</v>
      </c>
      <c r="C993" s="5" t="s">
        <v>3016</v>
      </c>
      <c r="D993" s="63">
        <v>60000</v>
      </c>
      <c r="E993" s="5" t="s">
        <v>3017</v>
      </c>
      <c r="F993" s="5" t="s">
        <v>3018</v>
      </c>
    </row>
    <row r="994" spans="1:6" x14ac:dyDescent="0.2">
      <c r="A994" s="4">
        <v>993</v>
      </c>
      <c r="B994" s="4">
        <v>3008</v>
      </c>
      <c r="C994" s="4" t="s">
        <v>3019</v>
      </c>
      <c r="D994" s="62">
        <v>60000</v>
      </c>
      <c r="E994" s="4" t="s">
        <v>3021</v>
      </c>
      <c r="F994" s="4" t="s">
        <v>3018</v>
      </c>
    </row>
    <row r="995" spans="1:6" x14ac:dyDescent="0.2">
      <c r="A995" s="5">
        <v>994</v>
      </c>
      <c r="B995" s="5">
        <v>3011</v>
      </c>
      <c r="C995" s="5" t="s">
        <v>3019</v>
      </c>
      <c r="D995" s="63">
        <v>60000</v>
      </c>
      <c r="E995" s="5" t="s">
        <v>3021</v>
      </c>
      <c r="F995" s="5" t="s">
        <v>3020</v>
      </c>
    </row>
    <row r="996" spans="1:6" x14ac:dyDescent="0.2">
      <c r="A996" s="4">
        <v>995</v>
      </c>
      <c r="B996" s="4">
        <v>3012</v>
      </c>
      <c r="C996" s="4" t="s">
        <v>3019</v>
      </c>
      <c r="D996" s="62">
        <v>110000</v>
      </c>
      <c r="E996" s="4" t="s">
        <v>3024</v>
      </c>
      <c r="F996" s="4" t="s">
        <v>3020</v>
      </c>
    </row>
    <row r="997" spans="1:6" x14ac:dyDescent="0.2">
      <c r="A997" s="5">
        <v>996</v>
      </c>
      <c r="B997" s="5">
        <v>3017</v>
      </c>
      <c r="C997" s="5" t="s">
        <v>3016</v>
      </c>
      <c r="D997" s="63">
        <v>60000</v>
      </c>
      <c r="E997" s="5" t="s">
        <v>3021</v>
      </c>
      <c r="F997" s="5" t="s">
        <v>3018</v>
      </c>
    </row>
    <row r="998" spans="1:6" x14ac:dyDescent="0.2">
      <c r="A998" s="4">
        <v>997</v>
      </c>
      <c r="B998" s="4">
        <v>3035</v>
      </c>
      <c r="C998" s="4" t="s">
        <v>3019</v>
      </c>
      <c r="D998" s="62">
        <v>60000</v>
      </c>
      <c r="E998" s="4" t="s">
        <v>3021</v>
      </c>
      <c r="F998" s="4" t="s">
        <v>3018</v>
      </c>
    </row>
    <row r="999" spans="1:6" x14ac:dyDescent="0.2">
      <c r="A999" s="5">
        <v>998</v>
      </c>
      <c r="B999" s="5">
        <v>3036</v>
      </c>
      <c r="C999" s="5" t="s">
        <v>3016</v>
      </c>
      <c r="D999" s="63">
        <v>60000</v>
      </c>
      <c r="E999" s="5" t="s">
        <v>3021</v>
      </c>
      <c r="F999" s="5" t="s">
        <v>3018</v>
      </c>
    </row>
    <row r="1000" spans="1:6" x14ac:dyDescent="0.2">
      <c r="A1000" s="4">
        <v>999</v>
      </c>
      <c r="B1000" s="4">
        <v>3041</v>
      </c>
      <c r="C1000" s="4" t="s">
        <v>3016</v>
      </c>
      <c r="D1000" s="62">
        <v>60000</v>
      </c>
      <c r="E1000" s="4" t="s">
        <v>3021</v>
      </c>
      <c r="F1000" s="4" t="s">
        <v>3018</v>
      </c>
    </row>
    <row r="1001" spans="1:6" x14ac:dyDescent="0.2">
      <c r="A1001" s="5">
        <v>1000</v>
      </c>
      <c r="B1001" s="5">
        <v>3042</v>
      </c>
      <c r="C1001" s="5" t="s">
        <v>3016</v>
      </c>
      <c r="D1001" s="63">
        <v>60000</v>
      </c>
      <c r="E1001" s="5" t="s">
        <v>3021</v>
      </c>
      <c r="F1001" s="5" t="s">
        <v>3018</v>
      </c>
    </row>
    <row r="1002" spans="1:6" x14ac:dyDescent="0.2">
      <c r="A1002" s="4">
        <v>1001</v>
      </c>
      <c r="B1002" s="4">
        <v>3045</v>
      </c>
      <c r="C1002" s="4" t="s">
        <v>3019</v>
      </c>
      <c r="D1002" s="62">
        <v>70000</v>
      </c>
      <c r="E1002" s="4" t="s">
        <v>3017</v>
      </c>
      <c r="F1002" s="4" t="s">
        <v>3020</v>
      </c>
    </row>
    <row r="1003" spans="1:6" x14ac:dyDescent="0.2">
      <c r="A1003" s="5">
        <v>1002</v>
      </c>
      <c r="B1003" s="5">
        <v>3046</v>
      </c>
      <c r="C1003" s="5" t="s">
        <v>3019</v>
      </c>
      <c r="D1003" s="63">
        <v>80000</v>
      </c>
      <c r="E1003" s="5" t="s">
        <v>3017</v>
      </c>
      <c r="F1003" s="5" t="s">
        <v>3018</v>
      </c>
    </row>
    <row r="1004" spans="1:6" x14ac:dyDescent="0.2">
      <c r="A1004" s="4">
        <v>1003</v>
      </c>
      <c r="B1004" s="4">
        <v>3053</v>
      </c>
      <c r="C1004" s="4" t="s">
        <v>3019</v>
      </c>
      <c r="D1004" s="62">
        <v>70000</v>
      </c>
      <c r="E1004" s="4" t="s">
        <v>3017</v>
      </c>
      <c r="F1004" s="4" t="s">
        <v>3018</v>
      </c>
    </row>
    <row r="1005" spans="1:6" x14ac:dyDescent="0.2">
      <c r="A1005" s="5">
        <v>1004</v>
      </c>
      <c r="B1005" s="5">
        <v>3063</v>
      </c>
      <c r="C1005" s="5" t="s">
        <v>3019</v>
      </c>
      <c r="D1005" s="63">
        <v>70000</v>
      </c>
      <c r="E1005" s="5" t="s">
        <v>3017</v>
      </c>
      <c r="F1005" s="5" t="s">
        <v>3018</v>
      </c>
    </row>
    <row r="1006" spans="1:6" x14ac:dyDescent="0.2">
      <c r="A1006" s="4">
        <v>1005</v>
      </c>
      <c r="B1006" s="4">
        <v>3064</v>
      </c>
      <c r="C1006" s="4" t="s">
        <v>3019</v>
      </c>
      <c r="D1006" s="62">
        <v>70000</v>
      </c>
      <c r="E1006" s="4" t="s">
        <v>3017</v>
      </c>
      <c r="F1006" s="4" t="s">
        <v>3020</v>
      </c>
    </row>
    <row r="1007" spans="1:6" x14ac:dyDescent="0.2">
      <c r="A1007" s="5">
        <v>1006</v>
      </c>
      <c r="B1007" s="5">
        <v>3067</v>
      </c>
      <c r="C1007" s="5" t="s">
        <v>3016</v>
      </c>
      <c r="D1007" s="63">
        <v>60000</v>
      </c>
      <c r="E1007" s="5" t="s">
        <v>3021</v>
      </c>
      <c r="F1007" s="5" t="s">
        <v>3018</v>
      </c>
    </row>
    <row r="1008" spans="1:6" x14ac:dyDescent="0.2">
      <c r="A1008" s="4">
        <v>1007</v>
      </c>
      <c r="B1008" s="4">
        <v>3069</v>
      </c>
      <c r="C1008" s="4" t="s">
        <v>3016</v>
      </c>
      <c r="D1008" s="62">
        <v>70000</v>
      </c>
      <c r="E1008" s="4" t="s">
        <v>3021</v>
      </c>
      <c r="F1008" s="4" t="s">
        <v>3018</v>
      </c>
    </row>
    <row r="1009" spans="1:6" x14ac:dyDescent="0.2">
      <c r="A1009" s="5">
        <v>1008</v>
      </c>
      <c r="B1009" s="5">
        <v>3075</v>
      </c>
      <c r="C1009" s="5" t="s">
        <v>3016</v>
      </c>
      <c r="D1009" s="63">
        <v>60000</v>
      </c>
      <c r="E1009" s="5" t="s">
        <v>3021</v>
      </c>
      <c r="F1009" s="5" t="s">
        <v>3018</v>
      </c>
    </row>
    <row r="1010" spans="1:6" x14ac:dyDescent="0.2">
      <c r="A1010" s="4">
        <v>1009</v>
      </c>
      <c r="B1010" s="4">
        <v>3076</v>
      </c>
      <c r="C1010" s="4" t="s">
        <v>3016</v>
      </c>
      <c r="D1010" s="62">
        <v>70000</v>
      </c>
      <c r="E1010" s="4" t="s">
        <v>3021</v>
      </c>
      <c r="F1010" s="4" t="s">
        <v>3018</v>
      </c>
    </row>
    <row r="1011" spans="1:6" x14ac:dyDescent="0.2">
      <c r="A1011" s="5">
        <v>1010</v>
      </c>
      <c r="B1011" s="5">
        <v>3077</v>
      </c>
      <c r="C1011" s="5" t="s">
        <v>3019</v>
      </c>
      <c r="D1011" s="63">
        <v>80000</v>
      </c>
      <c r="E1011" s="5" t="s">
        <v>3021</v>
      </c>
      <c r="F1011" s="5" t="s">
        <v>3018</v>
      </c>
    </row>
    <row r="1012" spans="1:6" x14ac:dyDescent="0.2">
      <c r="A1012" s="4">
        <v>1011</v>
      </c>
      <c r="B1012" s="4">
        <v>3078</v>
      </c>
      <c r="C1012" s="4" t="s">
        <v>3016</v>
      </c>
      <c r="D1012" s="62">
        <v>80000</v>
      </c>
      <c r="E1012" s="4" t="s">
        <v>3021</v>
      </c>
      <c r="F1012" s="4" t="s">
        <v>3018</v>
      </c>
    </row>
    <row r="1013" spans="1:6" x14ac:dyDescent="0.2">
      <c r="A1013" s="5">
        <v>1012</v>
      </c>
      <c r="B1013" s="5">
        <v>3079</v>
      </c>
      <c r="C1013" s="5" t="s">
        <v>3019</v>
      </c>
      <c r="D1013" s="63">
        <v>30000</v>
      </c>
      <c r="E1013" s="5" t="s">
        <v>3021</v>
      </c>
      <c r="F1013" s="5" t="s">
        <v>3020</v>
      </c>
    </row>
    <row r="1014" spans="1:6" x14ac:dyDescent="0.2">
      <c r="A1014" s="4">
        <v>1013</v>
      </c>
      <c r="B1014" s="4">
        <v>3084</v>
      </c>
      <c r="C1014" s="4" t="s">
        <v>3016</v>
      </c>
      <c r="D1014" s="62">
        <v>60000</v>
      </c>
      <c r="E1014" s="4" t="s">
        <v>3021</v>
      </c>
      <c r="F1014" s="4" t="s">
        <v>3020</v>
      </c>
    </row>
    <row r="1015" spans="1:6" x14ac:dyDescent="0.2">
      <c r="A1015" s="5">
        <v>1014</v>
      </c>
      <c r="B1015" s="5">
        <v>3086</v>
      </c>
      <c r="C1015" s="5" t="s">
        <v>3019</v>
      </c>
      <c r="D1015" s="63">
        <v>30000</v>
      </c>
      <c r="E1015" s="5" t="s">
        <v>3021</v>
      </c>
      <c r="F1015" s="5" t="s">
        <v>3018</v>
      </c>
    </row>
    <row r="1016" spans="1:6" x14ac:dyDescent="0.2">
      <c r="A1016" s="4">
        <v>1015</v>
      </c>
      <c r="B1016" s="4">
        <v>3089</v>
      </c>
      <c r="C1016" s="4" t="s">
        <v>3016</v>
      </c>
      <c r="D1016" s="62">
        <v>10000</v>
      </c>
      <c r="E1016" s="4" t="s">
        <v>3022</v>
      </c>
      <c r="F1016" s="4" t="s">
        <v>3018</v>
      </c>
    </row>
    <row r="1017" spans="1:6" x14ac:dyDescent="0.2">
      <c r="A1017" s="5">
        <v>1016</v>
      </c>
      <c r="B1017" s="5">
        <v>3095</v>
      </c>
      <c r="C1017" s="5" t="s">
        <v>3019</v>
      </c>
      <c r="D1017" s="63">
        <v>30000</v>
      </c>
      <c r="E1017" s="5" t="s">
        <v>3022</v>
      </c>
      <c r="F1017" s="5" t="s">
        <v>3020</v>
      </c>
    </row>
    <row r="1018" spans="1:6" x14ac:dyDescent="0.2">
      <c r="A1018" s="4">
        <v>1017</v>
      </c>
      <c r="B1018" s="4">
        <v>3096</v>
      </c>
      <c r="C1018" s="4" t="s">
        <v>3019</v>
      </c>
      <c r="D1018" s="62">
        <v>40000</v>
      </c>
      <c r="E1018" s="4" t="s">
        <v>3022</v>
      </c>
      <c r="F1018" s="4" t="s">
        <v>3020</v>
      </c>
    </row>
    <row r="1019" spans="1:6" x14ac:dyDescent="0.2">
      <c r="A1019" s="5">
        <v>1018</v>
      </c>
      <c r="B1019" s="5">
        <v>3098</v>
      </c>
      <c r="C1019" s="5" t="s">
        <v>3016</v>
      </c>
      <c r="D1019" s="63">
        <v>40000</v>
      </c>
      <c r="E1019" s="5" t="s">
        <v>3022</v>
      </c>
      <c r="F1019" s="5" t="s">
        <v>3018</v>
      </c>
    </row>
    <row r="1020" spans="1:6" x14ac:dyDescent="0.2">
      <c r="A1020" s="4">
        <v>1019</v>
      </c>
      <c r="B1020" s="4">
        <v>3100</v>
      </c>
      <c r="C1020" s="4" t="s">
        <v>3016</v>
      </c>
      <c r="D1020" s="62">
        <v>30000</v>
      </c>
      <c r="E1020" s="4" t="s">
        <v>3022</v>
      </c>
      <c r="F1020" s="4" t="s">
        <v>3018</v>
      </c>
    </row>
    <row r="1021" spans="1:6" x14ac:dyDescent="0.2">
      <c r="A1021" s="5">
        <v>1020</v>
      </c>
      <c r="B1021" s="5">
        <v>3105</v>
      </c>
      <c r="C1021" s="5" t="s">
        <v>3019</v>
      </c>
      <c r="D1021" s="63">
        <v>30000</v>
      </c>
      <c r="E1021" s="5" t="s">
        <v>3022</v>
      </c>
      <c r="F1021" s="5" t="s">
        <v>3020</v>
      </c>
    </row>
    <row r="1022" spans="1:6" x14ac:dyDescent="0.2">
      <c r="A1022" s="4">
        <v>1021</v>
      </c>
      <c r="B1022" s="4">
        <v>3106</v>
      </c>
      <c r="C1022" s="4" t="s">
        <v>3016</v>
      </c>
      <c r="D1022" s="62">
        <v>30000</v>
      </c>
      <c r="E1022" s="4" t="s">
        <v>3022</v>
      </c>
      <c r="F1022" s="4" t="s">
        <v>3018</v>
      </c>
    </row>
    <row r="1023" spans="1:6" x14ac:dyDescent="0.2">
      <c r="A1023" s="5">
        <v>1022</v>
      </c>
      <c r="B1023" s="5">
        <v>3113</v>
      </c>
      <c r="C1023" s="5" t="s">
        <v>3019</v>
      </c>
      <c r="D1023" s="63">
        <v>10000</v>
      </c>
      <c r="E1023" s="5" t="s">
        <v>3022</v>
      </c>
      <c r="F1023" s="5" t="s">
        <v>3020</v>
      </c>
    </row>
    <row r="1024" spans="1:6" x14ac:dyDescent="0.2">
      <c r="A1024" s="4">
        <v>1023</v>
      </c>
      <c r="B1024" s="4">
        <v>3120</v>
      </c>
      <c r="C1024" s="4" t="s">
        <v>3019</v>
      </c>
      <c r="D1024" s="62">
        <v>40000</v>
      </c>
      <c r="E1024" s="4" t="s">
        <v>3022</v>
      </c>
      <c r="F1024" s="4" t="s">
        <v>3018</v>
      </c>
    </row>
    <row r="1025" spans="1:6" x14ac:dyDescent="0.2">
      <c r="A1025" s="5">
        <v>1024</v>
      </c>
      <c r="B1025" s="5">
        <v>3123</v>
      </c>
      <c r="C1025" s="5" t="s">
        <v>3019</v>
      </c>
      <c r="D1025" s="63">
        <v>30000</v>
      </c>
      <c r="E1025" s="5" t="s">
        <v>3023</v>
      </c>
      <c r="F1025" s="5" t="s">
        <v>3020</v>
      </c>
    </row>
    <row r="1026" spans="1:6" x14ac:dyDescent="0.2">
      <c r="A1026" s="4">
        <v>1025</v>
      </c>
      <c r="B1026" s="4">
        <v>3124</v>
      </c>
      <c r="C1026" s="4" t="s">
        <v>3019</v>
      </c>
      <c r="D1026" s="62">
        <v>40000</v>
      </c>
      <c r="E1026" s="4" t="s">
        <v>3022</v>
      </c>
      <c r="F1026" s="4" t="s">
        <v>3018</v>
      </c>
    </row>
    <row r="1027" spans="1:6" x14ac:dyDescent="0.2">
      <c r="A1027" s="5">
        <v>1026</v>
      </c>
      <c r="B1027" s="5">
        <v>3125</v>
      </c>
      <c r="C1027" s="5" t="s">
        <v>3016</v>
      </c>
      <c r="D1027" s="63">
        <v>40000</v>
      </c>
      <c r="E1027" s="5" t="s">
        <v>3022</v>
      </c>
      <c r="F1027" s="5" t="s">
        <v>3018</v>
      </c>
    </row>
    <row r="1028" spans="1:6" x14ac:dyDescent="0.2">
      <c r="A1028" s="4">
        <v>1027</v>
      </c>
      <c r="B1028" s="4">
        <v>3128</v>
      </c>
      <c r="C1028" s="4" t="s">
        <v>3016</v>
      </c>
      <c r="D1028" s="62">
        <v>40000</v>
      </c>
      <c r="E1028" s="4" t="s">
        <v>3022</v>
      </c>
      <c r="F1028" s="4" t="s">
        <v>3020</v>
      </c>
    </row>
    <row r="1029" spans="1:6" x14ac:dyDescent="0.2">
      <c r="A1029" s="5">
        <v>1028</v>
      </c>
      <c r="B1029" s="5">
        <v>3132</v>
      </c>
      <c r="C1029" s="5" t="s">
        <v>3016</v>
      </c>
      <c r="D1029" s="63">
        <v>40000</v>
      </c>
      <c r="E1029" s="5" t="s">
        <v>3022</v>
      </c>
      <c r="F1029" s="5" t="s">
        <v>3018</v>
      </c>
    </row>
    <row r="1030" spans="1:6" x14ac:dyDescent="0.2">
      <c r="A1030" s="4">
        <v>1029</v>
      </c>
      <c r="B1030" s="4">
        <v>3133</v>
      </c>
      <c r="C1030" s="4" t="s">
        <v>3019</v>
      </c>
      <c r="D1030" s="62">
        <v>30000</v>
      </c>
      <c r="E1030" s="4" t="s">
        <v>3023</v>
      </c>
      <c r="F1030" s="4" t="s">
        <v>3020</v>
      </c>
    </row>
    <row r="1031" spans="1:6" x14ac:dyDescent="0.2">
      <c r="A1031" s="5">
        <v>1030</v>
      </c>
      <c r="B1031" s="5">
        <v>3136</v>
      </c>
      <c r="C1031" s="5" t="s">
        <v>3016</v>
      </c>
      <c r="D1031" s="63">
        <v>30000</v>
      </c>
      <c r="E1031" s="5" t="s">
        <v>3023</v>
      </c>
      <c r="F1031" s="5" t="s">
        <v>3020</v>
      </c>
    </row>
    <row r="1032" spans="1:6" x14ac:dyDescent="0.2">
      <c r="A1032" s="4">
        <v>1031</v>
      </c>
      <c r="B1032" s="4">
        <v>3137</v>
      </c>
      <c r="C1032" s="4" t="s">
        <v>3019</v>
      </c>
      <c r="D1032" s="62">
        <v>40000</v>
      </c>
      <c r="E1032" s="4" t="s">
        <v>3022</v>
      </c>
      <c r="F1032" s="4" t="s">
        <v>3018</v>
      </c>
    </row>
    <row r="1033" spans="1:6" x14ac:dyDescent="0.2">
      <c r="A1033" s="5">
        <v>1032</v>
      </c>
      <c r="B1033" s="5">
        <v>3138</v>
      </c>
      <c r="C1033" s="5" t="s">
        <v>3019</v>
      </c>
      <c r="D1033" s="63">
        <v>30000</v>
      </c>
      <c r="E1033" s="5" t="s">
        <v>3023</v>
      </c>
      <c r="F1033" s="5" t="s">
        <v>3020</v>
      </c>
    </row>
    <row r="1034" spans="1:6" x14ac:dyDescent="0.2">
      <c r="A1034" s="4">
        <v>1033</v>
      </c>
      <c r="B1034" s="4">
        <v>3139</v>
      </c>
      <c r="C1034" s="4" t="s">
        <v>3019</v>
      </c>
      <c r="D1034" s="62">
        <v>30000</v>
      </c>
      <c r="E1034" s="4" t="s">
        <v>3023</v>
      </c>
      <c r="F1034" s="4" t="s">
        <v>3020</v>
      </c>
    </row>
    <row r="1035" spans="1:6" x14ac:dyDescent="0.2">
      <c r="A1035" s="5">
        <v>1034</v>
      </c>
      <c r="B1035" s="5">
        <v>3141</v>
      </c>
      <c r="C1035" s="5" t="s">
        <v>3019</v>
      </c>
      <c r="D1035" s="63">
        <v>40000</v>
      </c>
      <c r="E1035" s="5" t="s">
        <v>3022</v>
      </c>
      <c r="F1035" s="5" t="s">
        <v>3020</v>
      </c>
    </row>
    <row r="1036" spans="1:6" x14ac:dyDescent="0.2">
      <c r="A1036" s="4">
        <v>1035</v>
      </c>
      <c r="B1036" s="4">
        <v>3143</v>
      </c>
      <c r="C1036" s="4" t="s">
        <v>3016</v>
      </c>
      <c r="D1036" s="62">
        <v>40000</v>
      </c>
      <c r="E1036" s="4" t="s">
        <v>3017</v>
      </c>
      <c r="F1036" s="4" t="s">
        <v>3018</v>
      </c>
    </row>
    <row r="1037" spans="1:6" x14ac:dyDescent="0.2">
      <c r="A1037" s="5">
        <v>1036</v>
      </c>
      <c r="B1037" s="5">
        <v>3146</v>
      </c>
      <c r="C1037" s="5" t="s">
        <v>3016</v>
      </c>
      <c r="D1037" s="63">
        <v>40000</v>
      </c>
      <c r="E1037" s="5" t="s">
        <v>3017</v>
      </c>
      <c r="F1037" s="5" t="s">
        <v>3020</v>
      </c>
    </row>
    <row r="1038" spans="1:6" x14ac:dyDescent="0.2">
      <c r="A1038" s="4">
        <v>1037</v>
      </c>
      <c r="B1038" s="4">
        <v>3148</v>
      </c>
      <c r="C1038" s="4" t="s">
        <v>3016</v>
      </c>
      <c r="D1038" s="62">
        <v>40000</v>
      </c>
      <c r="E1038" s="4" t="s">
        <v>3017</v>
      </c>
      <c r="F1038" s="4" t="s">
        <v>3018</v>
      </c>
    </row>
    <row r="1039" spans="1:6" x14ac:dyDescent="0.2">
      <c r="A1039" s="5">
        <v>1038</v>
      </c>
      <c r="B1039" s="5">
        <v>3149</v>
      </c>
      <c r="C1039" s="5" t="s">
        <v>3019</v>
      </c>
      <c r="D1039" s="63">
        <v>40000</v>
      </c>
      <c r="E1039" s="5" t="s">
        <v>3017</v>
      </c>
      <c r="F1039" s="5" t="s">
        <v>3018</v>
      </c>
    </row>
    <row r="1040" spans="1:6" x14ac:dyDescent="0.2">
      <c r="A1040" s="4">
        <v>1039</v>
      </c>
      <c r="B1040" s="4">
        <v>3151</v>
      </c>
      <c r="C1040" s="4" t="s">
        <v>3019</v>
      </c>
      <c r="D1040" s="62">
        <v>40000</v>
      </c>
      <c r="E1040" s="4" t="s">
        <v>3017</v>
      </c>
      <c r="F1040" s="4" t="s">
        <v>3018</v>
      </c>
    </row>
    <row r="1041" spans="1:6" x14ac:dyDescent="0.2">
      <c r="A1041" s="5">
        <v>1040</v>
      </c>
      <c r="B1041" s="5">
        <v>3154</v>
      </c>
      <c r="C1041" s="5" t="s">
        <v>3016</v>
      </c>
      <c r="D1041" s="63">
        <v>70000</v>
      </c>
      <c r="E1041" s="5" t="s">
        <v>3024</v>
      </c>
      <c r="F1041" s="5" t="s">
        <v>3018</v>
      </c>
    </row>
    <row r="1042" spans="1:6" x14ac:dyDescent="0.2">
      <c r="A1042" s="4">
        <v>1041</v>
      </c>
      <c r="B1042" s="4">
        <v>3155</v>
      </c>
      <c r="C1042" s="4" t="s">
        <v>3016</v>
      </c>
      <c r="D1042" s="62">
        <v>40000</v>
      </c>
      <c r="E1042" s="4" t="s">
        <v>3021</v>
      </c>
      <c r="F1042" s="4" t="s">
        <v>3018</v>
      </c>
    </row>
    <row r="1043" spans="1:6" x14ac:dyDescent="0.2">
      <c r="A1043" s="5">
        <v>1042</v>
      </c>
      <c r="B1043" s="5">
        <v>3167</v>
      </c>
      <c r="C1043" s="5" t="s">
        <v>3016</v>
      </c>
      <c r="D1043" s="63">
        <v>40000</v>
      </c>
      <c r="E1043" s="5" t="s">
        <v>3022</v>
      </c>
      <c r="F1043" s="5" t="s">
        <v>3018</v>
      </c>
    </row>
    <row r="1044" spans="1:6" x14ac:dyDescent="0.2">
      <c r="A1044" s="4">
        <v>1043</v>
      </c>
      <c r="B1044" s="4">
        <v>3169</v>
      </c>
      <c r="C1044" s="4" t="s">
        <v>3016</v>
      </c>
      <c r="D1044" s="62">
        <v>40000</v>
      </c>
      <c r="E1044" s="4" t="s">
        <v>3022</v>
      </c>
      <c r="F1044" s="4" t="s">
        <v>3018</v>
      </c>
    </row>
    <row r="1045" spans="1:6" x14ac:dyDescent="0.2">
      <c r="A1045" s="5">
        <v>1044</v>
      </c>
      <c r="B1045" s="5">
        <v>3170</v>
      </c>
      <c r="C1045" s="5" t="s">
        <v>3016</v>
      </c>
      <c r="D1045" s="63">
        <v>40000</v>
      </c>
      <c r="E1045" s="5" t="s">
        <v>3021</v>
      </c>
      <c r="F1045" s="5" t="s">
        <v>3018</v>
      </c>
    </row>
    <row r="1046" spans="1:6" x14ac:dyDescent="0.2">
      <c r="A1046" s="4">
        <v>1045</v>
      </c>
      <c r="B1046" s="4">
        <v>3176</v>
      </c>
      <c r="C1046" s="4" t="s">
        <v>3019</v>
      </c>
      <c r="D1046" s="62">
        <v>40000</v>
      </c>
      <c r="E1046" s="4" t="s">
        <v>3021</v>
      </c>
      <c r="F1046" s="4" t="s">
        <v>3018</v>
      </c>
    </row>
    <row r="1047" spans="1:6" x14ac:dyDescent="0.2">
      <c r="A1047" s="5">
        <v>1046</v>
      </c>
      <c r="B1047" s="5">
        <v>3177</v>
      </c>
      <c r="C1047" s="5" t="s">
        <v>3019</v>
      </c>
      <c r="D1047" s="63">
        <v>40000</v>
      </c>
      <c r="E1047" s="5" t="s">
        <v>3021</v>
      </c>
      <c r="F1047" s="5" t="s">
        <v>3020</v>
      </c>
    </row>
    <row r="1048" spans="1:6" x14ac:dyDescent="0.2">
      <c r="A1048" s="4">
        <v>1047</v>
      </c>
      <c r="B1048" s="4">
        <v>3179</v>
      </c>
      <c r="C1048" s="4" t="s">
        <v>3019</v>
      </c>
      <c r="D1048" s="62">
        <v>40000</v>
      </c>
      <c r="E1048" s="4" t="s">
        <v>3021</v>
      </c>
      <c r="F1048" s="4" t="s">
        <v>3020</v>
      </c>
    </row>
    <row r="1049" spans="1:6" x14ac:dyDescent="0.2">
      <c r="A1049" s="5">
        <v>1048</v>
      </c>
      <c r="B1049" s="5">
        <v>3187</v>
      </c>
      <c r="C1049" s="5" t="s">
        <v>3019</v>
      </c>
      <c r="D1049" s="63">
        <v>40000</v>
      </c>
      <c r="E1049" s="5" t="s">
        <v>3021</v>
      </c>
      <c r="F1049" s="5" t="s">
        <v>3020</v>
      </c>
    </row>
    <row r="1050" spans="1:6" x14ac:dyDescent="0.2">
      <c r="A1050" s="4">
        <v>1049</v>
      </c>
      <c r="B1050" s="4">
        <v>3191</v>
      </c>
      <c r="C1050" s="4" t="s">
        <v>3019</v>
      </c>
      <c r="D1050" s="62">
        <v>70000</v>
      </c>
      <c r="E1050" s="4" t="s">
        <v>3021</v>
      </c>
      <c r="F1050" s="4" t="s">
        <v>3018</v>
      </c>
    </row>
    <row r="1051" spans="1:6" x14ac:dyDescent="0.2">
      <c r="A1051" s="5">
        <v>1050</v>
      </c>
      <c r="B1051" s="5">
        <v>3194</v>
      </c>
      <c r="C1051" s="5" t="s">
        <v>3019</v>
      </c>
      <c r="D1051" s="63">
        <v>80000</v>
      </c>
      <c r="E1051" s="5" t="s">
        <v>3017</v>
      </c>
      <c r="F1051" s="5" t="s">
        <v>3018</v>
      </c>
    </row>
    <row r="1052" spans="1:6" x14ac:dyDescent="0.2">
      <c r="A1052" s="4">
        <v>1051</v>
      </c>
      <c r="B1052" s="4">
        <v>3196</v>
      </c>
      <c r="C1052" s="4" t="s">
        <v>3019</v>
      </c>
      <c r="D1052" s="62">
        <v>110000</v>
      </c>
      <c r="E1052" s="4" t="s">
        <v>3024</v>
      </c>
      <c r="F1052" s="4" t="s">
        <v>3020</v>
      </c>
    </row>
    <row r="1053" spans="1:6" x14ac:dyDescent="0.2">
      <c r="A1053" s="5">
        <v>1052</v>
      </c>
      <c r="B1053" s="5">
        <v>3197</v>
      </c>
      <c r="C1053" s="5" t="s">
        <v>3019</v>
      </c>
      <c r="D1053" s="63">
        <v>120000</v>
      </c>
      <c r="E1053" s="5" t="s">
        <v>3017</v>
      </c>
      <c r="F1053" s="5" t="s">
        <v>3020</v>
      </c>
    </row>
    <row r="1054" spans="1:6" x14ac:dyDescent="0.2">
      <c r="A1054" s="4">
        <v>1053</v>
      </c>
      <c r="B1054" s="4">
        <v>3205</v>
      </c>
      <c r="C1054" s="4" t="s">
        <v>3019</v>
      </c>
      <c r="D1054" s="62">
        <v>120000</v>
      </c>
      <c r="E1054" s="4" t="s">
        <v>3017</v>
      </c>
      <c r="F1054" s="4" t="s">
        <v>3020</v>
      </c>
    </row>
    <row r="1055" spans="1:6" x14ac:dyDescent="0.2">
      <c r="A1055" s="5">
        <v>1054</v>
      </c>
      <c r="B1055" s="5">
        <v>3206</v>
      </c>
      <c r="C1055" s="5" t="s">
        <v>3019</v>
      </c>
      <c r="D1055" s="63">
        <v>130000</v>
      </c>
      <c r="E1055" s="5" t="s">
        <v>3024</v>
      </c>
      <c r="F1055" s="5" t="s">
        <v>3018</v>
      </c>
    </row>
    <row r="1056" spans="1:6" x14ac:dyDescent="0.2">
      <c r="A1056" s="4">
        <v>1055</v>
      </c>
      <c r="B1056" s="4">
        <v>3209</v>
      </c>
      <c r="C1056" s="4" t="s">
        <v>3016</v>
      </c>
      <c r="D1056" s="62">
        <v>90000</v>
      </c>
      <c r="E1056" s="4" t="s">
        <v>3017</v>
      </c>
      <c r="F1056" s="4" t="s">
        <v>3018</v>
      </c>
    </row>
    <row r="1057" spans="1:6" x14ac:dyDescent="0.2">
      <c r="A1057" s="5">
        <v>1056</v>
      </c>
      <c r="B1057" s="5">
        <v>3211</v>
      </c>
      <c r="C1057" s="5" t="s">
        <v>3016</v>
      </c>
      <c r="D1057" s="63">
        <v>90000</v>
      </c>
      <c r="E1057" s="5" t="s">
        <v>3017</v>
      </c>
      <c r="F1057" s="5" t="s">
        <v>3020</v>
      </c>
    </row>
    <row r="1058" spans="1:6" x14ac:dyDescent="0.2">
      <c r="A1058" s="4">
        <v>1057</v>
      </c>
      <c r="B1058" s="4">
        <v>3221</v>
      </c>
      <c r="C1058" s="4" t="s">
        <v>3016</v>
      </c>
      <c r="D1058" s="62">
        <v>120000</v>
      </c>
      <c r="E1058" s="4" t="s">
        <v>3024</v>
      </c>
      <c r="F1058" s="4" t="s">
        <v>3018</v>
      </c>
    </row>
    <row r="1059" spans="1:6" x14ac:dyDescent="0.2">
      <c r="A1059" s="5">
        <v>1058</v>
      </c>
      <c r="B1059" s="5">
        <v>3222</v>
      </c>
      <c r="C1059" s="5" t="s">
        <v>3016</v>
      </c>
      <c r="D1059" s="63">
        <v>120000</v>
      </c>
      <c r="E1059" s="5" t="s">
        <v>3024</v>
      </c>
      <c r="F1059" s="5" t="s">
        <v>3018</v>
      </c>
    </row>
    <row r="1060" spans="1:6" x14ac:dyDescent="0.2">
      <c r="A1060" s="4">
        <v>1059</v>
      </c>
      <c r="B1060" s="4">
        <v>3224</v>
      </c>
      <c r="C1060" s="4" t="s">
        <v>3016</v>
      </c>
      <c r="D1060" s="62">
        <v>130000</v>
      </c>
      <c r="E1060" s="4" t="s">
        <v>3017</v>
      </c>
      <c r="F1060" s="4" t="s">
        <v>3018</v>
      </c>
    </row>
    <row r="1061" spans="1:6" x14ac:dyDescent="0.2">
      <c r="A1061" s="5">
        <v>1060</v>
      </c>
      <c r="B1061" s="5">
        <v>3225</v>
      </c>
      <c r="C1061" s="5" t="s">
        <v>3016</v>
      </c>
      <c r="D1061" s="63">
        <v>130000</v>
      </c>
      <c r="E1061" s="5" t="s">
        <v>3017</v>
      </c>
      <c r="F1061" s="5" t="s">
        <v>3018</v>
      </c>
    </row>
    <row r="1062" spans="1:6" x14ac:dyDescent="0.2">
      <c r="A1062" s="4">
        <v>1061</v>
      </c>
      <c r="B1062" s="4">
        <v>3226</v>
      </c>
      <c r="C1062" s="4" t="s">
        <v>3019</v>
      </c>
      <c r="D1062" s="62">
        <v>150000</v>
      </c>
      <c r="E1062" s="4" t="s">
        <v>3024</v>
      </c>
      <c r="F1062" s="4" t="s">
        <v>3020</v>
      </c>
    </row>
    <row r="1063" spans="1:6" x14ac:dyDescent="0.2">
      <c r="A1063" s="5">
        <v>1062</v>
      </c>
      <c r="B1063" s="5">
        <v>3229</v>
      </c>
      <c r="C1063" s="5" t="s">
        <v>3016</v>
      </c>
      <c r="D1063" s="63">
        <v>160000</v>
      </c>
      <c r="E1063" s="5" t="s">
        <v>3017</v>
      </c>
      <c r="F1063" s="5" t="s">
        <v>3018</v>
      </c>
    </row>
    <row r="1064" spans="1:6" x14ac:dyDescent="0.2">
      <c r="A1064" s="4">
        <v>1063</v>
      </c>
      <c r="B1064" s="4">
        <v>3230</v>
      </c>
      <c r="C1064" s="4" t="s">
        <v>3016</v>
      </c>
      <c r="D1064" s="62">
        <v>70000</v>
      </c>
      <c r="E1064" s="4" t="s">
        <v>3017</v>
      </c>
      <c r="F1064" s="4" t="s">
        <v>3018</v>
      </c>
    </row>
    <row r="1065" spans="1:6" x14ac:dyDescent="0.2">
      <c r="A1065" s="5">
        <v>1064</v>
      </c>
      <c r="B1065" s="5">
        <v>3238</v>
      </c>
      <c r="C1065" s="5" t="s">
        <v>3016</v>
      </c>
      <c r="D1065" s="63">
        <v>70000</v>
      </c>
      <c r="E1065" s="5" t="s">
        <v>3017</v>
      </c>
      <c r="F1065" s="5" t="s">
        <v>3018</v>
      </c>
    </row>
    <row r="1066" spans="1:6" x14ac:dyDescent="0.2">
      <c r="A1066" s="4">
        <v>1065</v>
      </c>
      <c r="B1066" s="4">
        <v>3243</v>
      </c>
      <c r="C1066" s="4" t="s">
        <v>3019</v>
      </c>
      <c r="D1066" s="62">
        <v>70000</v>
      </c>
      <c r="E1066" s="4" t="s">
        <v>3017</v>
      </c>
      <c r="F1066" s="4" t="s">
        <v>3018</v>
      </c>
    </row>
    <row r="1067" spans="1:6" x14ac:dyDescent="0.2">
      <c r="A1067" s="5">
        <v>1066</v>
      </c>
      <c r="B1067" s="5">
        <v>3246</v>
      </c>
      <c r="C1067" s="5" t="s">
        <v>3016</v>
      </c>
      <c r="D1067" s="63">
        <v>70000</v>
      </c>
      <c r="E1067" s="5" t="s">
        <v>3017</v>
      </c>
      <c r="F1067" s="5" t="s">
        <v>3018</v>
      </c>
    </row>
    <row r="1068" spans="1:6" x14ac:dyDescent="0.2">
      <c r="A1068" s="4">
        <v>1067</v>
      </c>
      <c r="B1068" s="4">
        <v>3248</v>
      </c>
      <c r="C1068" s="4" t="s">
        <v>3016</v>
      </c>
      <c r="D1068" s="62">
        <v>70000</v>
      </c>
      <c r="E1068" s="4" t="s">
        <v>3017</v>
      </c>
      <c r="F1068" s="4" t="s">
        <v>3018</v>
      </c>
    </row>
    <row r="1069" spans="1:6" x14ac:dyDescent="0.2">
      <c r="A1069" s="5">
        <v>1068</v>
      </c>
      <c r="B1069" s="5">
        <v>3249</v>
      </c>
      <c r="C1069" s="5" t="s">
        <v>3019</v>
      </c>
      <c r="D1069" s="63">
        <v>70000</v>
      </c>
      <c r="E1069" s="5" t="s">
        <v>3017</v>
      </c>
      <c r="F1069" s="5" t="s">
        <v>3018</v>
      </c>
    </row>
    <row r="1070" spans="1:6" x14ac:dyDescent="0.2">
      <c r="A1070" s="4">
        <v>1069</v>
      </c>
      <c r="B1070" s="4">
        <v>3251</v>
      </c>
      <c r="C1070" s="4" t="s">
        <v>3019</v>
      </c>
      <c r="D1070" s="62">
        <v>70000</v>
      </c>
      <c r="E1070" s="4" t="s">
        <v>3017</v>
      </c>
      <c r="F1070" s="4" t="s">
        <v>3018</v>
      </c>
    </row>
    <row r="1071" spans="1:6" x14ac:dyDescent="0.2">
      <c r="A1071" s="5">
        <v>1070</v>
      </c>
      <c r="B1071" s="5">
        <v>3252</v>
      </c>
      <c r="C1071" s="5" t="s">
        <v>3016</v>
      </c>
      <c r="D1071" s="63">
        <v>70000</v>
      </c>
      <c r="E1071" s="5" t="s">
        <v>3017</v>
      </c>
      <c r="F1071" s="5" t="s">
        <v>3020</v>
      </c>
    </row>
    <row r="1072" spans="1:6" x14ac:dyDescent="0.2">
      <c r="A1072" s="4">
        <v>1071</v>
      </c>
      <c r="B1072" s="4">
        <v>3255</v>
      </c>
      <c r="C1072" s="4" t="s">
        <v>3016</v>
      </c>
      <c r="D1072" s="62">
        <v>70000</v>
      </c>
      <c r="E1072" s="4" t="s">
        <v>3017</v>
      </c>
      <c r="F1072" s="4" t="s">
        <v>3018</v>
      </c>
    </row>
    <row r="1073" spans="1:6" x14ac:dyDescent="0.2">
      <c r="A1073" s="5">
        <v>1072</v>
      </c>
      <c r="B1073" s="5">
        <v>3257</v>
      </c>
      <c r="C1073" s="5" t="s">
        <v>3016</v>
      </c>
      <c r="D1073" s="63">
        <v>70000</v>
      </c>
      <c r="E1073" s="5" t="s">
        <v>3017</v>
      </c>
      <c r="F1073" s="5" t="s">
        <v>3018</v>
      </c>
    </row>
    <row r="1074" spans="1:6" x14ac:dyDescent="0.2">
      <c r="A1074" s="4">
        <v>1073</v>
      </c>
      <c r="B1074" s="4">
        <v>3258</v>
      </c>
      <c r="C1074" s="4" t="s">
        <v>3016</v>
      </c>
      <c r="D1074" s="62">
        <v>70000</v>
      </c>
      <c r="E1074" s="4" t="s">
        <v>3017</v>
      </c>
      <c r="F1074" s="4" t="s">
        <v>3018</v>
      </c>
    </row>
    <row r="1075" spans="1:6" x14ac:dyDescent="0.2">
      <c r="A1075" s="5">
        <v>1074</v>
      </c>
      <c r="B1075" s="5">
        <v>3261</v>
      </c>
      <c r="C1075" s="5" t="s">
        <v>3016</v>
      </c>
      <c r="D1075" s="63">
        <v>70000</v>
      </c>
      <c r="E1075" s="5" t="s">
        <v>3017</v>
      </c>
      <c r="F1075" s="5" t="s">
        <v>3018</v>
      </c>
    </row>
    <row r="1076" spans="1:6" x14ac:dyDescent="0.2">
      <c r="A1076" s="4">
        <v>1075</v>
      </c>
      <c r="B1076" s="4">
        <v>3264</v>
      </c>
      <c r="C1076" s="4" t="s">
        <v>3019</v>
      </c>
      <c r="D1076" s="62">
        <v>70000</v>
      </c>
      <c r="E1076" s="4" t="s">
        <v>3017</v>
      </c>
      <c r="F1076" s="4" t="s">
        <v>3018</v>
      </c>
    </row>
    <row r="1077" spans="1:6" x14ac:dyDescent="0.2">
      <c r="A1077" s="5">
        <v>1076</v>
      </c>
      <c r="B1077" s="5">
        <v>3266</v>
      </c>
      <c r="C1077" s="5" t="s">
        <v>3019</v>
      </c>
      <c r="D1077" s="63">
        <v>60000</v>
      </c>
      <c r="E1077" s="5" t="s">
        <v>3017</v>
      </c>
      <c r="F1077" s="5" t="s">
        <v>3018</v>
      </c>
    </row>
    <row r="1078" spans="1:6" x14ac:dyDescent="0.2">
      <c r="A1078" s="4">
        <v>1077</v>
      </c>
      <c r="B1078" s="4">
        <v>3269</v>
      </c>
      <c r="C1078" s="4" t="s">
        <v>3016</v>
      </c>
      <c r="D1078" s="62">
        <v>70000</v>
      </c>
      <c r="E1078" s="4" t="s">
        <v>3017</v>
      </c>
      <c r="F1078" s="4" t="s">
        <v>3018</v>
      </c>
    </row>
    <row r="1079" spans="1:6" x14ac:dyDescent="0.2">
      <c r="A1079" s="5">
        <v>1078</v>
      </c>
      <c r="B1079" s="5">
        <v>3275</v>
      </c>
      <c r="C1079" s="5" t="s">
        <v>3019</v>
      </c>
      <c r="D1079" s="63">
        <v>70000</v>
      </c>
      <c r="E1079" s="5" t="s">
        <v>3017</v>
      </c>
      <c r="F1079" s="5" t="s">
        <v>3018</v>
      </c>
    </row>
    <row r="1080" spans="1:6" x14ac:dyDescent="0.2">
      <c r="A1080" s="4">
        <v>1079</v>
      </c>
      <c r="B1080" s="4">
        <v>3279</v>
      </c>
      <c r="C1080" s="4" t="s">
        <v>3016</v>
      </c>
      <c r="D1080" s="62">
        <v>60000</v>
      </c>
      <c r="E1080" s="4" t="s">
        <v>3017</v>
      </c>
      <c r="F1080" s="4" t="s">
        <v>3018</v>
      </c>
    </row>
    <row r="1081" spans="1:6" x14ac:dyDescent="0.2">
      <c r="A1081" s="5">
        <v>1080</v>
      </c>
      <c r="B1081" s="5">
        <v>3283</v>
      </c>
      <c r="C1081" s="5" t="s">
        <v>3016</v>
      </c>
      <c r="D1081" s="63">
        <v>60000</v>
      </c>
      <c r="E1081" s="5" t="s">
        <v>3017</v>
      </c>
      <c r="F1081" s="5" t="s">
        <v>3020</v>
      </c>
    </row>
    <row r="1082" spans="1:6" x14ac:dyDescent="0.2">
      <c r="A1082" s="4">
        <v>1081</v>
      </c>
      <c r="B1082" s="4">
        <v>3284</v>
      </c>
      <c r="C1082" s="4" t="s">
        <v>3019</v>
      </c>
      <c r="D1082" s="62">
        <v>60000</v>
      </c>
      <c r="E1082" s="4" t="s">
        <v>3017</v>
      </c>
      <c r="F1082" s="4" t="s">
        <v>3018</v>
      </c>
    </row>
    <row r="1083" spans="1:6" x14ac:dyDescent="0.2">
      <c r="A1083" s="5">
        <v>1082</v>
      </c>
      <c r="B1083" s="5">
        <v>3285</v>
      </c>
      <c r="C1083" s="5" t="s">
        <v>3019</v>
      </c>
      <c r="D1083" s="63">
        <v>60000</v>
      </c>
      <c r="E1083" s="5" t="s">
        <v>3017</v>
      </c>
      <c r="F1083" s="5" t="s">
        <v>3018</v>
      </c>
    </row>
    <row r="1084" spans="1:6" x14ac:dyDescent="0.2">
      <c r="A1084" s="4">
        <v>1083</v>
      </c>
      <c r="B1084" s="4">
        <v>3287</v>
      </c>
      <c r="C1084" s="4" t="s">
        <v>3016</v>
      </c>
      <c r="D1084" s="62">
        <v>70000</v>
      </c>
      <c r="E1084" s="4" t="s">
        <v>3017</v>
      </c>
      <c r="F1084" s="4" t="s">
        <v>3018</v>
      </c>
    </row>
    <row r="1085" spans="1:6" x14ac:dyDescent="0.2">
      <c r="A1085" s="5">
        <v>1084</v>
      </c>
      <c r="B1085" s="5">
        <v>3303</v>
      </c>
      <c r="C1085" s="5" t="s">
        <v>3016</v>
      </c>
      <c r="D1085" s="63">
        <v>70000</v>
      </c>
      <c r="E1085" s="5" t="s">
        <v>3017</v>
      </c>
      <c r="F1085" s="5" t="s">
        <v>3018</v>
      </c>
    </row>
    <row r="1086" spans="1:6" x14ac:dyDescent="0.2">
      <c r="A1086" s="4">
        <v>1085</v>
      </c>
      <c r="B1086" s="4">
        <v>3306</v>
      </c>
      <c r="C1086" s="4" t="s">
        <v>3016</v>
      </c>
      <c r="D1086" s="62">
        <v>60000</v>
      </c>
      <c r="E1086" s="4" t="s">
        <v>3017</v>
      </c>
      <c r="F1086" s="4" t="s">
        <v>3020</v>
      </c>
    </row>
    <row r="1087" spans="1:6" x14ac:dyDescent="0.2">
      <c r="A1087" s="5">
        <v>1086</v>
      </c>
      <c r="B1087" s="5">
        <v>3307</v>
      </c>
      <c r="C1087" s="5" t="s">
        <v>3016</v>
      </c>
      <c r="D1087" s="63">
        <v>60000</v>
      </c>
      <c r="E1087" s="5" t="s">
        <v>3017</v>
      </c>
      <c r="F1087" s="5" t="s">
        <v>3018</v>
      </c>
    </row>
    <row r="1088" spans="1:6" x14ac:dyDescent="0.2">
      <c r="A1088" s="4">
        <v>1087</v>
      </c>
      <c r="B1088" s="4">
        <v>3309</v>
      </c>
      <c r="C1088" s="4" t="s">
        <v>3019</v>
      </c>
      <c r="D1088" s="62">
        <v>60000</v>
      </c>
      <c r="E1088" s="4" t="s">
        <v>3017</v>
      </c>
      <c r="F1088" s="4" t="s">
        <v>3018</v>
      </c>
    </row>
    <row r="1089" spans="1:6" x14ac:dyDescent="0.2">
      <c r="A1089" s="5">
        <v>1088</v>
      </c>
      <c r="B1089" s="5">
        <v>3310</v>
      </c>
      <c r="C1089" s="5" t="s">
        <v>3019</v>
      </c>
      <c r="D1089" s="63">
        <v>70000</v>
      </c>
      <c r="E1089" s="5" t="s">
        <v>3017</v>
      </c>
      <c r="F1089" s="5" t="s">
        <v>3018</v>
      </c>
    </row>
    <row r="1090" spans="1:6" x14ac:dyDescent="0.2">
      <c r="A1090" s="4">
        <v>1089</v>
      </c>
      <c r="B1090" s="4">
        <v>3311</v>
      </c>
      <c r="C1090" s="4" t="s">
        <v>3019</v>
      </c>
      <c r="D1090" s="62">
        <v>70000</v>
      </c>
      <c r="E1090" s="4" t="s">
        <v>3017</v>
      </c>
      <c r="F1090" s="4" t="s">
        <v>3018</v>
      </c>
    </row>
    <row r="1091" spans="1:6" x14ac:dyDescent="0.2">
      <c r="A1091" s="5">
        <v>1090</v>
      </c>
      <c r="B1091" s="5">
        <v>3314</v>
      </c>
      <c r="C1091" s="5" t="s">
        <v>3016</v>
      </c>
      <c r="D1091" s="63">
        <v>70000</v>
      </c>
      <c r="E1091" s="5" t="s">
        <v>3017</v>
      </c>
      <c r="F1091" s="5" t="s">
        <v>3018</v>
      </c>
    </row>
    <row r="1092" spans="1:6" x14ac:dyDescent="0.2">
      <c r="A1092" s="4">
        <v>1091</v>
      </c>
      <c r="B1092" s="4">
        <v>3319</v>
      </c>
      <c r="C1092" s="4" t="s">
        <v>3016</v>
      </c>
      <c r="D1092" s="62">
        <v>40000</v>
      </c>
      <c r="E1092" s="4" t="s">
        <v>3022</v>
      </c>
      <c r="F1092" s="4" t="s">
        <v>3018</v>
      </c>
    </row>
    <row r="1093" spans="1:6" x14ac:dyDescent="0.2">
      <c r="A1093" s="5">
        <v>1092</v>
      </c>
      <c r="B1093" s="5">
        <v>3320</v>
      </c>
      <c r="C1093" s="5" t="s">
        <v>3016</v>
      </c>
      <c r="D1093" s="63">
        <v>40000</v>
      </c>
      <c r="E1093" s="5" t="s">
        <v>3022</v>
      </c>
      <c r="F1093" s="5" t="s">
        <v>3018</v>
      </c>
    </row>
    <row r="1094" spans="1:6" x14ac:dyDescent="0.2">
      <c r="A1094" s="4">
        <v>1093</v>
      </c>
      <c r="B1094" s="4">
        <v>3324</v>
      </c>
      <c r="C1094" s="4" t="s">
        <v>3016</v>
      </c>
      <c r="D1094" s="62">
        <v>40000</v>
      </c>
      <c r="E1094" s="4" t="s">
        <v>3022</v>
      </c>
      <c r="F1094" s="4" t="s">
        <v>3018</v>
      </c>
    </row>
    <row r="1095" spans="1:6" x14ac:dyDescent="0.2">
      <c r="A1095" s="5">
        <v>1094</v>
      </c>
      <c r="B1095" s="5">
        <v>3325</v>
      </c>
      <c r="C1095" s="5" t="s">
        <v>3016</v>
      </c>
      <c r="D1095" s="63">
        <v>60000</v>
      </c>
      <c r="E1095" s="5" t="s">
        <v>3021</v>
      </c>
      <c r="F1095" s="5" t="s">
        <v>3018</v>
      </c>
    </row>
    <row r="1096" spans="1:6" x14ac:dyDescent="0.2">
      <c r="A1096" s="4">
        <v>1095</v>
      </c>
      <c r="B1096" s="4">
        <v>3327</v>
      </c>
      <c r="C1096" s="4" t="s">
        <v>3016</v>
      </c>
      <c r="D1096" s="62">
        <v>60000</v>
      </c>
      <c r="E1096" s="4" t="s">
        <v>3017</v>
      </c>
      <c r="F1096" s="4" t="s">
        <v>3018</v>
      </c>
    </row>
    <row r="1097" spans="1:6" x14ac:dyDescent="0.2">
      <c r="A1097" s="5">
        <v>1096</v>
      </c>
      <c r="B1097" s="5">
        <v>3331</v>
      </c>
      <c r="C1097" s="5" t="s">
        <v>3016</v>
      </c>
      <c r="D1097" s="63">
        <v>60000</v>
      </c>
      <c r="E1097" s="5" t="s">
        <v>3017</v>
      </c>
      <c r="F1097" s="5" t="s">
        <v>3018</v>
      </c>
    </row>
    <row r="1098" spans="1:6" x14ac:dyDescent="0.2">
      <c r="A1098" s="4">
        <v>1097</v>
      </c>
      <c r="B1098" s="4">
        <v>3338</v>
      </c>
      <c r="C1098" s="4" t="s">
        <v>3016</v>
      </c>
      <c r="D1098" s="62">
        <v>60000</v>
      </c>
      <c r="E1098" s="4" t="s">
        <v>3017</v>
      </c>
      <c r="F1098" s="4" t="s">
        <v>3020</v>
      </c>
    </row>
    <row r="1099" spans="1:6" x14ac:dyDescent="0.2">
      <c r="A1099" s="5">
        <v>1098</v>
      </c>
      <c r="B1099" s="5">
        <v>3339</v>
      </c>
      <c r="C1099" s="5" t="s">
        <v>3019</v>
      </c>
      <c r="D1099" s="63">
        <v>60000</v>
      </c>
      <c r="E1099" s="5" t="s">
        <v>3021</v>
      </c>
      <c r="F1099" s="5" t="s">
        <v>3018</v>
      </c>
    </row>
    <row r="1100" spans="1:6" x14ac:dyDescent="0.2">
      <c r="A1100" s="4">
        <v>1099</v>
      </c>
      <c r="B1100" s="4">
        <v>3340</v>
      </c>
      <c r="C1100" s="4" t="s">
        <v>3019</v>
      </c>
      <c r="D1100" s="62">
        <v>60000</v>
      </c>
      <c r="E1100" s="4" t="s">
        <v>3021</v>
      </c>
      <c r="F1100" s="4" t="s">
        <v>3018</v>
      </c>
    </row>
    <row r="1101" spans="1:6" x14ac:dyDescent="0.2">
      <c r="A1101" s="5">
        <v>1100</v>
      </c>
      <c r="B1101" s="5">
        <v>3342</v>
      </c>
      <c r="C1101" s="5" t="s">
        <v>3019</v>
      </c>
      <c r="D1101" s="63">
        <v>60000</v>
      </c>
      <c r="E1101" s="5" t="s">
        <v>3021</v>
      </c>
      <c r="F1101" s="5" t="s">
        <v>3020</v>
      </c>
    </row>
    <row r="1102" spans="1:6" x14ac:dyDescent="0.2">
      <c r="A1102" s="4">
        <v>1101</v>
      </c>
      <c r="B1102" s="4">
        <v>3344</v>
      </c>
      <c r="C1102" s="4" t="s">
        <v>3019</v>
      </c>
      <c r="D1102" s="62">
        <v>60000</v>
      </c>
      <c r="E1102" s="4" t="s">
        <v>3017</v>
      </c>
      <c r="F1102" s="4" t="s">
        <v>3018</v>
      </c>
    </row>
    <row r="1103" spans="1:6" x14ac:dyDescent="0.2">
      <c r="A1103" s="5">
        <v>1102</v>
      </c>
      <c r="B1103" s="5">
        <v>3347</v>
      </c>
      <c r="C1103" s="5" t="s">
        <v>3019</v>
      </c>
      <c r="D1103" s="63">
        <v>70000</v>
      </c>
      <c r="E1103" s="5" t="s">
        <v>3021</v>
      </c>
      <c r="F1103" s="5" t="s">
        <v>3018</v>
      </c>
    </row>
    <row r="1104" spans="1:6" x14ac:dyDescent="0.2">
      <c r="A1104" s="4">
        <v>1103</v>
      </c>
      <c r="B1104" s="4">
        <v>3350</v>
      </c>
      <c r="C1104" s="4" t="s">
        <v>3016</v>
      </c>
      <c r="D1104" s="62">
        <v>70000</v>
      </c>
      <c r="E1104" s="4" t="s">
        <v>3021</v>
      </c>
      <c r="F1104" s="4" t="s">
        <v>3018</v>
      </c>
    </row>
    <row r="1105" spans="1:6" x14ac:dyDescent="0.2">
      <c r="A1105" s="5">
        <v>1104</v>
      </c>
      <c r="B1105" s="5">
        <v>3351</v>
      </c>
      <c r="C1105" s="5" t="s">
        <v>3016</v>
      </c>
      <c r="D1105" s="63">
        <v>70000</v>
      </c>
      <c r="E1105" s="5" t="s">
        <v>3021</v>
      </c>
      <c r="F1105" s="5" t="s">
        <v>3018</v>
      </c>
    </row>
    <row r="1106" spans="1:6" x14ac:dyDescent="0.2">
      <c r="A1106" s="4">
        <v>1105</v>
      </c>
      <c r="B1106" s="4">
        <v>3354</v>
      </c>
      <c r="C1106" s="4" t="s">
        <v>3016</v>
      </c>
      <c r="D1106" s="62">
        <v>70000</v>
      </c>
      <c r="E1106" s="4" t="s">
        <v>3021</v>
      </c>
      <c r="F1106" s="4" t="s">
        <v>3018</v>
      </c>
    </row>
    <row r="1107" spans="1:6" x14ac:dyDescent="0.2">
      <c r="A1107" s="5">
        <v>1106</v>
      </c>
      <c r="B1107" s="5">
        <v>3355</v>
      </c>
      <c r="C1107" s="5" t="s">
        <v>3019</v>
      </c>
      <c r="D1107" s="63">
        <v>70000</v>
      </c>
      <c r="E1107" s="5" t="s">
        <v>3021</v>
      </c>
      <c r="F1107" s="5" t="s">
        <v>3018</v>
      </c>
    </row>
    <row r="1108" spans="1:6" x14ac:dyDescent="0.2">
      <c r="A1108" s="4">
        <v>1107</v>
      </c>
      <c r="B1108" s="4">
        <v>3356</v>
      </c>
      <c r="C1108" s="4" t="s">
        <v>3016</v>
      </c>
      <c r="D1108" s="62">
        <v>40000</v>
      </c>
      <c r="E1108" s="4" t="s">
        <v>3023</v>
      </c>
      <c r="F1108" s="4" t="s">
        <v>3018</v>
      </c>
    </row>
    <row r="1109" spans="1:6" x14ac:dyDescent="0.2">
      <c r="A1109" s="5">
        <v>1108</v>
      </c>
      <c r="B1109" s="5">
        <v>3359</v>
      </c>
      <c r="C1109" s="5" t="s">
        <v>3016</v>
      </c>
      <c r="D1109" s="63">
        <v>40000</v>
      </c>
      <c r="E1109" s="5" t="s">
        <v>3023</v>
      </c>
      <c r="F1109" s="5" t="s">
        <v>3018</v>
      </c>
    </row>
    <row r="1110" spans="1:6" x14ac:dyDescent="0.2">
      <c r="A1110" s="4">
        <v>1109</v>
      </c>
      <c r="B1110" s="4">
        <v>3360</v>
      </c>
      <c r="C1110" s="4" t="s">
        <v>3016</v>
      </c>
      <c r="D1110" s="62">
        <v>60000</v>
      </c>
      <c r="E1110" s="4" t="s">
        <v>3021</v>
      </c>
      <c r="F1110" s="4" t="s">
        <v>3018</v>
      </c>
    </row>
    <row r="1111" spans="1:6" x14ac:dyDescent="0.2">
      <c r="A1111" s="5">
        <v>1110</v>
      </c>
      <c r="B1111" s="5">
        <v>3361</v>
      </c>
      <c r="C1111" s="5" t="s">
        <v>3019</v>
      </c>
      <c r="D1111" s="63">
        <v>60000</v>
      </c>
      <c r="E1111" s="5" t="s">
        <v>3021</v>
      </c>
      <c r="F1111" s="5" t="s">
        <v>3018</v>
      </c>
    </row>
    <row r="1112" spans="1:6" x14ac:dyDescent="0.2">
      <c r="A1112" s="4">
        <v>1111</v>
      </c>
      <c r="B1112" s="4">
        <v>3366</v>
      </c>
      <c r="C1112" s="4" t="s">
        <v>3016</v>
      </c>
      <c r="D1112" s="62">
        <v>60000</v>
      </c>
      <c r="E1112" s="4" t="s">
        <v>3021</v>
      </c>
      <c r="F1112" s="4" t="s">
        <v>3018</v>
      </c>
    </row>
    <row r="1113" spans="1:6" x14ac:dyDescent="0.2">
      <c r="A1113" s="5">
        <v>1112</v>
      </c>
      <c r="B1113" s="5">
        <v>3367</v>
      </c>
      <c r="C1113" s="5" t="s">
        <v>3016</v>
      </c>
      <c r="D1113" s="63">
        <v>60000</v>
      </c>
      <c r="E1113" s="5" t="s">
        <v>3021</v>
      </c>
      <c r="F1113" s="5" t="s">
        <v>3018</v>
      </c>
    </row>
    <row r="1114" spans="1:6" x14ac:dyDescent="0.2">
      <c r="A1114" s="4">
        <v>1113</v>
      </c>
      <c r="B1114" s="4">
        <v>3369</v>
      </c>
      <c r="C1114" s="4" t="s">
        <v>3016</v>
      </c>
      <c r="D1114" s="62">
        <v>70000</v>
      </c>
      <c r="E1114" s="4" t="s">
        <v>3021</v>
      </c>
      <c r="F1114" s="4" t="s">
        <v>3018</v>
      </c>
    </row>
    <row r="1115" spans="1:6" x14ac:dyDescent="0.2">
      <c r="A1115" s="5">
        <v>1114</v>
      </c>
      <c r="B1115" s="5">
        <v>3374</v>
      </c>
      <c r="C1115" s="5" t="s">
        <v>3016</v>
      </c>
      <c r="D1115" s="63">
        <v>70000</v>
      </c>
      <c r="E1115" s="5" t="s">
        <v>3022</v>
      </c>
      <c r="F1115" s="5" t="s">
        <v>3018</v>
      </c>
    </row>
    <row r="1116" spans="1:6" x14ac:dyDescent="0.2">
      <c r="A1116" s="4">
        <v>1115</v>
      </c>
      <c r="B1116" s="4">
        <v>3379</v>
      </c>
      <c r="C1116" s="4" t="s">
        <v>3016</v>
      </c>
      <c r="D1116" s="62">
        <v>70000</v>
      </c>
      <c r="E1116" s="4" t="s">
        <v>3022</v>
      </c>
      <c r="F1116" s="4" t="s">
        <v>3018</v>
      </c>
    </row>
    <row r="1117" spans="1:6" x14ac:dyDescent="0.2">
      <c r="A1117" s="5">
        <v>1116</v>
      </c>
      <c r="B1117" s="5">
        <v>3380</v>
      </c>
      <c r="C1117" s="5" t="s">
        <v>3019</v>
      </c>
      <c r="D1117" s="63">
        <v>70000</v>
      </c>
      <c r="E1117" s="5" t="s">
        <v>3022</v>
      </c>
      <c r="F1117" s="5" t="s">
        <v>3018</v>
      </c>
    </row>
    <row r="1118" spans="1:6" x14ac:dyDescent="0.2">
      <c r="A1118" s="4">
        <v>1117</v>
      </c>
      <c r="B1118" s="4">
        <v>3381</v>
      </c>
      <c r="C1118" s="4" t="s">
        <v>3019</v>
      </c>
      <c r="D1118" s="62">
        <v>70000</v>
      </c>
      <c r="E1118" s="4" t="s">
        <v>3022</v>
      </c>
      <c r="F1118" s="4" t="s">
        <v>3018</v>
      </c>
    </row>
    <row r="1119" spans="1:6" x14ac:dyDescent="0.2">
      <c r="A1119" s="5">
        <v>1118</v>
      </c>
      <c r="B1119" s="5">
        <v>3385</v>
      </c>
      <c r="C1119" s="5" t="s">
        <v>3016</v>
      </c>
      <c r="D1119" s="63">
        <v>60000</v>
      </c>
      <c r="E1119" s="5" t="s">
        <v>3021</v>
      </c>
      <c r="F1119" s="5" t="s">
        <v>3018</v>
      </c>
    </row>
    <row r="1120" spans="1:6" x14ac:dyDescent="0.2">
      <c r="A1120" s="4">
        <v>1119</v>
      </c>
      <c r="B1120" s="4">
        <v>3386</v>
      </c>
      <c r="C1120" s="4" t="s">
        <v>3016</v>
      </c>
      <c r="D1120" s="62">
        <v>60000</v>
      </c>
      <c r="E1120" s="4" t="s">
        <v>3021</v>
      </c>
      <c r="F1120" s="4" t="s">
        <v>3018</v>
      </c>
    </row>
    <row r="1121" spans="1:6" x14ac:dyDescent="0.2">
      <c r="A1121" s="5">
        <v>1120</v>
      </c>
      <c r="B1121" s="5">
        <v>3393</v>
      </c>
      <c r="C1121" s="5" t="s">
        <v>3016</v>
      </c>
      <c r="D1121" s="63">
        <v>60000</v>
      </c>
      <c r="E1121" s="5" t="s">
        <v>3021</v>
      </c>
      <c r="F1121" s="5" t="s">
        <v>3020</v>
      </c>
    </row>
    <row r="1122" spans="1:6" x14ac:dyDescent="0.2">
      <c r="A1122" s="4">
        <v>1121</v>
      </c>
      <c r="B1122" s="4">
        <v>3397</v>
      </c>
      <c r="C1122" s="4" t="s">
        <v>3016</v>
      </c>
      <c r="D1122" s="62">
        <v>60000</v>
      </c>
      <c r="E1122" s="4" t="s">
        <v>3022</v>
      </c>
      <c r="F1122" s="4" t="s">
        <v>3018</v>
      </c>
    </row>
    <row r="1123" spans="1:6" x14ac:dyDescent="0.2">
      <c r="A1123" s="5">
        <v>1122</v>
      </c>
      <c r="B1123" s="5">
        <v>3399</v>
      </c>
      <c r="C1123" s="5" t="s">
        <v>3019</v>
      </c>
      <c r="D1123" s="63">
        <v>60000</v>
      </c>
      <c r="E1123" s="5" t="s">
        <v>3022</v>
      </c>
      <c r="F1123" s="5" t="s">
        <v>3018</v>
      </c>
    </row>
    <row r="1124" spans="1:6" x14ac:dyDescent="0.2">
      <c r="A1124" s="4">
        <v>1123</v>
      </c>
      <c r="B1124" s="4">
        <v>3400</v>
      </c>
      <c r="C1124" s="4" t="s">
        <v>3016</v>
      </c>
      <c r="D1124" s="62">
        <v>70000</v>
      </c>
      <c r="E1124" s="4" t="s">
        <v>3021</v>
      </c>
      <c r="F1124" s="4" t="s">
        <v>3018</v>
      </c>
    </row>
    <row r="1125" spans="1:6" x14ac:dyDescent="0.2">
      <c r="A1125" s="5">
        <v>1124</v>
      </c>
      <c r="B1125" s="5">
        <v>3403</v>
      </c>
      <c r="C1125" s="5" t="s">
        <v>3016</v>
      </c>
      <c r="D1125" s="63">
        <v>170000</v>
      </c>
      <c r="E1125" s="5" t="s">
        <v>3017</v>
      </c>
      <c r="F1125" s="5" t="s">
        <v>3018</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BF4DB-B53D-4C9F-9D31-11D19C0C8AA6}">
  <dimension ref="B3:E17"/>
  <sheetViews>
    <sheetView zoomScale="90" zoomScaleNormal="90" workbookViewId="0">
      <selection activeCell="C12" sqref="C12"/>
    </sheetView>
  </sheetViews>
  <sheetFormatPr defaultRowHeight="14.25" x14ac:dyDescent="0.2"/>
  <cols>
    <col min="2" max="2" width="21" bestFit="1" customWidth="1"/>
    <col min="3" max="3" width="17.125" bestFit="1" customWidth="1"/>
    <col min="4" max="4" width="8.875" customWidth="1"/>
    <col min="5" max="5" width="12" bestFit="1" customWidth="1"/>
  </cols>
  <sheetData>
    <row r="3" spans="2:5" x14ac:dyDescent="0.2">
      <c r="B3" s="7" t="s">
        <v>3224</v>
      </c>
      <c r="C3" s="7" t="s">
        <v>3028</v>
      </c>
    </row>
    <row r="4" spans="2:5" x14ac:dyDescent="0.2">
      <c r="B4" s="7" t="s">
        <v>3025</v>
      </c>
      <c r="C4" s="19" t="s">
        <v>3016</v>
      </c>
      <c r="D4" s="19" t="s">
        <v>3019</v>
      </c>
      <c r="E4" s="19" t="s">
        <v>3026</v>
      </c>
    </row>
    <row r="5" spans="2:5" x14ac:dyDescent="0.2">
      <c r="B5" s="20" t="s">
        <v>3017</v>
      </c>
      <c r="C5" s="10">
        <v>12400000</v>
      </c>
      <c r="D5" s="10">
        <v>9910000</v>
      </c>
      <c r="E5" s="10">
        <v>22310000</v>
      </c>
    </row>
    <row r="6" spans="2:5" x14ac:dyDescent="0.2">
      <c r="B6" s="20" t="s">
        <v>3024</v>
      </c>
      <c r="C6" s="10">
        <v>11110000</v>
      </c>
      <c r="D6" s="10">
        <v>5750000</v>
      </c>
      <c r="E6" s="10">
        <v>16860000</v>
      </c>
    </row>
    <row r="7" spans="2:5" x14ac:dyDescent="0.2">
      <c r="B7" s="20" t="s">
        <v>3022</v>
      </c>
      <c r="C7" s="10">
        <v>3960000</v>
      </c>
      <c r="D7" s="10">
        <v>3860000</v>
      </c>
      <c r="E7" s="10">
        <v>7820000</v>
      </c>
    </row>
    <row r="8" spans="2:5" x14ac:dyDescent="0.2">
      <c r="B8" s="20" t="s">
        <v>3021</v>
      </c>
      <c r="C8" s="10">
        <v>10930000</v>
      </c>
      <c r="D8" s="10">
        <v>7490000</v>
      </c>
      <c r="E8" s="10">
        <v>18420000</v>
      </c>
    </row>
    <row r="9" spans="2:5" x14ac:dyDescent="0.2">
      <c r="B9" s="20" t="s">
        <v>3023</v>
      </c>
      <c r="C9" s="10">
        <v>1040000</v>
      </c>
      <c r="D9" s="10">
        <v>770000</v>
      </c>
      <c r="E9" s="10">
        <v>1810000</v>
      </c>
    </row>
    <row r="10" spans="2:5" x14ac:dyDescent="0.2">
      <c r="B10" s="20" t="s">
        <v>3026</v>
      </c>
      <c r="C10" s="10">
        <v>39440000</v>
      </c>
      <c r="D10" s="10">
        <v>27780000</v>
      </c>
      <c r="E10" s="10">
        <v>67220000</v>
      </c>
    </row>
    <row r="13" spans="2:5" x14ac:dyDescent="0.2">
      <c r="B13" s="8"/>
      <c r="C13" s="10"/>
      <c r="D13" s="10"/>
    </row>
    <row r="14" spans="2:5" x14ac:dyDescent="0.2">
      <c r="B14" s="8"/>
      <c r="C14" s="10"/>
      <c r="D14" s="10"/>
    </row>
    <row r="15" spans="2:5" x14ac:dyDescent="0.2">
      <c r="B15" s="8"/>
      <c r="C15" s="10"/>
      <c r="D15" s="10"/>
    </row>
    <row r="16" spans="2:5" x14ac:dyDescent="0.2">
      <c r="B16" s="8"/>
      <c r="C16" s="10"/>
      <c r="D16" s="10"/>
    </row>
    <row r="17" spans="2:4" x14ac:dyDescent="0.2">
      <c r="B17" s="8"/>
      <c r="C17" s="10"/>
      <c r="D17" s="10"/>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3678-B524-4353-9B3C-0416E97DA5D5}">
  <dimension ref="B3:E55"/>
  <sheetViews>
    <sheetView zoomScale="90" zoomScaleNormal="90" workbookViewId="0">
      <selection activeCell="I2" sqref="I2"/>
    </sheetView>
  </sheetViews>
  <sheetFormatPr defaultRowHeight="14.25" x14ac:dyDescent="0.2"/>
  <cols>
    <col min="2" max="2" width="16.625" bestFit="1" customWidth="1"/>
    <col min="3" max="3" width="17.125" bestFit="1" customWidth="1"/>
    <col min="4" max="4" width="9.875" customWidth="1"/>
    <col min="5" max="5" width="12" bestFit="1" customWidth="1"/>
    <col min="6" max="6" width="13.875" customWidth="1"/>
    <col min="7" max="7" width="15.5" bestFit="1" customWidth="1"/>
    <col min="8" max="8" width="9.875" bestFit="1" customWidth="1"/>
  </cols>
  <sheetData>
    <row r="3" spans="2:5" x14ac:dyDescent="0.2">
      <c r="B3" s="7" t="s">
        <v>3027</v>
      </c>
      <c r="C3" s="7" t="s">
        <v>3028</v>
      </c>
    </row>
    <row r="4" spans="2:5" x14ac:dyDescent="0.2">
      <c r="B4" s="7" t="s">
        <v>3025</v>
      </c>
      <c r="C4" s="19" t="s">
        <v>3016</v>
      </c>
      <c r="D4" s="19" t="s">
        <v>3019</v>
      </c>
      <c r="E4" s="19" t="s">
        <v>3026</v>
      </c>
    </row>
    <row r="5" spans="2:5" x14ac:dyDescent="0.2">
      <c r="B5" s="20" t="s">
        <v>4</v>
      </c>
      <c r="C5" s="10"/>
      <c r="D5" s="10"/>
      <c r="E5" s="10"/>
    </row>
    <row r="6" spans="2:5" x14ac:dyDescent="0.2">
      <c r="B6" s="9">
        <v>10000</v>
      </c>
      <c r="C6" s="10">
        <v>31997.77</v>
      </c>
      <c r="D6" s="10">
        <v>21418.59</v>
      </c>
      <c r="E6" s="10">
        <v>53416.36</v>
      </c>
    </row>
    <row r="7" spans="2:5" x14ac:dyDescent="0.2">
      <c r="B7" s="9">
        <v>20000</v>
      </c>
      <c r="C7" s="10">
        <v>10891.22</v>
      </c>
      <c r="D7" s="10">
        <v>1371.36</v>
      </c>
      <c r="E7" s="10">
        <v>12262.58</v>
      </c>
    </row>
    <row r="8" spans="2:5" x14ac:dyDescent="0.2">
      <c r="B8" s="9">
        <v>30000</v>
      </c>
      <c r="C8" s="10">
        <v>25326.89</v>
      </c>
      <c r="D8" s="10">
        <v>52133.760000000002</v>
      </c>
      <c r="E8" s="10">
        <v>77460.649999999994</v>
      </c>
    </row>
    <row r="9" spans="2:5" x14ac:dyDescent="0.2">
      <c r="B9" s="9">
        <v>40000</v>
      </c>
      <c r="C9" s="10">
        <v>43761.440000000002</v>
      </c>
      <c r="D9" s="10">
        <v>34538.21</v>
      </c>
      <c r="E9" s="10">
        <v>78299.649999999994</v>
      </c>
    </row>
    <row r="10" spans="2:5" x14ac:dyDescent="0.2">
      <c r="B10" s="9">
        <v>50000</v>
      </c>
      <c r="C10" s="10">
        <v>18465.32</v>
      </c>
      <c r="D10" s="10">
        <v>18837.23</v>
      </c>
      <c r="E10" s="10">
        <v>37302.550000000003</v>
      </c>
    </row>
    <row r="11" spans="2:5" x14ac:dyDescent="0.2">
      <c r="B11" s="9">
        <v>60000</v>
      </c>
      <c r="C11" s="10">
        <v>96186.33</v>
      </c>
      <c r="D11" s="10">
        <v>56017.36</v>
      </c>
      <c r="E11" s="10">
        <v>152203.69</v>
      </c>
    </row>
    <row r="12" spans="2:5" x14ac:dyDescent="0.2">
      <c r="B12" s="9">
        <v>70000</v>
      </c>
      <c r="C12" s="10">
        <v>62898.89</v>
      </c>
      <c r="D12" s="10">
        <v>30273.64</v>
      </c>
      <c r="E12" s="10">
        <v>93172.53</v>
      </c>
    </row>
    <row r="13" spans="2:5" x14ac:dyDescent="0.2">
      <c r="B13" s="9">
        <v>80000</v>
      </c>
      <c r="C13" s="10">
        <v>24659.39</v>
      </c>
      <c r="D13" s="10">
        <v>40382.74</v>
      </c>
      <c r="E13" s="10">
        <v>65042.13</v>
      </c>
    </row>
    <row r="14" spans="2:5" x14ac:dyDescent="0.2">
      <c r="B14" s="9">
        <v>90000</v>
      </c>
      <c r="C14" s="10">
        <v>18351.97</v>
      </c>
      <c r="D14" s="10">
        <v>2155.8000000000002</v>
      </c>
      <c r="E14" s="10">
        <v>20507.77</v>
      </c>
    </row>
    <row r="15" spans="2:5" x14ac:dyDescent="0.2">
      <c r="B15" s="9">
        <v>100000</v>
      </c>
      <c r="C15" s="10">
        <v>5009.04</v>
      </c>
      <c r="D15" s="10"/>
      <c r="E15" s="10">
        <v>5009.04</v>
      </c>
    </row>
    <row r="16" spans="2:5" x14ac:dyDescent="0.2">
      <c r="B16" s="9">
        <v>110000</v>
      </c>
      <c r="C16" s="10">
        <v>5192.12</v>
      </c>
      <c r="D16" s="10">
        <v>31.24</v>
      </c>
      <c r="E16" s="10">
        <v>5223.3599999999997</v>
      </c>
    </row>
    <row r="17" spans="2:5" x14ac:dyDescent="0.2">
      <c r="B17" s="9">
        <v>120000</v>
      </c>
      <c r="C17" s="10">
        <v>1316.84</v>
      </c>
      <c r="D17" s="10">
        <v>2227.23</v>
      </c>
      <c r="E17" s="10">
        <v>3544.07</v>
      </c>
    </row>
    <row r="18" spans="2:5" x14ac:dyDescent="0.2">
      <c r="B18" s="9">
        <v>130000</v>
      </c>
      <c r="C18" s="10">
        <v>1815.74</v>
      </c>
      <c r="D18" s="10">
        <v>6219.98</v>
      </c>
      <c r="E18" s="10">
        <v>8035.72</v>
      </c>
    </row>
    <row r="19" spans="2:5" x14ac:dyDescent="0.2">
      <c r="B19" s="9">
        <v>150000</v>
      </c>
      <c r="C19" s="10"/>
      <c r="D19" s="10">
        <v>12.9</v>
      </c>
      <c r="E19" s="10">
        <v>12.9</v>
      </c>
    </row>
    <row r="20" spans="2:5" x14ac:dyDescent="0.2">
      <c r="B20" s="9">
        <v>160000</v>
      </c>
      <c r="C20" s="10">
        <v>313.63</v>
      </c>
      <c r="D20" s="10">
        <v>1287.17</v>
      </c>
      <c r="E20" s="10">
        <v>1600.8</v>
      </c>
    </row>
    <row r="21" spans="2:5" x14ac:dyDescent="0.2">
      <c r="B21" s="9">
        <v>170000</v>
      </c>
      <c r="C21" s="10">
        <v>705.62</v>
      </c>
      <c r="D21" s="10"/>
      <c r="E21" s="10">
        <v>705.62</v>
      </c>
    </row>
    <row r="22" spans="2:5" x14ac:dyDescent="0.2">
      <c r="B22" s="20" t="s">
        <v>24</v>
      </c>
      <c r="C22" s="10"/>
      <c r="D22" s="10"/>
      <c r="E22" s="10"/>
    </row>
    <row r="23" spans="2:5" x14ac:dyDescent="0.2">
      <c r="B23" s="9">
        <v>10000</v>
      </c>
      <c r="C23" s="10">
        <v>6173.07</v>
      </c>
      <c r="D23" s="10">
        <v>41416.46</v>
      </c>
      <c r="E23" s="10">
        <v>47589.53</v>
      </c>
    </row>
    <row r="24" spans="2:5" x14ac:dyDescent="0.2">
      <c r="B24" s="9">
        <v>20000</v>
      </c>
      <c r="C24" s="10">
        <v>12378.79</v>
      </c>
      <c r="D24" s="10">
        <v>46964.51</v>
      </c>
      <c r="E24" s="10">
        <v>59343.3</v>
      </c>
    </row>
    <row r="25" spans="2:5" x14ac:dyDescent="0.2">
      <c r="B25" s="9">
        <v>30000</v>
      </c>
      <c r="C25" s="10">
        <v>6525.13</v>
      </c>
      <c r="D25" s="10">
        <v>33614.46</v>
      </c>
      <c r="E25" s="10">
        <v>40139.589999999997</v>
      </c>
    </row>
    <row r="26" spans="2:5" x14ac:dyDescent="0.2">
      <c r="B26" s="9">
        <v>40000</v>
      </c>
      <c r="C26" s="10">
        <v>46878.73</v>
      </c>
      <c r="D26" s="10">
        <v>36085.050000000003</v>
      </c>
      <c r="E26" s="10">
        <v>82963.78</v>
      </c>
    </row>
    <row r="27" spans="2:5" x14ac:dyDescent="0.2">
      <c r="B27" s="9">
        <v>50000</v>
      </c>
      <c r="C27" s="10">
        <v>3226.86</v>
      </c>
      <c r="D27" s="10">
        <v>17746.7</v>
      </c>
      <c r="E27" s="10">
        <v>20973.56</v>
      </c>
    </row>
    <row r="28" spans="2:5" x14ac:dyDescent="0.2">
      <c r="B28" s="9">
        <v>60000</v>
      </c>
      <c r="C28" s="10">
        <v>93181.5</v>
      </c>
      <c r="D28" s="10">
        <v>44428.75</v>
      </c>
      <c r="E28" s="10">
        <v>137610.25</v>
      </c>
    </row>
    <row r="29" spans="2:5" x14ac:dyDescent="0.2">
      <c r="B29" s="9">
        <v>70000</v>
      </c>
      <c r="C29" s="10">
        <v>33232.76</v>
      </c>
      <c r="D29" s="10">
        <v>24720.23</v>
      </c>
      <c r="E29" s="10">
        <v>57952.99</v>
      </c>
    </row>
    <row r="30" spans="2:5" x14ac:dyDescent="0.2">
      <c r="B30" s="9">
        <v>80000</v>
      </c>
      <c r="C30" s="10">
        <v>13116.38</v>
      </c>
      <c r="D30" s="10">
        <v>20323.099999999999</v>
      </c>
      <c r="E30" s="10">
        <v>33439.480000000003</v>
      </c>
    </row>
    <row r="31" spans="2:5" x14ac:dyDescent="0.2">
      <c r="B31" s="9">
        <v>90000</v>
      </c>
      <c r="C31" s="10">
        <v>18752.73</v>
      </c>
      <c r="D31" s="10">
        <v>1500.7</v>
      </c>
      <c r="E31" s="10">
        <v>20253.43</v>
      </c>
    </row>
    <row r="32" spans="2:5" x14ac:dyDescent="0.2">
      <c r="B32" s="9">
        <v>100000</v>
      </c>
      <c r="C32" s="10">
        <v>2999.52</v>
      </c>
      <c r="D32" s="10">
        <v>432.53</v>
      </c>
      <c r="E32" s="10">
        <v>3432.05</v>
      </c>
    </row>
    <row r="33" spans="2:5" x14ac:dyDescent="0.2">
      <c r="B33" s="9">
        <v>110000</v>
      </c>
      <c r="C33" s="10">
        <v>3565.68</v>
      </c>
      <c r="D33" s="10">
        <v>4713.6899999999996</v>
      </c>
      <c r="E33" s="10">
        <v>8279.3700000000008</v>
      </c>
    </row>
    <row r="34" spans="2:5" x14ac:dyDescent="0.2">
      <c r="B34" s="9">
        <v>120000</v>
      </c>
      <c r="C34" s="10">
        <v>1966.95</v>
      </c>
      <c r="D34" s="10">
        <v>243.33</v>
      </c>
      <c r="E34" s="10">
        <v>2210.2800000000002</v>
      </c>
    </row>
    <row r="35" spans="2:5" x14ac:dyDescent="0.2">
      <c r="B35" s="9">
        <v>130000</v>
      </c>
      <c r="C35" s="10">
        <v>3565.91</v>
      </c>
      <c r="D35" s="10">
        <v>2957.38</v>
      </c>
      <c r="E35" s="10">
        <v>6523.29</v>
      </c>
    </row>
    <row r="36" spans="2:5" x14ac:dyDescent="0.2">
      <c r="B36" s="9">
        <v>150000</v>
      </c>
      <c r="C36" s="10"/>
      <c r="D36" s="10">
        <v>376.45</v>
      </c>
      <c r="E36" s="10">
        <v>376.45</v>
      </c>
    </row>
    <row r="37" spans="2:5" x14ac:dyDescent="0.2">
      <c r="B37" s="9">
        <v>160000</v>
      </c>
      <c r="C37" s="10">
        <v>601.13</v>
      </c>
      <c r="D37" s="10">
        <v>255.29</v>
      </c>
      <c r="E37" s="10">
        <v>856.42</v>
      </c>
    </row>
    <row r="38" spans="2:5" x14ac:dyDescent="0.2">
      <c r="B38" s="9">
        <v>170000</v>
      </c>
      <c r="C38" s="10">
        <v>2033.3</v>
      </c>
      <c r="D38" s="10">
        <v>257.52</v>
      </c>
      <c r="E38" s="10">
        <v>2290.8200000000002</v>
      </c>
    </row>
    <row r="39" spans="2:5" x14ac:dyDescent="0.2">
      <c r="B39" s="20" t="s">
        <v>16</v>
      </c>
      <c r="C39" s="10"/>
      <c r="D39" s="10"/>
      <c r="E39" s="10"/>
    </row>
    <row r="40" spans="2:5" x14ac:dyDescent="0.2">
      <c r="B40" s="9">
        <v>10000</v>
      </c>
      <c r="C40" s="10">
        <v>8136.06</v>
      </c>
      <c r="D40" s="10">
        <v>12445.53</v>
      </c>
      <c r="E40" s="10">
        <v>20581.59</v>
      </c>
    </row>
    <row r="41" spans="2:5" x14ac:dyDescent="0.2">
      <c r="B41" s="9">
        <v>20000</v>
      </c>
      <c r="C41" s="10">
        <v>27036.13</v>
      </c>
      <c r="D41" s="10">
        <v>29156.57</v>
      </c>
      <c r="E41" s="10">
        <v>56192.7</v>
      </c>
    </row>
    <row r="42" spans="2:5" x14ac:dyDescent="0.2">
      <c r="B42" s="9">
        <v>30000</v>
      </c>
      <c r="C42" s="10">
        <v>34049.19</v>
      </c>
      <c r="D42" s="10">
        <v>32028.32</v>
      </c>
      <c r="E42" s="10">
        <v>66077.509999999995</v>
      </c>
    </row>
    <row r="43" spans="2:5" x14ac:dyDescent="0.2">
      <c r="B43" s="9">
        <v>40000</v>
      </c>
      <c r="C43" s="10">
        <v>33899.64</v>
      </c>
      <c r="D43" s="10">
        <v>102520.31</v>
      </c>
      <c r="E43" s="10">
        <v>136419.95000000001</v>
      </c>
    </row>
    <row r="44" spans="2:5" x14ac:dyDescent="0.2">
      <c r="B44" s="9">
        <v>50000</v>
      </c>
      <c r="C44" s="10">
        <v>13973</v>
      </c>
      <c r="D44" s="10">
        <v>1610.62</v>
      </c>
      <c r="E44" s="10">
        <v>15583.62</v>
      </c>
    </row>
    <row r="45" spans="2:5" x14ac:dyDescent="0.2">
      <c r="B45" s="9">
        <v>60000</v>
      </c>
      <c r="C45" s="10">
        <v>81898.63</v>
      </c>
      <c r="D45" s="10">
        <v>78117.36</v>
      </c>
      <c r="E45" s="10">
        <v>160015.99</v>
      </c>
    </row>
    <row r="46" spans="2:5" x14ac:dyDescent="0.2">
      <c r="B46" s="9">
        <v>70000</v>
      </c>
      <c r="C46" s="10">
        <v>42654.26</v>
      </c>
      <c r="D46" s="10">
        <v>30574.23</v>
      </c>
      <c r="E46" s="10">
        <v>73228.490000000005</v>
      </c>
    </row>
    <row r="47" spans="2:5" x14ac:dyDescent="0.2">
      <c r="B47" s="9">
        <v>80000</v>
      </c>
      <c r="C47" s="10">
        <v>35171.39</v>
      </c>
      <c r="D47" s="10">
        <v>25686</v>
      </c>
      <c r="E47" s="10">
        <v>60857.39</v>
      </c>
    </row>
    <row r="48" spans="2:5" x14ac:dyDescent="0.2">
      <c r="B48" s="9">
        <v>90000</v>
      </c>
      <c r="C48" s="10">
        <v>41790.6</v>
      </c>
      <c r="D48" s="10">
        <v>13152.83</v>
      </c>
      <c r="E48" s="10">
        <v>54943.43</v>
      </c>
    </row>
    <row r="49" spans="2:5" x14ac:dyDescent="0.2">
      <c r="B49" s="9">
        <v>100000</v>
      </c>
      <c r="C49" s="10">
        <v>3673.01</v>
      </c>
      <c r="D49" s="10">
        <v>1108.77</v>
      </c>
      <c r="E49" s="10">
        <v>4781.78</v>
      </c>
    </row>
    <row r="50" spans="2:5" x14ac:dyDescent="0.2">
      <c r="B50" s="9">
        <v>110000</v>
      </c>
      <c r="C50" s="10">
        <v>7599</v>
      </c>
      <c r="D50" s="10">
        <v>9607.49</v>
      </c>
      <c r="E50" s="10">
        <v>17206.490000000002</v>
      </c>
    </row>
    <row r="51" spans="2:5" x14ac:dyDescent="0.2">
      <c r="B51" s="9">
        <v>120000</v>
      </c>
      <c r="C51" s="10">
        <v>2560.65</v>
      </c>
      <c r="D51" s="10">
        <v>2230.12</v>
      </c>
      <c r="E51" s="10">
        <v>4790.7700000000004</v>
      </c>
    </row>
    <row r="52" spans="2:5" x14ac:dyDescent="0.2">
      <c r="B52" s="9">
        <v>130000</v>
      </c>
      <c r="C52" s="10">
        <v>6453.47</v>
      </c>
      <c r="D52" s="10">
        <v>501.38</v>
      </c>
      <c r="E52" s="10">
        <v>6954.85</v>
      </c>
    </row>
    <row r="53" spans="2:5" x14ac:dyDescent="0.2">
      <c r="B53" s="9">
        <v>150000</v>
      </c>
      <c r="C53" s="10">
        <v>2277.0300000000002</v>
      </c>
      <c r="D53" s="10">
        <v>255.88</v>
      </c>
      <c r="E53" s="10">
        <v>2532.91</v>
      </c>
    </row>
    <row r="54" spans="2:5" x14ac:dyDescent="0.2">
      <c r="B54" s="9">
        <v>170000</v>
      </c>
      <c r="C54" s="10">
        <v>5259.08</v>
      </c>
      <c r="D54" s="10"/>
      <c r="E54" s="10">
        <v>5259.08</v>
      </c>
    </row>
    <row r="55" spans="2:5" x14ac:dyDescent="0.2">
      <c r="B55" s="20" t="s">
        <v>3026</v>
      </c>
      <c r="C55" s="10">
        <v>941521.79</v>
      </c>
      <c r="D55" s="10">
        <v>881938.77</v>
      </c>
      <c r="E55" s="10">
        <v>1823460.56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6.xml>��
</file>

<file path=customXml/item7.xml>��
</file>

<file path=customXml/item8.xml>��
</file>

<file path=customXml/item9.xml>��
</file>

<file path=customXml/item10.xml><?xml version="1.0" encoding="utf-8"?>
<ct:contentTypeSchema xmlns:ct="http://schemas.microsoft.com/office/2006/metadata/contentType" xmlns:ma="http://schemas.microsoft.com/office/2006/metadata/properties/metaAttributes" ct:_="" ma:_="" ma:contentTypeName="Document" ma:contentTypeID="0x01010020EBA56AA1F2EB4BBCD438B251BECFD6" ma:contentTypeVersion="4" ma:contentTypeDescription="Create a new document." ma:contentTypeScope="" ma:versionID="434640ecf6e2f9cb499dbcd179e87f31">
  <xsd:schema xmlns:xsd="http://www.w3.org/2001/XMLSchema" xmlns:xs="http://www.w3.org/2001/XMLSchema" xmlns:p="http://schemas.microsoft.com/office/2006/metadata/properties" xmlns:ns3="bcc4d9e8-e791-4d0b-8aa0-cb3b5fa7a0a2" targetNamespace="http://schemas.microsoft.com/office/2006/metadata/properties" ma:root="true" ma:fieldsID="657f55cd08ee9565e7a503e8e6415b45" ns3:_="">
    <xsd:import namespace="bcc4d9e8-e791-4d0b-8aa0-cb3b5fa7a0a2"/>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cc4d9e8-e791-4d0b-8aa0-cb3b5fa7a0a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1.xml>��
</file>

<file path=customXml/item12.xml>��
</file>

<file path=customXml/item13.xml>��
</file>

<file path=customXml/item14.xml><?xml version="1.0" encoding="utf-8"?>
<?mso-contentType ?>
<FormTemplates xmlns="http://schemas.microsoft.com/sharepoint/v3/contenttype/forms">
  <Display>DocumentLibraryForm</Display>
  <Edit>DocumentLibraryForm</Edit>
  <New>DocumentLibraryForm</New>
</FormTemplates>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00CD2FE-3BB6-4C76-8170-B66A162B5DB5}">
  <ds:schemaRefs/>
</ds:datastoreItem>
</file>

<file path=customXml/itemProps2.xml><?xml version="1.0" encoding="utf-8"?>
<ds:datastoreItem xmlns:ds="http://schemas.openxmlformats.org/officeDocument/2006/customXml" ds:itemID="{BB76A9A3-04EC-4CF3-B9DD-3051401334BA}">
  <ds:schemaRefs/>
</ds:datastoreItem>
</file>

<file path=customXml/itemProps3.xml><?xml version="1.0" encoding="utf-8"?>
<ds:datastoreItem xmlns:ds="http://schemas.openxmlformats.org/officeDocument/2006/customXml" ds:itemID="{173E0530-C6DE-492A-B385-609B248FCF35}">
  <ds:schemaRefs/>
</ds:datastoreItem>
</file>

<file path=customXml/itemProps4.xml><?xml version="1.0" encoding="utf-8"?>
<ds:datastoreItem xmlns:ds="http://schemas.openxmlformats.org/officeDocument/2006/customXml" ds:itemID="{EEE5E252-BBD8-4FBD-ABC4-307B3EA8DF09}">
  <ds:schemaRefs/>
</ds:datastoreItem>
</file>

<file path=customXml/itemProps5.xml><?xml version="1.0" encoding="utf-8"?>
<ds:datastoreItem xmlns:ds="http://schemas.openxmlformats.org/officeDocument/2006/customXml" ds:itemID="{D8A1804C-E25D-4DD2-9A56-AB80C5E94EE4}">
  <ds:schemaRefs>
    <ds:schemaRef ds:uri="bcc4d9e8-e791-4d0b-8aa0-cb3b5fa7a0a2"/>
    <ds:schemaRef ds:uri="http://purl.org/dc/terms/"/>
    <ds:schemaRef ds:uri="http://schemas.openxmlformats.org/package/2006/metadata/core-properties"/>
    <ds:schemaRef ds:uri="http://purl.org/dc/dcmitype/"/>
    <ds:schemaRef ds:uri="http://purl.org/dc/elements/1.1/"/>
    <ds:schemaRef ds:uri="http://schemas.microsoft.com/office/2006/documentManagement/types"/>
    <ds:schemaRef ds:uri="http://www.w3.org/XML/1998/namespace"/>
    <ds:schemaRef ds:uri="http://schemas.microsoft.com/office/infopath/2007/PartnerControls"/>
    <ds:schemaRef ds:uri="http://schemas.microsoft.com/office/2006/metadata/properties"/>
  </ds:schemaRefs>
</ds:datastoreItem>
</file>

<file path=customXml/itemProps6.xml><?xml version="1.0" encoding="utf-8"?>
<ds:datastoreItem xmlns:ds="http://schemas.openxmlformats.org/officeDocument/2006/customXml" ds:itemID="{8E32F7DB-AD77-4F81-AA15-F35959EB62B5}">
  <ds:schemaRefs/>
</ds:datastoreItem>
</file>

<file path=customXml/itemProps7.xml><?xml version="1.0" encoding="utf-8"?>
<ds:datastoreItem xmlns:ds="http://schemas.openxmlformats.org/officeDocument/2006/customXml" ds:itemID="{CD51007E-F133-414A-B985-63CAE421D981}">
  <ds:schemaRefs/>
</ds:datastoreItem>
</file>

<file path=customXml/itemProps8.xml><?xml version="1.0" encoding="utf-8"?>
<ds:datastoreItem xmlns:ds="http://schemas.openxmlformats.org/officeDocument/2006/customXml" ds:itemID="{A5C993AA-C298-4D49-965C-ADC2619784C1}">
  <ds:schemaRefs/>
</ds:datastoreItem>
</file>

<file path=customXml/itemProps9.xml><?xml version="1.0" encoding="utf-8"?>
<ds:datastoreItem xmlns:ds="http://schemas.openxmlformats.org/officeDocument/2006/customXml" ds:itemID="{B99428F1-1CB5-49F5-B491-ABB196CF0A5D}">
  <ds:schemaRefs/>
</ds:datastoreItem>
</file>

<file path=customXml/itemProps10.xml><?xml version="1.0" encoding="utf-8"?>
<ds:datastoreItem xmlns:ds="http://schemas.openxmlformats.org/officeDocument/2006/customXml" ds:itemID="{4EA5C09B-952E-47F3-A31A-7449B2AFDD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cc4d9e8-e791-4d0b-8aa0-cb3b5fa7a0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1.xml><?xml version="1.0" encoding="utf-8"?>
<ds:datastoreItem xmlns:ds="http://schemas.openxmlformats.org/officeDocument/2006/customXml" ds:itemID="{5A82F238-8878-4300-AD04-E48E2582D75B}">
  <ds:schemaRefs/>
</ds:datastoreItem>
</file>

<file path=customXml/itemProps12.xml><?xml version="1.0" encoding="utf-8"?>
<ds:datastoreItem xmlns:ds="http://schemas.openxmlformats.org/officeDocument/2006/customXml" ds:itemID="{29A5B56A-413C-4A07-97EE-C8E78089144D}">
  <ds:schemaRefs/>
</ds:datastoreItem>
</file>

<file path=customXml/itemProps13.xml><?xml version="1.0" encoding="utf-8"?>
<ds:datastoreItem xmlns:ds="http://schemas.openxmlformats.org/officeDocument/2006/customXml" ds:itemID="{CFEA0878-2C4C-40DB-87B6-C0B8D13FCF81}">
  <ds:schemaRefs/>
</ds:datastoreItem>
</file>

<file path=customXml/itemProps14.xml><?xml version="1.0" encoding="utf-8"?>
<ds:datastoreItem xmlns:ds="http://schemas.openxmlformats.org/officeDocument/2006/customXml" ds:itemID="{F93C0736-086A-4811-ADE4-2F2BF56C0356}">
  <ds:schemaRefs>
    <ds:schemaRef ds:uri="http://schemas.microsoft.com/sharepoint/v3/contenttype/forms"/>
  </ds:schemaRefs>
</ds:datastoreItem>
</file>

<file path=customXml/itemProps15.xml><?xml version="1.0" encoding="utf-8"?>
<ds:datastoreItem xmlns:ds="http://schemas.openxmlformats.org/officeDocument/2006/customXml" ds:itemID="{06238C4F-E781-4295-90C4-87A43F89CDE1}">
  <ds:schemaRefs/>
</ds:datastoreItem>
</file>

<file path=customXml/itemProps16.xml><?xml version="1.0" encoding="utf-8"?>
<ds:datastoreItem xmlns:ds="http://schemas.openxmlformats.org/officeDocument/2006/customXml" ds:itemID="{E45ABDDF-9D18-4AB0-B96D-155D20579DD9}">
  <ds:schemaRefs/>
</ds:datastoreItem>
</file>

<file path=customXml/itemProps17.xml><?xml version="1.0" encoding="utf-8"?>
<ds:datastoreItem xmlns:ds="http://schemas.openxmlformats.org/officeDocument/2006/customXml" ds:itemID="{7851218E-49C3-49EE-B779-AEF4B25B7804}">
  <ds:schemaRefs/>
</ds:datastoreItem>
</file>

<file path=customXml/itemProps18.xml><?xml version="1.0" encoding="utf-8"?>
<ds:datastoreItem xmlns:ds="http://schemas.openxmlformats.org/officeDocument/2006/customXml" ds:itemID="{C2548856-49D7-4604-87FB-11A9318FDD59}">
  <ds:schemaRefs/>
</ds:datastoreItem>
</file>

<file path=customXml/itemProps19.xml><?xml version="1.0" encoding="utf-8"?>
<ds:datastoreItem xmlns:ds="http://schemas.openxmlformats.org/officeDocument/2006/customXml" ds:itemID="{3F617411-A6F9-47A1-968E-4559298C92E2}">
  <ds:schemaRefs/>
</ds:datastoreItem>
</file>

<file path=customXml/itemProps20.xml><?xml version="1.0" encoding="utf-8"?>
<ds:datastoreItem xmlns:ds="http://schemas.openxmlformats.org/officeDocument/2006/customXml" ds:itemID="{A929444E-6C54-4B1E-8797-3F3D3FF8B0FA}">
  <ds:schemaRefs/>
</ds:datastoreItem>
</file>

<file path=customXml/itemProps21.xml><?xml version="1.0" encoding="utf-8"?>
<ds:datastoreItem xmlns:ds="http://schemas.openxmlformats.org/officeDocument/2006/customXml" ds:itemID="{B5CCA5F6-9018-4D85-A0D2-0D16470ADD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Introduction</vt:lpstr>
      <vt:lpstr>Actual Data</vt:lpstr>
      <vt:lpstr>Rough Data</vt:lpstr>
      <vt:lpstr>Univariate Analysis</vt:lpstr>
      <vt:lpstr>Linear Regression</vt:lpstr>
      <vt:lpstr>Cleaned Data</vt:lpstr>
      <vt:lpstr>Working</vt:lpstr>
      <vt:lpstr>Dashboard I</vt:lpstr>
      <vt:lpstr>Dashboard II</vt:lpstr>
      <vt:lpstr>Regional Sales</vt:lpstr>
      <vt:lpstr>Top 10 State</vt:lpstr>
      <vt:lpstr>Region Profit</vt:lpstr>
      <vt:lpstr>Unit sales</vt:lpstr>
      <vt:lpstr>Prediction vs Sales</vt:lpstr>
      <vt:lpstr>Sub Category Sales</vt:lpstr>
      <vt:lpstr>Growth</vt:lpstr>
      <vt:lpstr>Description</vt:lpstr>
      <vt:lpstr>Access</vt:lpstr>
      <vt:lpstr>Income by Education Level</vt:lpstr>
      <vt:lpstr>Multiple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 Sarkar</dc:creator>
  <cp:lastModifiedBy>Ishika Sarkar</cp:lastModifiedBy>
  <dcterms:created xsi:type="dcterms:W3CDTF">2022-07-18T06:32:19Z</dcterms:created>
  <dcterms:modified xsi:type="dcterms:W3CDTF">2022-08-04T11:49:06Z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0x01010020EBA56AA1F2EB4BBCD438B251BECFD6</vt:lpwstr>
  </property>
</Properties>
</file>